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mc:AlternateContent xmlns:mc="http://schemas.openxmlformats.org/markup-compatibility/2006">
    <mc:Choice Requires="x15">
      <x15ac:absPath xmlns:x15ac="http://schemas.microsoft.com/office/spreadsheetml/2010/11/ac" url="Z:\Office of Construction Standards\Smoothness\Smoothness Payments Adjustments\"/>
    </mc:Choice>
  </mc:AlternateContent>
  <xr:revisionPtr revIDLastSave="0" documentId="13_ncr:1_{96B60676-2FE1-4D52-A36D-A89CE5192D1C}" xr6:coauthVersionLast="41" xr6:coauthVersionMax="41" xr10:uidLastSave="{00000000-0000-0000-0000-000000000000}"/>
  <workbookProtection workbookAlgorithmName="SHA-512" workbookHashValue="DaZHLaDibz/Yd/V4EKCoBczLquxGkCFy0YEB89WA/3XLLl59h6kMj/qAMYjmH1FVWVqnox10GWNPfGR/VmPbwA==" workbookSaltValue="vYksaGXD9bzOpJvOWi7uLA==" workbookSpinCount="100000" lockStructure="1"/>
  <bookViews>
    <workbookView xWindow="-120" yWindow="-120" windowWidth="38640" windowHeight="15840" tabRatio="640" xr2:uid="{00000000-000D-0000-FFFF-FFFF00000000}"/>
  </bookViews>
  <sheets>
    <sheet name="PayAdj" sheetId="1" r:id="rId1"/>
    <sheet name="EXIST IP" sheetId="3" r:id="rId2"/>
    <sheet name="BASELINE" sheetId="5" r:id="rId3"/>
    <sheet name="FINAL" sheetId="14" r:id="rId4"/>
    <sheet name="VerEXIST" sheetId="8" r:id="rId5"/>
    <sheet name="VerBASELINE" sheetId="9" r:id="rId6"/>
    <sheet name="VerFINAL" sheetId="11" r:id="rId7"/>
    <sheet name="temp contractor data" sheetId="13" state="hidden" r:id="rId8"/>
    <sheet name="LISTS" sheetId="2" state="hidden" r:id="rId9"/>
    <sheet name="Contractor List" sheetId="12" state="hidden" r:id="rId10"/>
  </sheets>
  <definedNames>
    <definedName name="Ala">LISTS!$R$25:$AJ$25</definedName>
    <definedName name="Alp">LISTS!$R$50:$V$50</definedName>
    <definedName name="Ama">LISTS!$R$51:$X$51</definedName>
    <definedName name="anchor">PayAdj!$E$23</definedName>
    <definedName name="begpm">PayAdj!$K$8</definedName>
    <definedName name="begsta">PayAdj!$K$7</definedName>
    <definedName name="bidprice">PayAdj!$Q$7</definedName>
    <definedName name="But">LISTS!$R$14:$X$14</definedName>
    <definedName name="Cal">LISTS!$R$52:$V$52</definedName>
    <definedName name="CC">LISTS!$R$26:$Y$26</definedName>
    <definedName name="Col">LISTS!$R$15:$V$15</definedName>
    <definedName name="contractno">PayAdj!$F$3</definedName>
    <definedName name="contractor">PayAdj!$K$2</definedName>
    <definedName name="county">PayAdj!$F$7</definedName>
    <definedName name="date">PayAdj!$T$3</definedName>
    <definedName name="defhmatype">PayAdj!$R$7</definedName>
    <definedName name="defops">PayAdj!$O$7</definedName>
    <definedName name="defsurfp">PayAdj!$P$7</definedName>
    <definedName name="dir">PayAdj!$I$7</definedName>
    <definedName name="dist">PayAdj!$E$7</definedName>
    <definedName name="dist01">LISTS!$B$4:$B$8</definedName>
    <definedName name="dist02">LISTS!$C$4:$C$11</definedName>
    <definedName name="dist03">LISTS!$D$4:$D$15</definedName>
    <definedName name="dist04">LISTS!$E$4:$E$13</definedName>
    <definedName name="dist05">LISTS!$F$4:$F$9</definedName>
    <definedName name="dist06">LISTS!$G$4:$G$9</definedName>
    <definedName name="dist07">LISTS!$H$4:$H$6</definedName>
    <definedName name="dist08">LISTS!$I$4:$I$6</definedName>
    <definedName name="dist09">LISTS!$J$4:$J$7</definedName>
    <definedName name="dist10">LISTS!$K$4:$K$12</definedName>
    <definedName name="dist11">LISTS!$L$4:$L$6</definedName>
    <definedName name="dist12">LISTS!$M$4:$M$5</definedName>
    <definedName name="DistricCountyRoutes" localSheetId="8">LISTS!$O$1:$BB$60</definedName>
    <definedName name="districts">LISTS!$B$3:$M$3</definedName>
    <definedName name="DN">LISTS!$R$3:$V$3</definedName>
    <definedName name="EA">PayAdj!$H$7</definedName>
    <definedName name="ED">LISTS!$R$16:$W$16</definedName>
    <definedName name="efisno">PayAdj!$F$2</definedName>
    <definedName name="endpm">PayAdj!$L$8</definedName>
    <definedName name="endsta">PayAdj!$L$7</definedName>
    <definedName name="filenameassembled">PayAdj!$M$3</definedName>
    <definedName name="firstbeg">PayAdj!$BT$4</definedName>
    <definedName name="Fre">LISTS!$R$39:$AE$39</definedName>
    <definedName name="Gle">LISTS!$R$17:$V$17</definedName>
    <definedName name="hmatype">LISTS!$J$31:$J$48</definedName>
    <definedName name="Hum">LISTS!$R$4:$AC$4</definedName>
    <definedName name="Imp">LISTS!$R$59:$Z$59</definedName>
    <definedName name="Iny">LISTS!$R$49:$Y$49</definedName>
    <definedName name="Ker">LISTS!$R$40:$AJ$40</definedName>
    <definedName name="Kin">LISTS!$R$41:$Y$41</definedName>
    <definedName name="LA">LISTS!$R$45:$BB$45</definedName>
    <definedName name="Lak">LISTS!$R$6:$W$6</definedName>
    <definedName name="lane">PayAdj!$J$7</definedName>
    <definedName name="Las">LISTS!$R$12:$Y$12</definedName>
    <definedName name="lastcolumndata">PayAdj!$BY$15</definedName>
    <definedName name="lastend">PayAdj!$BT$5</definedName>
    <definedName name="lastrowdata">PayAdj!$BY$14</definedName>
    <definedName name="layer">PayAdj!$N$7</definedName>
    <definedName name="layert">LISTS!$I$31:$I$50</definedName>
    <definedName name="layertable">Table1[#All]</definedName>
    <definedName name="Mad">LISTS!$R$42:$Y$42</definedName>
    <definedName name="manualaddcontractor">PayAdj!$EF$5</definedName>
    <definedName name="medium">LISTS!$K$20</definedName>
    <definedName name="Men">LISTS!$R$5:$AA$5</definedName>
    <definedName name="Mer">LISTS!$R$53:$AH$53</definedName>
    <definedName name="Mno">LISTS!$R$48:$AC$48</definedName>
    <definedName name="Mod">LISTS!$R$13:$U$13</definedName>
    <definedName name="Mon">LISTS!$R$34:$AA$34</definedName>
    <definedName name="Mpa">LISTS!$R$54:$W$54</definedName>
    <definedName name="Mrn">LISTS!$R$33:$W$33</definedName>
    <definedName name="mustcorr">PayAdj!$CV$11</definedName>
    <definedName name="Nap">LISTS!$R$32:$X$32</definedName>
    <definedName name="Nev">LISTS!$R$21:$X$21</definedName>
    <definedName name="newogfcnewhma">LISTS!$J$48</definedName>
    <definedName name="ogfccorex">LISTS!$J$45</definedName>
    <definedName name="ogfcmfds">LISTS!$J$46</definedName>
    <definedName name="ogfcmfss">LISTS!$J$47</definedName>
    <definedName name="ogfcuncorex">LISTS!$J$44</definedName>
    <definedName name="OPPS">LISTS!$M$31:$M$36</definedName>
    <definedName name="Ora">LISTS!$R$60:$AI$60</definedName>
    <definedName name="pavcontractor">PayAdj!$P$2</definedName>
    <definedName name="Pla">LISTS!$R$22:$AB$22</definedName>
    <definedName name="Plu">LISTS!$R$11:$X$11</definedName>
    <definedName name="_xlnm.Print_Area" localSheetId="8">LISTS!#REF!</definedName>
    <definedName name="_xlnm.Print_Area" localSheetId="0">PayAdj!$B$2:$T$90</definedName>
    <definedName name="Riv">LISTS!$R$46:$AI$46</definedName>
    <definedName name="route">PayAdj!$G$7</definedName>
    <definedName name="rowsofdata">PayAdj!$BY$13</definedName>
    <definedName name="Sac">LISTS!$R$18:$AD$18</definedName>
    <definedName name="SB">LISTS!$R$37:$AD$37</definedName>
    <definedName name="SBd">LISTS!$R$47:$AQ$47</definedName>
    <definedName name="SBt">LISTS!$R$35:$W$35</definedName>
    <definedName name="SCl">LISTS!$R$29:$AG$29</definedName>
    <definedName name="SCr">LISTS!$R$38:$Y$38</definedName>
    <definedName name="SD">LISTS!$R$58:$AJ$58</definedName>
    <definedName name="selectedt">LISTS!$K$22</definedName>
    <definedName name="SF">LISTS!$R$27:$X$27</definedName>
    <definedName name="Sha">LISTS!$R$9:$Y$9</definedName>
    <definedName name="Sie">LISTS!$R$19:$V$19</definedName>
    <definedName name="Sis">LISTS!$R$8:$W$8</definedName>
    <definedName name="SJ">LISTS!$R$55:$AC$55</definedName>
    <definedName name="SLO">LISTS!$R$36:$AA$36</definedName>
    <definedName name="SM">LISTS!$R$28:$AC$28</definedName>
    <definedName name="Sol">LISTS!$R$30:$AC$30</definedName>
    <definedName name="Son">LISTS!$R$31:$Y$31</definedName>
    <definedName name="Sta">LISTS!$R$56:$AA$56</definedName>
    <definedName name="stadirlist">LISTS!$B$25:$B$27</definedName>
    <definedName name="Sut">LISTS!$R$20:$V$20</definedName>
    <definedName name="Teh">LISTS!$R$10:$X$10</definedName>
    <definedName name="thick">LISTS!$L$20</definedName>
    <definedName name="thin">LISTS!$J$20</definedName>
    <definedName name="Tri">LISTS!$R$7:$U$7</definedName>
    <definedName name="Tul">LISTS!$R$43:$AC$43</definedName>
    <definedName name="Tuo">LISTS!$R$57:$V$57</definedName>
    <definedName name="Ven">LISTS!$R$44:$AA$44</definedName>
    <definedName name="versionidentifier">PayAdj!$R$2</definedName>
    <definedName name="Yol">LISTS!$R$24:$AB$24</definedName>
    <definedName name="Yub">LISTS!$R$23:$V$23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3" i="1" l="1"/>
  <c r="L24" i="1"/>
  <c r="L25" i="1"/>
  <c r="L26" i="1"/>
  <c r="L27" i="1"/>
  <c r="L28" i="1"/>
  <c r="L29" i="1"/>
  <c r="L30" i="1"/>
  <c r="L31" i="1"/>
  <c r="L32" i="1"/>
  <c r="L33" i="1"/>
  <c r="L34" i="1"/>
  <c r="H23" i="1"/>
  <c r="H24" i="1"/>
  <c r="H25" i="1"/>
  <c r="P25" i="1" s="1"/>
  <c r="H26" i="1"/>
  <c r="H27" i="1"/>
  <c r="P27" i="1" s="1"/>
  <c r="H28" i="1"/>
  <c r="H29" i="1"/>
  <c r="H30" i="1"/>
  <c r="H31" i="1"/>
  <c r="H32" i="1"/>
  <c r="Q25" i="1"/>
  <c r="P24" i="1" l="1"/>
  <c r="P23" i="1"/>
  <c r="P28" i="1"/>
  <c r="Q26" i="1"/>
  <c r="P26" i="1"/>
  <c r="Q31" i="1"/>
  <c r="P31" i="1"/>
  <c r="Q30" i="1"/>
  <c r="P30" i="1"/>
  <c r="Q32" i="1"/>
  <c r="P32" i="1"/>
  <c r="Q29" i="1"/>
  <c r="P29" i="1"/>
  <c r="Q27" i="1"/>
  <c r="Q28" i="1"/>
  <c r="Q24" i="1"/>
  <c r="Q23" i="1"/>
  <c r="E23" i="1" l="1"/>
  <c r="K7" i="1" s="1"/>
  <c r="BQ4" i="1" l="1"/>
  <c r="F3" i="11"/>
  <c r="G3" i="11"/>
  <c r="H3" i="11"/>
  <c r="I3" i="11"/>
  <c r="F4" i="11"/>
  <c r="G4" i="11"/>
  <c r="H4" i="11"/>
  <c r="I4" i="11"/>
  <c r="F5" i="11"/>
  <c r="G5" i="11"/>
  <c r="H5" i="11"/>
  <c r="I5" i="11"/>
  <c r="F6" i="11"/>
  <c r="G6" i="11"/>
  <c r="H6" i="11"/>
  <c r="I6" i="11"/>
  <c r="F7" i="11"/>
  <c r="G7" i="11"/>
  <c r="H7" i="11"/>
  <c r="I7" i="11"/>
  <c r="F8" i="11"/>
  <c r="G8" i="11"/>
  <c r="H8" i="11"/>
  <c r="I8" i="11"/>
  <c r="F9" i="11"/>
  <c r="G9" i="11"/>
  <c r="H9" i="11"/>
  <c r="I9" i="11"/>
  <c r="F10" i="11"/>
  <c r="G10" i="11"/>
  <c r="H10" i="11"/>
  <c r="I10" i="11"/>
  <c r="F11" i="11"/>
  <c r="G11" i="11"/>
  <c r="H11" i="11"/>
  <c r="I11" i="11"/>
  <c r="F12" i="11"/>
  <c r="G12" i="11"/>
  <c r="H12" i="11"/>
  <c r="I12" i="11"/>
  <c r="F13" i="11"/>
  <c r="G13" i="11"/>
  <c r="H13" i="11"/>
  <c r="I13" i="11"/>
  <c r="F14" i="11"/>
  <c r="G14" i="11"/>
  <c r="H14" i="11"/>
  <c r="I14" i="11"/>
  <c r="F15" i="11"/>
  <c r="G15" i="11"/>
  <c r="H15" i="11"/>
  <c r="I15" i="11"/>
  <c r="F16" i="11"/>
  <c r="G16" i="11"/>
  <c r="H16" i="11"/>
  <c r="I16" i="11"/>
  <c r="F17" i="11"/>
  <c r="G17" i="11"/>
  <c r="H17" i="11"/>
  <c r="I17" i="11"/>
  <c r="F18" i="11"/>
  <c r="G18" i="11"/>
  <c r="H18" i="11"/>
  <c r="I18" i="11"/>
  <c r="F19" i="11"/>
  <c r="G19" i="11"/>
  <c r="H19" i="11"/>
  <c r="I19" i="11"/>
  <c r="F20" i="11"/>
  <c r="G20" i="11"/>
  <c r="H20" i="11"/>
  <c r="I20" i="11"/>
  <c r="F21" i="11"/>
  <c r="G21" i="11"/>
  <c r="H21" i="11"/>
  <c r="I21" i="11"/>
  <c r="F22" i="11"/>
  <c r="G22" i="11"/>
  <c r="H22" i="11"/>
  <c r="I22" i="11"/>
  <c r="F23" i="11"/>
  <c r="G23" i="11"/>
  <c r="H23" i="11"/>
  <c r="I23" i="11"/>
  <c r="F24" i="11"/>
  <c r="G24" i="11"/>
  <c r="H24" i="11"/>
  <c r="I24" i="11"/>
  <c r="F25" i="11"/>
  <c r="G25" i="11"/>
  <c r="H25" i="11"/>
  <c r="I25" i="11"/>
  <c r="F26" i="11"/>
  <c r="G26" i="11"/>
  <c r="H26" i="11"/>
  <c r="I26" i="11"/>
  <c r="F27" i="11"/>
  <c r="G27" i="11"/>
  <c r="H27" i="11"/>
  <c r="I27" i="11"/>
  <c r="F28" i="11"/>
  <c r="G28" i="11"/>
  <c r="H28" i="11"/>
  <c r="I28" i="11"/>
  <c r="F29" i="11"/>
  <c r="G29" i="11"/>
  <c r="H29" i="11"/>
  <c r="I29" i="11"/>
  <c r="F30" i="11"/>
  <c r="G30" i="11"/>
  <c r="H30" i="11"/>
  <c r="I30" i="11"/>
  <c r="F31" i="11"/>
  <c r="G31" i="11"/>
  <c r="H31" i="11"/>
  <c r="I31" i="11"/>
  <c r="F32" i="11"/>
  <c r="G32" i="11"/>
  <c r="H32" i="11"/>
  <c r="I32" i="11"/>
  <c r="F33" i="11"/>
  <c r="G33" i="11"/>
  <c r="H33" i="11"/>
  <c r="I33" i="11"/>
  <c r="F34" i="11"/>
  <c r="G34" i="11"/>
  <c r="H34" i="11"/>
  <c r="I34" i="11"/>
  <c r="F35" i="11"/>
  <c r="G35" i="11"/>
  <c r="H35" i="11"/>
  <c r="I35" i="11"/>
  <c r="F36" i="11"/>
  <c r="G36" i="11"/>
  <c r="H36" i="11"/>
  <c r="I36" i="11"/>
  <c r="F37" i="11"/>
  <c r="G37" i="11"/>
  <c r="H37" i="11"/>
  <c r="I37" i="11"/>
  <c r="F38" i="11"/>
  <c r="G38" i="11"/>
  <c r="H38" i="11"/>
  <c r="I38" i="11"/>
  <c r="F39" i="11"/>
  <c r="G39" i="11"/>
  <c r="H39" i="11"/>
  <c r="I39" i="11"/>
  <c r="F40" i="11"/>
  <c r="G40" i="11"/>
  <c r="H40" i="11"/>
  <c r="I40" i="11"/>
  <c r="F41" i="11"/>
  <c r="G41" i="11"/>
  <c r="H41" i="11"/>
  <c r="I41" i="11"/>
  <c r="F42" i="11"/>
  <c r="G42" i="11"/>
  <c r="H42" i="11"/>
  <c r="I42" i="11"/>
  <c r="F43" i="11"/>
  <c r="G43" i="11"/>
  <c r="H43" i="11"/>
  <c r="I43" i="11"/>
  <c r="F44" i="11"/>
  <c r="G44" i="11"/>
  <c r="H44" i="11"/>
  <c r="I44" i="11"/>
  <c r="F45" i="11"/>
  <c r="G45" i="11"/>
  <c r="H45" i="11"/>
  <c r="I45" i="11"/>
  <c r="F46" i="11"/>
  <c r="G46" i="11"/>
  <c r="H46" i="11"/>
  <c r="I46" i="11"/>
  <c r="F47" i="11"/>
  <c r="G47" i="11"/>
  <c r="H47" i="11"/>
  <c r="I47" i="11"/>
  <c r="F48" i="11"/>
  <c r="G48" i="11"/>
  <c r="H48" i="11"/>
  <c r="I48" i="11"/>
  <c r="F49" i="11"/>
  <c r="G49" i="11"/>
  <c r="H49" i="11"/>
  <c r="I49" i="11"/>
  <c r="F50" i="11"/>
  <c r="G50" i="11"/>
  <c r="H50" i="11"/>
  <c r="I50" i="11"/>
  <c r="F51" i="11"/>
  <c r="G51" i="11"/>
  <c r="H51" i="11"/>
  <c r="I51" i="11"/>
  <c r="F52" i="11"/>
  <c r="G52" i="11"/>
  <c r="H52" i="11"/>
  <c r="I52" i="11"/>
  <c r="F53" i="11"/>
  <c r="G53" i="11"/>
  <c r="H53" i="11"/>
  <c r="I53" i="11"/>
  <c r="F54" i="11"/>
  <c r="G54" i="11"/>
  <c r="H54" i="11"/>
  <c r="I54" i="11"/>
  <c r="F55" i="11"/>
  <c r="G55" i="11"/>
  <c r="H55" i="11"/>
  <c r="I55" i="11"/>
  <c r="F56" i="11"/>
  <c r="G56" i="11"/>
  <c r="H56" i="11"/>
  <c r="I56" i="11"/>
  <c r="F57" i="11"/>
  <c r="G57" i="11"/>
  <c r="H57" i="11"/>
  <c r="I57" i="11"/>
  <c r="F58" i="11"/>
  <c r="G58" i="11"/>
  <c r="H58" i="11"/>
  <c r="I58" i="11"/>
  <c r="F59" i="11"/>
  <c r="G59" i="11"/>
  <c r="H59" i="11"/>
  <c r="I59" i="11"/>
  <c r="F60" i="11"/>
  <c r="G60" i="11"/>
  <c r="H60" i="11"/>
  <c r="I60" i="11"/>
  <c r="F61" i="11"/>
  <c r="G61" i="11"/>
  <c r="H61" i="11"/>
  <c r="I61" i="11"/>
  <c r="F62" i="11"/>
  <c r="G62" i="11"/>
  <c r="H62" i="11"/>
  <c r="I62" i="11"/>
  <c r="F63" i="11"/>
  <c r="G63" i="11"/>
  <c r="H63" i="11"/>
  <c r="I63" i="11"/>
  <c r="F64" i="11"/>
  <c r="G64" i="11"/>
  <c r="H64" i="11"/>
  <c r="I64" i="11"/>
  <c r="F65" i="11"/>
  <c r="G65" i="11"/>
  <c r="H65" i="11"/>
  <c r="I65" i="11"/>
  <c r="F66" i="11"/>
  <c r="G66" i="11"/>
  <c r="H66" i="11"/>
  <c r="I66" i="11"/>
  <c r="F67" i="11"/>
  <c r="G67" i="11"/>
  <c r="H67" i="11"/>
  <c r="I67" i="11"/>
  <c r="F68" i="11"/>
  <c r="G68" i="11"/>
  <c r="H68" i="11"/>
  <c r="I68" i="11"/>
  <c r="F69" i="11"/>
  <c r="G69" i="11"/>
  <c r="H69" i="11"/>
  <c r="I69" i="11"/>
  <c r="F70" i="11"/>
  <c r="G70" i="11"/>
  <c r="H70" i="11"/>
  <c r="I70" i="11"/>
  <c r="F71" i="11"/>
  <c r="G71" i="11"/>
  <c r="H71" i="11"/>
  <c r="I71" i="11"/>
  <c r="F72" i="11"/>
  <c r="G72" i="11"/>
  <c r="H72" i="11"/>
  <c r="I72" i="11"/>
  <c r="F73" i="11"/>
  <c r="G73" i="11"/>
  <c r="H73" i="11"/>
  <c r="I73" i="11"/>
  <c r="F74" i="11"/>
  <c r="G74" i="11"/>
  <c r="H74" i="11"/>
  <c r="I74" i="11"/>
  <c r="F75" i="11"/>
  <c r="G75" i="11"/>
  <c r="H75" i="11"/>
  <c r="I75" i="11"/>
  <c r="F76" i="11"/>
  <c r="G76" i="11"/>
  <c r="H76" i="11"/>
  <c r="I76" i="11"/>
  <c r="F77" i="11"/>
  <c r="G77" i="11"/>
  <c r="H77" i="11"/>
  <c r="I77" i="11"/>
  <c r="F78" i="11"/>
  <c r="G78" i="11"/>
  <c r="H78" i="11"/>
  <c r="I78" i="11"/>
  <c r="F79" i="11"/>
  <c r="G79" i="11"/>
  <c r="H79" i="11"/>
  <c r="I79" i="11"/>
  <c r="F80" i="11"/>
  <c r="G80" i="11"/>
  <c r="H80" i="11"/>
  <c r="I80" i="11"/>
  <c r="F81" i="11"/>
  <c r="G81" i="11"/>
  <c r="H81" i="11"/>
  <c r="I81" i="11"/>
  <c r="F82" i="11"/>
  <c r="G82" i="11"/>
  <c r="H82" i="11"/>
  <c r="I82" i="11"/>
  <c r="F83" i="11"/>
  <c r="G83" i="11"/>
  <c r="H83" i="11"/>
  <c r="I83" i="11"/>
  <c r="F84" i="11"/>
  <c r="G84" i="11"/>
  <c r="H84" i="11"/>
  <c r="I84" i="11"/>
  <c r="F85" i="11"/>
  <c r="G85" i="11"/>
  <c r="H85" i="11"/>
  <c r="I85" i="11"/>
  <c r="F86" i="11"/>
  <c r="G86" i="11"/>
  <c r="H86" i="11"/>
  <c r="I86" i="11"/>
  <c r="F87" i="11"/>
  <c r="G87" i="11"/>
  <c r="H87" i="11"/>
  <c r="I87" i="11"/>
  <c r="F88" i="11"/>
  <c r="G88" i="11"/>
  <c r="H88" i="11"/>
  <c r="I88" i="11"/>
  <c r="F89" i="11"/>
  <c r="G89" i="11"/>
  <c r="H89" i="11"/>
  <c r="I89" i="11"/>
  <c r="F90" i="11"/>
  <c r="G90" i="11"/>
  <c r="H90" i="11"/>
  <c r="I90" i="11"/>
  <c r="F91" i="11"/>
  <c r="G91" i="11"/>
  <c r="H91" i="11"/>
  <c r="I91" i="11"/>
  <c r="F92" i="11"/>
  <c r="G92" i="11"/>
  <c r="H92" i="11"/>
  <c r="I92" i="11"/>
  <c r="F93" i="11"/>
  <c r="G93" i="11"/>
  <c r="H93" i="11"/>
  <c r="I93" i="11"/>
  <c r="F94" i="11"/>
  <c r="G94" i="11"/>
  <c r="H94" i="11"/>
  <c r="I94" i="11"/>
  <c r="F95" i="11"/>
  <c r="G95" i="11"/>
  <c r="H95" i="11"/>
  <c r="I95" i="11"/>
  <c r="F96" i="11"/>
  <c r="G96" i="11"/>
  <c r="H96" i="11"/>
  <c r="I96" i="11"/>
  <c r="F97" i="11"/>
  <c r="G97" i="11"/>
  <c r="H97" i="11"/>
  <c r="I97" i="11"/>
  <c r="F98" i="11"/>
  <c r="G98" i="11"/>
  <c r="H98" i="11"/>
  <c r="I98" i="11"/>
  <c r="F99" i="11"/>
  <c r="G99" i="11"/>
  <c r="H99" i="11"/>
  <c r="I99" i="11"/>
  <c r="F100" i="11"/>
  <c r="G100" i="11"/>
  <c r="H100" i="11"/>
  <c r="I100" i="11"/>
  <c r="F101" i="11"/>
  <c r="G101" i="11"/>
  <c r="H101" i="11"/>
  <c r="I101" i="11"/>
  <c r="F102" i="11"/>
  <c r="G102" i="11"/>
  <c r="H102" i="11"/>
  <c r="I102" i="11"/>
  <c r="F103" i="11"/>
  <c r="G103" i="11"/>
  <c r="H103" i="11"/>
  <c r="I103" i="11"/>
  <c r="F104" i="11"/>
  <c r="G104" i="11"/>
  <c r="H104" i="11"/>
  <c r="I104" i="11"/>
  <c r="F105" i="11"/>
  <c r="G105" i="11"/>
  <c r="H105" i="11"/>
  <c r="I105" i="11"/>
  <c r="F106" i="11"/>
  <c r="G106" i="11"/>
  <c r="H106" i="11"/>
  <c r="I106" i="11"/>
  <c r="F107" i="11"/>
  <c r="G107" i="11"/>
  <c r="H107" i="11"/>
  <c r="I107" i="11"/>
  <c r="F108" i="11"/>
  <c r="G108" i="11"/>
  <c r="H108" i="11"/>
  <c r="I108" i="11"/>
  <c r="F109" i="11"/>
  <c r="G109" i="11"/>
  <c r="H109" i="11"/>
  <c r="I109" i="11"/>
  <c r="F110" i="11"/>
  <c r="G110" i="11"/>
  <c r="H110" i="11"/>
  <c r="I110" i="11"/>
  <c r="F111" i="11"/>
  <c r="G111" i="11"/>
  <c r="H111" i="11"/>
  <c r="I111" i="11"/>
  <c r="F112" i="11"/>
  <c r="G112" i="11"/>
  <c r="H112" i="11"/>
  <c r="I112" i="11"/>
  <c r="F113" i="11"/>
  <c r="G113" i="11"/>
  <c r="H113" i="11"/>
  <c r="I113" i="11"/>
  <c r="F114" i="11"/>
  <c r="G114" i="11"/>
  <c r="H114" i="11"/>
  <c r="I114" i="11"/>
  <c r="F115" i="11"/>
  <c r="G115" i="11"/>
  <c r="H115" i="11"/>
  <c r="I115" i="11"/>
  <c r="F116" i="11"/>
  <c r="G116" i="11"/>
  <c r="H116" i="11"/>
  <c r="I116" i="11"/>
  <c r="F117" i="11"/>
  <c r="G117" i="11"/>
  <c r="H117" i="11"/>
  <c r="I117" i="11"/>
  <c r="F118" i="11"/>
  <c r="G118" i="11"/>
  <c r="H118" i="11"/>
  <c r="I118" i="11"/>
  <c r="F119" i="11"/>
  <c r="G119" i="11"/>
  <c r="H119" i="11"/>
  <c r="I119" i="11"/>
  <c r="F120" i="11"/>
  <c r="G120" i="11"/>
  <c r="H120" i="11"/>
  <c r="I120" i="11"/>
  <c r="F121" i="11"/>
  <c r="G121" i="11"/>
  <c r="H121" i="11"/>
  <c r="I121" i="11"/>
  <c r="F122" i="11"/>
  <c r="G122" i="11"/>
  <c r="H122" i="11"/>
  <c r="I122" i="11"/>
  <c r="F123" i="11"/>
  <c r="G123" i="11"/>
  <c r="H123" i="11"/>
  <c r="I123" i="11"/>
  <c r="F124" i="11"/>
  <c r="G124" i="11"/>
  <c r="H124" i="11"/>
  <c r="I124" i="11"/>
  <c r="F125" i="11"/>
  <c r="G125" i="11"/>
  <c r="H125" i="11"/>
  <c r="I125" i="11"/>
  <c r="F126" i="11"/>
  <c r="G126" i="11"/>
  <c r="H126" i="11"/>
  <c r="I126" i="11"/>
  <c r="F127" i="11"/>
  <c r="G127" i="11"/>
  <c r="H127" i="11"/>
  <c r="I127" i="11"/>
  <c r="F128" i="11"/>
  <c r="G128" i="11"/>
  <c r="H128" i="11"/>
  <c r="I128" i="11"/>
  <c r="F129" i="11"/>
  <c r="G129" i="11"/>
  <c r="H129" i="11"/>
  <c r="I129" i="11"/>
  <c r="F130" i="11"/>
  <c r="G130" i="11"/>
  <c r="H130" i="11"/>
  <c r="I130" i="11"/>
  <c r="F131" i="11"/>
  <c r="G131" i="11"/>
  <c r="H131" i="11"/>
  <c r="I131" i="11"/>
  <c r="F132" i="11"/>
  <c r="G132" i="11"/>
  <c r="H132" i="11"/>
  <c r="I132" i="11"/>
  <c r="F133" i="11"/>
  <c r="G133" i="11"/>
  <c r="H133" i="11"/>
  <c r="I133" i="11"/>
  <c r="F134" i="11"/>
  <c r="G134" i="11"/>
  <c r="H134" i="11"/>
  <c r="I134" i="11"/>
  <c r="F135" i="11"/>
  <c r="G135" i="11"/>
  <c r="H135" i="11"/>
  <c r="I135" i="11"/>
  <c r="F136" i="11"/>
  <c r="G136" i="11"/>
  <c r="H136" i="11"/>
  <c r="I136" i="11"/>
  <c r="F137" i="11"/>
  <c r="G137" i="11"/>
  <c r="H137" i="11"/>
  <c r="I137" i="11"/>
  <c r="F138" i="11"/>
  <c r="G138" i="11"/>
  <c r="H138" i="11"/>
  <c r="I138" i="11"/>
  <c r="F139" i="11"/>
  <c r="G139" i="11"/>
  <c r="H139" i="11"/>
  <c r="I139" i="11"/>
  <c r="F140" i="11"/>
  <c r="G140" i="11"/>
  <c r="H140" i="11"/>
  <c r="I140" i="11"/>
  <c r="F141" i="11"/>
  <c r="G141" i="11"/>
  <c r="H141" i="11"/>
  <c r="I141" i="11"/>
  <c r="F142" i="11"/>
  <c r="G142" i="11"/>
  <c r="H142" i="11"/>
  <c r="I142" i="11"/>
  <c r="F143" i="11"/>
  <c r="G143" i="11"/>
  <c r="H143" i="11"/>
  <c r="I143" i="11"/>
  <c r="F144" i="11"/>
  <c r="G144" i="11"/>
  <c r="H144" i="11"/>
  <c r="I144" i="11"/>
  <c r="F145" i="11"/>
  <c r="G145" i="11"/>
  <c r="H145" i="11"/>
  <c r="I145" i="11"/>
  <c r="F146" i="11"/>
  <c r="G146" i="11"/>
  <c r="H146" i="11"/>
  <c r="I146" i="11"/>
  <c r="F147" i="11"/>
  <c r="G147" i="11"/>
  <c r="H147" i="11"/>
  <c r="I147" i="11"/>
  <c r="F148" i="11"/>
  <c r="G148" i="11"/>
  <c r="H148" i="11"/>
  <c r="I148" i="11"/>
  <c r="F149" i="11"/>
  <c r="G149" i="11"/>
  <c r="H149" i="11"/>
  <c r="I149" i="11"/>
  <c r="F150" i="11"/>
  <c r="G150" i="11"/>
  <c r="H150" i="11"/>
  <c r="I150" i="11"/>
  <c r="F151" i="11"/>
  <c r="G151" i="11"/>
  <c r="H151" i="11"/>
  <c r="I151" i="11"/>
  <c r="F152" i="11"/>
  <c r="G152" i="11"/>
  <c r="H152" i="11"/>
  <c r="I152" i="11"/>
  <c r="F153" i="11"/>
  <c r="G153" i="11"/>
  <c r="H153" i="11"/>
  <c r="I153" i="11"/>
  <c r="F154" i="11"/>
  <c r="G154" i="11"/>
  <c r="H154" i="11"/>
  <c r="I154" i="11"/>
  <c r="F155" i="11"/>
  <c r="G155" i="11"/>
  <c r="H155" i="11"/>
  <c r="I155" i="11"/>
  <c r="F156" i="11"/>
  <c r="G156" i="11"/>
  <c r="H156" i="11"/>
  <c r="I156" i="11"/>
  <c r="F157" i="11"/>
  <c r="G157" i="11"/>
  <c r="H157" i="11"/>
  <c r="I157" i="11"/>
  <c r="F158" i="11"/>
  <c r="G158" i="11"/>
  <c r="H158" i="11"/>
  <c r="I158" i="11"/>
  <c r="F159" i="11"/>
  <c r="G159" i="11"/>
  <c r="H159" i="11"/>
  <c r="I159" i="11"/>
  <c r="F160" i="11"/>
  <c r="G160" i="11"/>
  <c r="H160" i="11"/>
  <c r="I160" i="11"/>
  <c r="F161" i="11"/>
  <c r="G161" i="11"/>
  <c r="H161" i="11"/>
  <c r="I161" i="11"/>
  <c r="F162" i="11"/>
  <c r="G162" i="11"/>
  <c r="H162" i="11"/>
  <c r="I162" i="11"/>
  <c r="F163" i="11"/>
  <c r="G163" i="11"/>
  <c r="H163" i="11"/>
  <c r="I163" i="11"/>
  <c r="F164" i="11"/>
  <c r="G164" i="11"/>
  <c r="H164" i="11"/>
  <c r="I164" i="11"/>
  <c r="F165" i="11"/>
  <c r="G165" i="11"/>
  <c r="H165" i="11"/>
  <c r="I165" i="11"/>
  <c r="F166" i="11"/>
  <c r="G166" i="11"/>
  <c r="H166" i="11"/>
  <c r="I166" i="11"/>
  <c r="F167" i="11"/>
  <c r="G167" i="11"/>
  <c r="H167" i="11"/>
  <c r="I167" i="11"/>
  <c r="F168" i="11"/>
  <c r="G168" i="11"/>
  <c r="H168" i="11"/>
  <c r="I168" i="11"/>
  <c r="F169" i="11"/>
  <c r="G169" i="11"/>
  <c r="H169" i="11"/>
  <c r="I169" i="11"/>
  <c r="F170" i="11"/>
  <c r="G170" i="11"/>
  <c r="H170" i="11"/>
  <c r="I170" i="11"/>
  <c r="F171" i="11"/>
  <c r="G171" i="11"/>
  <c r="H171" i="11"/>
  <c r="I171" i="11"/>
  <c r="F172" i="11"/>
  <c r="G172" i="11"/>
  <c r="H172" i="11"/>
  <c r="I172" i="11"/>
  <c r="F173" i="11"/>
  <c r="G173" i="11"/>
  <c r="H173" i="11"/>
  <c r="I173" i="11"/>
  <c r="F174" i="11"/>
  <c r="G174" i="11"/>
  <c r="H174" i="11"/>
  <c r="I174" i="11"/>
  <c r="F175" i="11"/>
  <c r="G175" i="11"/>
  <c r="H175" i="11"/>
  <c r="I175" i="11"/>
  <c r="F176" i="11"/>
  <c r="G176" i="11"/>
  <c r="H176" i="11"/>
  <c r="I176" i="11"/>
  <c r="F177" i="11"/>
  <c r="G177" i="11"/>
  <c r="H177" i="11"/>
  <c r="I177" i="11"/>
  <c r="F178" i="11"/>
  <c r="G178" i="11"/>
  <c r="H178" i="11"/>
  <c r="I178" i="11"/>
  <c r="F179" i="11"/>
  <c r="G179" i="11"/>
  <c r="H179" i="11"/>
  <c r="I179" i="11"/>
  <c r="F180" i="11"/>
  <c r="G180" i="11"/>
  <c r="H180" i="11"/>
  <c r="I180" i="11"/>
  <c r="F181" i="11"/>
  <c r="G181" i="11"/>
  <c r="H181" i="11"/>
  <c r="I181" i="11"/>
  <c r="F182" i="11"/>
  <c r="G182" i="11"/>
  <c r="H182" i="11"/>
  <c r="I182" i="11"/>
  <c r="F183" i="11"/>
  <c r="G183" i="11"/>
  <c r="H183" i="11"/>
  <c r="I183" i="11"/>
  <c r="F184" i="11"/>
  <c r="G184" i="11"/>
  <c r="H184" i="11"/>
  <c r="I184" i="11"/>
  <c r="F185" i="11"/>
  <c r="G185" i="11"/>
  <c r="H185" i="11"/>
  <c r="I185" i="11"/>
  <c r="F186" i="11"/>
  <c r="G186" i="11"/>
  <c r="H186" i="11"/>
  <c r="I186" i="11"/>
  <c r="F187" i="11"/>
  <c r="G187" i="11"/>
  <c r="H187" i="11"/>
  <c r="I187" i="11"/>
  <c r="F188" i="11"/>
  <c r="G188" i="11"/>
  <c r="H188" i="11"/>
  <c r="I188" i="11"/>
  <c r="F189" i="11"/>
  <c r="G189" i="11"/>
  <c r="H189" i="11"/>
  <c r="I189" i="11"/>
  <c r="F190" i="11"/>
  <c r="G190" i="11"/>
  <c r="H190" i="11"/>
  <c r="I190" i="11"/>
  <c r="F191" i="11"/>
  <c r="G191" i="11"/>
  <c r="H191" i="11"/>
  <c r="I191" i="11"/>
  <c r="F192" i="11"/>
  <c r="G192" i="11"/>
  <c r="H192" i="11"/>
  <c r="I192" i="11"/>
  <c r="F193" i="11"/>
  <c r="G193" i="11"/>
  <c r="H193" i="11"/>
  <c r="I193" i="11"/>
  <c r="F194" i="11"/>
  <c r="G194" i="11"/>
  <c r="H194" i="11"/>
  <c r="I194" i="11"/>
  <c r="F195" i="11"/>
  <c r="G195" i="11"/>
  <c r="H195" i="11"/>
  <c r="I195" i="11"/>
  <c r="F196" i="11"/>
  <c r="G196" i="11"/>
  <c r="H196" i="11"/>
  <c r="I196" i="11"/>
  <c r="F197" i="11"/>
  <c r="G197" i="11"/>
  <c r="H197" i="11"/>
  <c r="I197" i="11"/>
  <c r="F198" i="11"/>
  <c r="G198" i="11"/>
  <c r="H198" i="11"/>
  <c r="I198" i="11"/>
  <c r="F199" i="11"/>
  <c r="G199" i="11"/>
  <c r="H199" i="11"/>
  <c r="I199" i="11"/>
  <c r="F200" i="11"/>
  <c r="G200" i="11"/>
  <c r="H200" i="11"/>
  <c r="I200" i="11"/>
  <c r="F201" i="11"/>
  <c r="G201" i="11"/>
  <c r="H201" i="11"/>
  <c r="I201" i="11"/>
  <c r="F202" i="11"/>
  <c r="G202" i="11"/>
  <c r="H202" i="11"/>
  <c r="I202" i="11"/>
  <c r="F203" i="11"/>
  <c r="G203" i="11"/>
  <c r="H203" i="11"/>
  <c r="I203" i="11"/>
  <c r="F204" i="11"/>
  <c r="G204" i="11"/>
  <c r="H204" i="11"/>
  <c r="I204" i="11"/>
  <c r="F205" i="11"/>
  <c r="G205" i="11"/>
  <c r="H205" i="11"/>
  <c r="I205" i="11"/>
  <c r="F206" i="11"/>
  <c r="G206" i="11"/>
  <c r="H206" i="11"/>
  <c r="I206" i="11"/>
  <c r="F207" i="11"/>
  <c r="G207" i="11"/>
  <c r="H207" i="11"/>
  <c r="I207" i="11"/>
  <c r="F208" i="11"/>
  <c r="G208" i="11"/>
  <c r="H208" i="11"/>
  <c r="I208" i="11"/>
  <c r="F209" i="11"/>
  <c r="G209" i="11"/>
  <c r="H209" i="11"/>
  <c r="I209" i="11"/>
  <c r="F210" i="11"/>
  <c r="G210" i="11"/>
  <c r="H210" i="11"/>
  <c r="I210" i="11"/>
  <c r="F211" i="11"/>
  <c r="G211" i="11"/>
  <c r="H211" i="11"/>
  <c r="I211" i="11"/>
  <c r="F212" i="11"/>
  <c r="G212" i="11"/>
  <c r="H212" i="11"/>
  <c r="I212" i="11"/>
  <c r="F213" i="11"/>
  <c r="G213" i="11"/>
  <c r="H213" i="11"/>
  <c r="I213" i="11"/>
  <c r="F214" i="11"/>
  <c r="G214" i="11"/>
  <c r="H214" i="11"/>
  <c r="I214" i="11"/>
  <c r="F215" i="11"/>
  <c r="G215" i="11"/>
  <c r="H215" i="11"/>
  <c r="I215" i="11"/>
  <c r="F216" i="11"/>
  <c r="G216" i="11"/>
  <c r="H216" i="11"/>
  <c r="I216" i="11"/>
  <c r="F217" i="11"/>
  <c r="G217" i="11"/>
  <c r="H217" i="11"/>
  <c r="I217" i="11"/>
  <c r="F218" i="11"/>
  <c r="G218" i="11"/>
  <c r="H218" i="11"/>
  <c r="I218" i="11"/>
  <c r="F219" i="11"/>
  <c r="G219" i="11"/>
  <c r="H219" i="11"/>
  <c r="I219" i="11"/>
  <c r="F220" i="11"/>
  <c r="G220" i="11"/>
  <c r="H220" i="11"/>
  <c r="I220" i="11"/>
  <c r="F221" i="11"/>
  <c r="G221" i="11"/>
  <c r="H221" i="11"/>
  <c r="I221" i="11"/>
  <c r="F222" i="11"/>
  <c r="G222" i="11"/>
  <c r="H222" i="11"/>
  <c r="I222" i="11"/>
  <c r="F223" i="11"/>
  <c r="G223" i="11"/>
  <c r="H223" i="11"/>
  <c r="I223" i="11"/>
  <c r="F224" i="11"/>
  <c r="G224" i="11"/>
  <c r="H224" i="11"/>
  <c r="I224" i="11"/>
  <c r="F225" i="11"/>
  <c r="G225" i="11"/>
  <c r="H225" i="11"/>
  <c r="I225" i="11"/>
  <c r="F226" i="11"/>
  <c r="G226" i="11"/>
  <c r="H226" i="11"/>
  <c r="I226" i="11"/>
  <c r="F227" i="11"/>
  <c r="G227" i="11"/>
  <c r="H227" i="11"/>
  <c r="I227" i="11"/>
  <c r="F228" i="11"/>
  <c r="G228" i="11"/>
  <c r="H228" i="11"/>
  <c r="I228" i="11"/>
  <c r="F229" i="11"/>
  <c r="G229" i="11"/>
  <c r="H229" i="11"/>
  <c r="I229" i="11"/>
  <c r="F230" i="11"/>
  <c r="G230" i="11"/>
  <c r="H230" i="11"/>
  <c r="I230" i="11"/>
  <c r="F231" i="11"/>
  <c r="G231" i="11"/>
  <c r="H231" i="11"/>
  <c r="I231" i="11"/>
  <c r="F232" i="11"/>
  <c r="G232" i="11"/>
  <c r="H232" i="11"/>
  <c r="I232" i="11"/>
  <c r="F233" i="11"/>
  <c r="G233" i="11"/>
  <c r="H233" i="11"/>
  <c r="I233" i="11"/>
  <c r="F234" i="11"/>
  <c r="G234" i="11"/>
  <c r="H234" i="11"/>
  <c r="I234" i="11"/>
  <c r="F235" i="11"/>
  <c r="G235" i="11"/>
  <c r="H235" i="11"/>
  <c r="I235" i="11"/>
  <c r="F236" i="11"/>
  <c r="G236" i="11"/>
  <c r="H236" i="11"/>
  <c r="I236" i="11"/>
  <c r="F237" i="11"/>
  <c r="G237" i="11"/>
  <c r="H237" i="11"/>
  <c r="I237" i="11"/>
  <c r="F238" i="11"/>
  <c r="G238" i="11"/>
  <c r="H238" i="11"/>
  <c r="I238" i="11"/>
  <c r="F239" i="11"/>
  <c r="G239" i="11"/>
  <c r="H239" i="11"/>
  <c r="I239" i="11"/>
  <c r="F240" i="11"/>
  <c r="G240" i="11"/>
  <c r="H240" i="11"/>
  <c r="I240" i="11"/>
  <c r="F241" i="11"/>
  <c r="G241" i="11"/>
  <c r="H241" i="11"/>
  <c r="I241" i="11"/>
  <c r="F242" i="11"/>
  <c r="G242" i="11"/>
  <c r="H242" i="11"/>
  <c r="I242" i="11"/>
  <c r="F243" i="11"/>
  <c r="G243" i="11"/>
  <c r="H243" i="11"/>
  <c r="I243" i="11"/>
  <c r="F244" i="11"/>
  <c r="G244" i="11"/>
  <c r="H244" i="11"/>
  <c r="I244" i="11"/>
  <c r="F245" i="11"/>
  <c r="G245" i="11"/>
  <c r="H245" i="11"/>
  <c r="I245" i="11"/>
  <c r="F246" i="11"/>
  <c r="G246" i="11"/>
  <c r="H246" i="11"/>
  <c r="I246" i="11"/>
  <c r="F247" i="11"/>
  <c r="G247" i="11"/>
  <c r="H247" i="11"/>
  <c r="I247" i="11"/>
  <c r="F248" i="11"/>
  <c r="G248" i="11"/>
  <c r="H248" i="11"/>
  <c r="I248" i="11"/>
  <c r="F249" i="11"/>
  <c r="G249" i="11"/>
  <c r="H249" i="11"/>
  <c r="I249" i="11"/>
  <c r="F250" i="11"/>
  <c r="G250" i="11"/>
  <c r="H250" i="11"/>
  <c r="I250" i="11"/>
  <c r="F251" i="11"/>
  <c r="G251" i="11"/>
  <c r="H251" i="11"/>
  <c r="I251" i="11"/>
  <c r="F252" i="11"/>
  <c r="G252" i="11"/>
  <c r="H252" i="11"/>
  <c r="I252" i="11"/>
  <c r="F253" i="11"/>
  <c r="G253" i="11"/>
  <c r="H253" i="11"/>
  <c r="I253" i="11"/>
  <c r="F254" i="11"/>
  <c r="G254" i="11"/>
  <c r="H254" i="11"/>
  <c r="I254" i="11"/>
  <c r="F255" i="11"/>
  <c r="G255" i="11"/>
  <c r="H255" i="11"/>
  <c r="I255" i="11"/>
  <c r="F256" i="11"/>
  <c r="G256" i="11"/>
  <c r="H256" i="11"/>
  <c r="I256" i="11"/>
  <c r="F257" i="11"/>
  <c r="G257" i="11"/>
  <c r="H257" i="11"/>
  <c r="I257" i="11"/>
  <c r="F258" i="11"/>
  <c r="G258" i="11"/>
  <c r="H258" i="11"/>
  <c r="I258" i="11"/>
  <c r="F259" i="11"/>
  <c r="G259" i="11"/>
  <c r="H259" i="11"/>
  <c r="I259" i="11"/>
  <c r="F260" i="11"/>
  <c r="G260" i="11"/>
  <c r="H260" i="11"/>
  <c r="I260" i="11"/>
  <c r="F261" i="11"/>
  <c r="G261" i="11"/>
  <c r="H261" i="11"/>
  <c r="I261" i="11"/>
  <c r="F262" i="11"/>
  <c r="G262" i="11"/>
  <c r="H262" i="11"/>
  <c r="I262" i="11"/>
  <c r="F263" i="11"/>
  <c r="G263" i="11"/>
  <c r="H263" i="11"/>
  <c r="I263" i="11"/>
  <c r="F264" i="11"/>
  <c r="G264" i="11"/>
  <c r="H264" i="11"/>
  <c r="I264" i="11"/>
  <c r="F265" i="11"/>
  <c r="G265" i="11"/>
  <c r="H265" i="11"/>
  <c r="I265" i="11"/>
  <c r="F266" i="11"/>
  <c r="G266" i="11"/>
  <c r="H266" i="11"/>
  <c r="I266" i="11"/>
  <c r="F267" i="11"/>
  <c r="G267" i="11"/>
  <c r="H267" i="11"/>
  <c r="I267" i="11"/>
  <c r="F268" i="11"/>
  <c r="G268" i="11"/>
  <c r="H268" i="11"/>
  <c r="I268" i="11"/>
  <c r="F269" i="11"/>
  <c r="G269" i="11"/>
  <c r="H269" i="11"/>
  <c r="I269" i="11"/>
  <c r="F270" i="11"/>
  <c r="G270" i="11"/>
  <c r="H270" i="11"/>
  <c r="I270" i="11"/>
  <c r="F271" i="11"/>
  <c r="G271" i="11"/>
  <c r="H271" i="11"/>
  <c r="I271" i="11"/>
  <c r="F272" i="11"/>
  <c r="G272" i="11"/>
  <c r="H272" i="11"/>
  <c r="I272" i="11"/>
  <c r="F273" i="11"/>
  <c r="G273" i="11"/>
  <c r="H273" i="11"/>
  <c r="I273" i="11"/>
  <c r="F274" i="11"/>
  <c r="G274" i="11"/>
  <c r="H274" i="11"/>
  <c r="I274" i="11"/>
  <c r="F275" i="11"/>
  <c r="G275" i="11"/>
  <c r="H275" i="11"/>
  <c r="I275" i="11"/>
  <c r="F276" i="11"/>
  <c r="G276" i="11"/>
  <c r="H276" i="11"/>
  <c r="I276" i="11"/>
  <c r="F277" i="11"/>
  <c r="G277" i="11"/>
  <c r="H277" i="11"/>
  <c r="I277" i="11"/>
  <c r="F278" i="11"/>
  <c r="G278" i="11"/>
  <c r="H278" i="11"/>
  <c r="I278" i="11"/>
  <c r="F279" i="11"/>
  <c r="G279" i="11"/>
  <c r="H279" i="11"/>
  <c r="I279" i="11"/>
  <c r="F280" i="11"/>
  <c r="G280" i="11"/>
  <c r="H280" i="11"/>
  <c r="I280" i="11"/>
  <c r="F281" i="11"/>
  <c r="G281" i="11"/>
  <c r="H281" i="11"/>
  <c r="I281" i="11"/>
  <c r="F282" i="11"/>
  <c r="G282" i="11"/>
  <c r="H282" i="11"/>
  <c r="I282" i="11"/>
  <c r="F283" i="11"/>
  <c r="G283" i="11"/>
  <c r="H283" i="11"/>
  <c r="I283" i="11"/>
  <c r="F284" i="11"/>
  <c r="G284" i="11"/>
  <c r="H284" i="11"/>
  <c r="I284" i="11"/>
  <c r="F285" i="11"/>
  <c r="G285" i="11"/>
  <c r="H285" i="11"/>
  <c r="I285" i="11"/>
  <c r="F286" i="11"/>
  <c r="G286" i="11"/>
  <c r="H286" i="11"/>
  <c r="I286" i="11"/>
  <c r="F287" i="11"/>
  <c r="G287" i="11"/>
  <c r="H287" i="11"/>
  <c r="I287" i="11"/>
  <c r="F288" i="11"/>
  <c r="G288" i="11"/>
  <c r="H288" i="11"/>
  <c r="I288" i="11"/>
  <c r="F289" i="11"/>
  <c r="G289" i="11"/>
  <c r="H289" i="11"/>
  <c r="I289" i="11"/>
  <c r="F290" i="11"/>
  <c r="G290" i="11"/>
  <c r="H290" i="11"/>
  <c r="I290" i="11"/>
  <c r="F291" i="11"/>
  <c r="G291" i="11"/>
  <c r="H291" i="11"/>
  <c r="I291" i="11"/>
  <c r="F292" i="11"/>
  <c r="G292" i="11"/>
  <c r="H292" i="11"/>
  <c r="I292" i="11"/>
  <c r="F293" i="11"/>
  <c r="G293" i="11"/>
  <c r="H293" i="11"/>
  <c r="I293" i="11"/>
  <c r="F294" i="11"/>
  <c r="G294" i="11"/>
  <c r="H294" i="11"/>
  <c r="I294" i="11"/>
  <c r="F295" i="11"/>
  <c r="G295" i="11"/>
  <c r="H295" i="11"/>
  <c r="I295" i="11"/>
  <c r="F296" i="11"/>
  <c r="G296" i="11"/>
  <c r="H296" i="11"/>
  <c r="I296" i="11"/>
  <c r="F297" i="11"/>
  <c r="G297" i="11"/>
  <c r="H297" i="11"/>
  <c r="I297" i="11"/>
  <c r="F298" i="11"/>
  <c r="G298" i="11"/>
  <c r="H298" i="11"/>
  <c r="I298" i="11"/>
  <c r="F299" i="11"/>
  <c r="G299" i="11"/>
  <c r="H299" i="11"/>
  <c r="I299" i="11"/>
  <c r="F300" i="11"/>
  <c r="G300" i="11"/>
  <c r="H300" i="11"/>
  <c r="I300" i="11"/>
  <c r="F301" i="11"/>
  <c r="G301" i="11"/>
  <c r="H301" i="11"/>
  <c r="I301" i="11"/>
  <c r="F302" i="11"/>
  <c r="G302" i="11"/>
  <c r="H302" i="11"/>
  <c r="I302" i="11"/>
  <c r="F303" i="11"/>
  <c r="G303" i="11"/>
  <c r="H303" i="11"/>
  <c r="I303" i="11"/>
  <c r="F304" i="11"/>
  <c r="G304" i="11"/>
  <c r="H304" i="11"/>
  <c r="I304" i="11"/>
  <c r="F305" i="11"/>
  <c r="G305" i="11"/>
  <c r="H305" i="11"/>
  <c r="I305" i="11"/>
  <c r="F306" i="11"/>
  <c r="G306" i="11"/>
  <c r="H306" i="11"/>
  <c r="I306" i="11"/>
  <c r="F307" i="11"/>
  <c r="G307" i="11"/>
  <c r="H307" i="11"/>
  <c r="I307" i="11"/>
  <c r="F308" i="11"/>
  <c r="G308" i="11"/>
  <c r="H308" i="11"/>
  <c r="I308" i="11"/>
  <c r="F309" i="11"/>
  <c r="G309" i="11"/>
  <c r="H309" i="11"/>
  <c r="I309" i="11"/>
  <c r="F310" i="11"/>
  <c r="G310" i="11"/>
  <c r="H310" i="11"/>
  <c r="I310" i="11"/>
  <c r="F311" i="11"/>
  <c r="G311" i="11"/>
  <c r="H311" i="11"/>
  <c r="I311" i="11"/>
  <c r="F312" i="11"/>
  <c r="G312" i="11"/>
  <c r="H312" i="11"/>
  <c r="I312" i="11"/>
  <c r="F313" i="11"/>
  <c r="G313" i="11"/>
  <c r="H313" i="11"/>
  <c r="I313" i="11"/>
  <c r="F314" i="11"/>
  <c r="G314" i="11"/>
  <c r="H314" i="11"/>
  <c r="I314" i="11"/>
  <c r="F315" i="11"/>
  <c r="G315" i="11"/>
  <c r="H315" i="11"/>
  <c r="I315" i="11"/>
  <c r="F316" i="11"/>
  <c r="G316" i="11"/>
  <c r="H316" i="11"/>
  <c r="I316" i="11"/>
  <c r="F317" i="11"/>
  <c r="G317" i="11"/>
  <c r="H317" i="11"/>
  <c r="I317" i="11"/>
  <c r="F318" i="11"/>
  <c r="G318" i="11"/>
  <c r="H318" i="11"/>
  <c r="I318" i="11"/>
  <c r="F319" i="11"/>
  <c r="G319" i="11"/>
  <c r="H319" i="11"/>
  <c r="I319" i="11"/>
  <c r="F320" i="11"/>
  <c r="G320" i="11"/>
  <c r="H320" i="11"/>
  <c r="I320" i="11"/>
  <c r="F321" i="11"/>
  <c r="G321" i="11"/>
  <c r="H321" i="11"/>
  <c r="I321" i="11"/>
  <c r="F322" i="11"/>
  <c r="G322" i="11"/>
  <c r="H322" i="11"/>
  <c r="I322" i="11"/>
  <c r="F323" i="11"/>
  <c r="G323" i="11"/>
  <c r="H323" i="11"/>
  <c r="I323" i="11"/>
  <c r="F324" i="11"/>
  <c r="G324" i="11"/>
  <c r="H324" i="11"/>
  <c r="I324" i="11"/>
  <c r="F325" i="11"/>
  <c r="G325" i="11"/>
  <c r="H325" i="11"/>
  <c r="I325" i="11"/>
  <c r="F326" i="11"/>
  <c r="G326" i="11"/>
  <c r="H326" i="11"/>
  <c r="I326" i="11"/>
  <c r="F327" i="11"/>
  <c r="G327" i="11"/>
  <c r="H327" i="11"/>
  <c r="I327" i="11"/>
  <c r="F328" i="11"/>
  <c r="G328" i="11"/>
  <c r="H328" i="11"/>
  <c r="I328" i="11"/>
  <c r="F329" i="11"/>
  <c r="G329" i="11"/>
  <c r="H329" i="11"/>
  <c r="I329" i="11"/>
  <c r="F330" i="11"/>
  <c r="G330" i="11"/>
  <c r="H330" i="11"/>
  <c r="I330" i="11"/>
  <c r="F331" i="11"/>
  <c r="G331" i="11"/>
  <c r="H331" i="11"/>
  <c r="I331" i="11"/>
  <c r="F332" i="11"/>
  <c r="G332" i="11"/>
  <c r="H332" i="11"/>
  <c r="I332" i="11"/>
  <c r="F333" i="11"/>
  <c r="G333" i="11"/>
  <c r="H333" i="11"/>
  <c r="I333" i="11"/>
  <c r="F334" i="11"/>
  <c r="G334" i="11"/>
  <c r="H334" i="11"/>
  <c r="I334" i="11"/>
  <c r="F335" i="11"/>
  <c r="G335" i="11"/>
  <c r="H335" i="11"/>
  <c r="I335" i="11"/>
  <c r="F336" i="11"/>
  <c r="G336" i="11"/>
  <c r="H336" i="11"/>
  <c r="I336" i="11"/>
  <c r="F337" i="11"/>
  <c r="G337" i="11"/>
  <c r="H337" i="11"/>
  <c r="I337" i="11"/>
  <c r="F338" i="11"/>
  <c r="G338" i="11"/>
  <c r="H338" i="11"/>
  <c r="I338" i="11"/>
  <c r="F339" i="11"/>
  <c r="G339" i="11"/>
  <c r="H339" i="11"/>
  <c r="I339" i="11"/>
  <c r="F340" i="11"/>
  <c r="G340" i="11"/>
  <c r="H340" i="11"/>
  <c r="I340" i="11"/>
  <c r="F341" i="11"/>
  <c r="G341" i="11"/>
  <c r="H341" i="11"/>
  <c r="I341" i="11"/>
  <c r="F342" i="11"/>
  <c r="G342" i="11"/>
  <c r="H342" i="11"/>
  <c r="I342" i="11"/>
  <c r="F343" i="11"/>
  <c r="G343" i="11"/>
  <c r="H343" i="11"/>
  <c r="I343" i="11"/>
  <c r="F344" i="11"/>
  <c r="G344" i="11"/>
  <c r="H344" i="11"/>
  <c r="I344" i="11"/>
  <c r="F345" i="11"/>
  <c r="G345" i="11"/>
  <c r="H345" i="11"/>
  <c r="I345" i="11"/>
  <c r="F346" i="11"/>
  <c r="G346" i="11"/>
  <c r="H346" i="11"/>
  <c r="I346" i="11"/>
  <c r="F347" i="11"/>
  <c r="G347" i="11"/>
  <c r="H347" i="11"/>
  <c r="I347" i="11"/>
  <c r="F348" i="11"/>
  <c r="G348" i="11"/>
  <c r="H348" i="11"/>
  <c r="I348" i="11"/>
  <c r="F349" i="11"/>
  <c r="G349" i="11"/>
  <c r="H349" i="11"/>
  <c r="I349" i="11"/>
  <c r="F350" i="11"/>
  <c r="G350" i="11"/>
  <c r="H350" i="11"/>
  <c r="I350" i="11"/>
  <c r="F351" i="11"/>
  <c r="G351" i="11"/>
  <c r="H351" i="11"/>
  <c r="I351" i="11"/>
  <c r="F352" i="11"/>
  <c r="G352" i="11"/>
  <c r="H352" i="11"/>
  <c r="I352" i="11"/>
  <c r="F353" i="11"/>
  <c r="G353" i="11"/>
  <c r="H353" i="11"/>
  <c r="I353" i="11"/>
  <c r="F354" i="11"/>
  <c r="G354" i="11"/>
  <c r="H354" i="11"/>
  <c r="I354" i="11"/>
  <c r="F355" i="11"/>
  <c r="G355" i="11"/>
  <c r="H355" i="11"/>
  <c r="I355" i="11"/>
  <c r="F356" i="11"/>
  <c r="G356" i="11"/>
  <c r="H356" i="11"/>
  <c r="I356" i="11"/>
  <c r="F357" i="11"/>
  <c r="G357" i="11"/>
  <c r="H357" i="11"/>
  <c r="I357" i="11"/>
  <c r="F358" i="11"/>
  <c r="G358" i="11"/>
  <c r="H358" i="11"/>
  <c r="I358" i="11"/>
  <c r="F359" i="11"/>
  <c r="G359" i="11"/>
  <c r="H359" i="11"/>
  <c r="I359" i="11"/>
  <c r="F360" i="11"/>
  <c r="G360" i="11"/>
  <c r="H360" i="11"/>
  <c r="I360" i="11"/>
  <c r="F361" i="11"/>
  <c r="G361" i="11"/>
  <c r="H361" i="11"/>
  <c r="I361" i="11"/>
  <c r="F362" i="11"/>
  <c r="G362" i="11"/>
  <c r="H362" i="11"/>
  <c r="I362" i="11"/>
  <c r="F363" i="11"/>
  <c r="G363" i="11"/>
  <c r="H363" i="11"/>
  <c r="I363" i="11"/>
  <c r="F364" i="11"/>
  <c r="G364" i="11"/>
  <c r="H364" i="11"/>
  <c r="I364" i="11"/>
  <c r="F365" i="11"/>
  <c r="G365" i="11"/>
  <c r="H365" i="11"/>
  <c r="I365" i="11"/>
  <c r="F366" i="11"/>
  <c r="G366" i="11"/>
  <c r="H366" i="11"/>
  <c r="I366" i="11"/>
  <c r="F367" i="11"/>
  <c r="G367" i="11"/>
  <c r="H367" i="11"/>
  <c r="I367" i="11"/>
  <c r="F368" i="11"/>
  <c r="G368" i="11"/>
  <c r="H368" i="11"/>
  <c r="I368" i="11"/>
  <c r="F369" i="11"/>
  <c r="G369" i="11"/>
  <c r="H369" i="11"/>
  <c r="I369" i="11"/>
  <c r="F370" i="11"/>
  <c r="G370" i="11"/>
  <c r="H370" i="11"/>
  <c r="I370" i="11"/>
  <c r="F371" i="11"/>
  <c r="G371" i="11"/>
  <c r="H371" i="11"/>
  <c r="I371" i="11"/>
  <c r="F372" i="11"/>
  <c r="G372" i="11"/>
  <c r="H372" i="11"/>
  <c r="I372" i="11"/>
  <c r="F373" i="11"/>
  <c r="G373" i="11"/>
  <c r="H373" i="11"/>
  <c r="I373" i="11"/>
  <c r="F374" i="11"/>
  <c r="G374" i="11"/>
  <c r="H374" i="11"/>
  <c r="I374" i="11"/>
  <c r="F375" i="11"/>
  <c r="G375" i="11"/>
  <c r="H375" i="11"/>
  <c r="I375" i="11"/>
  <c r="F376" i="11"/>
  <c r="G376" i="11"/>
  <c r="H376" i="11"/>
  <c r="I376" i="11"/>
  <c r="F377" i="11"/>
  <c r="G377" i="11"/>
  <c r="H377" i="11"/>
  <c r="I377" i="11"/>
  <c r="F378" i="11"/>
  <c r="G378" i="11"/>
  <c r="H378" i="11"/>
  <c r="I378" i="11"/>
  <c r="F379" i="11"/>
  <c r="G379" i="11"/>
  <c r="H379" i="11"/>
  <c r="I379" i="11"/>
  <c r="F380" i="11"/>
  <c r="G380" i="11"/>
  <c r="H380" i="11"/>
  <c r="I380" i="11"/>
  <c r="F381" i="11"/>
  <c r="G381" i="11"/>
  <c r="H381" i="11"/>
  <c r="I381" i="11"/>
  <c r="F382" i="11"/>
  <c r="G382" i="11"/>
  <c r="H382" i="11"/>
  <c r="I382" i="11"/>
  <c r="F383" i="11"/>
  <c r="G383" i="11"/>
  <c r="H383" i="11"/>
  <c r="I383" i="11"/>
  <c r="F384" i="11"/>
  <c r="G384" i="11"/>
  <c r="H384" i="11"/>
  <c r="I384" i="11"/>
  <c r="F385" i="11"/>
  <c r="G385" i="11"/>
  <c r="H385" i="11"/>
  <c r="I385" i="11"/>
  <c r="F386" i="11"/>
  <c r="G386" i="11"/>
  <c r="H386" i="11"/>
  <c r="I386" i="11"/>
  <c r="F387" i="11"/>
  <c r="G387" i="11"/>
  <c r="H387" i="11"/>
  <c r="I387" i="11"/>
  <c r="F388" i="11"/>
  <c r="G388" i="11"/>
  <c r="H388" i="11"/>
  <c r="I388" i="11"/>
  <c r="F389" i="11"/>
  <c r="G389" i="11"/>
  <c r="H389" i="11"/>
  <c r="I389" i="11"/>
  <c r="F390" i="11"/>
  <c r="G390" i="11"/>
  <c r="H390" i="11"/>
  <c r="I390" i="11"/>
  <c r="F391" i="11"/>
  <c r="G391" i="11"/>
  <c r="H391" i="11"/>
  <c r="I391" i="11"/>
  <c r="F392" i="11"/>
  <c r="G392" i="11"/>
  <c r="H392" i="11"/>
  <c r="I392" i="11"/>
  <c r="F393" i="11"/>
  <c r="G393" i="11"/>
  <c r="H393" i="11"/>
  <c r="I393" i="11"/>
  <c r="F394" i="11"/>
  <c r="G394" i="11"/>
  <c r="H394" i="11"/>
  <c r="I394" i="11"/>
  <c r="F395" i="11"/>
  <c r="G395" i="11"/>
  <c r="H395" i="11"/>
  <c r="I395" i="11"/>
  <c r="F396" i="11"/>
  <c r="G396" i="11"/>
  <c r="H396" i="11"/>
  <c r="I396" i="11"/>
  <c r="F397" i="11"/>
  <c r="G397" i="11"/>
  <c r="H397" i="11"/>
  <c r="I397" i="11"/>
  <c r="F398" i="11"/>
  <c r="G398" i="11"/>
  <c r="H398" i="11"/>
  <c r="I398" i="11"/>
  <c r="F399" i="11"/>
  <c r="G399" i="11"/>
  <c r="H399" i="11"/>
  <c r="I399" i="11"/>
  <c r="F400" i="11"/>
  <c r="G400" i="11"/>
  <c r="H400" i="11"/>
  <c r="I400" i="11"/>
  <c r="F401" i="11"/>
  <c r="G401" i="11"/>
  <c r="H401" i="11"/>
  <c r="I401" i="11"/>
  <c r="F402" i="11"/>
  <c r="G402" i="11"/>
  <c r="H402" i="11"/>
  <c r="I402" i="11"/>
  <c r="F403" i="11"/>
  <c r="G403" i="11"/>
  <c r="H403" i="11"/>
  <c r="I403" i="11"/>
  <c r="F404" i="11"/>
  <c r="G404" i="11"/>
  <c r="H404" i="11"/>
  <c r="I404" i="11"/>
  <c r="F405" i="11"/>
  <c r="G405" i="11"/>
  <c r="H405" i="11"/>
  <c r="I405" i="11"/>
  <c r="F406" i="11"/>
  <c r="G406" i="11"/>
  <c r="H406" i="11"/>
  <c r="I406" i="11"/>
  <c r="F407" i="11"/>
  <c r="G407" i="11"/>
  <c r="H407" i="11"/>
  <c r="I407" i="11"/>
  <c r="F408" i="11"/>
  <c r="G408" i="11"/>
  <c r="H408" i="11"/>
  <c r="I408" i="11"/>
  <c r="F409" i="11"/>
  <c r="G409" i="11"/>
  <c r="H409" i="11"/>
  <c r="I409" i="11"/>
  <c r="F410" i="11"/>
  <c r="G410" i="11"/>
  <c r="H410" i="11"/>
  <c r="I410" i="11"/>
  <c r="F411" i="11"/>
  <c r="G411" i="11"/>
  <c r="H411" i="11"/>
  <c r="I411" i="11"/>
  <c r="F412" i="11"/>
  <c r="G412" i="11"/>
  <c r="H412" i="11"/>
  <c r="I412" i="11"/>
  <c r="F413" i="11"/>
  <c r="G413" i="11"/>
  <c r="H413" i="11"/>
  <c r="I413" i="11"/>
  <c r="F414" i="11"/>
  <c r="G414" i="11"/>
  <c r="H414" i="11"/>
  <c r="I414" i="11"/>
  <c r="F415" i="11"/>
  <c r="G415" i="11"/>
  <c r="H415" i="11"/>
  <c r="I415" i="11"/>
  <c r="F416" i="11"/>
  <c r="G416" i="11"/>
  <c r="H416" i="11"/>
  <c r="I416" i="11"/>
  <c r="F417" i="11"/>
  <c r="G417" i="11"/>
  <c r="H417" i="11"/>
  <c r="I417" i="11"/>
  <c r="F418" i="11"/>
  <c r="G418" i="11"/>
  <c r="H418" i="11"/>
  <c r="I418" i="11"/>
  <c r="F419" i="11"/>
  <c r="G419" i="11"/>
  <c r="H419" i="11"/>
  <c r="I419" i="11"/>
  <c r="F420" i="11"/>
  <c r="G420" i="11"/>
  <c r="H420" i="11"/>
  <c r="I420" i="11"/>
  <c r="F421" i="11"/>
  <c r="G421" i="11"/>
  <c r="H421" i="11"/>
  <c r="I421" i="11"/>
  <c r="F422" i="11"/>
  <c r="G422" i="11"/>
  <c r="H422" i="11"/>
  <c r="I422" i="11"/>
  <c r="F423" i="11"/>
  <c r="G423" i="11"/>
  <c r="H423" i="11"/>
  <c r="I423" i="11"/>
  <c r="F424" i="11"/>
  <c r="G424" i="11"/>
  <c r="H424" i="11"/>
  <c r="I424" i="11"/>
  <c r="F425" i="11"/>
  <c r="G425" i="11"/>
  <c r="H425" i="11"/>
  <c r="I425" i="11"/>
  <c r="F426" i="11"/>
  <c r="G426" i="11"/>
  <c r="H426" i="11"/>
  <c r="I426" i="11"/>
  <c r="F427" i="11"/>
  <c r="G427" i="11"/>
  <c r="H427" i="11"/>
  <c r="I427" i="11"/>
  <c r="F428" i="11"/>
  <c r="G428" i="11"/>
  <c r="H428" i="11"/>
  <c r="I428" i="11"/>
  <c r="F429" i="11"/>
  <c r="G429" i="11"/>
  <c r="H429" i="11"/>
  <c r="I429" i="11"/>
  <c r="F430" i="11"/>
  <c r="G430" i="11"/>
  <c r="H430" i="11"/>
  <c r="I430" i="11"/>
  <c r="F431" i="11"/>
  <c r="G431" i="11"/>
  <c r="H431" i="11"/>
  <c r="I431" i="11"/>
  <c r="F432" i="11"/>
  <c r="G432" i="11"/>
  <c r="H432" i="11"/>
  <c r="I432" i="11"/>
  <c r="F433" i="11"/>
  <c r="G433" i="11"/>
  <c r="H433" i="11"/>
  <c r="I433" i="11"/>
  <c r="F434" i="11"/>
  <c r="G434" i="11"/>
  <c r="H434" i="11"/>
  <c r="I434" i="11"/>
  <c r="F435" i="11"/>
  <c r="G435" i="11"/>
  <c r="H435" i="11"/>
  <c r="I435" i="11"/>
  <c r="F436" i="11"/>
  <c r="G436" i="11"/>
  <c r="H436" i="11"/>
  <c r="I436" i="11"/>
  <c r="F437" i="11"/>
  <c r="G437" i="11"/>
  <c r="H437" i="11"/>
  <c r="I437" i="11"/>
  <c r="F438" i="11"/>
  <c r="G438" i="11"/>
  <c r="H438" i="11"/>
  <c r="I438" i="11"/>
  <c r="F439" i="11"/>
  <c r="G439" i="11"/>
  <c r="H439" i="11"/>
  <c r="I439" i="11"/>
  <c r="F440" i="11"/>
  <c r="G440" i="11"/>
  <c r="H440" i="11"/>
  <c r="I440" i="11"/>
  <c r="F441" i="11"/>
  <c r="G441" i="11"/>
  <c r="H441" i="11"/>
  <c r="I441" i="11"/>
  <c r="F442" i="11"/>
  <c r="G442" i="11"/>
  <c r="H442" i="11"/>
  <c r="I442" i="11"/>
  <c r="F443" i="11"/>
  <c r="G443" i="11"/>
  <c r="H443" i="11"/>
  <c r="I443" i="11"/>
  <c r="F444" i="11"/>
  <c r="G444" i="11"/>
  <c r="H444" i="11"/>
  <c r="I444" i="11"/>
  <c r="F445" i="11"/>
  <c r="G445" i="11"/>
  <c r="H445" i="11"/>
  <c r="I445" i="11"/>
  <c r="F446" i="11"/>
  <c r="G446" i="11"/>
  <c r="H446" i="11"/>
  <c r="I446" i="11"/>
  <c r="F447" i="11"/>
  <c r="G447" i="11"/>
  <c r="H447" i="11"/>
  <c r="I447" i="11"/>
  <c r="F448" i="11"/>
  <c r="G448" i="11"/>
  <c r="H448" i="11"/>
  <c r="I448" i="11"/>
  <c r="F449" i="11"/>
  <c r="G449" i="11"/>
  <c r="H449" i="11"/>
  <c r="I449" i="11"/>
  <c r="F450" i="11"/>
  <c r="G450" i="11"/>
  <c r="H450" i="11"/>
  <c r="I450" i="11"/>
  <c r="F451" i="11"/>
  <c r="G451" i="11"/>
  <c r="H451" i="11"/>
  <c r="I451" i="11"/>
  <c r="F452" i="11"/>
  <c r="G452" i="11"/>
  <c r="H452" i="11"/>
  <c r="I452" i="11"/>
  <c r="F453" i="11"/>
  <c r="G453" i="11"/>
  <c r="H453" i="11"/>
  <c r="I453" i="11"/>
  <c r="F454" i="11"/>
  <c r="G454" i="11"/>
  <c r="H454" i="11"/>
  <c r="I454" i="11"/>
  <c r="F455" i="11"/>
  <c r="G455" i="11"/>
  <c r="H455" i="11"/>
  <c r="I455" i="11"/>
  <c r="F456" i="11"/>
  <c r="G456" i="11"/>
  <c r="H456" i="11"/>
  <c r="I456" i="11"/>
  <c r="F457" i="11"/>
  <c r="G457" i="11"/>
  <c r="H457" i="11"/>
  <c r="I457" i="11"/>
  <c r="F458" i="11"/>
  <c r="G458" i="11"/>
  <c r="H458" i="11"/>
  <c r="I458" i="11"/>
  <c r="F459" i="11"/>
  <c r="G459" i="11"/>
  <c r="H459" i="11"/>
  <c r="I459" i="11"/>
  <c r="F460" i="11"/>
  <c r="G460" i="11"/>
  <c r="H460" i="11"/>
  <c r="I460" i="11"/>
  <c r="F461" i="11"/>
  <c r="G461" i="11"/>
  <c r="H461" i="11"/>
  <c r="I461" i="11"/>
  <c r="F462" i="11"/>
  <c r="G462" i="11"/>
  <c r="H462" i="11"/>
  <c r="I462" i="11"/>
  <c r="F463" i="11"/>
  <c r="G463" i="11"/>
  <c r="H463" i="11"/>
  <c r="I463" i="11"/>
  <c r="F464" i="11"/>
  <c r="G464" i="11"/>
  <c r="H464" i="11"/>
  <c r="I464" i="11"/>
  <c r="F465" i="11"/>
  <c r="G465" i="11"/>
  <c r="H465" i="11"/>
  <c r="I465" i="11"/>
  <c r="F466" i="11"/>
  <c r="G466" i="11"/>
  <c r="H466" i="11"/>
  <c r="I466" i="11"/>
  <c r="F467" i="11"/>
  <c r="G467" i="11"/>
  <c r="H467" i="11"/>
  <c r="I467" i="11"/>
  <c r="F468" i="11"/>
  <c r="G468" i="11"/>
  <c r="H468" i="11"/>
  <c r="I468" i="11"/>
  <c r="F469" i="11"/>
  <c r="G469" i="11"/>
  <c r="H469" i="11"/>
  <c r="I469" i="11"/>
  <c r="F470" i="11"/>
  <c r="G470" i="11"/>
  <c r="H470" i="11"/>
  <c r="I470" i="11"/>
  <c r="F471" i="11"/>
  <c r="G471" i="11"/>
  <c r="H471" i="11"/>
  <c r="I471" i="11"/>
  <c r="F472" i="11"/>
  <c r="G472" i="11"/>
  <c r="H472" i="11"/>
  <c r="I472" i="11"/>
  <c r="F473" i="11"/>
  <c r="G473" i="11"/>
  <c r="H473" i="11"/>
  <c r="I473" i="11"/>
  <c r="F474" i="11"/>
  <c r="G474" i="11"/>
  <c r="H474" i="11"/>
  <c r="I474" i="11"/>
  <c r="F475" i="11"/>
  <c r="G475" i="11"/>
  <c r="H475" i="11"/>
  <c r="I475" i="11"/>
  <c r="F476" i="11"/>
  <c r="G476" i="11"/>
  <c r="H476" i="11"/>
  <c r="I476" i="11"/>
  <c r="F477" i="11"/>
  <c r="G477" i="11"/>
  <c r="H477" i="11"/>
  <c r="I477" i="11"/>
  <c r="F478" i="11"/>
  <c r="G478" i="11"/>
  <c r="H478" i="11"/>
  <c r="I478" i="11"/>
  <c r="F479" i="11"/>
  <c r="G479" i="11"/>
  <c r="H479" i="11"/>
  <c r="I479" i="11"/>
  <c r="F480" i="11"/>
  <c r="G480" i="11"/>
  <c r="H480" i="11"/>
  <c r="I480" i="11"/>
  <c r="F481" i="11"/>
  <c r="G481" i="11"/>
  <c r="H481" i="11"/>
  <c r="I481" i="11"/>
  <c r="F482" i="11"/>
  <c r="G482" i="11"/>
  <c r="H482" i="11"/>
  <c r="I482" i="11"/>
  <c r="F483" i="11"/>
  <c r="G483" i="11"/>
  <c r="H483" i="11"/>
  <c r="I483" i="11"/>
  <c r="F484" i="11"/>
  <c r="G484" i="11"/>
  <c r="H484" i="11"/>
  <c r="I484" i="11"/>
  <c r="F485" i="11"/>
  <c r="G485" i="11"/>
  <c r="H485" i="11"/>
  <c r="I485" i="11"/>
  <c r="F486" i="11"/>
  <c r="G486" i="11"/>
  <c r="H486" i="11"/>
  <c r="I486" i="11"/>
  <c r="F487" i="11"/>
  <c r="G487" i="11"/>
  <c r="H487" i="11"/>
  <c r="I487" i="11"/>
  <c r="F488" i="11"/>
  <c r="G488" i="11"/>
  <c r="H488" i="11"/>
  <c r="I488" i="11"/>
  <c r="F489" i="11"/>
  <c r="G489" i="11"/>
  <c r="H489" i="11"/>
  <c r="I489" i="11"/>
  <c r="F490" i="11"/>
  <c r="G490" i="11"/>
  <c r="H490" i="11"/>
  <c r="I490" i="11"/>
  <c r="F491" i="11"/>
  <c r="G491" i="11"/>
  <c r="H491" i="11"/>
  <c r="I491" i="11"/>
  <c r="F492" i="11"/>
  <c r="G492" i="11"/>
  <c r="H492" i="11"/>
  <c r="I492" i="11"/>
  <c r="F493" i="11"/>
  <c r="G493" i="11"/>
  <c r="H493" i="11"/>
  <c r="I493" i="11"/>
  <c r="F494" i="11"/>
  <c r="G494" i="11"/>
  <c r="H494" i="11"/>
  <c r="I494" i="11"/>
  <c r="F495" i="11"/>
  <c r="G495" i="11"/>
  <c r="H495" i="11"/>
  <c r="I495" i="11"/>
  <c r="F496" i="11"/>
  <c r="G496" i="11"/>
  <c r="H496" i="11"/>
  <c r="I496" i="11"/>
  <c r="F497" i="11"/>
  <c r="G497" i="11"/>
  <c r="H497" i="11"/>
  <c r="I497" i="11"/>
  <c r="F498" i="11"/>
  <c r="G498" i="11"/>
  <c r="H498" i="11"/>
  <c r="I498" i="11"/>
  <c r="F499" i="11"/>
  <c r="G499" i="11"/>
  <c r="H499" i="11"/>
  <c r="I499" i="11"/>
  <c r="F500" i="11"/>
  <c r="G500" i="11"/>
  <c r="H500" i="11"/>
  <c r="I500" i="11"/>
  <c r="F501" i="11"/>
  <c r="G501" i="11"/>
  <c r="H501" i="11"/>
  <c r="I501" i="11"/>
  <c r="I2" i="11"/>
  <c r="H2" i="11"/>
  <c r="G2" i="11"/>
  <c r="F2" i="11"/>
  <c r="L521" i="1"/>
  <c r="L522" i="1"/>
  <c r="BU4" i="1" l="1"/>
  <c r="AE23"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J657" i="14"/>
  <c r="I657" i="14"/>
  <c r="H657" i="14"/>
  <c r="G657" i="14"/>
  <c r="J656" i="14"/>
  <c r="I656" i="14"/>
  <c r="H656" i="14"/>
  <c r="G656" i="14"/>
  <c r="J655" i="14"/>
  <c r="I655" i="14"/>
  <c r="H655" i="14"/>
  <c r="G655" i="14"/>
  <c r="J654" i="14"/>
  <c r="I654" i="14"/>
  <c r="H654" i="14"/>
  <c r="G654" i="14"/>
  <c r="J653" i="14"/>
  <c r="I653" i="14"/>
  <c r="H653" i="14"/>
  <c r="G653" i="14"/>
  <c r="J652" i="14"/>
  <c r="I652" i="14"/>
  <c r="H652" i="14"/>
  <c r="G652" i="14"/>
  <c r="J651" i="14"/>
  <c r="I651" i="14"/>
  <c r="H651" i="14"/>
  <c r="G651" i="14"/>
  <c r="J650" i="14"/>
  <c r="I650" i="14"/>
  <c r="H650" i="14"/>
  <c r="G650" i="14"/>
  <c r="J649" i="14"/>
  <c r="I649" i="14"/>
  <c r="H649" i="14"/>
  <c r="G649" i="14"/>
  <c r="J648" i="14"/>
  <c r="I648" i="14"/>
  <c r="H648" i="14"/>
  <c r="G648" i="14"/>
  <c r="J647" i="14"/>
  <c r="I647" i="14"/>
  <c r="H647" i="14"/>
  <c r="G647" i="14"/>
  <c r="J646" i="14"/>
  <c r="I646" i="14"/>
  <c r="H646" i="14"/>
  <c r="G646" i="14"/>
  <c r="J645" i="14"/>
  <c r="I645" i="14"/>
  <c r="H645" i="14"/>
  <c r="G645" i="14"/>
  <c r="J644" i="14"/>
  <c r="I644" i="14"/>
  <c r="H644" i="14"/>
  <c r="G644" i="14"/>
  <c r="J643" i="14"/>
  <c r="I643" i="14"/>
  <c r="H643" i="14"/>
  <c r="G643" i="14"/>
  <c r="J642" i="14"/>
  <c r="I642" i="14"/>
  <c r="H642" i="14"/>
  <c r="G642" i="14"/>
  <c r="J641" i="14"/>
  <c r="I641" i="14"/>
  <c r="H641" i="14"/>
  <c r="G641" i="14"/>
  <c r="J640" i="14"/>
  <c r="I640" i="14"/>
  <c r="H640" i="14"/>
  <c r="G640" i="14"/>
  <c r="J639" i="14"/>
  <c r="I639" i="14"/>
  <c r="H639" i="14"/>
  <c r="G639" i="14"/>
  <c r="J638" i="14"/>
  <c r="I638" i="14"/>
  <c r="H638" i="14"/>
  <c r="G638" i="14"/>
  <c r="J637" i="14"/>
  <c r="I637" i="14"/>
  <c r="H637" i="14"/>
  <c r="G637" i="14"/>
  <c r="J636" i="14"/>
  <c r="I636" i="14"/>
  <c r="H636" i="14"/>
  <c r="G636" i="14"/>
  <c r="J635" i="14"/>
  <c r="I635" i="14"/>
  <c r="H635" i="14"/>
  <c r="G635" i="14"/>
  <c r="J634" i="14"/>
  <c r="I634" i="14"/>
  <c r="H634" i="14"/>
  <c r="G634" i="14"/>
  <c r="J633" i="14"/>
  <c r="I633" i="14"/>
  <c r="H633" i="14"/>
  <c r="G633" i="14"/>
  <c r="J632" i="14"/>
  <c r="I632" i="14"/>
  <c r="H632" i="14"/>
  <c r="G632" i="14"/>
  <c r="J631" i="14"/>
  <c r="I631" i="14"/>
  <c r="H631" i="14"/>
  <c r="G631" i="14"/>
  <c r="J630" i="14"/>
  <c r="I630" i="14"/>
  <c r="H630" i="14"/>
  <c r="G630" i="14"/>
  <c r="J629" i="14"/>
  <c r="I629" i="14"/>
  <c r="H629" i="14"/>
  <c r="G629" i="14"/>
  <c r="J628" i="14"/>
  <c r="I628" i="14"/>
  <c r="H628" i="14"/>
  <c r="G628" i="14"/>
  <c r="J627" i="14"/>
  <c r="I627" i="14"/>
  <c r="H627" i="14"/>
  <c r="G627" i="14"/>
  <c r="J626" i="14"/>
  <c r="I626" i="14"/>
  <c r="H626" i="14"/>
  <c r="G626" i="14"/>
  <c r="J625" i="14"/>
  <c r="I625" i="14"/>
  <c r="H625" i="14"/>
  <c r="G625" i="14"/>
  <c r="J624" i="14"/>
  <c r="I624" i="14"/>
  <c r="H624" i="14"/>
  <c r="G624" i="14"/>
  <c r="J623" i="14"/>
  <c r="I623" i="14"/>
  <c r="H623" i="14"/>
  <c r="G623" i="14"/>
  <c r="J622" i="14"/>
  <c r="I622" i="14"/>
  <c r="H622" i="14"/>
  <c r="G622" i="14"/>
  <c r="J621" i="14"/>
  <c r="I621" i="14"/>
  <c r="H621" i="14"/>
  <c r="G621" i="14"/>
  <c r="J620" i="14"/>
  <c r="I620" i="14"/>
  <c r="H620" i="14"/>
  <c r="G620" i="14"/>
  <c r="J619" i="14"/>
  <c r="I619" i="14"/>
  <c r="H619" i="14"/>
  <c r="G619" i="14"/>
  <c r="J618" i="14"/>
  <c r="I618" i="14"/>
  <c r="H618" i="14"/>
  <c r="G618" i="14"/>
  <c r="J617" i="14"/>
  <c r="I617" i="14"/>
  <c r="H617" i="14"/>
  <c r="G617" i="14"/>
  <c r="J616" i="14"/>
  <c r="I616" i="14"/>
  <c r="H616" i="14"/>
  <c r="G616" i="14"/>
  <c r="J615" i="14"/>
  <c r="I615" i="14"/>
  <c r="H615" i="14"/>
  <c r="G615" i="14"/>
  <c r="J614" i="14"/>
  <c r="I614" i="14"/>
  <c r="H614" i="14"/>
  <c r="G614" i="14"/>
  <c r="J613" i="14"/>
  <c r="I613" i="14"/>
  <c r="H613" i="14"/>
  <c r="G613" i="14"/>
  <c r="J612" i="14"/>
  <c r="I612" i="14"/>
  <c r="H612" i="14"/>
  <c r="G612" i="14"/>
  <c r="J611" i="14"/>
  <c r="I611" i="14"/>
  <c r="H611" i="14"/>
  <c r="G611" i="14"/>
  <c r="J610" i="14"/>
  <c r="I610" i="14"/>
  <c r="H610" i="14"/>
  <c r="G610" i="14"/>
  <c r="J609" i="14"/>
  <c r="I609" i="14"/>
  <c r="H609" i="14"/>
  <c r="G609" i="14"/>
  <c r="J608" i="14"/>
  <c r="I608" i="14"/>
  <c r="H608" i="14"/>
  <c r="G608" i="14"/>
  <c r="J607" i="14"/>
  <c r="I607" i="14"/>
  <c r="H607" i="14"/>
  <c r="G607" i="14"/>
  <c r="J606" i="14"/>
  <c r="I606" i="14"/>
  <c r="H606" i="14"/>
  <c r="G606" i="14"/>
  <c r="J605" i="14"/>
  <c r="I605" i="14"/>
  <c r="H605" i="14"/>
  <c r="G605" i="14"/>
  <c r="J604" i="14"/>
  <c r="I604" i="14"/>
  <c r="H604" i="14"/>
  <c r="G604" i="14"/>
  <c r="J603" i="14"/>
  <c r="I603" i="14"/>
  <c r="H603" i="14"/>
  <c r="G603" i="14"/>
  <c r="J602" i="14"/>
  <c r="I602" i="14"/>
  <c r="H602" i="14"/>
  <c r="G602" i="14"/>
  <c r="J601" i="14"/>
  <c r="I601" i="14"/>
  <c r="H601" i="14"/>
  <c r="G601" i="14"/>
  <c r="J600" i="14"/>
  <c r="I600" i="14"/>
  <c r="H600" i="14"/>
  <c r="G600" i="14"/>
  <c r="J599" i="14"/>
  <c r="I599" i="14"/>
  <c r="H599" i="14"/>
  <c r="G599" i="14"/>
  <c r="J598" i="14"/>
  <c r="I598" i="14"/>
  <c r="H598" i="14"/>
  <c r="G598" i="14"/>
  <c r="J597" i="14"/>
  <c r="I597" i="14"/>
  <c r="H597" i="14"/>
  <c r="G597" i="14"/>
  <c r="J596" i="14"/>
  <c r="I596" i="14"/>
  <c r="H596" i="14"/>
  <c r="G596" i="14"/>
  <c r="J595" i="14"/>
  <c r="I595" i="14"/>
  <c r="H595" i="14"/>
  <c r="G595" i="14"/>
  <c r="J594" i="14"/>
  <c r="I594" i="14"/>
  <c r="H594" i="14"/>
  <c r="G594" i="14"/>
  <c r="J593" i="14"/>
  <c r="I593" i="14"/>
  <c r="H593" i="14"/>
  <c r="G593" i="14"/>
  <c r="J592" i="14"/>
  <c r="I592" i="14"/>
  <c r="H592" i="14"/>
  <c r="G592" i="14"/>
  <c r="J591" i="14"/>
  <c r="I591" i="14"/>
  <c r="H591" i="14"/>
  <c r="G591" i="14"/>
  <c r="J590" i="14"/>
  <c r="I590" i="14"/>
  <c r="H590" i="14"/>
  <c r="G590" i="14"/>
  <c r="J589" i="14"/>
  <c r="I589" i="14"/>
  <c r="H589" i="14"/>
  <c r="G589" i="14"/>
  <c r="J588" i="14"/>
  <c r="I588" i="14"/>
  <c r="H588" i="14"/>
  <c r="G588" i="14"/>
  <c r="J587" i="14"/>
  <c r="I587" i="14"/>
  <c r="H587" i="14"/>
  <c r="G587" i="14"/>
  <c r="J586" i="14"/>
  <c r="I586" i="14"/>
  <c r="H586" i="14"/>
  <c r="G586" i="14"/>
  <c r="J585" i="14"/>
  <c r="I585" i="14"/>
  <c r="H585" i="14"/>
  <c r="G585" i="14"/>
  <c r="J584" i="14"/>
  <c r="I584" i="14"/>
  <c r="H584" i="14"/>
  <c r="G584" i="14"/>
  <c r="J583" i="14"/>
  <c r="I583" i="14"/>
  <c r="H583" i="14"/>
  <c r="G583" i="14"/>
  <c r="J582" i="14"/>
  <c r="I582" i="14"/>
  <c r="H582" i="14"/>
  <c r="G582" i="14"/>
  <c r="J581" i="14"/>
  <c r="I581" i="14"/>
  <c r="H581" i="14"/>
  <c r="G581" i="14"/>
  <c r="J580" i="14"/>
  <c r="I580" i="14"/>
  <c r="H580" i="14"/>
  <c r="G580" i="14"/>
  <c r="J579" i="14"/>
  <c r="I579" i="14"/>
  <c r="H579" i="14"/>
  <c r="G579" i="14"/>
  <c r="J578" i="14"/>
  <c r="I578" i="14"/>
  <c r="H578" i="14"/>
  <c r="G578" i="14"/>
  <c r="J577" i="14"/>
  <c r="I577" i="14"/>
  <c r="H577" i="14"/>
  <c r="G577" i="14"/>
  <c r="J576" i="14"/>
  <c r="I576" i="14"/>
  <c r="H576" i="14"/>
  <c r="G576" i="14"/>
  <c r="J575" i="14"/>
  <c r="I575" i="14"/>
  <c r="H575" i="14"/>
  <c r="G575" i="14"/>
  <c r="J574" i="14"/>
  <c r="I574" i="14"/>
  <c r="H574" i="14"/>
  <c r="G574" i="14"/>
  <c r="J573" i="14"/>
  <c r="I573" i="14"/>
  <c r="H573" i="14"/>
  <c r="G573" i="14"/>
  <c r="J572" i="14"/>
  <c r="I572" i="14"/>
  <c r="H572" i="14"/>
  <c r="G572" i="14"/>
  <c r="J571" i="14"/>
  <c r="I571" i="14"/>
  <c r="H571" i="14"/>
  <c r="G571" i="14"/>
  <c r="J570" i="14"/>
  <c r="I570" i="14"/>
  <c r="H570" i="14"/>
  <c r="G570" i="14"/>
  <c r="J569" i="14"/>
  <c r="I569" i="14"/>
  <c r="H569" i="14"/>
  <c r="G569" i="14"/>
  <c r="J568" i="14"/>
  <c r="I568" i="14"/>
  <c r="H568" i="14"/>
  <c r="G568" i="14"/>
  <c r="J567" i="14"/>
  <c r="I567" i="14"/>
  <c r="H567" i="14"/>
  <c r="G567" i="14"/>
  <c r="J566" i="14"/>
  <c r="I566" i="14"/>
  <c r="H566" i="14"/>
  <c r="G566" i="14"/>
  <c r="J565" i="14"/>
  <c r="I565" i="14"/>
  <c r="H565" i="14"/>
  <c r="G565" i="14"/>
  <c r="J564" i="14"/>
  <c r="I564" i="14"/>
  <c r="H564" i="14"/>
  <c r="G564" i="14"/>
  <c r="J563" i="14"/>
  <c r="I563" i="14"/>
  <c r="H563" i="14"/>
  <c r="G563" i="14"/>
  <c r="J562" i="14"/>
  <c r="I562" i="14"/>
  <c r="H562" i="14"/>
  <c r="G562" i="14"/>
  <c r="J561" i="14"/>
  <c r="I561" i="14"/>
  <c r="H561" i="14"/>
  <c r="G561" i="14"/>
  <c r="J560" i="14"/>
  <c r="I560" i="14"/>
  <c r="H560" i="14"/>
  <c r="G560" i="14"/>
  <c r="J559" i="14"/>
  <c r="I559" i="14"/>
  <c r="H559" i="14"/>
  <c r="G559" i="14"/>
  <c r="J558" i="14"/>
  <c r="I558" i="14"/>
  <c r="H558" i="14"/>
  <c r="G558" i="14"/>
  <c r="J557" i="14"/>
  <c r="I557" i="14"/>
  <c r="H557" i="14"/>
  <c r="G557" i="14"/>
  <c r="J556" i="14"/>
  <c r="I556" i="14"/>
  <c r="H556" i="14"/>
  <c r="G556" i="14"/>
  <c r="J555" i="14"/>
  <c r="I555" i="14"/>
  <c r="H555" i="14"/>
  <c r="G555" i="14"/>
  <c r="J554" i="14"/>
  <c r="I554" i="14"/>
  <c r="H554" i="14"/>
  <c r="G554" i="14"/>
  <c r="J553" i="14"/>
  <c r="I553" i="14"/>
  <c r="H553" i="14"/>
  <c r="G553" i="14"/>
  <c r="J552" i="14"/>
  <c r="I552" i="14"/>
  <c r="H552" i="14"/>
  <c r="G552" i="14"/>
  <c r="J551" i="14"/>
  <c r="I551" i="14"/>
  <c r="H551" i="14"/>
  <c r="G551" i="14"/>
  <c r="J550" i="14"/>
  <c r="I550" i="14"/>
  <c r="H550" i="14"/>
  <c r="G550" i="14"/>
  <c r="J549" i="14"/>
  <c r="I549" i="14"/>
  <c r="H549" i="14"/>
  <c r="G549" i="14"/>
  <c r="J548" i="14"/>
  <c r="I548" i="14"/>
  <c r="H548" i="14"/>
  <c r="G548" i="14"/>
  <c r="J547" i="14"/>
  <c r="I547" i="14"/>
  <c r="H547" i="14"/>
  <c r="G547" i="14"/>
  <c r="J546" i="14"/>
  <c r="I546" i="14"/>
  <c r="H546" i="14"/>
  <c r="G546" i="14"/>
  <c r="J545" i="14"/>
  <c r="I545" i="14"/>
  <c r="H545" i="14"/>
  <c r="G545" i="14"/>
  <c r="J544" i="14"/>
  <c r="I544" i="14"/>
  <c r="H544" i="14"/>
  <c r="G544" i="14"/>
  <c r="J543" i="14"/>
  <c r="I543" i="14"/>
  <c r="H543" i="14"/>
  <c r="G543" i="14"/>
  <c r="J542" i="14"/>
  <c r="I542" i="14"/>
  <c r="H542" i="14"/>
  <c r="G542" i="14"/>
  <c r="J541" i="14"/>
  <c r="I541" i="14"/>
  <c r="H541" i="14"/>
  <c r="G541" i="14"/>
  <c r="J540" i="14"/>
  <c r="I540" i="14"/>
  <c r="H540" i="14"/>
  <c r="G540" i="14"/>
  <c r="J539" i="14"/>
  <c r="I539" i="14"/>
  <c r="H539" i="14"/>
  <c r="G539" i="14"/>
  <c r="J538" i="14"/>
  <c r="I538" i="14"/>
  <c r="H538" i="14"/>
  <c r="G538" i="14"/>
  <c r="J537" i="14"/>
  <c r="I537" i="14"/>
  <c r="H537" i="14"/>
  <c r="G537" i="14"/>
  <c r="J536" i="14"/>
  <c r="I536" i="14"/>
  <c r="H536" i="14"/>
  <c r="G536" i="14"/>
  <c r="J535" i="14"/>
  <c r="I535" i="14"/>
  <c r="H535" i="14"/>
  <c r="G535" i="14"/>
  <c r="J534" i="14"/>
  <c r="I534" i="14"/>
  <c r="H534" i="14"/>
  <c r="G534" i="14"/>
  <c r="J533" i="14"/>
  <c r="I533" i="14"/>
  <c r="H533" i="14"/>
  <c r="G533" i="14"/>
  <c r="J532" i="14"/>
  <c r="I532" i="14"/>
  <c r="H532" i="14"/>
  <c r="G532" i="14"/>
  <c r="J531" i="14"/>
  <c r="I531" i="14"/>
  <c r="H531" i="14"/>
  <c r="G531" i="14"/>
  <c r="J530" i="14"/>
  <c r="I530" i="14"/>
  <c r="H530" i="14"/>
  <c r="G530" i="14"/>
  <c r="J529" i="14"/>
  <c r="I529" i="14"/>
  <c r="H529" i="14"/>
  <c r="G529" i="14"/>
  <c r="J528" i="14"/>
  <c r="I528" i="14"/>
  <c r="H528" i="14"/>
  <c r="G528" i="14"/>
  <c r="J527" i="14"/>
  <c r="I527" i="14"/>
  <c r="H527" i="14"/>
  <c r="G527" i="14"/>
  <c r="J526" i="14"/>
  <c r="I526" i="14"/>
  <c r="H526" i="14"/>
  <c r="G526" i="14"/>
  <c r="J525" i="14"/>
  <c r="I525" i="14"/>
  <c r="H525" i="14"/>
  <c r="G525" i="14"/>
  <c r="J524" i="14"/>
  <c r="I524" i="14"/>
  <c r="H524" i="14"/>
  <c r="G524" i="14"/>
  <c r="J523" i="14"/>
  <c r="I523" i="14"/>
  <c r="H523" i="14"/>
  <c r="G523" i="14"/>
  <c r="J522" i="14"/>
  <c r="I522" i="14"/>
  <c r="H522" i="14"/>
  <c r="G522" i="14"/>
  <c r="J521" i="14"/>
  <c r="I521" i="14"/>
  <c r="H521" i="14"/>
  <c r="G521" i="14"/>
  <c r="J520" i="14"/>
  <c r="I520" i="14"/>
  <c r="H520" i="14"/>
  <c r="G520" i="14"/>
  <c r="J519" i="14"/>
  <c r="I519" i="14"/>
  <c r="H519" i="14"/>
  <c r="G519" i="14"/>
  <c r="J518" i="14"/>
  <c r="I518" i="14"/>
  <c r="H518" i="14"/>
  <c r="G518" i="14"/>
  <c r="J517" i="14"/>
  <c r="I517" i="14"/>
  <c r="H517" i="14"/>
  <c r="G517" i="14"/>
  <c r="J516" i="14"/>
  <c r="I516" i="14"/>
  <c r="H516" i="14"/>
  <c r="G516" i="14"/>
  <c r="J515" i="14"/>
  <c r="I515" i="14"/>
  <c r="H515" i="14"/>
  <c r="G515" i="14"/>
  <c r="J514" i="14"/>
  <c r="I514" i="14"/>
  <c r="H514" i="14"/>
  <c r="G514" i="14"/>
  <c r="J513" i="14"/>
  <c r="I513" i="14"/>
  <c r="H513" i="14"/>
  <c r="G513" i="14"/>
  <c r="J512" i="14"/>
  <c r="I512" i="14"/>
  <c r="H512" i="14"/>
  <c r="G512" i="14"/>
  <c r="J511" i="14"/>
  <c r="I511" i="14"/>
  <c r="H511" i="14"/>
  <c r="G511" i="14"/>
  <c r="J510" i="14"/>
  <c r="I510" i="14"/>
  <c r="H510" i="14"/>
  <c r="G510" i="14"/>
  <c r="J509" i="14"/>
  <c r="I509" i="14"/>
  <c r="H509" i="14"/>
  <c r="G509" i="14"/>
  <c r="J508" i="14"/>
  <c r="I508" i="14"/>
  <c r="H508" i="14"/>
  <c r="G508" i="14"/>
  <c r="J507" i="14"/>
  <c r="I507" i="14"/>
  <c r="H507" i="14"/>
  <c r="G507" i="14"/>
  <c r="J506" i="14"/>
  <c r="I506" i="14"/>
  <c r="H506" i="14"/>
  <c r="G506" i="14"/>
  <c r="J505" i="14"/>
  <c r="I505" i="14"/>
  <c r="H505" i="14"/>
  <c r="G505" i="14"/>
  <c r="J504" i="14"/>
  <c r="I504" i="14"/>
  <c r="H504" i="14"/>
  <c r="G504" i="14"/>
  <c r="J503" i="14"/>
  <c r="I503" i="14"/>
  <c r="H503" i="14"/>
  <c r="G503" i="14"/>
  <c r="I502" i="14"/>
  <c r="H502" i="14"/>
  <c r="G502" i="14"/>
  <c r="J501" i="14"/>
  <c r="I501" i="14"/>
  <c r="H501" i="14"/>
  <c r="G501" i="14"/>
  <c r="F501" i="14"/>
  <c r="J500" i="14"/>
  <c r="I500" i="14"/>
  <c r="H500" i="14"/>
  <c r="G500" i="14"/>
  <c r="F500" i="14"/>
  <c r="J499" i="14"/>
  <c r="I499" i="14"/>
  <c r="H499" i="14"/>
  <c r="G499" i="14"/>
  <c r="F499" i="14"/>
  <c r="J498" i="14"/>
  <c r="I498" i="14"/>
  <c r="H498" i="14"/>
  <c r="G498" i="14"/>
  <c r="F498" i="14"/>
  <c r="J497" i="14"/>
  <c r="I497" i="14"/>
  <c r="H497" i="14"/>
  <c r="G497" i="14"/>
  <c r="F497" i="14"/>
  <c r="J496" i="14"/>
  <c r="I496" i="14"/>
  <c r="H496" i="14"/>
  <c r="G496" i="14"/>
  <c r="F496" i="14"/>
  <c r="J495" i="14"/>
  <c r="I495" i="14"/>
  <c r="H495" i="14"/>
  <c r="G495" i="14"/>
  <c r="F495" i="14"/>
  <c r="J494" i="14"/>
  <c r="I494" i="14"/>
  <c r="H494" i="14"/>
  <c r="G494" i="14"/>
  <c r="F494" i="14"/>
  <c r="J493" i="14"/>
  <c r="I493" i="14"/>
  <c r="H493" i="14"/>
  <c r="G493" i="14"/>
  <c r="F493" i="14"/>
  <c r="J492" i="14"/>
  <c r="I492" i="14"/>
  <c r="H492" i="14"/>
  <c r="G492" i="14"/>
  <c r="F492" i="14"/>
  <c r="J491" i="14"/>
  <c r="I491" i="14"/>
  <c r="H491" i="14"/>
  <c r="G491" i="14"/>
  <c r="F491" i="14"/>
  <c r="J490" i="14"/>
  <c r="I490" i="14"/>
  <c r="H490" i="14"/>
  <c r="G490" i="14"/>
  <c r="F490" i="14"/>
  <c r="J489" i="14"/>
  <c r="I489" i="14"/>
  <c r="H489" i="14"/>
  <c r="G489" i="14"/>
  <c r="F489" i="14"/>
  <c r="J488" i="14"/>
  <c r="I488" i="14"/>
  <c r="H488" i="14"/>
  <c r="G488" i="14"/>
  <c r="F488" i="14"/>
  <c r="J487" i="14"/>
  <c r="I487" i="14"/>
  <c r="H487" i="14"/>
  <c r="G487" i="14"/>
  <c r="F487" i="14"/>
  <c r="J486" i="14"/>
  <c r="I486" i="14"/>
  <c r="H486" i="14"/>
  <c r="G486" i="14"/>
  <c r="F486" i="14"/>
  <c r="J485" i="14"/>
  <c r="I485" i="14"/>
  <c r="H485" i="14"/>
  <c r="G485" i="14"/>
  <c r="F485" i="14"/>
  <c r="J484" i="14"/>
  <c r="I484" i="14"/>
  <c r="H484" i="14"/>
  <c r="G484" i="14"/>
  <c r="F484" i="14"/>
  <c r="J483" i="14"/>
  <c r="I483" i="14"/>
  <c r="H483" i="14"/>
  <c r="G483" i="14"/>
  <c r="F483" i="14"/>
  <c r="J482" i="14"/>
  <c r="I482" i="14"/>
  <c r="H482" i="14"/>
  <c r="G482" i="14"/>
  <c r="F482" i="14"/>
  <c r="J481" i="14"/>
  <c r="I481" i="14"/>
  <c r="H481" i="14"/>
  <c r="G481" i="14"/>
  <c r="F481" i="14"/>
  <c r="J480" i="14"/>
  <c r="I480" i="14"/>
  <c r="H480" i="14"/>
  <c r="G480" i="14"/>
  <c r="F480" i="14"/>
  <c r="J479" i="14"/>
  <c r="I479" i="14"/>
  <c r="H479" i="14"/>
  <c r="G479" i="14"/>
  <c r="F479" i="14"/>
  <c r="J478" i="14"/>
  <c r="I478" i="14"/>
  <c r="H478" i="14"/>
  <c r="G478" i="14"/>
  <c r="F478" i="14"/>
  <c r="J477" i="14"/>
  <c r="I477" i="14"/>
  <c r="H477" i="14"/>
  <c r="G477" i="14"/>
  <c r="F477" i="14"/>
  <c r="J476" i="14"/>
  <c r="I476" i="14"/>
  <c r="H476" i="14"/>
  <c r="G476" i="14"/>
  <c r="F476" i="14"/>
  <c r="J475" i="14"/>
  <c r="I475" i="14"/>
  <c r="H475" i="14"/>
  <c r="G475" i="14"/>
  <c r="F475" i="14"/>
  <c r="J474" i="14"/>
  <c r="I474" i="14"/>
  <c r="H474" i="14"/>
  <c r="G474" i="14"/>
  <c r="F474" i="14"/>
  <c r="J473" i="14"/>
  <c r="I473" i="14"/>
  <c r="H473" i="14"/>
  <c r="G473" i="14"/>
  <c r="F473" i="14"/>
  <c r="J472" i="14"/>
  <c r="I472" i="14"/>
  <c r="H472" i="14"/>
  <c r="G472" i="14"/>
  <c r="F472" i="14"/>
  <c r="J471" i="14"/>
  <c r="I471" i="14"/>
  <c r="H471" i="14"/>
  <c r="G471" i="14"/>
  <c r="F471" i="14"/>
  <c r="J470" i="14"/>
  <c r="I470" i="14"/>
  <c r="H470" i="14"/>
  <c r="G470" i="14"/>
  <c r="F470" i="14"/>
  <c r="J469" i="14"/>
  <c r="I469" i="14"/>
  <c r="H469" i="14"/>
  <c r="G469" i="14"/>
  <c r="F469" i="14"/>
  <c r="J468" i="14"/>
  <c r="I468" i="14"/>
  <c r="H468" i="14"/>
  <c r="G468" i="14"/>
  <c r="F468" i="14"/>
  <c r="J467" i="14"/>
  <c r="I467" i="14"/>
  <c r="H467" i="14"/>
  <c r="G467" i="14"/>
  <c r="F467" i="14"/>
  <c r="J466" i="14"/>
  <c r="I466" i="14"/>
  <c r="H466" i="14"/>
  <c r="G466" i="14"/>
  <c r="F466" i="14"/>
  <c r="J465" i="14"/>
  <c r="I465" i="14"/>
  <c r="H465" i="14"/>
  <c r="G465" i="14"/>
  <c r="F465" i="14"/>
  <c r="J464" i="14"/>
  <c r="I464" i="14"/>
  <c r="H464" i="14"/>
  <c r="G464" i="14"/>
  <c r="F464" i="14"/>
  <c r="J463" i="14"/>
  <c r="I463" i="14"/>
  <c r="H463" i="14"/>
  <c r="G463" i="14"/>
  <c r="F463" i="14"/>
  <c r="J462" i="14"/>
  <c r="I462" i="14"/>
  <c r="H462" i="14"/>
  <c r="G462" i="14"/>
  <c r="F462" i="14"/>
  <c r="J461" i="14"/>
  <c r="I461" i="14"/>
  <c r="H461" i="14"/>
  <c r="G461" i="14"/>
  <c r="F461" i="14"/>
  <c r="J460" i="14"/>
  <c r="I460" i="14"/>
  <c r="H460" i="14"/>
  <c r="G460" i="14"/>
  <c r="F460" i="14"/>
  <c r="J459" i="14"/>
  <c r="I459" i="14"/>
  <c r="H459" i="14"/>
  <c r="G459" i="14"/>
  <c r="F459" i="14"/>
  <c r="J458" i="14"/>
  <c r="I458" i="14"/>
  <c r="H458" i="14"/>
  <c r="G458" i="14"/>
  <c r="F458" i="14"/>
  <c r="J457" i="14"/>
  <c r="I457" i="14"/>
  <c r="H457" i="14"/>
  <c r="G457" i="14"/>
  <c r="F457" i="14"/>
  <c r="J456" i="14"/>
  <c r="I456" i="14"/>
  <c r="H456" i="14"/>
  <c r="G456" i="14"/>
  <c r="F456" i="14"/>
  <c r="J455" i="14"/>
  <c r="I455" i="14"/>
  <c r="H455" i="14"/>
  <c r="G455" i="14"/>
  <c r="F455" i="14"/>
  <c r="J454" i="14"/>
  <c r="I454" i="14"/>
  <c r="H454" i="14"/>
  <c r="G454" i="14"/>
  <c r="F454" i="14"/>
  <c r="J453" i="14"/>
  <c r="I453" i="14"/>
  <c r="H453" i="14"/>
  <c r="G453" i="14"/>
  <c r="F453" i="14"/>
  <c r="J452" i="14"/>
  <c r="I452" i="14"/>
  <c r="H452" i="14"/>
  <c r="G452" i="14"/>
  <c r="F452" i="14"/>
  <c r="J451" i="14"/>
  <c r="I451" i="14"/>
  <c r="H451" i="14"/>
  <c r="G451" i="14"/>
  <c r="F451" i="14"/>
  <c r="J450" i="14"/>
  <c r="I450" i="14"/>
  <c r="H450" i="14"/>
  <c r="G450" i="14"/>
  <c r="F450" i="14"/>
  <c r="J449" i="14"/>
  <c r="I449" i="14"/>
  <c r="H449" i="14"/>
  <c r="G449" i="14"/>
  <c r="F449" i="14"/>
  <c r="J448" i="14"/>
  <c r="I448" i="14"/>
  <c r="H448" i="14"/>
  <c r="G448" i="14"/>
  <c r="F448" i="14"/>
  <c r="J447" i="14"/>
  <c r="I447" i="14"/>
  <c r="H447" i="14"/>
  <c r="G447" i="14"/>
  <c r="F447" i="14"/>
  <c r="J446" i="14"/>
  <c r="I446" i="14"/>
  <c r="H446" i="14"/>
  <c r="G446" i="14"/>
  <c r="F446" i="14"/>
  <c r="J445" i="14"/>
  <c r="I445" i="14"/>
  <c r="H445" i="14"/>
  <c r="G445" i="14"/>
  <c r="F445" i="14"/>
  <c r="J444" i="14"/>
  <c r="I444" i="14"/>
  <c r="H444" i="14"/>
  <c r="G444" i="14"/>
  <c r="F444" i="14"/>
  <c r="J443" i="14"/>
  <c r="I443" i="14"/>
  <c r="H443" i="14"/>
  <c r="G443" i="14"/>
  <c r="F443" i="14"/>
  <c r="J442" i="14"/>
  <c r="I442" i="14"/>
  <c r="H442" i="14"/>
  <c r="G442" i="14"/>
  <c r="F442" i="14"/>
  <c r="J441" i="14"/>
  <c r="I441" i="14"/>
  <c r="H441" i="14"/>
  <c r="G441" i="14"/>
  <c r="F441" i="14"/>
  <c r="J440" i="14"/>
  <c r="I440" i="14"/>
  <c r="H440" i="14"/>
  <c r="G440" i="14"/>
  <c r="F440" i="14"/>
  <c r="J439" i="14"/>
  <c r="I439" i="14"/>
  <c r="H439" i="14"/>
  <c r="G439" i="14"/>
  <c r="F439" i="14"/>
  <c r="J438" i="14"/>
  <c r="I438" i="14"/>
  <c r="H438" i="14"/>
  <c r="G438" i="14"/>
  <c r="F438" i="14"/>
  <c r="J437" i="14"/>
  <c r="I437" i="14"/>
  <c r="H437" i="14"/>
  <c r="G437" i="14"/>
  <c r="F437" i="14"/>
  <c r="J436" i="14"/>
  <c r="I436" i="14"/>
  <c r="H436" i="14"/>
  <c r="G436" i="14"/>
  <c r="F436" i="14"/>
  <c r="J435" i="14"/>
  <c r="I435" i="14"/>
  <c r="H435" i="14"/>
  <c r="G435" i="14"/>
  <c r="F435" i="14"/>
  <c r="J434" i="14"/>
  <c r="I434" i="14"/>
  <c r="H434" i="14"/>
  <c r="G434" i="14"/>
  <c r="F434" i="14"/>
  <c r="J433" i="14"/>
  <c r="I433" i="14"/>
  <c r="H433" i="14"/>
  <c r="G433" i="14"/>
  <c r="F433" i="14"/>
  <c r="J432" i="14"/>
  <c r="I432" i="14"/>
  <c r="H432" i="14"/>
  <c r="G432" i="14"/>
  <c r="F432" i="14"/>
  <c r="J431" i="14"/>
  <c r="I431" i="14"/>
  <c r="H431" i="14"/>
  <c r="G431" i="14"/>
  <c r="F431" i="14"/>
  <c r="J430" i="14"/>
  <c r="I430" i="14"/>
  <c r="H430" i="14"/>
  <c r="G430" i="14"/>
  <c r="F430" i="14"/>
  <c r="J429" i="14"/>
  <c r="I429" i="14"/>
  <c r="H429" i="14"/>
  <c r="G429" i="14"/>
  <c r="F429" i="14"/>
  <c r="J428" i="14"/>
  <c r="I428" i="14"/>
  <c r="H428" i="14"/>
  <c r="G428" i="14"/>
  <c r="F428" i="14"/>
  <c r="J427" i="14"/>
  <c r="I427" i="14"/>
  <c r="H427" i="14"/>
  <c r="G427" i="14"/>
  <c r="F427" i="14"/>
  <c r="J426" i="14"/>
  <c r="I426" i="14"/>
  <c r="H426" i="14"/>
  <c r="G426" i="14"/>
  <c r="F426" i="14"/>
  <c r="J425" i="14"/>
  <c r="I425" i="14"/>
  <c r="H425" i="14"/>
  <c r="G425" i="14"/>
  <c r="F425" i="14"/>
  <c r="J424" i="14"/>
  <c r="I424" i="14"/>
  <c r="H424" i="14"/>
  <c r="G424" i="14"/>
  <c r="F424" i="14"/>
  <c r="J423" i="14"/>
  <c r="I423" i="14"/>
  <c r="H423" i="14"/>
  <c r="G423" i="14"/>
  <c r="F423" i="14"/>
  <c r="J422" i="14"/>
  <c r="I422" i="14"/>
  <c r="H422" i="14"/>
  <c r="G422" i="14"/>
  <c r="F422" i="14"/>
  <c r="J421" i="14"/>
  <c r="I421" i="14"/>
  <c r="H421" i="14"/>
  <c r="G421" i="14"/>
  <c r="F421" i="14"/>
  <c r="J420" i="14"/>
  <c r="I420" i="14"/>
  <c r="H420" i="14"/>
  <c r="G420" i="14"/>
  <c r="F420" i="14"/>
  <c r="J419" i="14"/>
  <c r="I419" i="14"/>
  <c r="H419" i="14"/>
  <c r="G419" i="14"/>
  <c r="F419" i="14"/>
  <c r="J418" i="14"/>
  <c r="I418" i="14"/>
  <c r="H418" i="14"/>
  <c r="G418" i="14"/>
  <c r="F418" i="14"/>
  <c r="J417" i="14"/>
  <c r="I417" i="14"/>
  <c r="H417" i="14"/>
  <c r="G417" i="14"/>
  <c r="F417" i="14"/>
  <c r="J416" i="14"/>
  <c r="I416" i="14"/>
  <c r="H416" i="14"/>
  <c r="G416" i="14"/>
  <c r="F416" i="14"/>
  <c r="J415" i="14"/>
  <c r="I415" i="14"/>
  <c r="H415" i="14"/>
  <c r="G415" i="14"/>
  <c r="F415" i="14"/>
  <c r="J414" i="14"/>
  <c r="I414" i="14"/>
  <c r="H414" i="14"/>
  <c r="G414" i="14"/>
  <c r="F414" i="14"/>
  <c r="J413" i="14"/>
  <c r="I413" i="14"/>
  <c r="H413" i="14"/>
  <c r="G413" i="14"/>
  <c r="F413" i="14"/>
  <c r="J412" i="14"/>
  <c r="I412" i="14"/>
  <c r="H412" i="14"/>
  <c r="G412" i="14"/>
  <c r="F412" i="14"/>
  <c r="J411" i="14"/>
  <c r="I411" i="14"/>
  <c r="H411" i="14"/>
  <c r="G411" i="14"/>
  <c r="F411" i="14"/>
  <c r="J410" i="14"/>
  <c r="I410" i="14"/>
  <c r="H410" i="14"/>
  <c r="G410" i="14"/>
  <c r="F410" i="14"/>
  <c r="J409" i="14"/>
  <c r="I409" i="14"/>
  <c r="H409" i="14"/>
  <c r="G409" i="14"/>
  <c r="F409" i="14"/>
  <c r="J408" i="14"/>
  <c r="I408" i="14"/>
  <c r="H408" i="14"/>
  <c r="G408" i="14"/>
  <c r="F408" i="14"/>
  <c r="J407" i="14"/>
  <c r="I407" i="14"/>
  <c r="H407" i="14"/>
  <c r="G407" i="14"/>
  <c r="F407" i="14"/>
  <c r="J406" i="14"/>
  <c r="I406" i="14"/>
  <c r="H406" i="14"/>
  <c r="G406" i="14"/>
  <c r="F406" i="14"/>
  <c r="J405" i="14"/>
  <c r="I405" i="14"/>
  <c r="H405" i="14"/>
  <c r="G405" i="14"/>
  <c r="F405" i="14"/>
  <c r="J404" i="14"/>
  <c r="I404" i="14"/>
  <c r="H404" i="14"/>
  <c r="G404" i="14"/>
  <c r="F404" i="14"/>
  <c r="J403" i="14"/>
  <c r="I403" i="14"/>
  <c r="H403" i="14"/>
  <c r="G403" i="14"/>
  <c r="F403" i="14"/>
  <c r="J402" i="14"/>
  <c r="I402" i="14"/>
  <c r="H402" i="14"/>
  <c r="G402" i="14"/>
  <c r="F402" i="14"/>
  <c r="J401" i="14"/>
  <c r="I401" i="14"/>
  <c r="H401" i="14"/>
  <c r="G401" i="14"/>
  <c r="F401" i="14"/>
  <c r="J400" i="14"/>
  <c r="I400" i="14"/>
  <c r="H400" i="14"/>
  <c r="G400" i="14"/>
  <c r="F400" i="14"/>
  <c r="J399" i="14"/>
  <c r="I399" i="14"/>
  <c r="H399" i="14"/>
  <c r="G399" i="14"/>
  <c r="F399" i="14"/>
  <c r="J398" i="14"/>
  <c r="I398" i="14"/>
  <c r="H398" i="14"/>
  <c r="G398" i="14"/>
  <c r="F398" i="14"/>
  <c r="J397" i="14"/>
  <c r="I397" i="14"/>
  <c r="H397" i="14"/>
  <c r="G397" i="14"/>
  <c r="F397" i="14"/>
  <c r="J396" i="14"/>
  <c r="I396" i="14"/>
  <c r="H396" i="14"/>
  <c r="G396" i="14"/>
  <c r="F396" i="14"/>
  <c r="J395" i="14"/>
  <c r="I395" i="14"/>
  <c r="H395" i="14"/>
  <c r="G395" i="14"/>
  <c r="F395" i="14"/>
  <c r="J394" i="14"/>
  <c r="I394" i="14"/>
  <c r="H394" i="14"/>
  <c r="G394" i="14"/>
  <c r="F394" i="14"/>
  <c r="J393" i="14"/>
  <c r="I393" i="14"/>
  <c r="H393" i="14"/>
  <c r="G393" i="14"/>
  <c r="F393" i="14"/>
  <c r="J392" i="14"/>
  <c r="I392" i="14"/>
  <c r="H392" i="14"/>
  <c r="G392" i="14"/>
  <c r="F392" i="14"/>
  <c r="J391" i="14"/>
  <c r="I391" i="14"/>
  <c r="H391" i="14"/>
  <c r="G391" i="14"/>
  <c r="F391" i="14"/>
  <c r="J390" i="14"/>
  <c r="I390" i="14"/>
  <c r="H390" i="14"/>
  <c r="G390" i="14"/>
  <c r="F390" i="14"/>
  <c r="J389" i="14"/>
  <c r="I389" i="14"/>
  <c r="H389" i="14"/>
  <c r="G389" i="14"/>
  <c r="F389" i="14"/>
  <c r="J388" i="14"/>
  <c r="I388" i="14"/>
  <c r="H388" i="14"/>
  <c r="G388" i="14"/>
  <c r="F388" i="14"/>
  <c r="J387" i="14"/>
  <c r="I387" i="14"/>
  <c r="H387" i="14"/>
  <c r="G387" i="14"/>
  <c r="F387" i="14"/>
  <c r="J386" i="14"/>
  <c r="I386" i="14"/>
  <c r="H386" i="14"/>
  <c r="G386" i="14"/>
  <c r="F386" i="14"/>
  <c r="J385" i="14"/>
  <c r="I385" i="14"/>
  <c r="H385" i="14"/>
  <c r="G385" i="14"/>
  <c r="F385" i="14"/>
  <c r="J384" i="14"/>
  <c r="I384" i="14"/>
  <c r="H384" i="14"/>
  <c r="G384" i="14"/>
  <c r="F384" i="14"/>
  <c r="J383" i="14"/>
  <c r="I383" i="14"/>
  <c r="H383" i="14"/>
  <c r="G383" i="14"/>
  <c r="F383" i="14"/>
  <c r="J382" i="14"/>
  <c r="I382" i="14"/>
  <c r="H382" i="14"/>
  <c r="G382" i="14"/>
  <c r="F382" i="14"/>
  <c r="J381" i="14"/>
  <c r="I381" i="14"/>
  <c r="H381" i="14"/>
  <c r="G381" i="14"/>
  <c r="F381" i="14"/>
  <c r="J380" i="14"/>
  <c r="I380" i="14"/>
  <c r="H380" i="14"/>
  <c r="G380" i="14"/>
  <c r="F380" i="14"/>
  <c r="J379" i="14"/>
  <c r="I379" i="14"/>
  <c r="H379" i="14"/>
  <c r="G379" i="14"/>
  <c r="F379" i="14"/>
  <c r="J378" i="14"/>
  <c r="I378" i="14"/>
  <c r="H378" i="14"/>
  <c r="G378" i="14"/>
  <c r="F378" i="14"/>
  <c r="J377" i="14"/>
  <c r="I377" i="14"/>
  <c r="H377" i="14"/>
  <c r="G377" i="14"/>
  <c r="F377" i="14"/>
  <c r="J376" i="14"/>
  <c r="I376" i="14"/>
  <c r="H376" i="14"/>
  <c r="G376" i="14"/>
  <c r="F376" i="14"/>
  <c r="J375" i="14"/>
  <c r="I375" i="14"/>
  <c r="H375" i="14"/>
  <c r="G375" i="14"/>
  <c r="F375" i="14"/>
  <c r="J374" i="14"/>
  <c r="I374" i="14"/>
  <c r="H374" i="14"/>
  <c r="G374" i="14"/>
  <c r="F374" i="14"/>
  <c r="J373" i="14"/>
  <c r="I373" i="14"/>
  <c r="H373" i="14"/>
  <c r="G373" i="14"/>
  <c r="F373" i="14"/>
  <c r="J372" i="14"/>
  <c r="I372" i="14"/>
  <c r="H372" i="14"/>
  <c r="G372" i="14"/>
  <c r="F372" i="14"/>
  <c r="J371" i="14"/>
  <c r="I371" i="14"/>
  <c r="H371" i="14"/>
  <c r="G371" i="14"/>
  <c r="F371" i="14"/>
  <c r="J370" i="14"/>
  <c r="I370" i="14"/>
  <c r="H370" i="14"/>
  <c r="G370" i="14"/>
  <c r="F370" i="14"/>
  <c r="J369" i="14"/>
  <c r="I369" i="14"/>
  <c r="H369" i="14"/>
  <c r="G369" i="14"/>
  <c r="F369" i="14"/>
  <c r="J368" i="14"/>
  <c r="I368" i="14"/>
  <c r="H368" i="14"/>
  <c r="G368" i="14"/>
  <c r="F368" i="14"/>
  <c r="J367" i="14"/>
  <c r="I367" i="14"/>
  <c r="H367" i="14"/>
  <c r="G367" i="14"/>
  <c r="F367" i="14"/>
  <c r="J366" i="14"/>
  <c r="I366" i="14"/>
  <c r="H366" i="14"/>
  <c r="G366" i="14"/>
  <c r="F366" i="14"/>
  <c r="J365" i="14"/>
  <c r="I365" i="14"/>
  <c r="H365" i="14"/>
  <c r="G365" i="14"/>
  <c r="F365" i="14"/>
  <c r="J364" i="14"/>
  <c r="I364" i="14"/>
  <c r="H364" i="14"/>
  <c r="G364" i="14"/>
  <c r="F364" i="14"/>
  <c r="J363" i="14"/>
  <c r="I363" i="14"/>
  <c r="H363" i="14"/>
  <c r="G363" i="14"/>
  <c r="F363" i="14"/>
  <c r="J362" i="14"/>
  <c r="I362" i="14"/>
  <c r="H362" i="14"/>
  <c r="G362" i="14"/>
  <c r="F362" i="14"/>
  <c r="J361" i="14"/>
  <c r="I361" i="14"/>
  <c r="H361" i="14"/>
  <c r="G361" i="14"/>
  <c r="F361" i="14"/>
  <c r="J360" i="14"/>
  <c r="I360" i="14"/>
  <c r="H360" i="14"/>
  <c r="G360" i="14"/>
  <c r="F360" i="14"/>
  <c r="J359" i="14"/>
  <c r="I359" i="14"/>
  <c r="H359" i="14"/>
  <c r="G359" i="14"/>
  <c r="F359" i="14"/>
  <c r="J358" i="14"/>
  <c r="I358" i="14"/>
  <c r="H358" i="14"/>
  <c r="G358" i="14"/>
  <c r="F358" i="14"/>
  <c r="J357" i="14"/>
  <c r="I357" i="14"/>
  <c r="H357" i="14"/>
  <c r="G357" i="14"/>
  <c r="F357" i="14"/>
  <c r="J356" i="14"/>
  <c r="I356" i="14"/>
  <c r="H356" i="14"/>
  <c r="G356" i="14"/>
  <c r="F356" i="14"/>
  <c r="J355" i="14"/>
  <c r="I355" i="14"/>
  <c r="H355" i="14"/>
  <c r="G355" i="14"/>
  <c r="F355" i="14"/>
  <c r="J354" i="14"/>
  <c r="I354" i="14"/>
  <c r="H354" i="14"/>
  <c r="G354" i="14"/>
  <c r="F354" i="14"/>
  <c r="J353" i="14"/>
  <c r="I353" i="14"/>
  <c r="H353" i="14"/>
  <c r="G353" i="14"/>
  <c r="F353" i="14"/>
  <c r="J352" i="14"/>
  <c r="I352" i="14"/>
  <c r="H352" i="14"/>
  <c r="G352" i="14"/>
  <c r="F352" i="14"/>
  <c r="J351" i="14"/>
  <c r="I351" i="14"/>
  <c r="H351" i="14"/>
  <c r="G351" i="14"/>
  <c r="F351" i="14"/>
  <c r="J350" i="14"/>
  <c r="I350" i="14"/>
  <c r="H350" i="14"/>
  <c r="G350" i="14"/>
  <c r="F350" i="14"/>
  <c r="J349" i="14"/>
  <c r="I349" i="14"/>
  <c r="H349" i="14"/>
  <c r="G349" i="14"/>
  <c r="F349" i="14"/>
  <c r="J348" i="14"/>
  <c r="I348" i="14"/>
  <c r="H348" i="14"/>
  <c r="G348" i="14"/>
  <c r="F348" i="14"/>
  <c r="J347" i="14"/>
  <c r="I347" i="14"/>
  <c r="H347" i="14"/>
  <c r="G347" i="14"/>
  <c r="F347" i="14"/>
  <c r="J346" i="14"/>
  <c r="I346" i="14"/>
  <c r="H346" i="14"/>
  <c r="G346" i="14"/>
  <c r="F346" i="14"/>
  <c r="J345" i="14"/>
  <c r="I345" i="14"/>
  <c r="H345" i="14"/>
  <c r="G345" i="14"/>
  <c r="F345" i="14"/>
  <c r="J344" i="14"/>
  <c r="I344" i="14"/>
  <c r="H344" i="14"/>
  <c r="G344" i="14"/>
  <c r="F344" i="14"/>
  <c r="J343" i="14"/>
  <c r="I343" i="14"/>
  <c r="H343" i="14"/>
  <c r="G343" i="14"/>
  <c r="F343" i="14"/>
  <c r="J342" i="14"/>
  <c r="I342" i="14"/>
  <c r="H342" i="14"/>
  <c r="G342" i="14"/>
  <c r="F342" i="14"/>
  <c r="J341" i="14"/>
  <c r="I341" i="14"/>
  <c r="H341" i="14"/>
  <c r="G341" i="14"/>
  <c r="F341" i="14"/>
  <c r="J340" i="14"/>
  <c r="I340" i="14"/>
  <c r="H340" i="14"/>
  <c r="G340" i="14"/>
  <c r="F340" i="14"/>
  <c r="J339" i="14"/>
  <c r="I339" i="14"/>
  <c r="H339" i="14"/>
  <c r="G339" i="14"/>
  <c r="F339" i="14"/>
  <c r="J338" i="14"/>
  <c r="I338" i="14"/>
  <c r="H338" i="14"/>
  <c r="G338" i="14"/>
  <c r="F338" i="14"/>
  <c r="J337" i="14"/>
  <c r="I337" i="14"/>
  <c r="H337" i="14"/>
  <c r="G337" i="14"/>
  <c r="F337" i="14"/>
  <c r="J336" i="14"/>
  <c r="I336" i="14"/>
  <c r="H336" i="14"/>
  <c r="G336" i="14"/>
  <c r="F336" i="14"/>
  <c r="J335" i="14"/>
  <c r="I335" i="14"/>
  <c r="H335" i="14"/>
  <c r="G335" i="14"/>
  <c r="F335" i="14"/>
  <c r="J334" i="14"/>
  <c r="I334" i="14"/>
  <c r="H334" i="14"/>
  <c r="G334" i="14"/>
  <c r="F334" i="14"/>
  <c r="J333" i="14"/>
  <c r="I333" i="14"/>
  <c r="H333" i="14"/>
  <c r="G333" i="14"/>
  <c r="F333" i="14"/>
  <c r="J332" i="14"/>
  <c r="I332" i="14"/>
  <c r="H332" i="14"/>
  <c r="G332" i="14"/>
  <c r="F332" i="14"/>
  <c r="J331" i="14"/>
  <c r="I331" i="14"/>
  <c r="H331" i="14"/>
  <c r="G331" i="14"/>
  <c r="F331" i="14"/>
  <c r="J330" i="14"/>
  <c r="I330" i="14"/>
  <c r="H330" i="14"/>
  <c r="G330" i="14"/>
  <c r="F330" i="14"/>
  <c r="J329" i="14"/>
  <c r="I329" i="14"/>
  <c r="H329" i="14"/>
  <c r="G329" i="14"/>
  <c r="F329" i="14"/>
  <c r="J328" i="14"/>
  <c r="I328" i="14"/>
  <c r="H328" i="14"/>
  <c r="G328" i="14"/>
  <c r="F328" i="14"/>
  <c r="J327" i="14"/>
  <c r="I327" i="14"/>
  <c r="H327" i="14"/>
  <c r="G327" i="14"/>
  <c r="F327" i="14"/>
  <c r="J326" i="14"/>
  <c r="I326" i="14"/>
  <c r="H326" i="14"/>
  <c r="G326" i="14"/>
  <c r="F326" i="14"/>
  <c r="J325" i="14"/>
  <c r="I325" i="14"/>
  <c r="H325" i="14"/>
  <c r="G325" i="14"/>
  <c r="F325" i="14"/>
  <c r="J324" i="14"/>
  <c r="I324" i="14"/>
  <c r="H324" i="14"/>
  <c r="G324" i="14"/>
  <c r="F324" i="14"/>
  <c r="J323" i="14"/>
  <c r="I323" i="14"/>
  <c r="H323" i="14"/>
  <c r="G323" i="14"/>
  <c r="F323" i="14"/>
  <c r="J322" i="14"/>
  <c r="I322" i="14"/>
  <c r="H322" i="14"/>
  <c r="G322" i="14"/>
  <c r="F322" i="14"/>
  <c r="J321" i="14"/>
  <c r="I321" i="14"/>
  <c r="H321" i="14"/>
  <c r="G321" i="14"/>
  <c r="F321" i="14"/>
  <c r="J320" i="14"/>
  <c r="I320" i="14"/>
  <c r="H320" i="14"/>
  <c r="G320" i="14"/>
  <c r="F320" i="14"/>
  <c r="J319" i="14"/>
  <c r="I319" i="14"/>
  <c r="H319" i="14"/>
  <c r="G319" i="14"/>
  <c r="F319" i="14"/>
  <c r="J318" i="14"/>
  <c r="I318" i="14"/>
  <c r="H318" i="14"/>
  <c r="G318" i="14"/>
  <c r="F318" i="14"/>
  <c r="J317" i="14"/>
  <c r="I317" i="14"/>
  <c r="H317" i="14"/>
  <c r="G317" i="14"/>
  <c r="F317" i="14"/>
  <c r="J316" i="14"/>
  <c r="I316" i="14"/>
  <c r="H316" i="14"/>
  <c r="G316" i="14"/>
  <c r="F316" i="14"/>
  <c r="J315" i="14"/>
  <c r="I315" i="14"/>
  <c r="H315" i="14"/>
  <c r="G315" i="14"/>
  <c r="F315" i="14"/>
  <c r="J314" i="14"/>
  <c r="I314" i="14"/>
  <c r="H314" i="14"/>
  <c r="G314" i="14"/>
  <c r="F314" i="14"/>
  <c r="J313" i="14"/>
  <c r="I313" i="14"/>
  <c r="H313" i="14"/>
  <c r="G313" i="14"/>
  <c r="F313" i="14"/>
  <c r="J312" i="14"/>
  <c r="I312" i="14"/>
  <c r="H312" i="14"/>
  <c r="G312" i="14"/>
  <c r="F312" i="14"/>
  <c r="J311" i="14"/>
  <c r="I311" i="14"/>
  <c r="H311" i="14"/>
  <c r="G311" i="14"/>
  <c r="F311" i="14"/>
  <c r="J310" i="14"/>
  <c r="I310" i="14"/>
  <c r="H310" i="14"/>
  <c r="G310" i="14"/>
  <c r="F310" i="14"/>
  <c r="J309" i="14"/>
  <c r="I309" i="14"/>
  <c r="H309" i="14"/>
  <c r="G309" i="14"/>
  <c r="F309" i="14"/>
  <c r="J308" i="14"/>
  <c r="I308" i="14"/>
  <c r="H308" i="14"/>
  <c r="G308" i="14"/>
  <c r="F308" i="14"/>
  <c r="J307" i="14"/>
  <c r="I307" i="14"/>
  <c r="H307" i="14"/>
  <c r="G307" i="14"/>
  <c r="F307" i="14"/>
  <c r="J306" i="14"/>
  <c r="I306" i="14"/>
  <c r="H306" i="14"/>
  <c r="G306" i="14"/>
  <c r="F306" i="14"/>
  <c r="J305" i="14"/>
  <c r="I305" i="14"/>
  <c r="H305" i="14"/>
  <c r="G305" i="14"/>
  <c r="F305" i="14"/>
  <c r="J304" i="14"/>
  <c r="I304" i="14"/>
  <c r="H304" i="14"/>
  <c r="G304" i="14"/>
  <c r="F304" i="14"/>
  <c r="J303" i="14"/>
  <c r="I303" i="14"/>
  <c r="H303" i="14"/>
  <c r="G303" i="14"/>
  <c r="F303" i="14"/>
  <c r="J302" i="14"/>
  <c r="I302" i="14"/>
  <c r="H302" i="14"/>
  <c r="G302" i="14"/>
  <c r="F302" i="14"/>
  <c r="J301" i="14"/>
  <c r="I301" i="14"/>
  <c r="H301" i="14"/>
  <c r="G301" i="14"/>
  <c r="F301" i="14"/>
  <c r="J300" i="14"/>
  <c r="I300" i="14"/>
  <c r="H300" i="14"/>
  <c r="G300" i="14"/>
  <c r="F300" i="14"/>
  <c r="J299" i="14"/>
  <c r="I299" i="14"/>
  <c r="H299" i="14"/>
  <c r="G299" i="14"/>
  <c r="F299" i="14"/>
  <c r="J298" i="14"/>
  <c r="I298" i="14"/>
  <c r="H298" i="14"/>
  <c r="G298" i="14"/>
  <c r="F298" i="14"/>
  <c r="J297" i="14"/>
  <c r="I297" i="14"/>
  <c r="H297" i="14"/>
  <c r="G297" i="14"/>
  <c r="F297" i="14"/>
  <c r="J296" i="14"/>
  <c r="I296" i="14"/>
  <c r="H296" i="14"/>
  <c r="G296" i="14"/>
  <c r="F296" i="14"/>
  <c r="J295" i="14"/>
  <c r="I295" i="14"/>
  <c r="H295" i="14"/>
  <c r="G295" i="14"/>
  <c r="F295" i="14"/>
  <c r="J294" i="14"/>
  <c r="I294" i="14"/>
  <c r="H294" i="14"/>
  <c r="G294" i="14"/>
  <c r="F294" i="14"/>
  <c r="J293" i="14"/>
  <c r="I293" i="14"/>
  <c r="H293" i="14"/>
  <c r="G293" i="14"/>
  <c r="F293" i="14"/>
  <c r="J292" i="14"/>
  <c r="I292" i="14"/>
  <c r="H292" i="14"/>
  <c r="G292" i="14"/>
  <c r="F292" i="14"/>
  <c r="J291" i="14"/>
  <c r="I291" i="14"/>
  <c r="H291" i="14"/>
  <c r="G291" i="14"/>
  <c r="F291" i="14"/>
  <c r="J290" i="14"/>
  <c r="I290" i="14"/>
  <c r="H290" i="14"/>
  <c r="G290" i="14"/>
  <c r="F290" i="14"/>
  <c r="J289" i="14"/>
  <c r="I289" i="14"/>
  <c r="H289" i="14"/>
  <c r="G289" i="14"/>
  <c r="F289" i="14"/>
  <c r="J288" i="14"/>
  <c r="I288" i="14"/>
  <c r="H288" i="14"/>
  <c r="G288" i="14"/>
  <c r="F288" i="14"/>
  <c r="J287" i="14"/>
  <c r="I287" i="14"/>
  <c r="H287" i="14"/>
  <c r="G287" i="14"/>
  <c r="F287" i="14"/>
  <c r="J286" i="14"/>
  <c r="I286" i="14"/>
  <c r="H286" i="14"/>
  <c r="G286" i="14"/>
  <c r="F286" i="14"/>
  <c r="J285" i="14"/>
  <c r="I285" i="14"/>
  <c r="H285" i="14"/>
  <c r="G285" i="14"/>
  <c r="F285" i="14"/>
  <c r="J284" i="14"/>
  <c r="I284" i="14"/>
  <c r="H284" i="14"/>
  <c r="G284" i="14"/>
  <c r="F284" i="14"/>
  <c r="J283" i="14"/>
  <c r="I283" i="14"/>
  <c r="H283" i="14"/>
  <c r="G283" i="14"/>
  <c r="F283" i="14"/>
  <c r="J282" i="14"/>
  <c r="I282" i="14"/>
  <c r="H282" i="14"/>
  <c r="G282" i="14"/>
  <c r="F282" i="14"/>
  <c r="J281" i="14"/>
  <c r="I281" i="14"/>
  <c r="H281" i="14"/>
  <c r="G281" i="14"/>
  <c r="F281" i="14"/>
  <c r="J280" i="14"/>
  <c r="I280" i="14"/>
  <c r="H280" i="14"/>
  <c r="G280" i="14"/>
  <c r="F280" i="14"/>
  <c r="J279" i="14"/>
  <c r="I279" i="14"/>
  <c r="H279" i="14"/>
  <c r="G279" i="14"/>
  <c r="F279" i="14"/>
  <c r="J278" i="14"/>
  <c r="I278" i="14"/>
  <c r="H278" i="14"/>
  <c r="G278" i="14"/>
  <c r="F278" i="14"/>
  <c r="J277" i="14"/>
  <c r="I277" i="14"/>
  <c r="H277" i="14"/>
  <c r="G277" i="14"/>
  <c r="F277" i="14"/>
  <c r="J276" i="14"/>
  <c r="I276" i="14"/>
  <c r="H276" i="14"/>
  <c r="G276" i="14"/>
  <c r="F276" i="14"/>
  <c r="J275" i="14"/>
  <c r="I275" i="14"/>
  <c r="H275" i="14"/>
  <c r="G275" i="14"/>
  <c r="F275" i="14"/>
  <c r="J274" i="14"/>
  <c r="I274" i="14"/>
  <c r="H274" i="14"/>
  <c r="G274" i="14"/>
  <c r="F274" i="14"/>
  <c r="J273" i="14"/>
  <c r="I273" i="14"/>
  <c r="H273" i="14"/>
  <c r="G273" i="14"/>
  <c r="F273" i="14"/>
  <c r="J272" i="14"/>
  <c r="I272" i="14"/>
  <c r="H272" i="14"/>
  <c r="G272" i="14"/>
  <c r="F272" i="14"/>
  <c r="J271" i="14"/>
  <c r="I271" i="14"/>
  <c r="H271" i="14"/>
  <c r="G271" i="14"/>
  <c r="F271" i="14"/>
  <c r="J270" i="14"/>
  <c r="I270" i="14"/>
  <c r="H270" i="14"/>
  <c r="G270" i="14"/>
  <c r="F270" i="14"/>
  <c r="J269" i="14"/>
  <c r="I269" i="14"/>
  <c r="H269" i="14"/>
  <c r="G269" i="14"/>
  <c r="F269" i="14"/>
  <c r="J268" i="14"/>
  <c r="I268" i="14"/>
  <c r="H268" i="14"/>
  <c r="G268" i="14"/>
  <c r="F268" i="14"/>
  <c r="J267" i="14"/>
  <c r="I267" i="14"/>
  <c r="H267" i="14"/>
  <c r="G267" i="14"/>
  <c r="F267" i="14"/>
  <c r="J266" i="14"/>
  <c r="I266" i="14"/>
  <c r="H266" i="14"/>
  <c r="G266" i="14"/>
  <c r="F266" i="14"/>
  <c r="J265" i="14"/>
  <c r="I265" i="14"/>
  <c r="H265" i="14"/>
  <c r="G265" i="14"/>
  <c r="F265" i="14"/>
  <c r="J264" i="14"/>
  <c r="I264" i="14"/>
  <c r="H264" i="14"/>
  <c r="G264" i="14"/>
  <c r="F264" i="14"/>
  <c r="J263" i="14"/>
  <c r="I263" i="14"/>
  <c r="H263" i="14"/>
  <c r="G263" i="14"/>
  <c r="F263" i="14"/>
  <c r="J262" i="14"/>
  <c r="I262" i="14"/>
  <c r="H262" i="14"/>
  <c r="G262" i="14"/>
  <c r="F262" i="14"/>
  <c r="J261" i="14"/>
  <c r="I261" i="14"/>
  <c r="H261" i="14"/>
  <c r="G261" i="14"/>
  <c r="F261" i="14"/>
  <c r="J260" i="14"/>
  <c r="I260" i="14"/>
  <c r="H260" i="14"/>
  <c r="G260" i="14"/>
  <c r="F260" i="14"/>
  <c r="J259" i="14"/>
  <c r="I259" i="14"/>
  <c r="H259" i="14"/>
  <c r="G259" i="14"/>
  <c r="F259" i="14"/>
  <c r="J258" i="14"/>
  <c r="I258" i="14"/>
  <c r="H258" i="14"/>
  <c r="G258" i="14"/>
  <c r="F258" i="14"/>
  <c r="J257" i="14"/>
  <c r="I257" i="14"/>
  <c r="H257" i="14"/>
  <c r="G257" i="14"/>
  <c r="F257" i="14"/>
  <c r="J256" i="14"/>
  <c r="I256" i="14"/>
  <c r="H256" i="14"/>
  <c r="G256" i="14"/>
  <c r="F256" i="14"/>
  <c r="J255" i="14"/>
  <c r="I255" i="14"/>
  <c r="H255" i="14"/>
  <c r="G255" i="14"/>
  <c r="F255" i="14"/>
  <c r="J254" i="14"/>
  <c r="I254" i="14"/>
  <c r="H254" i="14"/>
  <c r="G254" i="14"/>
  <c r="F254" i="14"/>
  <c r="J253" i="14"/>
  <c r="I253" i="14"/>
  <c r="H253" i="14"/>
  <c r="G253" i="14"/>
  <c r="F253" i="14"/>
  <c r="J252" i="14"/>
  <c r="I252" i="14"/>
  <c r="H252" i="14"/>
  <c r="G252" i="14"/>
  <c r="F252" i="14"/>
  <c r="J251" i="14"/>
  <c r="I251" i="14"/>
  <c r="H251" i="14"/>
  <c r="G251" i="14"/>
  <c r="F251" i="14"/>
  <c r="J250" i="14"/>
  <c r="I250" i="14"/>
  <c r="H250" i="14"/>
  <c r="G250" i="14"/>
  <c r="F250" i="14"/>
  <c r="J249" i="14"/>
  <c r="I249" i="14"/>
  <c r="H249" i="14"/>
  <c r="G249" i="14"/>
  <c r="F249" i="14"/>
  <c r="J248" i="14"/>
  <c r="I248" i="14"/>
  <c r="H248" i="14"/>
  <c r="G248" i="14"/>
  <c r="F248" i="14"/>
  <c r="J247" i="14"/>
  <c r="I247" i="14"/>
  <c r="H247" i="14"/>
  <c r="G247" i="14"/>
  <c r="F247" i="14"/>
  <c r="J246" i="14"/>
  <c r="I246" i="14"/>
  <c r="H246" i="14"/>
  <c r="G246" i="14"/>
  <c r="F246" i="14"/>
  <c r="J245" i="14"/>
  <c r="I245" i="14"/>
  <c r="H245" i="14"/>
  <c r="G245" i="14"/>
  <c r="F245" i="14"/>
  <c r="J244" i="14"/>
  <c r="I244" i="14"/>
  <c r="H244" i="14"/>
  <c r="G244" i="14"/>
  <c r="F244" i="14"/>
  <c r="J243" i="14"/>
  <c r="I243" i="14"/>
  <c r="H243" i="14"/>
  <c r="G243" i="14"/>
  <c r="F243" i="14"/>
  <c r="J242" i="14"/>
  <c r="I242" i="14"/>
  <c r="H242" i="14"/>
  <c r="G242" i="14"/>
  <c r="F242" i="14"/>
  <c r="J241" i="14"/>
  <c r="I241" i="14"/>
  <c r="H241" i="14"/>
  <c r="G241" i="14"/>
  <c r="F241" i="14"/>
  <c r="J240" i="14"/>
  <c r="I240" i="14"/>
  <c r="H240" i="14"/>
  <c r="G240" i="14"/>
  <c r="F240" i="14"/>
  <c r="J239" i="14"/>
  <c r="I239" i="14"/>
  <c r="H239" i="14"/>
  <c r="G239" i="14"/>
  <c r="F239" i="14"/>
  <c r="J238" i="14"/>
  <c r="I238" i="14"/>
  <c r="H238" i="14"/>
  <c r="G238" i="14"/>
  <c r="F238" i="14"/>
  <c r="J237" i="14"/>
  <c r="I237" i="14"/>
  <c r="H237" i="14"/>
  <c r="G237" i="14"/>
  <c r="F237" i="14"/>
  <c r="J236" i="14"/>
  <c r="I236" i="14"/>
  <c r="H236" i="14"/>
  <c r="G236" i="14"/>
  <c r="F236" i="14"/>
  <c r="J235" i="14"/>
  <c r="I235" i="14"/>
  <c r="H235" i="14"/>
  <c r="G235" i="14"/>
  <c r="F235" i="14"/>
  <c r="J234" i="14"/>
  <c r="I234" i="14"/>
  <c r="H234" i="14"/>
  <c r="G234" i="14"/>
  <c r="F234" i="14"/>
  <c r="J233" i="14"/>
  <c r="I233" i="14"/>
  <c r="H233" i="14"/>
  <c r="G233" i="14"/>
  <c r="F233" i="14"/>
  <c r="J232" i="14"/>
  <c r="I232" i="14"/>
  <c r="H232" i="14"/>
  <c r="G232" i="14"/>
  <c r="F232" i="14"/>
  <c r="J231" i="14"/>
  <c r="I231" i="14"/>
  <c r="H231" i="14"/>
  <c r="G231" i="14"/>
  <c r="F231" i="14"/>
  <c r="J230" i="14"/>
  <c r="I230" i="14"/>
  <c r="H230" i="14"/>
  <c r="G230" i="14"/>
  <c r="F230" i="14"/>
  <c r="J229" i="14"/>
  <c r="I229" i="14"/>
  <c r="H229" i="14"/>
  <c r="G229" i="14"/>
  <c r="F229" i="14"/>
  <c r="J228" i="14"/>
  <c r="I228" i="14"/>
  <c r="H228" i="14"/>
  <c r="G228" i="14"/>
  <c r="F228" i="14"/>
  <c r="J227" i="14"/>
  <c r="I227" i="14"/>
  <c r="H227" i="14"/>
  <c r="G227" i="14"/>
  <c r="F227" i="14"/>
  <c r="J226" i="14"/>
  <c r="I226" i="14"/>
  <c r="H226" i="14"/>
  <c r="G226" i="14"/>
  <c r="F226" i="14"/>
  <c r="J225" i="14"/>
  <c r="I225" i="14"/>
  <c r="H225" i="14"/>
  <c r="G225" i="14"/>
  <c r="F225" i="14"/>
  <c r="J224" i="14"/>
  <c r="I224" i="14"/>
  <c r="H224" i="14"/>
  <c r="G224" i="14"/>
  <c r="F224" i="14"/>
  <c r="J223" i="14"/>
  <c r="I223" i="14"/>
  <c r="H223" i="14"/>
  <c r="G223" i="14"/>
  <c r="F223" i="14"/>
  <c r="J222" i="14"/>
  <c r="I222" i="14"/>
  <c r="H222" i="14"/>
  <c r="G222" i="14"/>
  <c r="F222" i="14"/>
  <c r="J221" i="14"/>
  <c r="I221" i="14"/>
  <c r="H221" i="14"/>
  <c r="G221" i="14"/>
  <c r="F221" i="14"/>
  <c r="J220" i="14"/>
  <c r="I220" i="14"/>
  <c r="H220" i="14"/>
  <c r="G220" i="14"/>
  <c r="F220" i="14"/>
  <c r="J219" i="14"/>
  <c r="I219" i="14"/>
  <c r="H219" i="14"/>
  <c r="G219" i="14"/>
  <c r="F219" i="14"/>
  <c r="J218" i="14"/>
  <c r="I218" i="14"/>
  <c r="H218" i="14"/>
  <c r="G218" i="14"/>
  <c r="F218" i="14"/>
  <c r="J217" i="14"/>
  <c r="I217" i="14"/>
  <c r="H217" i="14"/>
  <c r="G217" i="14"/>
  <c r="F217" i="14"/>
  <c r="J216" i="14"/>
  <c r="I216" i="14"/>
  <c r="H216" i="14"/>
  <c r="G216" i="14"/>
  <c r="F216" i="14"/>
  <c r="J215" i="14"/>
  <c r="I215" i="14"/>
  <c r="H215" i="14"/>
  <c r="G215" i="14"/>
  <c r="F215" i="14"/>
  <c r="J214" i="14"/>
  <c r="I214" i="14"/>
  <c r="H214" i="14"/>
  <c r="G214" i="14"/>
  <c r="F214" i="14"/>
  <c r="J213" i="14"/>
  <c r="I213" i="14"/>
  <c r="H213" i="14"/>
  <c r="G213" i="14"/>
  <c r="F213" i="14"/>
  <c r="J212" i="14"/>
  <c r="I212" i="14"/>
  <c r="H212" i="14"/>
  <c r="G212" i="14"/>
  <c r="F212" i="14"/>
  <c r="J211" i="14"/>
  <c r="I211" i="14"/>
  <c r="H211" i="14"/>
  <c r="G211" i="14"/>
  <c r="F211" i="14"/>
  <c r="J210" i="14"/>
  <c r="I210" i="14"/>
  <c r="H210" i="14"/>
  <c r="G210" i="14"/>
  <c r="F210" i="14"/>
  <c r="J209" i="14"/>
  <c r="I209" i="14"/>
  <c r="H209" i="14"/>
  <c r="G209" i="14"/>
  <c r="F209" i="14"/>
  <c r="J208" i="14"/>
  <c r="I208" i="14"/>
  <c r="H208" i="14"/>
  <c r="G208" i="14"/>
  <c r="F208" i="14"/>
  <c r="J207" i="14"/>
  <c r="I207" i="14"/>
  <c r="H207" i="14"/>
  <c r="G207" i="14"/>
  <c r="F207" i="14"/>
  <c r="J206" i="14"/>
  <c r="I206" i="14"/>
  <c r="H206" i="14"/>
  <c r="G206" i="14"/>
  <c r="F206" i="14"/>
  <c r="J205" i="14"/>
  <c r="I205" i="14"/>
  <c r="H205" i="14"/>
  <c r="G205" i="14"/>
  <c r="F205" i="14"/>
  <c r="J204" i="14"/>
  <c r="I204" i="14"/>
  <c r="H204" i="14"/>
  <c r="G204" i="14"/>
  <c r="F204" i="14"/>
  <c r="J203" i="14"/>
  <c r="I203" i="14"/>
  <c r="H203" i="14"/>
  <c r="G203" i="14"/>
  <c r="F203" i="14"/>
  <c r="J202" i="14"/>
  <c r="I202" i="14"/>
  <c r="H202" i="14"/>
  <c r="G202" i="14"/>
  <c r="F202" i="14"/>
  <c r="J201" i="14"/>
  <c r="I201" i="14"/>
  <c r="H201" i="14"/>
  <c r="G201" i="14"/>
  <c r="F201" i="14"/>
  <c r="J200" i="14"/>
  <c r="I200" i="14"/>
  <c r="H200" i="14"/>
  <c r="G200" i="14"/>
  <c r="F200" i="14"/>
  <c r="J199" i="14"/>
  <c r="I199" i="14"/>
  <c r="H199" i="14"/>
  <c r="G199" i="14"/>
  <c r="F199" i="14"/>
  <c r="J198" i="14"/>
  <c r="I198" i="14"/>
  <c r="H198" i="14"/>
  <c r="G198" i="14"/>
  <c r="F198" i="14"/>
  <c r="J197" i="14"/>
  <c r="I197" i="14"/>
  <c r="H197" i="14"/>
  <c r="G197" i="14"/>
  <c r="F197" i="14"/>
  <c r="J196" i="14"/>
  <c r="I196" i="14"/>
  <c r="H196" i="14"/>
  <c r="G196" i="14"/>
  <c r="F196" i="14"/>
  <c r="J195" i="14"/>
  <c r="I195" i="14"/>
  <c r="H195" i="14"/>
  <c r="G195" i="14"/>
  <c r="F195" i="14"/>
  <c r="J194" i="14"/>
  <c r="I194" i="14"/>
  <c r="H194" i="14"/>
  <c r="G194" i="14"/>
  <c r="F194" i="14"/>
  <c r="J193" i="14"/>
  <c r="I193" i="14"/>
  <c r="H193" i="14"/>
  <c r="G193" i="14"/>
  <c r="F193" i="14"/>
  <c r="J192" i="14"/>
  <c r="I192" i="14"/>
  <c r="H192" i="14"/>
  <c r="G192" i="14"/>
  <c r="F192" i="14"/>
  <c r="J191" i="14"/>
  <c r="I191" i="14"/>
  <c r="H191" i="14"/>
  <c r="G191" i="14"/>
  <c r="F191" i="14"/>
  <c r="J190" i="14"/>
  <c r="I190" i="14"/>
  <c r="H190" i="14"/>
  <c r="G190" i="14"/>
  <c r="F190" i="14"/>
  <c r="J189" i="14"/>
  <c r="I189" i="14"/>
  <c r="H189" i="14"/>
  <c r="G189" i="14"/>
  <c r="F189" i="14"/>
  <c r="J188" i="14"/>
  <c r="I188" i="14"/>
  <c r="H188" i="14"/>
  <c r="G188" i="14"/>
  <c r="F188" i="14"/>
  <c r="J187" i="14"/>
  <c r="I187" i="14"/>
  <c r="H187" i="14"/>
  <c r="G187" i="14"/>
  <c r="F187" i="14"/>
  <c r="J186" i="14"/>
  <c r="I186" i="14"/>
  <c r="H186" i="14"/>
  <c r="G186" i="14"/>
  <c r="F186" i="14"/>
  <c r="J185" i="14"/>
  <c r="I185" i="14"/>
  <c r="H185" i="14"/>
  <c r="G185" i="14"/>
  <c r="F185" i="14"/>
  <c r="J184" i="14"/>
  <c r="I184" i="14"/>
  <c r="H184" i="14"/>
  <c r="G184" i="14"/>
  <c r="F184" i="14"/>
  <c r="J183" i="14"/>
  <c r="I183" i="14"/>
  <c r="H183" i="14"/>
  <c r="G183" i="14"/>
  <c r="F183" i="14"/>
  <c r="J182" i="14"/>
  <c r="I182" i="14"/>
  <c r="H182" i="14"/>
  <c r="G182" i="14"/>
  <c r="F182" i="14"/>
  <c r="J181" i="14"/>
  <c r="I181" i="14"/>
  <c r="H181" i="14"/>
  <c r="G181" i="14"/>
  <c r="F181" i="14"/>
  <c r="J180" i="14"/>
  <c r="I180" i="14"/>
  <c r="H180" i="14"/>
  <c r="G180" i="14"/>
  <c r="F180" i="14"/>
  <c r="J179" i="14"/>
  <c r="I179" i="14"/>
  <c r="H179" i="14"/>
  <c r="G179" i="14"/>
  <c r="F179" i="14"/>
  <c r="J178" i="14"/>
  <c r="I178" i="14"/>
  <c r="H178" i="14"/>
  <c r="G178" i="14"/>
  <c r="F178" i="14"/>
  <c r="J177" i="14"/>
  <c r="I177" i="14"/>
  <c r="H177" i="14"/>
  <c r="G177" i="14"/>
  <c r="F177" i="14"/>
  <c r="J176" i="14"/>
  <c r="I176" i="14"/>
  <c r="H176" i="14"/>
  <c r="G176" i="14"/>
  <c r="F176" i="14"/>
  <c r="J175" i="14"/>
  <c r="I175" i="14"/>
  <c r="H175" i="14"/>
  <c r="G175" i="14"/>
  <c r="F175" i="14"/>
  <c r="J174" i="14"/>
  <c r="I174" i="14"/>
  <c r="H174" i="14"/>
  <c r="G174" i="14"/>
  <c r="F174" i="14"/>
  <c r="J173" i="14"/>
  <c r="I173" i="14"/>
  <c r="H173" i="14"/>
  <c r="G173" i="14"/>
  <c r="F173" i="14"/>
  <c r="J172" i="14"/>
  <c r="I172" i="14"/>
  <c r="H172" i="14"/>
  <c r="G172" i="14"/>
  <c r="F172" i="14"/>
  <c r="J171" i="14"/>
  <c r="I171" i="14"/>
  <c r="H171" i="14"/>
  <c r="G171" i="14"/>
  <c r="F171" i="14"/>
  <c r="J170" i="14"/>
  <c r="I170" i="14"/>
  <c r="H170" i="14"/>
  <c r="G170" i="14"/>
  <c r="F170" i="14"/>
  <c r="J169" i="14"/>
  <c r="I169" i="14"/>
  <c r="H169" i="14"/>
  <c r="G169" i="14"/>
  <c r="F169" i="14"/>
  <c r="J168" i="14"/>
  <c r="I168" i="14"/>
  <c r="H168" i="14"/>
  <c r="G168" i="14"/>
  <c r="F168" i="14"/>
  <c r="J167" i="14"/>
  <c r="I167" i="14"/>
  <c r="H167" i="14"/>
  <c r="G167" i="14"/>
  <c r="F167" i="14"/>
  <c r="J166" i="14"/>
  <c r="I166" i="14"/>
  <c r="H166" i="14"/>
  <c r="G166" i="14"/>
  <c r="F166" i="14"/>
  <c r="J165" i="14"/>
  <c r="I165" i="14"/>
  <c r="H165" i="14"/>
  <c r="G165" i="14"/>
  <c r="F165" i="14"/>
  <c r="J164" i="14"/>
  <c r="I164" i="14"/>
  <c r="H164" i="14"/>
  <c r="G164" i="14"/>
  <c r="F164" i="14"/>
  <c r="J163" i="14"/>
  <c r="I163" i="14"/>
  <c r="H163" i="14"/>
  <c r="G163" i="14"/>
  <c r="F163" i="14"/>
  <c r="J162" i="14"/>
  <c r="I162" i="14"/>
  <c r="H162" i="14"/>
  <c r="G162" i="14"/>
  <c r="F162" i="14"/>
  <c r="J161" i="14"/>
  <c r="I161" i="14"/>
  <c r="H161" i="14"/>
  <c r="G161" i="14"/>
  <c r="F161" i="14"/>
  <c r="J160" i="14"/>
  <c r="I160" i="14"/>
  <c r="H160" i="14"/>
  <c r="G160" i="14"/>
  <c r="F160" i="14"/>
  <c r="J159" i="14"/>
  <c r="I159" i="14"/>
  <c r="H159" i="14"/>
  <c r="G159" i="14"/>
  <c r="F159" i="14"/>
  <c r="J158" i="14"/>
  <c r="I158" i="14"/>
  <c r="H158" i="14"/>
  <c r="G158" i="14"/>
  <c r="F158" i="14"/>
  <c r="J157" i="14"/>
  <c r="I157" i="14"/>
  <c r="H157" i="14"/>
  <c r="G157" i="14"/>
  <c r="F157" i="14"/>
  <c r="J156" i="14"/>
  <c r="I156" i="14"/>
  <c r="H156" i="14"/>
  <c r="G156" i="14"/>
  <c r="F156" i="14"/>
  <c r="J155" i="14"/>
  <c r="I155" i="14"/>
  <c r="H155" i="14"/>
  <c r="G155" i="14"/>
  <c r="F155" i="14"/>
  <c r="J154" i="14"/>
  <c r="I154" i="14"/>
  <c r="H154" i="14"/>
  <c r="G154" i="14"/>
  <c r="F154" i="14"/>
  <c r="J153" i="14"/>
  <c r="I153" i="14"/>
  <c r="H153" i="14"/>
  <c r="G153" i="14"/>
  <c r="F153" i="14"/>
  <c r="J152" i="14"/>
  <c r="I152" i="14"/>
  <c r="H152" i="14"/>
  <c r="G152" i="14"/>
  <c r="F152" i="14"/>
  <c r="J151" i="14"/>
  <c r="I151" i="14"/>
  <c r="H151" i="14"/>
  <c r="G151" i="14"/>
  <c r="F151" i="14"/>
  <c r="J150" i="14"/>
  <c r="I150" i="14"/>
  <c r="H150" i="14"/>
  <c r="G150" i="14"/>
  <c r="F150" i="14"/>
  <c r="J149" i="14"/>
  <c r="I149" i="14"/>
  <c r="H149" i="14"/>
  <c r="G149" i="14"/>
  <c r="F149" i="14"/>
  <c r="J148" i="14"/>
  <c r="I148" i="14"/>
  <c r="H148" i="14"/>
  <c r="G148" i="14"/>
  <c r="F148" i="14"/>
  <c r="J147" i="14"/>
  <c r="I147" i="14"/>
  <c r="H147" i="14"/>
  <c r="G147" i="14"/>
  <c r="F147" i="14"/>
  <c r="J146" i="14"/>
  <c r="I146" i="14"/>
  <c r="H146" i="14"/>
  <c r="G146" i="14"/>
  <c r="F146" i="14"/>
  <c r="J145" i="14"/>
  <c r="I145" i="14"/>
  <c r="H145" i="14"/>
  <c r="G145" i="14"/>
  <c r="F145" i="14"/>
  <c r="J144" i="14"/>
  <c r="I144" i="14"/>
  <c r="H144" i="14"/>
  <c r="G144" i="14"/>
  <c r="F144" i="14"/>
  <c r="J143" i="14"/>
  <c r="I143" i="14"/>
  <c r="H143" i="14"/>
  <c r="G143" i="14"/>
  <c r="F143" i="14"/>
  <c r="J142" i="14"/>
  <c r="I142" i="14"/>
  <c r="H142" i="14"/>
  <c r="G142" i="14"/>
  <c r="F142" i="14"/>
  <c r="J141" i="14"/>
  <c r="I141" i="14"/>
  <c r="H141" i="14"/>
  <c r="G141" i="14"/>
  <c r="F141" i="14"/>
  <c r="J140" i="14"/>
  <c r="I140" i="14"/>
  <c r="H140" i="14"/>
  <c r="G140" i="14"/>
  <c r="F140" i="14"/>
  <c r="J139" i="14"/>
  <c r="I139" i="14"/>
  <c r="H139" i="14"/>
  <c r="G139" i="14"/>
  <c r="F139" i="14"/>
  <c r="J138" i="14"/>
  <c r="I138" i="14"/>
  <c r="H138" i="14"/>
  <c r="G138" i="14"/>
  <c r="F138" i="14"/>
  <c r="J137" i="14"/>
  <c r="I137" i="14"/>
  <c r="H137" i="14"/>
  <c r="G137" i="14"/>
  <c r="F137" i="14"/>
  <c r="J136" i="14"/>
  <c r="I136" i="14"/>
  <c r="H136" i="14"/>
  <c r="G136" i="14"/>
  <c r="F136" i="14"/>
  <c r="J135" i="14"/>
  <c r="I135" i="14"/>
  <c r="H135" i="14"/>
  <c r="G135" i="14"/>
  <c r="F135" i="14"/>
  <c r="J134" i="14"/>
  <c r="I134" i="14"/>
  <c r="H134" i="14"/>
  <c r="G134" i="14"/>
  <c r="F134" i="14"/>
  <c r="J133" i="14"/>
  <c r="I133" i="14"/>
  <c r="H133" i="14"/>
  <c r="G133" i="14"/>
  <c r="F133" i="14"/>
  <c r="J132" i="14"/>
  <c r="I132" i="14"/>
  <c r="H132" i="14"/>
  <c r="G132" i="14"/>
  <c r="F132" i="14"/>
  <c r="J131" i="14"/>
  <c r="I131" i="14"/>
  <c r="H131" i="14"/>
  <c r="G131" i="14"/>
  <c r="F131" i="14"/>
  <c r="J130" i="14"/>
  <c r="I130" i="14"/>
  <c r="H130" i="14"/>
  <c r="G130" i="14"/>
  <c r="F130" i="14"/>
  <c r="J129" i="14"/>
  <c r="I129" i="14"/>
  <c r="H129" i="14"/>
  <c r="G129" i="14"/>
  <c r="F129" i="14"/>
  <c r="J128" i="14"/>
  <c r="I128" i="14"/>
  <c r="H128" i="14"/>
  <c r="G128" i="14"/>
  <c r="F128" i="14"/>
  <c r="J127" i="14"/>
  <c r="I127" i="14"/>
  <c r="H127" i="14"/>
  <c r="G127" i="14"/>
  <c r="F127" i="14"/>
  <c r="J126" i="14"/>
  <c r="I126" i="14"/>
  <c r="H126" i="14"/>
  <c r="G126" i="14"/>
  <c r="F126" i="14"/>
  <c r="J125" i="14"/>
  <c r="I125" i="14"/>
  <c r="H125" i="14"/>
  <c r="G125" i="14"/>
  <c r="F125" i="14"/>
  <c r="J124" i="14"/>
  <c r="I124" i="14"/>
  <c r="H124" i="14"/>
  <c r="G124" i="14"/>
  <c r="F124" i="14"/>
  <c r="J123" i="14"/>
  <c r="I123" i="14"/>
  <c r="H123" i="14"/>
  <c r="G123" i="14"/>
  <c r="F123" i="14"/>
  <c r="J122" i="14"/>
  <c r="I122" i="14"/>
  <c r="H122" i="14"/>
  <c r="G122" i="14"/>
  <c r="F122" i="14"/>
  <c r="J121" i="14"/>
  <c r="I121" i="14"/>
  <c r="H121" i="14"/>
  <c r="G121" i="14"/>
  <c r="F121" i="14"/>
  <c r="J120" i="14"/>
  <c r="I120" i="14"/>
  <c r="H120" i="14"/>
  <c r="G120" i="14"/>
  <c r="F120" i="14"/>
  <c r="J119" i="14"/>
  <c r="I119" i="14"/>
  <c r="H119" i="14"/>
  <c r="G119" i="14"/>
  <c r="F119" i="14"/>
  <c r="J118" i="14"/>
  <c r="I118" i="14"/>
  <c r="H118" i="14"/>
  <c r="G118" i="14"/>
  <c r="F118" i="14"/>
  <c r="J117" i="14"/>
  <c r="I117" i="14"/>
  <c r="H117" i="14"/>
  <c r="G117" i="14"/>
  <c r="F117" i="14"/>
  <c r="J116" i="14"/>
  <c r="I116" i="14"/>
  <c r="H116" i="14"/>
  <c r="G116" i="14"/>
  <c r="F116" i="14"/>
  <c r="J115" i="14"/>
  <c r="I115" i="14"/>
  <c r="H115" i="14"/>
  <c r="G115" i="14"/>
  <c r="F115" i="14"/>
  <c r="J114" i="14"/>
  <c r="I114" i="14"/>
  <c r="H114" i="14"/>
  <c r="G114" i="14"/>
  <c r="F114" i="14"/>
  <c r="J113" i="14"/>
  <c r="I113" i="14"/>
  <c r="H113" i="14"/>
  <c r="G113" i="14"/>
  <c r="F113" i="14"/>
  <c r="J112" i="14"/>
  <c r="I112" i="14"/>
  <c r="H112" i="14"/>
  <c r="G112" i="14"/>
  <c r="F112" i="14"/>
  <c r="J111" i="14"/>
  <c r="I111" i="14"/>
  <c r="H111" i="14"/>
  <c r="G111" i="14"/>
  <c r="F111" i="14"/>
  <c r="J110" i="14"/>
  <c r="I110" i="14"/>
  <c r="H110" i="14"/>
  <c r="G110" i="14"/>
  <c r="F110" i="14"/>
  <c r="J109" i="14"/>
  <c r="I109" i="14"/>
  <c r="H109" i="14"/>
  <c r="G109" i="14"/>
  <c r="F109" i="14"/>
  <c r="J108" i="14"/>
  <c r="I108" i="14"/>
  <c r="H108" i="14"/>
  <c r="G108" i="14"/>
  <c r="F108" i="14"/>
  <c r="J107" i="14"/>
  <c r="I107" i="14"/>
  <c r="H107" i="14"/>
  <c r="G107" i="14"/>
  <c r="F107" i="14"/>
  <c r="J106" i="14"/>
  <c r="I106" i="14"/>
  <c r="H106" i="14"/>
  <c r="G106" i="14"/>
  <c r="F106" i="14"/>
  <c r="J105" i="14"/>
  <c r="I105" i="14"/>
  <c r="H105" i="14"/>
  <c r="G105" i="14"/>
  <c r="F105" i="14"/>
  <c r="J104" i="14"/>
  <c r="I104" i="14"/>
  <c r="H104" i="14"/>
  <c r="G104" i="14"/>
  <c r="F104" i="14"/>
  <c r="J103" i="14"/>
  <c r="I103" i="14"/>
  <c r="H103" i="14"/>
  <c r="G103" i="14"/>
  <c r="F103" i="14"/>
  <c r="J102" i="14"/>
  <c r="I102" i="14"/>
  <c r="H102" i="14"/>
  <c r="G102" i="14"/>
  <c r="F102" i="14"/>
  <c r="J101" i="14"/>
  <c r="I101" i="14"/>
  <c r="H101" i="14"/>
  <c r="G101" i="14"/>
  <c r="F101" i="14"/>
  <c r="J100" i="14"/>
  <c r="I100" i="14"/>
  <c r="H100" i="14"/>
  <c r="G100" i="14"/>
  <c r="F100" i="14"/>
  <c r="J99" i="14"/>
  <c r="I99" i="14"/>
  <c r="H99" i="14"/>
  <c r="G99" i="14"/>
  <c r="F99" i="14"/>
  <c r="J98" i="14"/>
  <c r="I98" i="14"/>
  <c r="H98" i="14"/>
  <c r="G98" i="14"/>
  <c r="F98" i="14"/>
  <c r="J97" i="14"/>
  <c r="I97" i="14"/>
  <c r="H97" i="14"/>
  <c r="G97" i="14"/>
  <c r="F97" i="14"/>
  <c r="J96" i="14"/>
  <c r="I96" i="14"/>
  <c r="H96" i="14"/>
  <c r="G96" i="14"/>
  <c r="F96" i="14"/>
  <c r="J95" i="14"/>
  <c r="I95" i="14"/>
  <c r="H95" i="14"/>
  <c r="G95" i="14"/>
  <c r="F95" i="14"/>
  <c r="J94" i="14"/>
  <c r="I94" i="14"/>
  <c r="H94" i="14"/>
  <c r="G94" i="14"/>
  <c r="F94" i="14"/>
  <c r="J93" i="14"/>
  <c r="I93" i="14"/>
  <c r="H93" i="14"/>
  <c r="G93" i="14"/>
  <c r="F93" i="14"/>
  <c r="J92" i="14"/>
  <c r="I92" i="14"/>
  <c r="H92" i="14"/>
  <c r="G92" i="14"/>
  <c r="F92" i="14"/>
  <c r="J91" i="14"/>
  <c r="I91" i="14"/>
  <c r="H91" i="14"/>
  <c r="G91" i="14"/>
  <c r="F91" i="14"/>
  <c r="J90" i="14"/>
  <c r="I90" i="14"/>
  <c r="H90" i="14"/>
  <c r="G90" i="14"/>
  <c r="F90" i="14"/>
  <c r="J89" i="14"/>
  <c r="I89" i="14"/>
  <c r="H89" i="14"/>
  <c r="G89" i="14"/>
  <c r="F89" i="14"/>
  <c r="J88" i="14"/>
  <c r="I88" i="14"/>
  <c r="H88" i="14"/>
  <c r="G88" i="14"/>
  <c r="F88" i="14"/>
  <c r="J87" i="14"/>
  <c r="I87" i="14"/>
  <c r="H87" i="14"/>
  <c r="G87" i="14"/>
  <c r="F87" i="14"/>
  <c r="J86" i="14"/>
  <c r="I86" i="14"/>
  <c r="H86" i="14"/>
  <c r="G86" i="14"/>
  <c r="F86" i="14"/>
  <c r="J85" i="14"/>
  <c r="I85" i="14"/>
  <c r="H85" i="14"/>
  <c r="G85" i="14"/>
  <c r="F85" i="14"/>
  <c r="J84" i="14"/>
  <c r="I84" i="14"/>
  <c r="H84" i="14"/>
  <c r="G84" i="14"/>
  <c r="F84" i="14"/>
  <c r="J83" i="14"/>
  <c r="I83" i="14"/>
  <c r="H83" i="14"/>
  <c r="G83" i="14"/>
  <c r="F83" i="14"/>
  <c r="J82" i="14"/>
  <c r="I82" i="14"/>
  <c r="H82" i="14"/>
  <c r="G82" i="14"/>
  <c r="F82" i="14"/>
  <c r="J81" i="14"/>
  <c r="I81" i="14"/>
  <c r="H81" i="14"/>
  <c r="G81" i="14"/>
  <c r="F81" i="14"/>
  <c r="J80" i="14"/>
  <c r="I80" i="14"/>
  <c r="H80" i="14"/>
  <c r="G80" i="14"/>
  <c r="F80" i="14"/>
  <c r="J79" i="14"/>
  <c r="I79" i="14"/>
  <c r="H79" i="14"/>
  <c r="G79" i="14"/>
  <c r="F79" i="14"/>
  <c r="J78" i="14"/>
  <c r="I78" i="14"/>
  <c r="H78" i="14"/>
  <c r="G78" i="14"/>
  <c r="F78" i="14"/>
  <c r="J77" i="14"/>
  <c r="I77" i="14"/>
  <c r="H77" i="14"/>
  <c r="G77" i="14"/>
  <c r="F77" i="14"/>
  <c r="J76" i="14"/>
  <c r="I76" i="14"/>
  <c r="H76" i="14"/>
  <c r="G76" i="14"/>
  <c r="F76" i="14"/>
  <c r="J75" i="14"/>
  <c r="I75" i="14"/>
  <c r="H75" i="14"/>
  <c r="G75" i="14"/>
  <c r="F75" i="14"/>
  <c r="J74" i="14"/>
  <c r="I74" i="14"/>
  <c r="H74" i="14"/>
  <c r="G74" i="14"/>
  <c r="F74" i="14"/>
  <c r="J73" i="14"/>
  <c r="I73" i="14"/>
  <c r="H73" i="14"/>
  <c r="G73" i="14"/>
  <c r="F73" i="14"/>
  <c r="J72" i="14"/>
  <c r="I72" i="14"/>
  <c r="H72" i="14"/>
  <c r="G72" i="14"/>
  <c r="F72" i="14"/>
  <c r="J71" i="14"/>
  <c r="I71" i="14"/>
  <c r="H71" i="14"/>
  <c r="G71" i="14"/>
  <c r="F71" i="14"/>
  <c r="J70" i="14"/>
  <c r="I70" i="14"/>
  <c r="H70" i="14"/>
  <c r="G70" i="14"/>
  <c r="F70" i="14"/>
  <c r="H69" i="14"/>
  <c r="J69" i="14" s="1"/>
  <c r="G69" i="14"/>
  <c r="F69" i="14"/>
  <c r="H68" i="14"/>
  <c r="J68" i="14" s="1"/>
  <c r="G68" i="14"/>
  <c r="F68" i="14"/>
  <c r="H67" i="14"/>
  <c r="G67" i="14"/>
  <c r="F67" i="14"/>
  <c r="H66" i="14"/>
  <c r="J66" i="14" s="1"/>
  <c r="G66" i="14"/>
  <c r="F66" i="14"/>
  <c r="H65" i="14"/>
  <c r="J65" i="14" s="1"/>
  <c r="G65" i="14"/>
  <c r="F65" i="14"/>
  <c r="H64" i="14"/>
  <c r="J64" i="14" s="1"/>
  <c r="G64" i="14"/>
  <c r="F64" i="14"/>
  <c r="H63" i="14"/>
  <c r="J63" i="14" s="1"/>
  <c r="G63" i="14"/>
  <c r="F63" i="14"/>
  <c r="H62" i="14"/>
  <c r="J62" i="14" s="1"/>
  <c r="G62" i="14"/>
  <c r="F62" i="14"/>
  <c r="H61" i="14"/>
  <c r="J61" i="14" s="1"/>
  <c r="G61" i="14"/>
  <c r="F61" i="14"/>
  <c r="H60" i="14"/>
  <c r="J60" i="14" s="1"/>
  <c r="G60" i="14"/>
  <c r="F60" i="14"/>
  <c r="H59" i="14"/>
  <c r="J59" i="14" s="1"/>
  <c r="G59" i="14"/>
  <c r="F59" i="14"/>
  <c r="H58" i="14"/>
  <c r="J58" i="14" s="1"/>
  <c r="G58" i="14"/>
  <c r="F58" i="14"/>
  <c r="H57" i="14"/>
  <c r="J57" i="14" s="1"/>
  <c r="G57" i="14"/>
  <c r="F57" i="14"/>
  <c r="H56" i="14"/>
  <c r="J56" i="14" s="1"/>
  <c r="G56" i="14"/>
  <c r="F56" i="14"/>
  <c r="H55" i="14"/>
  <c r="J55" i="14" s="1"/>
  <c r="G55" i="14"/>
  <c r="F55" i="14"/>
  <c r="H54" i="14"/>
  <c r="J54" i="14" s="1"/>
  <c r="G54" i="14"/>
  <c r="F54" i="14"/>
  <c r="H53" i="14"/>
  <c r="G53" i="14"/>
  <c r="F53" i="14"/>
  <c r="H52" i="14"/>
  <c r="J52" i="14" s="1"/>
  <c r="G52" i="14"/>
  <c r="F52" i="14"/>
  <c r="H51" i="14"/>
  <c r="J51" i="14" s="1"/>
  <c r="G51" i="14"/>
  <c r="F51" i="14"/>
  <c r="H50" i="14"/>
  <c r="J50" i="14" s="1"/>
  <c r="G50" i="14"/>
  <c r="F50" i="14"/>
  <c r="H49" i="14"/>
  <c r="J49" i="14" s="1"/>
  <c r="G49" i="14"/>
  <c r="F49" i="14"/>
  <c r="H48" i="14"/>
  <c r="J48" i="14" s="1"/>
  <c r="G48" i="14"/>
  <c r="F48" i="14"/>
  <c r="H47" i="14"/>
  <c r="J47" i="14" s="1"/>
  <c r="G47" i="14"/>
  <c r="F47" i="14"/>
  <c r="H46" i="14"/>
  <c r="J46" i="14" s="1"/>
  <c r="G46" i="14"/>
  <c r="F46" i="14"/>
  <c r="H45" i="14"/>
  <c r="G45" i="14"/>
  <c r="F45" i="14"/>
  <c r="H44" i="14"/>
  <c r="J44" i="14" s="1"/>
  <c r="G44" i="14"/>
  <c r="F44" i="14"/>
  <c r="H43" i="14"/>
  <c r="J43" i="14" s="1"/>
  <c r="G43" i="14"/>
  <c r="F43" i="14"/>
  <c r="H42" i="14"/>
  <c r="J42" i="14" s="1"/>
  <c r="G42" i="14"/>
  <c r="F42" i="14"/>
  <c r="H41" i="14"/>
  <c r="J41" i="14" s="1"/>
  <c r="G41" i="14"/>
  <c r="F41" i="14"/>
  <c r="H40" i="14"/>
  <c r="J40" i="14" s="1"/>
  <c r="G40" i="14"/>
  <c r="F40" i="14"/>
  <c r="H39" i="14"/>
  <c r="J39" i="14" s="1"/>
  <c r="G39" i="14"/>
  <c r="F39" i="14"/>
  <c r="H38" i="14"/>
  <c r="J38" i="14" s="1"/>
  <c r="G38" i="14"/>
  <c r="F38" i="14"/>
  <c r="H37" i="14"/>
  <c r="G37" i="14"/>
  <c r="F37" i="14"/>
  <c r="H36" i="14"/>
  <c r="J36" i="14" s="1"/>
  <c r="G36" i="14"/>
  <c r="F36" i="14"/>
  <c r="H35" i="14"/>
  <c r="J35" i="14" s="1"/>
  <c r="G35" i="14"/>
  <c r="F35" i="14"/>
  <c r="H34" i="14"/>
  <c r="J34" i="14" s="1"/>
  <c r="G34" i="14"/>
  <c r="F34" i="14"/>
  <c r="H33" i="14"/>
  <c r="J33" i="14" s="1"/>
  <c r="G33" i="14"/>
  <c r="F33" i="14"/>
  <c r="H32" i="14"/>
  <c r="J32" i="14" s="1"/>
  <c r="G32" i="14"/>
  <c r="F32" i="14"/>
  <c r="H31" i="14"/>
  <c r="J31" i="14" s="1"/>
  <c r="G31" i="14"/>
  <c r="F31" i="14"/>
  <c r="H30" i="14"/>
  <c r="J30" i="14" s="1"/>
  <c r="G30" i="14"/>
  <c r="F30" i="14"/>
  <c r="H29" i="14"/>
  <c r="J29" i="14" s="1"/>
  <c r="G29" i="14"/>
  <c r="F29" i="14"/>
  <c r="H28" i="14"/>
  <c r="J28" i="14" s="1"/>
  <c r="G28" i="14"/>
  <c r="F28" i="14"/>
  <c r="H27" i="14"/>
  <c r="J27" i="14" s="1"/>
  <c r="G27" i="14"/>
  <c r="F27" i="14"/>
  <c r="H26" i="14"/>
  <c r="J26" i="14" s="1"/>
  <c r="G26" i="14"/>
  <c r="F26" i="14"/>
  <c r="H25" i="14"/>
  <c r="J25" i="14" s="1"/>
  <c r="G25" i="14"/>
  <c r="F25" i="14"/>
  <c r="H24" i="14"/>
  <c r="J24" i="14" s="1"/>
  <c r="G24" i="14"/>
  <c r="F24" i="14"/>
  <c r="H23" i="14"/>
  <c r="J23" i="14" s="1"/>
  <c r="G23" i="14"/>
  <c r="F23" i="14"/>
  <c r="H22" i="14"/>
  <c r="J22" i="14" s="1"/>
  <c r="G22" i="14"/>
  <c r="F22" i="14"/>
  <c r="H21" i="14"/>
  <c r="J21" i="14" s="1"/>
  <c r="G21" i="14"/>
  <c r="F21" i="14"/>
  <c r="H20" i="14"/>
  <c r="J20" i="14" s="1"/>
  <c r="G20" i="14"/>
  <c r="F20" i="14"/>
  <c r="H19" i="14"/>
  <c r="J19" i="14" s="1"/>
  <c r="G19" i="14"/>
  <c r="F19" i="14"/>
  <c r="H18" i="14"/>
  <c r="J18" i="14" s="1"/>
  <c r="G18" i="14"/>
  <c r="F18" i="14"/>
  <c r="H17" i="14"/>
  <c r="J17" i="14" s="1"/>
  <c r="G17" i="14"/>
  <c r="F17" i="14"/>
  <c r="H16" i="14"/>
  <c r="J16" i="14" s="1"/>
  <c r="G16" i="14"/>
  <c r="F16" i="14"/>
  <c r="H15" i="14"/>
  <c r="J15" i="14" s="1"/>
  <c r="G15" i="14"/>
  <c r="F15" i="14"/>
  <c r="H14" i="14"/>
  <c r="J14" i="14" s="1"/>
  <c r="G14" i="14"/>
  <c r="F14" i="14"/>
  <c r="H13" i="14"/>
  <c r="J13" i="14" s="1"/>
  <c r="G13" i="14"/>
  <c r="F13" i="14"/>
  <c r="H12" i="14"/>
  <c r="J12" i="14" s="1"/>
  <c r="G12" i="14"/>
  <c r="F12" i="14"/>
  <c r="H11" i="14"/>
  <c r="J11" i="14" s="1"/>
  <c r="G11" i="14"/>
  <c r="F11" i="14"/>
  <c r="H10" i="14"/>
  <c r="J10" i="14" s="1"/>
  <c r="G10" i="14"/>
  <c r="F10" i="14"/>
  <c r="H9" i="14"/>
  <c r="J9" i="14" s="1"/>
  <c r="G9" i="14"/>
  <c r="F9" i="14"/>
  <c r="H8" i="14"/>
  <c r="J8" i="14" s="1"/>
  <c r="G8" i="14"/>
  <c r="F8" i="14"/>
  <c r="H7" i="14"/>
  <c r="J7" i="14" s="1"/>
  <c r="G7" i="14"/>
  <c r="F7" i="14"/>
  <c r="H6" i="14"/>
  <c r="J6" i="14" s="1"/>
  <c r="G6" i="14"/>
  <c r="F6" i="14"/>
  <c r="H5" i="14"/>
  <c r="J5" i="14" s="1"/>
  <c r="G5" i="14"/>
  <c r="F5" i="14"/>
  <c r="H4" i="14"/>
  <c r="J4" i="14" s="1"/>
  <c r="G4" i="14"/>
  <c r="F4" i="14"/>
  <c r="H3" i="14"/>
  <c r="J3" i="14" s="1"/>
  <c r="G3" i="14"/>
  <c r="F3" i="14"/>
  <c r="H2" i="14"/>
  <c r="J2" i="14" s="1"/>
  <c r="G2" i="14"/>
  <c r="F2" i="14"/>
  <c r="CC6" i="1" l="1"/>
  <c r="I31" i="14"/>
  <c r="K31" i="14" s="1"/>
  <c r="I9" i="14"/>
  <c r="K9" i="14" s="1"/>
  <c r="I25" i="14"/>
  <c r="I62" i="14"/>
  <c r="I55" i="14"/>
  <c r="K55" i="14" s="1"/>
  <c r="I42" i="14"/>
  <c r="K42" i="14" s="1"/>
  <c r="I50" i="14"/>
  <c r="K50" i="14" s="1"/>
  <c r="I39" i="14"/>
  <c r="K39" i="14" s="1"/>
  <c r="I58" i="14"/>
  <c r="K58" i="14" s="1"/>
  <c r="I43" i="14"/>
  <c r="K43" i="14" s="1"/>
  <c r="I5" i="14"/>
  <c r="K5" i="14" s="1"/>
  <c r="I13" i="14"/>
  <c r="K13" i="14" s="1"/>
  <c r="I29" i="14"/>
  <c r="K29" i="14" s="1"/>
  <c r="I34" i="14"/>
  <c r="K34" i="14" s="1"/>
  <c r="I66" i="14"/>
  <c r="K66" i="14" s="1"/>
  <c r="I35" i="14"/>
  <c r="K35" i="14" s="1"/>
  <c r="I69" i="14"/>
  <c r="K69" i="14" s="1"/>
  <c r="I51" i="14"/>
  <c r="K51" i="14" s="1"/>
  <c r="I2" i="14"/>
  <c r="K2" i="14" s="1"/>
  <c r="I10" i="14"/>
  <c r="K10" i="14" s="1"/>
  <c r="I18" i="14"/>
  <c r="K18" i="14" s="1"/>
  <c r="I26" i="14"/>
  <c r="K26" i="14" s="1"/>
  <c r="I46" i="14"/>
  <c r="K46" i="14" s="1"/>
  <c r="I63" i="14"/>
  <c r="K63" i="14" s="1"/>
  <c r="I54" i="14"/>
  <c r="K54" i="14" s="1"/>
  <c r="I47" i="14"/>
  <c r="K47" i="14" s="1"/>
  <c r="I59" i="14"/>
  <c r="K59" i="14" s="1"/>
  <c r="I6" i="14"/>
  <c r="K6" i="14" s="1"/>
  <c r="I14" i="14"/>
  <c r="K14" i="14" s="1"/>
  <c r="I22" i="14"/>
  <c r="K22" i="14" s="1"/>
  <c r="I30" i="14"/>
  <c r="K30" i="14" s="1"/>
  <c r="I33" i="14"/>
  <c r="K33" i="14" s="1"/>
  <c r="I38" i="14"/>
  <c r="K38" i="14" s="1"/>
  <c r="I41" i="14"/>
  <c r="K41" i="14" s="1"/>
  <c r="I49" i="14"/>
  <c r="K49" i="14" s="1"/>
  <c r="I57" i="14"/>
  <c r="K57" i="14" s="1"/>
  <c r="I65" i="14"/>
  <c r="K65" i="14" s="1"/>
  <c r="I21" i="14"/>
  <c r="K21" i="14" s="1"/>
  <c r="I37" i="14"/>
  <c r="I45" i="14"/>
  <c r="I53" i="14"/>
  <c r="I61" i="14"/>
  <c r="K61" i="14" s="1"/>
  <c r="I17" i="14"/>
  <c r="K17" i="14" s="1"/>
  <c r="J37" i="14"/>
  <c r="J45" i="14"/>
  <c r="J53" i="14"/>
  <c r="I4" i="14"/>
  <c r="K4" i="14" s="1"/>
  <c r="I8" i="14"/>
  <c r="K8" i="14" s="1"/>
  <c r="I12" i="14"/>
  <c r="K12" i="14" s="1"/>
  <c r="I16" i="14"/>
  <c r="K16" i="14" s="1"/>
  <c r="I20" i="14"/>
  <c r="K20" i="14" s="1"/>
  <c r="I24" i="14"/>
  <c r="K24" i="14" s="1"/>
  <c r="I28" i="14"/>
  <c r="K28" i="14" s="1"/>
  <c r="I32" i="14"/>
  <c r="K32" i="14" s="1"/>
  <c r="I36" i="14"/>
  <c r="K36" i="14" s="1"/>
  <c r="I40" i="14"/>
  <c r="K40" i="14" s="1"/>
  <c r="I44" i="14"/>
  <c r="K44" i="14" s="1"/>
  <c r="I48" i="14"/>
  <c r="K48" i="14" s="1"/>
  <c r="I52" i="14"/>
  <c r="K52" i="14" s="1"/>
  <c r="I56" i="14"/>
  <c r="K56" i="14" s="1"/>
  <c r="I60" i="14"/>
  <c r="K60" i="14" s="1"/>
  <c r="I64" i="14"/>
  <c r="K64" i="14" s="1"/>
  <c r="I68" i="14"/>
  <c r="K68" i="14" s="1"/>
  <c r="I3" i="14"/>
  <c r="K3" i="14" s="1"/>
  <c r="I7" i="14"/>
  <c r="I11" i="14"/>
  <c r="K11" i="14" s="1"/>
  <c r="I15" i="14"/>
  <c r="K15" i="14" s="1"/>
  <c r="I19" i="14"/>
  <c r="K19" i="14" s="1"/>
  <c r="I23" i="14"/>
  <c r="K23" i="14" s="1"/>
  <c r="I27" i="14"/>
  <c r="K27" i="14" s="1"/>
  <c r="I67" i="14"/>
  <c r="J67" i="14"/>
  <c r="K98" i="14"/>
  <c r="K170" i="14"/>
  <c r="K176" i="14"/>
  <c r="K180" i="14"/>
  <c r="K184" i="14"/>
  <c r="K188" i="14"/>
  <c r="K200" i="14"/>
  <c r="K215" i="14"/>
  <c r="K216" i="14"/>
  <c r="K224" i="14"/>
  <c r="K232" i="14"/>
  <c r="K244" i="14"/>
  <c r="K413" i="14"/>
  <c r="K417" i="14"/>
  <c r="K421" i="14"/>
  <c r="K425" i="14"/>
  <c r="K429" i="14"/>
  <c r="K433" i="14"/>
  <c r="K436" i="14"/>
  <c r="K437" i="14"/>
  <c r="K440" i="14"/>
  <c r="K441" i="14"/>
  <c r="K444" i="14"/>
  <c r="K445" i="14"/>
  <c r="K448" i="14"/>
  <c r="K449" i="14"/>
  <c r="K457" i="14"/>
  <c r="K461" i="14"/>
  <c r="K465" i="14"/>
  <c r="K469" i="14"/>
  <c r="K473" i="14"/>
  <c r="K481" i="14"/>
  <c r="K485" i="14"/>
  <c r="K489" i="14"/>
  <c r="K492" i="14"/>
  <c r="K493" i="14"/>
  <c r="K496" i="14"/>
  <c r="K497" i="14"/>
  <c r="K500" i="14"/>
  <c r="K501" i="14"/>
  <c r="K271" i="14"/>
  <c r="K311" i="14"/>
  <c r="K327" i="14"/>
  <c r="K335" i="14"/>
  <c r="K339" i="14"/>
  <c r="K343" i="14"/>
  <c r="K347" i="14"/>
  <c r="K351" i="14"/>
  <c r="K355" i="14"/>
  <c r="K359" i="14"/>
  <c r="K363" i="14"/>
  <c r="K367" i="14"/>
  <c r="K371" i="14"/>
  <c r="K375" i="14"/>
  <c r="K379" i="14"/>
  <c r="K383" i="14"/>
  <c r="K387" i="14"/>
  <c r="K391" i="14"/>
  <c r="K395" i="14"/>
  <c r="K399" i="14"/>
  <c r="K403" i="14"/>
  <c r="K407" i="14"/>
  <c r="K411" i="14"/>
  <c r="K415" i="14"/>
  <c r="K419" i="14"/>
  <c r="K423" i="14"/>
  <c r="K427" i="14"/>
  <c r="K431" i="14"/>
  <c r="K435" i="14"/>
  <c r="K439" i="14"/>
  <c r="K443" i="14"/>
  <c r="K447" i="14"/>
  <c r="K455" i="14"/>
  <c r="K459" i="14"/>
  <c r="K463" i="14"/>
  <c r="K467" i="14"/>
  <c r="K471" i="14"/>
  <c r="K475" i="14"/>
  <c r="K479" i="14"/>
  <c r="K483" i="14"/>
  <c r="K487" i="14"/>
  <c r="K491" i="14"/>
  <c r="K495" i="14"/>
  <c r="K499" i="14"/>
  <c r="K132" i="14"/>
  <c r="K140" i="14"/>
  <c r="K145" i="14"/>
  <c r="K153" i="14"/>
  <c r="K168" i="14"/>
  <c r="K201" i="14"/>
  <c r="K205" i="14"/>
  <c r="K249" i="14"/>
  <c r="K272" i="14"/>
  <c r="K280" i="14"/>
  <c r="K287" i="14"/>
  <c r="K288" i="14"/>
  <c r="K296" i="14"/>
  <c r="K99" i="14"/>
  <c r="K102" i="14"/>
  <c r="K103" i="14"/>
  <c r="K106" i="14"/>
  <c r="K107" i="14"/>
  <c r="K111" i="14"/>
  <c r="K115" i="14"/>
  <c r="K119" i="14"/>
  <c r="K126" i="14"/>
  <c r="K127" i="14"/>
  <c r="K142" i="14"/>
  <c r="K150" i="14"/>
  <c r="K207" i="14"/>
  <c r="K255" i="14"/>
  <c r="K305" i="14"/>
  <c r="K70" i="14"/>
  <c r="K74" i="14"/>
  <c r="K130" i="14"/>
  <c r="K134" i="14"/>
  <c r="K138" i="14"/>
  <c r="K169" i="14"/>
  <c r="K172" i="14"/>
  <c r="K177" i="14"/>
  <c r="K223" i="14"/>
  <c r="K231" i="14"/>
  <c r="K250" i="14"/>
  <c r="K253" i="14"/>
  <c r="K254" i="14"/>
  <c r="K258" i="14"/>
  <c r="K261" i="14"/>
  <c r="K262" i="14"/>
  <c r="K265" i="14"/>
  <c r="K266" i="14"/>
  <c r="K273" i="14"/>
  <c r="K289" i="14"/>
  <c r="K301" i="14"/>
  <c r="K308" i="14"/>
  <c r="K316" i="14"/>
  <c r="K73" i="14"/>
  <c r="K89" i="14"/>
  <c r="K97" i="14"/>
  <c r="K124" i="14"/>
  <c r="K128" i="14"/>
  <c r="K144" i="14"/>
  <c r="K148" i="14"/>
  <c r="K152" i="14"/>
  <c r="K156" i="14"/>
  <c r="K174" i="14"/>
  <c r="K182" i="14"/>
  <c r="K202" i="14"/>
  <c r="K217" i="14"/>
  <c r="K233" i="14"/>
  <c r="K237" i="14"/>
  <c r="K241" i="14"/>
  <c r="K252" i="14"/>
  <c r="K260" i="14"/>
  <c r="K295" i="14"/>
  <c r="K306" i="14"/>
  <c r="K309" i="14"/>
  <c r="K310" i="14"/>
  <c r="K314" i="14"/>
  <c r="K317" i="14"/>
  <c r="K318" i="14"/>
  <c r="K325" i="14"/>
  <c r="K326" i="14"/>
  <c r="K158" i="14"/>
  <c r="K166" i="14"/>
  <c r="K198" i="14"/>
  <c r="K247" i="14"/>
  <c r="K303" i="14"/>
  <c r="K71" i="14"/>
  <c r="K75" i="14"/>
  <c r="K79" i="14"/>
  <c r="K83" i="14"/>
  <c r="K87" i="14"/>
  <c r="K114" i="14"/>
  <c r="K122" i="14"/>
  <c r="K129" i="14"/>
  <c r="K136" i="14"/>
  <c r="K154" i="14"/>
  <c r="K161" i="14"/>
  <c r="K186" i="14"/>
  <c r="K193" i="14"/>
  <c r="K225" i="14"/>
  <c r="K238" i="14"/>
  <c r="K242" i="14"/>
  <c r="K245" i="14"/>
  <c r="K246" i="14"/>
  <c r="K257" i="14"/>
  <c r="K267" i="14"/>
  <c r="K268" i="14"/>
  <c r="K279" i="14"/>
  <c r="K297" i="14"/>
  <c r="K302" i="14"/>
  <c r="K313" i="14"/>
  <c r="K477" i="14"/>
  <c r="K84" i="14"/>
  <c r="K88" i="14"/>
  <c r="K190" i="14"/>
  <c r="K243" i="14"/>
  <c r="K269" i="14"/>
  <c r="K25" i="14"/>
  <c r="K82" i="14"/>
  <c r="K90" i="14"/>
  <c r="K105" i="14"/>
  <c r="K116" i="14"/>
  <c r="K120" i="14"/>
  <c r="K121" i="14"/>
  <c r="K135" i="14"/>
  <c r="K160" i="14"/>
  <c r="K164" i="14"/>
  <c r="K185" i="14"/>
  <c r="K192" i="14"/>
  <c r="K196" i="14"/>
  <c r="K209" i="14"/>
  <c r="K251" i="14"/>
  <c r="K259" i="14"/>
  <c r="K263" i="14"/>
  <c r="K281" i="14"/>
  <c r="K307" i="14"/>
  <c r="K315" i="14"/>
  <c r="K319" i="14"/>
  <c r="K426" i="14"/>
  <c r="K434" i="14"/>
  <c r="K438" i="14"/>
  <c r="K442" i="14"/>
  <c r="K446" i="14"/>
  <c r="K490" i="14"/>
  <c r="K494" i="14"/>
  <c r="K498" i="14"/>
  <c r="K62" i="14"/>
  <c r="K76" i="14"/>
  <c r="K80" i="14"/>
  <c r="K81" i="14"/>
  <c r="K91" i="14"/>
  <c r="K94" i="14"/>
  <c r="K95" i="14"/>
  <c r="K108" i="14"/>
  <c r="K112" i="14"/>
  <c r="K113" i="14"/>
  <c r="K123" i="14"/>
  <c r="K137" i="14"/>
  <c r="K146" i="14"/>
  <c r="K162" i="14"/>
  <c r="K178" i="14"/>
  <c r="K194" i="14"/>
  <c r="K239" i="14"/>
  <c r="K78" i="14"/>
  <c r="K92" i="14"/>
  <c r="K96" i="14"/>
  <c r="K110" i="14"/>
  <c r="K72" i="14"/>
  <c r="K86" i="14"/>
  <c r="K100" i="14"/>
  <c r="K104" i="14"/>
  <c r="K118" i="14"/>
  <c r="K131" i="14"/>
  <c r="K139" i="14"/>
  <c r="K147" i="14"/>
  <c r="K155" i="14"/>
  <c r="K163" i="14"/>
  <c r="K171" i="14"/>
  <c r="K179" i="14"/>
  <c r="K187" i="14"/>
  <c r="K195" i="14"/>
  <c r="K203" i="14"/>
  <c r="K206" i="14"/>
  <c r="K211" i="14"/>
  <c r="K212" i="14"/>
  <c r="K218" i="14"/>
  <c r="K221" i="14"/>
  <c r="K222" i="14"/>
  <c r="K227" i="14"/>
  <c r="K228" i="14"/>
  <c r="K234" i="14"/>
  <c r="K240" i="14"/>
  <c r="K256" i="14"/>
  <c r="K274" i="14"/>
  <c r="K277" i="14"/>
  <c r="K278" i="14"/>
  <c r="K283" i="14"/>
  <c r="K284" i="14"/>
  <c r="K290" i="14"/>
  <c r="K293" i="14"/>
  <c r="K294" i="14"/>
  <c r="K299" i="14"/>
  <c r="K300" i="14"/>
  <c r="K312" i="14"/>
  <c r="K321" i="14"/>
  <c r="K322" i="14"/>
  <c r="K328" i="14"/>
  <c r="K331" i="14"/>
  <c r="K332" i="14"/>
  <c r="K451" i="14"/>
  <c r="K143" i="14"/>
  <c r="K151" i="14"/>
  <c r="K159" i="14"/>
  <c r="K167" i="14"/>
  <c r="K175" i="14"/>
  <c r="K183" i="14"/>
  <c r="K191" i="14"/>
  <c r="K199" i="14"/>
  <c r="K213" i="14"/>
  <c r="K214" i="14"/>
  <c r="K219" i="14"/>
  <c r="K220" i="14"/>
  <c r="K226" i="14"/>
  <c r="K229" i="14"/>
  <c r="K230" i="14"/>
  <c r="K235" i="14"/>
  <c r="K236" i="14"/>
  <c r="K248" i="14"/>
  <c r="K264" i="14"/>
  <c r="K270" i="14"/>
  <c r="K275" i="14"/>
  <c r="K276" i="14"/>
  <c r="K282" i="14"/>
  <c r="K285" i="14"/>
  <c r="K286" i="14"/>
  <c r="K291" i="14"/>
  <c r="K292" i="14"/>
  <c r="K298" i="14"/>
  <c r="K304" i="14"/>
  <c r="K320" i="14"/>
  <c r="K323" i="14"/>
  <c r="K324" i="14"/>
  <c r="K329" i="14"/>
  <c r="K330" i="14"/>
  <c r="K334" i="14"/>
  <c r="K338" i="14"/>
  <c r="K342" i="14"/>
  <c r="K346" i="14"/>
  <c r="K350" i="14"/>
  <c r="K354" i="14"/>
  <c r="K358" i="14"/>
  <c r="K362" i="14"/>
  <c r="K366" i="14"/>
  <c r="K370" i="14"/>
  <c r="K374" i="14"/>
  <c r="K378" i="14"/>
  <c r="K382" i="14"/>
  <c r="K386" i="14"/>
  <c r="K390" i="14"/>
  <c r="K394" i="14"/>
  <c r="K398" i="14"/>
  <c r="K402" i="14"/>
  <c r="K406" i="14"/>
  <c r="K410" i="14"/>
  <c r="K414" i="14"/>
  <c r="K418" i="14"/>
  <c r="K422" i="14"/>
  <c r="K430" i="14"/>
  <c r="K450" i="14"/>
  <c r="K453" i="14"/>
  <c r="K454" i="14"/>
  <c r="K458" i="14"/>
  <c r="K462" i="14"/>
  <c r="K466" i="14"/>
  <c r="K470" i="14"/>
  <c r="K474" i="14"/>
  <c r="K478" i="14"/>
  <c r="K482" i="14"/>
  <c r="K486" i="14"/>
  <c r="K77" i="14"/>
  <c r="K85" i="14"/>
  <c r="K93" i="14"/>
  <c r="K101" i="14"/>
  <c r="K109" i="14"/>
  <c r="K117" i="14"/>
  <c r="K125" i="14"/>
  <c r="K133" i="14"/>
  <c r="K141" i="14"/>
  <c r="K149" i="14"/>
  <c r="K157" i="14"/>
  <c r="K165" i="14"/>
  <c r="K173" i="14"/>
  <c r="K181" i="14"/>
  <c r="K189" i="14"/>
  <c r="K197" i="14"/>
  <c r="K208" i="14"/>
  <c r="K204" i="14"/>
  <c r="K210" i="14"/>
  <c r="K336" i="14"/>
  <c r="K340" i="14"/>
  <c r="K344" i="14"/>
  <c r="K348" i="14"/>
  <c r="K352" i="14"/>
  <c r="K356" i="14"/>
  <c r="K360" i="14"/>
  <c r="K364" i="14"/>
  <c r="K368" i="14"/>
  <c r="K372" i="14"/>
  <c r="K376" i="14"/>
  <c r="K380" i="14"/>
  <c r="K384" i="14"/>
  <c r="K388" i="14"/>
  <c r="K392" i="14"/>
  <c r="K396" i="14"/>
  <c r="K400" i="14"/>
  <c r="K404" i="14"/>
  <c r="K408" i="14"/>
  <c r="K412" i="14"/>
  <c r="K416" i="14"/>
  <c r="K420" i="14"/>
  <c r="K424" i="14"/>
  <c r="K428" i="14"/>
  <c r="K432" i="14"/>
  <c r="K452" i="14"/>
  <c r="K456" i="14"/>
  <c r="K460" i="14"/>
  <c r="K464" i="14"/>
  <c r="K468" i="14"/>
  <c r="K472" i="14"/>
  <c r="K476" i="14"/>
  <c r="K480" i="14"/>
  <c r="K484" i="14"/>
  <c r="K488" i="14"/>
  <c r="K333" i="14"/>
  <c r="K337" i="14"/>
  <c r="K341" i="14"/>
  <c r="K345" i="14"/>
  <c r="K349" i="14"/>
  <c r="K353" i="14"/>
  <c r="K357" i="14"/>
  <c r="K361" i="14"/>
  <c r="K365" i="14"/>
  <c r="K369" i="14"/>
  <c r="K373" i="14"/>
  <c r="K377" i="14"/>
  <c r="K381" i="14"/>
  <c r="K385" i="14"/>
  <c r="K389" i="14"/>
  <c r="K393" i="14"/>
  <c r="K397" i="14"/>
  <c r="K401" i="14"/>
  <c r="K405" i="14"/>
  <c r="K409" i="14"/>
  <c r="K53" i="14" l="1"/>
  <c r="K67" i="14"/>
  <c r="K37" i="14"/>
  <c r="K45" i="14"/>
  <c r="K1" i="14" l="1"/>
  <c r="DB24" i="1"/>
  <c r="DC24" i="1"/>
  <c r="DB25" i="1"/>
  <c r="DC25" i="1"/>
  <c r="DB26" i="1"/>
  <c r="DC26" i="1"/>
  <c r="DB27" i="1"/>
  <c r="DC27" i="1"/>
  <c r="DB28" i="1"/>
  <c r="DC28" i="1"/>
  <c r="DB29" i="1"/>
  <c r="DC29" i="1"/>
  <c r="DB30" i="1"/>
  <c r="DC30" i="1"/>
  <c r="DB31" i="1"/>
  <c r="DC31" i="1"/>
  <c r="DB32" i="1"/>
  <c r="DC32" i="1"/>
  <c r="DB33" i="1"/>
  <c r="DC33" i="1"/>
  <c r="DB34" i="1"/>
  <c r="DC34" i="1"/>
  <c r="DB35" i="1"/>
  <c r="DC35" i="1"/>
  <c r="DB36" i="1"/>
  <c r="DC36" i="1"/>
  <c r="DB37" i="1"/>
  <c r="DC37" i="1"/>
  <c r="DB38" i="1"/>
  <c r="DC38" i="1"/>
  <c r="DB39" i="1"/>
  <c r="DC39" i="1"/>
  <c r="DB40" i="1"/>
  <c r="DC40" i="1"/>
  <c r="DB41" i="1"/>
  <c r="DC41" i="1"/>
  <c r="DB42" i="1"/>
  <c r="DC42" i="1"/>
  <c r="DB43" i="1"/>
  <c r="DC43" i="1"/>
  <c r="DB44" i="1"/>
  <c r="DC44" i="1"/>
  <c r="DB45" i="1"/>
  <c r="DC45" i="1"/>
  <c r="DB46" i="1"/>
  <c r="DC46" i="1"/>
  <c r="DB47" i="1"/>
  <c r="DC47" i="1"/>
  <c r="DB48" i="1"/>
  <c r="DC48" i="1"/>
  <c r="DB49" i="1"/>
  <c r="DC49" i="1"/>
  <c r="DB50" i="1"/>
  <c r="DC50" i="1"/>
  <c r="DB51" i="1"/>
  <c r="DC51" i="1"/>
  <c r="DB52" i="1"/>
  <c r="DC52" i="1"/>
  <c r="DB53" i="1"/>
  <c r="DC53" i="1"/>
  <c r="DB54" i="1"/>
  <c r="DC54" i="1"/>
  <c r="DB55" i="1"/>
  <c r="DC55" i="1"/>
  <c r="DB56" i="1"/>
  <c r="DC56" i="1"/>
  <c r="DB57" i="1"/>
  <c r="DC57" i="1"/>
  <c r="DB58" i="1"/>
  <c r="DC58" i="1"/>
  <c r="DB59" i="1"/>
  <c r="DC59" i="1"/>
  <c r="DB60" i="1"/>
  <c r="DC60" i="1"/>
  <c r="DB61" i="1"/>
  <c r="DC61" i="1"/>
  <c r="DB62" i="1"/>
  <c r="DC62" i="1"/>
  <c r="DB63" i="1"/>
  <c r="DC63" i="1"/>
  <c r="DB64" i="1"/>
  <c r="DC64" i="1"/>
  <c r="DB65" i="1"/>
  <c r="DC65" i="1"/>
  <c r="DB66" i="1"/>
  <c r="DC66" i="1"/>
  <c r="DB67" i="1"/>
  <c r="DC67" i="1"/>
  <c r="DB68" i="1"/>
  <c r="DC68" i="1"/>
  <c r="DB69" i="1"/>
  <c r="DC69" i="1"/>
  <c r="DB70" i="1"/>
  <c r="DC70" i="1"/>
  <c r="DB71" i="1"/>
  <c r="DC71" i="1"/>
  <c r="DB72" i="1"/>
  <c r="DC72" i="1"/>
  <c r="DB73" i="1"/>
  <c r="DC73" i="1"/>
  <c r="DB74" i="1"/>
  <c r="DC74" i="1"/>
  <c r="DB75" i="1"/>
  <c r="DC75" i="1"/>
  <c r="DB76" i="1"/>
  <c r="DC76" i="1"/>
  <c r="DB77" i="1"/>
  <c r="DC77" i="1"/>
  <c r="DB78" i="1"/>
  <c r="DC78" i="1"/>
  <c r="DB79" i="1"/>
  <c r="DC79" i="1"/>
  <c r="DB80" i="1"/>
  <c r="DC80" i="1"/>
  <c r="DB81" i="1"/>
  <c r="DC81" i="1"/>
  <c r="DB82" i="1"/>
  <c r="DC82" i="1"/>
  <c r="DB83" i="1"/>
  <c r="DC83" i="1"/>
  <c r="DB84" i="1"/>
  <c r="DC84" i="1"/>
  <c r="DB85" i="1"/>
  <c r="DC85" i="1"/>
  <c r="DB86" i="1"/>
  <c r="DC86" i="1"/>
  <c r="DB87" i="1"/>
  <c r="DC87" i="1"/>
  <c r="DB88" i="1"/>
  <c r="DC88" i="1"/>
  <c r="DB89" i="1"/>
  <c r="DC89" i="1"/>
  <c r="DB90" i="1"/>
  <c r="DC90" i="1"/>
  <c r="DB91" i="1"/>
  <c r="DC91" i="1"/>
  <c r="DB92" i="1"/>
  <c r="DC92" i="1"/>
  <c r="DB93" i="1"/>
  <c r="DC93" i="1"/>
  <c r="DB94" i="1"/>
  <c r="DC94" i="1"/>
  <c r="DB95" i="1"/>
  <c r="DC95" i="1"/>
  <c r="DB96" i="1"/>
  <c r="DC96" i="1"/>
  <c r="DB97" i="1"/>
  <c r="DC97" i="1"/>
  <c r="DB98" i="1"/>
  <c r="DC98" i="1"/>
  <c r="DB99" i="1"/>
  <c r="DC99" i="1"/>
  <c r="DB100" i="1"/>
  <c r="DC100" i="1"/>
  <c r="DB101" i="1"/>
  <c r="DC101" i="1"/>
  <c r="DB102" i="1"/>
  <c r="DC102" i="1"/>
  <c r="DB103" i="1"/>
  <c r="DC103" i="1"/>
  <c r="DB104" i="1"/>
  <c r="DC104" i="1"/>
  <c r="DB105" i="1"/>
  <c r="DC105" i="1"/>
  <c r="DB106" i="1"/>
  <c r="DC106" i="1"/>
  <c r="DB107" i="1"/>
  <c r="DC107" i="1"/>
  <c r="DB108" i="1"/>
  <c r="DC108" i="1"/>
  <c r="DB109" i="1"/>
  <c r="DC109" i="1"/>
  <c r="DB110" i="1"/>
  <c r="DC110" i="1"/>
  <c r="DB111" i="1"/>
  <c r="DC111" i="1"/>
  <c r="DB112" i="1"/>
  <c r="DC112" i="1"/>
  <c r="DB113" i="1"/>
  <c r="DC113" i="1"/>
  <c r="DB114" i="1"/>
  <c r="DC114" i="1"/>
  <c r="DB115" i="1"/>
  <c r="DC115" i="1"/>
  <c r="DB116" i="1"/>
  <c r="DC116" i="1"/>
  <c r="DB117" i="1"/>
  <c r="DC117" i="1"/>
  <c r="DB118" i="1"/>
  <c r="DC118" i="1"/>
  <c r="DB119" i="1"/>
  <c r="DC119" i="1"/>
  <c r="DB120" i="1"/>
  <c r="DC120" i="1"/>
  <c r="DB121" i="1"/>
  <c r="DC121" i="1"/>
  <c r="DB122" i="1"/>
  <c r="DC122" i="1"/>
  <c r="DB123" i="1"/>
  <c r="DC123" i="1"/>
  <c r="DB124" i="1"/>
  <c r="DC124" i="1"/>
  <c r="DB125" i="1"/>
  <c r="DC125" i="1"/>
  <c r="DB126" i="1"/>
  <c r="DC126" i="1"/>
  <c r="DB127" i="1"/>
  <c r="DC127" i="1"/>
  <c r="DB128" i="1"/>
  <c r="DC128" i="1"/>
  <c r="DB129" i="1"/>
  <c r="DC129" i="1"/>
  <c r="DB130" i="1"/>
  <c r="DC130" i="1"/>
  <c r="DB131" i="1"/>
  <c r="DC131" i="1"/>
  <c r="DB132" i="1"/>
  <c r="DC132" i="1"/>
  <c r="DB133" i="1"/>
  <c r="DC133" i="1"/>
  <c r="DB134" i="1"/>
  <c r="DC134" i="1"/>
  <c r="DB135" i="1"/>
  <c r="DC135" i="1"/>
  <c r="DB136" i="1"/>
  <c r="DC136" i="1"/>
  <c r="DB137" i="1"/>
  <c r="DC137" i="1"/>
  <c r="DB138" i="1"/>
  <c r="DC138" i="1"/>
  <c r="DB139" i="1"/>
  <c r="DC139" i="1"/>
  <c r="DB140" i="1"/>
  <c r="DC140" i="1"/>
  <c r="DB141" i="1"/>
  <c r="DC141" i="1"/>
  <c r="DB142" i="1"/>
  <c r="DC142" i="1"/>
  <c r="DB143" i="1"/>
  <c r="DC143" i="1"/>
  <c r="DB144" i="1"/>
  <c r="DC144" i="1"/>
  <c r="DB145" i="1"/>
  <c r="DC145" i="1"/>
  <c r="DB146" i="1"/>
  <c r="DC146" i="1"/>
  <c r="DB147" i="1"/>
  <c r="DC147" i="1"/>
  <c r="DB148" i="1"/>
  <c r="DC148" i="1"/>
  <c r="DB149" i="1"/>
  <c r="DC149" i="1"/>
  <c r="DB150" i="1"/>
  <c r="DC150" i="1"/>
  <c r="DB151" i="1"/>
  <c r="DC151" i="1"/>
  <c r="DB152" i="1"/>
  <c r="DC152" i="1"/>
  <c r="DB153" i="1"/>
  <c r="DC153" i="1"/>
  <c r="DB154" i="1"/>
  <c r="DC154" i="1"/>
  <c r="DB155" i="1"/>
  <c r="DC155" i="1"/>
  <c r="DB156" i="1"/>
  <c r="DC156" i="1"/>
  <c r="DB157" i="1"/>
  <c r="DC157" i="1"/>
  <c r="DB158" i="1"/>
  <c r="DC158" i="1"/>
  <c r="DB159" i="1"/>
  <c r="DC159" i="1"/>
  <c r="DB160" i="1"/>
  <c r="DC160" i="1"/>
  <c r="DB161" i="1"/>
  <c r="DC161" i="1"/>
  <c r="DB162" i="1"/>
  <c r="DC162" i="1"/>
  <c r="DB163" i="1"/>
  <c r="DC163" i="1"/>
  <c r="DB164" i="1"/>
  <c r="DC164" i="1"/>
  <c r="DB165" i="1"/>
  <c r="DC165" i="1"/>
  <c r="DB166" i="1"/>
  <c r="DC166" i="1"/>
  <c r="DB167" i="1"/>
  <c r="DC167" i="1"/>
  <c r="DB168" i="1"/>
  <c r="DC168" i="1"/>
  <c r="DB169" i="1"/>
  <c r="DC169" i="1"/>
  <c r="DB170" i="1"/>
  <c r="DC170" i="1"/>
  <c r="DB171" i="1"/>
  <c r="DC171" i="1"/>
  <c r="DB172" i="1"/>
  <c r="DC172" i="1"/>
  <c r="DB173" i="1"/>
  <c r="DC173" i="1"/>
  <c r="DB174" i="1"/>
  <c r="DC174" i="1"/>
  <c r="DB175" i="1"/>
  <c r="DC175" i="1"/>
  <c r="DB176" i="1"/>
  <c r="DC176" i="1"/>
  <c r="DB177" i="1"/>
  <c r="DC177" i="1"/>
  <c r="DB178" i="1"/>
  <c r="DC178" i="1"/>
  <c r="DB179" i="1"/>
  <c r="DC179" i="1"/>
  <c r="DB180" i="1"/>
  <c r="DC180" i="1"/>
  <c r="DB181" i="1"/>
  <c r="DC181" i="1"/>
  <c r="DB182" i="1"/>
  <c r="DC182" i="1"/>
  <c r="DB183" i="1"/>
  <c r="DC183" i="1"/>
  <c r="DB184" i="1"/>
  <c r="DC184" i="1"/>
  <c r="DB185" i="1"/>
  <c r="DC185" i="1"/>
  <c r="DB186" i="1"/>
  <c r="DC186" i="1"/>
  <c r="DB187" i="1"/>
  <c r="DC187" i="1"/>
  <c r="DB188" i="1"/>
  <c r="DC188" i="1"/>
  <c r="DB189" i="1"/>
  <c r="DC189" i="1"/>
  <c r="DB190" i="1"/>
  <c r="DC190" i="1"/>
  <c r="DB191" i="1"/>
  <c r="DC191" i="1"/>
  <c r="DB192" i="1"/>
  <c r="DC192" i="1"/>
  <c r="DB193" i="1"/>
  <c r="DC193" i="1"/>
  <c r="DB194" i="1"/>
  <c r="DC194" i="1"/>
  <c r="DB195" i="1"/>
  <c r="DC195" i="1"/>
  <c r="DB196" i="1"/>
  <c r="DC196" i="1"/>
  <c r="DB197" i="1"/>
  <c r="DC197" i="1"/>
  <c r="DB198" i="1"/>
  <c r="DC198" i="1"/>
  <c r="DB199" i="1"/>
  <c r="DC199" i="1"/>
  <c r="DB200" i="1"/>
  <c r="DC200" i="1"/>
  <c r="DB201" i="1"/>
  <c r="DC201" i="1"/>
  <c r="DB202" i="1"/>
  <c r="DC202" i="1"/>
  <c r="DB203" i="1"/>
  <c r="DC203" i="1"/>
  <c r="DB204" i="1"/>
  <c r="DC204" i="1"/>
  <c r="DB205" i="1"/>
  <c r="DC205" i="1"/>
  <c r="DB206" i="1"/>
  <c r="DC206" i="1"/>
  <c r="DB207" i="1"/>
  <c r="DC207" i="1"/>
  <c r="DB208" i="1"/>
  <c r="DC208" i="1"/>
  <c r="DB209" i="1"/>
  <c r="DC209" i="1"/>
  <c r="DB210" i="1"/>
  <c r="DC210" i="1"/>
  <c r="DB211" i="1"/>
  <c r="DC211" i="1"/>
  <c r="DB212" i="1"/>
  <c r="DC212" i="1"/>
  <c r="DB213" i="1"/>
  <c r="DC213" i="1"/>
  <c r="DB214" i="1"/>
  <c r="DC214" i="1"/>
  <c r="DB215" i="1"/>
  <c r="DC215" i="1"/>
  <c r="DB216" i="1"/>
  <c r="DC216" i="1"/>
  <c r="DB217" i="1"/>
  <c r="DC217" i="1"/>
  <c r="DB218" i="1"/>
  <c r="DC218" i="1"/>
  <c r="DB219" i="1"/>
  <c r="DC219" i="1"/>
  <c r="DB220" i="1"/>
  <c r="DC220" i="1"/>
  <c r="DB221" i="1"/>
  <c r="DC221" i="1"/>
  <c r="DB222" i="1"/>
  <c r="DC222" i="1"/>
  <c r="DB223" i="1"/>
  <c r="DC223" i="1"/>
  <c r="DB224" i="1"/>
  <c r="DC224" i="1"/>
  <c r="DB225" i="1"/>
  <c r="DC225" i="1"/>
  <c r="DB226" i="1"/>
  <c r="DC226" i="1"/>
  <c r="DB227" i="1"/>
  <c r="DC227" i="1"/>
  <c r="DB228" i="1"/>
  <c r="DC228" i="1"/>
  <c r="DB229" i="1"/>
  <c r="DC229" i="1"/>
  <c r="DB230" i="1"/>
  <c r="DC230" i="1"/>
  <c r="DB231" i="1"/>
  <c r="DC231" i="1"/>
  <c r="DB232" i="1"/>
  <c r="DC232" i="1"/>
  <c r="DB233" i="1"/>
  <c r="DC233" i="1"/>
  <c r="DB234" i="1"/>
  <c r="DC234" i="1"/>
  <c r="DB235" i="1"/>
  <c r="DC235" i="1"/>
  <c r="DB236" i="1"/>
  <c r="DC236" i="1"/>
  <c r="DB237" i="1"/>
  <c r="DC237" i="1"/>
  <c r="DB238" i="1"/>
  <c r="DC238" i="1"/>
  <c r="DB239" i="1"/>
  <c r="DC239" i="1"/>
  <c r="DB240" i="1"/>
  <c r="DC240" i="1"/>
  <c r="DB241" i="1"/>
  <c r="DC241" i="1"/>
  <c r="DB242" i="1"/>
  <c r="DC242" i="1"/>
  <c r="DB243" i="1"/>
  <c r="DC243" i="1"/>
  <c r="DB244" i="1"/>
  <c r="DC244" i="1"/>
  <c r="DB245" i="1"/>
  <c r="DC245" i="1"/>
  <c r="DB246" i="1"/>
  <c r="DC246" i="1"/>
  <c r="DB247" i="1"/>
  <c r="DC247" i="1"/>
  <c r="DB248" i="1"/>
  <c r="DC248" i="1"/>
  <c r="DB249" i="1"/>
  <c r="DC249" i="1"/>
  <c r="DB250" i="1"/>
  <c r="DC250" i="1"/>
  <c r="DB251" i="1"/>
  <c r="DC251" i="1"/>
  <c r="DB252" i="1"/>
  <c r="DC252" i="1"/>
  <c r="DB253" i="1"/>
  <c r="DC253" i="1"/>
  <c r="DB254" i="1"/>
  <c r="DC254" i="1"/>
  <c r="DB255" i="1"/>
  <c r="DC255" i="1"/>
  <c r="DB256" i="1"/>
  <c r="DC256" i="1"/>
  <c r="DB257" i="1"/>
  <c r="DC257" i="1"/>
  <c r="DB258" i="1"/>
  <c r="DC258" i="1"/>
  <c r="DB259" i="1"/>
  <c r="DC259" i="1"/>
  <c r="DB260" i="1"/>
  <c r="DC260" i="1"/>
  <c r="DB261" i="1"/>
  <c r="DC261" i="1"/>
  <c r="DB262" i="1"/>
  <c r="DC262" i="1"/>
  <c r="DB263" i="1"/>
  <c r="DC263" i="1"/>
  <c r="DB264" i="1"/>
  <c r="DC264" i="1"/>
  <c r="DB265" i="1"/>
  <c r="DC265" i="1"/>
  <c r="DB266" i="1"/>
  <c r="DC266" i="1"/>
  <c r="DB267" i="1"/>
  <c r="DC267" i="1"/>
  <c r="DB268" i="1"/>
  <c r="DC268" i="1"/>
  <c r="DB269" i="1"/>
  <c r="DC269" i="1"/>
  <c r="DB270" i="1"/>
  <c r="DC270" i="1"/>
  <c r="DB271" i="1"/>
  <c r="DC271" i="1"/>
  <c r="DB272" i="1"/>
  <c r="DC272" i="1"/>
  <c r="DB273" i="1"/>
  <c r="DC273" i="1"/>
  <c r="DB274" i="1"/>
  <c r="DC274" i="1"/>
  <c r="DB275" i="1"/>
  <c r="DC275" i="1"/>
  <c r="DB276" i="1"/>
  <c r="DC276" i="1"/>
  <c r="DB277" i="1"/>
  <c r="DC277" i="1"/>
  <c r="DB278" i="1"/>
  <c r="DC278" i="1"/>
  <c r="DB279" i="1"/>
  <c r="DC279" i="1"/>
  <c r="DB280" i="1"/>
  <c r="DC280" i="1"/>
  <c r="DB281" i="1"/>
  <c r="DC281" i="1"/>
  <c r="DB282" i="1"/>
  <c r="DC282" i="1"/>
  <c r="DB283" i="1"/>
  <c r="DC283" i="1"/>
  <c r="DB284" i="1"/>
  <c r="DC284" i="1"/>
  <c r="DB285" i="1"/>
  <c r="DC285" i="1"/>
  <c r="DB286" i="1"/>
  <c r="DC286" i="1"/>
  <c r="DB287" i="1"/>
  <c r="DC287" i="1"/>
  <c r="DB288" i="1"/>
  <c r="DC288" i="1"/>
  <c r="DB289" i="1"/>
  <c r="DC289" i="1"/>
  <c r="DB290" i="1"/>
  <c r="DC290" i="1"/>
  <c r="DB291" i="1"/>
  <c r="DC291" i="1"/>
  <c r="DB292" i="1"/>
  <c r="DC292" i="1"/>
  <c r="DB293" i="1"/>
  <c r="DC293" i="1"/>
  <c r="DB294" i="1"/>
  <c r="DC294" i="1"/>
  <c r="DB295" i="1"/>
  <c r="DC295" i="1"/>
  <c r="DB296" i="1"/>
  <c r="DC296" i="1"/>
  <c r="DB297" i="1"/>
  <c r="DC297" i="1"/>
  <c r="DB298" i="1"/>
  <c r="DC298" i="1"/>
  <c r="DB299" i="1"/>
  <c r="DC299" i="1"/>
  <c r="DB300" i="1"/>
  <c r="DC300" i="1"/>
  <c r="DB301" i="1"/>
  <c r="DC301" i="1"/>
  <c r="DB302" i="1"/>
  <c r="DC302" i="1"/>
  <c r="DB303" i="1"/>
  <c r="DC303" i="1"/>
  <c r="DB304" i="1"/>
  <c r="DC304" i="1"/>
  <c r="DB305" i="1"/>
  <c r="DC305" i="1"/>
  <c r="DB306" i="1"/>
  <c r="DC306" i="1"/>
  <c r="DB307" i="1"/>
  <c r="DC307" i="1"/>
  <c r="DB308" i="1"/>
  <c r="DC308" i="1"/>
  <c r="DB309" i="1"/>
  <c r="DC309" i="1"/>
  <c r="DB310" i="1"/>
  <c r="DC310" i="1"/>
  <c r="DB311" i="1"/>
  <c r="DC311" i="1"/>
  <c r="DB312" i="1"/>
  <c r="DC312" i="1"/>
  <c r="DB313" i="1"/>
  <c r="DC313" i="1"/>
  <c r="DB314" i="1"/>
  <c r="DC314" i="1"/>
  <c r="DB315" i="1"/>
  <c r="DC315" i="1"/>
  <c r="DB316" i="1"/>
  <c r="DC316" i="1"/>
  <c r="DB317" i="1"/>
  <c r="DC317" i="1"/>
  <c r="DB318" i="1"/>
  <c r="DC318" i="1"/>
  <c r="DB319" i="1"/>
  <c r="DC319" i="1"/>
  <c r="DB320" i="1"/>
  <c r="DC320" i="1"/>
  <c r="DB321" i="1"/>
  <c r="DC321" i="1"/>
  <c r="DB322" i="1"/>
  <c r="DC322" i="1"/>
  <c r="DB323" i="1"/>
  <c r="DC323" i="1"/>
  <c r="DB324" i="1"/>
  <c r="DC324" i="1"/>
  <c r="DB325" i="1"/>
  <c r="DC325" i="1"/>
  <c r="DB326" i="1"/>
  <c r="DC326" i="1"/>
  <c r="DB327" i="1"/>
  <c r="DC327" i="1"/>
  <c r="DB328" i="1"/>
  <c r="DC328" i="1"/>
  <c r="DB329" i="1"/>
  <c r="DC329" i="1"/>
  <c r="DB330" i="1"/>
  <c r="DC330" i="1"/>
  <c r="DB331" i="1"/>
  <c r="DC331" i="1"/>
  <c r="DB332" i="1"/>
  <c r="DC332" i="1"/>
  <c r="DB333" i="1"/>
  <c r="DC333" i="1"/>
  <c r="DB334" i="1"/>
  <c r="DC334" i="1"/>
  <c r="DB335" i="1"/>
  <c r="DC335" i="1"/>
  <c r="DB336" i="1"/>
  <c r="DC336" i="1"/>
  <c r="DB337" i="1"/>
  <c r="DC337" i="1"/>
  <c r="DB338" i="1"/>
  <c r="DC338" i="1"/>
  <c r="DB339" i="1"/>
  <c r="DC339" i="1"/>
  <c r="DB340" i="1"/>
  <c r="DC340" i="1"/>
  <c r="DB341" i="1"/>
  <c r="DC341" i="1"/>
  <c r="DB342" i="1"/>
  <c r="DC342" i="1"/>
  <c r="DB343" i="1"/>
  <c r="DC343" i="1"/>
  <c r="DB344" i="1"/>
  <c r="DC344" i="1"/>
  <c r="DB345" i="1"/>
  <c r="DC345" i="1"/>
  <c r="DB346" i="1"/>
  <c r="DC346" i="1"/>
  <c r="DB347" i="1"/>
  <c r="DC347" i="1"/>
  <c r="DB348" i="1"/>
  <c r="DC348" i="1"/>
  <c r="DB349" i="1"/>
  <c r="DC349" i="1"/>
  <c r="DB350" i="1"/>
  <c r="DC350" i="1"/>
  <c r="DB351" i="1"/>
  <c r="DC351" i="1"/>
  <c r="DB352" i="1"/>
  <c r="DC352" i="1"/>
  <c r="DB353" i="1"/>
  <c r="DC353" i="1"/>
  <c r="DB354" i="1"/>
  <c r="DC354" i="1"/>
  <c r="DB355" i="1"/>
  <c r="DC355" i="1"/>
  <c r="DB356" i="1"/>
  <c r="DC356" i="1"/>
  <c r="DB357" i="1"/>
  <c r="DC357" i="1"/>
  <c r="DB358" i="1"/>
  <c r="DC358" i="1"/>
  <c r="DB359" i="1"/>
  <c r="DC359" i="1"/>
  <c r="DB360" i="1"/>
  <c r="DC360" i="1"/>
  <c r="DB361" i="1"/>
  <c r="DC361" i="1"/>
  <c r="DB362" i="1"/>
  <c r="DC362" i="1"/>
  <c r="DB363" i="1"/>
  <c r="DC363" i="1"/>
  <c r="DB364" i="1"/>
  <c r="DC364" i="1"/>
  <c r="DB365" i="1"/>
  <c r="DC365" i="1"/>
  <c r="DB366" i="1"/>
  <c r="DC366" i="1"/>
  <c r="DB367" i="1"/>
  <c r="DC367" i="1"/>
  <c r="DB368" i="1"/>
  <c r="DC368" i="1"/>
  <c r="DB369" i="1"/>
  <c r="DC369" i="1"/>
  <c r="DB370" i="1"/>
  <c r="DC370" i="1"/>
  <c r="DB371" i="1"/>
  <c r="DC371" i="1"/>
  <c r="DB372" i="1"/>
  <c r="DC372" i="1"/>
  <c r="DB373" i="1"/>
  <c r="DC373" i="1"/>
  <c r="DB374" i="1"/>
  <c r="DC374" i="1"/>
  <c r="DB375" i="1"/>
  <c r="DC375" i="1"/>
  <c r="DB376" i="1"/>
  <c r="DC376" i="1"/>
  <c r="DB377" i="1"/>
  <c r="DC377" i="1"/>
  <c r="DB378" i="1"/>
  <c r="DC378" i="1"/>
  <c r="DB379" i="1"/>
  <c r="DC379" i="1"/>
  <c r="DB380" i="1"/>
  <c r="DC380" i="1"/>
  <c r="DB381" i="1"/>
  <c r="DC381" i="1"/>
  <c r="DB382" i="1"/>
  <c r="DC382" i="1"/>
  <c r="DB383" i="1"/>
  <c r="DC383" i="1"/>
  <c r="DB384" i="1"/>
  <c r="DC384" i="1"/>
  <c r="DB385" i="1"/>
  <c r="DC385" i="1"/>
  <c r="DB386" i="1"/>
  <c r="DC386" i="1"/>
  <c r="DB387" i="1"/>
  <c r="DC387" i="1"/>
  <c r="DB388" i="1"/>
  <c r="DC388" i="1"/>
  <c r="DB389" i="1"/>
  <c r="DC389" i="1"/>
  <c r="DB390" i="1"/>
  <c r="DC390" i="1"/>
  <c r="DB391" i="1"/>
  <c r="DC391" i="1"/>
  <c r="DB392" i="1"/>
  <c r="DC392" i="1"/>
  <c r="DB393" i="1"/>
  <c r="DC393" i="1"/>
  <c r="DB394" i="1"/>
  <c r="DC394" i="1"/>
  <c r="DB395" i="1"/>
  <c r="DC395" i="1"/>
  <c r="DB396" i="1"/>
  <c r="DC396" i="1"/>
  <c r="DB397" i="1"/>
  <c r="DC397" i="1"/>
  <c r="DB398" i="1"/>
  <c r="DC398" i="1"/>
  <c r="DB399" i="1"/>
  <c r="DC399" i="1"/>
  <c r="DB400" i="1"/>
  <c r="DC400" i="1"/>
  <c r="DB401" i="1"/>
  <c r="DC401" i="1"/>
  <c r="DB402" i="1"/>
  <c r="DC402" i="1"/>
  <c r="DB403" i="1"/>
  <c r="DC403" i="1"/>
  <c r="DB404" i="1"/>
  <c r="DC404" i="1"/>
  <c r="DB405" i="1"/>
  <c r="DC405" i="1"/>
  <c r="DB406" i="1"/>
  <c r="DC406" i="1"/>
  <c r="DB407" i="1"/>
  <c r="DC407" i="1"/>
  <c r="DB408" i="1"/>
  <c r="DC408" i="1"/>
  <c r="DB409" i="1"/>
  <c r="DC409" i="1"/>
  <c r="DB410" i="1"/>
  <c r="DC410" i="1"/>
  <c r="DB411" i="1"/>
  <c r="DC411" i="1"/>
  <c r="DB412" i="1"/>
  <c r="DC412" i="1"/>
  <c r="DB413" i="1"/>
  <c r="DC413" i="1"/>
  <c r="DB414" i="1"/>
  <c r="DC414" i="1"/>
  <c r="DB415" i="1"/>
  <c r="DC415" i="1"/>
  <c r="DB416" i="1"/>
  <c r="DC416" i="1"/>
  <c r="DB417" i="1"/>
  <c r="DC417" i="1"/>
  <c r="DB418" i="1"/>
  <c r="DC418" i="1"/>
  <c r="DB419" i="1"/>
  <c r="DC419" i="1"/>
  <c r="DB420" i="1"/>
  <c r="DC420" i="1"/>
  <c r="DB421" i="1"/>
  <c r="DC421" i="1"/>
  <c r="DB422" i="1"/>
  <c r="DC422" i="1"/>
  <c r="DB423" i="1"/>
  <c r="DC423" i="1"/>
  <c r="DB424" i="1"/>
  <c r="DC424" i="1"/>
  <c r="DB425" i="1"/>
  <c r="DC425" i="1"/>
  <c r="DB426" i="1"/>
  <c r="DC426" i="1"/>
  <c r="DB427" i="1"/>
  <c r="DC427" i="1"/>
  <c r="DB428" i="1"/>
  <c r="DC428" i="1"/>
  <c r="DB429" i="1"/>
  <c r="DC429" i="1"/>
  <c r="DB430" i="1"/>
  <c r="DC430" i="1"/>
  <c r="DB431" i="1"/>
  <c r="DC431" i="1"/>
  <c r="DB432" i="1"/>
  <c r="DC432" i="1"/>
  <c r="DB433" i="1"/>
  <c r="DC433" i="1"/>
  <c r="DB434" i="1"/>
  <c r="DC434" i="1"/>
  <c r="DB435" i="1"/>
  <c r="DC435" i="1"/>
  <c r="DB436" i="1"/>
  <c r="DC436" i="1"/>
  <c r="DB437" i="1"/>
  <c r="DC437" i="1"/>
  <c r="DB438" i="1"/>
  <c r="DC438" i="1"/>
  <c r="DB439" i="1"/>
  <c r="DC439" i="1"/>
  <c r="DB440" i="1"/>
  <c r="DC440" i="1"/>
  <c r="DB441" i="1"/>
  <c r="DC441" i="1"/>
  <c r="DB442" i="1"/>
  <c r="DC442" i="1"/>
  <c r="DB443" i="1"/>
  <c r="DC443" i="1"/>
  <c r="DB444" i="1"/>
  <c r="DC444" i="1"/>
  <c r="DB445" i="1"/>
  <c r="DC445" i="1"/>
  <c r="DB446" i="1"/>
  <c r="DC446" i="1"/>
  <c r="DB447" i="1"/>
  <c r="DC447" i="1"/>
  <c r="DB448" i="1"/>
  <c r="DC448" i="1"/>
  <c r="DB449" i="1"/>
  <c r="DC449" i="1"/>
  <c r="DB450" i="1"/>
  <c r="DC450" i="1"/>
  <c r="DB451" i="1"/>
  <c r="DC451" i="1"/>
  <c r="DB452" i="1"/>
  <c r="DC452" i="1"/>
  <c r="DB453" i="1"/>
  <c r="DC453" i="1"/>
  <c r="DB454" i="1"/>
  <c r="DC454" i="1"/>
  <c r="DB455" i="1"/>
  <c r="DC455" i="1"/>
  <c r="DB456" i="1"/>
  <c r="DC456" i="1"/>
  <c r="DB457" i="1"/>
  <c r="DC457" i="1"/>
  <c r="DB458" i="1"/>
  <c r="DC458" i="1"/>
  <c r="DB459" i="1"/>
  <c r="DC459" i="1"/>
  <c r="DB460" i="1"/>
  <c r="DC460" i="1"/>
  <c r="DB461" i="1"/>
  <c r="DC461" i="1"/>
  <c r="DB462" i="1"/>
  <c r="DC462" i="1"/>
  <c r="DB463" i="1"/>
  <c r="DC463" i="1"/>
  <c r="DB464" i="1"/>
  <c r="DC464" i="1"/>
  <c r="DB465" i="1"/>
  <c r="DC465" i="1"/>
  <c r="DB466" i="1"/>
  <c r="DC466" i="1"/>
  <c r="DB467" i="1"/>
  <c r="DC467" i="1"/>
  <c r="DB468" i="1"/>
  <c r="DC468" i="1"/>
  <c r="DB469" i="1"/>
  <c r="DC469" i="1"/>
  <c r="DB470" i="1"/>
  <c r="DC470" i="1"/>
  <c r="DB471" i="1"/>
  <c r="DC471" i="1"/>
  <c r="DB472" i="1"/>
  <c r="DC472" i="1"/>
  <c r="DB473" i="1"/>
  <c r="DC473" i="1"/>
  <c r="DB474" i="1"/>
  <c r="DC474" i="1"/>
  <c r="DB475" i="1"/>
  <c r="DC475" i="1"/>
  <c r="DB476" i="1"/>
  <c r="DC476" i="1"/>
  <c r="DB477" i="1"/>
  <c r="DC477" i="1"/>
  <c r="DB478" i="1"/>
  <c r="DC478" i="1"/>
  <c r="DB479" i="1"/>
  <c r="DC479" i="1"/>
  <c r="DB480" i="1"/>
  <c r="DC480" i="1"/>
  <c r="DB481" i="1"/>
  <c r="DC481" i="1"/>
  <c r="DB482" i="1"/>
  <c r="DC482" i="1"/>
  <c r="DB483" i="1"/>
  <c r="DC483" i="1"/>
  <c r="DB484" i="1"/>
  <c r="DC484" i="1"/>
  <c r="DB485" i="1"/>
  <c r="DC485" i="1"/>
  <c r="DB486" i="1"/>
  <c r="DC486" i="1"/>
  <c r="DB487" i="1"/>
  <c r="DC487" i="1"/>
  <c r="DB488" i="1"/>
  <c r="DC488" i="1"/>
  <c r="DB489" i="1"/>
  <c r="DC489" i="1"/>
  <c r="DB490" i="1"/>
  <c r="DC490" i="1"/>
  <c r="DB491" i="1"/>
  <c r="DC491" i="1"/>
  <c r="DB492" i="1"/>
  <c r="DC492" i="1"/>
  <c r="DB493" i="1"/>
  <c r="DC493" i="1"/>
  <c r="DB494" i="1"/>
  <c r="DC494" i="1"/>
  <c r="DB495" i="1"/>
  <c r="DC495" i="1"/>
  <c r="DB496" i="1"/>
  <c r="DC496" i="1"/>
  <c r="DB497" i="1"/>
  <c r="DC497" i="1"/>
  <c r="DB498" i="1"/>
  <c r="DC498" i="1"/>
  <c r="DB499" i="1"/>
  <c r="DC499" i="1"/>
  <c r="DB500" i="1"/>
  <c r="DC500" i="1"/>
  <c r="DB501" i="1"/>
  <c r="DC501" i="1"/>
  <c r="DB502" i="1"/>
  <c r="DC502" i="1"/>
  <c r="DB503" i="1"/>
  <c r="DC503" i="1"/>
  <c r="DB504" i="1"/>
  <c r="DC504" i="1"/>
  <c r="DB505" i="1"/>
  <c r="DC505" i="1"/>
  <c r="DB506" i="1"/>
  <c r="DC506" i="1"/>
  <c r="DB507" i="1"/>
  <c r="DC507" i="1"/>
  <c r="DB508" i="1"/>
  <c r="DC508" i="1"/>
  <c r="DB509" i="1"/>
  <c r="DC509" i="1"/>
  <c r="DB510" i="1"/>
  <c r="DC510" i="1"/>
  <c r="DB511" i="1"/>
  <c r="DC511" i="1"/>
  <c r="DB512" i="1"/>
  <c r="DC512" i="1"/>
  <c r="DB513" i="1"/>
  <c r="DC513" i="1"/>
  <c r="DB514" i="1"/>
  <c r="DC514" i="1"/>
  <c r="DB515" i="1"/>
  <c r="DC515" i="1"/>
  <c r="DB516" i="1"/>
  <c r="DC516" i="1"/>
  <c r="DB517" i="1"/>
  <c r="DC517" i="1"/>
  <c r="DB518" i="1"/>
  <c r="DC518" i="1"/>
  <c r="DB519" i="1"/>
  <c r="DC519" i="1"/>
  <c r="DB520" i="1"/>
  <c r="DC520" i="1"/>
  <c r="DB521" i="1"/>
  <c r="DC521" i="1"/>
  <c r="DB522" i="1"/>
  <c r="DC522" i="1"/>
  <c r="DC23" i="1" l="1"/>
  <c r="A4" i="12" l="1"/>
  <c r="CT24" i="1" l="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3" i="1"/>
  <c r="CT64" i="1"/>
  <c r="CT65" i="1"/>
  <c r="CT66" i="1"/>
  <c r="CT67" i="1"/>
  <c r="CT68" i="1"/>
  <c r="CT69" i="1"/>
  <c r="CT70" i="1"/>
  <c r="CT71" i="1"/>
  <c r="CT72" i="1"/>
  <c r="CT73" i="1"/>
  <c r="CT74" i="1"/>
  <c r="CT75" i="1"/>
  <c r="CT76" i="1"/>
  <c r="CT77" i="1"/>
  <c r="CT78" i="1"/>
  <c r="CT79" i="1"/>
  <c r="CT80" i="1"/>
  <c r="CT81" i="1"/>
  <c r="CT82" i="1"/>
  <c r="CT83" i="1"/>
  <c r="CT84" i="1"/>
  <c r="CT85" i="1"/>
  <c r="CT86" i="1"/>
  <c r="CT87" i="1"/>
  <c r="CT88" i="1"/>
  <c r="CT89" i="1"/>
  <c r="CT90" i="1"/>
  <c r="CT91" i="1"/>
  <c r="CT92" i="1"/>
  <c r="CT93" i="1"/>
  <c r="CT94" i="1"/>
  <c r="CT95" i="1"/>
  <c r="CT96" i="1"/>
  <c r="CT97" i="1"/>
  <c r="CT98" i="1"/>
  <c r="CT99" i="1"/>
  <c r="CT100" i="1"/>
  <c r="CT101" i="1"/>
  <c r="CT102" i="1"/>
  <c r="CT103" i="1"/>
  <c r="CT104" i="1"/>
  <c r="CT105" i="1"/>
  <c r="CT106" i="1"/>
  <c r="CT107" i="1"/>
  <c r="CT108" i="1"/>
  <c r="CT109" i="1"/>
  <c r="CT110" i="1"/>
  <c r="CT111" i="1"/>
  <c r="CT112" i="1"/>
  <c r="CT113" i="1"/>
  <c r="CT114" i="1"/>
  <c r="CT115" i="1"/>
  <c r="CT116" i="1"/>
  <c r="CT117" i="1"/>
  <c r="CT118" i="1"/>
  <c r="CT119" i="1"/>
  <c r="CT120" i="1"/>
  <c r="CT121" i="1"/>
  <c r="CT122" i="1"/>
  <c r="CT123" i="1"/>
  <c r="CT124" i="1"/>
  <c r="CT125" i="1"/>
  <c r="CT126" i="1"/>
  <c r="CT127" i="1"/>
  <c r="CT128" i="1"/>
  <c r="CT129" i="1"/>
  <c r="CT130" i="1"/>
  <c r="CT131" i="1"/>
  <c r="CT132" i="1"/>
  <c r="CT133" i="1"/>
  <c r="CT134" i="1"/>
  <c r="CT135" i="1"/>
  <c r="CT136" i="1"/>
  <c r="CT137" i="1"/>
  <c r="CT138" i="1"/>
  <c r="CT139" i="1"/>
  <c r="CT140" i="1"/>
  <c r="CT141" i="1"/>
  <c r="CT142" i="1"/>
  <c r="CT143" i="1"/>
  <c r="CT144" i="1"/>
  <c r="CT145" i="1"/>
  <c r="CT146" i="1"/>
  <c r="CT147" i="1"/>
  <c r="CT148" i="1"/>
  <c r="CT149" i="1"/>
  <c r="CT150" i="1"/>
  <c r="CT151" i="1"/>
  <c r="CT152" i="1"/>
  <c r="CT153" i="1"/>
  <c r="CT154" i="1"/>
  <c r="CT155" i="1"/>
  <c r="CT156" i="1"/>
  <c r="CT157" i="1"/>
  <c r="CT158" i="1"/>
  <c r="CT159" i="1"/>
  <c r="CT160" i="1"/>
  <c r="CT161" i="1"/>
  <c r="CT162" i="1"/>
  <c r="CT163" i="1"/>
  <c r="CT164" i="1"/>
  <c r="CT165" i="1"/>
  <c r="CT166" i="1"/>
  <c r="CT167" i="1"/>
  <c r="CT168" i="1"/>
  <c r="CT169" i="1"/>
  <c r="CT170" i="1"/>
  <c r="CT171" i="1"/>
  <c r="CT172" i="1"/>
  <c r="CT173" i="1"/>
  <c r="CT174" i="1"/>
  <c r="CT175" i="1"/>
  <c r="CT176" i="1"/>
  <c r="CT177" i="1"/>
  <c r="CT178" i="1"/>
  <c r="CT179" i="1"/>
  <c r="CT180" i="1"/>
  <c r="CT181" i="1"/>
  <c r="CT182" i="1"/>
  <c r="CT183" i="1"/>
  <c r="CT184" i="1"/>
  <c r="CT185" i="1"/>
  <c r="CT186" i="1"/>
  <c r="CT187" i="1"/>
  <c r="CT188" i="1"/>
  <c r="CT189" i="1"/>
  <c r="CT190" i="1"/>
  <c r="CT191" i="1"/>
  <c r="CT192" i="1"/>
  <c r="CT193" i="1"/>
  <c r="CT194" i="1"/>
  <c r="CT195" i="1"/>
  <c r="CT196" i="1"/>
  <c r="CT197" i="1"/>
  <c r="CT198" i="1"/>
  <c r="CT199" i="1"/>
  <c r="CT200" i="1"/>
  <c r="CT201" i="1"/>
  <c r="CT202" i="1"/>
  <c r="CT203" i="1"/>
  <c r="CT204" i="1"/>
  <c r="CT205" i="1"/>
  <c r="CT206" i="1"/>
  <c r="CT207" i="1"/>
  <c r="CT208" i="1"/>
  <c r="CT209" i="1"/>
  <c r="CT210" i="1"/>
  <c r="CT211" i="1"/>
  <c r="CT212" i="1"/>
  <c r="CT213" i="1"/>
  <c r="CT214" i="1"/>
  <c r="CT215" i="1"/>
  <c r="CT216" i="1"/>
  <c r="CT217" i="1"/>
  <c r="CT218" i="1"/>
  <c r="CT219" i="1"/>
  <c r="CT220" i="1"/>
  <c r="CT221" i="1"/>
  <c r="CT222" i="1"/>
  <c r="CT223" i="1"/>
  <c r="CT224" i="1"/>
  <c r="CT225" i="1"/>
  <c r="CT226" i="1"/>
  <c r="CT227" i="1"/>
  <c r="CT228" i="1"/>
  <c r="CT229" i="1"/>
  <c r="CT230" i="1"/>
  <c r="CT231" i="1"/>
  <c r="CT232" i="1"/>
  <c r="CT233" i="1"/>
  <c r="CT234" i="1"/>
  <c r="CT235" i="1"/>
  <c r="CT236" i="1"/>
  <c r="CT237" i="1"/>
  <c r="CT238" i="1"/>
  <c r="CT239" i="1"/>
  <c r="CT240" i="1"/>
  <c r="CT241" i="1"/>
  <c r="CT242" i="1"/>
  <c r="CT243" i="1"/>
  <c r="CT244" i="1"/>
  <c r="CT245" i="1"/>
  <c r="CT246" i="1"/>
  <c r="CT247" i="1"/>
  <c r="CT248" i="1"/>
  <c r="CT249" i="1"/>
  <c r="CT250" i="1"/>
  <c r="CT251" i="1"/>
  <c r="CT252" i="1"/>
  <c r="CT253" i="1"/>
  <c r="CT254" i="1"/>
  <c r="CT255" i="1"/>
  <c r="CT256" i="1"/>
  <c r="CT257" i="1"/>
  <c r="CT258" i="1"/>
  <c r="CT259" i="1"/>
  <c r="CT260" i="1"/>
  <c r="CT261" i="1"/>
  <c r="CT262" i="1"/>
  <c r="CT263" i="1"/>
  <c r="CT264" i="1"/>
  <c r="CT265" i="1"/>
  <c r="CT266" i="1"/>
  <c r="CT267" i="1"/>
  <c r="CT268" i="1"/>
  <c r="CT269" i="1"/>
  <c r="CT270" i="1"/>
  <c r="CT271" i="1"/>
  <c r="CT272" i="1"/>
  <c r="CT273" i="1"/>
  <c r="CT274" i="1"/>
  <c r="CT275" i="1"/>
  <c r="CT276" i="1"/>
  <c r="CT277" i="1"/>
  <c r="CT278" i="1"/>
  <c r="CT279" i="1"/>
  <c r="CT280" i="1"/>
  <c r="CT281" i="1"/>
  <c r="CT282" i="1"/>
  <c r="CT283" i="1"/>
  <c r="CT284" i="1"/>
  <c r="CT285" i="1"/>
  <c r="CT286" i="1"/>
  <c r="CT287" i="1"/>
  <c r="CT288" i="1"/>
  <c r="CT289" i="1"/>
  <c r="CT290" i="1"/>
  <c r="CT291" i="1"/>
  <c r="CT292" i="1"/>
  <c r="CT293" i="1"/>
  <c r="CT294" i="1"/>
  <c r="CT295" i="1"/>
  <c r="CT296" i="1"/>
  <c r="CT297" i="1"/>
  <c r="CT298" i="1"/>
  <c r="CT299" i="1"/>
  <c r="CT300" i="1"/>
  <c r="CT301" i="1"/>
  <c r="CT302" i="1"/>
  <c r="CT303" i="1"/>
  <c r="CT304" i="1"/>
  <c r="CT305" i="1"/>
  <c r="CT306" i="1"/>
  <c r="CT307" i="1"/>
  <c r="CT308" i="1"/>
  <c r="CT309" i="1"/>
  <c r="CT310" i="1"/>
  <c r="CT311" i="1"/>
  <c r="CT312" i="1"/>
  <c r="CT313" i="1"/>
  <c r="CT314" i="1"/>
  <c r="CT315" i="1"/>
  <c r="CT316" i="1"/>
  <c r="CT317" i="1"/>
  <c r="CT318" i="1"/>
  <c r="CT319" i="1"/>
  <c r="CT320" i="1"/>
  <c r="CT321" i="1"/>
  <c r="CT322" i="1"/>
  <c r="CT323" i="1"/>
  <c r="CT324" i="1"/>
  <c r="CT325" i="1"/>
  <c r="CT326" i="1"/>
  <c r="CT327" i="1"/>
  <c r="CT328" i="1"/>
  <c r="CT329" i="1"/>
  <c r="CT330" i="1"/>
  <c r="CT331" i="1"/>
  <c r="CT332" i="1"/>
  <c r="CT333" i="1"/>
  <c r="CT334" i="1"/>
  <c r="CT335" i="1"/>
  <c r="CT336" i="1"/>
  <c r="CT337" i="1"/>
  <c r="CT338" i="1"/>
  <c r="CT339" i="1"/>
  <c r="CT340" i="1"/>
  <c r="CT341" i="1"/>
  <c r="CT342" i="1"/>
  <c r="CT343" i="1"/>
  <c r="CT344" i="1"/>
  <c r="CT345" i="1"/>
  <c r="CT346" i="1"/>
  <c r="CT347" i="1"/>
  <c r="CT348" i="1"/>
  <c r="CT349" i="1"/>
  <c r="CT350" i="1"/>
  <c r="CT351" i="1"/>
  <c r="CT352" i="1"/>
  <c r="CT353" i="1"/>
  <c r="CT354" i="1"/>
  <c r="CT355" i="1"/>
  <c r="CT356" i="1"/>
  <c r="CT357" i="1"/>
  <c r="CT358" i="1"/>
  <c r="CT359" i="1"/>
  <c r="CT360" i="1"/>
  <c r="CT361" i="1"/>
  <c r="CT362" i="1"/>
  <c r="CT363" i="1"/>
  <c r="CT364" i="1"/>
  <c r="CT365" i="1"/>
  <c r="CT366" i="1"/>
  <c r="CT367" i="1"/>
  <c r="CT368" i="1"/>
  <c r="CT369" i="1"/>
  <c r="CT370" i="1"/>
  <c r="CT371" i="1"/>
  <c r="CT372" i="1"/>
  <c r="CT373" i="1"/>
  <c r="CT374" i="1"/>
  <c r="CT375" i="1"/>
  <c r="CT376" i="1"/>
  <c r="CT377" i="1"/>
  <c r="CT378" i="1"/>
  <c r="CT379" i="1"/>
  <c r="CT380" i="1"/>
  <c r="CT381" i="1"/>
  <c r="CT382" i="1"/>
  <c r="CT383" i="1"/>
  <c r="CT384" i="1"/>
  <c r="CT385" i="1"/>
  <c r="CT386" i="1"/>
  <c r="CT387" i="1"/>
  <c r="CT388" i="1"/>
  <c r="CT389" i="1"/>
  <c r="CT390" i="1"/>
  <c r="CT391" i="1"/>
  <c r="CT392" i="1"/>
  <c r="CT393" i="1"/>
  <c r="CT394" i="1"/>
  <c r="CT395" i="1"/>
  <c r="CT396" i="1"/>
  <c r="CT397" i="1"/>
  <c r="CT398" i="1"/>
  <c r="CT399" i="1"/>
  <c r="CT400" i="1"/>
  <c r="CT401" i="1"/>
  <c r="CT402" i="1"/>
  <c r="CT403" i="1"/>
  <c r="CT404" i="1"/>
  <c r="CT405" i="1"/>
  <c r="CT406" i="1"/>
  <c r="CT407" i="1"/>
  <c r="CT408" i="1"/>
  <c r="CT409" i="1"/>
  <c r="CT410" i="1"/>
  <c r="CT411" i="1"/>
  <c r="CT412" i="1"/>
  <c r="CT413" i="1"/>
  <c r="CT414" i="1"/>
  <c r="CT415" i="1"/>
  <c r="CT416" i="1"/>
  <c r="CT417" i="1"/>
  <c r="CT418" i="1"/>
  <c r="CT419" i="1"/>
  <c r="CT420" i="1"/>
  <c r="CT421" i="1"/>
  <c r="CT422" i="1"/>
  <c r="CT423" i="1"/>
  <c r="CT424" i="1"/>
  <c r="CT425" i="1"/>
  <c r="CT426" i="1"/>
  <c r="CT427" i="1"/>
  <c r="CT428" i="1"/>
  <c r="CT429" i="1"/>
  <c r="CT430" i="1"/>
  <c r="CT431" i="1"/>
  <c r="CT432" i="1"/>
  <c r="CT433" i="1"/>
  <c r="CT434" i="1"/>
  <c r="CT435" i="1"/>
  <c r="CT436" i="1"/>
  <c r="CT437" i="1"/>
  <c r="CT438" i="1"/>
  <c r="CT439" i="1"/>
  <c r="CT440" i="1"/>
  <c r="CT441" i="1"/>
  <c r="CT442" i="1"/>
  <c r="CT443" i="1"/>
  <c r="CT444" i="1"/>
  <c r="CT445" i="1"/>
  <c r="CT446" i="1"/>
  <c r="CT447" i="1"/>
  <c r="CT448" i="1"/>
  <c r="CT449" i="1"/>
  <c r="CT450" i="1"/>
  <c r="CT451" i="1"/>
  <c r="CT452" i="1"/>
  <c r="CT453" i="1"/>
  <c r="CT454" i="1"/>
  <c r="CT455" i="1"/>
  <c r="CT456" i="1"/>
  <c r="CT457" i="1"/>
  <c r="CT458" i="1"/>
  <c r="CT459" i="1"/>
  <c r="CT460" i="1"/>
  <c r="CT461" i="1"/>
  <c r="CT462" i="1"/>
  <c r="CT463" i="1"/>
  <c r="CT464" i="1"/>
  <c r="CT465" i="1"/>
  <c r="CT466" i="1"/>
  <c r="CT467" i="1"/>
  <c r="CT468" i="1"/>
  <c r="CT469" i="1"/>
  <c r="CT470" i="1"/>
  <c r="CT471" i="1"/>
  <c r="CT472" i="1"/>
  <c r="CT473" i="1"/>
  <c r="CT474" i="1"/>
  <c r="CT475" i="1"/>
  <c r="CT476" i="1"/>
  <c r="CT477" i="1"/>
  <c r="CT478" i="1"/>
  <c r="CT479" i="1"/>
  <c r="CT480" i="1"/>
  <c r="CT481" i="1"/>
  <c r="CT482" i="1"/>
  <c r="CT483" i="1"/>
  <c r="CT484" i="1"/>
  <c r="CT485" i="1"/>
  <c r="CT486" i="1"/>
  <c r="CT487" i="1"/>
  <c r="CT488" i="1"/>
  <c r="CT489" i="1"/>
  <c r="CT490" i="1"/>
  <c r="CT491" i="1"/>
  <c r="CT492" i="1"/>
  <c r="CT493" i="1"/>
  <c r="CT494" i="1"/>
  <c r="CT495" i="1"/>
  <c r="CT496" i="1"/>
  <c r="CT497" i="1"/>
  <c r="CT498" i="1"/>
  <c r="CT499" i="1"/>
  <c r="CT500" i="1"/>
  <c r="CT501" i="1"/>
  <c r="CT502" i="1"/>
  <c r="CT503" i="1"/>
  <c r="CT504" i="1"/>
  <c r="CT505" i="1"/>
  <c r="CT506" i="1"/>
  <c r="CT507" i="1"/>
  <c r="CT508" i="1"/>
  <c r="CT509" i="1"/>
  <c r="CT510" i="1"/>
  <c r="CT511" i="1"/>
  <c r="CT512" i="1"/>
  <c r="CT513" i="1"/>
  <c r="CT514" i="1"/>
  <c r="CT515" i="1"/>
  <c r="CT516" i="1"/>
  <c r="CT517" i="1"/>
  <c r="CT518" i="1"/>
  <c r="CT519" i="1"/>
  <c r="CT520" i="1"/>
  <c r="CT521" i="1"/>
  <c r="CT522" i="1"/>
  <c r="P6" i="11" l="1"/>
  <c r="Q6" i="11"/>
  <c r="P7" i="11"/>
  <c r="Q7" i="11"/>
  <c r="P8" i="11"/>
  <c r="Q8" i="11"/>
  <c r="M2" i="11"/>
  <c r="L2" i="11"/>
  <c r="F3" i="9"/>
  <c r="G3" i="9"/>
  <c r="F4" i="9"/>
  <c r="G4" i="9"/>
  <c r="F5" i="9"/>
  <c r="G5" i="9"/>
  <c r="F6" i="9"/>
  <c r="G6" i="9"/>
  <c r="F7" i="9"/>
  <c r="G7" i="9"/>
  <c r="F8" i="9"/>
  <c r="G8" i="9"/>
  <c r="F9" i="9"/>
  <c r="G9" i="9"/>
  <c r="F10" i="9"/>
  <c r="G10" i="9"/>
  <c r="F11" i="9"/>
  <c r="G11" i="9"/>
  <c r="F12" i="9"/>
  <c r="G12" i="9"/>
  <c r="F13" i="9"/>
  <c r="G13" i="9"/>
  <c r="F14" i="9"/>
  <c r="G14" i="9"/>
  <c r="F15" i="9"/>
  <c r="G15" i="9"/>
  <c r="F16" i="9"/>
  <c r="G16" i="9"/>
  <c r="F17" i="9"/>
  <c r="G17" i="9"/>
  <c r="F18" i="9"/>
  <c r="G18" i="9"/>
  <c r="F19" i="9"/>
  <c r="G19" i="9"/>
  <c r="F20" i="9"/>
  <c r="G20" i="9"/>
  <c r="F21" i="9"/>
  <c r="G21" i="9"/>
  <c r="F22" i="9"/>
  <c r="G22" i="9"/>
  <c r="F23" i="9"/>
  <c r="G23" i="9"/>
  <c r="F24" i="9"/>
  <c r="G24" i="9"/>
  <c r="F25" i="9"/>
  <c r="G25" i="9"/>
  <c r="F26" i="9"/>
  <c r="G26" i="9"/>
  <c r="F27" i="9"/>
  <c r="G27" i="9"/>
  <c r="F28" i="9"/>
  <c r="G28" i="9"/>
  <c r="F29" i="9"/>
  <c r="G29" i="9"/>
  <c r="F30" i="9"/>
  <c r="G30" i="9"/>
  <c r="F31" i="9"/>
  <c r="G31" i="9"/>
  <c r="F32" i="9"/>
  <c r="G32" i="9"/>
  <c r="F33" i="9"/>
  <c r="G33" i="9"/>
  <c r="F34" i="9"/>
  <c r="G34" i="9"/>
  <c r="F35" i="9"/>
  <c r="G35" i="9"/>
  <c r="F36" i="9"/>
  <c r="G36" i="9"/>
  <c r="F37" i="9"/>
  <c r="G37" i="9"/>
  <c r="F38" i="9"/>
  <c r="G38" i="9"/>
  <c r="F39" i="9"/>
  <c r="G39" i="9"/>
  <c r="F40" i="9"/>
  <c r="G40" i="9"/>
  <c r="F41" i="9"/>
  <c r="G41" i="9"/>
  <c r="F42" i="9"/>
  <c r="G42" i="9"/>
  <c r="F43" i="9"/>
  <c r="G43" i="9"/>
  <c r="F44" i="9"/>
  <c r="G44" i="9"/>
  <c r="F45" i="9"/>
  <c r="G45" i="9"/>
  <c r="F46" i="9"/>
  <c r="G46" i="9"/>
  <c r="F47" i="9"/>
  <c r="G47" i="9"/>
  <c r="F48" i="9"/>
  <c r="G48" i="9"/>
  <c r="F49" i="9"/>
  <c r="G49" i="9"/>
  <c r="F50" i="9"/>
  <c r="G50" i="9"/>
  <c r="F51" i="9"/>
  <c r="G51" i="9"/>
  <c r="F52" i="9"/>
  <c r="G52" i="9"/>
  <c r="F53" i="9"/>
  <c r="G53" i="9"/>
  <c r="F54" i="9"/>
  <c r="G54" i="9"/>
  <c r="F55" i="9"/>
  <c r="G55" i="9"/>
  <c r="F56" i="9"/>
  <c r="G56" i="9"/>
  <c r="F57" i="9"/>
  <c r="G57" i="9"/>
  <c r="F58" i="9"/>
  <c r="G58" i="9"/>
  <c r="F59" i="9"/>
  <c r="G59" i="9"/>
  <c r="F60" i="9"/>
  <c r="G60" i="9"/>
  <c r="F61" i="9"/>
  <c r="G61" i="9"/>
  <c r="F62" i="9"/>
  <c r="G62" i="9"/>
  <c r="F63" i="9"/>
  <c r="G63" i="9"/>
  <c r="F64" i="9"/>
  <c r="G64" i="9"/>
  <c r="F65" i="9"/>
  <c r="G65" i="9"/>
  <c r="F66" i="9"/>
  <c r="G66" i="9"/>
  <c r="F67" i="9"/>
  <c r="G67" i="9"/>
  <c r="F68" i="9"/>
  <c r="G68" i="9"/>
  <c r="F69" i="9"/>
  <c r="G69" i="9"/>
  <c r="F70" i="9"/>
  <c r="G70" i="9"/>
  <c r="F71" i="9"/>
  <c r="G71" i="9"/>
  <c r="F72" i="9"/>
  <c r="G72" i="9"/>
  <c r="F73" i="9"/>
  <c r="G73" i="9"/>
  <c r="F74" i="9"/>
  <c r="G74" i="9"/>
  <c r="F75" i="9"/>
  <c r="G75" i="9"/>
  <c r="F76" i="9"/>
  <c r="G76" i="9"/>
  <c r="F77" i="9"/>
  <c r="G77" i="9"/>
  <c r="F78" i="9"/>
  <c r="G78" i="9"/>
  <c r="F79" i="9"/>
  <c r="G79" i="9"/>
  <c r="F80" i="9"/>
  <c r="G80" i="9"/>
  <c r="F81" i="9"/>
  <c r="G81" i="9"/>
  <c r="F82" i="9"/>
  <c r="G82" i="9"/>
  <c r="F83" i="9"/>
  <c r="G83" i="9"/>
  <c r="F84" i="9"/>
  <c r="G84" i="9"/>
  <c r="F85" i="9"/>
  <c r="G85" i="9"/>
  <c r="F86" i="9"/>
  <c r="G86" i="9"/>
  <c r="F87" i="9"/>
  <c r="G87" i="9"/>
  <c r="F88" i="9"/>
  <c r="G88" i="9"/>
  <c r="F89" i="9"/>
  <c r="G89" i="9"/>
  <c r="F90" i="9"/>
  <c r="G90" i="9"/>
  <c r="F91" i="9"/>
  <c r="G91" i="9"/>
  <c r="F92" i="9"/>
  <c r="G92" i="9"/>
  <c r="F93" i="9"/>
  <c r="G93" i="9"/>
  <c r="F94" i="9"/>
  <c r="G94" i="9"/>
  <c r="F95" i="9"/>
  <c r="G95" i="9"/>
  <c r="F96" i="9"/>
  <c r="G96" i="9"/>
  <c r="F97" i="9"/>
  <c r="G97" i="9"/>
  <c r="F98" i="9"/>
  <c r="G98" i="9"/>
  <c r="F99" i="9"/>
  <c r="G99" i="9"/>
  <c r="F100" i="9"/>
  <c r="G100" i="9"/>
  <c r="F101" i="9"/>
  <c r="G101" i="9"/>
  <c r="F102" i="9"/>
  <c r="G102" i="9"/>
  <c r="F103" i="9"/>
  <c r="G103" i="9"/>
  <c r="F104" i="9"/>
  <c r="G104" i="9"/>
  <c r="F105" i="9"/>
  <c r="G105" i="9"/>
  <c r="F106" i="9"/>
  <c r="G106" i="9"/>
  <c r="F107" i="9"/>
  <c r="G107" i="9"/>
  <c r="F108" i="9"/>
  <c r="G108" i="9"/>
  <c r="F109" i="9"/>
  <c r="G109" i="9"/>
  <c r="F110" i="9"/>
  <c r="G110" i="9"/>
  <c r="F111" i="9"/>
  <c r="G111" i="9"/>
  <c r="F112" i="9"/>
  <c r="G112" i="9"/>
  <c r="F113" i="9"/>
  <c r="G113" i="9"/>
  <c r="F114" i="9"/>
  <c r="G114" i="9"/>
  <c r="F115" i="9"/>
  <c r="G115" i="9"/>
  <c r="F116" i="9"/>
  <c r="G116" i="9"/>
  <c r="F117" i="9"/>
  <c r="G117" i="9"/>
  <c r="F118" i="9"/>
  <c r="G118" i="9"/>
  <c r="F119" i="9"/>
  <c r="G119" i="9"/>
  <c r="F120" i="9"/>
  <c r="G120" i="9"/>
  <c r="F121" i="9"/>
  <c r="G121" i="9"/>
  <c r="F122" i="9"/>
  <c r="G122" i="9"/>
  <c r="F123" i="9"/>
  <c r="G123" i="9"/>
  <c r="F124" i="9"/>
  <c r="G124" i="9"/>
  <c r="F125" i="9"/>
  <c r="G125" i="9"/>
  <c r="F126" i="9"/>
  <c r="G126" i="9"/>
  <c r="F127" i="9"/>
  <c r="G127" i="9"/>
  <c r="F128" i="9"/>
  <c r="G128" i="9"/>
  <c r="F129" i="9"/>
  <c r="G129" i="9"/>
  <c r="F130" i="9"/>
  <c r="G130" i="9"/>
  <c r="F131" i="9"/>
  <c r="G131" i="9"/>
  <c r="F132" i="9"/>
  <c r="G132" i="9"/>
  <c r="F133" i="9"/>
  <c r="G133" i="9"/>
  <c r="F134" i="9"/>
  <c r="G134" i="9"/>
  <c r="F135" i="9"/>
  <c r="G135" i="9"/>
  <c r="F136" i="9"/>
  <c r="G136" i="9"/>
  <c r="F137" i="9"/>
  <c r="G137" i="9"/>
  <c r="F138" i="9"/>
  <c r="G138" i="9"/>
  <c r="F139" i="9"/>
  <c r="G139" i="9"/>
  <c r="F140" i="9"/>
  <c r="G140" i="9"/>
  <c r="F141" i="9"/>
  <c r="G141" i="9"/>
  <c r="F142" i="9"/>
  <c r="G142" i="9"/>
  <c r="F143" i="9"/>
  <c r="G143" i="9"/>
  <c r="F144" i="9"/>
  <c r="G144" i="9"/>
  <c r="F145" i="9"/>
  <c r="G145" i="9"/>
  <c r="F146" i="9"/>
  <c r="G146" i="9"/>
  <c r="F147" i="9"/>
  <c r="G147" i="9"/>
  <c r="F148" i="9"/>
  <c r="G148" i="9"/>
  <c r="F149" i="9"/>
  <c r="G149" i="9"/>
  <c r="F150" i="9"/>
  <c r="G150" i="9"/>
  <c r="F151" i="9"/>
  <c r="G151" i="9"/>
  <c r="F152" i="9"/>
  <c r="G152" i="9"/>
  <c r="F153" i="9"/>
  <c r="G153" i="9"/>
  <c r="F154" i="9"/>
  <c r="G154" i="9"/>
  <c r="F155" i="9"/>
  <c r="G155" i="9"/>
  <c r="F156" i="9"/>
  <c r="G156" i="9"/>
  <c r="F157" i="9"/>
  <c r="G157" i="9"/>
  <c r="F158" i="9"/>
  <c r="G158" i="9"/>
  <c r="F159" i="9"/>
  <c r="G159" i="9"/>
  <c r="F160" i="9"/>
  <c r="G160" i="9"/>
  <c r="F161" i="9"/>
  <c r="G161" i="9"/>
  <c r="F162" i="9"/>
  <c r="G162" i="9"/>
  <c r="F163" i="9"/>
  <c r="G163" i="9"/>
  <c r="F164" i="9"/>
  <c r="G164" i="9"/>
  <c r="F165" i="9"/>
  <c r="G165" i="9"/>
  <c r="F166" i="9"/>
  <c r="G166" i="9"/>
  <c r="F167" i="9"/>
  <c r="G167" i="9"/>
  <c r="F168" i="9"/>
  <c r="G168" i="9"/>
  <c r="F169" i="9"/>
  <c r="G169" i="9"/>
  <c r="F170" i="9"/>
  <c r="G170" i="9"/>
  <c r="F171" i="9"/>
  <c r="G171" i="9"/>
  <c r="F172" i="9"/>
  <c r="G172" i="9"/>
  <c r="F173" i="9"/>
  <c r="G173" i="9"/>
  <c r="F174" i="9"/>
  <c r="G174" i="9"/>
  <c r="F175" i="9"/>
  <c r="G175" i="9"/>
  <c r="F176" i="9"/>
  <c r="G176" i="9"/>
  <c r="F177" i="9"/>
  <c r="G177" i="9"/>
  <c r="F178" i="9"/>
  <c r="G178" i="9"/>
  <c r="F179" i="9"/>
  <c r="G179" i="9"/>
  <c r="F180" i="9"/>
  <c r="G180" i="9"/>
  <c r="F181" i="9"/>
  <c r="G181" i="9"/>
  <c r="F182" i="9"/>
  <c r="G182" i="9"/>
  <c r="F183" i="9"/>
  <c r="G183" i="9"/>
  <c r="F184" i="9"/>
  <c r="G184" i="9"/>
  <c r="F185" i="9"/>
  <c r="G185" i="9"/>
  <c r="F186" i="9"/>
  <c r="G186" i="9"/>
  <c r="F187" i="9"/>
  <c r="G187" i="9"/>
  <c r="F188" i="9"/>
  <c r="G188" i="9"/>
  <c r="F189" i="9"/>
  <c r="G189" i="9"/>
  <c r="F190" i="9"/>
  <c r="G190" i="9"/>
  <c r="F191" i="9"/>
  <c r="G191" i="9"/>
  <c r="F192" i="9"/>
  <c r="G192" i="9"/>
  <c r="F193" i="9"/>
  <c r="G193" i="9"/>
  <c r="F194" i="9"/>
  <c r="G194" i="9"/>
  <c r="F195" i="9"/>
  <c r="G195" i="9"/>
  <c r="F196" i="9"/>
  <c r="G196" i="9"/>
  <c r="F197" i="9"/>
  <c r="G197" i="9"/>
  <c r="F198" i="9"/>
  <c r="G198" i="9"/>
  <c r="F199" i="9"/>
  <c r="G199" i="9"/>
  <c r="F200" i="9"/>
  <c r="G200" i="9"/>
  <c r="F201" i="9"/>
  <c r="G201" i="9"/>
  <c r="F202" i="9"/>
  <c r="G202" i="9"/>
  <c r="F203" i="9"/>
  <c r="G203" i="9"/>
  <c r="F204" i="9"/>
  <c r="G204" i="9"/>
  <c r="F205" i="9"/>
  <c r="G205" i="9"/>
  <c r="F206" i="9"/>
  <c r="G206" i="9"/>
  <c r="F207" i="9"/>
  <c r="G207" i="9"/>
  <c r="F208" i="9"/>
  <c r="G208" i="9"/>
  <c r="F209" i="9"/>
  <c r="G209" i="9"/>
  <c r="F210" i="9"/>
  <c r="G210" i="9"/>
  <c r="F211" i="9"/>
  <c r="G211" i="9"/>
  <c r="F212" i="9"/>
  <c r="G212" i="9"/>
  <c r="F213" i="9"/>
  <c r="G213" i="9"/>
  <c r="F214" i="9"/>
  <c r="G214" i="9"/>
  <c r="F215" i="9"/>
  <c r="G215" i="9"/>
  <c r="F216" i="9"/>
  <c r="G216" i="9"/>
  <c r="F217" i="9"/>
  <c r="G217" i="9"/>
  <c r="F218" i="9"/>
  <c r="G218" i="9"/>
  <c r="F219" i="9"/>
  <c r="G219" i="9"/>
  <c r="F220" i="9"/>
  <c r="G220" i="9"/>
  <c r="F221" i="9"/>
  <c r="G221" i="9"/>
  <c r="F222" i="9"/>
  <c r="G222" i="9"/>
  <c r="F223" i="9"/>
  <c r="G223" i="9"/>
  <c r="F224" i="9"/>
  <c r="G224" i="9"/>
  <c r="F225" i="9"/>
  <c r="G225" i="9"/>
  <c r="F226" i="9"/>
  <c r="G226" i="9"/>
  <c r="F227" i="9"/>
  <c r="G227" i="9"/>
  <c r="F228" i="9"/>
  <c r="G228" i="9"/>
  <c r="F229" i="9"/>
  <c r="G229" i="9"/>
  <c r="F230" i="9"/>
  <c r="G230" i="9"/>
  <c r="F231" i="9"/>
  <c r="G231" i="9"/>
  <c r="F232" i="9"/>
  <c r="G232" i="9"/>
  <c r="F233" i="9"/>
  <c r="G233" i="9"/>
  <c r="F234" i="9"/>
  <c r="G234" i="9"/>
  <c r="F235" i="9"/>
  <c r="G235" i="9"/>
  <c r="F236" i="9"/>
  <c r="G236" i="9"/>
  <c r="F237" i="9"/>
  <c r="G237" i="9"/>
  <c r="F238" i="9"/>
  <c r="G238" i="9"/>
  <c r="F239" i="9"/>
  <c r="G239" i="9"/>
  <c r="F240" i="9"/>
  <c r="G240" i="9"/>
  <c r="F241" i="9"/>
  <c r="G241" i="9"/>
  <c r="F242" i="9"/>
  <c r="G242" i="9"/>
  <c r="F243" i="9"/>
  <c r="G243" i="9"/>
  <c r="F244" i="9"/>
  <c r="G244" i="9"/>
  <c r="F245" i="9"/>
  <c r="G245" i="9"/>
  <c r="F246" i="9"/>
  <c r="G246" i="9"/>
  <c r="F247" i="9"/>
  <c r="G247" i="9"/>
  <c r="F248" i="9"/>
  <c r="G248" i="9"/>
  <c r="F249" i="9"/>
  <c r="G249" i="9"/>
  <c r="F250" i="9"/>
  <c r="G250" i="9"/>
  <c r="F251" i="9"/>
  <c r="G251" i="9"/>
  <c r="F252" i="9"/>
  <c r="G252" i="9"/>
  <c r="F253" i="9"/>
  <c r="G253" i="9"/>
  <c r="F254" i="9"/>
  <c r="G254" i="9"/>
  <c r="F255" i="9"/>
  <c r="G255" i="9"/>
  <c r="F256" i="9"/>
  <c r="G256" i="9"/>
  <c r="F257" i="9"/>
  <c r="G257" i="9"/>
  <c r="F258" i="9"/>
  <c r="G258" i="9"/>
  <c r="F259" i="9"/>
  <c r="G259" i="9"/>
  <c r="F260" i="9"/>
  <c r="G260" i="9"/>
  <c r="F261" i="9"/>
  <c r="G261" i="9"/>
  <c r="F262" i="9"/>
  <c r="G262" i="9"/>
  <c r="F263" i="9"/>
  <c r="G263" i="9"/>
  <c r="F264" i="9"/>
  <c r="G264" i="9"/>
  <c r="F265" i="9"/>
  <c r="G265" i="9"/>
  <c r="F266" i="9"/>
  <c r="G266" i="9"/>
  <c r="F267" i="9"/>
  <c r="G267" i="9"/>
  <c r="F268" i="9"/>
  <c r="G268" i="9"/>
  <c r="F269" i="9"/>
  <c r="G269" i="9"/>
  <c r="F270" i="9"/>
  <c r="G270" i="9"/>
  <c r="F271" i="9"/>
  <c r="G271" i="9"/>
  <c r="F272" i="9"/>
  <c r="G272" i="9"/>
  <c r="F273" i="9"/>
  <c r="G273" i="9"/>
  <c r="F274" i="9"/>
  <c r="G274" i="9"/>
  <c r="F275" i="9"/>
  <c r="G275" i="9"/>
  <c r="F276" i="9"/>
  <c r="G276" i="9"/>
  <c r="F277" i="9"/>
  <c r="G277" i="9"/>
  <c r="F278" i="9"/>
  <c r="G278" i="9"/>
  <c r="F279" i="9"/>
  <c r="G279" i="9"/>
  <c r="F280" i="9"/>
  <c r="G280" i="9"/>
  <c r="F281" i="9"/>
  <c r="G281" i="9"/>
  <c r="F282" i="9"/>
  <c r="G282" i="9"/>
  <c r="F283" i="9"/>
  <c r="G283" i="9"/>
  <c r="F284" i="9"/>
  <c r="G284" i="9"/>
  <c r="F285" i="9"/>
  <c r="G285" i="9"/>
  <c r="F286" i="9"/>
  <c r="G286" i="9"/>
  <c r="F287" i="9"/>
  <c r="G287" i="9"/>
  <c r="F288" i="9"/>
  <c r="G288" i="9"/>
  <c r="F289" i="9"/>
  <c r="G289" i="9"/>
  <c r="F290" i="9"/>
  <c r="G290" i="9"/>
  <c r="F291" i="9"/>
  <c r="G291" i="9"/>
  <c r="F292" i="9"/>
  <c r="G292" i="9"/>
  <c r="F293" i="9"/>
  <c r="G293" i="9"/>
  <c r="F294" i="9"/>
  <c r="G294" i="9"/>
  <c r="F295" i="9"/>
  <c r="G295" i="9"/>
  <c r="F296" i="9"/>
  <c r="G296" i="9"/>
  <c r="F297" i="9"/>
  <c r="G297" i="9"/>
  <c r="F298" i="9"/>
  <c r="G298" i="9"/>
  <c r="F299" i="9"/>
  <c r="G299" i="9"/>
  <c r="F300" i="9"/>
  <c r="G300" i="9"/>
  <c r="F301" i="9"/>
  <c r="G301" i="9"/>
  <c r="F302" i="9"/>
  <c r="G302" i="9"/>
  <c r="F303" i="9"/>
  <c r="G303" i="9"/>
  <c r="F304" i="9"/>
  <c r="G304" i="9"/>
  <c r="F305" i="9"/>
  <c r="G305" i="9"/>
  <c r="F306" i="9"/>
  <c r="G306" i="9"/>
  <c r="F307" i="9"/>
  <c r="G307" i="9"/>
  <c r="F308" i="9"/>
  <c r="G308" i="9"/>
  <c r="F309" i="9"/>
  <c r="G309" i="9"/>
  <c r="F310" i="9"/>
  <c r="G310" i="9"/>
  <c r="F311" i="9"/>
  <c r="G311" i="9"/>
  <c r="F312" i="9"/>
  <c r="G312" i="9"/>
  <c r="F313" i="9"/>
  <c r="G313" i="9"/>
  <c r="F314" i="9"/>
  <c r="G314" i="9"/>
  <c r="F315" i="9"/>
  <c r="G315" i="9"/>
  <c r="F316" i="9"/>
  <c r="G316" i="9"/>
  <c r="F317" i="9"/>
  <c r="G317" i="9"/>
  <c r="F318" i="9"/>
  <c r="G318" i="9"/>
  <c r="F319" i="9"/>
  <c r="G319" i="9"/>
  <c r="F320" i="9"/>
  <c r="G320" i="9"/>
  <c r="F321" i="9"/>
  <c r="G321" i="9"/>
  <c r="F322" i="9"/>
  <c r="G322" i="9"/>
  <c r="F323" i="9"/>
  <c r="G323" i="9"/>
  <c r="F324" i="9"/>
  <c r="G324" i="9"/>
  <c r="F325" i="9"/>
  <c r="G325" i="9"/>
  <c r="F326" i="9"/>
  <c r="G326" i="9"/>
  <c r="F327" i="9"/>
  <c r="G327" i="9"/>
  <c r="F328" i="9"/>
  <c r="G328" i="9"/>
  <c r="F329" i="9"/>
  <c r="G329" i="9"/>
  <c r="F330" i="9"/>
  <c r="G330" i="9"/>
  <c r="F331" i="9"/>
  <c r="G331" i="9"/>
  <c r="F332" i="9"/>
  <c r="G332" i="9"/>
  <c r="F333" i="9"/>
  <c r="G333" i="9"/>
  <c r="F334" i="9"/>
  <c r="G334" i="9"/>
  <c r="F335" i="9"/>
  <c r="G335" i="9"/>
  <c r="F336" i="9"/>
  <c r="G336" i="9"/>
  <c r="F337" i="9"/>
  <c r="G337" i="9"/>
  <c r="F338" i="9"/>
  <c r="G338" i="9"/>
  <c r="F339" i="9"/>
  <c r="G339" i="9"/>
  <c r="F340" i="9"/>
  <c r="G340" i="9"/>
  <c r="F341" i="9"/>
  <c r="G341" i="9"/>
  <c r="F342" i="9"/>
  <c r="G342" i="9"/>
  <c r="F343" i="9"/>
  <c r="G343" i="9"/>
  <c r="F344" i="9"/>
  <c r="G344" i="9"/>
  <c r="F345" i="9"/>
  <c r="G345" i="9"/>
  <c r="F346" i="9"/>
  <c r="G346" i="9"/>
  <c r="F347" i="9"/>
  <c r="G347" i="9"/>
  <c r="F348" i="9"/>
  <c r="G348" i="9"/>
  <c r="F349" i="9"/>
  <c r="G349" i="9"/>
  <c r="F350" i="9"/>
  <c r="G350" i="9"/>
  <c r="F351" i="9"/>
  <c r="G351" i="9"/>
  <c r="F352" i="9"/>
  <c r="G352" i="9"/>
  <c r="F353" i="9"/>
  <c r="G353" i="9"/>
  <c r="F354" i="9"/>
  <c r="G354" i="9"/>
  <c r="F355" i="9"/>
  <c r="G355" i="9"/>
  <c r="F356" i="9"/>
  <c r="G356" i="9"/>
  <c r="F357" i="9"/>
  <c r="G357" i="9"/>
  <c r="F358" i="9"/>
  <c r="G358" i="9"/>
  <c r="F359" i="9"/>
  <c r="G359" i="9"/>
  <c r="F360" i="9"/>
  <c r="G360" i="9"/>
  <c r="F361" i="9"/>
  <c r="G361" i="9"/>
  <c r="F362" i="9"/>
  <c r="G362" i="9"/>
  <c r="F363" i="9"/>
  <c r="G363" i="9"/>
  <c r="F364" i="9"/>
  <c r="G364" i="9"/>
  <c r="F365" i="9"/>
  <c r="G365" i="9"/>
  <c r="F366" i="9"/>
  <c r="G366" i="9"/>
  <c r="F367" i="9"/>
  <c r="G367" i="9"/>
  <c r="F368" i="9"/>
  <c r="G368" i="9"/>
  <c r="F369" i="9"/>
  <c r="G369" i="9"/>
  <c r="F370" i="9"/>
  <c r="G370" i="9"/>
  <c r="F371" i="9"/>
  <c r="G371" i="9"/>
  <c r="F372" i="9"/>
  <c r="G372" i="9"/>
  <c r="F373" i="9"/>
  <c r="G373" i="9"/>
  <c r="F374" i="9"/>
  <c r="G374" i="9"/>
  <c r="F375" i="9"/>
  <c r="G375" i="9"/>
  <c r="F376" i="9"/>
  <c r="G376" i="9"/>
  <c r="F377" i="9"/>
  <c r="G377" i="9"/>
  <c r="F378" i="9"/>
  <c r="G378" i="9"/>
  <c r="F379" i="9"/>
  <c r="G379" i="9"/>
  <c r="F380" i="9"/>
  <c r="G380" i="9"/>
  <c r="F381" i="9"/>
  <c r="G381" i="9"/>
  <c r="F382" i="9"/>
  <c r="G382" i="9"/>
  <c r="F383" i="9"/>
  <c r="G383" i="9"/>
  <c r="F384" i="9"/>
  <c r="G384" i="9"/>
  <c r="F385" i="9"/>
  <c r="G385" i="9"/>
  <c r="F386" i="9"/>
  <c r="G386" i="9"/>
  <c r="F387" i="9"/>
  <c r="G387" i="9"/>
  <c r="F388" i="9"/>
  <c r="G388" i="9"/>
  <c r="F389" i="9"/>
  <c r="G389" i="9"/>
  <c r="F390" i="9"/>
  <c r="G390" i="9"/>
  <c r="F391" i="9"/>
  <c r="G391" i="9"/>
  <c r="F392" i="9"/>
  <c r="G392" i="9"/>
  <c r="F393" i="9"/>
  <c r="G393" i="9"/>
  <c r="F394" i="9"/>
  <c r="G394" i="9"/>
  <c r="F395" i="9"/>
  <c r="G395" i="9"/>
  <c r="F396" i="9"/>
  <c r="G396" i="9"/>
  <c r="F397" i="9"/>
  <c r="G397" i="9"/>
  <c r="F398" i="9"/>
  <c r="G398" i="9"/>
  <c r="F399" i="9"/>
  <c r="G399" i="9"/>
  <c r="F400" i="9"/>
  <c r="G400" i="9"/>
  <c r="F401" i="9"/>
  <c r="G401" i="9"/>
  <c r="F402" i="9"/>
  <c r="G402" i="9"/>
  <c r="F403" i="9"/>
  <c r="G403" i="9"/>
  <c r="F404" i="9"/>
  <c r="G404" i="9"/>
  <c r="F405" i="9"/>
  <c r="G405" i="9"/>
  <c r="F406" i="9"/>
  <c r="G406" i="9"/>
  <c r="F407" i="9"/>
  <c r="G407" i="9"/>
  <c r="F408" i="9"/>
  <c r="G408" i="9"/>
  <c r="F409" i="9"/>
  <c r="G409" i="9"/>
  <c r="F410" i="9"/>
  <c r="G410" i="9"/>
  <c r="F411" i="9"/>
  <c r="G411" i="9"/>
  <c r="F412" i="9"/>
  <c r="G412" i="9"/>
  <c r="F413" i="9"/>
  <c r="G413" i="9"/>
  <c r="F414" i="9"/>
  <c r="G414" i="9"/>
  <c r="F415" i="9"/>
  <c r="G415" i="9"/>
  <c r="F416" i="9"/>
  <c r="G416" i="9"/>
  <c r="F417" i="9"/>
  <c r="G417" i="9"/>
  <c r="F418" i="9"/>
  <c r="G418" i="9"/>
  <c r="F419" i="9"/>
  <c r="G419" i="9"/>
  <c r="F420" i="9"/>
  <c r="G420" i="9"/>
  <c r="F421" i="9"/>
  <c r="G421" i="9"/>
  <c r="F422" i="9"/>
  <c r="G422" i="9"/>
  <c r="F423" i="9"/>
  <c r="G423" i="9"/>
  <c r="F424" i="9"/>
  <c r="G424" i="9"/>
  <c r="F425" i="9"/>
  <c r="G425" i="9"/>
  <c r="F426" i="9"/>
  <c r="G426" i="9"/>
  <c r="F427" i="9"/>
  <c r="G427" i="9"/>
  <c r="F428" i="9"/>
  <c r="G428" i="9"/>
  <c r="F429" i="9"/>
  <c r="G429" i="9"/>
  <c r="F430" i="9"/>
  <c r="G430" i="9"/>
  <c r="F431" i="9"/>
  <c r="G431" i="9"/>
  <c r="F432" i="9"/>
  <c r="G432" i="9"/>
  <c r="F433" i="9"/>
  <c r="G433" i="9"/>
  <c r="F434" i="9"/>
  <c r="G434" i="9"/>
  <c r="F435" i="9"/>
  <c r="G435" i="9"/>
  <c r="F436" i="9"/>
  <c r="G436" i="9"/>
  <c r="F437" i="9"/>
  <c r="G437" i="9"/>
  <c r="F438" i="9"/>
  <c r="G438" i="9"/>
  <c r="F439" i="9"/>
  <c r="G439" i="9"/>
  <c r="F440" i="9"/>
  <c r="G440" i="9"/>
  <c r="F441" i="9"/>
  <c r="G441" i="9"/>
  <c r="F442" i="9"/>
  <c r="G442" i="9"/>
  <c r="F443" i="9"/>
  <c r="G443" i="9"/>
  <c r="F444" i="9"/>
  <c r="G444" i="9"/>
  <c r="F445" i="9"/>
  <c r="G445" i="9"/>
  <c r="F446" i="9"/>
  <c r="G446" i="9"/>
  <c r="F447" i="9"/>
  <c r="G447" i="9"/>
  <c r="F448" i="9"/>
  <c r="G448" i="9"/>
  <c r="F449" i="9"/>
  <c r="G449" i="9"/>
  <c r="F450" i="9"/>
  <c r="G450" i="9"/>
  <c r="F451" i="9"/>
  <c r="G451" i="9"/>
  <c r="F452" i="9"/>
  <c r="G452" i="9"/>
  <c r="F453" i="9"/>
  <c r="G453" i="9"/>
  <c r="F454" i="9"/>
  <c r="G454" i="9"/>
  <c r="F455" i="9"/>
  <c r="G455" i="9"/>
  <c r="F456" i="9"/>
  <c r="G456" i="9"/>
  <c r="F457" i="9"/>
  <c r="G457" i="9"/>
  <c r="F458" i="9"/>
  <c r="G458" i="9"/>
  <c r="F459" i="9"/>
  <c r="G459" i="9"/>
  <c r="F460" i="9"/>
  <c r="G460" i="9"/>
  <c r="F461" i="9"/>
  <c r="G461" i="9"/>
  <c r="F462" i="9"/>
  <c r="G462" i="9"/>
  <c r="F463" i="9"/>
  <c r="G463" i="9"/>
  <c r="F464" i="9"/>
  <c r="G464" i="9"/>
  <c r="F465" i="9"/>
  <c r="G465" i="9"/>
  <c r="F466" i="9"/>
  <c r="G466" i="9"/>
  <c r="F467" i="9"/>
  <c r="G467" i="9"/>
  <c r="F468" i="9"/>
  <c r="G468" i="9"/>
  <c r="F469" i="9"/>
  <c r="G469" i="9"/>
  <c r="F470" i="9"/>
  <c r="G470" i="9"/>
  <c r="F471" i="9"/>
  <c r="G471" i="9"/>
  <c r="F472" i="9"/>
  <c r="G472" i="9"/>
  <c r="F473" i="9"/>
  <c r="G473" i="9"/>
  <c r="F474" i="9"/>
  <c r="G474" i="9"/>
  <c r="F475" i="9"/>
  <c r="G475" i="9"/>
  <c r="F476" i="9"/>
  <c r="G476" i="9"/>
  <c r="F477" i="9"/>
  <c r="G477" i="9"/>
  <c r="F478" i="9"/>
  <c r="G478" i="9"/>
  <c r="F479" i="9"/>
  <c r="G479" i="9"/>
  <c r="F480" i="9"/>
  <c r="G480" i="9"/>
  <c r="F481" i="9"/>
  <c r="G481" i="9"/>
  <c r="F482" i="9"/>
  <c r="G482" i="9"/>
  <c r="F483" i="9"/>
  <c r="G483" i="9"/>
  <c r="F484" i="9"/>
  <c r="G484" i="9"/>
  <c r="F485" i="9"/>
  <c r="G485" i="9"/>
  <c r="F486" i="9"/>
  <c r="G486" i="9"/>
  <c r="F487" i="9"/>
  <c r="G487" i="9"/>
  <c r="F488" i="9"/>
  <c r="G488" i="9"/>
  <c r="F489" i="9"/>
  <c r="G489" i="9"/>
  <c r="F490" i="9"/>
  <c r="G490" i="9"/>
  <c r="F491" i="9"/>
  <c r="G491" i="9"/>
  <c r="F492" i="9"/>
  <c r="G492" i="9"/>
  <c r="F493" i="9"/>
  <c r="G493" i="9"/>
  <c r="F494" i="9"/>
  <c r="G494" i="9"/>
  <c r="F495" i="9"/>
  <c r="G495" i="9"/>
  <c r="F496" i="9"/>
  <c r="G496" i="9"/>
  <c r="F497" i="9"/>
  <c r="G497" i="9"/>
  <c r="F498" i="9"/>
  <c r="G498" i="9"/>
  <c r="F499" i="9"/>
  <c r="G499" i="9"/>
  <c r="F500" i="9"/>
  <c r="G500" i="9"/>
  <c r="F501" i="9"/>
  <c r="G501" i="9"/>
  <c r="F502" i="9"/>
  <c r="G502" i="9"/>
  <c r="F503" i="9"/>
  <c r="G503" i="9"/>
  <c r="F504" i="9"/>
  <c r="G504" i="9"/>
  <c r="F505" i="9"/>
  <c r="G505" i="9"/>
  <c r="F506" i="9"/>
  <c r="G506" i="9"/>
  <c r="F507" i="9"/>
  <c r="G507" i="9"/>
  <c r="F508" i="9"/>
  <c r="G508" i="9"/>
  <c r="F509" i="9"/>
  <c r="G509" i="9"/>
  <c r="F510" i="9"/>
  <c r="G510" i="9"/>
  <c r="F511" i="9"/>
  <c r="G511" i="9"/>
  <c r="F512" i="9"/>
  <c r="G512" i="9"/>
  <c r="F513" i="9"/>
  <c r="G513" i="9"/>
  <c r="F514" i="9"/>
  <c r="G514" i="9"/>
  <c r="F515" i="9"/>
  <c r="G515" i="9"/>
  <c r="F516" i="9"/>
  <c r="G516" i="9"/>
  <c r="F517" i="9"/>
  <c r="G517" i="9"/>
  <c r="F518" i="9"/>
  <c r="G518" i="9"/>
  <c r="F519" i="9"/>
  <c r="G519" i="9"/>
  <c r="F520" i="9"/>
  <c r="G520" i="9"/>
  <c r="F521" i="9"/>
  <c r="G521" i="9"/>
  <c r="F522" i="9"/>
  <c r="G522" i="9"/>
  <c r="F523" i="9"/>
  <c r="G523" i="9"/>
  <c r="F524" i="9"/>
  <c r="G524" i="9"/>
  <c r="F525" i="9"/>
  <c r="G525" i="9"/>
  <c r="F526" i="9"/>
  <c r="G526" i="9"/>
  <c r="F527" i="9"/>
  <c r="G527" i="9"/>
  <c r="F528" i="9"/>
  <c r="G528" i="9"/>
  <c r="F529" i="9"/>
  <c r="G529" i="9"/>
  <c r="F530" i="9"/>
  <c r="G530" i="9"/>
  <c r="F531" i="9"/>
  <c r="G531" i="9"/>
  <c r="F532" i="9"/>
  <c r="G532" i="9"/>
  <c r="F533" i="9"/>
  <c r="G533" i="9"/>
  <c r="F534" i="9"/>
  <c r="G534" i="9"/>
  <c r="F535" i="9"/>
  <c r="G535" i="9"/>
  <c r="F536" i="9"/>
  <c r="G536" i="9"/>
  <c r="F537" i="9"/>
  <c r="G537" i="9"/>
  <c r="F538" i="9"/>
  <c r="G538" i="9"/>
  <c r="F539" i="9"/>
  <c r="G539" i="9"/>
  <c r="F540" i="9"/>
  <c r="G540" i="9"/>
  <c r="F541" i="9"/>
  <c r="G541" i="9"/>
  <c r="F542" i="9"/>
  <c r="G542" i="9"/>
  <c r="F543" i="9"/>
  <c r="G543" i="9"/>
  <c r="F544" i="9"/>
  <c r="G544" i="9"/>
  <c r="F545" i="9"/>
  <c r="G545" i="9"/>
  <c r="F546" i="9"/>
  <c r="G546" i="9"/>
  <c r="F547" i="9"/>
  <c r="G547" i="9"/>
  <c r="F548" i="9"/>
  <c r="G548" i="9"/>
  <c r="F549" i="9"/>
  <c r="G549" i="9"/>
  <c r="F550" i="9"/>
  <c r="G550" i="9"/>
  <c r="F551" i="9"/>
  <c r="G551" i="9"/>
  <c r="F552" i="9"/>
  <c r="G552" i="9"/>
  <c r="F553" i="9"/>
  <c r="G553" i="9"/>
  <c r="F554" i="9"/>
  <c r="G554" i="9"/>
  <c r="F555" i="9"/>
  <c r="G555" i="9"/>
  <c r="F556" i="9"/>
  <c r="G556" i="9"/>
  <c r="F557" i="9"/>
  <c r="G557" i="9"/>
  <c r="F558" i="9"/>
  <c r="G558" i="9"/>
  <c r="F559" i="9"/>
  <c r="G559" i="9"/>
  <c r="F560" i="9"/>
  <c r="G560" i="9"/>
  <c r="F561" i="9"/>
  <c r="G561" i="9"/>
  <c r="F562" i="9"/>
  <c r="G562" i="9"/>
  <c r="F563" i="9"/>
  <c r="G563" i="9"/>
  <c r="F564" i="9"/>
  <c r="G564" i="9"/>
  <c r="F565" i="9"/>
  <c r="G565" i="9"/>
  <c r="F566" i="9"/>
  <c r="G566" i="9"/>
  <c r="F567" i="9"/>
  <c r="G567" i="9"/>
  <c r="F568" i="9"/>
  <c r="G568" i="9"/>
  <c r="F569" i="9"/>
  <c r="G569" i="9"/>
  <c r="F570" i="9"/>
  <c r="G570" i="9"/>
  <c r="F571" i="9"/>
  <c r="G571" i="9"/>
  <c r="F572" i="9"/>
  <c r="G572" i="9"/>
  <c r="F573" i="9"/>
  <c r="G573" i="9"/>
  <c r="F574" i="9"/>
  <c r="G574" i="9"/>
  <c r="F575" i="9"/>
  <c r="G575" i="9"/>
  <c r="F576" i="9"/>
  <c r="G576" i="9"/>
  <c r="F577" i="9"/>
  <c r="G577" i="9"/>
  <c r="F578" i="9"/>
  <c r="G578" i="9"/>
  <c r="F579" i="9"/>
  <c r="G579" i="9"/>
  <c r="F580" i="9"/>
  <c r="G580" i="9"/>
  <c r="F581" i="9"/>
  <c r="G581" i="9"/>
  <c r="F582" i="9"/>
  <c r="G582" i="9"/>
  <c r="F583" i="9"/>
  <c r="G583" i="9"/>
  <c r="F584" i="9"/>
  <c r="G584" i="9"/>
  <c r="F585" i="9"/>
  <c r="G585" i="9"/>
  <c r="F586" i="9"/>
  <c r="G586" i="9"/>
  <c r="F587" i="9"/>
  <c r="G587" i="9"/>
  <c r="F588" i="9"/>
  <c r="G588" i="9"/>
  <c r="F589" i="9"/>
  <c r="G589" i="9"/>
  <c r="F590" i="9"/>
  <c r="G590" i="9"/>
  <c r="F591" i="9"/>
  <c r="G591" i="9"/>
  <c r="F592" i="9"/>
  <c r="G592" i="9"/>
  <c r="F593" i="9"/>
  <c r="G593" i="9"/>
  <c r="F594" i="9"/>
  <c r="G594" i="9"/>
  <c r="F595" i="9"/>
  <c r="G595" i="9"/>
  <c r="F596" i="9"/>
  <c r="G596" i="9"/>
  <c r="F597" i="9"/>
  <c r="G597" i="9"/>
  <c r="F598" i="9"/>
  <c r="G598" i="9"/>
  <c r="F599" i="9"/>
  <c r="G599" i="9"/>
  <c r="F600" i="9"/>
  <c r="G600" i="9"/>
  <c r="F601" i="9"/>
  <c r="G601" i="9"/>
  <c r="F602" i="9"/>
  <c r="G602" i="9"/>
  <c r="F603" i="9"/>
  <c r="G603" i="9"/>
  <c r="F604" i="9"/>
  <c r="G604" i="9"/>
  <c r="F605" i="9"/>
  <c r="G605" i="9"/>
  <c r="F606" i="9"/>
  <c r="G606" i="9"/>
  <c r="F607" i="9"/>
  <c r="G607" i="9"/>
  <c r="F608" i="9"/>
  <c r="G608" i="9"/>
  <c r="F609" i="9"/>
  <c r="G609" i="9"/>
  <c r="F610" i="9"/>
  <c r="G610" i="9"/>
  <c r="F611" i="9"/>
  <c r="G611" i="9"/>
  <c r="F612" i="9"/>
  <c r="G612" i="9"/>
  <c r="F613" i="9"/>
  <c r="G613" i="9"/>
  <c r="F614" i="9"/>
  <c r="G614" i="9"/>
  <c r="F615" i="9"/>
  <c r="G615" i="9"/>
  <c r="F616" i="9"/>
  <c r="G616" i="9"/>
  <c r="F617" i="9"/>
  <c r="G617" i="9"/>
  <c r="F618" i="9"/>
  <c r="G618" i="9"/>
  <c r="F619" i="9"/>
  <c r="G619" i="9"/>
  <c r="F620" i="9"/>
  <c r="G620" i="9"/>
  <c r="F621" i="9"/>
  <c r="G621" i="9"/>
  <c r="F622" i="9"/>
  <c r="G622" i="9"/>
  <c r="F623" i="9"/>
  <c r="G623" i="9"/>
  <c r="F624" i="9"/>
  <c r="G624" i="9"/>
  <c r="F625" i="9"/>
  <c r="G625" i="9"/>
  <c r="F626" i="9"/>
  <c r="G626" i="9"/>
  <c r="F627" i="9"/>
  <c r="G627" i="9"/>
  <c r="F628" i="9"/>
  <c r="G628" i="9"/>
  <c r="F629" i="9"/>
  <c r="G629" i="9"/>
  <c r="F630" i="9"/>
  <c r="G630" i="9"/>
  <c r="F631" i="9"/>
  <c r="G631" i="9"/>
  <c r="F632" i="9"/>
  <c r="G632" i="9"/>
  <c r="F633" i="9"/>
  <c r="G633" i="9"/>
  <c r="F634" i="9"/>
  <c r="G634" i="9"/>
  <c r="F635" i="9"/>
  <c r="G635" i="9"/>
  <c r="F636" i="9"/>
  <c r="G636" i="9"/>
  <c r="F637" i="9"/>
  <c r="G637" i="9"/>
  <c r="F638" i="9"/>
  <c r="G638" i="9"/>
  <c r="F639" i="9"/>
  <c r="G639" i="9"/>
  <c r="F640" i="9"/>
  <c r="G640" i="9"/>
  <c r="F641" i="9"/>
  <c r="G641" i="9"/>
  <c r="F642" i="9"/>
  <c r="G642" i="9"/>
  <c r="F643" i="9"/>
  <c r="G643" i="9"/>
  <c r="F644" i="9"/>
  <c r="G644" i="9"/>
  <c r="F645" i="9"/>
  <c r="G645" i="9"/>
  <c r="F646" i="9"/>
  <c r="G646" i="9"/>
  <c r="F647" i="9"/>
  <c r="G647" i="9"/>
  <c r="F648" i="9"/>
  <c r="G648" i="9"/>
  <c r="F649" i="9"/>
  <c r="G649" i="9"/>
  <c r="F650" i="9"/>
  <c r="G650" i="9"/>
  <c r="F651" i="9"/>
  <c r="G651" i="9"/>
  <c r="F652" i="9"/>
  <c r="G652" i="9"/>
  <c r="F653" i="9"/>
  <c r="G653" i="9"/>
  <c r="F654" i="9"/>
  <c r="G654" i="9"/>
  <c r="F655" i="9"/>
  <c r="G655" i="9"/>
  <c r="F656" i="9"/>
  <c r="G656" i="9"/>
  <c r="F657" i="9"/>
  <c r="G657" i="9"/>
  <c r="F658" i="9"/>
  <c r="G658" i="9"/>
  <c r="F659" i="9"/>
  <c r="G659" i="9"/>
  <c r="F660" i="9"/>
  <c r="G660" i="9"/>
  <c r="F661" i="9"/>
  <c r="G661" i="9"/>
  <c r="F662" i="9"/>
  <c r="G662" i="9"/>
  <c r="F663" i="9"/>
  <c r="G663" i="9"/>
  <c r="F664" i="9"/>
  <c r="G664" i="9"/>
  <c r="F665" i="9"/>
  <c r="G665" i="9"/>
  <c r="F666" i="9"/>
  <c r="G666" i="9"/>
  <c r="F667" i="9"/>
  <c r="G667" i="9"/>
  <c r="F668" i="9"/>
  <c r="G668" i="9"/>
  <c r="F669" i="9"/>
  <c r="G669" i="9"/>
  <c r="F670" i="9"/>
  <c r="G670" i="9"/>
  <c r="F671" i="9"/>
  <c r="G671" i="9"/>
  <c r="F672" i="9"/>
  <c r="G672" i="9"/>
  <c r="F673" i="9"/>
  <c r="G673" i="9"/>
  <c r="F674" i="9"/>
  <c r="G674" i="9"/>
  <c r="F675" i="9"/>
  <c r="G675" i="9"/>
  <c r="F676" i="9"/>
  <c r="G676" i="9"/>
  <c r="F677" i="9"/>
  <c r="G677" i="9"/>
  <c r="F678" i="9"/>
  <c r="G678" i="9"/>
  <c r="F679" i="9"/>
  <c r="G679" i="9"/>
  <c r="F680" i="9"/>
  <c r="G680" i="9"/>
  <c r="F681" i="9"/>
  <c r="G681" i="9"/>
  <c r="F682" i="9"/>
  <c r="G682" i="9"/>
  <c r="F683" i="9"/>
  <c r="G683" i="9"/>
  <c r="F684" i="9"/>
  <c r="G684" i="9"/>
  <c r="F685" i="9"/>
  <c r="G685" i="9"/>
  <c r="F686" i="9"/>
  <c r="G686" i="9"/>
  <c r="F687" i="9"/>
  <c r="G687" i="9"/>
  <c r="F688" i="9"/>
  <c r="G688" i="9"/>
  <c r="F689" i="9"/>
  <c r="G689" i="9"/>
  <c r="F690" i="9"/>
  <c r="G690" i="9"/>
  <c r="F691" i="9"/>
  <c r="G691" i="9"/>
  <c r="F692" i="9"/>
  <c r="G692" i="9"/>
  <c r="F693" i="9"/>
  <c r="G693" i="9"/>
  <c r="F694" i="9"/>
  <c r="G694" i="9"/>
  <c r="F695" i="9"/>
  <c r="G695" i="9"/>
  <c r="F696" i="9"/>
  <c r="G696" i="9"/>
  <c r="F697" i="9"/>
  <c r="G697" i="9"/>
  <c r="F698" i="9"/>
  <c r="G698" i="9"/>
  <c r="F699" i="9"/>
  <c r="G699" i="9"/>
  <c r="F700" i="9"/>
  <c r="G700" i="9"/>
  <c r="F701" i="9"/>
  <c r="G701" i="9"/>
  <c r="F702" i="9"/>
  <c r="G702" i="9"/>
  <c r="F703" i="9"/>
  <c r="G703" i="9"/>
  <c r="F704" i="9"/>
  <c r="G704" i="9"/>
  <c r="F705" i="9"/>
  <c r="G705" i="9"/>
  <c r="F706" i="9"/>
  <c r="G706" i="9"/>
  <c r="F707" i="9"/>
  <c r="G707" i="9"/>
  <c r="F708" i="9"/>
  <c r="G708" i="9"/>
  <c r="F709" i="9"/>
  <c r="G709" i="9"/>
  <c r="F710" i="9"/>
  <c r="G710" i="9"/>
  <c r="F711" i="9"/>
  <c r="G711" i="9"/>
  <c r="F712" i="9"/>
  <c r="G712" i="9"/>
  <c r="F713" i="9"/>
  <c r="G713" i="9"/>
  <c r="F714" i="9"/>
  <c r="G714" i="9"/>
  <c r="F715" i="9"/>
  <c r="G715" i="9"/>
  <c r="F716" i="9"/>
  <c r="G716" i="9"/>
  <c r="F717" i="9"/>
  <c r="G717" i="9"/>
  <c r="F718" i="9"/>
  <c r="G718" i="9"/>
  <c r="F719" i="9"/>
  <c r="G719" i="9"/>
  <c r="F720" i="9"/>
  <c r="G720" i="9"/>
  <c r="F721" i="9"/>
  <c r="G721" i="9"/>
  <c r="F722" i="9"/>
  <c r="G722" i="9"/>
  <c r="F723" i="9"/>
  <c r="G723" i="9"/>
  <c r="F724" i="9"/>
  <c r="G724" i="9"/>
  <c r="F725" i="9"/>
  <c r="G725" i="9"/>
  <c r="F726" i="9"/>
  <c r="G726" i="9"/>
  <c r="F727" i="9"/>
  <c r="G727" i="9"/>
  <c r="F728" i="9"/>
  <c r="G728" i="9"/>
  <c r="F729" i="9"/>
  <c r="G729" i="9"/>
  <c r="F730" i="9"/>
  <c r="G730" i="9"/>
  <c r="F731" i="9"/>
  <c r="G731" i="9"/>
  <c r="F732" i="9"/>
  <c r="G732" i="9"/>
  <c r="F733" i="9"/>
  <c r="G733" i="9"/>
  <c r="F734" i="9"/>
  <c r="G734" i="9"/>
  <c r="F735" i="9"/>
  <c r="G735" i="9"/>
  <c r="F736" i="9"/>
  <c r="G736" i="9"/>
  <c r="F737" i="9"/>
  <c r="G737" i="9"/>
  <c r="F738" i="9"/>
  <c r="G738" i="9"/>
  <c r="F739" i="9"/>
  <c r="G739" i="9"/>
  <c r="F740" i="9"/>
  <c r="G740" i="9"/>
  <c r="F741" i="9"/>
  <c r="G741" i="9"/>
  <c r="F742" i="9"/>
  <c r="G742" i="9"/>
  <c r="F743" i="9"/>
  <c r="G743" i="9"/>
  <c r="F744" i="9"/>
  <c r="G744" i="9"/>
  <c r="F745" i="9"/>
  <c r="G745" i="9"/>
  <c r="F746" i="9"/>
  <c r="G746" i="9"/>
  <c r="F747" i="9"/>
  <c r="G747" i="9"/>
  <c r="F748" i="9"/>
  <c r="G748" i="9"/>
  <c r="F749" i="9"/>
  <c r="G749" i="9"/>
  <c r="F750" i="9"/>
  <c r="G750" i="9"/>
  <c r="F751" i="9"/>
  <c r="G751" i="9"/>
  <c r="F752" i="9"/>
  <c r="G752" i="9"/>
  <c r="F753" i="9"/>
  <c r="G753" i="9"/>
  <c r="F754" i="9"/>
  <c r="G754" i="9"/>
  <c r="F755" i="9"/>
  <c r="G755" i="9"/>
  <c r="F756" i="9"/>
  <c r="G756" i="9"/>
  <c r="F757" i="9"/>
  <c r="G757" i="9"/>
  <c r="F758" i="9"/>
  <c r="G758" i="9"/>
  <c r="F759" i="9"/>
  <c r="G759" i="9"/>
  <c r="F760" i="9"/>
  <c r="G760" i="9"/>
  <c r="F761" i="9"/>
  <c r="G761" i="9"/>
  <c r="F762" i="9"/>
  <c r="G762" i="9"/>
  <c r="F763" i="9"/>
  <c r="G763" i="9"/>
  <c r="F764" i="9"/>
  <c r="G764" i="9"/>
  <c r="F765" i="9"/>
  <c r="G765" i="9"/>
  <c r="F766" i="9"/>
  <c r="G766" i="9"/>
  <c r="F767" i="9"/>
  <c r="G767" i="9"/>
  <c r="F768" i="9"/>
  <c r="G768" i="9"/>
  <c r="F769" i="9"/>
  <c r="G769" i="9"/>
  <c r="F770" i="9"/>
  <c r="G770" i="9"/>
  <c r="F771" i="9"/>
  <c r="G771" i="9"/>
  <c r="F772" i="9"/>
  <c r="G772" i="9"/>
  <c r="F773" i="9"/>
  <c r="G773" i="9"/>
  <c r="F774" i="9"/>
  <c r="G774" i="9"/>
  <c r="F775" i="9"/>
  <c r="G775" i="9"/>
  <c r="F776" i="9"/>
  <c r="G776" i="9"/>
  <c r="F777" i="9"/>
  <c r="G777" i="9"/>
  <c r="F778" i="9"/>
  <c r="G778" i="9"/>
  <c r="F779" i="9"/>
  <c r="G779" i="9"/>
  <c r="F780" i="9"/>
  <c r="G780" i="9"/>
  <c r="F781" i="9"/>
  <c r="G781" i="9"/>
  <c r="F782" i="9"/>
  <c r="G782" i="9"/>
  <c r="F783" i="9"/>
  <c r="G783" i="9"/>
  <c r="F784" i="9"/>
  <c r="G784" i="9"/>
  <c r="F785" i="9"/>
  <c r="G785" i="9"/>
  <c r="F786" i="9"/>
  <c r="G786" i="9"/>
  <c r="F787" i="9"/>
  <c r="G787" i="9"/>
  <c r="F788" i="9"/>
  <c r="G788" i="9"/>
  <c r="F789" i="9"/>
  <c r="G789" i="9"/>
  <c r="F790" i="9"/>
  <c r="G790" i="9"/>
  <c r="F791" i="9"/>
  <c r="G791" i="9"/>
  <c r="F792" i="9"/>
  <c r="G792" i="9"/>
  <c r="F793" i="9"/>
  <c r="G793" i="9"/>
  <c r="F794" i="9"/>
  <c r="G794" i="9"/>
  <c r="F795" i="9"/>
  <c r="G795" i="9"/>
  <c r="F796" i="9"/>
  <c r="G796" i="9"/>
  <c r="F797" i="9"/>
  <c r="G797" i="9"/>
  <c r="F798" i="9"/>
  <c r="G798" i="9"/>
  <c r="F799" i="9"/>
  <c r="G799" i="9"/>
  <c r="F800" i="9"/>
  <c r="G800" i="9"/>
  <c r="F801" i="9"/>
  <c r="G801" i="9"/>
  <c r="F802" i="9"/>
  <c r="G802" i="9"/>
  <c r="F803" i="9"/>
  <c r="G803" i="9"/>
  <c r="F804" i="9"/>
  <c r="G804" i="9"/>
  <c r="F805" i="9"/>
  <c r="G805" i="9"/>
  <c r="F806" i="9"/>
  <c r="G806" i="9"/>
  <c r="F807" i="9"/>
  <c r="G807" i="9"/>
  <c r="F808" i="9"/>
  <c r="G808" i="9"/>
  <c r="F809" i="9"/>
  <c r="G809" i="9"/>
  <c r="F810" i="9"/>
  <c r="G810" i="9"/>
  <c r="F811" i="9"/>
  <c r="G811" i="9"/>
  <c r="F812" i="9"/>
  <c r="G812" i="9"/>
  <c r="F813" i="9"/>
  <c r="G813" i="9"/>
  <c r="F814" i="9"/>
  <c r="G814" i="9"/>
  <c r="F815" i="9"/>
  <c r="G815" i="9"/>
  <c r="F816" i="9"/>
  <c r="G816" i="9"/>
  <c r="F817" i="9"/>
  <c r="G817" i="9"/>
  <c r="F818" i="9"/>
  <c r="G818" i="9"/>
  <c r="F819" i="9"/>
  <c r="G819" i="9"/>
  <c r="F820" i="9"/>
  <c r="G820" i="9"/>
  <c r="F821" i="9"/>
  <c r="G821" i="9"/>
  <c r="F822" i="9"/>
  <c r="G822" i="9"/>
  <c r="F823" i="9"/>
  <c r="G823" i="9"/>
  <c r="F824" i="9"/>
  <c r="G824" i="9"/>
  <c r="F825" i="9"/>
  <c r="G825" i="9"/>
  <c r="F826" i="9"/>
  <c r="G826" i="9"/>
  <c r="F827" i="9"/>
  <c r="G827" i="9"/>
  <c r="F828" i="9"/>
  <c r="G828" i="9"/>
  <c r="F829" i="9"/>
  <c r="G829" i="9"/>
  <c r="F830" i="9"/>
  <c r="G830" i="9"/>
  <c r="F831" i="9"/>
  <c r="G831" i="9"/>
  <c r="F832" i="9"/>
  <c r="G832" i="9"/>
  <c r="F833" i="9"/>
  <c r="G833" i="9"/>
  <c r="F834" i="9"/>
  <c r="G834" i="9"/>
  <c r="F835" i="9"/>
  <c r="G835" i="9"/>
  <c r="F836" i="9"/>
  <c r="G836" i="9"/>
  <c r="F837" i="9"/>
  <c r="G837" i="9"/>
  <c r="F838" i="9"/>
  <c r="G838" i="9"/>
  <c r="F839" i="9"/>
  <c r="G839" i="9"/>
  <c r="F840" i="9"/>
  <c r="G840" i="9"/>
  <c r="F841" i="9"/>
  <c r="G841" i="9"/>
  <c r="F842" i="9"/>
  <c r="G842" i="9"/>
  <c r="F843" i="9"/>
  <c r="G843" i="9"/>
  <c r="F844" i="9"/>
  <c r="G844" i="9"/>
  <c r="F845" i="9"/>
  <c r="G845" i="9"/>
  <c r="F846" i="9"/>
  <c r="G846" i="9"/>
  <c r="F847" i="9"/>
  <c r="G847" i="9"/>
  <c r="F848" i="9"/>
  <c r="G848" i="9"/>
  <c r="F849" i="9"/>
  <c r="G849" i="9"/>
  <c r="F850" i="9"/>
  <c r="G850" i="9"/>
  <c r="F851" i="9"/>
  <c r="G851" i="9"/>
  <c r="F852" i="9"/>
  <c r="G852" i="9"/>
  <c r="F853" i="9"/>
  <c r="G853" i="9"/>
  <c r="F854" i="9"/>
  <c r="G854" i="9"/>
  <c r="F855" i="9"/>
  <c r="G855" i="9"/>
  <c r="F856" i="9"/>
  <c r="G856" i="9"/>
  <c r="F857" i="9"/>
  <c r="G857" i="9"/>
  <c r="F858" i="9"/>
  <c r="G858" i="9"/>
  <c r="F859" i="9"/>
  <c r="G859" i="9"/>
  <c r="F860" i="9"/>
  <c r="G860" i="9"/>
  <c r="F861" i="9"/>
  <c r="G861" i="9"/>
  <c r="F862" i="9"/>
  <c r="G862" i="9"/>
  <c r="F863" i="9"/>
  <c r="G863" i="9"/>
  <c r="F864" i="9"/>
  <c r="G864" i="9"/>
  <c r="F865" i="9"/>
  <c r="G865" i="9"/>
  <c r="F866" i="9"/>
  <c r="G866" i="9"/>
  <c r="F867" i="9"/>
  <c r="G867" i="9"/>
  <c r="F868" i="9"/>
  <c r="G868" i="9"/>
  <c r="F869" i="9"/>
  <c r="G869" i="9"/>
  <c r="F870" i="9"/>
  <c r="G870" i="9"/>
  <c r="F871" i="9"/>
  <c r="G871" i="9"/>
  <c r="F872" i="9"/>
  <c r="G872" i="9"/>
  <c r="F873" i="9"/>
  <c r="G873" i="9"/>
  <c r="F874" i="9"/>
  <c r="G874" i="9"/>
  <c r="F875" i="9"/>
  <c r="G875" i="9"/>
  <c r="F876" i="9"/>
  <c r="G876" i="9"/>
  <c r="F877" i="9"/>
  <c r="G877" i="9"/>
  <c r="F878" i="9"/>
  <c r="G878" i="9"/>
  <c r="F879" i="9"/>
  <c r="G879" i="9"/>
  <c r="F880" i="9"/>
  <c r="G880" i="9"/>
  <c r="F881" i="9"/>
  <c r="G881" i="9"/>
  <c r="F882" i="9"/>
  <c r="G882" i="9"/>
  <c r="F883" i="9"/>
  <c r="G883" i="9"/>
  <c r="F884" i="9"/>
  <c r="G884" i="9"/>
  <c r="F885" i="9"/>
  <c r="G885" i="9"/>
  <c r="F886" i="9"/>
  <c r="G886" i="9"/>
  <c r="F887" i="9"/>
  <c r="G887" i="9"/>
  <c r="F888" i="9"/>
  <c r="G888" i="9"/>
  <c r="F889" i="9"/>
  <c r="G889" i="9"/>
  <c r="F890" i="9"/>
  <c r="G890" i="9"/>
  <c r="F891" i="9"/>
  <c r="G891" i="9"/>
  <c r="F892" i="9"/>
  <c r="G892" i="9"/>
  <c r="F893" i="9"/>
  <c r="G893" i="9"/>
  <c r="F894" i="9"/>
  <c r="G894" i="9"/>
  <c r="F895" i="9"/>
  <c r="G895" i="9"/>
  <c r="F896" i="9"/>
  <c r="G896" i="9"/>
  <c r="F897" i="9"/>
  <c r="G897" i="9"/>
  <c r="F898" i="9"/>
  <c r="G898" i="9"/>
  <c r="F899" i="9"/>
  <c r="G899" i="9"/>
  <c r="F900" i="9"/>
  <c r="G900" i="9"/>
  <c r="F901" i="9"/>
  <c r="G901" i="9"/>
  <c r="F902" i="9"/>
  <c r="G902" i="9"/>
  <c r="F903" i="9"/>
  <c r="G903" i="9"/>
  <c r="F904" i="9"/>
  <c r="G904" i="9"/>
  <c r="F905" i="9"/>
  <c r="G905" i="9"/>
  <c r="F906" i="9"/>
  <c r="G906" i="9"/>
  <c r="F907" i="9"/>
  <c r="G907" i="9"/>
  <c r="F908" i="9"/>
  <c r="G908" i="9"/>
  <c r="F909" i="9"/>
  <c r="G909" i="9"/>
  <c r="F910" i="9"/>
  <c r="G910" i="9"/>
  <c r="F911" i="9"/>
  <c r="G911" i="9"/>
  <c r="F912" i="9"/>
  <c r="G912" i="9"/>
  <c r="F913" i="9"/>
  <c r="G913" i="9"/>
  <c r="F914" i="9"/>
  <c r="G914" i="9"/>
  <c r="F915" i="9"/>
  <c r="G915" i="9"/>
  <c r="F916" i="9"/>
  <c r="G916" i="9"/>
  <c r="F917" i="9"/>
  <c r="G917" i="9"/>
  <c r="F918" i="9"/>
  <c r="G918" i="9"/>
  <c r="F919" i="9"/>
  <c r="G919" i="9"/>
  <c r="F920" i="9"/>
  <c r="G920" i="9"/>
  <c r="F921" i="9"/>
  <c r="G921" i="9"/>
  <c r="F922" i="9"/>
  <c r="G922" i="9"/>
  <c r="F923" i="9"/>
  <c r="G923" i="9"/>
  <c r="F924" i="9"/>
  <c r="G924" i="9"/>
  <c r="F925" i="9"/>
  <c r="G925" i="9"/>
  <c r="F926" i="9"/>
  <c r="G926" i="9"/>
  <c r="F927" i="9"/>
  <c r="G927" i="9"/>
  <c r="F928" i="9"/>
  <c r="G928" i="9"/>
  <c r="F929" i="9"/>
  <c r="G929" i="9"/>
  <c r="F930" i="9"/>
  <c r="G930" i="9"/>
  <c r="F931" i="9"/>
  <c r="G931" i="9"/>
  <c r="F932" i="9"/>
  <c r="G932" i="9"/>
  <c r="F933" i="9"/>
  <c r="G933" i="9"/>
  <c r="F934" i="9"/>
  <c r="G934" i="9"/>
  <c r="F935" i="9"/>
  <c r="G935" i="9"/>
  <c r="F936" i="9"/>
  <c r="G936" i="9"/>
  <c r="F937" i="9"/>
  <c r="G937" i="9"/>
  <c r="F938" i="9"/>
  <c r="G938" i="9"/>
  <c r="F939" i="9"/>
  <c r="G939" i="9"/>
  <c r="F940" i="9"/>
  <c r="G940" i="9"/>
  <c r="F941" i="9"/>
  <c r="G941" i="9"/>
  <c r="F942" i="9"/>
  <c r="G942" i="9"/>
  <c r="F943" i="9"/>
  <c r="G943" i="9"/>
  <c r="F944" i="9"/>
  <c r="G944" i="9"/>
  <c r="F945" i="9"/>
  <c r="G945" i="9"/>
  <c r="F946" i="9"/>
  <c r="G946" i="9"/>
  <c r="F947" i="9"/>
  <c r="G947" i="9"/>
  <c r="F948" i="9"/>
  <c r="G948" i="9"/>
  <c r="F949" i="9"/>
  <c r="G949" i="9"/>
  <c r="F950" i="9"/>
  <c r="G950" i="9"/>
  <c r="F951" i="9"/>
  <c r="G951" i="9"/>
  <c r="F952" i="9"/>
  <c r="G952" i="9"/>
  <c r="F953" i="9"/>
  <c r="G953" i="9"/>
  <c r="F954" i="9"/>
  <c r="G954" i="9"/>
  <c r="F955" i="9"/>
  <c r="G955" i="9"/>
  <c r="F956" i="9"/>
  <c r="G956" i="9"/>
  <c r="F957" i="9"/>
  <c r="G957" i="9"/>
  <c r="F958" i="9"/>
  <c r="G958" i="9"/>
  <c r="F959" i="9"/>
  <c r="G959" i="9"/>
  <c r="F960" i="9"/>
  <c r="G960" i="9"/>
  <c r="F961" i="9"/>
  <c r="G961" i="9"/>
  <c r="F962" i="9"/>
  <c r="G962" i="9"/>
  <c r="F963" i="9"/>
  <c r="G963" i="9"/>
  <c r="F964" i="9"/>
  <c r="G964" i="9"/>
  <c r="F965" i="9"/>
  <c r="G965" i="9"/>
  <c r="F966" i="9"/>
  <c r="G966" i="9"/>
  <c r="F967" i="9"/>
  <c r="G967" i="9"/>
  <c r="F968" i="9"/>
  <c r="G968" i="9"/>
  <c r="F969" i="9"/>
  <c r="G969" i="9"/>
  <c r="F970" i="9"/>
  <c r="G970" i="9"/>
  <c r="F971" i="9"/>
  <c r="G971" i="9"/>
  <c r="F972" i="9"/>
  <c r="G972" i="9"/>
  <c r="F973" i="9"/>
  <c r="G973" i="9"/>
  <c r="F974" i="9"/>
  <c r="G974" i="9"/>
  <c r="F975" i="9"/>
  <c r="G975" i="9"/>
  <c r="F976" i="9"/>
  <c r="G976" i="9"/>
  <c r="F977" i="9"/>
  <c r="G977" i="9"/>
  <c r="F978" i="9"/>
  <c r="G978" i="9"/>
  <c r="F979" i="9"/>
  <c r="G979" i="9"/>
  <c r="F980" i="9"/>
  <c r="G980" i="9"/>
  <c r="F981" i="9"/>
  <c r="G981" i="9"/>
  <c r="F982" i="9"/>
  <c r="G982" i="9"/>
  <c r="F983" i="9"/>
  <c r="G983" i="9"/>
  <c r="F984" i="9"/>
  <c r="G984" i="9"/>
  <c r="F985" i="9"/>
  <c r="G985" i="9"/>
  <c r="F986" i="9"/>
  <c r="G986" i="9"/>
  <c r="F987" i="9"/>
  <c r="G987" i="9"/>
  <c r="F988" i="9"/>
  <c r="G988" i="9"/>
  <c r="F989" i="9"/>
  <c r="G989" i="9"/>
  <c r="F990" i="9"/>
  <c r="G990" i="9"/>
  <c r="F991" i="9"/>
  <c r="G991" i="9"/>
  <c r="F992" i="9"/>
  <c r="G992" i="9"/>
  <c r="F993" i="9"/>
  <c r="G993" i="9"/>
  <c r="F994" i="9"/>
  <c r="G994" i="9"/>
  <c r="F995" i="9"/>
  <c r="G995" i="9"/>
  <c r="F996" i="9"/>
  <c r="G996" i="9"/>
  <c r="F997" i="9"/>
  <c r="G997" i="9"/>
  <c r="F998" i="9"/>
  <c r="G998" i="9"/>
  <c r="F999" i="9"/>
  <c r="G999" i="9"/>
  <c r="F1000" i="9"/>
  <c r="G1000" i="9"/>
  <c r="H3" i="9"/>
  <c r="I3" i="9"/>
  <c r="H4" i="9"/>
  <c r="I4" i="9"/>
  <c r="H5" i="9"/>
  <c r="I5" i="9"/>
  <c r="H6" i="9"/>
  <c r="I6" i="9"/>
  <c r="H7" i="9"/>
  <c r="I7" i="9"/>
  <c r="H8" i="9"/>
  <c r="I8" i="9"/>
  <c r="H9" i="9"/>
  <c r="I9" i="9"/>
  <c r="H10" i="9"/>
  <c r="I10" i="9"/>
  <c r="H11" i="9"/>
  <c r="I11" i="9"/>
  <c r="H12" i="9"/>
  <c r="I12" i="9"/>
  <c r="H13" i="9"/>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H29" i="9"/>
  <c r="I29" i="9"/>
  <c r="H30" i="9"/>
  <c r="I30" i="9"/>
  <c r="H31" i="9"/>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H52" i="9"/>
  <c r="I52" i="9"/>
  <c r="H53" i="9"/>
  <c r="I53" i="9"/>
  <c r="H54" i="9"/>
  <c r="I54" i="9"/>
  <c r="H55" i="9"/>
  <c r="I55" i="9"/>
  <c r="H56" i="9"/>
  <c r="I56" i="9"/>
  <c r="H57" i="9"/>
  <c r="I57" i="9"/>
  <c r="H58" i="9"/>
  <c r="I58" i="9"/>
  <c r="H59" i="9"/>
  <c r="I59" i="9"/>
  <c r="H60" i="9"/>
  <c r="I60" i="9"/>
  <c r="H61" i="9"/>
  <c r="I61" i="9"/>
  <c r="H62" i="9"/>
  <c r="I62" i="9"/>
  <c r="H63" i="9"/>
  <c r="I63" i="9"/>
  <c r="H64" i="9"/>
  <c r="I64" i="9"/>
  <c r="H65" i="9"/>
  <c r="I65" i="9"/>
  <c r="H66" i="9"/>
  <c r="I66" i="9"/>
  <c r="H67" i="9"/>
  <c r="I67" i="9"/>
  <c r="H68" i="9"/>
  <c r="I68" i="9"/>
  <c r="H69" i="9"/>
  <c r="I69" i="9"/>
  <c r="H70" i="9"/>
  <c r="I70" i="9"/>
  <c r="H71" i="9"/>
  <c r="I71" i="9"/>
  <c r="H72" i="9"/>
  <c r="I72" i="9"/>
  <c r="H73" i="9"/>
  <c r="I73" i="9"/>
  <c r="H74" i="9"/>
  <c r="I74" i="9"/>
  <c r="H75" i="9"/>
  <c r="I75" i="9"/>
  <c r="H76" i="9"/>
  <c r="I76" i="9"/>
  <c r="H77" i="9"/>
  <c r="I77" i="9"/>
  <c r="H78" i="9"/>
  <c r="I78" i="9"/>
  <c r="H79" i="9"/>
  <c r="I79" i="9"/>
  <c r="H80" i="9"/>
  <c r="I80" i="9"/>
  <c r="H81" i="9"/>
  <c r="I81" i="9"/>
  <c r="H82" i="9"/>
  <c r="I82" i="9"/>
  <c r="H83" i="9"/>
  <c r="I83" i="9"/>
  <c r="H84" i="9"/>
  <c r="I84" i="9"/>
  <c r="H85" i="9"/>
  <c r="I85" i="9"/>
  <c r="H86" i="9"/>
  <c r="I86" i="9"/>
  <c r="H87" i="9"/>
  <c r="I87" i="9"/>
  <c r="H88" i="9"/>
  <c r="I88" i="9"/>
  <c r="H89" i="9"/>
  <c r="I89" i="9"/>
  <c r="H90" i="9"/>
  <c r="I90" i="9"/>
  <c r="H91" i="9"/>
  <c r="I91" i="9"/>
  <c r="H92" i="9"/>
  <c r="I92" i="9"/>
  <c r="H93" i="9"/>
  <c r="I93" i="9"/>
  <c r="H94" i="9"/>
  <c r="I94" i="9"/>
  <c r="H95" i="9"/>
  <c r="I95" i="9"/>
  <c r="H96" i="9"/>
  <c r="I96" i="9"/>
  <c r="H97" i="9"/>
  <c r="I97" i="9"/>
  <c r="H98" i="9"/>
  <c r="I98" i="9"/>
  <c r="H99" i="9"/>
  <c r="I99" i="9"/>
  <c r="H100" i="9"/>
  <c r="I100" i="9"/>
  <c r="H101" i="9"/>
  <c r="I101" i="9"/>
  <c r="H102" i="9"/>
  <c r="I102" i="9"/>
  <c r="H103" i="9"/>
  <c r="I103" i="9"/>
  <c r="H104" i="9"/>
  <c r="I104" i="9"/>
  <c r="H105" i="9"/>
  <c r="I105" i="9"/>
  <c r="H106" i="9"/>
  <c r="I106" i="9"/>
  <c r="H107" i="9"/>
  <c r="I107" i="9"/>
  <c r="H108" i="9"/>
  <c r="I108" i="9"/>
  <c r="H109" i="9"/>
  <c r="I109" i="9"/>
  <c r="H110" i="9"/>
  <c r="I110" i="9"/>
  <c r="H111" i="9"/>
  <c r="I111" i="9"/>
  <c r="H112" i="9"/>
  <c r="I112" i="9"/>
  <c r="H113" i="9"/>
  <c r="I113" i="9"/>
  <c r="H114" i="9"/>
  <c r="I114" i="9"/>
  <c r="H115" i="9"/>
  <c r="I115" i="9"/>
  <c r="H116" i="9"/>
  <c r="I116" i="9"/>
  <c r="H117" i="9"/>
  <c r="I117" i="9"/>
  <c r="H118" i="9"/>
  <c r="I118" i="9"/>
  <c r="H119" i="9"/>
  <c r="I119" i="9"/>
  <c r="H120" i="9"/>
  <c r="I120" i="9"/>
  <c r="H121" i="9"/>
  <c r="I121" i="9"/>
  <c r="H122" i="9"/>
  <c r="I122" i="9"/>
  <c r="H123" i="9"/>
  <c r="I123" i="9"/>
  <c r="H124" i="9"/>
  <c r="I124" i="9"/>
  <c r="H125" i="9"/>
  <c r="I125" i="9"/>
  <c r="H126" i="9"/>
  <c r="I126" i="9"/>
  <c r="H127" i="9"/>
  <c r="I127" i="9"/>
  <c r="H128" i="9"/>
  <c r="I128" i="9"/>
  <c r="H129" i="9"/>
  <c r="I129" i="9"/>
  <c r="H130" i="9"/>
  <c r="I130" i="9"/>
  <c r="H131" i="9"/>
  <c r="I131" i="9"/>
  <c r="H132" i="9"/>
  <c r="I132" i="9"/>
  <c r="H133" i="9"/>
  <c r="I133" i="9"/>
  <c r="H134" i="9"/>
  <c r="I134" i="9"/>
  <c r="H135" i="9"/>
  <c r="I135" i="9"/>
  <c r="H136" i="9"/>
  <c r="I136" i="9"/>
  <c r="H137" i="9"/>
  <c r="I137" i="9"/>
  <c r="H138" i="9"/>
  <c r="I138" i="9"/>
  <c r="H139" i="9"/>
  <c r="I139" i="9"/>
  <c r="H140" i="9"/>
  <c r="I140" i="9"/>
  <c r="H141" i="9"/>
  <c r="I141" i="9"/>
  <c r="H142" i="9"/>
  <c r="I142" i="9"/>
  <c r="H143" i="9"/>
  <c r="I143" i="9"/>
  <c r="H144" i="9"/>
  <c r="I144" i="9"/>
  <c r="H145" i="9"/>
  <c r="I145" i="9"/>
  <c r="H146" i="9"/>
  <c r="I146" i="9"/>
  <c r="H147" i="9"/>
  <c r="I147" i="9"/>
  <c r="H148" i="9"/>
  <c r="I148" i="9"/>
  <c r="H149" i="9"/>
  <c r="I149" i="9"/>
  <c r="H150" i="9"/>
  <c r="I150" i="9"/>
  <c r="H151" i="9"/>
  <c r="I151" i="9"/>
  <c r="H152" i="9"/>
  <c r="I152" i="9"/>
  <c r="H153" i="9"/>
  <c r="I153" i="9"/>
  <c r="H154" i="9"/>
  <c r="I154" i="9"/>
  <c r="H155" i="9"/>
  <c r="I155" i="9"/>
  <c r="H156" i="9"/>
  <c r="I156" i="9"/>
  <c r="H157" i="9"/>
  <c r="I157" i="9"/>
  <c r="H158" i="9"/>
  <c r="I158" i="9"/>
  <c r="H159" i="9"/>
  <c r="I159" i="9"/>
  <c r="H160" i="9"/>
  <c r="I160" i="9"/>
  <c r="H161" i="9"/>
  <c r="I161" i="9"/>
  <c r="H162" i="9"/>
  <c r="I162" i="9"/>
  <c r="H163" i="9"/>
  <c r="I163" i="9"/>
  <c r="H164" i="9"/>
  <c r="I164" i="9"/>
  <c r="H165" i="9"/>
  <c r="I165" i="9"/>
  <c r="H166" i="9"/>
  <c r="I166" i="9"/>
  <c r="H167" i="9"/>
  <c r="I167" i="9"/>
  <c r="H168" i="9"/>
  <c r="I168" i="9"/>
  <c r="H169" i="9"/>
  <c r="I169" i="9"/>
  <c r="H170" i="9"/>
  <c r="I170" i="9"/>
  <c r="H171" i="9"/>
  <c r="I171" i="9"/>
  <c r="H172" i="9"/>
  <c r="I172" i="9"/>
  <c r="H173" i="9"/>
  <c r="I173" i="9"/>
  <c r="H174" i="9"/>
  <c r="I174" i="9"/>
  <c r="H175" i="9"/>
  <c r="I175" i="9"/>
  <c r="H176" i="9"/>
  <c r="I176" i="9"/>
  <c r="H177" i="9"/>
  <c r="I177" i="9"/>
  <c r="H178" i="9"/>
  <c r="I178" i="9"/>
  <c r="H179" i="9"/>
  <c r="I179" i="9"/>
  <c r="H180" i="9"/>
  <c r="I180" i="9"/>
  <c r="H181" i="9"/>
  <c r="I181" i="9"/>
  <c r="H182" i="9"/>
  <c r="I182" i="9"/>
  <c r="H183" i="9"/>
  <c r="I183" i="9"/>
  <c r="H184" i="9"/>
  <c r="I184" i="9"/>
  <c r="H185" i="9"/>
  <c r="I185" i="9"/>
  <c r="H186" i="9"/>
  <c r="I186" i="9"/>
  <c r="H187" i="9"/>
  <c r="I187" i="9"/>
  <c r="H188" i="9"/>
  <c r="I188" i="9"/>
  <c r="H189" i="9"/>
  <c r="I189" i="9"/>
  <c r="H190" i="9"/>
  <c r="I190" i="9"/>
  <c r="H191" i="9"/>
  <c r="I191" i="9"/>
  <c r="H192" i="9"/>
  <c r="I192" i="9"/>
  <c r="H193" i="9"/>
  <c r="I193" i="9"/>
  <c r="H194" i="9"/>
  <c r="I194" i="9"/>
  <c r="H195" i="9"/>
  <c r="I195" i="9"/>
  <c r="H196" i="9"/>
  <c r="I196" i="9"/>
  <c r="H197" i="9"/>
  <c r="I197" i="9"/>
  <c r="H198" i="9"/>
  <c r="I198" i="9"/>
  <c r="H199" i="9"/>
  <c r="I199" i="9"/>
  <c r="H200" i="9"/>
  <c r="I200" i="9"/>
  <c r="H201" i="9"/>
  <c r="I201" i="9"/>
  <c r="H202" i="9"/>
  <c r="I202" i="9"/>
  <c r="H203" i="9"/>
  <c r="I203" i="9"/>
  <c r="H204" i="9"/>
  <c r="I204" i="9"/>
  <c r="H205" i="9"/>
  <c r="I205" i="9"/>
  <c r="H206" i="9"/>
  <c r="I206" i="9"/>
  <c r="H207" i="9"/>
  <c r="I207" i="9"/>
  <c r="H208" i="9"/>
  <c r="I208" i="9"/>
  <c r="H209" i="9"/>
  <c r="I209" i="9"/>
  <c r="H210" i="9"/>
  <c r="I210" i="9"/>
  <c r="H211" i="9"/>
  <c r="I211" i="9"/>
  <c r="H212" i="9"/>
  <c r="I212" i="9"/>
  <c r="H213" i="9"/>
  <c r="I213" i="9"/>
  <c r="H214" i="9"/>
  <c r="I214" i="9"/>
  <c r="H215" i="9"/>
  <c r="I215" i="9"/>
  <c r="H216" i="9"/>
  <c r="I216" i="9"/>
  <c r="H217" i="9"/>
  <c r="I217" i="9"/>
  <c r="H218" i="9"/>
  <c r="I218" i="9"/>
  <c r="H219" i="9"/>
  <c r="I219" i="9"/>
  <c r="H220" i="9"/>
  <c r="I220" i="9"/>
  <c r="H221" i="9"/>
  <c r="I221" i="9"/>
  <c r="H222" i="9"/>
  <c r="I222" i="9"/>
  <c r="H223" i="9"/>
  <c r="I223" i="9"/>
  <c r="H224" i="9"/>
  <c r="I224" i="9"/>
  <c r="H225" i="9"/>
  <c r="I225" i="9"/>
  <c r="H226" i="9"/>
  <c r="I226" i="9"/>
  <c r="H227" i="9"/>
  <c r="I227" i="9"/>
  <c r="H228" i="9"/>
  <c r="I228" i="9"/>
  <c r="H229" i="9"/>
  <c r="I229" i="9"/>
  <c r="H230" i="9"/>
  <c r="I230" i="9"/>
  <c r="H231" i="9"/>
  <c r="I231" i="9"/>
  <c r="H232" i="9"/>
  <c r="I232" i="9"/>
  <c r="H233" i="9"/>
  <c r="I233" i="9"/>
  <c r="H234" i="9"/>
  <c r="I234" i="9"/>
  <c r="H235" i="9"/>
  <c r="I235" i="9"/>
  <c r="H236" i="9"/>
  <c r="I236" i="9"/>
  <c r="H237" i="9"/>
  <c r="I237" i="9"/>
  <c r="H238" i="9"/>
  <c r="I238" i="9"/>
  <c r="H239" i="9"/>
  <c r="I239" i="9"/>
  <c r="H240" i="9"/>
  <c r="I240" i="9"/>
  <c r="H241" i="9"/>
  <c r="I241" i="9"/>
  <c r="H242" i="9"/>
  <c r="I242" i="9"/>
  <c r="H243" i="9"/>
  <c r="I243" i="9"/>
  <c r="H244" i="9"/>
  <c r="I244" i="9"/>
  <c r="H245" i="9"/>
  <c r="I245" i="9"/>
  <c r="H246" i="9"/>
  <c r="I246" i="9"/>
  <c r="H247" i="9"/>
  <c r="I247" i="9"/>
  <c r="H248" i="9"/>
  <c r="I248" i="9"/>
  <c r="H249" i="9"/>
  <c r="I249" i="9"/>
  <c r="H250" i="9"/>
  <c r="I250" i="9"/>
  <c r="H251" i="9"/>
  <c r="I251" i="9"/>
  <c r="H252" i="9"/>
  <c r="I252" i="9"/>
  <c r="H253" i="9"/>
  <c r="I253" i="9"/>
  <c r="H254" i="9"/>
  <c r="I254" i="9"/>
  <c r="H255" i="9"/>
  <c r="I255" i="9"/>
  <c r="H256" i="9"/>
  <c r="I256" i="9"/>
  <c r="H257" i="9"/>
  <c r="I257" i="9"/>
  <c r="H258" i="9"/>
  <c r="I258" i="9"/>
  <c r="H259" i="9"/>
  <c r="I259" i="9"/>
  <c r="H260" i="9"/>
  <c r="I260" i="9"/>
  <c r="H261" i="9"/>
  <c r="I261" i="9"/>
  <c r="H262" i="9"/>
  <c r="I262" i="9"/>
  <c r="H263" i="9"/>
  <c r="I263" i="9"/>
  <c r="H264" i="9"/>
  <c r="I264" i="9"/>
  <c r="H265" i="9"/>
  <c r="I265" i="9"/>
  <c r="H266" i="9"/>
  <c r="I266" i="9"/>
  <c r="H267" i="9"/>
  <c r="I267" i="9"/>
  <c r="H268" i="9"/>
  <c r="I268" i="9"/>
  <c r="H269" i="9"/>
  <c r="I269" i="9"/>
  <c r="H270" i="9"/>
  <c r="I270" i="9"/>
  <c r="H271" i="9"/>
  <c r="I271" i="9"/>
  <c r="H272" i="9"/>
  <c r="I272" i="9"/>
  <c r="H273" i="9"/>
  <c r="I273" i="9"/>
  <c r="H274" i="9"/>
  <c r="I274" i="9"/>
  <c r="H275" i="9"/>
  <c r="I275" i="9"/>
  <c r="H276" i="9"/>
  <c r="I276" i="9"/>
  <c r="H277" i="9"/>
  <c r="I277" i="9"/>
  <c r="H278" i="9"/>
  <c r="I278" i="9"/>
  <c r="H279" i="9"/>
  <c r="I279" i="9"/>
  <c r="H280" i="9"/>
  <c r="I280" i="9"/>
  <c r="H281" i="9"/>
  <c r="I281" i="9"/>
  <c r="H282" i="9"/>
  <c r="I282" i="9"/>
  <c r="H283" i="9"/>
  <c r="I283" i="9"/>
  <c r="H284" i="9"/>
  <c r="I284" i="9"/>
  <c r="H285" i="9"/>
  <c r="I285" i="9"/>
  <c r="H286" i="9"/>
  <c r="I286" i="9"/>
  <c r="H287" i="9"/>
  <c r="I287" i="9"/>
  <c r="H288" i="9"/>
  <c r="I288" i="9"/>
  <c r="H289" i="9"/>
  <c r="I289" i="9"/>
  <c r="H290" i="9"/>
  <c r="I290" i="9"/>
  <c r="H291" i="9"/>
  <c r="I291" i="9"/>
  <c r="H292" i="9"/>
  <c r="I292" i="9"/>
  <c r="H293" i="9"/>
  <c r="I293" i="9"/>
  <c r="H294" i="9"/>
  <c r="I294" i="9"/>
  <c r="H295" i="9"/>
  <c r="I295" i="9"/>
  <c r="H296" i="9"/>
  <c r="I296" i="9"/>
  <c r="H297" i="9"/>
  <c r="I297" i="9"/>
  <c r="H298" i="9"/>
  <c r="I298" i="9"/>
  <c r="H299" i="9"/>
  <c r="I299" i="9"/>
  <c r="H300" i="9"/>
  <c r="I300" i="9"/>
  <c r="H301" i="9"/>
  <c r="I301" i="9"/>
  <c r="H302" i="9"/>
  <c r="I302" i="9"/>
  <c r="H303" i="9"/>
  <c r="I303" i="9"/>
  <c r="H304" i="9"/>
  <c r="I304" i="9"/>
  <c r="H305" i="9"/>
  <c r="I305" i="9"/>
  <c r="H306" i="9"/>
  <c r="I306" i="9"/>
  <c r="H307" i="9"/>
  <c r="I307" i="9"/>
  <c r="H308" i="9"/>
  <c r="I308" i="9"/>
  <c r="H309" i="9"/>
  <c r="I309" i="9"/>
  <c r="H310" i="9"/>
  <c r="I310" i="9"/>
  <c r="H311" i="9"/>
  <c r="I311" i="9"/>
  <c r="H312" i="9"/>
  <c r="I312" i="9"/>
  <c r="H313" i="9"/>
  <c r="I313" i="9"/>
  <c r="H314" i="9"/>
  <c r="I314" i="9"/>
  <c r="H315" i="9"/>
  <c r="I315" i="9"/>
  <c r="H316" i="9"/>
  <c r="I316" i="9"/>
  <c r="H317" i="9"/>
  <c r="I317" i="9"/>
  <c r="H318" i="9"/>
  <c r="I318" i="9"/>
  <c r="H319" i="9"/>
  <c r="I319" i="9"/>
  <c r="H320" i="9"/>
  <c r="I320" i="9"/>
  <c r="H321" i="9"/>
  <c r="I321" i="9"/>
  <c r="H322" i="9"/>
  <c r="I322" i="9"/>
  <c r="H323" i="9"/>
  <c r="I323" i="9"/>
  <c r="H324" i="9"/>
  <c r="I324" i="9"/>
  <c r="H325" i="9"/>
  <c r="I325" i="9"/>
  <c r="H326" i="9"/>
  <c r="I326" i="9"/>
  <c r="H327" i="9"/>
  <c r="I327" i="9"/>
  <c r="H328" i="9"/>
  <c r="I328" i="9"/>
  <c r="H329" i="9"/>
  <c r="I329" i="9"/>
  <c r="H330" i="9"/>
  <c r="I330" i="9"/>
  <c r="H331" i="9"/>
  <c r="I331" i="9"/>
  <c r="H332" i="9"/>
  <c r="I332" i="9"/>
  <c r="H333" i="9"/>
  <c r="I333" i="9"/>
  <c r="H334" i="9"/>
  <c r="I334" i="9"/>
  <c r="H335" i="9"/>
  <c r="I335" i="9"/>
  <c r="H336" i="9"/>
  <c r="I336" i="9"/>
  <c r="H337" i="9"/>
  <c r="I337" i="9"/>
  <c r="H338" i="9"/>
  <c r="I338" i="9"/>
  <c r="H339" i="9"/>
  <c r="I339" i="9"/>
  <c r="H340" i="9"/>
  <c r="I340" i="9"/>
  <c r="H341" i="9"/>
  <c r="I341" i="9"/>
  <c r="H342" i="9"/>
  <c r="I342" i="9"/>
  <c r="H343" i="9"/>
  <c r="I343" i="9"/>
  <c r="H344" i="9"/>
  <c r="I344" i="9"/>
  <c r="H345" i="9"/>
  <c r="I345" i="9"/>
  <c r="H346" i="9"/>
  <c r="I346" i="9"/>
  <c r="H347" i="9"/>
  <c r="I347" i="9"/>
  <c r="H348" i="9"/>
  <c r="I348" i="9"/>
  <c r="H349" i="9"/>
  <c r="I349" i="9"/>
  <c r="H350" i="9"/>
  <c r="I350" i="9"/>
  <c r="H351" i="9"/>
  <c r="I351" i="9"/>
  <c r="H352" i="9"/>
  <c r="I352" i="9"/>
  <c r="H353" i="9"/>
  <c r="I353" i="9"/>
  <c r="H354" i="9"/>
  <c r="I354" i="9"/>
  <c r="H355" i="9"/>
  <c r="I355" i="9"/>
  <c r="H356" i="9"/>
  <c r="I356" i="9"/>
  <c r="H357" i="9"/>
  <c r="I357" i="9"/>
  <c r="H358" i="9"/>
  <c r="I358" i="9"/>
  <c r="H359" i="9"/>
  <c r="I359" i="9"/>
  <c r="H360" i="9"/>
  <c r="I360" i="9"/>
  <c r="H361" i="9"/>
  <c r="I361" i="9"/>
  <c r="H362" i="9"/>
  <c r="I362" i="9"/>
  <c r="H363" i="9"/>
  <c r="I363" i="9"/>
  <c r="H364" i="9"/>
  <c r="I364" i="9"/>
  <c r="H365" i="9"/>
  <c r="I365" i="9"/>
  <c r="H366" i="9"/>
  <c r="I366" i="9"/>
  <c r="H367" i="9"/>
  <c r="I367" i="9"/>
  <c r="H368" i="9"/>
  <c r="I368" i="9"/>
  <c r="H369" i="9"/>
  <c r="I369" i="9"/>
  <c r="H370" i="9"/>
  <c r="I370" i="9"/>
  <c r="H371" i="9"/>
  <c r="I371" i="9"/>
  <c r="H372" i="9"/>
  <c r="I372" i="9"/>
  <c r="H373" i="9"/>
  <c r="I373" i="9"/>
  <c r="H374" i="9"/>
  <c r="I374" i="9"/>
  <c r="H375" i="9"/>
  <c r="I375" i="9"/>
  <c r="H376" i="9"/>
  <c r="I376" i="9"/>
  <c r="H377" i="9"/>
  <c r="I377" i="9"/>
  <c r="H378" i="9"/>
  <c r="I378" i="9"/>
  <c r="H379" i="9"/>
  <c r="I379" i="9"/>
  <c r="H380" i="9"/>
  <c r="I380" i="9"/>
  <c r="H381" i="9"/>
  <c r="I381" i="9"/>
  <c r="H382" i="9"/>
  <c r="I382" i="9"/>
  <c r="H383" i="9"/>
  <c r="I383" i="9"/>
  <c r="H384" i="9"/>
  <c r="I384" i="9"/>
  <c r="H385" i="9"/>
  <c r="I385" i="9"/>
  <c r="H386" i="9"/>
  <c r="I386" i="9"/>
  <c r="H387" i="9"/>
  <c r="I387" i="9"/>
  <c r="H388" i="9"/>
  <c r="I388" i="9"/>
  <c r="H389" i="9"/>
  <c r="I389" i="9"/>
  <c r="H390" i="9"/>
  <c r="I390" i="9"/>
  <c r="H391" i="9"/>
  <c r="I391" i="9"/>
  <c r="H392" i="9"/>
  <c r="I392" i="9"/>
  <c r="H393" i="9"/>
  <c r="I393" i="9"/>
  <c r="H394" i="9"/>
  <c r="I394" i="9"/>
  <c r="H395" i="9"/>
  <c r="I395" i="9"/>
  <c r="H396" i="9"/>
  <c r="I396" i="9"/>
  <c r="H397" i="9"/>
  <c r="I397" i="9"/>
  <c r="H398" i="9"/>
  <c r="I398" i="9"/>
  <c r="H399" i="9"/>
  <c r="I399" i="9"/>
  <c r="H400" i="9"/>
  <c r="I400" i="9"/>
  <c r="H401" i="9"/>
  <c r="I401" i="9"/>
  <c r="H402" i="9"/>
  <c r="I402" i="9"/>
  <c r="H403" i="9"/>
  <c r="I403" i="9"/>
  <c r="H404" i="9"/>
  <c r="I404" i="9"/>
  <c r="H405" i="9"/>
  <c r="I405" i="9"/>
  <c r="H406" i="9"/>
  <c r="I406" i="9"/>
  <c r="H407" i="9"/>
  <c r="I407" i="9"/>
  <c r="H408" i="9"/>
  <c r="I408" i="9"/>
  <c r="H409" i="9"/>
  <c r="I409" i="9"/>
  <c r="H410" i="9"/>
  <c r="I410" i="9"/>
  <c r="H411" i="9"/>
  <c r="I411" i="9"/>
  <c r="H412" i="9"/>
  <c r="I412" i="9"/>
  <c r="H413" i="9"/>
  <c r="I413" i="9"/>
  <c r="H414" i="9"/>
  <c r="I414" i="9"/>
  <c r="H415" i="9"/>
  <c r="I415" i="9"/>
  <c r="H416" i="9"/>
  <c r="I416" i="9"/>
  <c r="H417" i="9"/>
  <c r="I417" i="9"/>
  <c r="H418" i="9"/>
  <c r="I418" i="9"/>
  <c r="H419" i="9"/>
  <c r="I419" i="9"/>
  <c r="H420" i="9"/>
  <c r="I420" i="9"/>
  <c r="H421" i="9"/>
  <c r="I421" i="9"/>
  <c r="H422" i="9"/>
  <c r="I422" i="9"/>
  <c r="H423" i="9"/>
  <c r="I423" i="9"/>
  <c r="H424" i="9"/>
  <c r="I424" i="9"/>
  <c r="H425" i="9"/>
  <c r="I425" i="9"/>
  <c r="H426" i="9"/>
  <c r="I426" i="9"/>
  <c r="H427" i="9"/>
  <c r="I427" i="9"/>
  <c r="H428" i="9"/>
  <c r="I428" i="9"/>
  <c r="H429" i="9"/>
  <c r="I429" i="9"/>
  <c r="H430" i="9"/>
  <c r="I430" i="9"/>
  <c r="H431" i="9"/>
  <c r="I431" i="9"/>
  <c r="H432" i="9"/>
  <c r="I432" i="9"/>
  <c r="H433" i="9"/>
  <c r="I433" i="9"/>
  <c r="H434" i="9"/>
  <c r="I434" i="9"/>
  <c r="H435" i="9"/>
  <c r="I435" i="9"/>
  <c r="H436" i="9"/>
  <c r="I436" i="9"/>
  <c r="H437" i="9"/>
  <c r="I437" i="9"/>
  <c r="H438" i="9"/>
  <c r="I438" i="9"/>
  <c r="H439" i="9"/>
  <c r="I439" i="9"/>
  <c r="H440" i="9"/>
  <c r="I440" i="9"/>
  <c r="H441" i="9"/>
  <c r="I441" i="9"/>
  <c r="H442" i="9"/>
  <c r="I442" i="9"/>
  <c r="H443" i="9"/>
  <c r="I443" i="9"/>
  <c r="H444" i="9"/>
  <c r="I444" i="9"/>
  <c r="H445" i="9"/>
  <c r="I445" i="9"/>
  <c r="H446" i="9"/>
  <c r="I446" i="9"/>
  <c r="H447" i="9"/>
  <c r="I447" i="9"/>
  <c r="H448" i="9"/>
  <c r="I448" i="9"/>
  <c r="H449" i="9"/>
  <c r="I449" i="9"/>
  <c r="H450" i="9"/>
  <c r="I450" i="9"/>
  <c r="H451" i="9"/>
  <c r="I451" i="9"/>
  <c r="H452" i="9"/>
  <c r="I452" i="9"/>
  <c r="H453" i="9"/>
  <c r="I453" i="9"/>
  <c r="H454" i="9"/>
  <c r="I454" i="9"/>
  <c r="H455" i="9"/>
  <c r="I455" i="9"/>
  <c r="H456" i="9"/>
  <c r="I456" i="9"/>
  <c r="H457" i="9"/>
  <c r="I457" i="9"/>
  <c r="H458" i="9"/>
  <c r="I458" i="9"/>
  <c r="H459" i="9"/>
  <c r="I459" i="9"/>
  <c r="H460" i="9"/>
  <c r="I460" i="9"/>
  <c r="H461" i="9"/>
  <c r="I461" i="9"/>
  <c r="H462" i="9"/>
  <c r="I462" i="9"/>
  <c r="H463" i="9"/>
  <c r="I463" i="9"/>
  <c r="H464" i="9"/>
  <c r="I464" i="9"/>
  <c r="H465" i="9"/>
  <c r="I465" i="9"/>
  <c r="H466" i="9"/>
  <c r="I466" i="9"/>
  <c r="H467" i="9"/>
  <c r="I467" i="9"/>
  <c r="H468" i="9"/>
  <c r="I468" i="9"/>
  <c r="H469" i="9"/>
  <c r="I469" i="9"/>
  <c r="H470" i="9"/>
  <c r="I470" i="9"/>
  <c r="H471" i="9"/>
  <c r="I471" i="9"/>
  <c r="H472" i="9"/>
  <c r="I472" i="9"/>
  <c r="H473" i="9"/>
  <c r="I473" i="9"/>
  <c r="H474" i="9"/>
  <c r="I474" i="9"/>
  <c r="H475" i="9"/>
  <c r="I475" i="9"/>
  <c r="H476" i="9"/>
  <c r="I476" i="9"/>
  <c r="H477" i="9"/>
  <c r="I477" i="9"/>
  <c r="H478" i="9"/>
  <c r="I478" i="9"/>
  <c r="H479" i="9"/>
  <c r="I479" i="9"/>
  <c r="H480" i="9"/>
  <c r="I480" i="9"/>
  <c r="H481" i="9"/>
  <c r="I481" i="9"/>
  <c r="H482" i="9"/>
  <c r="I482" i="9"/>
  <c r="H483" i="9"/>
  <c r="I483" i="9"/>
  <c r="H484" i="9"/>
  <c r="I484" i="9"/>
  <c r="H485" i="9"/>
  <c r="I485" i="9"/>
  <c r="H486" i="9"/>
  <c r="I486" i="9"/>
  <c r="H487" i="9"/>
  <c r="I487" i="9"/>
  <c r="H488" i="9"/>
  <c r="I488" i="9"/>
  <c r="H489" i="9"/>
  <c r="I489" i="9"/>
  <c r="H490" i="9"/>
  <c r="I490" i="9"/>
  <c r="H491" i="9"/>
  <c r="I491" i="9"/>
  <c r="H492" i="9"/>
  <c r="I492" i="9"/>
  <c r="H493" i="9"/>
  <c r="I493" i="9"/>
  <c r="H494" i="9"/>
  <c r="I494" i="9"/>
  <c r="H495" i="9"/>
  <c r="I495" i="9"/>
  <c r="H496" i="9"/>
  <c r="I496" i="9"/>
  <c r="H497" i="9"/>
  <c r="I497" i="9"/>
  <c r="H498" i="9"/>
  <c r="I498" i="9"/>
  <c r="H499" i="9"/>
  <c r="I499" i="9"/>
  <c r="H500" i="9"/>
  <c r="I500" i="9"/>
  <c r="H501" i="9"/>
  <c r="I501" i="9"/>
  <c r="H502" i="9"/>
  <c r="I502" i="9"/>
  <c r="H503" i="9"/>
  <c r="I503" i="9"/>
  <c r="H504" i="9"/>
  <c r="I504" i="9"/>
  <c r="H505" i="9"/>
  <c r="I505" i="9"/>
  <c r="H506" i="9"/>
  <c r="I506" i="9"/>
  <c r="H507" i="9"/>
  <c r="I507" i="9"/>
  <c r="H508" i="9"/>
  <c r="I508" i="9"/>
  <c r="H509" i="9"/>
  <c r="I509" i="9"/>
  <c r="H510" i="9"/>
  <c r="I510" i="9"/>
  <c r="H511" i="9"/>
  <c r="I511" i="9"/>
  <c r="H512" i="9"/>
  <c r="I512" i="9"/>
  <c r="H513" i="9"/>
  <c r="I513" i="9"/>
  <c r="H514" i="9"/>
  <c r="I514" i="9"/>
  <c r="H515" i="9"/>
  <c r="I515" i="9"/>
  <c r="H516" i="9"/>
  <c r="I516" i="9"/>
  <c r="H517" i="9"/>
  <c r="I517" i="9"/>
  <c r="H518" i="9"/>
  <c r="I518" i="9"/>
  <c r="H519" i="9"/>
  <c r="I519" i="9"/>
  <c r="H520" i="9"/>
  <c r="I520" i="9"/>
  <c r="H521" i="9"/>
  <c r="I521" i="9"/>
  <c r="H522" i="9"/>
  <c r="I522" i="9"/>
  <c r="H523" i="9"/>
  <c r="I523" i="9"/>
  <c r="H524" i="9"/>
  <c r="I524" i="9"/>
  <c r="H525" i="9"/>
  <c r="I525" i="9"/>
  <c r="H526" i="9"/>
  <c r="I526" i="9"/>
  <c r="H527" i="9"/>
  <c r="I527" i="9"/>
  <c r="H528" i="9"/>
  <c r="I528" i="9"/>
  <c r="H529" i="9"/>
  <c r="I529" i="9"/>
  <c r="H530" i="9"/>
  <c r="I530" i="9"/>
  <c r="H531" i="9"/>
  <c r="I531" i="9"/>
  <c r="H532" i="9"/>
  <c r="I532" i="9"/>
  <c r="H533" i="9"/>
  <c r="I533" i="9"/>
  <c r="H534" i="9"/>
  <c r="I534" i="9"/>
  <c r="H535" i="9"/>
  <c r="I535" i="9"/>
  <c r="H536" i="9"/>
  <c r="I536" i="9"/>
  <c r="H537" i="9"/>
  <c r="I537" i="9"/>
  <c r="H538" i="9"/>
  <c r="I538" i="9"/>
  <c r="H539" i="9"/>
  <c r="I539" i="9"/>
  <c r="H540" i="9"/>
  <c r="I540" i="9"/>
  <c r="H541" i="9"/>
  <c r="I541" i="9"/>
  <c r="H542" i="9"/>
  <c r="I542" i="9"/>
  <c r="H543" i="9"/>
  <c r="I543" i="9"/>
  <c r="H544" i="9"/>
  <c r="I544" i="9"/>
  <c r="H545" i="9"/>
  <c r="I545" i="9"/>
  <c r="H546" i="9"/>
  <c r="I546" i="9"/>
  <c r="H547" i="9"/>
  <c r="I547" i="9"/>
  <c r="H548" i="9"/>
  <c r="I548" i="9"/>
  <c r="H549" i="9"/>
  <c r="I549" i="9"/>
  <c r="H550" i="9"/>
  <c r="I550" i="9"/>
  <c r="H551" i="9"/>
  <c r="I551" i="9"/>
  <c r="H552" i="9"/>
  <c r="I552" i="9"/>
  <c r="H553" i="9"/>
  <c r="I553" i="9"/>
  <c r="H554" i="9"/>
  <c r="I554" i="9"/>
  <c r="H555" i="9"/>
  <c r="I555" i="9"/>
  <c r="H556" i="9"/>
  <c r="I556" i="9"/>
  <c r="H557" i="9"/>
  <c r="I557" i="9"/>
  <c r="H558" i="9"/>
  <c r="I558" i="9"/>
  <c r="H559" i="9"/>
  <c r="I559" i="9"/>
  <c r="H560" i="9"/>
  <c r="I560" i="9"/>
  <c r="H561" i="9"/>
  <c r="I561" i="9"/>
  <c r="H562" i="9"/>
  <c r="I562" i="9"/>
  <c r="H563" i="9"/>
  <c r="I563" i="9"/>
  <c r="H564" i="9"/>
  <c r="I564" i="9"/>
  <c r="H565" i="9"/>
  <c r="I565" i="9"/>
  <c r="H566" i="9"/>
  <c r="I566" i="9"/>
  <c r="H567" i="9"/>
  <c r="I567" i="9"/>
  <c r="H568" i="9"/>
  <c r="I568" i="9"/>
  <c r="H569" i="9"/>
  <c r="I569" i="9"/>
  <c r="H570" i="9"/>
  <c r="I570" i="9"/>
  <c r="H571" i="9"/>
  <c r="I571" i="9"/>
  <c r="H572" i="9"/>
  <c r="I572" i="9"/>
  <c r="H573" i="9"/>
  <c r="I573" i="9"/>
  <c r="H574" i="9"/>
  <c r="I574" i="9"/>
  <c r="H575" i="9"/>
  <c r="I575" i="9"/>
  <c r="H576" i="9"/>
  <c r="I576" i="9"/>
  <c r="H577" i="9"/>
  <c r="I577" i="9"/>
  <c r="H578" i="9"/>
  <c r="I578" i="9"/>
  <c r="H579" i="9"/>
  <c r="I579" i="9"/>
  <c r="H580" i="9"/>
  <c r="I580" i="9"/>
  <c r="H581" i="9"/>
  <c r="I581" i="9"/>
  <c r="H582" i="9"/>
  <c r="I582" i="9"/>
  <c r="H583" i="9"/>
  <c r="I583" i="9"/>
  <c r="H584" i="9"/>
  <c r="I584" i="9"/>
  <c r="H585" i="9"/>
  <c r="I585" i="9"/>
  <c r="H586" i="9"/>
  <c r="I586" i="9"/>
  <c r="H587" i="9"/>
  <c r="I587" i="9"/>
  <c r="H588" i="9"/>
  <c r="I588" i="9"/>
  <c r="H589" i="9"/>
  <c r="I589" i="9"/>
  <c r="H590" i="9"/>
  <c r="I590" i="9"/>
  <c r="H591" i="9"/>
  <c r="I591" i="9"/>
  <c r="H592" i="9"/>
  <c r="I592" i="9"/>
  <c r="H593" i="9"/>
  <c r="I593" i="9"/>
  <c r="H594" i="9"/>
  <c r="I594" i="9"/>
  <c r="H595" i="9"/>
  <c r="I595" i="9"/>
  <c r="H596" i="9"/>
  <c r="I596" i="9"/>
  <c r="H597" i="9"/>
  <c r="I597" i="9"/>
  <c r="H598" i="9"/>
  <c r="I598" i="9"/>
  <c r="H599" i="9"/>
  <c r="I599" i="9"/>
  <c r="H600" i="9"/>
  <c r="I600" i="9"/>
  <c r="H601" i="9"/>
  <c r="I601" i="9"/>
  <c r="H602" i="9"/>
  <c r="I602" i="9"/>
  <c r="H603" i="9"/>
  <c r="I603" i="9"/>
  <c r="H604" i="9"/>
  <c r="I604" i="9"/>
  <c r="H605" i="9"/>
  <c r="I605" i="9"/>
  <c r="H606" i="9"/>
  <c r="I606" i="9"/>
  <c r="H607" i="9"/>
  <c r="I607" i="9"/>
  <c r="H608" i="9"/>
  <c r="I608" i="9"/>
  <c r="H609" i="9"/>
  <c r="I609" i="9"/>
  <c r="H610" i="9"/>
  <c r="I610" i="9"/>
  <c r="H611" i="9"/>
  <c r="I611" i="9"/>
  <c r="H612" i="9"/>
  <c r="I612" i="9"/>
  <c r="H613" i="9"/>
  <c r="I613" i="9"/>
  <c r="H614" i="9"/>
  <c r="I614" i="9"/>
  <c r="H615" i="9"/>
  <c r="I615" i="9"/>
  <c r="H616" i="9"/>
  <c r="I616" i="9"/>
  <c r="H617" i="9"/>
  <c r="I617" i="9"/>
  <c r="H618" i="9"/>
  <c r="I618" i="9"/>
  <c r="H619" i="9"/>
  <c r="I619" i="9"/>
  <c r="H620" i="9"/>
  <c r="I620" i="9"/>
  <c r="H621" i="9"/>
  <c r="I621" i="9"/>
  <c r="H622" i="9"/>
  <c r="I622" i="9"/>
  <c r="H623" i="9"/>
  <c r="I623" i="9"/>
  <c r="H624" i="9"/>
  <c r="I624" i="9"/>
  <c r="H625" i="9"/>
  <c r="I625" i="9"/>
  <c r="H626" i="9"/>
  <c r="I626" i="9"/>
  <c r="H627" i="9"/>
  <c r="I627" i="9"/>
  <c r="H628" i="9"/>
  <c r="I628" i="9"/>
  <c r="H629" i="9"/>
  <c r="I629" i="9"/>
  <c r="H630" i="9"/>
  <c r="I630" i="9"/>
  <c r="H631" i="9"/>
  <c r="I631" i="9"/>
  <c r="H632" i="9"/>
  <c r="I632" i="9"/>
  <c r="H633" i="9"/>
  <c r="I633" i="9"/>
  <c r="H634" i="9"/>
  <c r="I634" i="9"/>
  <c r="H635" i="9"/>
  <c r="I635" i="9"/>
  <c r="H636" i="9"/>
  <c r="I636" i="9"/>
  <c r="H637" i="9"/>
  <c r="I637" i="9"/>
  <c r="H638" i="9"/>
  <c r="I638" i="9"/>
  <c r="H639" i="9"/>
  <c r="I639" i="9"/>
  <c r="H640" i="9"/>
  <c r="I640" i="9"/>
  <c r="H641" i="9"/>
  <c r="I641" i="9"/>
  <c r="H642" i="9"/>
  <c r="I642" i="9"/>
  <c r="H643" i="9"/>
  <c r="I643" i="9"/>
  <c r="H644" i="9"/>
  <c r="I644" i="9"/>
  <c r="H645" i="9"/>
  <c r="I645" i="9"/>
  <c r="H646" i="9"/>
  <c r="I646" i="9"/>
  <c r="H647" i="9"/>
  <c r="I647" i="9"/>
  <c r="H648" i="9"/>
  <c r="I648" i="9"/>
  <c r="H649" i="9"/>
  <c r="I649" i="9"/>
  <c r="H650" i="9"/>
  <c r="I650" i="9"/>
  <c r="H651" i="9"/>
  <c r="I651" i="9"/>
  <c r="H652" i="9"/>
  <c r="I652" i="9"/>
  <c r="H653" i="9"/>
  <c r="I653" i="9"/>
  <c r="H654" i="9"/>
  <c r="I654" i="9"/>
  <c r="H655" i="9"/>
  <c r="I655" i="9"/>
  <c r="H656" i="9"/>
  <c r="I656" i="9"/>
  <c r="H657" i="9"/>
  <c r="I657" i="9"/>
  <c r="H658" i="9"/>
  <c r="I658" i="9"/>
  <c r="H659" i="9"/>
  <c r="I659" i="9"/>
  <c r="H660" i="9"/>
  <c r="I660" i="9"/>
  <c r="H661" i="9"/>
  <c r="I661" i="9"/>
  <c r="H662" i="9"/>
  <c r="I662" i="9"/>
  <c r="H663" i="9"/>
  <c r="I663" i="9"/>
  <c r="H664" i="9"/>
  <c r="I664" i="9"/>
  <c r="H665" i="9"/>
  <c r="I665" i="9"/>
  <c r="H666" i="9"/>
  <c r="I666" i="9"/>
  <c r="H667" i="9"/>
  <c r="I667" i="9"/>
  <c r="H668" i="9"/>
  <c r="I668" i="9"/>
  <c r="H669" i="9"/>
  <c r="I669" i="9"/>
  <c r="H670" i="9"/>
  <c r="I670" i="9"/>
  <c r="H671" i="9"/>
  <c r="I671" i="9"/>
  <c r="H672" i="9"/>
  <c r="I672" i="9"/>
  <c r="H673" i="9"/>
  <c r="I673" i="9"/>
  <c r="H674" i="9"/>
  <c r="I674" i="9"/>
  <c r="H675" i="9"/>
  <c r="I675" i="9"/>
  <c r="H676" i="9"/>
  <c r="I676" i="9"/>
  <c r="H677" i="9"/>
  <c r="I677" i="9"/>
  <c r="H678" i="9"/>
  <c r="I678" i="9"/>
  <c r="H679" i="9"/>
  <c r="I679" i="9"/>
  <c r="H680" i="9"/>
  <c r="I680" i="9"/>
  <c r="H681" i="9"/>
  <c r="I681" i="9"/>
  <c r="H682" i="9"/>
  <c r="I682" i="9"/>
  <c r="H683" i="9"/>
  <c r="I683" i="9"/>
  <c r="H684" i="9"/>
  <c r="I684" i="9"/>
  <c r="H685" i="9"/>
  <c r="I685" i="9"/>
  <c r="H686" i="9"/>
  <c r="I686" i="9"/>
  <c r="H687" i="9"/>
  <c r="I687" i="9"/>
  <c r="H688" i="9"/>
  <c r="I688" i="9"/>
  <c r="H689" i="9"/>
  <c r="I689" i="9"/>
  <c r="H690" i="9"/>
  <c r="I690" i="9"/>
  <c r="H691" i="9"/>
  <c r="I691" i="9"/>
  <c r="H692" i="9"/>
  <c r="I692" i="9"/>
  <c r="H693" i="9"/>
  <c r="I693" i="9"/>
  <c r="H694" i="9"/>
  <c r="I694" i="9"/>
  <c r="H695" i="9"/>
  <c r="I695" i="9"/>
  <c r="H696" i="9"/>
  <c r="I696" i="9"/>
  <c r="H697" i="9"/>
  <c r="I697" i="9"/>
  <c r="H698" i="9"/>
  <c r="I698" i="9"/>
  <c r="H699" i="9"/>
  <c r="I699" i="9"/>
  <c r="H700" i="9"/>
  <c r="I700" i="9"/>
  <c r="H701" i="9"/>
  <c r="I701" i="9"/>
  <c r="H702" i="9"/>
  <c r="I702" i="9"/>
  <c r="H703" i="9"/>
  <c r="I703" i="9"/>
  <c r="H704" i="9"/>
  <c r="I704" i="9"/>
  <c r="H705" i="9"/>
  <c r="I705" i="9"/>
  <c r="H706" i="9"/>
  <c r="I706" i="9"/>
  <c r="H707" i="9"/>
  <c r="I707" i="9"/>
  <c r="H708" i="9"/>
  <c r="I708" i="9"/>
  <c r="H709" i="9"/>
  <c r="I709" i="9"/>
  <c r="H710" i="9"/>
  <c r="I710" i="9"/>
  <c r="H711" i="9"/>
  <c r="I711" i="9"/>
  <c r="H712" i="9"/>
  <c r="I712" i="9"/>
  <c r="H713" i="9"/>
  <c r="I713" i="9"/>
  <c r="H714" i="9"/>
  <c r="I714" i="9"/>
  <c r="H715" i="9"/>
  <c r="I715" i="9"/>
  <c r="H716" i="9"/>
  <c r="I716" i="9"/>
  <c r="H717" i="9"/>
  <c r="I717" i="9"/>
  <c r="H718" i="9"/>
  <c r="I718" i="9"/>
  <c r="H719" i="9"/>
  <c r="I719" i="9"/>
  <c r="H720" i="9"/>
  <c r="I720" i="9"/>
  <c r="H721" i="9"/>
  <c r="I721" i="9"/>
  <c r="H722" i="9"/>
  <c r="I722" i="9"/>
  <c r="H723" i="9"/>
  <c r="I723" i="9"/>
  <c r="H724" i="9"/>
  <c r="I724" i="9"/>
  <c r="H725" i="9"/>
  <c r="I725" i="9"/>
  <c r="H726" i="9"/>
  <c r="I726" i="9"/>
  <c r="H727" i="9"/>
  <c r="I727" i="9"/>
  <c r="H728" i="9"/>
  <c r="I728" i="9"/>
  <c r="H729" i="9"/>
  <c r="I729" i="9"/>
  <c r="H730" i="9"/>
  <c r="I730" i="9"/>
  <c r="H731" i="9"/>
  <c r="I731" i="9"/>
  <c r="H732" i="9"/>
  <c r="I732" i="9"/>
  <c r="H733" i="9"/>
  <c r="I733" i="9"/>
  <c r="H734" i="9"/>
  <c r="I734" i="9"/>
  <c r="H735" i="9"/>
  <c r="I735" i="9"/>
  <c r="H736" i="9"/>
  <c r="I736" i="9"/>
  <c r="H737" i="9"/>
  <c r="I737" i="9"/>
  <c r="H738" i="9"/>
  <c r="I738" i="9"/>
  <c r="H739" i="9"/>
  <c r="I739" i="9"/>
  <c r="H740" i="9"/>
  <c r="I740" i="9"/>
  <c r="H741" i="9"/>
  <c r="I741" i="9"/>
  <c r="H742" i="9"/>
  <c r="I742" i="9"/>
  <c r="H743" i="9"/>
  <c r="I743" i="9"/>
  <c r="H744" i="9"/>
  <c r="I744" i="9"/>
  <c r="H745" i="9"/>
  <c r="I745" i="9"/>
  <c r="H746" i="9"/>
  <c r="I746" i="9"/>
  <c r="H747" i="9"/>
  <c r="I747" i="9"/>
  <c r="H748" i="9"/>
  <c r="I748" i="9"/>
  <c r="H749" i="9"/>
  <c r="I749" i="9"/>
  <c r="H750" i="9"/>
  <c r="I750" i="9"/>
  <c r="H751" i="9"/>
  <c r="I751" i="9"/>
  <c r="H752" i="9"/>
  <c r="I752" i="9"/>
  <c r="H753" i="9"/>
  <c r="I753" i="9"/>
  <c r="H754" i="9"/>
  <c r="I754" i="9"/>
  <c r="H755" i="9"/>
  <c r="I755" i="9"/>
  <c r="H756" i="9"/>
  <c r="I756" i="9"/>
  <c r="H757" i="9"/>
  <c r="I757" i="9"/>
  <c r="H758" i="9"/>
  <c r="I758" i="9"/>
  <c r="H759" i="9"/>
  <c r="I759" i="9"/>
  <c r="H760" i="9"/>
  <c r="I760" i="9"/>
  <c r="H761" i="9"/>
  <c r="I761" i="9"/>
  <c r="H762" i="9"/>
  <c r="I762" i="9"/>
  <c r="H763" i="9"/>
  <c r="I763" i="9"/>
  <c r="H764" i="9"/>
  <c r="I764" i="9"/>
  <c r="H765" i="9"/>
  <c r="I765" i="9"/>
  <c r="H766" i="9"/>
  <c r="I766" i="9"/>
  <c r="H767" i="9"/>
  <c r="I767" i="9"/>
  <c r="H768" i="9"/>
  <c r="I768" i="9"/>
  <c r="H769" i="9"/>
  <c r="I769" i="9"/>
  <c r="H770" i="9"/>
  <c r="I770" i="9"/>
  <c r="H771" i="9"/>
  <c r="I771" i="9"/>
  <c r="H772" i="9"/>
  <c r="I772" i="9"/>
  <c r="H773" i="9"/>
  <c r="I773" i="9"/>
  <c r="H774" i="9"/>
  <c r="I774" i="9"/>
  <c r="H775" i="9"/>
  <c r="I775" i="9"/>
  <c r="H776" i="9"/>
  <c r="I776" i="9"/>
  <c r="H777" i="9"/>
  <c r="I777" i="9"/>
  <c r="H778" i="9"/>
  <c r="I778" i="9"/>
  <c r="H779" i="9"/>
  <c r="I779" i="9"/>
  <c r="H780" i="9"/>
  <c r="I780" i="9"/>
  <c r="H781" i="9"/>
  <c r="I781" i="9"/>
  <c r="H782" i="9"/>
  <c r="I782" i="9"/>
  <c r="H783" i="9"/>
  <c r="I783" i="9"/>
  <c r="H784" i="9"/>
  <c r="I784" i="9"/>
  <c r="H785" i="9"/>
  <c r="I785" i="9"/>
  <c r="H786" i="9"/>
  <c r="I786" i="9"/>
  <c r="H787" i="9"/>
  <c r="I787" i="9"/>
  <c r="H788" i="9"/>
  <c r="I788" i="9"/>
  <c r="H789" i="9"/>
  <c r="I789" i="9"/>
  <c r="H790" i="9"/>
  <c r="I790" i="9"/>
  <c r="H791" i="9"/>
  <c r="I791" i="9"/>
  <c r="H792" i="9"/>
  <c r="I792" i="9"/>
  <c r="H793" i="9"/>
  <c r="I793" i="9"/>
  <c r="H794" i="9"/>
  <c r="I794" i="9"/>
  <c r="H795" i="9"/>
  <c r="I795" i="9"/>
  <c r="H796" i="9"/>
  <c r="I796" i="9"/>
  <c r="H797" i="9"/>
  <c r="I797" i="9"/>
  <c r="H798" i="9"/>
  <c r="I798" i="9"/>
  <c r="H799" i="9"/>
  <c r="I799" i="9"/>
  <c r="H800" i="9"/>
  <c r="I800" i="9"/>
  <c r="H801" i="9"/>
  <c r="I801" i="9"/>
  <c r="H802" i="9"/>
  <c r="I802" i="9"/>
  <c r="H803" i="9"/>
  <c r="I803" i="9"/>
  <c r="H804" i="9"/>
  <c r="I804" i="9"/>
  <c r="H805" i="9"/>
  <c r="I805" i="9"/>
  <c r="H806" i="9"/>
  <c r="I806" i="9"/>
  <c r="H807" i="9"/>
  <c r="I807" i="9"/>
  <c r="H808" i="9"/>
  <c r="I808" i="9"/>
  <c r="H809" i="9"/>
  <c r="I809" i="9"/>
  <c r="H810" i="9"/>
  <c r="I810" i="9"/>
  <c r="H811" i="9"/>
  <c r="I811" i="9"/>
  <c r="H812" i="9"/>
  <c r="I812" i="9"/>
  <c r="H813" i="9"/>
  <c r="I813" i="9"/>
  <c r="H814" i="9"/>
  <c r="I814" i="9"/>
  <c r="H815" i="9"/>
  <c r="I815" i="9"/>
  <c r="H816" i="9"/>
  <c r="I816" i="9"/>
  <c r="H817" i="9"/>
  <c r="I817" i="9"/>
  <c r="H818" i="9"/>
  <c r="I818" i="9"/>
  <c r="H819" i="9"/>
  <c r="I819" i="9"/>
  <c r="H820" i="9"/>
  <c r="I820" i="9"/>
  <c r="H821" i="9"/>
  <c r="I821" i="9"/>
  <c r="H822" i="9"/>
  <c r="I822" i="9"/>
  <c r="H823" i="9"/>
  <c r="I823" i="9"/>
  <c r="H824" i="9"/>
  <c r="I824" i="9"/>
  <c r="H825" i="9"/>
  <c r="I825" i="9"/>
  <c r="H826" i="9"/>
  <c r="I826" i="9"/>
  <c r="H827" i="9"/>
  <c r="I827" i="9"/>
  <c r="H828" i="9"/>
  <c r="I828" i="9"/>
  <c r="H829" i="9"/>
  <c r="I829" i="9"/>
  <c r="H830" i="9"/>
  <c r="I830" i="9"/>
  <c r="H831" i="9"/>
  <c r="I831" i="9"/>
  <c r="H832" i="9"/>
  <c r="I832" i="9"/>
  <c r="H833" i="9"/>
  <c r="I833" i="9"/>
  <c r="H834" i="9"/>
  <c r="I834" i="9"/>
  <c r="H835" i="9"/>
  <c r="I835" i="9"/>
  <c r="H836" i="9"/>
  <c r="I836" i="9"/>
  <c r="H837" i="9"/>
  <c r="I837" i="9"/>
  <c r="H838" i="9"/>
  <c r="I838" i="9"/>
  <c r="H839" i="9"/>
  <c r="I839" i="9"/>
  <c r="H840" i="9"/>
  <c r="I840" i="9"/>
  <c r="H841" i="9"/>
  <c r="I841" i="9"/>
  <c r="H842" i="9"/>
  <c r="I842" i="9"/>
  <c r="H843" i="9"/>
  <c r="I843" i="9"/>
  <c r="H844" i="9"/>
  <c r="I844" i="9"/>
  <c r="H845" i="9"/>
  <c r="I845" i="9"/>
  <c r="H846" i="9"/>
  <c r="I846" i="9"/>
  <c r="H847" i="9"/>
  <c r="I847" i="9"/>
  <c r="H848" i="9"/>
  <c r="I848" i="9"/>
  <c r="H849" i="9"/>
  <c r="I849" i="9"/>
  <c r="H850" i="9"/>
  <c r="I850" i="9"/>
  <c r="H851" i="9"/>
  <c r="I851" i="9"/>
  <c r="H852" i="9"/>
  <c r="I852" i="9"/>
  <c r="H853" i="9"/>
  <c r="I853" i="9"/>
  <c r="H854" i="9"/>
  <c r="I854" i="9"/>
  <c r="H855" i="9"/>
  <c r="I855" i="9"/>
  <c r="H856" i="9"/>
  <c r="I856" i="9"/>
  <c r="H857" i="9"/>
  <c r="I857" i="9"/>
  <c r="H858" i="9"/>
  <c r="I858" i="9"/>
  <c r="H859" i="9"/>
  <c r="I859" i="9"/>
  <c r="H860" i="9"/>
  <c r="I860" i="9"/>
  <c r="H861" i="9"/>
  <c r="I861" i="9"/>
  <c r="H862" i="9"/>
  <c r="I862" i="9"/>
  <c r="H863" i="9"/>
  <c r="I863" i="9"/>
  <c r="H864" i="9"/>
  <c r="I864" i="9"/>
  <c r="H865" i="9"/>
  <c r="I865" i="9"/>
  <c r="H866" i="9"/>
  <c r="I866" i="9"/>
  <c r="H867" i="9"/>
  <c r="I867" i="9"/>
  <c r="H868" i="9"/>
  <c r="I868" i="9"/>
  <c r="H869" i="9"/>
  <c r="I869" i="9"/>
  <c r="H870" i="9"/>
  <c r="I870" i="9"/>
  <c r="H871" i="9"/>
  <c r="I871" i="9"/>
  <c r="H872" i="9"/>
  <c r="I872" i="9"/>
  <c r="H873" i="9"/>
  <c r="I873" i="9"/>
  <c r="H874" i="9"/>
  <c r="I874" i="9"/>
  <c r="H875" i="9"/>
  <c r="I875" i="9"/>
  <c r="H876" i="9"/>
  <c r="I876" i="9"/>
  <c r="H877" i="9"/>
  <c r="I877" i="9"/>
  <c r="H878" i="9"/>
  <c r="I878" i="9"/>
  <c r="H879" i="9"/>
  <c r="I879" i="9"/>
  <c r="H880" i="9"/>
  <c r="I880" i="9"/>
  <c r="H881" i="9"/>
  <c r="I881" i="9"/>
  <c r="H882" i="9"/>
  <c r="I882" i="9"/>
  <c r="H883" i="9"/>
  <c r="I883" i="9"/>
  <c r="H884" i="9"/>
  <c r="I884" i="9"/>
  <c r="H885" i="9"/>
  <c r="I885" i="9"/>
  <c r="H886" i="9"/>
  <c r="I886" i="9"/>
  <c r="H887" i="9"/>
  <c r="I887" i="9"/>
  <c r="H888" i="9"/>
  <c r="I888" i="9"/>
  <c r="H889" i="9"/>
  <c r="I889" i="9"/>
  <c r="H890" i="9"/>
  <c r="I890" i="9"/>
  <c r="H891" i="9"/>
  <c r="I891" i="9"/>
  <c r="H892" i="9"/>
  <c r="I892" i="9"/>
  <c r="H893" i="9"/>
  <c r="I893" i="9"/>
  <c r="H894" i="9"/>
  <c r="I894" i="9"/>
  <c r="H895" i="9"/>
  <c r="I895" i="9"/>
  <c r="H896" i="9"/>
  <c r="I896" i="9"/>
  <c r="H897" i="9"/>
  <c r="I897" i="9"/>
  <c r="H898" i="9"/>
  <c r="I898" i="9"/>
  <c r="H899" i="9"/>
  <c r="I899" i="9"/>
  <c r="H900" i="9"/>
  <c r="I900" i="9"/>
  <c r="H901" i="9"/>
  <c r="I901" i="9"/>
  <c r="H902" i="9"/>
  <c r="I902" i="9"/>
  <c r="H903" i="9"/>
  <c r="I903" i="9"/>
  <c r="H904" i="9"/>
  <c r="I904" i="9"/>
  <c r="H905" i="9"/>
  <c r="I905" i="9"/>
  <c r="H906" i="9"/>
  <c r="I906" i="9"/>
  <c r="H907" i="9"/>
  <c r="I907" i="9"/>
  <c r="H908" i="9"/>
  <c r="I908" i="9"/>
  <c r="H909" i="9"/>
  <c r="I909" i="9"/>
  <c r="H910" i="9"/>
  <c r="I910" i="9"/>
  <c r="H911" i="9"/>
  <c r="I911" i="9"/>
  <c r="H912" i="9"/>
  <c r="I912" i="9"/>
  <c r="H913" i="9"/>
  <c r="I913" i="9"/>
  <c r="H914" i="9"/>
  <c r="I914" i="9"/>
  <c r="H915" i="9"/>
  <c r="I915" i="9"/>
  <c r="H916" i="9"/>
  <c r="I916" i="9"/>
  <c r="H917" i="9"/>
  <c r="I917" i="9"/>
  <c r="H918" i="9"/>
  <c r="I918" i="9"/>
  <c r="H919" i="9"/>
  <c r="I919" i="9"/>
  <c r="H920" i="9"/>
  <c r="I920" i="9"/>
  <c r="H921" i="9"/>
  <c r="I921" i="9"/>
  <c r="H922" i="9"/>
  <c r="I922" i="9"/>
  <c r="H923" i="9"/>
  <c r="I923" i="9"/>
  <c r="H924" i="9"/>
  <c r="I924" i="9"/>
  <c r="H925" i="9"/>
  <c r="I925" i="9"/>
  <c r="H926" i="9"/>
  <c r="I926" i="9"/>
  <c r="H927" i="9"/>
  <c r="I927" i="9"/>
  <c r="H928" i="9"/>
  <c r="I928" i="9"/>
  <c r="H929" i="9"/>
  <c r="I929" i="9"/>
  <c r="H930" i="9"/>
  <c r="I930" i="9"/>
  <c r="H931" i="9"/>
  <c r="I931" i="9"/>
  <c r="H932" i="9"/>
  <c r="I932" i="9"/>
  <c r="H933" i="9"/>
  <c r="I933" i="9"/>
  <c r="H934" i="9"/>
  <c r="I934" i="9"/>
  <c r="H935" i="9"/>
  <c r="I935" i="9"/>
  <c r="H936" i="9"/>
  <c r="I936" i="9"/>
  <c r="H937" i="9"/>
  <c r="I937" i="9"/>
  <c r="H938" i="9"/>
  <c r="I938" i="9"/>
  <c r="H939" i="9"/>
  <c r="I939" i="9"/>
  <c r="H940" i="9"/>
  <c r="I940" i="9"/>
  <c r="H941" i="9"/>
  <c r="I941" i="9"/>
  <c r="H942" i="9"/>
  <c r="I942" i="9"/>
  <c r="H943" i="9"/>
  <c r="I943" i="9"/>
  <c r="H944" i="9"/>
  <c r="I944" i="9"/>
  <c r="H945" i="9"/>
  <c r="I945" i="9"/>
  <c r="H946" i="9"/>
  <c r="I946" i="9"/>
  <c r="H947" i="9"/>
  <c r="I947" i="9"/>
  <c r="H948" i="9"/>
  <c r="I948" i="9"/>
  <c r="H949" i="9"/>
  <c r="I949" i="9"/>
  <c r="H950" i="9"/>
  <c r="I950" i="9"/>
  <c r="H951" i="9"/>
  <c r="I951" i="9"/>
  <c r="H952" i="9"/>
  <c r="I952" i="9"/>
  <c r="H953" i="9"/>
  <c r="I953" i="9"/>
  <c r="H954" i="9"/>
  <c r="I954" i="9"/>
  <c r="H955" i="9"/>
  <c r="I955" i="9"/>
  <c r="H956" i="9"/>
  <c r="I956" i="9"/>
  <c r="H957" i="9"/>
  <c r="I957" i="9"/>
  <c r="H958" i="9"/>
  <c r="I958" i="9"/>
  <c r="H959" i="9"/>
  <c r="I959" i="9"/>
  <c r="H960" i="9"/>
  <c r="I960" i="9"/>
  <c r="H961" i="9"/>
  <c r="I961" i="9"/>
  <c r="H962" i="9"/>
  <c r="I962" i="9"/>
  <c r="H963" i="9"/>
  <c r="I963" i="9"/>
  <c r="H964" i="9"/>
  <c r="I964" i="9"/>
  <c r="H965" i="9"/>
  <c r="I965" i="9"/>
  <c r="H966" i="9"/>
  <c r="I966" i="9"/>
  <c r="H967" i="9"/>
  <c r="I967" i="9"/>
  <c r="H968" i="9"/>
  <c r="I968" i="9"/>
  <c r="H969" i="9"/>
  <c r="I969" i="9"/>
  <c r="H970" i="9"/>
  <c r="I970" i="9"/>
  <c r="H971" i="9"/>
  <c r="I971" i="9"/>
  <c r="H972" i="9"/>
  <c r="I972" i="9"/>
  <c r="H973" i="9"/>
  <c r="I973" i="9"/>
  <c r="H974" i="9"/>
  <c r="I974" i="9"/>
  <c r="H975" i="9"/>
  <c r="I975" i="9"/>
  <c r="H976" i="9"/>
  <c r="I976" i="9"/>
  <c r="H977" i="9"/>
  <c r="I977" i="9"/>
  <c r="H978" i="9"/>
  <c r="I978" i="9"/>
  <c r="H979" i="9"/>
  <c r="I979" i="9"/>
  <c r="H980" i="9"/>
  <c r="I980" i="9"/>
  <c r="H981" i="9"/>
  <c r="I981" i="9"/>
  <c r="H982" i="9"/>
  <c r="I982" i="9"/>
  <c r="H983" i="9"/>
  <c r="I983" i="9"/>
  <c r="H984" i="9"/>
  <c r="I984" i="9"/>
  <c r="H985" i="9"/>
  <c r="I985" i="9"/>
  <c r="H986" i="9"/>
  <c r="I986" i="9"/>
  <c r="H987" i="9"/>
  <c r="I987" i="9"/>
  <c r="H988" i="9"/>
  <c r="I988" i="9"/>
  <c r="H989" i="9"/>
  <c r="I989" i="9"/>
  <c r="H990" i="9"/>
  <c r="I990" i="9"/>
  <c r="H991" i="9"/>
  <c r="I991" i="9"/>
  <c r="H992" i="9"/>
  <c r="I992" i="9"/>
  <c r="H993" i="9"/>
  <c r="I993" i="9"/>
  <c r="H994" i="9"/>
  <c r="I994" i="9"/>
  <c r="H995" i="9"/>
  <c r="I995" i="9"/>
  <c r="H996" i="9"/>
  <c r="I996" i="9"/>
  <c r="H997" i="9"/>
  <c r="I997" i="9"/>
  <c r="H998" i="9"/>
  <c r="I998" i="9"/>
  <c r="H999" i="9"/>
  <c r="I999" i="9"/>
  <c r="H1000" i="9"/>
  <c r="I1000" i="9"/>
  <c r="I2" i="9"/>
  <c r="H2" i="9"/>
  <c r="G2" i="9"/>
  <c r="F2" i="9"/>
  <c r="F5" i="8"/>
  <c r="F6" i="8"/>
  <c r="F7" i="8"/>
  <c r="F8" i="8"/>
  <c r="F9" i="8"/>
  <c r="F10" i="8"/>
  <c r="K2" i="9" l="1"/>
  <c r="N2" i="11"/>
  <c r="O2" i="11"/>
  <c r="L2" i="9"/>
  <c r="M2" i="9"/>
  <c r="N2" i="9"/>
  <c r="F3" i="8"/>
  <c r="G3" i="8"/>
  <c r="H3" i="8"/>
  <c r="I3" i="8"/>
  <c r="F4" i="8"/>
  <c r="G4" i="8"/>
  <c r="H4" i="8"/>
  <c r="I4" i="8"/>
  <c r="G5" i="8"/>
  <c r="H5" i="8"/>
  <c r="I5" i="8"/>
  <c r="G6" i="8"/>
  <c r="H6" i="8"/>
  <c r="I6" i="8"/>
  <c r="G7" i="8"/>
  <c r="H7" i="8"/>
  <c r="I7" i="8"/>
  <c r="G8" i="8"/>
  <c r="H8" i="8"/>
  <c r="I8" i="8"/>
  <c r="G9" i="8"/>
  <c r="H9" i="8"/>
  <c r="I9" i="8"/>
  <c r="G10" i="8"/>
  <c r="H10" i="8"/>
  <c r="I10" i="8"/>
  <c r="F11" i="8"/>
  <c r="G11" i="8"/>
  <c r="H11" i="8"/>
  <c r="I11" i="8"/>
  <c r="F12" i="8"/>
  <c r="G12" i="8"/>
  <c r="H12" i="8"/>
  <c r="I12" i="8"/>
  <c r="F13" i="8"/>
  <c r="G13" i="8"/>
  <c r="H13" i="8"/>
  <c r="I13" i="8"/>
  <c r="F14" i="8"/>
  <c r="G14" i="8"/>
  <c r="H14" i="8"/>
  <c r="I14" i="8"/>
  <c r="F15" i="8"/>
  <c r="G15" i="8"/>
  <c r="H15" i="8"/>
  <c r="I15" i="8"/>
  <c r="F16" i="8"/>
  <c r="G16" i="8"/>
  <c r="H16" i="8"/>
  <c r="I16" i="8"/>
  <c r="F17" i="8"/>
  <c r="G17" i="8"/>
  <c r="H17" i="8"/>
  <c r="I17" i="8"/>
  <c r="F18" i="8"/>
  <c r="G18" i="8"/>
  <c r="H18" i="8"/>
  <c r="I18" i="8"/>
  <c r="F19" i="8"/>
  <c r="G19" i="8"/>
  <c r="H19" i="8"/>
  <c r="I19" i="8"/>
  <c r="F20" i="8"/>
  <c r="G20" i="8"/>
  <c r="H20" i="8"/>
  <c r="I20" i="8"/>
  <c r="F21" i="8"/>
  <c r="G21" i="8"/>
  <c r="H21" i="8"/>
  <c r="I21" i="8"/>
  <c r="F22" i="8"/>
  <c r="G22" i="8"/>
  <c r="H22" i="8"/>
  <c r="I22" i="8"/>
  <c r="F23" i="8"/>
  <c r="G23" i="8"/>
  <c r="H23" i="8"/>
  <c r="I23" i="8"/>
  <c r="F24" i="8"/>
  <c r="G24" i="8"/>
  <c r="H24" i="8"/>
  <c r="I24" i="8"/>
  <c r="F25" i="8"/>
  <c r="G25" i="8"/>
  <c r="H25" i="8"/>
  <c r="I25" i="8"/>
  <c r="F26" i="8"/>
  <c r="G26" i="8"/>
  <c r="H26" i="8"/>
  <c r="I26" i="8"/>
  <c r="F27" i="8"/>
  <c r="G27" i="8"/>
  <c r="H27" i="8"/>
  <c r="I27" i="8"/>
  <c r="F28" i="8"/>
  <c r="G28" i="8"/>
  <c r="H28" i="8"/>
  <c r="I28" i="8"/>
  <c r="F29" i="8"/>
  <c r="G29" i="8"/>
  <c r="H29" i="8"/>
  <c r="I29" i="8"/>
  <c r="F30" i="8"/>
  <c r="G30" i="8"/>
  <c r="H30" i="8"/>
  <c r="I30" i="8"/>
  <c r="F31" i="8"/>
  <c r="G31" i="8"/>
  <c r="H31" i="8"/>
  <c r="I31" i="8"/>
  <c r="F32" i="8"/>
  <c r="G32" i="8"/>
  <c r="H32" i="8"/>
  <c r="I32" i="8"/>
  <c r="F33" i="8"/>
  <c r="G33" i="8"/>
  <c r="H33" i="8"/>
  <c r="I33" i="8"/>
  <c r="F34" i="8"/>
  <c r="G34" i="8"/>
  <c r="H34" i="8"/>
  <c r="I34" i="8"/>
  <c r="F35" i="8"/>
  <c r="G35" i="8"/>
  <c r="H35" i="8"/>
  <c r="I35" i="8"/>
  <c r="F36" i="8"/>
  <c r="G36" i="8"/>
  <c r="H36" i="8"/>
  <c r="I36" i="8"/>
  <c r="F37" i="8"/>
  <c r="G37" i="8"/>
  <c r="H37" i="8"/>
  <c r="I37" i="8"/>
  <c r="F38" i="8"/>
  <c r="G38" i="8"/>
  <c r="H38" i="8"/>
  <c r="I38" i="8"/>
  <c r="F39" i="8"/>
  <c r="G39" i="8"/>
  <c r="H39" i="8"/>
  <c r="I39" i="8"/>
  <c r="F40" i="8"/>
  <c r="G40" i="8"/>
  <c r="H40" i="8"/>
  <c r="I40" i="8"/>
  <c r="F41" i="8"/>
  <c r="G41" i="8"/>
  <c r="H41" i="8"/>
  <c r="I41" i="8"/>
  <c r="F42" i="8"/>
  <c r="G42" i="8"/>
  <c r="H42" i="8"/>
  <c r="I42" i="8"/>
  <c r="F43" i="8"/>
  <c r="G43" i="8"/>
  <c r="H43" i="8"/>
  <c r="I43" i="8"/>
  <c r="F44" i="8"/>
  <c r="G44" i="8"/>
  <c r="H44" i="8"/>
  <c r="I44" i="8"/>
  <c r="F45" i="8"/>
  <c r="G45" i="8"/>
  <c r="H45" i="8"/>
  <c r="I45" i="8"/>
  <c r="F46" i="8"/>
  <c r="G46" i="8"/>
  <c r="H46" i="8"/>
  <c r="I46" i="8"/>
  <c r="F47" i="8"/>
  <c r="G47" i="8"/>
  <c r="H47" i="8"/>
  <c r="I47" i="8"/>
  <c r="F48" i="8"/>
  <c r="G48" i="8"/>
  <c r="H48" i="8"/>
  <c r="I48" i="8"/>
  <c r="F49" i="8"/>
  <c r="G49" i="8"/>
  <c r="H49" i="8"/>
  <c r="I49" i="8"/>
  <c r="F50" i="8"/>
  <c r="G50" i="8"/>
  <c r="H50" i="8"/>
  <c r="I50" i="8"/>
  <c r="F51" i="8"/>
  <c r="G51" i="8"/>
  <c r="H51" i="8"/>
  <c r="I51" i="8"/>
  <c r="F52" i="8"/>
  <c r="G52" i="8"/>
  <c r="H52" i="8"/>
  <c r="I52" i="8"/>
  <c r="F53" i="8"/>
  <c r="G53" i="8"/>
  <c r="H53" i="8"/>
  <c r="I53" i="8"/>
  <c r="F54" i="8"/>
  <c r="G54" i="8"/>
  <c r="H54" i="8"/>
  <c r="I54" i="8"/>
  <c r="F55" i="8"/>
  <c r="G55" i="8"/>
  <c r="H55" i="8"/>
  <c r="I55" i="8"/>
  <c r="F56" i="8"/>
  <c r="G56" i="8"/>
  <c r="H56" i="8"/>
  <c r="I56" i="8"/>
  <c r="F57" i="8"/>
  <c r="G57" i="8"/>
  <c r="H57" i="8"/>
  <c r="I57" i="8"/>
  <c r="F58" i="8"/>
  <c r="G58" i="8"/>
  <c r="H58" i="8"/>
  <c r="I58" i="8"/>
  <c r="F59" i="8"/>
  <c r="G59" i="8"/>
  <c r="H59" i="8"/>
  <c r="I59" i="8"/>
  <c r="F60" i="8"/>
  <c r="G60" i="8"/>
  <c r="H60" i="8"/>
  <c r="I60" i="8"/>
  <c r="F61" i="8"/>
  <c r="G61" i="8"/>
  <c r="H61" i="8"/>
  <c r="I61" i="8"/>
  <c r="F62" i="8"/>
  <c r="G62" i="8"/>
  <c r="H62" i="8"/>
  <c r="I62" i="8"/>
  <c r="F63" i="8"/>
  <c r="G63" i="8"/>
  <c r="H63" i="8"/>
  <c r="I63" i="8"/>
  <c r="F64" i="8"/>
  <c r="G64" i="8"/>
  <c r="H64" i="8"/>
  <c r="I64" i="8"/>
  <c r="F65" i="8"/>
  <c r="G65" i="8"/>
  <c r="H65" i="8"/>
  <c r="I65" i="8"/>
  <c r="F66" i="8"/>
  <c r="G66" i="8"/>
  <c r="H66" i="8"/>
  <c r="I66" i="8"/>
  <c r="F67" i="8"/>
  <c r="G67" i="8"/>
  <c r="H67" i="8"/>
  <c r="I67" i="8"/>
  <c r="F68" i="8"/>
  <c r="G68" i="8"/>
  <c r="H68" i="8"/>
  <c r="I68" i="8"/>
  <c r="F69" i="8"/>
  <c r="G69" i="8"/>
  <c r="H69" i="8"/>
  <c r="I69" i="8"/>
  <c r="F70" i="8"/>
  <c r="G70" i="8"/>
  <c r="H70" i="8"/>
  <c r="I70" i="8"/>
  <c r="F71" i="8"/>
  <c r="G71" i="8"/>
  <c r="H71" i="8"/>
  <c r="I71" i="8"/>
  <c r="F72" i="8"/>
  <c r="G72" i="8"/>
  <c r="H72" i="8"/>
  <c r="I72" i="8"/>
  <c r="F73" i="8"/>
  <c r="G73" i="8"/>
  <c r="H73" i="8"/>
  <c r="I73" i="8"/>
  <c r="F74" i="8"/>
  <c r="G74" i="8"/>
  <c r="H74" i="8"/>
  <c r="I74" i="8"/>
  <c r="F75" i="8"/>
  <c r="G75" i="8"/>
  <c r="H75" i="8"/>
  <c r="I75" i="8"/>
  <c r="F76" i="8"/>
  <c r="G76" i="8"/>
  <c r="H76" i="8"/>
  <c r="I76" i="8"/>
  <c r="F77" i="8"/>
  <c r="G77" i="8"/>
  <c r="H77" i="8"/>
  <c r="I77" i="8"/>
  <c r="F78" i="8"/>
  <c r="G78" i="8"/>
  <c r="H78" i="8"/>
  <c r="I78" i="8"/>
  <c r="F79" i="8"/>
  <c r="G79" i="8"/>
  <c r="H79" i="8"/>
  <c r="I79" i="8"/>
  <c r="F80" i="8"/>
  <c r="G80" i="8"/>
  <c r="H80" i="8"/>
  <c r="I80" i="8"/>
  <c r="F81" i="8"/>
  <c r="G81" i="8"/>
  <c r="H81" i="8"/>
  <c r="I81" i="8"/>
  <c r="F82" i="8"/>
  <c r="G82" i="8"/>
  <c r="H82" i="8"/>
  <c r="I82" i="8"/>
  <c r="F83" i="8"/>
  <c r="G83" i="8"/>
  <c r="H83" i="8"/>
  <c r="I83" i="8"/>
  <c r="F84" i="8"/>
  <c r="G84" i="8"/>
  <c r="H84" i="8"/>
  <c r="I84" i="8"/>
  <c r="F85" i="8"/>
  <c r="G85" i="8"/>
  <c r="H85" i="8"/>
  <c r="I85" i="8"/>
  <c r="F86" i="8"/>
  <c r="G86" i="8"/>
  <c r="H86" i="8"/>
  <c r="I86" i="8"/>
  <c r="F87" i="8"/>
  <c r="G87" i="8"/>
  <c r="H87" i="8"/>
  <c r="I87" i="8"/>
  <c r="F88" i="8"/>
  <c r="G88" i="8"/>
  <c r="H88" i="8"/>
  <c r="I88" i="8"/>
  <c r="F89" i="8"/>
  <c r="G89" i="8"/>
  <c r="H89" i="8"/>
  <c r="I89" i="8"/>
  <c r="F90" i="8"/>
  <c r="G90" i="8"/>
  <c r="H90" i="8"/>
  <c r="I90" i="8"/>
  <c r="F91" i="8"/>
  <c r="G91" i="8"/>
  <c r="H91" i="8"/>
  <c r="I91" i="8"/>
  <c r="F92" i="8"/>
  <c r="G92" i="8"/>
  <c r="H92" i="8"/>
  <c r="I92" i="8"/>
  <c r="F93" i="8"/>
  <c r="G93" i="8"/>
  <c r="H93" i="8"/>
  <c r="I93" i="8"/>
  <c r="F94" i="8"/>
  <c r="G94" i="8"/>
  <c r="H94" i="8"/>
  <c r="I94" i="8"/>
  <c r="F95" i="8"/>
  <c r="G95" i="8"/>
  <c r="H95" i="8"/>
  <c r="I95" i="8"/>
  <c r="F96" i="8"/>
  <c r="G96" i="8"/>
  <c r="H96" i="8"/>
  <c r="I96" i="8"/>
  <c r="F97" i="8"/>
  <c r="G97" i="8"/>
  <c r="H97" i="8"/>
  <c r="I97" i="8"/>
  <c r="F98" i="8"/>
  <c r="G98" i="8"/>
  <c r="H98" i="8"/>
  <c r="I98" i="8"/>
  <c r="F99" i="8"/>
  <c r="G99" i="8"/>
  <c r="H99" i="8"/>
  <c r="I99" i="8"/>
  <c r="F100" i="8"/>
  <c r="G100" i="8"/>
  <c r="H100" i="8"/>
  <c r="I100" i="8"/>
  <c r="F101" i="8"/>
  <c r="G101" i="8"/>
  <c r="H101" i="8"/>
  <c r="I101" i="8"/>
  <c r="F102" i="8"/>
  <c r="G102" i="8"/>
  <c r="H102" i="8"/>
  <c r="I102" i="8"/>
  <c r="F103" i="8"/>
  <c r="G103" i="8"/>
  <c r="H103" i="8"/>
  <c r="I103" i="8"/>
  <c r="F104" i="8"/>
  <c r="G104" i="8"/>
  <c r="H104" i="8"/>
  <c r="I104" i="8"/>
  <c r="F105" i="8"/>
  <c r="G105" i="8"/>
  <c r="H105" i="8"/>
  <c r="I105" i="8"/>
  <c r="F106" i="8"/>
  <c r="G106" i="8"/>
  <c r="H106" i="8"/>
  <c r="I106" i="8"/>
  <c r="F107" i="8"/>
  <c r="G107" i="8"/>
  <c r="H107" i="8"/>
  <c r="I107" i="8"/>
  <c r="F108" i="8"/>
  <c r="G108" i="8"/>
  <c r="H108" i="8"/>
  <c r="I108" i="8"/>
  <c r="F109" i="8"/>
  <c r="G109" i="8"/>
  <c r="H109" i="8"/>
  <c r="I109" i="8"/>
  <c r="F110" i="8"/>
  <c r="G110" i="8"/>
  <c r="H110" i="8"/>
  <c r="I110" i="8"/>
  <c r="F111" i="8"/>
  <c r="G111" i="8"/>
  <c r="H111" i="8"/>
  <c r="I111" i="8"/>
  <c r="F112" i="8"/>
  <c r="G112" i="8"/>
  <c r="H112" i="8"/>
  <c r="I112" i="8"/>
  <c r="F113" i="8"/>
  <c r="G113" i="8"/>
  <c r="H113" i="8"/>
  <c r="I113" i="8"/>
  <c r="F114" i="8"/>
  <c r="G114" i="8"/>
  <c r="H114" i="8"/>
  <c r="I114" i="8"/>
  <c r="F115" i="8"/>
  <c r="G115" i="8"/>
  <c r="H115" i="8"/>
  <c r="I115" i="8"/>
  <c r="F116" i="8"/>
  <c r="G116" i="8"/>
  <c r="H116" i="8"/>
  <c r="I116" i="8"/>
  <c r="F117" i="8"/>
  <c r="G117" i="8"/>
  <c r="H117" i="8"/>
  <c r="I117" i="8"/>
  <c r="F118" i="8"/>
  <c r="G118" i="8"/>
  <c r="H118" i="8"/>
  <c r="I118" i="8"/>
  <c r="F119" i="8"/>
  <c r="G119" i="8"/>
  <c r="H119" i="8"/>
  <c r="I119" i="8"/>
  <c r="F120" i="8"/>
  <c r="G120" i="8"/>
  <c r="H120" i="8"/>
  <c r="I120" i="8"/>
  <c r="F121" i="8"/>
  <c r="G121" i="8"/>
  <c r="H121" i="8"/>
  <c r="I121" i="8"/>
  <c r="F122" i="8"/>
  <c r="G122" i="8"/>
  <c r="H122" i="8"/>
  <c r="I122" i="8"/>
  <c r="F123" i="8"/>
  <c r="G123" i="8"/>
  <c r="H123" i="8"/>
  <c r="I123" i="8"/>
  <c r="F124" i="8"/>
  <c r="G124" i="8"/>
  <c r="H124" i="8"/>
  <c r="I124" i="8"/>
  <c r="F125" i="8"/>
  <c r="G125" i="8"/>
  <c r="H125" i="8"/>
  <c r="I125" i="8"/>
  <c r="F126" i="8"/>
  <c r="G126" i="8"/>
  <c r="H126" i="8"/>
  <c r="I126" i="8"/>
  <c r="F127" i="8"/>
  <c r="G127" i="8"/>
  <c r="H127" i="8"/>
  <c r="I127" i="8"/>
  <c r="F128" i="8"/>
  <c r="G128" i="8"/>
  <c r="H128" i="8"/>
  <c r="I128" i="8"/>
  <c r="F129" i="8"/>
  <c r="G129" i="8"/>
  <c r="H129" i="8"/>
  <c r="I129" i="8"/>
  <c r="F130" i="8"/>
  <c r="G130" i="8"/>
  <c r="H130" i="8"/>
  <c r="I130" i="8"/>
  <c r="F131" i="8"/>
  <c r="G131" i="8"/>
  <c r="H131" i="8"/>
  <c r="I131" i="8"/>
  <c r="F132" i="8"/>
  <c r="G132" i="8"/>
  <c r="H132" i="8"/>
  <c r="I132" i="8"/>
  <c r="F133" i="8"/>
  <c r="G133" i="8"/>
  <c r="H133" i="8"/>
  <c r="I133" i="8"/>
  <c r="F134" i="8"/>
  <c r="G134" i="8"/>
  <c r="H134" i="8"/>
  <c r="I134" i="8"/>
  <c r="F135" i="8"/>
  <c r="G135" i="8"/>
  <c r="H135" i="8"/>
  <c r="I135" i="8"/>
  <c r="F136" i="8"/>
  <c r="G136" i="8"/>
  <c r="H136" i="8"/>
  <c r="I136" i="8"/>
  <c r="F137" i="8"/>
  <c r="G137" i="8"/>
  <c r="H137" i="8"/>
  <c r="I137" i="8"/>
  <c r="F138" i="8"/>
  <c r="G138" i="8"/>
  <c r="H138" i="8"/>
  <c r="I138" i="8"/>
  <c r="F139" i="8"/>
  <c r="G139" i="8"/>
  <c r="H139" i="8"/>
  <c r="I139" i="8"/>
  <c r="F140" i="8"/>
  <c r="G140" i="8"/>
  <c r="H140" i="8"/>
  <c r="I140" i="8"/>
  <c r="F141" i="8"/>
  <c r="G141" i="8"/>
  <c r="H141" i="8"/>
  <c r="I141" i="8"/>
  <c r="F142" i="8"/>
  <c r="G142" i="8"/>
  <c r="H142" i="8"/>
  <c r="I142" i="8"/>
  <c r="F143" i="8"/>
  <c r="G143" i="8"/>
  <c r="H143" i="8"/>
  <c r="I143" i="8"/>
  <c r="F144" i="8"/>
  <c r="G144" i="8"/>
  <c r="H144" i="8"/>
  <c r="I144" i="8"/>
  <c r="F145" i="8"/>
  <c r="G145" i="8"/>
  <c r="H145" i="8"/>
  <c r="I145" i="8"/>
  <c r="F146" i="8"/>
  <c r="G146" i="8"/>
  <c r="H146" i="8"/>
  <c r="I146" i="8"/>
  <c r="F147" i="8"/>
  <c r="G147" i="8"/>
  <c r="H147" i="8"/>
  <c r="I147" i="8"/>
  <c r="F148" i="8"/>
  <c r="G148" i="8"/>
  <c r="H148" i="8"/>
  <c r="I148" i="8"/>
  <c r="F149" i="8"/>
  <c r="G149" i="8"/>
  <c r="H149" i="8"/>
  <c r="I149" i="8"/>
  <c r="F150" i="8"/>
  <c r="G150" i="8"/>
  <c r="H150" i="8"/>
  <c r="I150" i="8"/>
  <c r="F151" i="8"/>
  <c r="G151" i="8"/>
  <c r="H151" i="8"/>
  <c r="I151" i="8"/>
  <c r="F152" i="8"/>
  <c r="G152" i="8"/>
  <c r="H152" i="8"/>
  <c r="I152" i="8"/>
  <c r="F153" i="8"/>
  <c r="G153" i="8"/>
  <c r="H153" i="8"/>
  <c r="I153" i="8"/>
  <c r="F154" i="8"/>
  <c r="G154" i="8"/>
  <c r="H154" i="8"/>
  <c r="I154" i="8"/>
  <c r="F155" i="8"/>
  <c r="G155" i="8"/>
  <c r="H155" i="8"/>
  <c r="I155" i="8"/>
  <c r="F156" i="8"/>
  <c r="G156" i="8"/>
  <c r="H156" i="8"/>
  <c r="I156" i="8"/>
  <c r="F157" i="8"/>
  <c r="G157" i="8"/>
  <c r="H157" i="8"/>
  <c r="I157" i="8"/>
  <c r="F158" i="8"/>
  <c r="G158" i="8"/>
  <c r="H158" i="8"/>
  <c r="I158" i="8"/>
  <c r="F159" i="8"/>
  <c r="G159" i="8"/>
  <c r="H159" i="8"/>
  <c r="I159" i="8"/>
  <c r="F160" i="8"/>
  <c r="G160" i="8"/>
  <c r="H160" i="8"/>
  <c r="I160" i="8"/>
  <c r="F161" i="8"/>
  <c r="G161" i="8"/>
  <c r="H161" i="8"/>
  <c r="I161" i="8"/>
  <c r="F162" i="8"/>
  <c r="G162" i="8"/>
  <c r="H162" i="8"/>
  <c r="I162" i="8"/>
  <c r="F163" i="8"/>
  <c r="G163" i="8"/>
  <c r="H163" i="8"/>
  <c r="I163" i="8"/>
  <c r="F164" i="8"/>
  <c r="G164" i="8"/>
  <c r="H164" i="8"/>
  <c r="I164" i="8"/>
  <c r="F165" i="8"/>
  <c r="G165" i="8"/>
  <c r="H165" i="8"/>
  <c r="I165" i="8"/>
  <c r="F166" i="8"/>
  <c r="G166" i="8"/>
  <c r="H166" i="8"/>
  <c r="I166" i="8"/>
  <c r="F167" i="8"/>
  <c r="G167" i="8"/>
  <c r="H167" i="8"/>
  <c r="I167" i="8"/>
  <c r="F168" i="8"/>
  <c r="G168" i="8"/>
  <c r="H168" i="8"/>
  <c r="I168" i="8"/>
  <c r="F169" i="8"/>
  <c r="G169" i="8"/>
  <c r="H169" i="8"/>
  <c r="I169" i="8"/>
  <c r="F170" i="8"/>
  <c r="G170" i="8"/>
  <c r="H170" i="8"/>
  <c r="I170" i="8"/>
  <c r="F171" i="8"/>
  <c r="G171" i="8"/>
  <c r="H171" i="8"/>
  <c r="I171" i="8"/>
  <c r="F172" i="8"/>
  <c r="G172" i="8"/>
  <c r="H172" i="8"/>
  <c r="I172" i="8"/>
  <c r="F173" i="8"/>
  <c r="G173" i="8"/>
  <c r="H173" i="8"/>
  <c r="I173" i="8"/>
  <c r="F174" i="8"/>
  <c r="G174" i="8"/>
  <c r="H174" i="8"/>
  <c r="I174" i="8"/>
  <c r="F175" i="8"/>
  <c r="G175" i="8"/>
  <c r="H175" i="8"/>
  <c r="I175" i="8"/>
  <c r="F176" i="8"/>
  <c r="G176" i="8"/>
  <c r="H176" i="8"/>
  <c r="I176" i="8"/>
  <c r="F177" i="8"/>
  <c r="G177" i="8"/>
  <c r="H177" i="8"/>
  <c r="I177" i="8"/>
  <c r="F178" i="8"/>
  <c r="G178" i="8"/>
  <c r="H178" i="8"/>
  <c r="I178" i="8"/>
  <c r="F179" i="8"/>
  <c r="G179" i="8"/>
  <c r="H179" i="8"/>
  <c r="I179" i="8"/>
  <c r="F180" i="8"/>
  <c r="G180" i="8"/>
  <c r="H180" i="8"/>
  <c r="I180" i="8"/>
  <c r="F181" i="8"/>
  <c r="G181" i="8"/>
  <c r="H181" i="8"/>
  <c r="I181" i="8"/>
  <c r="F182" i="8"/>
  <c r="G182" i="8"/>
  <c r="H182" i="8"/>
  <c r="I182" i="8"/>
  <c r="F183" i="8"/>
  <c r="G183" i="8"/>
  <c r="H183" i="8"/>
  <c r="I183" i="8"/>
  <c r="F184" i="8"/>
  <c r="G184" i="8"/>
  <c r="H184" i="8"/>
  <c r="I184" i="8"/>
  <c r="F185" i="8"/>
  <c r="G185" i="8"/>
  <c r="H185" i="8"/>
  <c r="I185" i="8"/>
  <c r="F186" i="8"/>
  <c r="G186" i="8"/>
  <c r="H186" i="8"/>
  <c r="I186" i="8"/>
  <c r="F187" i="8"/>
  <c r="G187" i="8"/>
  <c r="H187" i="8"/>
  <c r="I187" i="8"/>
  <c r="F188" i="8"/>
  <c r="G188" i="8"/>
  <c r="H188" i="8"/>
  <c r="I188" i="8"/>
  <c r="F189" i="8"/>
  <c r="G189" i="8"/>
  <c r="H189" i="8"/>
  <c r="I189" i="8"/>
  <c r="F190" i="8"/>
  <c r="G190" i="8"/>
  <c r="H190" i="8"/>
  <c r="I190" i="8"/>
  <c r="F191" i="8"/>
  <c r="G191" i="8"/>
  <c r="H191" i="8"/>
  <c r="I191" i="8"/>
  <c r="F192" i="8"/>
  <c r="G192" i="8"/>
  <c r="H192" i="8"/>
  <c r="I192" i="8"/>
  <c r="F193" i="8"/>
  <c r="G193" i="8"/>
  <c r="H193" i="8"/>
  <c r="I193" i="8"/>
  <c r="F194" i="8"/>
  <c r="G194" i="8"/>
  <c r="H194" i="8"/>
  <c r="I194" i="8"/>
  <c r="F195" i="8"/>
  <c r="G195" i="8"/>
  <c r="H195" i="8"/>
  <c r="I195" i="8"/>
  <c r="F196" i="8"/>
  <c r="G196" i="8"/>
  <c r="H196" i="8"/>
  <c r="I196" i="8"/>
  <c r="F197" i="8"/>
  <c r="G197" i="8"/>
  <c r="H197" i="8"/>
  <c r="I197" i="8"/>
  <c r="F198" i="8"/>
  <c r="G198" i="8"/>
  <c r="H198" i="8"/>
  <c r="I198" i="8"/>
  <c r="F199" i="8"/>
  <c r="G199" i="8"/>
  <c r="H199" i="8"/>
  <c r="I199" i="8"/>
  <c r="F200" i="8"/>
  <c r="G200" i="8"/>
  <c r="H200" i="8"/>
  <c r="I200" i="8"/>
  <c r="F201" i="8"/>
  <c r="G201" i="8"/>
  <c r="H201" i="8"/>
  <c r="I201" i="8"/>
  <c r="F202" i="8"/>
  <c r="G202" i="8"/>
  <c r="H202" i="8"/>
  <c r="I202" i="8"/>
  <c r="F203" i="8"/>
  <c r="G203" i="8"/>
  <c r="H203" i="8"/>
  <c r="I203" i="8"/>
  <c r="F204" i="8"/>
  <c r="G204" i="8"/>
  <c r="H204" i="8"/>
  <c r="I204" i="8"/>
  <c r="F205" i="8"/>
  <c r="G205" i="8"/>
  <c r="H205" i="8"/>
  <c r="I205" i="8"/>
  <c r="F206" i="8"/>
  <c r="G206" i="8"/>
  <c r="H206" i="8"/>
  <c r="I206" i="8"/>
  <c r="F207" i="8"/>
  <c r="G207" i="8"/>
  <c r="H207" i="8"/>
  <c r="I207" i="8"/>
  <c r="F208" i="8"/>
  <c r="G208" i="8"/>
  <c r="H208" i="8"/>
  <c r="I208" i="8"/>
  <c r="F209" i="8"/>
  <c r="G209" i="8"/>
  <c r="H209" i="8"/>
  <c r="I209" i="8"/>
  <c r="F210" i="8"/>
  <c r="G210" i="8"/>
  <c r="H210" i="8"/>
  <c r="I210" i="8"/>
  <c r="F211" i="8"/>
  <c r="G211" i="8"/>
  <c r="H211" i="8"/>
  <c r="I211" i="8"/>
  <c r="F212" i="8"/>
  <c r="G212" i="8"/>
  <c r="H212" i="8"/>
  <c r="I212" i="8"/>
  <c r="F213" i="8"/>
  <c r="G213" i="8"/>
  <c r="H213" i="8"/>
  <c r="I213" i="8"/>
  <c r="F214" i="8"/>
  <c r="G214" i="8"/>
  <c r="H214" i="8"/>
  <c r="I214" i="8"/>
  <c r="F215" i="8"/>
  <c r="G215" i="8"/>
  <c r="H215" i="8"/>
  <c r="I215" i="8"/>
  <c r="F216" i="8"/>
  <c r="G216" i="8"/>
  <c r="H216" i="8"/>
  <c r="I216" i="8"/>
  <c r="F217" i="8"/>
  <c r="G217" i="8"/>
  <c r="H217" i="8"/>
  <c r="I217" i="8"/>
  <c r="F218" i="8"/>
  <c r="G218" i="8"/>
  <c r="H218" i="8"/>
  <c r="I218" i="8"/>
  <c r="F219" i="8"/>
  <c r="G219" i="8"/>
  <c r="H219" i="8"/>
  <c r="I219" i="8"/>
  <c r="F220" i="8"/>
  <c r="G220" i="8"/>
  <c r="H220" i="8"/>
  <c r="I220" i="8"/>
  <c r="F221" i="8"/>
  <c r="G221" i="8"/>
  <c r="H221" i="8"/>
  <c r="I221" i="8"/>
  <c r="F222" i="8"/>
  <c r="G222" i="8"/>
  <c r="H222" i="8"/>
  <c r="I222" i="8"/>
  <c r="F223" i="8"/>
  <c r="G223" i="8"/>
  <c r="H223" i="8"/>
  <c r="I223" i="8"/>
  <c r="F224" i="8"/>
  <c r="G224" i="8"/>
  <c r="H224" i="8"/>
  <c r="I224" i="8"/>
  <c r="F225" i="8"/>
  <c r="G225" i="8"/>
  <c r="H225" i="8"/>
  <c r="I225" i="8"/>
  <c r="F226" i="8"/>
  <c r="G226" i="8"/>
  <c r="H226" i="8"/>
  <c r="I226" i="8"/>
  <c r="F227" i="8"/>
  <c r="G227" i="8"/>
  <c r="H227" i="8"/>
  <c r="I227" i="8"/>
  <c r="F228" i="8"/>
  <c r="G228" i="8"/>
  <c r="H228" i="8"/>
  <c r="I228" i="8"/>
  <c r="F229" i="8"/>
  <c r="G229" i="8"/>
  <c r="H229" i="8"/>
  <c r="I229" i="8"/>
  <c r="F230" i="8"/>
  <c r="G230" i="8"/>
  <c r="H230" i="8"/>
  <c r="I230" i="8"/>
  <c r="F231" i="8"/>
  <c r="G231" i="8"/>
  <c r="H231" i="8"/>
  <c r="I231" i="8"/>
  <c r="F232" i="8"/>
  <c r="G232" i="8"/>
  <c r="H232" i="8"/>
  <c r="I232" i="8"/>
  <c r="F233" i="8"/>
  <c r="G233" i="8"/>
  <c r="H233" i="8"/>
  <c r="I233" i="8"/>
  <c r="F234" i="8"/>
  <c r="G234" i="8"/>
  <c r="H234" i="8"/>
  <c r="I234" i="8"/>
  <c r="F235" i="8"/>
  <c r="G235" i="8"/>
  <c r="H235" i="8"/>
  <c r="I235" i="8"/>
  <c r="F236" i="8"/>
  <c r="G236" i="8"/>
  <c r="H236" i="8"/>
  <c r="I236" i="8"/>
  <c r="F237" i="8"/>
  <c r="G237" i="8"/>
  <c r="H237" i="8"/>
  <c r="I237" i="8"/>
  <c r="F238" i="8"/>
  <c r="G238" i="8"/>
  <c r="H238" i="8"/>
  <c r="I238" i="8"/>
  <c r="F239" i="8"/>
  <c r="G239" i="8"/>
  <c r="H239" i="8"/>
  <c r="I239" i="8"/>
  <c r="F240" i="8"/>
  <c r="G240" i="8"/>
  <c r="H240" i="8"/>
  <c r="I240" i="8"/>
  <c r="F241" i="8"/>
  <c r="G241" i="8"/>
  <c r="H241" i="8"/>
  <c r="I241" i="8"/>
  <c r="F242" i="8"/>
  <c r="G242" i="8"/>
  <c r="H242" i="8"/>
  <c r="I242" i="8"/>
  <c r="F243" i="8"/>
  <c r="G243" i="8"/>
  <c r="H243" i="8"/>
  <c r="I243" i="8"/>
  <c r="F244" i="8"/>
  <c r="G244" i="8"/>
  <c r="H244" i="8"/>
  <c r="I244" i="8"/>
  <c r="F245" i="8"/>
  <c r="G245" i="8"/>
  <c r="H245" i="8"/>
  <c r="I245" i="8"/>
  <c r="F246" i="8"/>
  <c r="G246" i="8"/>
  <c r="H246" i="8"/>
  <c r="I246" i="8"/>
  <c r="F247" i="8"/>
  <c r="G247" i="8"/>
  <c r="H247" i="8"/>
  <c r="I247" i="8"/>
  <c r="F248" i="8"/>
  <c r="G248" i="8"/>
  <c r="H248" i="8"/>
  <c r="I248" i="8"/>
  <c r="F249" i="8"/>
  <c r="G249" i="8"/>
  <c r="H249" i="8"/>
  <c r="I249" i="8"/>
  <c r="F250" i="8"/>
  <c r="G250" i="8"/>
  <c r="H250" i="8"/>
  <c r="I250" i="8"/>
  <c r="F251" i="8"/>
  <c r="G251" i="8"/>
  <c r="H251" i="8"/>
  <c r="I251" i="8"/>
  <c r="F252" i="8"/>
  <c r="G252" i="8"/>
  <c r="H252" i="8"/>
  <c r="I252" i="8"/>
  <c r="F253" i="8"/>
  <c r="G253" i="8"/>
  <c r="H253" i="8"/>
  <c r="I253" i="8"/>
  <c r="F254" i="8"/>
  <c r="G254" i="8"/>
  <c r="H254" i="8"/>
  <c r="I254" i="8"/>
  <c r="F255" i="8"/>
  <c r="G255" i="8"/>
  <c r="H255" i="8"/>
  <c r="I255" i="8"/>
  <c r="F256" i="8"/>
  <c r="G256" i="8"/>
  <c r="H256" i="8"/>
  <c r="I256" i="8"/>
  <c r="F257" i="8"/>
  <c r="G257" i="8"/>
  <c r="H257" i="8"/>
  <c r="I257" i="8"/>
  <c r="F258" i="8"/>
  <c r="G258" i="8"/>
  <c r="H258" i="8"/>
  <c r="I258" i="8"/>
  <c r="F259" i="8"/>
  <c r="G259" i="8"/>
  <c r="H259" i="8"/>
  <c r="I259" i="8"/>
  <c r="F260" i="8"/>
  <c r="G260" i="8"/>
  <c r="H260" i="8"/>
  <c r="I260" i="8"/>
  <c r="F261" i="8"/>
  <c r="G261" i="8"/>
  <c r="H261" i="8"/>
  <c r="I261" i="8"/>
  <c r="F262" i="8"/>
  <c r="G262" i="8"/>
  <c r="H262" i="8"/>
  <c r="I262" i="8"/>
  <c r="F263" i="8"/>
  <c r="G263" i="8"/>
  <c r="H263" i="8"/>
  <c r="I263" i="8"/>
  <c r="F264" i="8"/>
  <c r="G264" i="8"/>
  <c r="H264" i="8"/>
  <c r="I264" i="8"/>
  <c r="F265" i="8"/>
  <c r="G265" i="8"/>
  <c r="H265" i="8"/>
  <c r="I265" i="8"/>
  <c r="F266" i="8"/>
  <c r="G266" i="8"/>
  <c r="H266" i="8"/>
  <c r="I266" i="8"/>
  <c r="F267" i="8"/>
  <c r="G267" i="8"/>
  <c r="H267" i="8"/>
  <c r="I267" i="8"/>
  <c r="F268" i="8"/>
  <c r="G268" i="8"/>
  <c r="H268" i="8"/>
  <c r="I268" i="8"/>
  <c r="F269" i="8"/>
  <c r="G269" i="8"/>
  <c r="H269" i="8"/>
  <c r="I269" i="8"/>
  <c r="F270" i="8"/>
  <c r="G270" i="8"/>
  <c r="H270" i="8"/>
  <c r="I270" i="8"/>
  <c r="F271" i="8"/>
  <c r="G271" i="8"/>
  <c r="H271" i="8"/>
  <c r="I271" i="8"/>
  <c r="F272" i="8"/>
  <c r="G272" i="8"/>
  <c r="H272" i="8"/>
  <c r="I272" i="8"/>
  <c r="F273" i="8"/>
  <c r="G273" i="8"/>
  <c r="H273" i="8"/>
  <c r="I273" i="8"/>
  <c r="F274" i="8"/>
  <c r="G274" i="8"/>
  <c r="H274" i="8"/>
  <c r="I274" i="8"/>
  <c r="F275" i="8"/>
  <c r="G275" i="8"/>
  <c r="H275" i="8"/>
  <c r="I275" i="8"/>
  <c r="F276" i="8"/>
  <c r="G276" i="8"/>
  <c r="H276" i="8"/>
  <c r="I276" i="8"/>
  <c r="F277" i="8"/>
  <c r="G277" i="8"/>
  <c r="H277" i="8"/>
  <c r="I277" i="8"/>
  <c r="F278" i="8"/>
  <c r="G278" i="8"/>
  <c r="H278" i="8"/>
  <c r="I278" i="8"/>
  <c r="F279" i="8"/>
  <c r="G279" i="8"/>
  <c r="H279" i="8"/>
  <c r="I279" i="8"/>
  <c r="F280" i="8"/>
  <c r="G280" i="8"/>
  <c r="H280" i="8"/>
  <c r="I280" i="8"/>
  <c r="F281" i="8"/>
  <c r="G281" i="8"/>
  <c r="H281" i="8"/>
  <c r="I281" i="8"/>
  <c r="F282" i="8"/>
  <c r="G282" i="8"/>
  <c r="H282" i="8"/>
  <c r="I282" i="8"/>
  <c r="F283" i="8"/>
  <c r="G283" i="8"/>
  <c r="H283" i="8"/>
  <c r="I283" i="8"/>
  <c r="F284" i="8"/>
  <c r="G284" i="8"/>
  <c r="H284" i="8"/>
  <c r="I284" i="8"/>
  <c r="F285" i="8"/>
  <c r="G285" i="8"/>
  <c r="H285" i="8"/>
  <c r="I285" i="8"/>
  <c r="F286" i="8"/>
  <c r="G286" i="8"/>
  <c r="H286" i="8"/>
  <c r="I286" i="8"/>
  <c r="F287" i="8"/>
  <c r="G287" i="8"/>
  <c r="H287" i="8"/>
  <c r="I287" i="8"/>
  <c r="F288" i="8"/>
  <c r="G288" i="8"/>
  <c r="H288" i="8"/>
  <c r="I288" i="8"/>
  <c r="F289" i="8"/>
  <c r="G289" i="8"/>
  <c r="H289" i="8"/>
  <c r="I289" i="8"/>
  <c r="F290" i="8"/>
  <c r="G290" i="8"/>
  <c r="H290" i="8"/>
  <c r="I290" i="8"/>
  <c r="F291" i="8"/>
  <c r="G291" i="8"/>
  <c r="H291" i="8"/>
  <c r="I291" i="8"/>
  <c r="F292" i="8"/>
  <c r="G292" i="8"/>
  <c r="H292" i="8"/>
  <c r="I292" i="8"/>
  <c r="F293" i="8"/>
  <c r="G293" i="8"/>
  <c r="H293" i="8"/>
  <c r="I293" i="8"/>
  <c r="F294" i="8"/>
  <c r="G294" i="8"/>
  <c r="H294" i="8"/>
  <c r="I294" i="8"/>
  <c r="F295" i="8"/>
  <c r="G295" i="8"/>
  <c r="H295" i="8"/>
  <c r="I295" i="8"/>
  <c r="F296" i="8"/>
  <c r="G296" i="8"/>
  <c r="H296" i="8"/>
  <c r="I296" i="8"/>
  <c r="F297" i="8"/>
  <c r="G297" i="8"/>
  <c r="H297" i="8"/>
  <c r="I297" i="8"/>
  <c r="F298" i="8"/>
  <c r="G298" i="8"/>
  <c r="H298" i="8"/>
  <c r="I298" i="8"/>
  <c r="F299" i="8"/>
  <c r="G299" i="8"/>
  <c r="H299" i="8"/>
  <c r="I299" i="8"/>
  <c r="F300" i="8"/>
  <c r="G300" i="8"/>
  <c r="H300" i="8"/>
  <c r="I300" i="8"/>
  <c r="F301" i="8"/>
  <c r="G301" i="8"/>
  <c r="H301" i="8"/>
  <c r="I301" i="8"/>
  <c r="F302" i="8"/>
  <c r="G302" i="8"/>
  <c r="H302" i="8"/>
  <c r="I302" i="8"/>
  <c r="F303" i="8"/>
  <c r="G303" i="8"/>
  <c r="H303" i="8"/>
  <c r="I303" i="8"/>
  <c r="F304" i="8"/>
  <c r="G304" i="8"/>
  <c r="H304" i="8"/>
  <c r="I304" i="8"/>
  <c r="F305" i="8"/>
  <c r="G305" i="8"/>
  <c r="H305" i="8"/>
  <c r="I305" i="8"/>
  <c r="F306" i="8"/>
  <c r="G306" i="8"/>
  <c r="H306" i="8"/>
  <c r="I306" i="8"/>
  <c r="F307" i="8"/>
  <c r="G307" i="8"/>
  <c r="H307" i="8"/>
  <c r="I307" i="8"/>
  <c r="F308" i="8"/>
  <c r="G308" i="8"/>
  <c r="H308" i="8"/>
  <c r="I308" i="8"/>
  <c r="F309" i="8"/>
  <c r="G309" i="8"/>
  <c r="H309" i="8"/>
  <c r="I309" i="8"/>
  <c r="F310" i="8"/>
  <c r="G310" i="8"/>
  <c r="H310" i="8"/>
  <c r="I310" i="8"/>
  <c r="F311" i="8"/>
  <c r="G311" i="8"/>
  <c r="H311" i="8"/>
  <c r="I311" i="8"/>
  <c r="F312" i="8"/>
  <c r="G312" i="8"/>
  <c r="H312" i="8"/>
  <c r="I312" i="8"/>
  <c r="F313" i="8"/>
  <c r="G313" i="8"/>
  <c r="H313" i="8"/>
  <c r="I313" i="8"/>
  <c r="F314" i="8"/>
  <c r="G314" i="8"/>
  <c r="H314" i="8"/>
  <c r="I314" i="8"/>
  <c r="F315" i="8"/>
  <c r="G315" i="8"/>
  <c r="H315" i="8"/>
  <c r="I315" i="8"/>
  <c r="F316" i="8"/>
  <c r="G316" i="8"/>
  <c r="H316" i="8"/>
  <c r="I316" i="8"/>
  <c r="F317" i="8"/>
  <c r="G317" i="8"/>
  <c r="H317" i="8"/>
  <c r="I317" i="8"/>
  <c r="F318" i="8"/>
  <c r="G318" i="8"/>
  <c r="H318" i="8"/>
  <c r="I318" i="8"/>
  <c r="F319" i="8"/>
  <c r="G319" i="8"/>
  <c r="H319" i="8"/>
  <c r="I319" i="8"/>
  <c r="F320" i="8"/>
  <c r="G320" i="8"/>
  <c r="H320" i="8"/>
  <c r="I320" i="8"/>
  <c r="F321" i="8"/>
  <c r="G321" i="8"/>
  <c r="H321" i="8"/>
  <c r="I321" i="8"/>
  <c r="F322" i="8"/>
  <c r="G322" i="8"/>
  <c r="H322" i="8"/>
  <c r="I322" i="8"/>
  <c r="F323" i="8"/>
  <c r="G323" i="8"/>
  <c r="H323" i="8"/>
  <c r="I323" i="8"/>
  <c r="F324" i="8"/>
  <c r="G324" i="8"/>
  <c r="H324" i="8"/>
  <c r="I324" i="8"/>
  <c r="F325" i="8"/>
  <c r="G325" i="8"/>
  <c r="H325" i="8"/>
  <c r="I325" i="8"/>
  <c r="F326" i="8"/>
  <c r="G326" i="8"/>
  <c r="H326" i="8"/>
  <c r="I326" i="8"/>
  <c r="F327" i="8"/>
  <c r="G327" i="8"/>
  <c r="H327" i="8"/>
  <c r="I327" i="8"/>
  <c r="F328" i="8"/>
  <c r="G328" i="8"/>
  <c r="H328" i="8"/>
  <c r="I328" i="8"/>
  <c r="F329" i="8"/>
  <c r="G329" i="8"/>
  <c r="H329" i="8"/>
  <c r="I329" i="8"/>
  <c r="F330" i="8"/>
  <c r="G330" i="8"/>
  <c r="H330" i="8"/>
  <c r="I330" i="8"/>
  <c r="F331" i="8"/>
  <c r="G331" i="8"/>
  <c r="H331" i="8"/>
  <c r="I331" i="8"/>
  <c r="F332" i="8"/>
  <c r="G332" i="8"/>
  <c r="H332" i="8"/>
  <c r="I332" i="8"/>
  <c r="F333" i="8"/>
  <c r="G333" i="8"/>
  <c r="H333" i="8"/>
  <c r="I333" i="8"/>
  <c r="F334" i="8"/>
  <c r="G334" i="8"/>
  <c r="H334" i="8"/>
  <c r="I334" i="8"/>
  <c r="F335" i="8"/>
  <c r="G335" i="8"/>
  <c r="H335" i="8"/>
  <c r="I335" i="8"/>
  <c r="F336" i="8"/>
  <c r="G336" i="8"/>
  <c r="H336" i="8"/>
  <c r="I336" i="8"/>
  <c r="F337" i="8"/>
  <c r="G337" i="8"/>
  <c r="H337" i="8"/>
  <c r="I337" i="8"/>
  <c r="F338" i="8"/>
  <c r="G338" i="8"/>
  <c r="H338" i="8"/>
  <c r="I338" i="8"/>
  <c r="F339" i="8"/>
  <c r="G339" i="8"/>
  <c r="H339" i="8"/>
  <c r="I339" i="8"/>
  <c r="F340" i="8"/>
  <c r="G340" i="8"/>
  <c r="H340" i="8"/>
  <c r="I340" i="8"/>
  <c r="F341" i="8"/>
  <c r="G341" i="8"/>
  <c r="H341" i="8"/>
  <c r="I341" i="8"/>
  <c r="F342" i="8"/>
  <c r="G342" i="8"/>
  <c r="H342" i="8"/>
  <c r="I342" i="8"/>
  <c r="F343" i="8"/>
  <c r="G343" i="8"/>
  <c r="H343" i="8"/>
  <c r="I343" i="8"/>
  <c r="F344" i="8"/>
  <c r="G344" i="8"/>
  <c r="H344" i="8"/>
  <c r="I344" i="8"/>
  <c r="F345" i="8"/>
  <c r="G345" i="8"/>
  <c r="H345" i="8"/>
  <c r="I345" i="8"/>
  <c r="F346" i="8"/>
  <c r="G346" i="8"/>
  <c r="H346" i="8"/>
  <c r="I346" i="8"/>
  <c r="F347" i="8"/>
  <c r="G347" i="8"/>
  <c r="H347" i="8"/>
  <c r="I347" i="8"/>
  <c r="F348" i="8"/>
  <c r="G348" i="8"/>
  <c r="H348" i="8"/>
  <c r="I348" i="8"/>
  <c r="F349" i="8"/>
  <c r="G349" i="8"/>
  <c r="H349" i="8"/>
  <c r="I349" i="8"/>
  <c r="F350" i="8"/>
  <c r="G350" i="8"/>
  <c r="H350" i="8"/>
  <c r="I350" i="8"/>
  <c r="F351" i="8"/>
  <c r="G351" i="8"/>
  <c r="H351" i="8"/>
  <c r="I351" i="8"/>
  <c r="F352" i="8"/>
  <c r="G352" i="8"/>
  <c r="H352" i="8"/>
  <c r="I352" i="8"/>
  <c r="F353" i="8"/>
  <c r="G353" i="8"/>
  <c r="H353" i="8"/>
  <c r="I353" i="8"/>
  <c r="F354" i="8"/>
  <c r="G354" i="8"/>
  <c r="H354" i="8"/>
  <c r="I354" i="8"/>
  <c r="F355" i="8"/>
  <c r="G355" i="8"/>
  <c r="H355" i="8"/>
  <c r="I355" i="8"/>
  <c r="F356" i="8"/>
  <c r="G356" i="8"/>
  <c r="H356" i="8"/>
  <c r="I356" i="8"/>
  <c r="F357" i="8"/>
  <c r="G357" i="8"/>
  <c r="H357" i="8"/>
  <c r="I357" i="8"/>
  <c r="F358" i="8"/>
  <c r="G358" i="8"/>
  <c r="H358" i="8"/>
  <c r="I358" i="8"/>
  <c r="F359" i="8"/>
  <c r="G359" i="8"/>
  <c r="H359" i="8"/>
  <c r="I359" i="8"/>
  <c r="F360" i="8"/>
  <c r="G360" i="8"/>
  <c r="H360" i="8"/>
  <c r="I360" i="8"/>
  <c r="F361" i="8"/>
  <c r="G361" i="8"/>
  <c r="H361" i="8"/>
  <c r="I361" i="8"/>
  <c r="F362" i="8"/>
  <c r="G362" i="8"/>
  <c r="H362" i="8"/>
  <c r="I362" i="8"/>
  <c r="F363" i="8"/>
  <c r="G363" i="8"/>
  <c r="H363" i="8"/>
  <c r="I363" i="8"/>
  <c r="F364" i="8"/>
  <c r="G364" i="8"/>
  <c r="H364" i="8"/>
  <c r="I364" i="8"/>
  <c r="F365" i="8"/>
  <c r="G365" i="8"/>
  <c r="H365" i="8"/>
  <c r="I365" i="8"/>
  <c r="F366" i="8"/>
  <c r="G366" i="8"/>
  <c r="H366" i="8"/>
  <c r="I366" i="8"/>
  <c r="F367" i="8"/>
  <c r="G367" i="8"/>
  <c r="H367" i="8"/>
  <c r="I367" i="8"/>
  <c r="F368" i="8"/>
  <c r="G368" i="8"/>
  <c r="H368" i="8"/>
  <c r="I368" i="8"/>
  <c r="F369" i="8"/>
  <c r="G369" i="8"/>
  <c r="H369" i="8"/>
  <c r="I369" i="8"/>
  <c r="F370" i="8"/>
  <c r="G370" i="8"/>
  <c r="H370" i="8"/>
  <c r="I370" i="8"/>
  <c r="F371" i="8"/>
  <c r="G371" i="8"/>
  <c r="H371" i="8"/>
  <c r="I371" i="8"/>
  <c r="F372" i="8"/>
  <c r="G372" i="8"/>
  <c r="H372" i="8"/>
  <c r="I372" i="8"/>
  <c r="F373" i="8"/>
  <c r="G373" i="8"/>
  <c r="H373" i="8"/>
  <c r="I373" i="8"/>
  <c r="F374" i="8"/>
  <c r="G374" i="8"/>
  <c r="H374" i="8"/>
  <c r="I374" i="8"/>
  <c r="F375" i="8"/>
  <c r="G375" i="8"/>
  <c r="H375" i="8"/>
  <c r="I375" i="8"/>
  <c r="F376" i="8"/>
  <c r="G376" i="8"/>
  <c r="H376" i="8"/>
  <c r="I376" i="8"/>
  <c r="F377" i="8"/>
  <c r="G377" i="8"/>
  <c r="H377" i="8"/>
  <c r="I377" i="8"/>
  <c r="F378" i="8"/>
  <c r="G378" i="8"/>
  <c r="H378" i="8"/>
  <c r="I378" i="8"/>
  <c r="F379" i="8"/>
  <c r="G379" i="8"/>
  <c r="H379" i="8"/>
  <c r="I379" i="8"/>
  <c r="F380" i="8"/>
  <c r="G380" i="8"/>
  <c r="H380" i="8"/>
  <c r="I380" i="8"/>
  <c r="F381" i="8"/>
  <c r="G381" i="8"/>
  <c r="H381" i="8"/>
  <c r="I381" i="8"/>
  <c r="F382" i="8"/>
  <c r="G382" i="8"/>
  <c r="H382" i="8"/>
  <c r="I382" i="8"/>
  <c r="F383" i="8"/>
  <c r="G383" i="8"/>
  <c r="H383" i="8"/>
  <c r="I383" i="8"/>
  <c r="F384" i="8"/>
  <c r="G384" i="8"/>
  <c r="H384" i="8"/>
  <c r="I384" i="8"/>
  <c r="F385" i="8"/>
  <c r="G385" i="8"/>
  <c r="H385" i="8"/>
  <c r="I385" i="8"/>
  <c r="F386" i="8"/>
  <c r="G386" i="8"/>
  <c r="H386" i="8"/>
  <c r="I386" i="8"/>
  <c r="F387" i="8"/>
  <c r="G387" i="8"/>
  <c r="H387" i="8"/>
  <c r="I387" i="8"/>
  <c r="F388" i="8"/>
  <c r="G388" i="8"/>
  <c r="H388" i="8"/>
  <c r="I388" i="8"/>
  <c r="F389" i="8"/>
  <c r="G389" i="8"/>
  <c r="H389" i="8"/>
  <c r="I389" i="8"/>
  <c r="F390" i="8"/>
  <c r="G390" i="8"/>
  <c r="H390" i="8"/>
  <c r="I390" i="8"/>
  <c r="F391" i="8"/>
  <c r="G391" i="8"/>
  <c r="H391" i="8"/>
  <c r="I391" i="8"/>
  <c r="F392" i="8"/>
  <c r="G392" i="8"/>
  <c r="H392" i="8"/>
  <c r="I392" i="8"/>
  <c r="F393" i="8"/>
  <c r="G393" i="8"/>
  <c r="H393" i="8"/>
  <c r="I393" i="8"/>
  <c r="F394" i="8"/>
  <c r="G394" i="8"/>
  <c r="H394" i="8"/>
  <c r="I394" i="8"/>
  <c r="F395" i="8"/>
  <c r="G395" i="8"/>
  <c r="H395" i="8"/>
  <c r="I395" i="8"/>
  <c r="F396" i="8"/>
  <c r="G396" i="8"/>
  <c r="H396" i="8"/>
  <c r="I396" i="8"/>
  <c r="F397" i="8"/>
  <c r="G397" i="8"/>
  <c r="H397" i="8"/>
  <c r="I397" i="8"/>
  <c r="F398" i="8"/>
  <c r="G398" i="8"/>
  <c r="H398" i="8"/>
  <c r="I398" i="8"/>
  <c r="F399" i="8"/>
  <c r="G399" i="8"/>
  <c r="H399" i="8"/>
  <c r="I399" i="8"/>
  <c r="F400" i="8"/>
  <c r="G400" i="8"/>
  <c r="H400" i="8"/>
  <c r="I400" i="8"/>
  <c r="F401" i="8"/>
  <c r="G401" i="8"/>
  <c r="H401" i="8"/>
  <c r="I401" i="8"/>
  <c r="F402" i="8"/>
  <c r="G402" i="8"/>
  <c r="H402" i="8"/>
  <c r="I402" i="8"/>
  <c r="F403" i="8"/>
  <c r="G403" i="8"/>
  <c r="H403" i="8"/>
  <c r="I403" i="8"/>
  <c r="F404" i="8"/>
  <c r="G404" i="8"/>
  <c r="H404" i="8"/>
  <c r="I404" i="8"/>
  <c r="F405" i="8"/>
  <c r="G405" i="8"/>
  <c r="H405" i="8"/>
  <c r="I405" i="8"/>
  <c r="F406" i="8"/>
  <c r="G406" i="8"/>
  <c r="H406" i="8"/>
  <c r="I406" i="8"/>
  <c r="F407" i="8"/>
  <c r="G407" i="8"/>
  <c r="H407" i="8"/>
  <c r="I407" i="8"/>
  <c r="F408" i="8"/>
  <c r="G408" i="8"/>
  <c r="H408" i="8"/>
  <c r="I408" i="8"/>
  <c r="F409" i="8"/>
  <c r="G409" i="8"/>
  <c r="H409" i="8"/>
  <c r="I409" i="8"/>
  <c r="F410" i="8"/>
  <c r="G410" i="8"/>
  <c r="H410" i="8"/>
  <c r="I410" i="8"/>
  <c r="F411" i="8"/>
  <c r="G411" i="8"/>
  <c r="H411" i="8"/>
  <c r="I411" i="8"/>
  <c r="F412" i="8"/>
  <c r="G412" i="8"/>
  <c r="H412" i="8"/>
  <c r="I412" i="8"/>
  <c r="F413" i="8"/>
  <c r="G413" i="8"/>
  <c r="H413" i="8"/>
  <c r="I413" i="8"/>
  <c r="F414" i="8"/>
  <c r="G414" i="8"/>
  <c r="H414" i="8"/>
  <c r="I414" i="8"/>
  <c r="F415" i="8"/>
  <c r="G415" i="8"/>
  <c r="H415" i="8"/>
  <c r="I415" i="8"/>
  <c r="F416" i="8"/>
  <c r="G416" i="8"/>
  <c r="H416" i="8"/>
  <c r="I416" i="8"/>
  <c r="F417" i="8"/>
  <c r="G417" i="8"/>
  <c r="H417" i="8"/>
  <c r="I417" i="8"/>
  <c r="F418" i="8"/>
  <c r="G418" i="8"/>
  <c r="H418" i="8"/>
  <c r="I418" i="8"/>
  <c r="F419" i="8"/>
  <c r="G419" i="8"/>
  <c r="H419" i="8"/>
  <c r="I419" i="8"/>
  <c r="F420" i="8"/>
  <c r="G420" i="8"/>
  <c r="H420" i="8"/>
  <c r="I420" i="8"/>
  <c r="F421" i="8"/>
  <c r="G421" i="8"/>
  <c r="H421" i="8"/>
  <c r="I421" i="8"/>
  <c r="F422" i="8"/>
  <c r="G422" i="8"/>
  <c r="H422" i="8"/>
  <c r="I422" i="8"/>
  <c r="F423" i="8"/>
  <c r="G423" i="8"/>
  <c r="H423" i="8"/>
  <c r="I423" i="8"/>
  <c r="F424" i="8"/>
  <c r="G424" i="8"/>
  <c r="H424" i="8"/>
  <c r="I424" i="8"/>
  <c r="F425" i="8"/>
  <c r="G425" i="8"/>
  <c r="H425" i="8"/>
  <c r="I425" i="8"/>
  <c r="F426" i="8"/>
  <c r="G426" i="8"/>
  <c r="H426" i="8"/>
  <c r="I426" i="8"/>
  <c r="F427" i="8"/>
  <c r="G427" i="8"/>
  <c r="H427" i="8"/>
  <c r="I427" i="8"/>
  <c r="F428" i="8"/>
  <c r="G428" i="8"/>
  <c r="H428" i="8"/>
  <c r="I428" i="8"/>
  <c r="F429" i="8"/>
  <c r="G429" i="8"/>
  <c r="H429" i="8"/>
  <c r="I429" i="8"/>
  <c r="F430" i="8"/>
  <c r="G430" i="8"/>
  <c r="H430" i="8"/>
  <c r="I430" i="8"/>
  <c r="F431" i="8"/>
  <c r="G431" i="8"/>
  <c r="H431" i="8"/>
  <c r="I431" i="8"/>
  <c r="F432" i="8"/>
  <c r="G432" i="8"/>
  <c r="H432" i="8"/>
  <c r="I432" i="8"/>
  <c r="F433" i="8"/>
  <c r="G433" i="8"/>
  <c r="H433" i="8"/>
  <c r="I433" i="8"/>
  <c r="F434" i="8"/>
  <c r="G434" i="8"/>
  <c r="H434" i="8"/>
  <c r="I434" i="8"/>
  <c r="F435" i="8"/>
  <c r="G435" i="8"/>
  <c r="H435" i="8"/>
  <c r="I435" i="8"/>
  <c r="F436" i="8"/>
  <c r="G436" i="8"/>
  <c r="H436" i="8"/>
  <c r="I436" i="8"/>
  <c r="F437" i="8"/>
  <c r="G437" i="8"/>
  <c r="H437" i="8"/>
  <c r="I437" i="8"/>
  <c r="F438" i="8"/>
  <c r="G438" i="8"/>
  <c r="H438" i="8"/>
  <c r="I438" i="8"/>
  <c r="F439" i="8"/>
  <c r="G439" i="8"/>
  <c r="H439" i="8"/>
  <c r="I439" i="8"/>
  <c r="F440" i="8"/>
  <c r="G440" i="8"/>
  <c r="H440" i="8"/>
  <c r="I440" i="8"/>
  <c r="F441" i="8"/>
  <c r="G441" i="8"/>
  <c r="H441" i="8"/>
  <c r="I441" i="8"/>
  <c r="F442" i="8"/>
  <c r="G442" i="8"/>
  <c r="H442" i="8"/>
  <c r="I442" i="8"/>
  <c r="F443" i="8"/>
  <c r="G443" i="8"/>
  <c r="H443" i="8"/>
  <c r="I443" i="8"/>
  <c r="F444" i="8"/>
  <c r="G444" i="8"/>
  <c r="H444" i="8"/>
  <c r="I444" i="8"/>
  <c r="F445" i="8"/>
  <c r="G445" i="8"/>
  <c r="H445" i="8"/>
  <c r="I445" i="8"/>
  <c r="F446" i="8"/>
  <c r="G446" i="8"/>
  <c r="H446" i="8"/>
  <c r="I446" i="8"/>
  <c r="F447" i="8"/>
  <c r="G447" i="8"/>
  <c r="H447" i="8"/>
  <c r="I447" i="8"/>
  <c r="F448" i="8"/>
  <c r="G448" i="8"/>
  <c r="H448" i="8"/>
  <c r="I448" i="8"/>
  <c r="F449" i="8"/>
  <c r="G449" i="8"/>
  <c r="H449" i="8"/>
  <c r="I449" i="8"/>
  <c r="F450" i="8"/>
  <c r="G450" i="8"/>
  <c r="H450" i="8"/>
  <c r="I450" i="8"/>
  <c r="F451" i="8"/>
  <c r="G451" i="8"/>
  <c r="H451" i="8"/>
  <c r="I451" i="8"/>
  <c r="F452" i="8"/>
  <c r="G452" i="8"/>
  <c r="H452" i="8"/>
  <c r="I452" i="8"/>
  <c r="F453" i="8"/>
  <c r="G453" i="8"/>
  <c r="H453" i="8"/>
  <c r="I453" i="8"/>
  <c r="F454" i="8"/>
  <c r="G454" i="8"/>
  <c r="H454" i="8"/>
  <c r="I454" i="8"/>
  <c r="F455" i="8"/>
  <c r="G455" i="8"/>
  <c r="H455" i="8"/>
  <c r="I455" i="8"/>
  <c r="F456" i="8"/>
  <c r="G456" i="8"/>
  <c r="H456" i="8"/>
  <c r="I456" i="8"/>
  <c r="F457" i="8"/>
  <c r="G457" i="8"/>
  <c r="H457" i="8"/>
  <c r="I457" i="8"/>
  <c r="F458" i="8"/>
  <c r="G458" i="8"/>
  <c r="H458" i="8"/>
  <c r="I458" i="8"/>
  <c r="F459" i="8"/>
  <c r="G459" i="8"/>
  <c r="H459" i="8"/>
  <c r="I459" i="8"/>
  <c r="F460" i="8"/>
  <c r="G460" i="8"/>
  <c r="H460" i="8"/>
  <c r="I460" i="8"/>
  <c r="F461" i="8"/>
  <c r="G461" i="8"/>
  <c r="H461" i="8"/>
  <c r="I461" i="8"/>
  <c r="F462" i="8"/>
  <c r="G462" i="8"/>
  <c r="H462" i="8"/>
  <c r="I462" i="8"/>
  <c r="F463" i="8"/>
  <c r="G463" i="8"/>
  <c r="H463" i="8"/>
  <c r="I463" i="8"/>
  <c r="F464" i="8"/>
  <c r="G464" i="8"/>
  <c r="H464" i="8"/>
  <c r="I464" i="8"/>
  <c r="F465" i="8"/>
  <c r="G465" i="8"/>
  <c r="H465" i="8"/>
  <c r="I465" i="8"/>
  <c r="F466" i="8"/>
  <c r="G466" i="8"/>
  <c r="H466" i="8"/>
  <c r="I466" i="8"/>
  <c r="F467" i="8"/>
  <c r="G467" i="8"/>
  <c r="H467" i="8"/>
  <c r="I467" i="8"/>
  <c r="F468" i="8"/>
  <c r="G468" i="8"/>
  <c r="H468" i="8"/>
  <c r="I468" i="8"/>
  <c r="F469" i="8"/>
  <c r="G469" i="8"/>
  <c r="H469" i="8"/>
  <c r="I469" i="8"/>
  <c r="F470" i="8"/>
  <c r="G470" i="8"/>
  <c r="H470" i="8"/>
  <c r="I470" i="8"/>
  <c r="F471" i="8"/>
  <c r="G471" i="8"/>
  <c r="H471" i="8"/>
  <c r="I471" i="8"/>
  <c r="F472" i="8"/>
  <c r="G472" i="8"/>
  <c r="H472" i="8"/>
  <c r="I472" i="8"/>
  <c r="F473" i="8"/>
  <c r="G473" i="8"/>
  <c r="H473" i="8"/>
  <c r="I473" i="8"/>
  <c r="F474" i="8"/>
  <c r="G474" i="8"/>
  <c r="H474" i="8"/>
  <c r="I474" i="8"/>
  <c r="F475" i="8"/>
  <c r="G475" i="8"/>
  <c r="H475" i="8"/>
  <c r="I475" i="8"/>
  <c r="F476" i="8"/>
  <c r="G476" i="8"/>
  <c r="H476" i="8"/>
  <c r="I476" i="8"/>
  <c r="F477" i="8"/>
  <c r="G477" i="8"/>
  <c r="H477" i="8"/>
  <c r="I477" i="8"/>
  <c r="F478" i="8"/>
  <c r="G478" i="8"/>
  <c r="H478" i="8"/>
  <c r="I478" i="8"/>
  <c r="F479" i="8"/>
  <c r="G479" i="8"/>
  <c r="H479" i="8"/>
  <c r="I479" i="8"/>
  <c r="F480" i="8"/>
  <c r="G480" i="8"/>
  <c r="H480" i="8"/>
  <c r="I480" i="8"/>
  <c r="F481" i="8"/>
  <c r="G481" i="8"/>
  <c r="H481" i="8"/>
  <c r="I481" i="8"/>
  <c r="F482" i="8"/>
  <c r="G482" i="8"/>
  <c r="H482" i="8"/>
  <c r="I482" i="8"/>
  <c r="F483" i="8"/>
  <c r="G483" i="8"/>
  <c r="H483" i="8"/>
  <c r="I483" i="8"/>
  <c r="F484" i="8"/>
  <c r="G484" i="8"/>
  <c r="H484" i="8"/>
  <c r="I484" i="8"/>
  <c r="F485" i="8"/>
  <c r="G485" i="8"/>
  <c r="H485" i="8"/>
  <c r="I485" i="8"/>
  <c r="F486" i="8"/>
  <c r="G486" i="8"/>
  <c r="H486" i="8"/>
  <c r="I486" i="8"/>
  <c r="F487" i="8"/>
  <c r="G487" i="8"/>
  <c r="H487" i="8"/>
  <c r="I487" i="8"/>
  <c r="F488" i="8"/>
  <c r="G488" i="8"/>
  <c r="H488" i="8"/>
  <c r="I488" i="8"/>
  <c r="F489" i="8"/>
  <c r="G489" i="8"/>
  <c r="H489" i="8"/>
  <c r="I489" i="8"/>
  <c r="F490" i="8"/>
  <c r="G490" i="8"/>
  <c r="H490" i="8"/>
  <c r="I490" i="8"/>
  <c r="F491" i="8"/>
  <c r="G491" i="8"/>
  <c r="H491" i="8"/>
  <c r="I491" i="8"/>
  <c r="F492" i="8"/>
  <c r="G492" i="8"/>
  <c r="H492" i="8"/>
  <c r="I492" i="8"/>
  <c r="F493" i="8"/>
  <c r="G493" i="8"/>
  <c r="H493" i="8"/>
  <c r="I493" i="8"/>
  <c r="F494" i="8"/>
  <c r="G494" i="8"/>
  <c r="H494" i="8"/>
  <c r="I494" i="8"/>
  <c r="F495" i="8"/>
  <c r="G495" i="8"/>
  <c r="H495" i="8"/>
  <c r="I495" i="8"/>
  <c r="F496" i="8"/>
  <c r="G496" i="8"/>
  <c r="H496" i="8"/>
  <c r="I496" i="8"/>
  <c r="F497" i="8"/>
  <c r="G497" i="8"/>
  <c r="H497" i="8"/>
  <c r="I497" i="8"/>
  <c r="F498" i="8"/>
  <c r="G498" i="8"/>
  <c r="H498" i="8"/>
  <c r="I498" i="8"/>
  <c r="F499" i="8"/>
  <c r="G499" i="8"/>
  <c r="H499" i="8"/>
  <c r="I499" i="8"/>
  <c r="F500" i="8"/>
  <c r="G500" i="8"/>
  <c r="H500" i="8"/>
  <c r="I500" i="8"/>
  <c r="F501" i="8"/>
  <c r="G501" i="8"/>
  <c r="H501" i="8"/>
  <c r="I501" i="8"/>
  <c r="G2" i="8"/>
  <c r="H2" i="8"/>
  <c r="I2" i="8"/>
  <c r="F2" i="8"/>
  <c r="N2" i="8" l="1"/>
  <c r="L2" i="8"/>
  <c r="M2" i="8"/>
  <c r="K2" i="8"/>
  <c r="G8" i="13"/>
  <c r="J70" i="5" l="1"/>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DB23" i="1" l="1"/>
  <c r="CM32" i="1" l="1"/>
  <c r="DT32" i="1"/>
  <c r="DN32" i="1"/>
  <c r="DH32" i="1"/>
  <c r="BY15" i="1"/>
  <c r="DU32" i="1"/>
  <c r="F70" i="5" l="1"/>
  <c r="G70" i="5"/>
  <c r="H70" i="5"/>
  <c r="I70" i="5"/>
  <c r="T91" i="1" s="1"/>
  <c r="F71" i="5"/>
  <c r="G71" i="5"/>
  <c r="H71" i="5"/>
  <c r="I71" i="5"/>
  <c r="T92" i="1" s="1"/>
  <c r="F72" i="5"/>
  <c r="G72" i="5"/>
  <c r="H72" i="5"/>
  <c r="I72" i="5"/>
  <c r="T93" i="1" s="1"/>
  <c r="F73" i="5"/>
  <c r="G73" i="5"/>
  <c r="H73" i="5"/>
  <c r="I73" i="5"/>
  <c r="T94" i="1" s="1"/>
  <c r="F74" i="5"/>
  <c r="G74" i="5"/>
  <c r="H74" i="5"/>
  <c r="I74" i="5"/>
  <c r="T95" i="1" s="1"/>
  <c r="F75" i="5"/>
  <c r="G75" i="5"/>
  <c r="H75" i="5"/>
  <c r="I75" i="5"/>
  <c r="T96" i="1" s="1"/>
  <c r="F76" i="5"/>
  <c r="G76" i="5"/>
  <c r="H76" i="5"/>
  <c r="I76" i="5"/>
  <c r="T97" i="1" s="1"/>
  <c r="F77" i="5"/>
  <c r="G77" i="5"/>
  <c r="H77" i="5"/>
  <c r="I77" i="5"/>
  <c r="T98" i="1" s="1"/>
  <c r="F78" i="5"/>
  <c r="G78" i="5"/>
  <c r="H78" i="5"/>
  <c r="I78" i="5"/>
  <c r="T99" i="1" s="1"/>
  <c r="F79" i="5"/>
  <c r="G79" i="5"/>
  <c r="H79" i="5"/>
  <c r="I79" i="5"/>
  <c r="T100" i="1" s="1"/>
  <c r="F80" i="5"/>
  <c r="G80" i="5"/>
  <c r="H80" i="5"/>
  <c r="I80" i="5"/>
  <c r="T101" i="1" s="1"/>
  <c r="F81" i="5"/>
  <c r="G81" i="5"/>
  <c r="H81" i="5"/>
  <c r="I81" i="5"/>
  <c r="T102" i="1" s="1"/>
  <c r="F82" i="5"/>
  <c r="G82" i="5"/>
  <c r="H82" i="5"/>
  <c r="I82" i="5"/>
  <c r="T103" i="1" s="1"/>
  <c r="F83" i="5"/>
  <c r="G83" i="5"/>
  <c r="H83" i="5"/>
  <c r="I83" i="5"/>
  <c r="T104" i="1" s="1"/>
  <c r="F84" i="5"/>
  <c r="G84" i="5"/>
  <c r="H84" i="5"/>
  <c r="I84" i="5"/>
  <c r="T105" i="1" s="1"/>
  <c r="F85" i="5"/>
  <c r="G85" i="5"/>
  <c r="H85" i="5"/>
  <c r="I85" i="5"/>
  <c r="T106" i="1" s="1"/>
  <c r="F86" i="5"/>
  <c r="G86" i="5"/>
  <c r="H86" i="5"/>
  <c r="I86" i="5"/>
  <c r="T107" i="1" s="1"/>
  <c r="F87" i="5"/>
  <c r="G87" i="5"/>
  <c r="H87" i="5"/>
  <c r="I87" i="5"/>
  <c r="T108" i="1" s="1"/>
  <c r="F88" i="5"/>
  <c r="G88" i="5"/>
  <c r="H88" i="5"/>
  <c r="I88" i="5"/>
  <c r="T109" i="1" s="1"/>
  <c r="F89" i="5"/>
  <c r="G89" i="5"/>
  <c r="H89" i="5"/>
  <c r="I89" i="5"/>
  <c r="T110" i="1" s="1"/>
  <c r="F90" i="5"/>
  <c r="G90" i="5"/>
  <c r="H90" i="5"/>
  <c r="I90" i="5"/>
  <c r="T111" i="1" s="1"/>
  <c r="F91" i="5"/>
  <c r="G91" i="5"/>
  <c r="H91" i="5"/>
  <c r="I91" i="5"/>
  <c r="T112" i="1" s="1"/>
  <c r="F92" i="5"/>
  <c r="G92" i="5"/>
  <c r="H92" i="5"/>
  <c r="I92" i="5"/>
  <c r="T113" i="1" s="1"/>
  <c r="F93" i="5"/>
  <c r="G93" i="5"/>
  <c r="H93" i="5"/>
  <c r="I93" i="5"/>
  <c r="T114" i="1" s="1"/>
  <c r="F94" i="5"/>
  <c r="G94" i="5"/>
  <c r="H94" i="5"/>
  <c r="I94" i="5"/>
  <c r="T115" i="1" s="1"/>
  <c r="F95" i="5"/>
  <c r="G95" i="5"/>
  <c r="H95" i="5"/>
  <c r="I95" i="5"/>
  <c r="T116" i="1" s="1"/>
  <c r="F96" i="5"/>
  <c r="G96" i="5"/>
  <c r="H96" i="5"/>
  <c r="I96" i="5"/>
  <c r="T117" i="1" s="1"/>
  <c r="F97" i="5"/>
  <c r="G97" i="5"/>
  <c r="H97" i="5"/>
  <c r="I97" i="5"/>
  <c r="T118" i="1" s="1"/>
  <c r="F98" i="5"/>
  <c r="G98" i="5"/>
  <c r="H98" i="5"/>
  <c r="I98" i="5"/>
  <c r="T119" i="1" s="1"/>
  <c r="F99" i="5"/>
  <c r="G99" i="5"/>
  <c r="H99" i="5"/>
  <c r="I99" i="5"/>
  <c r="T120" i="1" s="1"/>
  <c r="F100" i="5"/>
  <c r="G100" i="5"/>
  <c r="H100" i="5"/>
  <c r="I100" i="5"/>
  <c r="T121" i="1" s="1"/>
  <c r="F101" i="5"/>
  <c r="G101" i="5"/>
  <c r="H101" i="5"/>
  <c r="I101" i="5"/>
  <c r="T122" i="1" s="1"/>
  <c r="F102" i="5"/>
  <c r="G102" i="5"/>
  <c r="H102" i="5"/>
  <c r="I102" i="5"/>
  <c r="T123" i="1" s="1"/>
  <c r="F103" i="5"/>
  <c r="G103" i="5"/>
  <c r="H103" i="5"/>
  <c r="I103" i="5"/>
  <c r="T124" i="1" s="1"/>
  <c r="F104" i="5"/>
  <c r="G104" i="5"/>
  <c r="H104" i="5"/>
  <c r="I104" i="5"/>
  <c r="T125" i="1" s="1"/>
  <c r="F105" i="5"/>
  <c r="G105" i="5"/>
  <c r="H105" i="5"/>
  <c r="I105" i="5"/>
  <c r="T126" i="1" s="1"/>
  <c r="F106" i="5"/>
  <c r="G106" i="5"/>
  <c r="H106" i="5"/>
  <c r="I106" i="5"/>
  <c r="T127" i="1" s="1"/>
  <c r="F107" i="5"/>
  <c r="G107" i="5"/>
  <c r="H107" i="5"/>
  <c r="I107" i="5"/>
  <c r="T128" i="1" s="1"/>
  <c r="F108" i="5"/>
  <c r="G108" i="5"/>
  <c r="H108" i="5"/>
  <c r="I108" i="5"/>
  <c r="T129" i="1" s="1"/>
  <c r="F109" i="5"/>
  <c r="G109" i="5"/>
  <c r="H109" i="5"/>
  <c r="I109" i="5"/>
  <c r="T130" i="1" s="1"/>
  <c r="F110" i="5"/>
  <c r="G110" i="5"/>
  <c r="H110" i="5"/>
  <c r="I110" i="5"/>
  <c r="T131" i="1" s="1"/>
  <c r="F111" i="5"/>
  <c r="G111" i="5"/>
  <c r="H111" i="5"/>
  <c r="I111" i="5"/>
  <c r="T132" i="1" s="1"/>
  <c r="F112" i="5"/>
  <c r="G112" i="5"/>
  <c r="H112" i="5"/>
  <c r="I112" i="5"/>
  <c r="T133" i="1" s="1"/>
  <c r="F113" i="5"/>
  <c r="G113" i="5"/>
  <c r="H113" i="5"/>
  <c r="I113" i="5"/>
  <c r="T134" i="1" s="1"/>
  <c r="F114" i="5"/>
  <c r="G114" i="5"/>
  <c r="H114" i="5"/>
  <c r="I114" i="5"/>
  <c r="T135" i="1" s="1"/>
  <c r="F115" i="5"/>
  <c r="G115" i="5"/>
  <c r="H115" i="5"/>
  <c r="I115" i="5"/>
  <c r="T136" i="1" s="1"/>
  <c r="F116" i="5"/>
  <c r="G116" i="5"/>
  <c r="H116" i="5"/>
  <c r="I116" i="5"/>
  <c r="T137" i="1" s="1"/>
  <c r="F117" i="5"/>
  <c r="G117" i="5"/>
  <c r="H117" i="5"/>
  <c r="I117" i="5"/>
  <c r="T138" i="1" s="1"/>
  <c r="F118" i="5"/>
  <c r="G118" i="5"/>
  <c r="H118" i="5"/>
  <c r="I118" i="5"/>
  <c r="T139" i="1" s="1"/>
  <c r="F119" i="5"/>
  <c r="G119" i="5"/>
  <c r="H119" i="5"/>
  <c r="I119" i="5"/>
  <c r="T140" i="1" s="1"/>
  <c r="F120" i="5"/>
  <c r="G120" i="5"/>
  <c r="H120" i="5"/>
  <c r="I120" i="5"/>
  <c r="T141" i="1" s="1"/>
  <c r="F121" i="5"/>
  <c r="G121" i="5"/>
  <c r="H121" i="5"/>
  <c r="I121" i="5"/>
  <c r="T142" i="1" s="1"/>
  <c r="F122" i="5"/>
  <c r="G122" i="5"/>
  <c r="H122" i="5"/>
  <c r="I122" i="5"/>
  <c r="T143" i="1" s="1"/>
  <c r="F123" i="5"/>
  <c r="G123" i="5"/>
  <c r="H123" i="5"/>
  <c r="I123" i="5"/>
  <c r="T144" i="1" s="1"/>
  <c r="F124" i="5"/>
  <c r="G124" i="5"/>
  <c r="H124" i="5"/>
  <c r="I124" i="5"/>
  <c r="T145" i="1" s="1"/>
  <c r="F125" i="5"/>
  <c r="G125" i="5"/>
  <c r="H125" i="5"/>
  <c r="I125" i="5"/>
  <c r="T146" i="1" s="1"/>
  <c r="F126" i="5"/>
  <c r="G126" i="5"/>
  <c r="H126" i="5"/>
  <c r="I126" i="5"/>
  <c r="T147" i="1" s="1"/>
  <c r="F127" i="5"/>
  <c r="G127" i="5"/>
  <c r="H127" i="5"/>
  <c r="I127" i="5"/>
  <c r="T148" i="1" s="1"/>
  <c r="F128" i="5"/>
  <c r="G128" i="5"/>
  <c r="H128" i="5"/>
  <c r="I128" i="5"/>
  <c r="T149" i="1" s="1"/>
  <c r="F129" i="5"/>
  <c r="G129" i="5"/>
  <c r="H129" i="5"/>
  <c r="I129" i="5"/>
  <c r="T150" i="1" s="1"/>
  <c r="F130" i="5"/>
  <c r="G130" i="5"/>
  <c r="H130" i="5"/>
  <c r="I130" i="5"/>
  <c r="T151" i="1" s="1"/>
  <c r="F131" i="5"/>
  <c r="G131" i="5"/>
  <c r="H131" i="5"/>
  <c r="I131" i="5"/>
  <c r="T152" i="1" s="1"/>
  <c r="F132" i="5"/>
  <c r="G132" i="5"/>
  <c r="H132" i="5"/>
  <c r="I132" i="5"/>
  <c r="T153" i="1" s="1"/>
  <c r="F133" i="5"/>
  <c r="G133" i="5"/>
  <c r="H133" i="5"/>
  <c r="I133" i="5"/>
  <c r="T154" i="1" s="1"/>
  <c r="F134" i="5"/>
  <c r="G134" i="5"/>
  <c r="H134" i="5"/>
  <c r="I134" i="5"/>
  <c r="T155" i="1" s="1"/>
  <c r="F135" i="5"/>
  <c r="G135" i="5"/>
  <c r="H135" i="5"/>
  <c r="I135" i="5"/>
  <c r="T156" i="1" s="1"/>
  <c r="F136" i="5"/>
  <c r="G136" i="5"/>
  <c r="H136" i="5"/>
  <c r="I136" i="5"/>
  <c r="T157" i="1" s="1"/>
  <c r="F137" i="5"/>
  <c r="G137" i="5"/>
  <c r="H137" i="5"/>
  <c r="I137" i="5"/>
  <c r="T158" i="1" s="1"/>
  <c r="F138" i="5"/>
  <c r="G138" i="5"/>
  <c r="H138" i="5"/>
  <c r="I138" i="5"/>
  <c r="T159" i="1" s="1"/>
  <c r="F139" i="5"/>
  <c r="G139" i="5"/>
  <c r="H139" i="5"/>
  <c r="I139" i="5"/>
  <c r="T160" i="1" s="1"/>
  <c r="F140" i="5"/>
  <c r="G140" i="5"/>
  <c r="H140" i="5"/>
  <c r="I140" i="5"/>
  <c r="T161" i="1" s="1"/>
  <c r="F141" i="5"/>
  <c r="G141" i="5"/>
  <c r="H141" i="5"/>
  <c r="I141" i="5"/>
  <c r="T162" i="1" s="1"/>
  <c r="F142" i="5"/>
  <c r="G142" i="5"/>
  <c r="H142" i="5"/>
  <c r="I142" i="5"/>
  <c r="T163" i="1" s="1"/>
  <c r="F143" i="5"/>
  <c r="G143" i="5"/>
  <c r="H143" i="5"/>
  <c r="I143" i="5"/>
  <c r="T164" i="1" s="1"/>
  <c r="F144" i="5"/>
  <c r="G144" i="5"/>
  <c r="H144" i="5"/>
  <c r="I144" i="5"/>
  <c r="T165" i="1" s="1"/>
  <c r="F145" i="5"/>
  <c r="G145" i="5"/>
  <c r="H145" i="5"/>
  <c r="I145" i="5"/>
  <c r="T166" i="1" s="1"/>
  <c r="F146" i="5"/>
  <c r="G146" i="5"/>
  <c r="H146" i="5"/>
  <c r="I146" i="5"/>
  <c r="T167" i="1" s="1"/>
  <c r="F147" i="5"/>
  <c r="G147" i="5"/>
  <c r="H147" i="5"/>
  <c r="I147" i="5"/>
  <c r="T168" i="1" s="1"/>
  <c r="F148" i="5"/>
  <c r="G148" i="5"/>
  <c r="H148" i="5"/>
  <c r="I148" i="5"/>
  <c r="T169" i="1" s="1"/>
  <c r="F149" i="5"/>
  <c r="G149" i="5"/>
  <c r="H149" i="5"/>
  <c r="I149" i="5"/>
  <c r="T170" i="1" s="1"/>
  <c r="F150" i="5"/>
  <c r="G150" i="5"/>
  <c r="H150" i="5"/>
  <c r="I150" i="5"/>
  <c r="T171" i="1" s="1"/>
  <c r="F151" i="5"/>
  <c r="G151" i="5"/>
  <c r="H151" i="5"/>
  <c r="I151" i="5"/>
  <c r="T172" i="1" s="1"/>
  <c r="F152" i="5"/>
  <c r="G152" i="5"/>
  <c r="H152" i="5"/>
  <c r="I152" i="5"/>
  <c r="T173" i="1" s="1"/>
  <c r="F153" i="5"/>
  <c r="G153" i="5"/>
  <c r="H153" i="5"/>
  <c r="I153" i="5"/>
  <c r="T174" i="1" s="1"/>
  <c r="F154" i="5"/>
  <c r="G154" i="5"/>
  <c r="H154" i="5"/>
  <c r="I154" i="5"/>
  <c r="T175" i="1" s="1"/>
  <c r="F155" i="5"/>
  <c r="G155" i="5"/>
  <c r="H155" i="5"/>
  <c r="I155" i="5"/>
  <c r="T176" i="1" s="1"/>
  <c r="F156" i="5"/>
  <c r="G156" i="5"/>
  <c r="H156" i="5"/>
  <c r="I156" i="5"/>
  <c r="T177" i="1" s="1"/>
  <c r="F157" i="5"/>
  <c r="G157" i="5"/>
  <c r="H157" i="5"/>
  <c r="I157" i="5"/>
  <c r="T178" i="1" s="1"/>
  <c r="F158" i="5"/>
  <c r="G158" i="5"/>
  <c r="H158" i="5"/>
  <c r="I158" i="5"/>
  <c r="T179" i="1" s="1"/>
  <c r="F159" i="5"/>
  <c r="G159" i="5"/>
  <c r="H159" i="5"/>
  <c r="I159" i="5"/>
  <c r="T180" i="1" s="1"/>
  <c r="F160" i="5"/>
  <c r="G160" i="5"/>
  <c r="H160" i="5"/>
  <c r="I160" i="5"/>
  <c r="T181" i="1" s="1"/>
  <c r="F161" i="5"/>
  <c r="G161" i="5"/>
  <c r="H161" i="5"/>
  <c r="I161" i="5"/>
  <c r="T182" i="1" s="1"/>
  <c r="F162" i="5"/>
  <c r="G162" i="5"/>
  <c r="H162" i="5"/>
  <c r="I162" i="5"/>
  <c r="T183" i="1" s="1"/>
  <c r="F163" i="5"/>
  <c r="G163" i="5"/>
  <c r="H163" i="5"/>
  <c r="I163" i="5"/>
  <c r="T184" i="1" s="1"/>
  <c r="F164" i="5"/>
  <c r="G164" i="5"/>
  <c r="H164" i="5"/>
  <c r="I164" i="5"/>
  <c r="T185" i="1" s="1"/>
  <c r="F165" i="5"/>
  <c r="G165" i="5"/>
  <c r="H165" i="5"/>
  <c r="I165" i="5"/>
  <c r="T186" i="1" s="1"/>
  <c r="F166" i="5"/>
  <c r="G166" i="5"/>
  <c r="H166" i="5"/>
  <c r="I166" i="5"/>
  <c r="T187" i="1" s="1"/>
  <c r="F167" i="5"/>
  <c r="G167" i="5"/>
  <c r="H167" i="5"/>
  <c r="I167" i="5"/>
  <c r="T188" i="1" s="1"/>
  <c r="F168" i="5"/>
  <c r="G168" i="5"/>
  <c r="H168" i="5"/>
  <c r="I168" i="5"/>
  <c r="T189" i="1" s="1"/>
  <c r="F169" i="5"/>
  <c r="G169" i="5"/>
  <c r="H169" i="5"/>
  <c r="I169" i="5"/>
  <c r="T190" i="1" s="1"/>
  <c r="F170" i="5"/>
  <c r="G170" i="5"/>
  <c r="H170" i="5"/>
  <c r="I170" i="5"/>
  <c r="T191" i="1" s="1"/>
  <c r="F171" i="5"/>
  <c r="G171" i="5"/>
  <c r="H171" i="5"/>
  <c r="I171" i="5"/>
  <c r="T192" i="1" s="1"/>
  <c r="F172" i="5"/>
  <c r="G172" i="5"/>
  <c r="H172" i="5"/>
  <c r="I172" i="5"/>
  <c r="T193" i="1" s="1"/>
  <c r="F173" i="5"/>
  <c r="G173" i="5"/>
  <c r="H173" i="5"/>
  <c r="I173" i="5"/>
  <c r="T194" i="1" s="1"/>
  <c r="F174" i="5"/>
  <c r="G174" i="5"/>
  <c r="H174" i="5"/>
  <c r="I174" i="5"/>
  <c r="T195" i="1" s="1"/>
  <c r="F175" i="5"/>
  <c r="G175" i="5"/>
  <c r="H175" i="5"/>
  <c r="I175" i="5"/>
  <c r="T196" i="1" s="1"/>
  <c r="F176" i="5"/>
  <c r="G176" i="5"/>
  <c r="H176" i="5"/>
  <c r="I176" i="5"/>
  <c r="T197" i="1" s="1"/>
  <c r="F177" i="5"/>
  <c r="G177" i="5"/>
  <c r="H177" i="5"/>
  <c r="I177" i="5"/>
  <c r="T198" i="1" s="1"/>
  <c r="F178" i="5"/>
  <c r="G178" i="5"/>
  <c r="H178" i="5"/>
  <c r="I178" i="5"/>
  <c r="T199" i="1" s="1"/>
  <c r="F179" i="5"/>
  <c r="G179" i="5"/>
  <c r="H179" i="5"/>
  <c r="I179" i="5"/>
  <c r="T200" i="1" s="1"/>
  <c r="F180" i="5"/>
  <c r="G180" i="5"/>
  <c r="H180" i="5"/>
  <c r="I180" i="5"/>
  <c r="T201" i="1" s="1"/>
  <c r="F181" i="5"/>
  <c r="G181" i="5"/>
  <c r="H181" i="5"/>
  <c r="I181" i="5"/>
  <c r="T202" i="1" s="1"/>
  <c r="F182" i="5"/>
  <c r="G182" i="5"/>
  <c r="H182" i="5"/>
  <c r="I182" i="5"/>
  <c r="T203" i="1" s="1"/>
  <c r="F183" i="5"/>
  <c r="G183" i="5"/>
  <c r="H183" i="5"/>
  <c r="I183" i="5"/>
  <c r="T204" i="1" s="1"/>
  <c r="F184" i="5"/>
  <c r="G184" i="5"/>
  <c r="H184" i="5"/>
  <c r="I184" i="5"/>
  <c r="T205" i="1" s="1"/>
  <c r="F185" i="5"/>
  <c r="G185" i="5"/>
  <c r="H185" i="5"/>
  <c r="I185" i="5"/>
  <c r="T206" i="1" s="1"/>
  <c r="F186" i="5"/>
  <c r="G186" i="5"/>
  <c r="H186" i="5"/>
  <c r="I186" i="5"/>
  <c r="T207" i="1" s="1"/>
  <c r="F187" i="5"/>
  <c r="G187" i="5"/>
  <c r="H187" i="5"/>
  <c r="I187" i="5"/>
  <c r="T208" i="1" s="1"/>
  <c r="F188" i="5"/>
  <c r="G188" i="5"/>
  <c r="H188" i="5"/>
  <c r="I188" i="5"/>
  <c r="T209" i="1" s="1"/>
  <c r="F189" i="5"/>
  <c r="G189" i="5"/>
  <c r="H189" i="5"/>
  <c r="I189" i="5"/>
  <c r="T210" i="1" s="1"/>
  <c r="F190" i="5"/>
  <c r="G190" i="5"/>
  <c r="H190" i="5"/>
  <c r="I190" i="5"/>
  <c r="T211" i="1" s="1"/>
  <c r="F191" i="5"/>
  <c r="G191" i="5"/>
  <c r="H191" i="5"/>
  <c r="I191" i="5"/>
  <c r="T212" i="1" s="1"/>
  <c r="F192" i="5"/>
  <c r="G192" i="5"/>
  <c r="H192" i="5"/>
  <c r="I192" i="5"/>
  <c r="T213" i="1" s="1"/>
  <c r="F193" i="5"/>
  <c r="G193" i="5"/>
  <c r="H193" i="5"/>
  <c r="I193" i="5"/>
  <c r="T214" i="1" s="1"/>
  <c r="F194" i="5"/>
  <c r="G194" i="5"/>
  <c r="H194" i="5"/>
  <c r="I194" i="5"/>
  <c r="T215" i="1" s="1"/>
  <c r="F195" i="5"/>
  <c r="G195" i="5"/>
  <c r="H195" i="5"/>
  <c r="I195" i="5"/>
  <c r="T216" i="1" s="1"/>
  <c r="F196" i="5"/>
  <c r="G196" i="5"/>
  <c r="H196" i="5"/>
  <c r="I196" i="5"/>
  <c r="T217" i="1" s="1"/>
  <c r="F197" i="5"/>
  <c r="G197" i="5"/>
  <c r="H197" i="5"/>
  <c r="I197" i="5"/>
  <c r="T218" i="1" s="1"/>
  <c r="F198" i="5"/>
  <c r="G198" i="5"/>
  <c r="H198" i="5"/>
  <c r="I198" i="5"/>
  <c r="T219" i="1" s="1"/>
  <c r="F199" i="5"/>
  <c r="G199" i="5"/>
  <c r="H199" i="5"/>
  <c r="I199" i="5"/>
  <c r="T220" i="1" s="1"/>
  <c r="F200" i="5"/>
  <c r="G200" i="5"/>
  <c r="H200" i="5"/>
  <c r="I200" i="5"/>
  <c r="T221" i="1" s="1"/>
  <c r="F201" i="5"/>
  <c r="G201" i="5"/>
  <c r="H201" i="5"/>
  <c r="I201" i="5"/>
  <c r="T222" i="1" s="1"/>
  <c r="F202" i="5"/>
  <c r="G202" i="5"/>
  <c r="H202" i="5"/>
  <c r="I202" i="5"/>
  <c r="T223" i="1" s="1"/>
  <c r="F203" i="5"/>
  <c r="G203" i="5"/>
  <c r="H203" i="5"/>
  <c r="I203" i="5"/>
  <c r="T224" i="1" s="1"/>
  <c r="F204" i="5"/>
  <c r="G204" i="5"/>
  <c r="H204" i="5"/>
  <c r="I204" i="5"/>
  <c r="T225" i="1" s="1"/>
  <c r="F205" i="5"/>
  <c r="G205" i="5"/>
  <c r="H205" i="5"/>
  <c r="I205" i="5"/>
  <c r="T226" i="1" s="1"/>
  <c r="F206" i="5"/>
  <c r="G206" i="5"/>
  <c r="H206" i="5"/>
  <c r="I206" i="5"/>
  <c r="T227" i="1" s="1"/>
  <c r="F207" i="5"/>
  <c r="G207" i="5"/>
  <c r="H207" i="5"/>
  <c r="I207" i="5"/>
  <c r="T228" i="1" s="1"/>
  <c r="F208" i="5"/>
  <c r="G208" i="5"/>
  <c r="H208" i="5"/>
  <c r="I208" i="5"/>
  <c r="T229" i="1" s="1"/>
  <c r="F209" i="5"/>
  <c r="G209" i="5"/>
  <c r="H209" i="5"/>
  <c r="I209" i="5"/>
  <c r="T230" i="1" s="1"/>
  <c r="F210" i="5"/>
  <c r="G210" i="5"/>
  <c r="H210" i="5"/>
  <c r="I210" i="5"/>
  <c r="T231" i="1" s="1"/>
  <c r="F211" i="5"/>
  <c r="G211" i="5"/>
  <c r="H211" i="5"/>
  <c r="I211" i="5"/>
  <c r="T232" i="1" s="1"/>
  <c r="F212" i="5"/>
  <c r="G212" i="5"/>
  <c r="H212" i="5"/>
  <c r="I212" i="5"/>
  <c r="T233" i="1" s="1"/>
  <c r="F213" i="5"/>
  <c r="G213" i="5"/>
  <c r="H213" i="5"/>
  <c r="I213" i="5"/>
  <c r="T234" i="1" s="1"/>
  <c r="F214" i="5"/>
  <c r="G214" i="5"/>
  <c r="H214" i="5"/>
  <c r="I214" i="5"/>
  <c r="T235" i="1" s="1"/>
  <c r="F215" i="5"/>
  <c r="G215" i="5"/>
  <c r="H215" i="5"/>
  <c r="I215" i="5"/>
  <c r="T236" i="1" s="1"/>
  <c r="F216" i="5"/>
  <c r="G216" i="5"/>
  <c r="H216" i="5"/>
  <c r="I216" i="5"/>
  <c r="T237" i="1" s="1"/>
  <c r="F217" i="5"/>
  <c r="G217" i="5"/>
  <c r="H217" i="5"/>
  <c r="I217" i="5"/>
  <c r="T238" i="1" s="1"/>
  <c r="F218" i="5"/>
  <c r="G218" i="5"/>
  <c r="H218" i="5"/>
  <c r="I218" i="5"/>
  <c r="T239" i="1" s="1"/>
  <c r="F219" i="5"/>
  <c r="G219" i="5"/>
  <c r="H219" i="5"/>
  <c r="I219" i="5"/>
  <c r="T240" i="1" s="1"/>
  <c r="F220" i="5"/>
  <c r="G220" i="5"/>
  <c r="H220" i="5"/>
  <c r="I220" i="5"/>
  <c r="T241" i="1" s="1"/>
  <c r="F221" i="5"/>
  <c r="G221" i="5"/>
  <c r="H221" i="5"/>
  <c r="I221" i="5"/>
  <c r="T242" i="1" s="1"/>
  <c r="F222" i="5"/>
  <c r="G222" i="5"/>
  <c r="H222" i="5"/>
  <c r="I222" i="5"/>
  <c r="T243" i="1" s="1"/>
  <c r="F223" i="5"/>
  <c r="G223" i="5"/>
  <c r="H223" i="5"/>
  <c r="I223" i="5"/>
  <c r="T244" i="1" s="1"/>
  <c r="F224" i="5"/>
  <c r="G224" i="5"/>
  <c r="H224" i="5"/>
  <c r="I224" i="5"/>
  <c r="T245" i="1" s="1"/>
  <c r="F225" i="5"/>
  <c r="G225" i="5"/>
  <c r="H225" i="5"/>
  <c r="I225" i="5"/>
  <c r="T246" i="1" s="1"/>
  <c r="F226" i="5"/>
  <c r="G226" i="5"/>
  <c r="H226" i="5"/>
  <c r="I226" i="5"/>
  <c r="T247" i="1" s="1"/>
  <c r="F227" i="5"/>
  <c r="G227" i="5"/>
  <c r="H227" i="5"/>
  <c r="I227" i="5"/>
  <c r="T248" i="1" s="1"/>
  <c r="F228" i="5"/>
  <c r="G228" i="5"/>
  <c r="H228" i="5"/>
  <c r="I228" i="5"/>
  <c r="T249" i="1" s="1"/>
  <c r="F229" i="5"/>
  <c r="G229" i="5"/>
  <c r="H229" i="5"/>
  <c r="I229" i="5"/>
  <c r="T250" i="1" s="1"/>
  <c r="F230" i="5"/>
  <c r="G230" i="5"/>
  <c r="H230" i="5"/>
  <c r="I230" i="5"/>
  <c r="T251" i="1" s="1"/>
  <c r="F231" i="5"/>
  <c r="G231" i="5"/>
  <c r="H231" i="5"/>
  <c r="I231" i="5"/>
  <c r="T252" i="1" s="1"/>
  <c r="F232" i="5"/>
  <c r="G232" i="5"/>
  <c r="H232" i="5"/>
  <c r="I232" i="5"/>
  <c r="T253" i="1" s="1"/>
  <c r="F233" i="5"/>
  <c r="G233" i="5"/>
  <c r="H233" i="5"/>
  <c r="I233" i="5"/>
  <c r="T254" i="1" s="1"/>
  <c r="F234" i="5"/>
  <c r="G234" i="5"/>
  <c r="H234" i="5"/>
  <c r="I234" i="5"/>
  <c r="T255" i="1" s="1"/>
  <c r="F235" i="5"/>
  <c r="G235" i="5"/>
  <c r="H235" i="5"/>
  <c r="I235" i="5"/>
  <c r="T256" i="1" s="1"/>
  <c r="F236" i="5"/>
  <c r="G236" i="5"/>
  <c r="H236" i="5"/>
  <c r="I236" i="5"/>
  <c r="T257" i="1" s="1"/>
  <c r="F237" i="5"/>
  <c r="G237" i="5"/>
  <c r="H237" i="5"/>
  <c r="I237" i="5"/>
  <c r="T258" i="1" s="1"/>
  <c r="F238" i="5"/>
  <c r="G238" i="5"/>
  <c r="H238" i="5"/>
  <c r="I238" i="5"/>
  <c r="T259" i="1" s="1"/>
  <c r="F239" i="5"/>
  <c r="G239" i="5"/>
  <c r="H239" i="5"/>
  <c r="I239" i="5"/>
  <c r="T260" i="1" s="1"/>
  <c r="F240" i="5"/>
  <c r="G240" i="5"/>
  <c r="H240" i="5"/>
  <c r="I240" i="5"/>
  <c r="T261" i="1" s="1"/>
  <c r="F241" i="5"/>
  <c r="G241" i="5"/>
  <c r="H241" i="5"/>
  <c r="I241" i="5"/>
  <c r="T262" i="1" s="1"/>
  <c r="F242" i="5"/>
  <c r="G242" i="5"/>
  <c r="H242" i="5"/>
  <c r="I242" i="5"/>
  <c r="T263" i="1" s="1"/>
  <c r="F243" i="5"/>
  <c r="G243" i="5"/>
  <c r="H243" i="5"/>
  <c r="I243" i="5"/>
  <c r="T264" i="1" s="1"/>
  <c r="F244" i="5"/>
  <c r="G244" i="5"/>
  <c r="H244" i="5"/>
  <c r="I244" i="5"/>
  <c r="T265" i="1" s="1"/>
  <c r="F245" i="5"/>
  <c r="G245" i="5"/>
  <c r="H245" i="5"/>
  <c r="I245" i="5"/>
  <c r="T266" i="1" s="1"/>
  <c r="F246" i="5"/>
  <c r="G246" i="5"/>
  <c r="H246" i="5"/>
  <c r="I246" i="5"/>
  <c r="T267" i="1" s="1"/>
  <c r="F247" i="5"/>
  <c r="G247" i="5"/>
  <c r="H247" i="5"/>
  <c r="I247" i="5"/>
  <c r="T268" i="1" s="1"/>
  <c r="F248" i="5"/>
  <c r="G248" i="5"/>
  <c r="H248" i="5"/>
  <c r="I248" i="5"/>
  <c r="T269" i="1" s="1"/>
  <c r="F249" i="5"/>
  <c r="G249" i="5"/>
  <c r="H249" i="5"/>
  <c r="I249" i="5"/>
  <c r="T270" i="1" s="1"/>
  <c r="F250" i="5"/>
  <c r="G250" i="5"/>
  <c r="H250" i="5"/>
  <c r="I250" i="5"/>
  <c r="T271" i="1" s="1"/>
  <c r="F251" i="5"/>
  <c r="G251" i="5"/>
  <c r="H251" i="5"/>
  <c r="I251" i="5"/>
  <c r="T272" i="1" s="1"/>
  <c r="F252" i="5"/>
  <c r="G252" i="5"/>
  <c r="H252" i="5"/>
  <c r="I252" i="5"/>
  <c r="T273" i="1" s="1"/>
  <c r="F253" i="5"/>
  <c r="G253" i="5"/>
  <c r="H253" i="5"/>
  <c r="I253" i="5"/>
  <c r="T274" i="1" s="1"/>
  <c r="F254" i="5"/>
  <c r="G254" i="5"/>
  <c r="H254" i="5"/>
  <c r="I254" i="5"/>
  <c r="T275" i="1" s="1"/>
  <c r="F255" i="5"/>
  <c r="G255" i="5"/>
  <c r="H255" i="5"/>
  <c r="I255" i="5"/>
  <c r="T276" i="1" s="1"/>
  <c r="F256" i="5"/>
  <c r="G256" i="5"/>
  <c r="H256" i="5"/>
  <c r="I256" i="5"/>
  <c r="T277" i="1" s="1"/>
  <c r="F257" i="5"/>
  <c r="G257" i="5"/>
  <c r="H257" i="5"/>
  <c r="I257" i="5"/>
  <c r="T278" i="1" s="1"/>
  <c r="F258" i="5"/>
  <c r="G258" i="5"/>
  <c r="H258" i="5"/>
  <c r="I258" i="5"/>
  <c r="T279" i="1" s="1"/>
  <c r="F259" i="5"/>
  <c r="G259" i="5"/>
  <c r="H259" i="5"/>
  <c r="I259" i="5"/>
  <c r="T280" i="1" s="1"/>
  <c r="F260" i="5"/>
  <c r="G260" i="5"/>
  <c r="H260" i="5"/>
  <c r="I260" i="5"/>
  <c r="T281" i="1" s="1"/>
  <c r="F261" i="5"/>
  <c r="G261" i="5"/>
  <c r="H261" i="5"/>
  <c r="I261" i="5"/>
  <c r="T282" i="1" s="1"/>
  <c r="F262" i="5"/>
  <c r="G262" i="5"/>
  <c r="H262" i="5"/>
  <c r="I262" i="5"/>
  <c r="T283" i="1" s="1"/>
  <c r="F263" i="5"/>
  <c r="G263" i="5"/>
  <c r="H263" i="5"/>
  <c r="I263" i="5"/>
  <c r="T284" i="1" s="1"/>
  <c r="F264" i="5"/>
  <c r="G264" i="5"/>
  <c r="H264" i="5"/>
  <c r="I264" i="5"/>
  <c r="T285" i="1" s="1"/>
  <c r="F265" i="5"/>
  <c r="G265" i="5"/>
  <c r="H265" i="5"/>
  <c r="I265" i="5"/>
  <c r="T286" i="1" s="1"/>
  <c r="F266" i="5"/>
  <c r="G266" i="5"/>
  <c r="H266" i="5"/>
  <c r="I266" i="5"/>
  <c r="T287" i="1" s="1"/>
  <c r="F267" i="5"/>
  <c r="G267" i="5"/>
  <c r="H267" i="5"/>
  <c r="I267" i="5"/>
  <c r="T288" i="1" s="1"/>
  <c r="F268" i="5"/>
  <c r="G268" i="5"/>
  <c r="H268" i="5"/>
  <c r="I268" i="5"/>
  <c r="T289" i="1" s="1"/>
  <c r="F269" i="5"/>
  <c r="G269" i="5"/>
  <c r="H269" i="5"/>
  <c r="I269" i="5"/>
  <c r="T290" i="1" s="1"/>
  <c r="F270" i="5"/>
  <c r="G270" i="5"/>
  <c r="H270" i="5"/>
  <c r="I270" i="5"/>
  <c r="T291" i="1" s="1"/>
  <c r="F271" i="5"/>
  <c r="G271" i="5"/>
  <c r="H271" i="5"/>
  <c r="I271" i="5"/>
  <c r="T292" i="1" s="1"/>
  <c r="F272" i="5"/>
  <c r="G272" i="5"/>
  <c r="H272" i="5"/>
  <c r="I272" i="5"/>
  <c r="T293" i="1" s="1"/>
  <c r="F273" i="5"/>
  <c r="G273" i="5"/>
  <c r="H273" i="5"/>
  <c r="I273" i="5"/>
  <c r="T294" i="1" s="1"/>
  <c r="F274" i="5"/>
  <c r="G274" i="5"/>
  <c r="H274" i="5"/>
  <c r="I274" i="5"/>
  <c r="T295" i="1" s="1"/>
  <c r="F275" i="5"/>
  <c r="G275" i="5"/>
  <c r="H275" i="5"/>
  <c r="I275" i="5"/>
  <c r="T296" i="1" s="1"/>
  <c r="F276" i="5"/>
  <c r="G276" i="5"/>
  <c r="H276" i="5"/>
  <c r="I276" i="5"/>
  <c r="T297" i="1" s="1"/>
  <c r="F277" i="5"/>
  <c r="G277" i="5"/>
  <c r="H277" i="5"/>
  <c r="I277" i="5"/>
  <c r="T298" i="1" s="1"/>
  <c r="F278" i="5"/>
  <c r="G278" i="5"/>
  <c r="H278" i="5"/>
  <c r="I278" i="5"/>
  <c r="T299" i="1" s="1"/>
  <c r="F279" i="5"/>
  <c r="G279" i="5"/>
  <c r="H279" i="5"/>
  <c r="I279" i="5"/>
  <c r="T300" i="1" s="1"/>
  <c r="F280" i="5"/>
  <c r="G280" i="5"/>
  <c r="H280" i="5"/>
  <c r="I280" i="5"/>
  <c r="T301" i="1" s="1"/>
  <c r="F281" i="5"/>
  <c r="G281" i="5"/>
  <c r="H281" i="5"/>
  <c r="I281" i="5"/>
  <c r="T302" i="1" s="1"/>
  <c r="F282" i="5"/>
  <c r="G282" i="5"/>
  <c r="H282" i="5"/>
  <c r="I282" i="5"/>
  <c r="T303" i="1" s="1"/>
  <c r="F283" i="5"/>
  <c r="G283" i="5"/>
  <c r="H283" i="5"/>
  <c r="I283" i="5"/>
  <c r="T304" i="1" s="1"/>
  <c r="F284" i="5"/>
  <c r="G284" i="5"/>
  <c r="H284" i="5"/>
  <c r="I284" i="5"/>
  <c r="T305" i="1" s="1"/>
  <c r="F285" i="5"/>
  <c r="G285" i="5"/>
  <c r="H285" i="5"/>
  <c r="I285" i="5"/>
  <c r="T306" i="1" s="1"/>
  <c r="F286" i="5"/>
  <c r="G286" i="5"/>
  <c r="H286" i="5"/>
  <c r="I286" i="5"/>
  <c r="T307" i="1" s="1"/>
  <c r="F287" i="5"/>
  <c r="G287" i="5"/>
  <c r="H287" i="5"/>
  <c r="I287" i="5"/>
  <c r="T308" i="1" s="1"/>
  <c r="F288" i="5"/>
  <c r="G288" i="5"/>
  <c r="H288" i="5"/>
  <c r="I288" i="5"/>
  <c r="T309" i="1" s="1"/>
  <c r="F289" i="5"/>
  <c r="G289" i="5"/>
  <c r="H289" i="5"/>
  <c r="I289" i="5"/>
  <c r="T310" i="1" s="1"/>
  <c r="F290" i="5"/>
  <c r="G290" i="5"/>
  <c r="H290" i="5"/>
  <c r="I290" i="5"/>
  <c r="T311" i="1" s="1"/>
  <c r="F291" i="5"/>
  <c r="G291" i="5"/>
  <c r="H291" i="5"/>
  <c r="I291" i="5"/>
  <c r="T312" i="1" s="1"/>
  <c r="F292" i="5"/>
  <c r="G292" i="5"/>
  <c r="H292" i="5"/>
  <c r="I292" i="5"/>
  <c r="T313" i="1" s="1"/>
  <c r="F293" i="5"/>
  <c r="G293" i="5"/>
  <c r="H293" i="5"/>
  <c r="I293" i="5"/>
  <c r="T314" i="1" s="1"/>
  <c r="F294" i="5"/>
  <c r="G294" i="5"/>
  <c r="H294" i="5"/>
  <c r="I294" i="5"/>
  <c r="T315" i="1" s="1"/>
  <c r="F295" i="5"/>
  <c r="G295" i="5"/>
  <c r="H295" i="5"/>
  <c r="I295" i="5"/>
  <c r="T316" i="1" s="1"/>
  <c r="F296" i="5"/>
  <c r="G296" i="5"/>
  <c r="H296" i="5"/>
  <c r="I296" i="5"/>
  <c r="T317" i="1" s="1"/>
  <c r="F297" i="5"/>
  <c r="G297" i="5"/>
  <c r="H297" i="5"/>
  <c r="I297" i="5"/>
  <c r="T318" i="1" s="1"/>
  <c r="F298" i="5"/>
  <c r="G298" i="5"/>
  <c r="H298" i="5"/>
  <c r="I298" i="5"/>
  <c r="T319" i="1" s="1"/>
  <c r="F299" i="5"/>
  <c r="G299" i="5"/>
  <c r="H299" i="5"/>
  <c r="I299" i="5"/>
  <c r="T320" i="1" s="1"/>
  <c r="F300" i="5"/>
  <c r="G300" i="5"/>
  <c r="H300" i="5"/>
  <c r="I300" i="5"/>
  <c r="T321" i="1" s="1"/>
  <c r="F301" i="5"/>
  <c r="G301" i="5"/>
  <c r="H301" i="5"/>
  <c r="I301" i="5"/>
  <c r="T322" i="1" s="1"/>
  <c r="F302" i="5"/>
  <c r="G302" i="5"/>
  <c r="H302" i="5"/>
  <c r="I302" i="5"/>
  <c r="T323" i="1" s="1"/>
  <c r="F303" i="5"/>
  <c r="G303" i="5"/>
  <c r="H303" i="5"/>
  <c r="I303" i="5"/>
  <c r="T324" i="1" s="1"/>
  <c r="F304" i="5"/>
  <c r="G304" i="5"/>
  <c r="H304" i="5"/>
  <c r="I304" i="5"/>
  <c r="T325" i="1" s="1"/>
  <c r="F305" i="5"/>
  <c r="G305" i="5"/>
  <c r="H305" i="5"/>
  <c r="I305" i="5"/>
  <c r="T326" i="1" s="1"/>
  <c r="F306" i="5"/>
  <c r="G306" i="5"/>
  <c r="H306" i="5"/>
  <c r="I306" i="5"/>
  <c r="T327" i="1" s="1"/>
  <c r="F307" i="5"/>
  <c r="G307" i="5"/>
  <c r="H307" i="5"/>
  <c r="I307" i="5"/>
  <c r="T328" i="1" s="1"/>
  <c r="F308" i="5"/>
  <c r="G308" i="5"/>
  <c r="H308" i="5"/>
  <c r="I308" i="5"/>
  <c r="T329" i="1" s="1"/>
  <c r="F309" i="5"/>
  <c r="G309" i="5"/>
  <c r="H309" i="5"/>
  <c r="I309" i="5"/>
  <c r="T330" i="1" s="1"/>
  <c r="F310" i="5"/>
  <c r="G310" i="5"/>
  <c r="H310" i="5"/>
  <c r="I310" i="5"/>
  <c r="T331" i="1" s="1"/>
  <c r="F311" i="5"/>
  <c r="G311" i="5"/>
  <c r="H311" i="5"/>
  <c r="I311" i="5"/>
  <c r="T332" i="1" s="1"/>
  <c r="F312" i="5"/>
  <c r="G312" i="5"/>
  <c r="H312" i="5"/>
  <c r="I312" i="5"/>
  <c r="T333" i="1" s="1"/>
  <c r="F313" i="5"/>
  <c r="G313" i="5"/>
  <c r="H313" i="5"/>
  <c r="I313" i="5"/>
  <c r="T334" i="1" s="1"/>
  <c r="F314" i="5"/>
  <c r="G314" i="5"/>
  <c r="H314" i="5"/>
  <c r="I314" i="5"/>
  <c r="T335" i="1" s="1"/>
  <c r="F315" i="5"/>
  <c r="G315" i="5"/>
  <c r="H315" i="5"/>
  <c r="I315" i="5"/>
  <c r="T336" i="1" s="1"/>
  <c r="F316" i="5"/>
  <c r="G316" i="5"/>
  <c r="H316" i="5"/>
  <c r="I316" i="5"/>
  <c r="T337" i="1" s="1"/>
  <c r="F317" i="5"/>
  <c r="G317" i="5"/>
  <c r="H317" i="5"/>
  <c r="I317" i="5"/>
  <c r="T338" i="1" s="1"/>
  <c r="F318" i="5"/>
  <c r="G318" i="5"/>
  <c r="H318" i="5"/>
  <c r="I318" i="5"/>
  <c r="T339" i="1" s="1"/>
  <c r="F319" i="5"/>
  <c r="G319" i="5"/>
  <c r="H319" i="5"/>
  <c r="I319" i="5"/>
  <c r="T340" i="1" s="1"/>
  <c r="F320" i="5"/>
  <c r="G320" i="5"/>
  <c r="H320" i="5"/>
  <c r="I320" i="5"/>
  <c r="T341" i="1" s="1"/>
  <c r="F321" i="5"/>
  <c r="G321" i="5"/>
  <c r="H321" i="5"/>
  <c r="I321" i="5"/>
  <c r="T342" i="1" s="1"/>
  <c r="F322" i="5"/>
  <c r="G322" i="5"/>
  <c r="H322" i="5"/>
  <c r="I322" i="5"/>
  <c r="T343" i="1" s="1"/>
  <c r="F323" i="5"/>
  <c r="G323" i="5"/>
  <c r="H323" i="5"/>
  <c r="I323" i="5"/>
  <c r="T344" i="1" s="1"/>
  <c r="F324" i="5"/>
  <c r="G324" i="5"/>
  <c r="H324" i="5"/>
  <c r="I324" i="5"/>
  <c r="T345" i="1" s="1"/>
  <c r="F325" i="5"/>
  <c r="G325" i="5"/>
  <c r="H325" i="5"/>
  <c r="I325" i="5"/>
  <c r="T346" i="1" s="1"/>
  <c r="F326" i="5"/>
  <c r="G326" i="5"/>
  <c r="H326" i="5"/>
  <c r="I326" i="5"/>
  <c r="T347" i="1" s="1"/>
  <c r="F327" i="5"/>
  <c r="G327" i="5"/>
  <c r="H327" i="5"/>
  <c r="I327" i="5"/>
  <c r="T348" i="1" s="1"/>
  <c r="F328" i="5"/>
  <c r="G328" i="5"/>
  <c r="H328" i="5"/>
  <c r="I328" i="5"/>
  <c r="T349" i="1" s="1"/>
  <c r="F329" i="5"/>
  <c r="G329" i="5"/>
  <c r="H329" i="5"/>
  <c r="I329" i="5"/>
  <c r="T350" i="1" s="1"/>
  <c r="F330" i="5"/>
  <c r="G330" i="5"/>
  <c r="H330" i="5"/>
  <c r="I330" i="5"/>
  <c r="T351" i="1" s="1"/>
  <c r="F331" i="5"/>
  <c r="G331" i="5"/>
  <c r="H331" i="5"/>
  <c r="I331" i="5"/>
  <c r="T352" i="1" s="1"/>
  <c r="F332" i="5"/>
  <c r="G332" i="5"/>
  <c r="H332" i="5"/>
  <c r="I332" i="5"/>
  <c r="T353" i="1" s="1"/>
  <c r="F333" i="5"/>
  <c r="G333" i="5"/>
  <c r="H333" i="5"/>
  <c r="I333" i="5"/>
  <c r="T354" i="1" s="1"/>
  <c r="F334" i="5"/>
  <c r="G334" i="5"/>
  <c r="H334" i="5"/>
  <c r="I334" i="5"/>
  <c r="T355" i="1" s="1"/>
  <c r="F335" i="5"/>
  <c r="G335" i="5"/>
  <c r="H335" i="5"/>
  <c r="I335" i="5"/>
  <c r="T356" i="1" s="1"/>
  <c r="F336" i="5"/>
  <c r="G336" i="5"/>
  <c r="H336" i="5"/>
  <c r="I336" i="5"/>
  <c r="T357" i="1" s="1"/>
  <c r="F337" i="5"/>
  <c r="G337" i="5"/>
  <c r="H337" i="5"/>
  <c r="I337" i="5"/>
  <c r="T358" i="1" s="1"/>
  <c r="F338" i="5"/>
  <c r="G338" i="5"/>
  <c r="H338" i="5"/>
  <c r="I338" i="5"/>
  <c r="T359" i="1" s="1"/>
  <c r="F339" i="5"/>
  <c r="G339" i="5"/>
  <c r="H339" i="5"/>
  <c r="I339" i="5"/>
  <c r="T360" i="1" s="1"/>
  <c r="F340" i="5"/>
  <c r="G340" i="5"/>
  <c r="H340" i="5"/>
  <c r="I340" i="5"/>
  <c r="T361" i="1" s="1"/>
  <c r="F341" i="5"/>
  <c r="G341" i="5"/>
  <c r="H341" i="5"/>
  <c r="I341" i="5"/>
  <c r="T362" i="1" s="1"/>
  <c r="F342" i="5"/>
  <c r="G342" i="5"/>
  <c r="H342" i="5"/>
  <c r="I342" i="5"/>
  <c r="T363" i="1" s="1"/>
  <c r="F343" i="5"/>
  <c r="G343" i="5"/>
  <c r="H343" i="5"/>
  <c r="I343" i="5"/>
  <c r="T364" i="1" s="1"/>
  <c r="F344" i="5"/>
  <c r="G344" i="5"/>
  <c r="H344" i="5"/>
  <c r="I344" i="5"/>
  <c r="T365" i="1" s="1"/>
  <c r="F345" i="5"/>
  <c r="G345" i="5"/>
  <c r="H345" i="5"/>
  <c r="I345" i="5"/>
  <c r="T366" i="1" s="1"/>
  <c r="F346" i="5"/>
  <c r="G346" i="5"/>
  <c r="H346" i="5"/>
  <c r="I346" i="5"/>
  <c r="T367" i="1" s="1"/>
  <c r="F347" i="5"/>
  <c r="G347" i="5"/>
  <c r="H347" i="5"/>
  <c r="I347" i="5"/>
  <c r="T368" i="1" s="1"/>
  <c r="F348" i="5"/>
  <c r="G348" i="5"/>
  <c r="H348" i="5"/>
  <c r="I348" i="5"/>
  <c r="T369" i="1" s="1"/>
  <c r="F349" i="5"/>
  <c r="G349" i="5"/>
  <c r="H349" i="5"/>
  <c r="I349" i="5"/>
  <c r="T370" i="1" s="1"/>
  <c r="F350" i="5"/>
  <c r="G350" i="5"/>
  <c r="H350" i="5"/>
  <c r="I350" i="5"/>
  <c r="T371" i="1" s="1"/>
  <c r="F351" i="5"/>
  <c r="G351" i="5"/>
  <c r="H351" i="5"/>
  <c r="I351" i="5"/>
  <c r="T372" i="1" s="1"/>
  <c r="F352" i="5"/>
  <c r="G352" i="5"/>
  <c r="H352" i="5"/>
  <c r="I352" i="5"/>
  <c r="T373" i="1" s="1"/>
  <c r="F353" i="5"/>
  <c r="G353" i="5"/>
  <c r="H353" i="5"/>
  <c r="I353" i="5"/>
  <c r="T374" i="1" s="1"/>
  <c r="F354" i="5"/>
  <c r="G354" i="5"/>
  <c r="H354" i="5"/>
  <c r="I354" i="5"/>
  <c r="T375" i="1" s="1"/>
  <c r="F355" i="5"/>
  <c r="G355" i="5"/>
  <c r="H355" i="5"/>
  <c r="I355" i="5"/>
  <c r="T376" i="1" s="1"/>
  <c r="F356" i="5"/>
  <c r="G356" i="5"/>
  <c r="H356" i="5"/>
  <c r="I356" i="5"/>
  <c r="T377" i="1" s="1"/>
  <c r="F357" i="5"/>
  <c r="G357" i="5"/>
  <c r="H357" i="5"/>
  <c r="I357" i="5"/>
  <c r="T378" i="1" s="1"/>
  <c r="F358" i="5"/>
  <c r="G358" i="5"/>
  <c r="H358" i="5"/>
  <c r="I358" i="5"/>
  <c r="T379" i="1" s="1"/>
  <c r="F359" i="5"/>
  <c r="G359" i="5"/>
  <c r="H359" i="5"/>
  <c r="I359" i="5"/>
  <c r="T380" i="1" s="1"/>
  <c r="F360" i="5"/>
  <c r="G360" i="5"/>
  <c r="H360" i="5"/>
  <c r="I360" i="5"/>
  <c r="T381" i="1" s="1"/>
  <c r="F361" i="5"/>
  <c r="G361" i="5"/>
  <c r="H361" i="5"/>
  <c r="I361" i="5"/>
  <c r="T382" i="1" s="1"/>
  <c r="F362" i="5"/>
  <c r="G362" i="5"/>
  <c r="H362" i="5"/>
  <c r="I362" i="5"/>
  <c r="T383" i="1" s="1"/>
  <c r="F363" i="5"/>
  <c r="G363" i="5"/>
  <c r="H363" i="5"/>
  <c r="I363" i="5"/>
  <c r="T384" i="1" s="1"/>
  <c r="F364" i="5"/>
  <c r="G364" i="5"/>
  <c r="H364" i="5"/>
  <c r="I364" i="5"/>
  <c r="T385" i="1" s="1"/>
  <c r="F365" i="5"/>
  <c r="G365" i="5"/>
  <c r="H365" i="5"/>
  <c r="I365" i="5"/>
  <c r="T386" i="1" s="1"/>
  <c r="F366" i="5"/>
  <c r="G366" i="5"/>
  <c r="H366" i="5"/>
  <c r="I366" i="5"/>
  <c r="T387" i="1" s="1"/>
  <c r="F367" i="5"/>
  <c r="G367" i="5"/>
  <c r="H367" i="5"/>
  <c r="I367" i="5"/>
  <c r="T388" i="1" s="1"/>
  <c r="F368" i="5"/>
  <c r="G368" i="5"/>
  <c r="H368" i="5"/>
  <c r="I368" i="5"/>
  <c r="T389" i="1" s="1"/>
  <c r="F369" i="5"/>
  <c r="G369" i="5"/>
  <c r="H369" i="5"/>
  <c r="I369" i="5"/>
  <c r="T390" i="1" s="1"/>
  <c r="F370" i="5"/>
  <c r="G370" i="5"/>
  <c r="H370" i="5"/>
  <c r="I370" i="5"/>
  <c r="T391" i="1" s="1"/>
  <c r="F371" i="5"/>
  <c r="G371" i="5"/>
  <c r="H371" i="5"/>
  <c r="I371" i="5"/>
  <c r="T392" i="1" s="1"/>
  <c r="F372" i="5"/>
  <c r="G372" i="5"/>
  <c r="H372" i="5"/>
  <c r="I372" i="5"/>
  <c r="T393" i="1" s="1"/>
  <c r="F373" i="5"/>
  <c r="G373" i="5"/>
  <c r="H373" i="5"/>
  <c r="I373" i="5"/>
  <c r="T394" i="1" s="1"/>
  <c r="F374" i="5"/>
  <c r="G374" i="5"/>
  <c r="H374" i="5"/>
  <c r="I374" i="5"/>
  <c r="T395" i="1" s="1"/>
  <c r="F375" i="5"/>
  <c r="G375" i="5"/>
  <c r="H375" i="5"/>
  <c r="I375" i="5"/>
  <c r="T396" i="1" s="1"/>
  <c r="F376" i="5"/>
  <c r="G376" i="5"/>
  <c r="H376" i="5"/>
  <c r="I376" i="5"/>
  <c r="T397" i="1" s="1"/>
  <c r="F377" i="5"/>
  <c r="G377" i="5"/>
  <c r="H377" i="5"/>
  <c r="I377" i="5"/>
  <c r="T398" i="1" s="1"/>
  <c r="F378" i="5"/>
  <c r="G378" i="5"/>
  <c r="H378" i="5"/>
  <c r="I378" i="5"/>
  <c r="T399" i="1" s="1"/>
  <c r="F379" i="5"/>
  <c r="G379" i="5"/>
  <c r="H379" i="5"/>
  <c r="I379" i="5"/>
  <c r="T400" i="1" s="1"/>
  <c r="F380" i="5"/>
  <c r="G380" i="5"/>
  <c r="H380" i="5"/>
  <c r="I380" i="5"/>
  <c r="T401" i="1" s="1"/>
  <c r="F381" i="5"/>
  <c r="G381" i="5"/>
  <c r="H381" i="5"/>
  <c r="I381" i="5"/>
  <c r="T402" i="1" s="1"/>
  <c r="F382" i="5"/>
  <c r="G382" i="5"/>
  <c r="H382" i="5"/>
  <c r="I382" i="5"/>
  <c r="T403" i="1" s="1"/>
  <c r="F383" i="5"/>
  <c r="G383" i="5"/>
  <c r="H383" i="5"/>
  <c r="I383" i="5"/>
  <c r="T404" i="1" s="1"/>
  <c r="F384" i="5"/>
  <c r="G384" i="5"/>
  <c r="H384" i="5"/>
  <c r="I384" i="5"/>
  <c r="T405" i="1" s="1"/>
  <c r="F385" i="5"/>
  <c r="G385" i="5"/>
  <c r="H385" i="5"/>
  <c r="I385" i="5"/>
  <c r="T406" i="1" s="1"/>
  <c r="F386" i="5"/>
  <c r="G386" i="5"/>
  <c r="H386" i="5"/>
  <c r="I386" i="5"/>
  <c r="T407" i="1" s="1"/>
  <c r="F387" i="5"/>
  <c r="G387" i="5"/>
  <c r="H387" i="5"/>
  <c r="I387" i="5"/>
  <c r="T408" i="1" s="1"/>
  <c r="F388" i="5"/>
  <c r="G388" i="5"/>
  <c r="H388" i="5"/>
  <c r="I388" i="5"/>
  <c r="T409" i="1" s="1"/>
  <c r="F389" i="5"/>
  <c r="G389" i="5"/>
  <c r="H389" i="5"/>
  <c r="I389" i="5"/>
  <c r="T410" i="1" s="1"/>
  <c r="F390" i="5"/>
  <c r="G390" i="5"/>
  <c r="H390" i="5"/>
  <c r="I390" i="5"/>
  <c r="T411" i="1" s="1"/>
  <c r="F391" i="5"/>
  <c r="G391" i="5"/>
  <c r="H391" i="5"/>
  <c r="I391" i="5"/>
  <c r="T412" i="1" s="1"/>
  <c r="F392" i="5"/>
  <c r="G392" i="5"/>
  <c r="H392" i="5"/>
  <c r="I392" i="5"/>
  <c r="T413" i="1" s="1"/>
  <c r="F393" i="5"/>
  <c r="G393" i="5"/>
  <c r="H393" i="5"/>
  <c r="I393" i="5"/>
  <c r="T414" i="1" s="1"/>
  <c r="F394" i="5"/>
  <c r="G394" i="5"/>
  <c r="H394" i="5"/>
  <c r="I394" i="5"/>
  <c r="T415" i="1" s="1"/>
  <c r="F395" i="5"/>
  <c r="G395" i="5"/>
  <c r="H395" i="5"/>
  <c r="I395" i="5"/>
  <c r="T416" i="1" s="1"/>
  <c r="F396" i="5"/>
  <c r="G396" i="5"/>
  <c r="H396" i="5"/>
  <c r="I396" i="5"/>
  <c r="T417" i="1" s="1"/>
  <c r="F397" i="5"/>
  <c r="G397" i="5"/>
  <c r="H397" i="5"/>
  <c r="I397" i="5"/>
  <c r="T418" i="1" s="1"/>
  <c r="F398" i="5"/>
  <c r="G398" i="5"/>
  <c r="H398" i="5"/>
  <c r="I398" i="5"/>
  <c r="T419" i="1" s="1"/>
  <c r="F399" i="5"/>
  <c r="G399" i="5"/>
  <c r="H399" i="5"/>
  <c r="I399" i="5"/>
  <c r="T420" i="1" s="1"/>
  <c r="F400" i="5"/>
  <c r="G400" i="5"/>
  <c r="H400" i="5"/>
  <c r="I400" i="5"/>
  <c r="T421" i="1" s="1"/>
  <c r="F401" i="5"/>
  <c r="G401" i="5"/>
  <c r="H401" i="5"/>
  <c r="I401" i="5"/>
  <c r="T422" i="1" s="1"/>
  <c r="F402" i="5"/>
  <c r="G402" i="5"/>
  <c r="H402" i="5"/>
  <c r="I402" i="5"/>
  <c r="T423" i="1" s="1"/>
  <c r="F403" i="5"/>
  <c r="G403" i="5"/>
  <c r="H403" i="5"/>
  <c r="I403" i="5"/>
  <c r="T424" i="1" s="1"/>
  <c r="F404" i="5"/>
  <c r="G404" i="5"/>
  <c r="H404" i="5"/>
  <c r="I404" i="5"/>
  <c r="T425" i="1" s="1"/>
  <c r="F405" i="5"/>
  <c r="G405" i="5"/>
  <c r="H405" i="5"/>
  <c r="I405" i="5"/>
  <c r="T426" i="1" s="1"/>
  <c r="F406" i="5"/>
  <c r="G406" i="5"/>
  <c r="H406" i="5"/>
  <c r="I406" i="5"/>
  <c r="T427" i="1" s="1"/>
  <c r="F407" i="5"/>
  <c r="G407" i="5"/>
  <c r="H407" i="5"/>
  <c r="I407" i="5"/>
  <c r="T428" i="1" s="1"/>
  <c r="F408" i="5"/>
  <c r="G408" i="5"/>
  <c r="H408" i="5"/>
  <c r="I408" i="5"/>
  <c r="T429" i="1" s="1"/>
  <c r="F409" i="5"/>
  <c r="G409" i="5"/>
  <c r="H409" i="5"/>
  <c r="I409" i="5"/>
  <c r="T430" i="1" s="1"/>
  <c r="F410" i="5"/>
  <c r="G410" i="5"/>
  <c r="H410" i="5"/>
  <c r="I410" i="5"/>
  <c r="T431" i="1" s="1"/>
  <c r="F411" i="5"/>
  <c r="G411" i="5"/>
  <c r="H411" i="5"/>
  <c r="I411" i="5"/>
  <c r="T432" i="1" s="1"/>
  <c r="F412" i="5"/>
  <c r="G412" i="5"/>
  <c r="H412" i="5"/>
  <c r="I412" i="5"/>
  <c r="T433" i="1" s="1"/>
  <c r="F413" i="5"/>
  <c r="G413" i="5"/>
  <c r="H413" i="5"/>
  <c r="I413" i="5"/>
  <c r="T434" i="1" s="1"/>
  <c r="F414" i="5"/>
  <c r="G414" i="5"/>
  <c r="H414" i="5"/>
  <c r="I414" i="5"/>
  <c r="T435" i="1" s="1"/>
  <c r="F415" i="5"/>
  <c r="G415" i="5"/>
  <c r="H415" i="5"/>
  <c r="I415" i="5"/>
  <c r="T436" i="1" s="1"/>
  <c r="F416" i="5"/>
  <c r="G416" i="5"/>
  <c r="H416" i="5"/>
  <c r="I416" i="5"/>
  <c r="T437" i="1" s="1"/>
  <c r="F417" i="5"/>
  <c r="G417" i="5"/>
  <c r="H417" i="5"/>
  <c r="I417" i="5"/>
  <c r="T438" i="1" s="1"/>
  <c r="F418" i="5"/>
  <c r="G418" i="5"/>
  <c r="H418" i="5"/>
  <c r="I418" i="5"/>
  <c r="T439" i="1" s="1"/>
  <c r="F419" i="5"/>
  <c r="G419" i="5"/>
  <c r="H419" i="5"/>
  <c r="I419" i="5"/>
  <c r="T440" i="1" s="1"/>
  <c r="F420" i="5"/>
  <c r="G420" i="5"/>
  <c r="H420" i="5"/>
  <c r="I420" i="5"/>
  <c r="T441" i="1" s="1"/>
  <c r="F421" i="5"/>
  <c r="G421" i="5"/>
  <c r="H421" i="5"/>
  <c r="I421" i="5"/>
  <c r="T442" i="1" s="1"/>
  <c r="F422" i="5"/>
  <c r="G422" i="5"/>
  <c r="H422" i="5"/>
  <c r="I422" i="5"/>
  <c r="T443" i="1" s="1"/>
  <c r="F423" i="5"/>
  <c r="G423" i="5"/>
  <c r="H423" i="5"/>
  <c r="I423" i="5"/>
  <c r="T444" i="1" s="1"/>
  <c r="F424" i="5"/>
  <c r="G424" i="5"/>
  <c r="H424" i="5"/>
  <c r="I424" i="5"/>
  <c r="T445" i="1" s="1"/>
  <c r="F425" i="5"/>
  <c r="G425" i="5"/>
  <c r="H425" i="5"/>
  <c r="I425" i="5"/>
  <c r="T446" i="1" s="1"/>
  <c r="F426" i="5"/>
  <c r="G426" i="5"/>
  <c r="H426" i="5"/>
  <c r="I426" i="5"/>
  <c r="T447" i="1" s="1"/>
  <c r="F427" i="5"/>
  <c r="G427" i="5"/>
  <c r="H427" i="5"/>
  <c r="I427" i="5"/>
  <c r="T448" i="1" s="1"/>
  <c r="F428" i="5"/>
  <c r="G428" i="5"/>
  <c r="H428" i="5"/>
  <c r="I428" i="5"/>
  <c r="T449" i="1" s="1"/>
  <c r="F429" i="5"/>
  <c r="G429" i="5"/>
  <c r="H429" i="5"/>
  <c r="I429" i="5"/>
  <c r="T450" i="1" s="1"/>
  <c r="F430" i="5"/>
  <c r="G430" i="5"/>
  <c r="H430" i="5"/>
  <c r="I430" i="5"/>
  <c r="T451" i="1" s="1"/>
  <c r="F431" i="5"/>
  <c r="G431" i="5"/>
  <c r="H431" i="5"/>
  <c r="I431" i="5"/>
  <c r="T452" i="1" s="1"/>
  <c r="F432" i="5"/>
  <c r="G432" i="5"/>
  <c r="H432" i="5"/>
  <c r="I432" i="5"/>
  <c r="T453" i="1" s="1"/>
  <c r="F433" i="5"/>
  <c r="G433" i="5"/>
  <c r="H433" i="5"/>
  <c r="I433" i="5"/>
  <c r="T454" i="1" s="1"/>
  <c r="F434" i="5"/>
  <c r="G434" i="5"/>
  <c r="H434" i="5"/>
  <c r="I434" i="5"/>
  <c r="T455" i="1" s="1"/>
  <c r="F435" i="5"/>
  <c r="G435" i="5"/>
  <c r="H435" i="5"/>
  <c r="I435" i="5"/>
  <c r="T456" i="1" s="1"/>
  <c r="F436" i="5"/>
  <c r="G436" i="5"/>
  <c r="H436" i="5"/>
  <c r="I436" i="5"/>
  <c r="T457" i="1" s="1"/>
  <c r="F437" i="5"/>
  <c r="G437" i="5"/>
  <c r="H437" i="5"/>
  <c r="I437" i="5"/>
  <c r="T458" i="1" s="1"/>
  <c r="F438" i="5"/>
  <c r="G438" i="5"/>
  <c r="H438" i="5"/>
  <c r="I438" i="5"/>
  <c r="T459" i="1" s="1"/>
  <c r="F439" i="5"/>
  <c r="G439" i="5"/>
  <c r="H439" i="5"/>
  <c r="I439" i="5"/>
  <c r="T460" i="1" s="1"/>
  <c r="F440" i="5"/>
  <c r="G440" i="5"/>
  <c r="H440" i="5"/>
  <c r="I440" i="5"/>
  <c r="T461" i="1" s="1"/>
  <c r="F441" i="5"/>
  <c r="G441" i="5"/>
  <c r="H441" i="5"/>
  <c r="I441" i="5"/>
  <c r="T462" i="1" s="1"/>
  <c r="F442" i="5"/>
  <c r="G442" i="5"/>
  <c r="H442" i="5"/>
  <c r="I442" i="5"/>
  <c r="T463" i="1" s="1"/>
  <c r="F443" i="5"/>
  <c r="G443" i="5"/>
  <c r="H443" i="5"/>
  <c r="I443" i="5"/>
  <c r="T464" i="1" s="1"/>
  <c r="F444" i="5"/>
  <c r="G444" i="5"/>
  <c r="H444" i="5"/>
  <c r="I444" i="5"/>
  <c r="T465" i="1" s="1"/>
  <c r="F445" i="5"/>
  <c r="G445" i="5"/>
  <c r="H445" i="5"/>
  <c r="I445" i="5"/>
  <c r="T466" i="1" s="1"/>
  <c r="F446" i="5"/>
  <c r="G446" i="5"/>
  <c r="H446" i="5"/>
  <c r="I446" i="5"/>
  <c r="T467" i="1" s="1"/>
  <c r="F447" i="5"/>
  <c r="G447" i="5"/>
  <c r="H447" i="5"/>
  <c r="I447" i="5"/>
  <c r="T468" i="1" s="1"/>
  <c r="F448" i="5"/>
  <c r="G448" i="5"/>
  <c r="H448" i="5"/>
  <c r="I448" i="5"/>
  <c r="T469" i="1" s="1"/>
  <c r="F449" i="5"/>
  <c r="G449" i="5"/>
  <c r="H449" i="5"/>
  <c r="I449" i="5"/>
  <c r="T470" i="1" s="1"/>
  <c r="F450" i="5"/>
  <c r="G450" i="5"/>
  <c r="H450" i="5"/>
  <c r="I450" i="5"/>
  <c r="T471" i="1" s="1"/>
  <c r="F451" i="5"/>
  <c r="G451" i="5"/>
  <c r="H451" i="5"/>
  <c r="I451" i="5"/>
  <c r="T472" i="1" s="1"/>
  <c r="F452" i="5"/>
  <c r="G452" i="5"/>
  <c r="H452" i="5"/>
  <c r="I452" i="5"/>
  <c r="T473" i="1" s="1"/>
  <c r="F453" i="5"/>
  <c r="G453" i="5"/>
  <c r="H453" i="5"/>
  <c r="I453" i="5"/>
  <c r="T474" i="1" s="1"/>
  <c r="F454" i="5"/>
  <c r="G454" i="5"/>
  <c r="H454" i="5"/>
  <c r="I454" i="5"/>
  <c r="T475" i="1" s="1"/>
  <c r="F455" i="5"/>
  <c r="G455" i="5"/>
  <c r="H455" i="5"/>
  <c r="I455" i="5"/>
  <c r="T476" i="1" s="1"/>
  <c r="F456" i="5"/>
  <c r="G456" i="5"/>
  <c r="H456" i="5"/>
  <c r="I456" i="5"/>
  <c r="T477" i="1" s="1"/>
  <c r="F457" i="5"/>
  <c r="G457" i="5"/>
  <c r="H457" i="5"/>
  <c r="I457" i="5"/>
  <c r="T478" i="1" s="1"/>
  <c r="F458" i="5"/>
  <c r="G458" i="5"/>
  <c r="H458" i="5"/>
  <c r="I458" i="5"/>
  <c r="T479" i="1" s="1"/>
  <c r="F459" i="5"/>
  <c r="G459" i="5"/>
  <c r="H459" i="5"/>
  <c r="I459" i="5"/>
  <c r="T480" i="1" s="1"/>
  <c r="F460" i="5"/>
  <c r="G460" i="5"/>
  <c r="H460" i="5"/>
  <c r="I460" i="5"/>
  <c r="T481" i="1" s="1"/>
  <c r="F461" i="5"/>
  <c r="G461" i="5"/>
  <c r="H461" i="5"/>
  <c r="I461" i="5"/>
  <c r="T482" i="1" s="1"/>
  <c r="F462" i="5"/>
  <c r="G462" i="5"/>
  <c r="H462" i="5"/>
  <c r="I462" i="5"/>
  <c r="T483" i="1" s="1"/>
  <c r="F463" i="5"/>
  <c r="G463" i="5"/>
  <c r="H463" i="5"/>
  <c r="I463" i="5"/>
  <c r="T484" i="1" s="1"/>
  <c r="F464" i="5"/>
  <c r="G464" i="5"/>
  <c r="H464" i="5"/>
  <c r="I464" i="5"/>
  <c r="T485" i="1" s="1"/>
  <c r="F465" i="5"/>
  <c r="G465" i="5"/>
  <c r="H465" i="5"/>
  <c r="I465" i="5"/>
  <c r="T486" i="1" s="1"/>
  <c r="F466" i="5"/>
  <c r="G466" i="5"/>
  <c r="H466" i="5"/>
  <c r="I466" i="5"/>
  <c r="T487" i="1" s="1"/>
  <c r="F467" i="5"/>
  <c r="G467" i="5"/>
  <c r="H467" i="5"/>
  <c r="I467" i="5"/>
  <c r="T488" i="1" s="1"/>
  <c r="F468" i="5"/>
  <c r="G468" i="5"/>
  <c r="H468" i="5"/>
  <c r="I468" i="5"/>
  <c r="T489" i="1" s="1"/>
  <c r="F469" i="5"/>
  <c r="G469" i="5"/>
  <c r="H469" i="5"/>
  <c r="I469" i="5"/>
  <c r="T490" i="1" s="1"/>
  <c r="F470" i="5"/>
  <c r="G470" i="5"/>
  <c r="H470" i="5"/>
  <c r="I470" i="5"/>
  <c r="T491" i="1" s="1"/>
  <c r="F471" i="5"/>
  <c r="G471" i="5"/>
  <c r="H471" i="5"/>
  <c r="I471" i="5"/>
  <c r="T492" i="1" s="1"/>
  <c r="F472" i="5"/>
  <c r="G472" i="5"/>
  <c r="H472" i="5"/>
  <c r="I472" i="5"/>
  <c r="T493" i="1" s="1"/>
  <c r="F473" i="5"/>
  <c r="G473" i="5"/>
  <c r="H473" i="5"/>
  <c r="I473" i="5"/>
  <c r="T494" i="1" s="1"/>
  <c r="F474" i="5"/>
  <c r="G474" i="5"/>
  <c r="H474" i="5"/>
  <c r="I474" i="5"/>
  <c r="T495" i="1" s="1"/>
  <c r="F475" i="5"/>
  <c r="G475" i="5"/>
  <c r="H475" i="5"/>
  <c r="I475" i="5"/>
  <c r="T496" i="1" s="1"/>
  <c r="F476" i="5"/>
  <c r="G476" i="5"/>
  <c r="H476" i="5"/>
  <c r="I476" i="5"/>
  <c r="T497" i="1" s="1"/>
  <c r="F477" i="5"/>
  <c r="G477" i="5"/>
  <c r="H477" i="5"/>
  <c r="I477" i="5"/>
  <c r="T498" i="1" s="1"/>
  <c r="F478" i="5"/>
  <c r="G478" i="5"/>
  <c r="H478" i="5"/>
  <c r="I478" i="5"/>
  <c r="T499" i="1" s="1"/>
  <c r="F479" i="5"/>
  <c r="G479" i="5"/>
  <c r="H479" i="5"/>
  <c r="I479" i="5"/>
  <c r="T500" i="1" s="1"/>
  <c r="F480" i="5"/>
  <c r="G480" i="5"/>
  <c r="H480" i="5"/>
  <c r="I480" i="5"/>
  <c r="T501" i="1" s="1"/>
  <c r="F481" i="5"/>
  <c r="G481" i="5"/>
  <c r="H481" i="5"/>
  <c r="I481" i="5"/>
  <c r="T502" i="1" s="1"/>
  <c r="F482" i="5"/>
  <c r="G482" i="5"/>
  <c r="H482" i="5"/>
  <c r="I482" i="5"/>
  <c r="T503" i="1" s="1"/>
  <c r="F483" i="5"/>
  <c r="G483" i="5"/>
  <c r="H483" i="5"/>
  <c r="I483" i="5"/>
  <c r="T504" i="1" s="1"/>
  <c r="F484" i="5"/>
  <c r="G484" i="5"/>
  <c r="H484" i="5"/>
  <c r="I484" i="5"/>
  <c r="T505" i="1" s="1"/>
  <c r="F485" i="5"/>
  <c r="G485" i="5"/>
  <c r="H485" i="5"/>
  <c r="I485" i="5"/>
  <c r="T506" i="1" s="1"/>
  <c r="F486" i="5"/>
  <c r="G486" i="5"/>
  <c r="H486" i="5"/>
  <c r="I486" i="5"/>
  <c r="T507" i="1" s="1"/>
  <c r="F487" i="5"/>
  <c r="G487" i="5"/>
  <c r="H487" i="5"/>
  <c r="I487" i="5"/>
  <c r="T508" i="1" s="1"/>
  <c r="F488" i="5"/>
  <c r="G488" i="5"/>
  <c r="H488" i="5"/>
  <c r="I488" i="5"/>
  <c r="T509" i="1" s="1"/>
  <c r="F489" i="5"/>
  <c r="G489" i="5"/>
  <c r="H489" i="5"/>
  <c r="I489" i="5"/>
  <c r="T510" i="1" s="1"/>
  <c r="F490" i="5"/>
  <c r="G490" i="5"/>
  <c r="H490" i="5"/>
  <c r="I490" i="5"/>
  <c r="T511" i="1" s="1"/>
  <c r="F491" i="5"/>
  <c r="G491" i="5"/>
  <c r="H491" i="5"/>
  <c r="I491" i="5"/>
  <c r="T512" i="1" s="1"/>
  <c r="F492" i="5"/>
  <c r="G492" i="5"/>
  <c r="H492" i="5"/>
  <c r="I492" i="5"/>
  <c r="T513" i="1" s="1"/>
  <c r="F493" i="5"/>
  <c r="G493" i="5"/>
  <c r="H493" i="5"/>
  <c r="I493" i="5"/>
  <c r="T514" i="1" s="1"/>
  <c r="F494" i="5"/>
  <c r="G494" i="5"/>
  <c r="H494" i="5"/>
  <c r="I494" i="5"/>
  <c r="T515" i="1" s="1"/>
  <c r="F495" i="5"/>
  <c r="G495" i="5"/>
  <c r="H495" i="5"/>
  <c r="I495" i="5"/>
  <c r="T516" i="1" s="1"/>
  <c r="F496" i="5"/>
  <c r="G496" i="5"/>
  <c r="H496" i="5"/>
  <c r="I496" i="5"/>
  <c r="T517" i="1" s="1"/>
  <c r="F497" i="5"/>
  <c r="G497" i="5"/>
  <c r="H497" i="5"/>
  <c r="I497" i="5"/>
  <c r="T518" i="1" s="1"/>
  <c r="F498" i="5"/>
  <c r="G498" i="5"/>
  <c r="H498" i="5"/>
  <c r="I498" i="5"/>
  <c r="T519" i="1" s="1"/>
  <c r="F499" i="5"/>
  <c r="G499" i="5"/>
  <c r="H499" i="5"/>
  <c r="I499" i="5"/>
  <c r="T520" i="1" s="1"/>
  <c r="F500" i="5"/>
  <c r="G500" i="5"/>
  <c r="H500" i="5"/>
  <c r="I500" i="5"/>
  <c r="T521" i="1" s="1"/>
  <c r="F501" i="5"/>
  <c r="G501" i="5"/>
  <c r="H501" i="5"/>
  <c r="I501" i="5"/>
  <c r="T522" i="1" s="1"/>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2" i="5"/>
  <c r="E143" i="1"/>
  <c r="AE143" i="1" s="1"/>
  <c r="F143" i="1"/>
  <c r="AF143" i="1" s="1"/>
  <c r="G143" i="1"/>
  <c r="H143" i="1"/>
  <c r="P143" i="1" s="1"/>
  <c r="I143" i="1"/>
  <c r="E144" i="1"/>
  <c r="AE144" i="1" s="1"/>
  <c r="F144" i="1"/>
  <c r="AF144" i="1" s="1"/>
  <c r="G144" i="1"/>
  <c r="H144" i="1"/>
  <c r="P144" i="1" s="1"/>
  <c r="I144" i="1"/>
  <c r="E145" i="1"/>
  <c r="AE145" i="1" s="1"/>
  <c r="F145" i="1"/>
  <c r="AF145" i="1" s="1"/>
  <c r="G145" i="1"/>
  <c r="H145" i="1"/>
  <c r="P145" i="1" s="1"/>
  <c r="I145" i="1"/>
  <c r="E146" i="1"/>
  <c r="AE146" i="1" s="1"/>
  <c r="F146" i="1"/>
  <c r="AF146" i="1" s="1"/>
  <c r="G146" i="1"/>
  <c r="H146" i="1"/>
  <c r="P146" i="1" s="1"/>
  <c r="I146" i="1"/>
  <c r="E147" i="1"/>
  <c r="F147" i="1"/>
  <c r="AF147" i="1" s="1"/>
  <c r="G147" i="1"/>
  <c r="H147" i="1"/>
  <c r="P147" i="1" s="1"/>
  <c r="I147" i="1"/>
  <c r="E148" i="1"/>
  <c r="AE148" i="1" s="1"/>
  <c r="F148" i="1"/>
  <c r="AF148" i="1" s="1"/>
  <c r="G148" i="1"/>
  <c r="H148" i="1"/>
  <c r="P148" i="1" s="1"/>
  <c r="I148" i="1"/>
  <c r="E149" i="1"/>
  <c r="AE149" i="1" s="1"/>
  <c r="F149" i="1"/>
  <c r="AF149" i="1" s="1"/>
  <c r="G149" i="1"/>
  <c r="H149" i="1"/>
  <c r="P149" i="1" s="1"/>
  <c r="I149" i="1"/>
  <c r="E150" i="1"/>
  <c r="AE150" i="1" s="1"/>
  <c r="F150" i="1"/>
  <c r="G150" i="1"/>
  <c r="H150" i="1"/>
  <c r="P150" i="1" s="1"/>
  <c r="I150" i="1"/>
  <c r="E151" i="1"/>
  <c r="AE151" i="1" s="1"/>
  <c r="F151" i="1"/>
  <c r="AF151" i="1" s="1"/>
  <c r="G151" i="1"/>
  <c r="H151" i="1"/>
  <c r="P151" i="1" s="1"/>
  <c r="I151" i="1"/>
  <c r="E152" i="1"/>
  <c r="AE152" i="1" s="1"/>
  <c r="F152" i="1"/>
  <c r="AF152" i="1" s="1"/>
  <c r="G152" i="1"/>
  <c r="H152" i="1"/>
  <c r="P152" i="1" s="1"/>
  <c r="I152" i="1"/>
  <c r="E153" i="1"/>
  <c r="AE153" i="1" s="1"/>
  <c r="F153" i="1"/>
  <c r="AF153" i="1" s="1"/>
  <c r="G153" i="1"/>
  <c r="H153" i="1"/>
  <c r="P153" i="1" s="1"/>
  <c r="I153" i="1"/>
  <c r="E154" i="1"/>
  <c r="AE154" i="1" s="1"/>
  <c r="F154" i="1"/>
  <c r="AF154" i="1" s="1"/>
  <c r="G154" i="1"/>
  <c r="H154" i="1"/>
  <c r="P154" i="1" s="1"/>
  <c r="I154" i="1"/>
  <c r="E155" i="1"/>
  <c r="AE155" i="1" s="1"/>
  <c r="F155" i="1"/>
  <c r="G155" i="1"/>
  <c r="H155" i="1"/>
  <c r="P155" i="1" s="1"/>
  <c r="I155" i="1"/>
  <c r="E156" i="1"/>
  <c r="AE156" i="1" s="1"/>
  <c r="F156" i="1"/>
  <c r="AF156" i="1" s="1"/>
  <c r="G156" i="1"/>
  <c r="H156" i="1"/>
  <c r="P156" i="1" s="1"/>
  <c r="I156" i="1"/>
  <c r="E157" i="1"/>
  <c r="AE157" i="1" s="1"/>
  <c r="F157" i="1"/>
  <c r="AF157" i="1" s="1"/>
  <c r="G157" i="1"/>
  <c r="H157" i="1"/>
  <c r="P157" i="1" s="1"/>
  <c r="I157" i="1"/>
  <c r="E158" i="1"/>
  <c r="AE158" i="1" s="1"/>
  <c r="F158" i="1"/>
  <c r="AF158" i="1" s="1"/>
  <c r="G158" i="1"/>
  <c r="H158" i="1"/>
  <c r="P158" i="1" s="1"/>
  <c r="I158" i="1"/>
  <c r="E159" i="1"/>
  <c r="AE159" i="1" s="1"/>
  <c r="F159" i="1"/>
  <c r="AF159" i="1" s="1"/>
  <c r="G159" i="1"/>
  <c r="H159" i="1"/>
  <c r="P159" i="1" s="1"/>
  <c r="I159" i="1"/>
  <c r="E160" i="1"/>
  <c r="AE160" i="1" s="1"/>
  <c r="F160" i="1"/>
  <c r="AF160" i="1" s="1"/>
  <c r="G160" i="1"/>
  <c r="H160" i="1"/>
  <c r="P160" i="1" s="1"/>
  <c r="I160" i="1"/>
  <c r="E161" i="1"/>
  <c r="AE161" i="1" s="1"/>
  <c r="F161" i="1"/>
  <c r="AF161" i="1" s="1"/>
  <c r="G161" i="1"/>
  <c r="H161" i="1"/>
  <c r="P161" i="1" s="1"/>
  <c r="I161" i="1"/>
  <c r="E162" i="1"/>
  <c r="AE162" i="1" s="1"/>
  <c r="F162" i="1"/>
  <c r="AF162" i="1" s="1"/>
  <c r="G162" i="1"/>
  <c r="H162" i="1"/>
  <c r="P162" i="1" s="1"/>
  <c r="I162" i="1"/>
  <c r="E163" i="1"/>
  <c r="AE163" i="1" s="1"/>
  <c r="F163" i="1"/>
  <c r="AF163" i="1" s="1"/>
  <c r="G163" i="1"/>
  <c r="H163" i="1"/>
  <c r="P163" i="1" s="1"/>
  <c r="I163" i="1"/>
  <c r="E164" i="1"/>
  <c r="AE164" i="1" s="1"/>
  <c r="F164" i="1"/>
  <c r="AF164" i="1" s="1"/>
  <c r="G164" i="1"/>
  <c r="H164" i="1"/>
  <c r="P164" i="1" s="1"/>
  <c r="I164" i="1"/>
  <c r="E165" i="1"/>
  <c r="AE165" i="1" s="1"/>
  <c r="F165" i="1"/>
  <c r="AF165" i="1" s="1"/>
  <c r="G165" i="1"/>
  <c r="H165" i="1"/>
  <c r="P165" i="1" s="1"/>
  <c r="I165" i="1"/>
  <c r="E166" i="1"/>
  <c r="AE166" i="1" s="1"/>
  <c r="F166" i="1"/>
  <c r="AF166" i="1" s="1"/>
  <c r="G166" i="1"/>
  <c r="H166" i="1"/>
  <c r="P166" i="1" s="1"/>
  <c r="I166" i="1"/>
  <c r="E167" i="1"/>
  <c r="AE167" i="1" s="1"/>
  <c r="F167" i="1"/>
  <c r="AF167" i="1" s="1"/>
  <c r="G167" i="1"/>
  <c r="H167" i="1"/>
  <c r="P167" i="1" s="1"/>
  <c r="I167" i="1"/>
  <c r="E168" i="1"/>
  <c r="AE168" i="1" s="1"/>
  <c r="F168" i="1"/>
  <c r="AF168" i="1" s="1"/>
  <c r="G168" i="1"/>
  <c r="H168" i="1"/>
  <c r="P168" i="1" s="1"/>
  <c r="I168" i="1"/>
  <c r="E169" i="1"/>
  <c r="AE169" i="1" s="1"/>
  <c r="F169" i="1"/>
  <c r="AF169" i="1" s="1"/>
  <c r="G169" i="1"/>
  <c r="H169" i="1"/>
  <c r="P169" i="1" s="1"/>
  <c r="I169" i="1"/>
  <c r="E170" i="1"/>
  <c r="AE170" i="1" s="1"/>
  <c r="F170" i="1"/>
  <c r="AF170" i="1" s="1"/>
  <c r="G170" i="1"/>
  <c r="H170" i="1"/>
  <c r="P170" i="1" s="1"/>
  <c r="I170" i="1"/>
  <c r="E171" i="1"/>
  <c r="AE171" i="1" s="1"/>
  <c r="F171" i="1"/>
  <c r="AF171" i="1" s="1"/>
  <c r="G171" i="1"/>
  <c r="H171" i="1"/>
  <c r="P171" i="1" s="1"/>
  <c r="I171" i="1"/>
  <c r="E172" i="1"/>
  <c r="AE172" i="1" s="1"/>
  <c r="F172" i="1"/>
  <c r="AF172" i="1" s="1"/>
  <c r="G172" i="1"/>
  <c r="H172" i="1"/>
  <c r="P172" i="1" s="1"/>
  <c r="I172" i="1"/>
  <c r="E173" i="1"/>
  <c r="AE173" i="1" s="1"/>
  <c r="F173" i="1"/>
  <c r="AF173" i="1" s="1"/>
  <c r="G173" i="1"/>
  <c r="H173" i="1"/>
  <c r="P173" i="1" s="1"/>
  <c r="I173" i="1"/>
  <c r="E174" i="1"/>
  <c r="F174" i="1"/>
  <c r="AF174" i="1" s="1"/>
  <c r="G174" i="1"/>
  <c r="H174" i="1"/>
  <c r="P174" i="1" s="1"/>
  <c r="I174" i="1"/>
  <c r="E175" i="1"/>
  <c r="AE175" i="1" s="1"/>
  <c r="F175" i="1"/>
  <c r="AF175" i="1" s="1"/>
  <c r="G175" i="1"/>
  <c r="H175" i="1"/>
  <c r="P175" i="1" s="1"/>
  <c r="I175" i="1"/>
  <c r="E176" i="1"/>
  <c r="F176" i="1"/>
  <c r="AF176" i="1" s="1"/>
  <c r="G176" i="1"/>
  <c r="H176" i="1"/>
  <c r="P176" i="1" s="1"/>
  <c r="I176" i="1"/>
  <c r="E177" i="1"/>
  <c r="AE177" i="1" s="1"/>
  <c r="F177" i="1"/>
  <c r="AF177" i="1" s="1"/>
  <c r="G177" i="1"/>
  <c r="H177" i="1"/>
  <c r="P177" i="1" s="1"/>
  <c r="I177" i="1"/>
  <c r="E178" i="1"/>
  <c r="AE178" i="1" s="1"/>
  <c r="F178" i="1"/>
  <c r="AF178" i="1" s="1"/>
  <c r="G178" i="1"/>
  <c r="H178" i="1"/>
  <c r="P178" i="1" s="1"/>
  <c r="I178" i="1"/>
  <c r="E179" i="1"/>
  <c r="AE179" i="1" s="1"/>
  <c r="F179" i="1"/>
  <c r="AF179" i="1" s="1"/>
  <c r="G179" i="1"/>
  <c r="H179" i="1"/>
  <c r="P179" i="1" s="1"/>
  <c r="I179" i="1"/>
  <c r="E180" i="1"/>
  <c r="AE180" i="1" s="1"/>
  <c r="F180" i="1"/>
  <c r="AF180" i="1" s="1"/>
  <c r="G180" i="1"/>
  <c r="H180" i="1"/>
  <c r="P180" i="1" s="1"/>
  <c r="I180" i="1"/>
  <c r="E181" i="1"/>
  <c r="AE181" i="1" s="1"/>
  <c r="F181" i="1"/>
  <c r="AF181" i="1" s="1"/>
  <c r="G181" i="1"/>
  <c r="H181" i="1"/>
  <c r="P181" i="1" s="1"/>
  <c r="I181" i="1"/>
  <c r="E182" i="1"/>
  <c r="AE182" i="1" s="1"/>
  <c r="F182" i="1"/>
  <c r="G182" i="1"/>
  <c r="H182" i="1"/>
  <c r="P182" i="1" s="1"/>
  <c r="I182" i="1"/>
  <c r="E183" i="1"/>
  <c r="AE183" i="1" s="1"/>
  <c r="F183" i="1"/>
  <c r="AF183" i="1" s="1"/>
  <c r="G183" i="1"/>
  <c r="H183" i="1"/>
  <c r="P183" i="1" s="1"/>
  <c r="I183" i="1"/>
  <c r="E184" i="1"/>
  <c r="AE184" i="1" s="1"/>
  <c r="F184" i="1"/>
  <c r="AF184" i="1" s="1"/>
  <c r="G184" i="1"/>
  <c r="H184" i="1"/>
  <c r="P184" i="1" s="1"/>
  <c r="I184" i="1"/>
  <c r="E185" i="1"/>
  <c r="AE185" i="1" s="1"/>
  <c r="F185" i="1"/>
  <c r="AF185" i="1" s="1"/>
  <c r="G185" i="1"/>
  <c r="H185" i="1"/>
  <c r="P185" i="1" s="1"/>
  <c r="I185" i="1"/>
  <c r="E186" i="1"/>
  <c r="AE186" i="1" s="1"/>
  <c r="F186" i="1"/>
  <c r="AF186" i="1" s="1"/>
  <c r="G186" i="1"/>
  <c r="H186" i="1"/>
  <c r="P186" i="1" s="1"/>
  <c r="I186" i="1"/>
  <c r="E187" i="1"/>
  <c r="AE187" i="1" s="1"/>
  <c r="F187" i="1"/>
  <c r="AF187" i="1" s="1"/>
  <c r="G187" i="1"/>
  <c r="H187" i="1"/>
  <c r="P187" i="1" s="1"/>
  <c r="I187" i="1"/>
  <c r="E188" i="1"/>
  <c r="AE188" i="1" s="1"/>
  <c r="F188" i="1"/>
  <c r="AF188" i="1" s="1"/>
  <c r="G188" i="1"/>
  <c r="H188" i="1"/>
  <c r="P188" i="1" s="1"/>
  <c r="I188" i="1"/>
  <c r="E189" i="1"/>
  <c r="AE189" i="1" s="1"/>
  <c r="F189" i="1"/>
  <c r="AF189" i="1" s="1"/>
  <c r="G189" i="1"/>
  <c r="H189" i="1"/>
  <c r="P189" i="1" s="1"/>
  <c r="I189" i="1"/>
  <c r="E190" i="1"/>
  <c r="AE190" i="1" s="1"/>
  <c r="F190" i="1"/>
  <c r="G190" i="1"/>
  <c r="H190" i="1"/>
  <c r="P190" i="1" s="1"/>
  <c r="I190" i="1"/>
  <c r="E191" i="1"/>
  <c r="AE191" i="1" s="1"/>
  <c r="F191" i="1"/>
  <c r="AF191" i="1" s="1"/>
  <c r="G191" i="1"/>
  <c r="H191" i="1"/>
  <c r="P191" i="1" s="1"/>
  <c r="I191" i="1"/>
  <c r="E192" i="1"/>
  <c r="AE192" i="1" s="1"/>
  <c r="F192" i="1"/>
  <c r="AF192" i="1" s="1"/>
  <c r="G192" i="1"/>
  <c r="H192" i="1"/>
  <c r="P192" i="1" s="1"/>
  <c r="I192" i="1"/>
  <c r="E193" i="1"/>
  <c r="AE193" i="1" s="1"/>
  <c r="F193" i="1"/>
  <c r="AF193" i="1" s="1"/>
  <c r="G193" i="1"/>
  <c r="H193" i="1"/>
  <c r="P193" i="1" s="1"/>
  <c r="I193" i="1"/>
  <c r="E194" i="1"/>
  <c r="AE194" i="1" s="1"/>
  <c r="F194" i="1"/>
  <c r="AF194" i="1" s="1"/>
  <c r="G194" i="1"/>
  <c r="H194" i="1"/>
  <c r="P194" i="1" s="1"/>
  <c r="I194" i="1"/>
  <c r="E195" i="1"/>
  <c r="AE195" i="1" s="1"/>
  <c r="F195" i="1"/>
  <c r="AF195" i="1" s="1"/>
  <c r="G195" i="1"/>
  <c r="H195" i="1"/>
  <c r="P195" i="1" s="1"/>
  <c r="I195" i="1"/>
  <c r="E196" i="1"/>
  <c r="AE196" i="1" s="1"/>
  <c r="F196" i="1"/>
  <c r="AF196" i="1" s="1"/>
  <c r="G196" i="1"/>
  <c r="H196" i="1"/>
  <c r="P196" i="1" s="1"/>
  <c r="I196" i="1"/>
  <c r="E197" i="1"/>
  <c r="AE197" i="1" s="1"/>
  <c r="F197" i="1"/>
  <c r="AF197" i="1" s="1"/>
  <c r="G197" i="1"/>
  <c r="H197" i="1"/>
  <c r="P197" i="1" s="1"/>
  <c r="I197" i="1"/>
  <c r="E198" i="1"/>
  <c r="AE198" i="1" s="1"/>
  <c r="F198" i="1"/>
  <c r="AF198" i="1" s="1"/>
  <c r="G198" i="1"/>
  <c r="H198" i="1"/>
  <c r="P198" i="1" s="1"/>
  <c r="I198" i="1"/>
  <c r="E199" i="1"/>
  <c r="AE199" i="1" s="1"/>
  <c r="F199" i="1"/>
  <c r="AF199" i="1" s="1"/>
  <c r="G199" i="1"/>
  <c r="H199" i="1"/>
  <c r="P199" i="1" s="1"/>
  <c r="I199" i="1"/>
  <c r="E200" i="1"/>
  <c r="AE200" i="1" s="1"/>
  <c r="F200" i="1"/>
  <c r="AF200" i="1" s="1"/>
  <c r="G200" i="1"/>
  <c r="H200" i="1"/>
  <c r="P200" i="1" s="1"/>
  <c r="I200" i="1"/>
  <c r="E201" i="1"/>
  <c r="F201" i="1"/>
  <c r="AF201" i="1" s="1"/>
  <c r="G201" i="1"/>
  <c r="H201" i="1"/>
  <c r="P201" i="1" s="1"/>
  <c r="I201" i="1"/>
  <c r="E202" i="1"/>
  <c r="AE202" i="1" s="1"/>
  <c r="F202" i="1"/>
  <c r="AF202" i="1" s="1"/>
  <c r="G202" i="1"/>
  <c r="H202" i="1"/>
  <c r="P202" i="1" s="1"/>
  <c r="I202" i="1"/>
  <c r="E203" i="1"/>
  <c r="F203" i="1"/>
  <c r="AF203" i="1" s="1"/>
  <c r="G203" i="1"/>
  <c r="H203" i="1"/>
  <c r="P203" i="1" s="1"/>
  <c r="I203" i="1"/>
  <c r="E204" i="1"/>
  <c r="AE204" i="1" s="1"/>
  <c r="F204" i="1"/>
  <c r="AF204" i="1" s="1"/>
  <c r="G204" i="1"/>
  <c r="H204" i="1"/>
  <c r="P204" i="1" s="1"/>
  <c r="I204" i="1"/>
  <c r="E205" i="1"/>
  <c r="AE205" i="1" s="1"/>
  <c r="F205" i="1"/>
  <c r="AF205" i="1" s="1"/>
  <c r="G205" i="1"/>
  <c r="H205" i="1"/>
  <c r="P205" i="1" s="1"/>
  <c r="I205" i="1"/>
  <c r="E206" i="1"/>
  <c r="AE206" i="1" s="1"/>
  <c r="F206" i="1"/>
  <c r="AF206" i="1" s="1"/>
  <c r="G206" i="1"/>
  <c r="H206" i="1"/>
  <c r="P206" i="1" s="1"/>
  <c r="I206" i="1"/>
  <c r="E207" i="1"/>
  <c r="AE207" i="1" s="1"/>
  <c r="F207" i="1"/>
  <c r="AF207" i="1" s="1"/>
  <c r="G207" i="1"/>
  <c r="H207" i="1"/>
  <c r="P207" i="1" s="1"/>
  <c r="I207" i="1"/>
  <c r="E208" i="1"/>
  <c r="AE208" i="1" s="1"/>
  <c r="F208" i="1"/>
  <c r="AF208" i="1" s="1"/>
  <c r="G208" i="1"/>
  <c r="H208" i="1"/>
  <c r="P208" i="1" s="1"/>
  <c r="I208" i="1"/>
  <c r="E209" i="1"/>
  <c r="AE209" i="1" s="1"/>
  <c r="F209" i="1"/>
  <c r="AF209" i="1" s="1"/>
  <c r="G209" i="1"/>
  <c r="H209" i="1"/>
  <c r="P209" i="1" s="1"/>
  <c r="I209" i="1"/>
  <c r="E210" i="1"/>
  <c r="AE210" i="1" s="1"/>
  <c r="F210" i="1"/>
  <c r="AF210" i="1" s="1"/>
  <c r="G210" i="1"/>
  <c r="H210" i="1"/>
  <c r="P210" i="1" s="1"/>
  <c r="I210" i="1"/>
  <c r="E211" i="1"/>
  <c r="AE211" i="1" s="1"/>
  <c r="F211" i="1"/>
  <c r="AF211" i="1" s="1"/>
  <c r="G211" i="1"/>
  <c r="H211" i="1"/>
  <c r="P211" i="1" s="1"/>
  <c r="I211" i="1"/>
  <c r="E212" i="1"/>
  <c r="AE212" i="1" s="1"/>
  <c r="F212" i="1"/>
  <c r="AF212" i="1" s="1"/>
  <c r="G212" i="1"/>
  <c r="H212" i="1"/>
  <c r="P212" i="1" s="1"/>
  <c r="I212" i="1"/>
  <c r="E213" i="1"/>
  <c r="AE213" i="1" s="1"/>
  <c r="F213" i="1"/>
  <c r="AF213" i="1" s="1"/>
  <c r="G213" i="1"/>
  <c r="H213" i="1"/>
  <c r="P213" i="1" s="1"/>
  <c r="I213" i="1"/>
  <c r="E214" i="1"/>
  <c r="AE214" i="1" s="1"/>
  <c r="F214" i="1"/>
  <c r="AF214" i="1" s="1"/>
  <c r="G214" i="1"/>
  <c r="H214" i="1"/>
  <c r="P214" i="1" s="1"/>
  <c r="I214" i="1"/>
  <c r="E215" i="1"/>
  <c r="AE215" i="1" s="1"/>
  <c r="F215" i="1"/>
  <c r="AF215" i="1" s="1"/>
  <c r="G215" i="1"/>
  <c r="H215" i="1"/>
  <c r="P215" i="1" s="1"/>
  <c r="I215" i="1"/>
  <c r="E216" i="1"/>
  <c r="AE216" i="1" s="1"/>
  <c r="F216" i="1"/>
  <c r="AF216" i="1" s="1"/>
  <c r="G216" i="1"/>
  <c r="H216" i="1"/>
  <c r="P216" i="1" s="1"/>
  <c r="I216" i="1"/>
  <c r="E217" i="1"/>
  <c r="F217" i="1"/>
  <c r="AF217" i="1" s="1"/>
  <c r="G217" i="1"/>
  <c r="H217" i="1"/>
  <c r="P217" i="1" s="1"/>
  <c r="I217" i="1"/>
  <c r="E218" i="1"/>
  <c r="AE218" i="1" s="1"/>
  <c r="F218" i="1"/>
  <c r="AF218" i="1" s="1"/>
  <c r="G218" i="1"/>
  <c r="H218" i="1"/>
  <c r="P218" i="1" s="1"/>
  <c r="I218" i="1"/>
  <c r="E219" i="1"/>
  <c r="F219" i="1"/>
  <c r="AF219" i="1" s="1"/>
  <c r="G219" i="1"/>
  <c r="H219" i="1"/>
  <c r="P219" i="1" s="1"/>
  <c r="I219" i="1"/>
  <c r="E220" i="1"/>
  <c r="AE220" i="1" s="1"/>
  <c r="F220" i="1"/>
  <c r="AF220" i="1" s="1"/>
  <c r="G220" i="1"/>
  <c r="H220" i="1"/>
  <c r="P220" i="1" s="1"/>
  <c r="I220" i="1"/>
  <c r="E221" i="1"/>
  <c r="AE221" i="1" s="1"/>
  <c r="F221" i="1"/>
  <c r="AF221" i="1" s="1"/>
  <c r="G221" i="1"/>
  <c r="H221" i="1"/>
  <c r="P221" i="1" s="1"/>
  <c r="I221" i="1"/>
  <c r="E222" i="1"/>
  <c r="AE222" i="1" s="1"/>
  <c r="F222" i="1"/>
  <c r="AF222" i="1" s="1"/>
  <c r="G222" i="1"/>
  <c r="H222" i="1"/>
  <c r="P222" i="1" s="1"/>
  <c r="I222" i="1"/>
  <c r="E223" i="1"/>
  <c r="AE223" i="1" s="1"/>
  <c r="F223" i="1"/>
  <c r="G223" i="1"/>
  <c r="H223" i="1"/>
  <c r="P223" i="1" s="1"/>
  <c r="I223" i="1"/>
  <c r="E224" i="1"/>
  <c r="AE224" i="1" s="1"/>
  <c r="F224" i="1"/>
  <c r="AF224" i="1" s="1"/>
  <c r="G224" i="1"/>
  <c r="H224" i="1"/>
  <c r="P224" i="1" s="1"/>
  <c r="I224" i="1"/>
  <c r="E225" i="1"/>
  <c r="AE225" i="1" s="1"/>
  <c r="F225" i="1"/>
  <c r="AF225" i="1" s="1"/>
  <c r="G225" i="1"/>
  <c r="H225" i="1"/>
  <c r="P225" i="1" s="1"/>
  <c r="I225" i="1"/>
  <c r="E226" i="1"/>
  <c r="AE226" i="1" s="1"/>
  <c r="F226" i="1"/>
  <c r="AF226" i="1" s="1"/>
  <c r="G226" i="1"/>
  <c r="H226" i="1"/>
  <c r="P226" i="1" s="1"/>
  <c r="I226" i="1"/>
  <c r="E227" i="1"/>
  <c r="AE227" i="1" s="1"/>
  <c r="F227" i="1"/>
  <c r="AF227" i="1" s="1"/>
  <c r="G227" i="1"/>
  <c r="H227" i="1"/>
  <c r="P227" i="1" s="1"/>
  <c r="I227" i="1"/>
  <c r="E228" i="1"/>
  <c r="F228" i="1"/>
  <c r="G228" i="1"/>
  <c r="H228" i="1"/>
  <c r="P228" i="1" s="1"/>
  <c r="I228" i="1"/>
  <c r="E229" i="1"/>
  <c r="AE229" i="1" s="1"/>
  <c r="F229" i="1"/>
  <c r="AF229" i="1" s="1"/>
  <c r="G229" i="1"/>
  <c r="H229" i="1"/>
  <c r="P229" i="1" s="1"/>
  <c r="I229" i="1"/>
  <c r="E230" i="1"/>
  <c r="AE230" i="1" s="1"/>
  <c r="F230" i="1"/>
  <c r="AF230" i="1" s="1"/>
  <c r="G230" i="1"/>
  <c r="H230" i="1"/>
  <c r="P230" i="1" s="1"/>
  <c r="I230" i="1"/>
  <c r="E231" i="1"/>
  <c r="AE231" i="1" s="1"/>
  <c r="F231" i="1"/>
  <c r="AF231" i="1" s="1"/>
  <c r="G231" i="1"/>
  <c r="H231" i="1"/>
  <c r="P231" i="1" s="1"/>
  <c r="I231" i="1"/>
  <c r="E232" i="1"/>
  <c r="AE232" i="1" s="1"/>
  <c r="F232" i="1"/>
  <c r="AF232" i="1" s="1"/>
  <c r="G232" i="1"/>
  <c r="H232" i="1"/>
  <c r="P232" i="1" s="1"/>
  <c r="I232" i="1"/>
  <c r="E233" i="1"/>
  <c r="AE233" i="1" s="1"/>
  <c r="F233" i="1"/>
  <c r="AF233" i="1" s="1"/>
  <c r="G233" i="1"/>
  <c r="H233" i="1"/>
  <c r="P233" i="1" s="1"/>
  <c r="I233" i="1"/>
  <c r="E234" i="1"/>
  <c r="AE234" i="1" s="1"/>
  <c r="F234" i="1"/>
  <c r="G234" i="1"/>
  <c r="H234" i="1"/>
  <c r="P234" i="1" s="1"/>
  <c r="I234" i="1"/>
  <c r="E235" i="1"/>
  <c r="AE235" i="1" s="1"/>
  <c r="F235" i="1"/>
  <c r="AF235" i="1" s="1"/>
  <c r="G235" i="1"/>
  <c r="H235" i="1"/>
  <c r="P235" i="1" s="1"/>
  <c r="I235" i="1"/>
  <c r="E236" i="1"/>
  <c r="AE236" i="1" s="1"/>
  <c r="F236" i="1"/>
  <c r="AF236" i="1" s="1"/>
  <c r="G236" i="1"/>
  <c r="H236" i="1"/>
  <c r="P236" i="1" s="1"/>
  <c r="I236" i="1"/>
  <c r="E237" i="1"/>
  <c r="F237" i="1"/>
  <c r="AF237" i="1" s="1"/>
  <c r="G237" i="1"/>
  <c r="H237" i="1"/>
  <c r="P237" i="1" s="1"/>
  <c r="I237" i="1"/>
  <c r="E238" i="1"/>
  <c r="AE238" i="1" s="1"/>
  <c r="F238" i="1"/>
  <c r="AF238" i="1" s="1"/>
  <c r="G238" i="1"/>
  <c r="H238" i="1"/>
  <c r="P238" i="1" s="1"/>
  <c r="I238" i="1"/>
  <c r="E239" i="1"/>
  <c r="AE239" i="1" s="1"/>
  <c r="F239" i="1"/>
  <c r="AF239" i="1" s="1"/>
  <c r="G239" i="1"/>
  <c r="H239" i="1"/>
  <c r="P239" i="1" s="1"/>
  <c r="I239" i="1"/>
  <c r="E240" i="1"/>
  <c r="AE240" i="1" s="1"/>
  <c r="F240" i="1"/>
  <c r="AF240" i="1" s="1"/>
  <c r="G240" i="1"/>
  <c r="H240" i="1"/>
  <c r="P240" i="1" s="1"/>
  <c r="I240" i="1"/>
  <c r="E241" i="1"/>
  <c r="AE241" i="1" s="1"/>
  <c r="F241" i="1"/>
  <c r="AF241" i="1" s="1"/>
  <c r="G241" i="1"/>
  <c r="H241" i="1"/>
  <c r="P241" i="1" s="1"/>
  <c r="I241" i="1"/>
  <c r="E242" i="1"/>
  <c r="AE242" i="1" s="1"/>
  <c r="F242" i="1"/>
  <c r="AF242" i="1" s="1"/>
  <c r="G242" i="1"/>
  <c r="H242" i="1"/>
  <c r="P242" i="1" s="1"/>
  <c r="I242" i="1"/>
  <c r="E243" i="1"/>
  <c r="AE243" i="1" s="1"/>
  <c r="F243" i="1"/>
  <c r="AF243" i="1" s="1"/>
  <c r="G243" i="1"/>
  <c r="H243" i="1"/>
  <c r="P243" i="1" s="1"/>
  <c r="I243" i="1"/>
  <c r="E244" i="1"/>
  <c r="AE244" i="1" s="1"/>
  <c r="F244" i="1"/>
  <c r="AF244" i="1" s="1"/>
  <c r="G244" i="1"/>
  <c r="H244" i="1"/>
  <c r="P244" i="1" s="1"/>
  <c r="I244" i="1"/>
  <c r="E245" i="1"/>
  <c r="AE245" i="1" s="1"/>
  <c r="F245" i="1"/>
  <c r="AF245" i="1" s="1"/>
  <c r="G245" i="1"/>
  <c r="H245" i="1"/>
  <c r="P245" i="1" s="1"/>
  <c r="I245" i="1"/>
  <c r="E246" i="1"/>
  <c r="AE246" i="1" s="1"/>
  <c r="F246" i="1"/>
  <c r="AF246" i="1" s="1"/>
  <c r="G246" i="1"/>
  <c r="H246" i="1"/>
  <c r="P246" i="1" s="1"/>
  <c r="I246" i="1"/>
  <c r="E247" i="1"/>
  <c r="AE247" i="1" s="1"/>
  <c r="F247" i="1"/>
  <c r="AF247" i="1" s="1"/>
  <c r="G247" i="1"/>
  <c r="H247" i="1"/>
  <c r="P247" i="1" s="1"/>
  <c r="I247" i="1"/>
  <c r="E248" i="1"/>
  <c r="AE248" i="1" s="1"/>
  <c r="F248" i="1"/>
  <c r="AF248" i="1" s="1"/>
  <c r="G248" i="1"/>
  <c r="H248" i="1"/>
  <c r="P248" i="1" s="1"/>
  <c r="I248" i="1"/>
  <c r="E249" i="1"/>
  <c r="F249" i="1"/>
  <c r="AF249" i="1" s="1"/>
  <c r="G249" i="1"/>
  <c r="H249" i="1"/>
  <c r="P249" i="1" s="1"/>
  <c r="I249" i="1"/>
  <c r="E250" i="1"/>
  <c r="AE250" i="1" s="1"/>
  <c r="F250" i="1"/>
  <c r="AF250" i="1" s="1"/>
  <c r="G250" i="1"/>
  <c r="H250" i="1"/>
  <c r="P250" i="1" s="1"/>
  <c r="I250" i="1"/>
  <c r="E251" i="1"/>
  <c r="AE251" i="1" s="1"/>
  <c r="F251" i="1"/>
  <c r="AF251" i="1" s="1"/>
  <c r="G251" i="1"/>
  <c r="H251" i="1"/>
  <c r="P251" i="1" s="1"/>
  <c r="I251" i="1"/>
  <c r="E252" i="1"/>
  <c r="AE252" i="1" s="1"/>
  <c r="F252" i="1"/>
  <c r="AF252" i="1" s="1"/>
  <c r="G252" i="1"/>
  <c r="H252" i="1"/>
  <c r="P252" i="1" s="1"/>
  <c r="I252" i="1"/>
  <c r="E253" i="1"/>
  <c r="AE253" i="1" s="1"/>
  <c r="F253" i="1"/>
  <c r="AF253" i="1" s="1"/>
  <c r="G253" i="1"/>
  <c r="H253" i="1"/>
  <c r="P253" i="1" s="1"/>
  <c r="I253" i="1"/>
  <c r="E254" i="1"/>
  <c r="AE254" i="1" s="1"/>
  <c r="F254" i="1"/>
  <c r="G254" i="1"/>
  <c r="H254" i="1"/>
  <c r="P254" i="1" s="1"/>
  <c r="I254" i="1"/>
  <c r="E255" i="1"/>
  <c r="AE255" i="1" s="1"/>
  <c r="F255" i="1"/>
  <c r="AF255" i="1" s="1"/>
  <c r="G255" i="1"/>
  <c r="H255" i="1"/>
  <c r="P255" i="1" s="1"/>
  <c r="I255" i="1"/>
  <c r="E256" i="1"/>
  <c r="AE256" i="1" s="1"/>
  <c r="F256" i="1"/>
  <c r="AF256" i="1" s="1"/>
  <c r="G256" i="1"/>
  <c r="H256" i="1"/>
  <c r="P256" i="1" s="1"/>
  <c r="I256" i="1"/>
  <c r="E257" i="1"/>
  <c r="AE257" i="1" s="1"/>
  <c r="F257" i="1"/>
  <c r="G257" i="1"/>
  <c r="H257" i="1"/>
  <c r="P257" i="1" s="1"/>
  <c r="I257" i="1"/>
  <c r="E258" i="1"/>
  <c r="AE258" i="1" s="1"/>
  <c r="F258" i="1"/>
  <c r="AF258" i="1" s="1"/>
  <c r="G258" i="1"/>
  <c r="H258" i="1"/>
  <c r="P258" i="1" s="1"/>
  <c r="I258" i="1"/>
  <c r="E259" i="1"/>
  <c r="AE259" i="1" s="1"/>
  <c r="F259" i="1"/>
  <c r="G259" i="1"/>
  <c r="H259" i="1"/>
  <c r="P259" i="1" s="1"/>
  <c r="I259" i="1"/>
  <c r="E260" i="1"/>
  <c r="AE260" i="1" s="1"/>
  <c r="F260" i="1"/>
  <c r="AF260" i="1" s="1"/>
  <c r="G260" i="1"/>
  <c r="H260" i="1"/>
  <c r="P260" i="1" s="1"/>
  <c r="I260" i="1"/>
  <c r="E261" i="1"/>
  <c r="AE261" i="1" s="1"/>
  <c r="F261" i="1"/>
  <c r="AF261" i="1" s="1"/>
  <c r="G261" i="1"/>
  <c r="H261" i="1"/>
  <c r="P261" i="1" s="1"/>
  <c r="I261" i="1"/>
  <c r="E262" i="1"/>
  <c r="AE262" i="1" s="1"/>
  <c r="F262" i="1"/>
  <c r="AF262" i="1" s="1"/>
  <c r="G262" i="1"/>
  <c r="H262" i="1"/>
  <c r="P262" i="1" s="1"/>
  <c r="I262" i="1"/>
  <c r="E263" i="1"/>
  <c r="AE263" i="1" s="1"/>
  <c r="F263" i="1"/>
  <c r="AF263" i="1" s="1"/>
  <c r="G263" i="1"/>
  <c r="H263" i="1"/>
  <c r="P263" i="1" s="1"/>
  <c r="I263" i="1"/>
  <c r="E264" i="1"/>
  <c r="AE264" i="1" s="1"/>
  <c r="F264" i="1"/>
  <c r="AF264" i="1" s="1"/>
  <c r="G264" i="1"/>
  <c r="H264" i="1"/>
  <c r="P264" i="1" s="1"/>
  <c r="I264" i="1"/>
  <c r="E265" i="1"/>
  <c r="AE265" i="1" s="1"/>
  <c r="F265" i="1"/>
  <c r="AF265" i="1" s="1"/>
  <c r="G265" i="1"/>
  <c r="H265" i="1"/>
  <c r="P265" i="1" s="1"/>
  <c r="I265" i="1"/>
  <c r="E266" i="1"/>
  <c r="AE266" i="1" s="1"/>
  <c r="F266" i="1"/>
  <c r="AF266" i="1" s="1"/>
  <c r="G266" i="1"/>
  <c r="H266" i="1"/>
  <c r="P266" i="1" s="1"/>
  <c r="I266" i="1"/>
  <c r="E267" i="1"/>
  <c r="AE267" i="1" s="1"/>
  <c r="F267" i="1"/>
  <c r="AF267" i="1" s="1"/>
  <c r="G267" i="1"/>
  <c r="H267" i="1"/>
  <c r="P267" i="1" s="1"/>
  <c r="I267" i="1"/>
  <c r="E268" i="1"/>
  <c r="AE268" i="1" s="1"/>
  <c r="F268" i="1"/>
  <c r="AF268" i="1" s="1"/>
  <c r="G268" i="1"/>
  <c r="H268" i="1"/>
  <c r="P268" i="1" s="1"/>
  <c r="I268" i="1"/>
  <c r="E269" i="1"/>
  <c r="AE269" i="1" s="1"/>
  <c r="F269" i="1"/>
  <c r="AF269" i="1" s="1"/>
  <c r="G269" i="1"/>
  <c r="H269" i="1"/>
  <c r="P269" i="1" s="1"/>
  <c r="I269" i="1"/>
  <c r="E270" i="1"/>
  <c r="AE270" i="1" s="1"/>
  <c r="F270" i="1"/>
  <c r="AF270" i="1" s="1"/>
  <c r="G270" i="1"/>
  <c r="H270" i="1"/>
  <c r="P270" i="1" s="1"/>
  <c r="I270" i="1"/>
  <c r="E271" i="1"/>
  <c r="AE271" i="1" s="1"/>
  <c r="F271" i="1"/>
  <c r="AF271" i="1" s="1"/>
  <c r="G271" i="1"/>
  <c r="H271" i="1"/>
  <c r="P271" i="1" s="1"/>
  <c r="I271" i="1"/>
  <c r="E272" i="1"/>
  <c r="AE272" i="1" s="1"/>
  <c r="F272" i="1"/>
  <c r="AF272" i="1" s="1"/>
  <c r="G272" i="1"/>
  <c r="H272" i="1"/>
  <c r="P272" i="1" s="1"/>
  <c r="I272" i="1"/>
  <c r="E273" i="1"/>
  <c r="AE273" i="1" s="1"/>
  <c r="F273" i="1"/>
  <c r="AF273" i="1" s="1"/>
  <c r="G273" i="1"/>
  <c r="H273" i="1"/>
  <c r="P273" i="1" s="1"/>
  <c r="I273" i="1"/>
  <c r="E274" i="1"/>
  <c r="AE274" i="1" s="1"/>
  <c r="F274" i="1"/>
  <c r="AF274" i="1" s="1"/>
  <c r="G274" i="1"/>
  <c r="H274" i="1"/>
  <c r="P274" i="1" s="1"/>
  <c r="I274" i="1"/>
  <c r="E275" i="1"/>
  <c r="AE275" i="1" s="1"/>
  <c r="F275" i="1"/>
  <c r="G275" i="1"/>
  <c r="H275" i="1"/>
  <c r="P275" i="1" s="1"/>
  <c r="I275" i="1"/>
  <c r="E276" i="1"/>
  <c r="AE276" i="1" s="1"/>
  <c r="F276" i="1"/>
  <c r="AF276" i="1" s="1"/>
  <c r="G276" i="1"/>
  <c r="H276" i="1"/>
  <c r="P276" i="1" s="1"/>
  <c r="I276" i="1"/>
  <c r="E277" i="1"/>
  <c r="AE277" i="1" s="1"/>
  <c r="F277" i="1"/>
  <c r="AF277" i="1" s="1"/>
  <c r="G277" i="1"/>
  <c r="H277" i="1"/>
  <c r="P277" i="1" s="1"/>
  <c r="I277" i="1"/>
  <c r="E278" i="1"/>
  <c r="F278" i="1"/>
  <c r="AF278" i="1" s="1"/>
  <c r="G278" i="1"/>
  <c r="H278" i="1"/>
  <c r="P278" i="1" s="1"/>
  <c r="I278" i="1"/>
  <c r="E279" i="1"/>
  <c r="AE279" i="1" s="1"/>
  <c r="F279" i="1"/>
  <c r="G279" i="1"/>
  <c r="H279" i="1"/>
  <c r="P279" i="1" s="1"/>
  <c r="I279" i="1"/>
  <c r="E280" i="1"/>
  <c r="AE280" i="1" s="1"/>
  <c r="F280" i="1"/>
  <c r="AF280" i="1" s="1"/>
  <c r="G280" i="1"/>
  <c r="H280" i="1"/>
  <c r="P280" i="1" s="1"/>
  <c r="I280" i="1"/>
  <c r="E281" i="1"/>
  <c r="AE281" i="1" s="1"/>
  <c r="F281" i="1"/>
  <c r="AF281" i="1" s="1"/>
  <c r="G281" i="1"/>
  <c r="H281" i="1"/>
  <c r="P281" i="1" s="1"/>
  <c r="I281" i="1"/>
  <c r="E282" i="1"/>
  <c r="F282" i="1"/>
  <c r="AF282" i="1" s="1"/>
  <c r="G282" i="1"/>
  <c r="H282" i="1"/>
  <c r="P282" i="1" s="1"/>
  <c r="I282" i="1"/>
  <c r="E283" i="1"/>
  <c r="AE283" i="1" s="1"/>
  <c r="F283" i="1"/>
  <c r="AF283" i="1" s="1"/>
  <c r="G283" i="1"/>
  <c r="H283" i="1"/>
  <c r="P283" i="1" s="1"/>
  <c r="I283" i="1"/>
  <c r="E284" i="1"/>
  <c r="AE284" i="1" s="1"/>
  <c r="F284" i="1"/>
  <c r="AF284" i="1" s="1"/>
  <c r="G284" i="1"/>
  <c r="H284" i="1"/>
  <c r="P284" i="1" s="1"/>
  <c r="I284" i="1"/>
  <c r="E285" i="1"/>
  <c r="AE285" i="1" s="1"/>
  <c r="F285" i="1"/>
  <c r="AF285" i="1" s="1"/>
  <c r="G285" i="1"/>
  <c r="H285" i="1"/>
  <c r="P285" i="1" s="1"/>
  <c r="I285" i="1"/>
  <c r="E286" i="1"/>
  <c r="AE286" i="1" s="1"/>
  <c r="F286" i="1"/>
  <c r="AF286" i="1" s="1"/>
  <c r="G286" i="1"/>
  <c r="H286" i="1"/>
  <c r="P286" i="1" s="1"/>
  <c r="I286" i="1"/>
  <c r="E287" i="1"/>
  <c r="AE287" i="1" s="1"/>
  <c r="F287" i="1"/>
  <c r="AF287" i="1" s="1"/>
  <c r="G287" i="1"/>
  <c r="H287" i="1"/>
  <c r="P287" i="1" s="1"/>
  <c r="I287" i="1"/>
  <c r="E288" i="1"/>
  <c r="AE288" i="1" s="1"/>
  <c r="F288" i="1"/>
  <c r="AF288" i="1" s="1"/>
  <c r="G288" i="1"/>
  <c r="H288" i="1"/>
  <c r="P288" i="1" s="1"/>
  <c r="I288" i="1"/>
  <c r="E289" i="1"/>
  <c r="AE289" i="1" s="1"/>
  <c r="F289" i="1"/>
  <c r="AF289" i="1" s="1"/>
  <c r="G289" i="1"/>
  <c r="H289" i="1"/>
  <c r="P289" i="1" s="1"/>
  <c r="I289" i="1"/>
  <c r="E290" i="1"/>
  <c r="AE290" i="1" s="1"/>
  <c r="F290" i="1"/>
  <c r="AF290" i="1" s="1"/>
  <c r="G290" i="1"/>
  <c r="H290" i="1"/>
  <c r="P290" i="1" s="1"/>
  <c r="I290" i="1"/>
  <c r="E291" i="1"/>
  <c r="AE291" i="1" s="1"/>
  <c r="F291" i="1"/>
  <c r="AF291" i="1" s="1"/>
  <c r="G291" i="1"/>
  <c r="H291" i="1"/>
  <c r="P291" i="1" s="1"/>
  <c r="I291" i="1"/>
  <c r="E292" i="1"/>
  <c r="AE292" i="1" s="1"/>
  <c r="F292" i="1"/>
  <c r="AF292" i="1" s="1"/>
  <c r="G292" i="1"/>
  <c r="H292" i="1"/>
  <c r="P292" i="1" s="1"/>
  <c r="I292" i="1"/>
  <c r="E293" i="1"/>
  <c r="AE293" i="1" s="1"/>
  <c r="F293" i="1"/>
  <c r="AF293" i="1" s="1"/>
  <c r="G293" i="1"/>
  <c r="H293" i="1"/>
  <c r="P293" i="1" s="1"/>
  <c r="I293" i="1"/>
  <c r="E294" i="1"/>
  <c r="AE294" i="1" s="1"/>
  <c r="F294" i="1"/>
  <c r="AF294" i="1" s="1"/>
  <c r="G294" i="1"/>
  <c r="H294" i="1"/>
  <c r="P294" i="1" s="1"/>
  <c r="I294" i="1"/>
  <c r="E295" i="1"/>
  <c r="F295" i="1"/>
  <c r="AF295" i="1" s="1"/>
  <c r="G295" i="1"/>
  <c r="H295" i="1"/>
  <c r="P295" i="1" s="1"/>
  <c r="I295" i="1"/>
  <c r="E296" i="1"/>
  <c r="AE296" i="1" s="1"/>
  <c r="F296" i="1"/>
  <c r="AF296" i="1" s="1"/>
  <c r="G296" i="1"/>
  <c r="H296" i="1"/>
  <c r="P296" i="1" s="1"/>
  <c r="I296" i="1"/>
  <c r="E297" i="1"/>
  <c r="AE297" i="1" s="1"/>
  <c r="F297" i="1"/>
  <c r="AF297" i="1" s="1"/>
  <c r="G297" i="1"/>
  <c r="H297" i="1"/>
  <c r="P297" i="1" s="1"/>
  <c r="I297" i="1"/>
  <c r="E298" i="1"/>
  <c r="AE298" i="1" s="1"/>
  <c r="F298" i="1"/>
  <c r="AF298" i="1" s="1"/>
  <c r="G298" i="1"/>
  <c r="H298" i="1"/>
  <c r="P298" i="1" s="1"/>
  <c r="I298" i="1"/>
  <c r="E299" i="1"/>
  <c r="AE299" i="1" s="1"/>
  <c r="F299" i="1"/>
  <c r="AF299" i="1" s="1"/>
  <c r="G299" i="1"/>
  <c r="H299" i="1"/>
  <c r="P299" i="1" s="1"/>
  <c r="I299" i="1"/>
  <c r="E300" i="1"/>
  <c r="AE300" i="1" s="1"/>
  <c r="F300" i="1"/>
  <c r="AF300" i="1" s="1"/>
  <c r="G300" i="1"/>
  <c r="H300" i="1"/>
  <c r="P300" i="1" s="1"/>
  <c r="I300" i="1"/>
  <c r="E301" i="1"/>
  <c r="AE301" i="1" s="1"/>
  <c r="F301" i="1"/>
  <c r="AF301" i="1" s="1"/>
  <c r="G301" i="1"/>
  <c r="H301" i="1"/>
  <c r="P301" i="1" s="1"/>
  <c r="I301" i="1"/>
  <c r="E302" i="1"/>
  <c r="AE302" i="1" s="1"/>
  <c r="F302" i="1"/>
  <c r="AF302" i="1" s="1"/>
  <c r="G302" i="1"/>
  <c r="H302" i="1"/>
  <c r="P302" i="1" s="1"/>
  <c r="I302" i="1"/>
  <c r="E303" i="1"/>
  <c r="AE303" i="1" s="1"/>
  <c r="F303" i="1"/>
  <c r="AF303" i="1" s="1"/>
  <c r="G303" i="1"/>
  <c r="H303" i="1"/>
  <c r="P303" i="1" s="1"/>
  <c r="I303" i="1"/>
  <c r="E304" i="1"/>
  <c r="F304" i="1"/>
  <c r="AF304" i="1" s="1"/>
  <c r="G304" i="1"/>
  <c r="H304" i="1"/>
  <c r="P304" i="1" s="1"/>
  <c r="I304" i="1"/>
  <c r="E305" i="1"/>
  <c r="AE305" i="1" s="1"/>
  <c r="F305" i="1"/>
  <c r="AF305" i="1" s="1"/>
  <c r="G305" i="1"/>
  <c r="H305" i="1"/>
  <c r="P305" i="1" s="1"/>
  <c r="I305" i="1"/>
  <c r="E306" i="1"/>
  <c r="AE306" i="1" s="1"/>
  <c r="F306" i="1"/>
  <c r="AF306" i="1" s="1"/>
  <c r="G306" i="1"/>
  <c r="H306" i="1"/>
  <c r="P306" i="1" s="1"/>
  <c r="I306" i="1"/>
  <c r="E307" i="1"/>
  <c r="AE307" i="1" s="1"/>
  <c r="F307" i="1"/>
  <c r="AF307" i="1" s="1"/>
  <c r="G307" i="1"/>
  <c r="H307" i="1"/>
  <c r="P307" i="1" s="1"/>
  <c r="I307" i="1"/>
  <c r="E308" i="1"/>
  <c r="F308" i="1"/>
  <c r="AF308" i="1" s="1"/>
  <c r="G308" i="1"/>
  <c r="H308" i="1"/>
  <c r="P308" i="1" s="1"/>
  <c r="I308" i="1"/>
  <c r="E309" i="1"/>
  <c r="AE309" i="1" s="1"/>
  <c r="F309" i="1"/>
  <c r="AF309" i="1" s="1"/>
  <c r="G309" i="1"/>
  <c r="H309" i="1"/>
  <c r="P309" i="1" s="1"/>
  <c r="I309" i="1"/>
  <c r="E310" i="1"/>
  <c r="AE310" i="1" s="1"/>
  <c r="F310" i="1"/>
  <c r="AF310" i="1" s="1"/>
  <c r="G310" i="1"/>
  <c r="H310" i="1"/>
  <c r="P310" i="1" s="1"/>
  <c r="I310" i="1"/>
  <c r="E311" i="1"/>
  <c r="AE311" i="1" s="1"/>
  <c r="F311" i="1"/>
  <c r="AF311" i="1" s="1"/>
  <c r="G311" i="1"/>
  <c r="H311" i="1"/>
  <c r="P311" i="1" s="1"/>
  <c r="I311" i="1"/>
  <c r="E312" i="1"/>
  <c r="AE312" i="1" s="1"/>
  <c r="F312" i="1"/>
  <c r="AF312" i="1" s="1"/>
  <c r="G312" i="1"/>
  <c r="H312" i="1"/>
  <c r="P312" i="1" s="1"/>
  <c r="I312" i="1"/>
  <c r="E313" i="1"/>
  <c r="AE313" i="1" s="1"/>
  <c r="F313" i="1"/>
  <c r="AF313" i="1" s="1"/>
  <c r="G313" i="1"/>
  <c r="H313" i="1"/>
  <c r="P313" i="1" s="1"/>
  <c r="I313" i="1"/>
  <c r="E314" i="1"/>
  <c r="AE314" i="1" s="1"/>
  <c r="F314" i="1"/>
  <c r="AF314" i="1" s="1"/>
  <c r="G314" i="1"/>
  <c r="H314" i="1"/>
  <c r="P314" i="1" s="1"/>
  <c r="I314" i="1"/>
  <c r="E315" i="1"/>
  <c r="AE315" i="1" s="1"/>
  <c r="F315" i="1"/>
  <c r="AF315" i="1" s="1"/>
  <c r="G315" i="1"/>
  <c r="H315" i="1"/>
  <c r="P315" i="1" s="1"/>
  <c r="I315" i="1"/>
  <c r="E316" i="1"/>
  <c r="AE316" i="1" s="1"/>
  <c r="F316" i="1"/>
  <c r="AF316" i="1" s="1"/>
  <c r="G316" i="1"/>
  <c r="H316" i="1"/>
  <c r="P316" i="1" s="1"/>
  <c r="I316" i="1"/>
  <c r="E317" i="1"/>
  <c r="AE317" i="1" s="1"/>
  <c r="F317" i="1"/>
  <c r="G317" i="1"/>
  <c r="H317" i="1"/>
  <c r="P317" i="1" s="1"/>
  <c r="I317" i="1"/>
  <c r="E318" i="1"/>
  <c r="AE318" i="1" s="1"/>
  <c r="F318" i="1"/>
  <c r="AF318" i="1" s="1"/>
  <c r="G318" i="1"/>
  <c r="H318" i="1"/>
  <c r="P318" i="1" s="1"/>
  <c r="I318" i="1"/>
  <c r="E319" i="1"/>
  <c r="AE319" i="1" s="1"/>
  <c r="F319" i="1"/>
  <c r="AF319" i="1" s="1"/>
  <c r="G319" i="1"/>
  <c r="H319" i="1"/>
  <c r="P319" i="1" s="1"/>
  <c r="I319" i="1"/>
  <c r="E320" i="1"/>
  <c r="F320" i="1"/>
  <c r="AF320" i="1" s="1"/>
  <c r="G320" i="1"/>
  <c r="H320" i="1"/>
  <c r="P320" i="1" s="1"/>
  <c r="I320" i="1"/>
  <c r="E321" i="1"/>
  <c r="F321" i="1"/>
  <c r="AF321" i="1" s="1"/>
  <c r="G321" i="1"/>
  <c r="H321" i="1"/>
  <c r="P321" i="1" s="1"/>
  <c r="I321" i="1"/>
  <c r="E322" i="1"/>
  <c r="AE322" i="1" s="1"/>
  <c r="F322" i="1"/>
  <c r="AF322" i="1" s="1"/>
  <c r="G322" i="1"/>
  <c r="H322" i="1"/>
  <c r="P322" i="1" s="1"/>
  <c r="I322" i="1"/>
  <c r="E323" i="1"/>
  <c r="AE323" i="1" s="1"/>
  <c r="F323" i="1"/>
  <c r="AF323" i="1" s="1"/>
  <c r="G323" i="1"/>
  <c r="H323" i="1"/>
  <c r="P323" i="1" s="1"/>
  <c r="I323" i="1"/>
  <c r="E324" i="1"/>
  <c r="AE324" i="1" s="1"/>
  <c r="F324" i="1"/>
  <c r="AF324" i="1" s="1"/>
  <c r="G324" i="1"/>
  <c r="H324" i="1"/>
  <c r="P324" i="1" s="1"/>
  <c r="I324" i="1"/>
  <c r="E325" i="1"/>
  <c r="AE325" i="1" s="1"/>
  <c r="F325" i="1"/>
  <c r="AF325" i="1" s="1"/>
  <c r="G325" i="1"/>
  <c r="H325" i="1"/>
  <c r="P325" i="1" s="1"/>
  <c r="I325" i="1"/>
  <c r="E326" i="1"/>
  <c r="AE326" i="1" s="1"/>
  <c r="F326" i="1"/>
  <c r="AF326" i="1" s="1"/>
  <c r="G326" i="1"/>
  <c r="H326" i="1"/>
  <c r="P326" i="1" s="1"/>
  <c r="I326" i="1"/>
  <c r="E327" i="1"/>
  <c r="AE327" i="1" s="1"/>
  <c r="F327" i="1"/>
  <c r="AF327" i="1" s="1"/>
  <c r="G327" i="1"/>
  <c r="H327" i="1"/>
  <c r="P327" i="1" s="1"/>
  <c r="I327" i="1"/>
  <c r="E328" i="1"/>
  <c r="AE328" i="1" s="1"/>
  <c r="F328" i="1"/>
  <c r="AF328" i="1" s="1"/>
  <c r="G328" i="1"/>
  <c r="H328" i="1"/>
  <c r="P328" i="1" s="1"/>
  <c r="I328" i="1"/>
  <c r="E329" i="1"/>
  <c r="F329" i="1"/>
  <c r="AF329" i="1" s="1"/>
  <c r="G329" i="1"/>
  <c r="H329" i="1"/>
  <c r="P329" i="1" s="1"/>
  <c r="I329" i="1"/>
  <c r="E330" i="1"/>
  <c r="AE330" i="1" s="1"/>
  <c r="F330" i="1"/>
  <c r="AF330" i="1" s="1"/>
  <c r="G330" i="1"/>
  <c r="H330" i="1"/>
  <c r="P330" i="1" s="1"/>
  <c r="I330" i="1"/>
  <c r="E331" i="1"/>
  <c r="AE331" i="1" s="1"/>
  <c r="F331" i="1"/>
  <c r="AF331" i="1" s="1"/>
  <c r="G331" i="1"/>
  <c r="H331" i="1"/>
  <c r="P331" i="1" s="1"/>
  <c r="I331" i="1"/>
  <c r="E332" i="1"/>
  <c r="AE332" i="1" s="1"/>
  <c r="F332" i="1"/>
  <c r="AF332" i="1" s="1"/>
  <c r="G332" i="1"/>
  <c r="H332" i="1"/>
  <c r="P332" i="1" s="1"/>
  <c r="I332" i="1"/>
  <c r="E333" i="1"/>
  <c r="AE333" i="1" s="1"/>
  <c r="F333" i="1"/>
  <c r="AF333" i="1" s="1"/>
  <c r="G333" i="1"/>
  <c r="H333" i="1"/>
  <c r="P333" i="1" s="1"/>
  <c r="I333" i="1"/>
  <c r="E334" i="1"/>
  <c r="AE334" i="1" s="1"/>
  <c r="F334" i="1"/>
  <c r="AF334" i="1" s="1"/>
  <c r="G334" i="1"/>
  <c r="H334" i="1"/>
  <c r="P334" i="1" s="1"/>
  <c r="I334" i="1"/>
  <c r="E335" i="1"/>
  <c r="AE335" i="1" s="1"/>
  <c r="F335" i="1"/>
  <c r="AF335" i="1" s="1"/>
  <c r="G335" i="1"/>
  <c r="H335" i="1"/>
  <c r="P335" i="1" s="1"/>
  <c r="I335" i="1"/>
  <c r="E336" i="1"/>
  <c r="AE336" i="1" s="1"/>
  <c r="F336" i="1"/>
  <c r="G336" i="1"/>
  <c r="H336" i="1"/>
  <c r="P336" i="1" s="1"/>
  <c r="I336" i="1"/>
  <c r="E337" i="1"/>
  <c r="AE337" i="1" s="1"/>
  <c r="F337" i="1"/>
  <c r="AF337" i="1" s="1"/>
  <c r="G337" i="1"/>
  <c r="H337" i="1"/>
  <c r="P337" i="1" s="1"/>
  <c r="I337" i="1"/>
  <c r="E338" i="1"/>
  <c r="AE338" i="1" s="1"/>
  <c r="F338" i="1"/>
  <c r="G338" i="1"/>
  <c r="H338" i="1"/>
  <c r="P338" i="1" s="1"/>
  <c r="I338" i="1"/>
  <c r="E339" i="1"/>
  <c r="AE339" i="1" s="1"/>
  <c r="F339" i="1"/>
  <c r="AF339" i="1" s="1"/>
  <c r="G339" i="1"/>
  <c r="H339" i="1"/>
  <c r="P339" i="1" s="1"/>
  <c r="I339" i="1"/>
  <c r="E340" i="1"/>
  <c r="AE340" i="1" s="1"/>
  <c r="F340" i="1"/>
  <c r="AF340" i="1" s="1"/>
  <c r="G340" i="1"/>
  <c r="H340" i="1"/>
  <c r="P340" i="1" s="1"/>
  <c r="I340" i="1"/>
  <c r="E341" i="1"/>
  <c r="F341" i="1"/>
  <c r="AF341" i="1" s="1"/>
  <c r="G341" i="1"/>
  <c r="H341" i="1"/>
  <c r="P341" i="1" s="1"/>
  <c r="I341" i="1"/>
  <c r="E342" i="1"/>
  <c r="AE342" i="1" s="1"/>
  <c r="F342" i="1"/>
  <c r="AF342" i="1" s="1"/>
  <c r="G342" i="1"/>
  <c r="H342" i="1"/>
  <c r="P342" i="1" s="1"/>
  <c r="I342" i="1"/>
  <c r="E343" i="1"/>
  <c r="AE343" i="1" s="1"/>
  <c r="F343" i="1"/>
  <c r="AF343" i="1" s="1"/>
  <c r="G343" i="1"/>
  <c r="H343" i="1"/>
  <c r="P343" i="1" s="1"/>
  <c r="I343" i="1"/>
  <c r="E344" i="1"/>
  <c r="AE344" i="1" s="1"/>
  <c r="F344" i="1"/>
  <c r="AF344" i="1" s="1"/>
  <c r="G344" i="1"/>
  <c r="H344" i="1"/>
  <c r="P344" i="1" s="1"/>
  <c r="I344" i="1"/>
  <c r="E345" i="1"/>
  <c r="AE345" i="1" s="1"/>
  <c r="F345" i="1"/>
  <c r="AF345" i="1" s="1"/>
  <c r="G345" i="1"/>
  <c r="H345" i="1"/>
  <c r="P345" i="1" s="1"/>
  <c r="I345" i="1"/>
  <c r="E346" i="1"/>
  <c r="AE346" i="1" s="1"/>
  <c r="F346" i="1"/>
  <c r="G346" i="1"/>
  <c r="H346" i="1"/>
  <c r="P346" i="1" s="1"/>
  <c r="I346" i="1"/>
  <c r="E347" i="1"/>
  <c r="F347" i="1"/>
  <c r="AF347" i="1" s="1"/>
  <c r="G347" i="1"/>
  <c r="H347" i="1"/>
  <c r="P347" i="1" s="1"/>
  <c r="I347" i="1"/>
  <c r="E348" i="1"/>
  <c r="AE348" i="1" s="1"/>
  <c r="F348" i="1"/>
  <c r="AF348" i="1" s="1"/>
  <c r="G348" i="1"/>
  <c r="H348" i="1"/>
  <c r="P348" i="1" s="1"/>
  <c r="I348" i="1"/>
  <c r="E349" i="1"/>
  <c r="AE349" i="1" s="1"/>
  <c r="F349" i="1"/>
  <c r="AF349" i="1" s="1"/>
  <c r="G349" i="1"/>
  <c r="H349" i="1"/>
  <c r="P349" i="1" s="1"/>
  <c r="I349" i="1"/>
  <c r="E350" i="1"/>
  <c r="AE350" i="1" s="1"/>
  <c r="F350" i="1"/>
  <c r="AF350" i="1" s="1"/>
  <c r="G350" i="1"/>
  <c r="H350" i="1"/>
  <c r="P350" i="1" s="1"/>
  <c r="I350" i="1"/>
  <c r="E351" i="1"/>
  <c r="AE351" i="1" s="1"/>
  <c r="F351" i="1"/>
  <c r="AF351" i="1" s="1"/>
  <c r="G351" i="1"/>
  <c r="H351" i="1"/>
  <c r="P351" i="1" s="1"/>
  <c r="I351" i="1"/>
  <c r="E352" i="1"/>
  <c r="AE352" i="1" s="1"/>
  <c r="F352" i="1"/>
  <c r="AF352" i="1" s="1"/>
  <c r="G352" i="1"/>
  <c r="H352" i="1"/>
  <c r="P352" i="1" s="1"/>
  <c r="I352" i="1"/>
  <c r="E353" i="1"/>
  <c r="AE353" i="1" s="1"/>
  <c r="F353" i="1"/>
  <c r="AF353" i="1" s="1"/>
  <c r="G353" i="1"/>
  <c r="H353" i="1"/>
  <c r="P353" i="1" s="1"/>
  <c r="I353" i="1"/>
  <c r="E354" i="1"/>
  <c r="AE354" i="1" s="1"/>
  <c r="F354" i="1"/>
  <c r="AF354" i="1" s="1"/>
  <c r="G354" i="1"/>
  <c r="H354" i="1"/>
  <c r="P354" i="1" s="1"/>
  <c r="I354" i="1"/>
  <c r="E355" i="1"/>
  <c r="AE355" i="1" s="1"/>
  <c r="F355" i="1"/>
  <c r="AF355" i="1" s="1"/>
  <c r="G355" i="1"/>
  <c r="H355" i="1"/>
  <c r="P355" i="1" s="1"/>
  <c r="I355" i="1"/>
  <c r="E356" i="1"/>
  <c r="AE356" i="1" s="1"/>
  <c r="F356" i="1"/>
  <c r="AF356" i="1" s="1"/>
  <c r="G356" i="1"/>
  <c r="H356" i="1"/>
  <c r="P356" i="1" s="1"/>
  <c r="I356" i="1"/>
  <c r="E357" i="1"/>
  <c r="AE357" i="1" s="1"/>
  <c r="F357" i="1"/>
  <c r="G357" i="1"/>
  <c r="H357" i="1"/>
  <c r="P357" i="1" s="1"/>
  <c r="I357" i="1"/>
  <c r="E358" i="1"/>
  <c r="AE358" i="1" s="1"/>
  <c r="F358" i="1"/>
  <c r="AF358" i="1" s="1"/>
  <c r="G358" i="1"/>
  <c r="H358" i="1"/>
  <c r="P358" i="1" s="1"/>
  <c r="I358" i="1"/>
  <c r="E359" i="1"/>
  <c r="AE359" i="1" s="1"/>
  <c r="F359" i="1"/>
  <c r="AF359" i="1" s="1"/>
  <c r="G359" i="1"/>
  <c r="H359" i="1"/>
  <c r="P359" i="1" s="1"/>
  <c r="I359" i="1"/>
  <c r="E360" i="1"/>
  <c r="AE360" i="1" s="1"/>
  <c r="F360" i="1"/>
  <c r="AF360" i="1" s="1"/>
  <c r="G360" i="1"/>
  <c r="H360" i="1"/>
  <c r="P360" i="1" s="1"/>
  <c r="I360" i="1"/>
  <c r="E361" i="1"/>
  <c r="AE361" i="1" s="1"/>
  <c r="F361" i="1"/>
  <c r="AF361" i="1" s="1"/>
  <c r="G361" i="1"/>
  <c r="H361" i="1"/>
  <c r="P361" i="1" s="1"/>
  <c r="I361" i="1"/>
  <c r="E362" i="1"/>
  <c r="AE362" i="1" s="1"/>
  <c r="F362" i="1"/>
  <c r="AF362" i="1" s="1"/>
  <c r="G362" i="1"/>
  <c r="H362" i="1"/>
  <c r="P362" i="1" s="1"/>
  <c r="I362" i="1"/>
  <c r="E363" i="1"/>
  <c r="F363" i="1"/>
  <c r="AF363" i="1" s="1"/>
  <c r="G363" i="1"/>
  <c r="H363" i="1"/>
  <c r="P363" i="1" s="1"/>
  <c r="I363" i="1"/>
  <c r="E364" i="1"/>
  <c r="AE364" i="1" s="1"/>
  <c r="F364" i="1"/>
  <c r="AF364" i="1" s="1"/>
  <c r="G364" i="1"/>
  <c r="H364" i="1"/>
  <c r="P364" i="1" s="1"/>
  <c r="I364" i="1"/>
  <c r="E365" i="1"/>
  <c r="AE365" i="1" s="1"/>
  <c r="F365" i="1"/>
  <c r="AF365" i="1" s="1"/>
  <c r="G365" i="1"/>
  <c r="H365" i="1"/>
  <c r="P365" i="1" s="1"/>
  <c r="I365" i="1"/>
  <c r="E366" i="1"/>
  <c r="AE366" i="1" s="1"/>
  <c r="F366" i="1"/>
  <c r="AF366" i="1" s="1"/>
  <c r="G366" i="1"/>
  <c r="H366" i="1"/>
  <c r="P366" i="1" s="1"/>
  <c r="I366" i="1"/>
  <c r="E367" i="1"/>
  <c r="AE367" i="1" s="1"/>
  <c r="F367" i="1"/>
  <c r="AF367" i="1" s="1"/>
  <c r="G367" i="1"/>
  <c r="H367" i="1"/>
  <c r="P367" i="1" s="1"/>
  <c r="I367" i="1"/>
  <c r="E368" i="1"/>
  <c r="AE368" i="1" s="1"/>
  <c r="F368" i="1"/>
  <c r="AF368" i="1" s="1"/>
  <c r="G368" i="1"/>
  <c r="H368" i="1"/>
  <c r="P368" i="1" s="1"/>
  <c r="I368" i="1"/>
  <c r="E369" i="1"/>
  <c r="AE369" i="1" s="1"/>
  <c r="F369" i="1"/>
  <c r="AF369" i="1" s="1"/>
  <c r="G369" i="1"/>
  <c r="H369" i="1"/>
  <c r="P369" i="1" s="1"/>
  <c r="I369" i="1"/>
  <c r="E370" i="1"/>
  <c r="AE370" i="1" s="1"/>
  <c r="F370" i="1"/>
  <c r="AF370" i="1" s="1"/>
  <c r="G370" i="1"/>
  <c r="H370" i="1"/>
  <c r="P370" i="1" s="1"/>
  <c r="I370" i="1"/>
  <c r="E371" i="1"/>
  <c r="F371" i="1"/>
  <c r="AF371" i="1" s="1"/>
  <c r="G371" i="1"/>
  <c r="H371" i="1"/>
  <c r="P371" i="1" s="1"/>
  <c r="I371" i="1"/>
  <c r="E372" i="1"/>
  <c r="AE372" i="1" s="1"/>
  <c r="F372" i="1"/>
  <c r="AF372" i="1" s="1"/>
  <c r="G372" i="1"/>
  <c r="H372" i="1"/>
  <c r="P372" i="1" s="1"/>
  <c r="I372" i="1"/>
  <c r="E373" i="1"/>
  <c r="AE373" i="1" s="1"/>
  <c r="F373" i="1"/>
  <c r="G373" i="1"/>
  <c r="H373" i="1"/>
  <c r="P373" i="1" s="1"/>
  <c r="I373" i="1"/>
  <c r="E374" i="1"/>
  <c r="AE374" i="1" s="1"/>
  <c r="F374" i="1"/>
  <c r="AF374" i="1" s="1"/>
  <c r="G374" i="1"/>
  <c r="H374" i="1"/>
  <c r="P374" i="1" s="1"/>
  <c r="I374" i="1"/>
  <c r="E375" i="1"/>
  <c r="AE375" i="1" s="1"/>
  <c r="F375" i="1"/>
  <c r="AF375" i="1" s="1"/>
  <c r="G375" i="1"/>
  <c r="H375" i="1"/>
  <c r="P375" i="1" s="1"/>
  <c r="I375" i="1"/>
  <c r="E376" i="1"/>
  <c r="AE376" i="1" s="1"/>
  <c r="F376" i="1"/>
  <c r="AF376" i="1" s="1"/>
  <c r="G376" i="1"/>
  <c r="H376" i="1"/>
  <c r="P376" i="1" s="1"/>
  <c r="I376" i="1"/>
  <c r="E377" i="1"/>
  <c r="AE377" i="1" s="1"/>
  <c r="F377" i="1"/>
  <c r="G377" i="1"/>
  <c r="H377" i="1"/>
  <c r="P377" i="1" s="1"/>
  <c r="I377" i="1"/>
  <c r="E378" i="1"/>
  <c r="AE378" i="1" s="1"/>
  <c r="F378" i="1"/>
  <c r="G378" i="1"/>
  <c r="H378" i="1"/>
  <c r="P378" i="1" s="1"/>
  <c r="I378" i="1"/>
  <c r="E379" i="1"/>
  <c r="F379" i="1"/>
  <c r="AF379" i="1" s="1"/>
  <c r="G379" i="1"/>
  <c r="H379" i="1"/>
  <c r="P379" i="1" s="1"/>
  <c r="I379" i="1"/>
  <c r="E380" i="1"/>
  <c r="F380" i="1"/>
  <c r="AF380" i="1" s="1"/>
  <c r="G380" i="1"/>
  <c r="H380" i="1"/>
  <c r="P380" i="1" s="1"/>
  <c r="I380" i="1"/>
  <c r="E381" i="1"/>
  <c r="AE381" i="1" s="1"/>
  <c r="F381" i="1"/>
  <c r="AF381" i="1" s="1"/>
  <c r="G381" i="1"/>
  <c r="H381" i="1"/>
  <c r="P381" i="1" s="1"/>
  <c r="I381" i="1"/>
  <c r="E382" i="1"/>
  <c r="F382" i="1"/>
  <c r="AF382" i="1" s="1"/>
  <c r="G382" i="1"/>
  <c r="H382" i="1"/>
  <c r="P382" i="1" s="1"/>
  <c r="I382" i="1"/>
  <c r="E383" i="1"/>
  <c r="AE383" i="1" s="1"/>
  <c r="F383" i="1"/>
  <c r="AF383" i="1" s="1"/>
  <c r="G383" i="1"/>
  <c r="H383" i="1"/>
  <c r="P383" i="1" s="1"/>
  <c r="I383" i="1"/>
  <c r="E384" i="1"/>
  <c r="AE384" i="1" s="1"/>
  <c r="F384" i="1"/>
  <c r="AF384" i="1" s="1"/>
  <c r="G384" i="1"/>
  <c r="H384" i="1"/>
  <c r="P384" i="1" s="1"/>
  <c r="I384" i="1"/>
  <c r="E385" i="1"/>
  <c r="F385" i="1"/>
  <c r="AF385" i="1" s="1"/>
  <c r="G385" i="1"/>
  <c r="H385" i="1"/>
  <c r="P385" i="1" s="1"/>
  <c r="I385" i="1"/>
  <c r="E386" i="1"/>
  <c r="AE386" i="1" s="1"/>
  <c r="F386" i="1"/>
  <c r="G386" i="1"/>
  <c r="H386" i="1"/>
  <c r="P386" i="1" s="1"/>
  <c r="I386" i="1"/>
  <c r="E387" i="1"/>
  <c r="F387" i="1"/>
  <c r="AF387" i="1" s="1"/>
  <c r="G387" i="1"/>
  <c r="H387" i="1"/>
  <c r="P387" i="1" s="1"/>
  <c r="I387" i="1"/>
  <c r="E388" i="1"/>
  <c r="AE388" i="1" s="1"/>
  <c r="F388" i="1"/>
  <c r="G388" i="1"/>
  <c r="H388" i="1"/>
  <c r="P388" i="1" s="1"/>
  <c r="I388" i="1"/>
  <c r="E389" i="1"/>
  <c r="AE389" i="1" s="1"/>
  <c r="F389" i="1"/>
  <c r="AF389" i="1" s="1"/>
  <c r="G389" i="1"/>
  <c r="H389" i="1"/>
  <c r="P389" i="1" s="1"/>
  <c r="I389" i="1"/>
  <c r="E390" i="1"/>
  <c r="AE390" i="1" s="1"/>
  <c r="F390" i="1"/>
  <c r="AF390" i="1" s="1"/>
  <c r="G390" i="1"/>
  <c r="H390" i="1"/>
  <c r="P390" i="1" s="1"/>
  <c r="I390" i="1"/>
  <c r="E391" i="1"/>
  <c r="F391" i="1"/>
  <c r="G391" i="1"/>
  <c r="H391" i="1"/>
  <c r="P391" i="1" s="1"/>
  <c r="I391" i="1"/>
  <c r="E392" i="1"/>
  <c r="AE392" i="1" s="1"/>
  <c r="F392" i="1"/>
  <c r="AF392" i="1" s="1"/>
  <c r="G392" i="1"/>
  <c r="H392" i="1"/>
  <c r="P392" i="1" s="1"/>
  <c r="I392" i="1"/>
  <c r="E393" i="1"/>
  <c r="AE393" i="1" s="1"/>
  <c r="F393" i="1"/>
  <c r="G393" i="1"/>
  <c r="H393" i="1"/>
  <c r="P393" i="1" s="1"/>
  <c r="I393" i="1"/>
  <c r="E394" i="1"/>
  <c r="AE394" i="1" s="1"/>
  <c r="F394" i="1"/>
  <c r="AF394" i="1" s="1"/>
  <c r="G394" i="1"/>
  <c r="H394" i="1"/>
  <c r="P394" i="1" s="1"/>
  <c r="I394" i="1"/>
  <c r="E395" i="1"/>
  <c r="AE395" i="1" s="1"/>
  <c r="F395" i="1"/>
  <c r="AF395" i="1" s="1"/>
  <c r="G395" i="1"/>
  <c r="H395" i="1"/>
  <c r="P395" i="1" s="1"/>
  <c r="I395" i="1"/>
  <c r="E396" i="1"/>
  <c r="F396" i="1"/>
  <c r="G396" i="1"/>
  <c r="H396" i="1"/>
  <c r="P396" i="1" s="1"/>
  <c r="I396" i="1"/>
  <c r="E397" i="1"/>
  <c r="AE397" i="1" s="1"/>
  <c r="F397" i="1"/>
  <c r="AF397" i="1" s="1"/>
  <c r="G397" i="1"/>
  <c r="H397" i="1"/>
  <c r="P397" i="1" s="1"/>
  <c r="I397" i="1"/>
  <c r="E398" i="1"/>
  <c r="AE398" i="1" s="1"/>
  <c r="F398" i="1"/>
  <c r="AF398" i="1" s="1"/>
  <c r="G398" i="1"/>
  <c r="H398" i="1"/>
  <c r="P398" i="1" s="1"/>
  <c r="I398" i="1"/>
  <c r="E399" i="1"/>
  <c r="AE399" i="1" s="1"/>
  <c r="F399" i="1"/>
  <c r="AF399" i="1" s="1"/>
  <c r="G399" i="1"/>
  <c r="H399" i="1"/>
  <c r="P399" i="1" s="1"/>
  <c r="I399" i="1"/>
  <c r="E400" i="1"/>
  <c r="AE400" i="1" s="1"/>
  <c r="F400" i="1"/>
  <c r="AF400" i="1" s="1"/>
  <c r="G400" i="1"/>
  <c r="H400" i="1"/>
  <c r="P400" i="1" s="1"/>
  <c r="I400" i="1"/>
  <c r="E401" i="1"/>
  <c r="AE401" i="1" s="1"/>
  <c r="F401" i="1"/>
  <c r="AF401" i="1" s="1"/>
  <c r="G401" i="1"/>
  <c r="H401" i="1"/>
  <c r="P401" i="1" s="1"/>
  <c r="I401" i="1"/>
  <c r="E402" i="1"/>
  <c r="AE402" i="1" s="1"/>
  <c r="F402" i="1"/>
  <c r="AF402" i="1" s="1"/>
  <c r="G402" i="1"/>
  <c r="H402" i="1"/>
  <c r="P402" i="1" s="1"/>
  <c r="I402" i="1"/>
  <c r="E403" i="1"/>
  <c r="AE403" i="1" s="1"/>
  <c r="F403" i="1"/>
  <c r="AF403" i="1" s="1"/>
  <c r="G403" i="1"/>
  <c r="H403" i="1"/>
  <c r="P403" i="1" s="1"/>
  <c r="I403" i="1"/>
  <c r="E404" i="1"/>
  <c r="AE404" i="1" s="1"/>
  <c r="F404" i="1"/>
  <c r="G404" i="1"/>
  <c r="H404" i="1"/>
  <c r="P404" i="1" s="1"/>
  <c r="I404" i="1"/>
  <c r="E405" i="1"/>
  <c r="AE405" i="1" s="1"/>
  <c r="F405" i="1"/>
  <c r="AF405" i="1" s="1"/>
  <c r="G405" i="1"/>
  <c r="H405" i="1"/>
  <c r="P405" i="1" s="1"/>
  <c r="I405" i="1"/>
  <c r="E406" i="1"/>
  <c r="F406" i="1"/>
  <c r="AF406" i="1" s="1"/>
  <c r="G406" i="1"/>
  <c r="H406" i="1"/>
  <c r="P406" i="1" s="1"/>
  <c r="I406" i="1"/>
  <c r="E407" i="1"/>
  <c r="F407" i="1"/>
  <c r="AF407" i="1" s="1"/>
  <c r="G407" i="1"/>
  <c r="H407" i="1"/>
  <c r="P407" i="1" s="1"/>
  <c r="I407" i="1"/>
  <c r="E408" i="1"/>
  <c r="AE408" i="1" s="1"/>
  <c r="F408" i="1"/>
  <c r="AF408" i="1" s="1"/>
  <c r="G408" i="1"/>
  <c r="H408" i="1"/>
  <c r="P408" i="1" s="1"/>
  <c r="I408" i="1"/>
  <c r="E409" i="1"/>
  <c r="AE409" i="1" s="1"/>
  <c r="F409" i="1"/>
  <c r="AF409" i="1" s="1"/>
  <c r="G409" i="1"/>
  <c r="H409" i="1"/>
  <c r="P409" i="1" s="1"/>
  <c r="I409" i="1"/>
  <c r="E410" i="1"/>
  <c r="AE410" i="1" s="1"/>
  <c r="F410" i="1"/>
  <c r="AF410" i="1" s="1"/>
  <c r="G410" i="1"/>
  <c r="H410" i="1"/>
  <c r="P410" i="1" s="1"/>
  <c r="I410" i="1"/>
  <c r="E411" i="1"/>
  <c r="AE411" i="1" s="1"/>
  <c r="F411" i="1"/>
  <c r="AF411" i="1" s="1"/>
  <c r="G411" i="1"/>
  <c r="H411" i="1"/>
  <c r="P411" i="1" s="1"/>
  <c r="I411" i="1"/>
  <c r="E412" i="1"/>
  <c r="AE412" i="1" s="1"/>
  <c r="F412" i="1"/>
  <c r="AF412" i="1" s="1"/>
  <c r="G412" i="1"/>
  <c r="H412" i="1"/>
  <c r="P412" i="1" s="1"/>
  <c r="I412" i="1"/>
  <c r="E413" i="1"/>
  <c r="AE413" i="1" s="1"/>
  <c r="F413" i="1"/>
  <c r="AF413" i="1" s="1"/>
  <c r="G413" i="1"/>
  <c r="H413" i="1"/>
  <c r="P413" i="1" s="1"/>
  <c r="I413" i="1"/>
  <c r="E414" i="1"/>
  <c r="AE414" i="1" s="1"/>
  <c r="F414" i="1"/>
  <c r="G414" i="1"/>
  <c r="H414" i="1"/>
  <c r="P414" i="1" s="1"/>
  <c r="I414" i="1"/>
  <c r="E415" i="1"/>
  <c r="AE415" i="1" s="1"/>
  <c r="F415" i="1"/>
  <c r="G415" i="1"/>
  <c r="H415" i="1"/>
  <c r="P415" i="1" s="1"/>
  <c r="I415" i="1"/>
  <c r="E416" i="1"/>
  <c r="AE416" i="1" s="1"/>
  <c r="F416" i="1"/>
  <c r="G416" i="1"/>
  <c r="H416" i="1"/>
  <c r="P416" i="1" s="1"/>
  <c r="I416" i="1"/>
  <c r="E417" i="1"/>
  <c r="AE417" i="1" s="1"/>
  <c r="F417" i="1"/>
  <c r="AF417" i="1" s="1"/>
  <c r="G417" i="1"/>
  <c r="H417" i="1"/>
  <c r="P417" i="1" s="1"/>
  <c r="I417" i="1"/>
  <c r="E418" i="1"/>
  <c r="F418" i="1"/>
  <c r="AF418" i="1" s="1"/>
  <c r="G418" i="1"/>
  <c r="H418" i="1"/>
  <c r="P418" i="1" s="1"/>
  <c r="I418" i="1"/>
  <c r="E419" i="1"/>
  <c r="AE419" i="1" s="1"/>
  <c r="F419" i="1"/>
  <c r="AF419" i="1" s="1"/>
  <c r="G419" i="1"/>
  <c r="H419" i="1"/>
  <c r="P419" i="1" s="1"/>
  <c r="I419" i="1"/>
  <c r="E420" i="1"/>
  <c r="F420" i="1"/>
  <c r="AF420" i="1" s="1"/>
  <c r="G420" i="1"/>
  <c r="H420" i="1"/>
  <c r="P420" i="1" s="1"/>
  <c r="I420" i="1"/>
  <c r="E421" i="1"/>
  <c r="AE421" i="1" s="1"/>
  <c r="F421" i="1"/>
  <c r="AF421" i="1" s="1"/>
  <c r="G421" i="1"/>
  <c r="H421" i="1"/>
  <c r="P421" i="1" s="1"/>
  <c r="I421" i="1"/>
  <c r="E422" i="1"/>
  <c r="AE422" i="1" s="1"/>
  <c r="F422" i="1"/>
  <c r="G422" i="1"/>
  <c r="H422" i="1"/>
  <c r="P422" i="1" s="1"/>
  <c r="I422" i="1"/>
  <c r="E423" i="1"/>
  <c r="AE423" i="1" s="1"/>
  <c r="F423" i="1"/>
  <c r="AF423" i="1" s="1"/>
  <c r="G423" i="1"/>
  <c r="H423" i="1"/>
  <c r="P423" i="1" s="1"/>
  <c r="I423" i="1"/>
  <c r="E424" i="1"/>
  <c r="AE424" i="1" s="1"/>
  <c r="F424" i="1"/>
  <c r="AF424" i="1" s="1"/>
  <c r="G424" i="1"/>
  <c r="H424" i="1"/>
  <c r="P424" i="1" s="1"/>
  <c r="I424" i="1"/>
  <c r="E425" i="1"/>
  <c r="AE425" i="1" s="1"/>
  <c r="F425" i="1"/>
  <c r="AF425" i="1" s="1"/>
  <c r="G425" i="1"/>
  <c r="H425" i="1"/>
  <c r="P425" i="1" s="1"/>
  <c r="I425" i="1"/>
  <c r="E426" i="1"/>
  <c r="F426" i="1"/>
  <c r="AF426" i="1" s="1"/>
  <c r="G426" i="1"/>
  <c r="H426" i="1"/>
  <c r="P426" i="1" s="1"/>
  <c r="I426" i="1"/>
  <c r="E427" i="1"/>
  <c r="F427" i="1"/>
  <c r="AF427" i="1" s="1"/>
  <c r="G427" i="1"/>
  <c r="H427" i="1"/>
  <c r="P427" i="1" s="1"/>
  <c r="I427" i="1"/>
  <c r="E428" i="1"/>
  <c r="AE428" i="1" s="1"/>
  <c r="F428" i="1"/>
  <c r="AF428" i="1" s="1"/>
  <c r="G428" i="1"/>
  <c r="H428" i="1"/>
  <c r="P428" i="1" s="1"/>
  <c r="I428" i="1"/>
  <c r="E429" i="1"/>
  <c r="AE429" i="1" s="1"/>
  <c r="F429" i="1"/>
  <c r="AF429" i="1" s="1"/>
  <c r="G429" i="1"/>
  <c r="H429" i="1"/>
  <c r="P429" i="1" s="1"/>
  <c r="I429" i="1"/>
  <c r="E430" i="1"/>
  <c r="AE430" i="1" s="1"/>
  <c r="F430" i="1"/>
  <c r="AF430" i="1" s="1"/>
  <c r="G430" i="1"/>
  <c r="H430" i="1"/>
  <c r="P430" i="1" s="1"/>
  <c r="I430" i="1"/>
  <c r="E431" i="1"/>
  <c r="AE431" i="1" s="1"/>
  <c r="F431" i="1"/>
  <c r="AF431" i="1" s="1"/>
  <c r="G431" i="1"/>
  <c r="H431" i="1"/>
  <c r="P431" i="1" s="1"/>
  <c r="I431" i="1"/>
  <c r="E432" i="1"/>
  <c r="AE432" i="1" s="1"/>
  <c r="F432" i="1"/>
  <c r="AF432" i="1" s="1"/>
  <c r="G432" i="1"/>
  <c r="H432" i="1"/>
  <c r="P432" i="1" s="1"/>
  <c r="I432" i="1"/>
  <c r="E433" i="1"/>
  <c r="F433" i="1"/>
  <c r="AF433" i="1" s="1"/>
  <c r="G433" i="1"/>
  <c r="H433" i="1"/>
  <c r="P433" i="1" s="1"/>
  <c r="I433" i="1"/>
  <c r="E434" i="1"/>
  <c r="AE434" i="1" s="1"/>
  <c r="F434" i="1"/>
  <c r="AF434" i="1" s="1"/>
  <c r="G434" i="1"/>
  <c r="H434" i="1"/>
  <c r="P434" i="1" s="1"/>
  <c r="I434" i="1"/>
  <c r="E435" i="1"/>
  <c r="AE435" i="1" s="1"/>
  <c r="F435" i="1"/>
  <c r="AF435" i="1" s="1"/>
  <c r="G435" i="1"/>
  <c r="H435" i="1"/>
  <c r="P435" i="1" s="1"/>
  <c r="I435" i="1"/>
  <c r="E436" i="1"/>
  <c r="AE436" i="1" s="1"/>
  <c r="F436" i="1"/>
  <c r="AF436" i="1" s="1"/>
  <c r="G436" i="1"/>
  <c r="H436" i="1"/>
  <c r="P436" i="1" s="1"/>
  <c r="I436" i="1"/>
  <c r="E437" i="1"/>
  <c r="AE437" i="1" s="1"/>
  <c r="F437" i="1"/>
  <c r="G437" i="1"/>
  <c r="H437" i="1"/>
  <c r="P437" i="1" s="1"/>
  <c r="I437" i="1"/>
  <c r="E438" i="1"/>
  <c r="F438" i="1"/>
  <c r="AF438" i="1" s="1"/>
  <c r="G438" i="1"/>
  <c r="H438" i="1"/>
  <c r="P438" i="1" s="1"/>
  <c r="I438" i="1"/>
  <c r="E439" i="1"/>
  <c r="AE439" i="1" s="1"/>
  <c r="F439" i="1"/>
  <c r="G439" i="1"/>
  <c r="H439" i="1"/>
  <c r="P439" i="1" s="1"/>
  <c r="I439" i="1"/>
  <c r="E440" i="1"/>
  <c r="F440" i="1"/>
  <c r="AF440" i="1" s="1"/>
  <c r="G440" i="1"/>
  <c r="H440" i="1"/>
  <c r="P440" i="1" s="1"/>
  <c r="I440" i="1"/>
  <c r="E441" i="1"/>
  <c r="AE441" i="1" s="1"/>
  <c r="F441" i="1"/>
  <c r="AF441" i="1" s="1"/>
  <c r="G441" i="1"/>
  <c r="H441" i="1"/>
  <c r="P441" i="1" s="1"/>
  <c r="I441" i="1"/>
  <c r="E442" i="1"/>
  <c r="AE442" i="1" s="1"/>
  <c r="F442" i="1"/>
  <c r="AF442" i="1" s="1"/>
  <c r="G442" i="1"/>
  <c r="H442" i="1"/>
  <c r="P442" i="1" s="1"/>
  <c r="I442" i="1"/>
  <c r="E443" i="1"/>
  <c r="F443" i="1"/>
  <c r="AF443" i="1" s="1"/>
  <c r="G443" i="1"/>
  <c r="H443" i="1"/>
  <c r="P443" i="1" s="1"/>
  <c r="I443" i="1"/>
  <c r="E444" i="1"/>
  <c r="AE444" i="1" s="1"/>
  <c r="F444" i="1"/>
  <c r="AF444" i="1" s="1"/>
  <c r="G444" i="1"/>
  <c r="H444" i="1"/>
  <c r="P444" i="1" s="1"/>
  <c r="I444" i="1"/>
  <c r="E445" i="1"/>
  <c r="AE445" i="1" s="1"/>
  <c r="F445" i="1"/>
  <c r="AF445" i="1" s="1"/>
  <c r="G445" i="1"/>
  <c r="H445" i="1"/>
  <c r="P445" i="1" s="1"/>
  <c r="I445" i="1"/>
  <c r="E446" i="1"/>
  <c r="AE446" i="1" s="1"/>
  <c r="F446" i="1"/>
  <c r="AF446" i="1" s="1"/>
  <c r="G446" i="1"/>
  <c r="H446" i="1"/>
  <c r="P446" i="1" s="1"/>
  <c r="I446" i="1"/>
  <c r="E447" i="1"/>
  <c r="AE447" i="1" s="1"/>
  <c r="F447" i="1"/>
  <c r="AF447" i="1" s="1"/>
  <c r="G447" i="1"/>
  <c r="H447" i="1"/>
  <c r="P447" i="1" s="1"/>
  <c r="I447" i="1"/>
  <c r="E448" i="1"/>
  <c r="AE448" i="1" s="1"/>
  <c r="F448" i="1"/>
  <c r="AF448" i="1" s="1"/>
  <c r="G448" i="1"/>
  <c r="H448" i="1"/>
  <c r="P448" i="1" s="1"/>
  <c r="I448" i="1"/>
  <c r="E449" i="1"/>
  <c r="F449" i="1"/>
  <c r="AF449" i="1" s="1"/>
  <c r="G449" i="1"/>
  <c r="H449" i="1"/>
  <c r="P449" i="1" s="1"/>
  <c r="I449" i="1"/>
  <c r="E450" i="1"/>
  <c r="AE450" i="1" s="1"/>
  <c r="F450" i="1"/>
  <c r="AF450" i="1" s="1"/>
  <c r="G450" i="1"/>
  <c r="H450" i="1"/>
  <c r="P450" i="1" s="1"/>
  <c r="I450" i="1"/>
  <c r="E451" i="1"/>
  <c r="AE451" i="1" s="1"/>
  <c r="F451" i="1"/>
  <c r="AF451" i="1" s="1"/>
  <c r="G451" i="1"/>
  <c r="H451" i="1"/>
  <c r="P451" i="1" s="1"/>
  <c r="I451" i="1"/>
  <c r="E452" i="1"/>
  <c r="AE452" i="1" s="1"/>
  <c r="F452" i="1"/>
  <c r="AF452" i="1" s="1"/>
  <c r="G452" i="1"/>
  <c r="H452" i="1"/>
  <c r="P452" i="1" s="1"/>
  <c r="I452" i="1"/>
  <c r="E453" i="1"/>
  <c r="AE453" i="1" s="1"/>
  <c r="F453" i="1"/>
  <c r="AF453" i="1" s="1"/>
  <c r="G453" i="1"/>
  <c r="H453" i="1"/>
  <c r="P453" i="1" s="1"/>
  <c r="I453" i="1"/>
  <c r="E454" i="1"/>
  <c r="AE454" i="1" s="1"/>
  <c r="F454" i="1"/>
  <c r="AF454" i="1" s="1"/>
  <c r="G454" i="1"/>
  <c r="H454" i="1"/>
  <c r="P454" i="1" s="1"/>
  <c r="I454" i="1"/>
  <c r="E455" i="1"/>
  <c r="F455" i="1"/>
  <c r="AF455" i="1" s="1"/>
  <c r="G455" i="1"/>
  <c r="H455" i="1"/>
  <c r="P455" i="1" s="1"/>
  <c r="I455" i="1"/>
  <c r="E456" i="1"/>
  <c r="AE456" i="1" s="1"/>
  <c r="F456" i="1"/>
  <c r="AF456" i="1" s="1"/>
  <c r="G456" i="1"/>
  <c r="H456" i="1"/>
  <c r="P456" i="1" s="1"/>
  <c r="I456" i="1"/>
  <c r="E457" i="1"/>
  <c r="AE457" i="1" s="1"/>
  <c r="F457" i="1"/>
  <c r="AF457" i="1" s="1"/>
  <c r="G457" i="1"/>
  <c r="H457" i="1"/>
  <c r="P457" i="1" s="1"/>
  <c r="I457" i="1"/>
  <c r="E458" i="1"/>
  <c r="F458" i="1"/>
  <c r="AF458" i="1" s="1"/>
  <c r="G458" i="1"/>
  <c r="H458" i="1"/>
  <c r="P458" i="1" s="1"/>
  <c r="I458" i="1"/>
  <c r="E459" i="1"/>
  <c r="F459" i="1"/>
  <c r="G459" i="1"/>
  <c r="H459" i="1"/>
  <c r="P459" i="1" s="1"/>
  <c r="I459" i="1"/>
  <c r="E460" i="1"/>
  <c r="F460" i="1"/>
  <c r="AF460" i="1" s="1"/>
  <c r="G460" i="1"/>
  <c r="H460" i="1"/>
  <c r="P460" i="1" s="1"/>
  <c r="I460" i="1"/>
  <c r="E461" i="1"/>
  <c r="AE461" i="1" s="1"/>
  <c r="F461" i="1"/>
  <c r="AF461" i="1" s="1"/>
  <c r="G461" i="1"/>
  <c r="H461" i="1"/>
  <c r="P461" i="1" s="1"/>
  <c r="I461" i="1"/>
  <c r="E462" i="1"/>
  <c r="F462" i="1"/>
  <c r="AF462" i="1" s="1"/>
  <c r="G462" i="1"/>
  <c r="H462" i="1"/>
  <c r="P462" i="1" s="1"/>
  <c r="I462" i="1"/>
  <c r="E463" i="1"/>
  <c r="F463" i="1"/>
  <c r="G463" i="1"/>
  <c r="H463" i="1"/>
  <c r="P463" i="1" s="1"/>
  <c r="I463" i="1"/>
  <c r="E464" i="1"/>
  <c r="AE464" i="1" s="1"/>
  <c r="F464" i="1"/>
  <c r="AF464" i="1" s="1"/>
  <c r="G464" i="1"/>
  <c r="H464" i="1"/>
  <c r="P464" i="1" s="1"/>
  <c r="I464" i="1"/>
  <c r="E465" i="1"/>
  <c r="AE465" i="1" s="1"/>
  <c r="F465" i="1"/>
  <c r="AF465" i="1" s="1"/>
  <c r="G465" i="1"/>
  <c r="H465" i="1"/>
  <c r="P465" i="1" s="1"/>
  <c r="I465" i="1"/>
  <c r="E466" i="1"/>
  <c r="AE466" i="1" s="1"/>
  <c r="F466" i="1"/>
  <c r="G466" i="1"/>
  <c r="H466" i="1"/>
  <c r="P466" i="1" s="1"/>
  <c r="I466" i="1"/>
  <c r="E467" i="1"/>
  <c r="AE467" i="1" s="1"/>
  <c r="F467" i="1"/>
  <c r="AF467" i="1" s="1"/>
  <c r="G467" i="1"/>
  <c r="H467" i="1"/>
  <c r="P467" i="1" s="1"/>
  <c r="I467" i="1"/>
  <c r="E468" i="1"/>
  <c r="AE468" i="1" s="1"/>
  <c r="F468" i="1"/>
  <c r="AF468" i="1" s="1"/>
  <c r="G468" i="1"/>
  <c r="H468" i="1"/>
  <c r="P468" i="1" s="1"/>
  <c r="I468" i="1"/>
  <c r="E469" i="1"/>
  <c r="AE469" i="1" s="1"/>
  <c r="F469" i="1"/>
  <c r="G469" i="1"/>
  <c r="H469" i="1"/>
  <c r="P469" i="1" s="1"/>
  <c r="I469" i="1"/>
  <c r="E470" i="1"/>
  <c r="AE470" i="1" s="1"/>
  <c r="F470" i="1"/>
  <c r="AF470" i="1" s="1"/>
  <c r="G470" i="1"/>
  <c r="H470" i="1"/>
  <c r="P470" i="1" s="1"/>
  <c r="I470" i="1"/>
  <c r="E471" i="1"/>
  <c r="AE471" i="1" s="1"/>
  <c r="F471" i="1"/>
  <c r="AF471" i="1" s="1"/>
  <c r="G471" i="1"/>
  <c r="H471" i="1"/>
  <c r="P471" i="1" s="1"/>
  <c r="I471" i="1"/>
  <c r="E472" i="1"/>
  <c r="AE472" i="1" s="1"/>
  <c r="F472" i="1"/>
  <c r="AF472" i="1" s="1"/>
  <c r="G472" i="1"/>
  <c r="H472" i="1"/>
  <c r="P472" i="1" s="1"/>
  <c r="I472" i="1"/>
  <c r="E473" i="1"/>
  <c r="F473" i="1"/>
  <c r="AF473" i="1" s="1"/>
  <c r="G473" i="1"/>
  <c r="H473" i="1"/>
  <c r="P473" i="1" s="1"/>
  <c r="I473" i="1"/>
  <c r="E474" i="1"/>
  <c r="AE474" i="1" s="1"/>
  <c r="F474" i="1"/>
  <c r="AF474" i="1" s="1"/>
  <c r="G474" i="1"/>
  <c r="H474" i="1"/>
  <c r="P474" i="1" s="1"/>
  <c r="I474" i="1"/>
  <c r="E475" i="1"/>
  <c r="AE475" i="1" s="1"/>
  <c r="F475" i="1"/>
  <c r="AF475" i="1" s="1"/>
  <c r="G475" i="1"/>
  <c r="H475" i="1"/>
  <c r="P475" i="1" s="1"/>
  <c r="I475" i="1"/>
  <c r="E476" i="1"/>
  <c r="AE476" i="1" s="1"/>
  <c r="F476" i="1"/>
  <c r="G476" i="1"/>
  <c r="H476" i="1"/>
  <c r="P476" i="1" s="1"/>
  <c r="I476" i="1"/>
  <c r="E477" i="1"/>
  <c r="AE477" i="1" s="1"/>
  <c r="F477" i="1"/>
  <c r="AF477" i="1" s="1"/>
  <c r="G477" i="1"/>
  <c r="H477" i="1"/>
  <c r="P477" i="1" s="1"/>
  <c r="I477" i="1"/>
  <c r="E478" i="1"/>
  <c r="AE478" i="1" s="1"/>
  <c r="F478" i="1"/>
  <c r="AF478" i="1" s="1"/>
  <c r="G478" i="1"/>
  <c r="H478" i="1"/>
  <c r="P478" i="1" s="1"/>
  <c r="I478" i="1"/>
  <c r="E479" i="1"/>
  <c r="AE479" i="1" s="1"/>
  <c r="F479" i="1"/>
  <c r="AF479" i="1" s="1"/>
  <c r="G479" i="1"/>
  <c r="H479" i="1"/>
  <c r="P479" i="1" s="1"/>
  <c r="I479" i="1"/>
  <c r="E480" i="1"/>
  <c r="F480" i="1"/>
  <c r="AF480" i="1" s="1"/>
  <c r="G480" i="1"/>
  <c r="H480" i="1"/>
  <c r="P480" i="1" s="1"/>
  <c r="I480" i="1"/>
  <c r="E481" i="1"/>
  <c r="AE481" i="1" s="1"/>
  <c r="F481" i="1"/>
  <c r="AF481" i="1" s="1"/>
  <c r="G481" i="1"/>
  <c r="H481" i="1"/>
  <c r="P481" i="1" s="1"/>
  <c r="I481" i="1"/>
  <c r="E482" i="1"/>
  <c r="AE482" i="1" s="1"/>
  <c r="F482" i="1"/>
  <c r="AF482" i="1" s="1"/>
  <c r="G482" i="1"/>
  <c r="H482" i="1"/>
  <c r="P482" i="1" s="1"/>
  <c r="I482" i="1"/>
  <c r="E483" i="1"/>
  <c r="AE483" i="1" s="1"/>
  <c r="F483" i="1"/>
  <c r="AF483" i="1" s="1"/>
  <c r="G483" i="1"/>
  <c r="H483" i="1"/>
  <c r="P483" i="1" s="1"/>
  <c r="I483" i="1"/>
  <c r="E484" i="1"/>
  <c r="AE484" i="1" s="1"/>
  <c r="F484" i="1"/>
  <c r="AF484" i="1" s="1"/>
  <c r="G484" i="1"/>
  <c r="H484" i="1"/>
  <c r="P484" i="1" s="1"/>
  <c r="I484" i="1"/>
  <c r="E485" i="1"/>
  <c r="AE485" i="1" s="1"/>
  <c r="F485" i="1"/>
  <c r="AF485" i="1" s="1"/>
  <c r="G485" i="1"/>
  <c r="H485" i="1"/>
  <c r="P485" i="1" s="1"/>
  <c r="I485" i="1"/>
  <c r="E486" i="1"/>
  <c r="AE486" i="1" s="1"/>
  <c r="F486" i="1"/>
  <c r="AF486" i="1" s="1"/>
  <c r="G486" i="1"/>
  <c r="H486" i="1"/>
  <c r="P486" i="1" s="1"/>
  <c r="I486" i="1"/>
  <c r="E487" i="1"/>
  <c r="AE487" i="1" s="1"/>
  <c r="F487" i="1"/>
  <c r="G487" i="1"/>
  <c r="H487" i="1"/>
  <c r="P487" i="1" s="1"/>
  <c r="I487" i="1"/>
  <c r="E488" i="1"/>
  <c r="AE488" i="1" s="1"/>
  <c r="F488" i="1"/>
  <c r="AF488" i="1" s="1"/>
  <c r="G488" i="1"/>
  <c r="H488" i="1"/>
  <c r="P488" i="1" s="1"/>
  <c r="I488" i="1"/>
  <c r="E489" i="1"/>
  <c r="AE489" i="1" s="1"/>
  <c r="F489" i="1"/>
  <c r="AF489" i="1" s="1"/>
  <c r="G489" i="1"/>
  <c r="H489" i="1"/>
  <c r="P489" i="1" s="1"/>
  <c r="I489" i="1"/>
  <c r="E490" i="1"/>
  <c r="AE490" i="1" s="1"/>
  <c r="F490" i="1"/>
  <c r="AF490" i="1" s="1"/>
  <c r="G490" i="1"/>
  <c r="H490" i="1"/>
  <c r="P490" i="1" s="1"/>
  <c r="I490" i="1"/>
  <c r="E491" i="1"/>
  <c r="AE491" i="1" s="1"/>
  <c r="F491" i="1"/>
  <c r="AF491" i="1" s="1"/>
  <c r="G491" i="1"/>
  <c r="H491" i="1"/>
  <c r="P491" i="1" s="1"/>
  <c r="I491" i="1"/>
  <c r="E492" i="1"/>
  <c r="AE492" i="1" s="1"/>
  <c r="F492" i="1"/>
  <c r="AF492" i="1" s="1"/>
  <c r="G492" i="1"/>
  <c r="H492" i="1"/>
  <c r="P492" i="1" s="1"/>
  <c r="I492" i="1"/>
  <c r="E493" i="1"/>
  <c r="AE493" i="1" s="1"/>
  <c r="F493" i="1"/>
  <c r="AF493" i="1" s="1"/>
  <c r="G493" i="1"/>
  <c r="H493" i="1"/>
  <c r="P493" i="1" s="1"/>
  <c r="I493" i="1"/>
  <c r="E494" i="1"/>
  <c r="AE494" i="1" s="1"/>
  <c r="F494" i="1"/>
  <c r="AF494" i="1" s="1"/>
  <c r="G494" i="1"/>
  <c r="H494" i="1"/>
  <c r="P494" i="1" s="1"/>
  <c r="I494" i="1"/>
  <c r="E495" i="1"/>
  <c r="AE495" i="1" s="1"/>
  <c r="F495" i="1"/>
  <c r="AF495" i="1" s="1"/>
  <c r="G495" i="1"/>
  <c r="H495" i="1"/>
  <c r="P495" i="1" s="1"/>
  <c r="I495" i="1"/>
  <c r="E496" i="1"/>
  <c r="AE496" i="1" s="1"/>
  <c r="F496" i="1"/>
  <c r="AF496" i="1" s="1"/>
  <c r="G496" i="1"/>
  <c r="H496" i="1"/>
  <c r="P496" i="1" s="1"/>
  <c r="I496" i="1"/>
  <c r="E497" i="1"/>
  <c r="AE497" i="1" s="1"/>
  <c r="F497" i="1"/>
  <c r="AF497" i="1" s="1"/>
  <c r="G497" i="1"/>
  <c r="H497" i="1"/>
  <c r="P497" i="1" s="1"/>
  <c r="I497" i="1"/>
  <c r="E498" i="1"/>
  <c r="AE498" i="1" s="1"/>
  <c r="F498" i="1"/>
  <c r="AF498" i="1" s="1"/>
  <c r="G498" i="1"/>
  <c r="H498" i="1"/>
  <c r="P498" i="1" s="1"/>
  <c r="I498" i="1"/>
  <c r="E499" i="1"/>
  <c r="AE499" i="1" s="1"/>
  <c r="F499" i="1"/>
  <c r="AF499" i="1" s="1"/>
  <c r="G499" i="1"/>
  <c r="H499" i="1"/>
  <c r="P499" i="1" s="1"/>
  <c r="I499" i="1"/>
  <c r="E500" i="1"/>
  <c r="AE500" i="1" s="1"/>
  <c r="F500" i="1"/>
  <c r="AF500" i="1" s="1"/>
  <c r="G500" i="1"/>
  <c r="H500" i="1"/>
  <c r="P500" i="1" s="1"/>
  <c r="I500" i="1"/>
  <c r="E501" i="1"/>
  <c r="F501" i="1"/>
  <c r="AF501" i="1" s="1"/>
  <c r="G501" i="1"/>
  <c r="H501" i="1"/>
  <c r="P501" i="1" s="1"/>
  <c r="I501" i="1"/>
  <c r="E502" i="1"/>
  <c r="F502" i="1"/>
  <c r="G502" i="1"/>
  <c r="H502" i="1"/>
  <c r="P502" i="1" s="1"/>
  <c r="I502" i="1"/>
  <c r="E503" i="1"/>
  <c r="AE503" i="1" s="1"/>
  <c r="F503" i="1"/>
  <c r="AF503" i="1" s="1"/>
  <c r="G503" i="1"/>
  <c r="H503" i="1"/>
  <c r="P503" i="1" s="1"/>
  <c r="I503" i="1"/>
  <c r="E504" i="1"/>
  <c r="AE504" i="1" s="1"/>
  <c r="F504" i="1"/>
  <c r="AF504" i="1" s="1"/>
  <c r="G504" i="1"/>
  <c r="H504" i="1"/>
  <c r="P504" i="1" s="1"/>
  <c r="I504" i="1"/>
  <c r="E505" i="1"/>
  <c r="AE505" i="1" s="1"/>
  <c r="F505" i="1"/>
  <c r="AF505" i="1" s="1"/>
  <c r="G505" i="1"/>
  <c r="H505" i="1"/>
  <c r="P505" i="1" s="1"/>
  <c r="I505" i="1"/>
  <c r="E506" i="1"/>
  <c r="F506" i="1"/>
  <c r="AF506" i="1" s="1"/>
  <c r="G506" i="1"/>
  <c r="H506" i="1"/>
  <c r="P506" i="1" s="1"/>
  <c r="I506" i="1"/>
  <c r="E507" i="1"/>
  <c r="F507" i="1"/>
  <c r="AF507" i="1" s="1"/>
  <c r="G507" i="1"/>
  <c r="H507" i="1"/>
  <c r="P507" i="1" s="1"/>
  <c r="I507" i="1"/>
  <c r="E508" i="1"/>
  <c r="AE508" i="1" s="1"/>
  <c r="F508" i="1"/>
  <c r="AF508" i="1" s="1"/>
  <c r="G508" i="1"/>
  <c r="H508" i="1"/>
  <c r="P508" i="1" s="1"/>
  <c r="I508" i="1"/>
  <c r="E509" i="1"/>
  <c r="AE509" i="1" s="1"/>
  <c r="F509" i="1"/>
  <c r="AF509" i="1" s="1"/>
  <c r="G509" i="1"/>
  <c r="H509" i="1"/>
  <c r="P509" i="1" s="1"/>
  <c r="I509" i="1"/>
  <c r="E510" i="1"/>
  <c r="AE510" i="1" s="1"/>
  <c r="F510" i="1"/>
  <c r="AF510" i="1" s="1"/>
  <c r="G510" i="1"/>
  <c r="H510" i="1"/>
  <c r="P510" i="1" s="1"/>
  <c r="I510" i="1"/>
  <c r="E511" i="1"/>
  <c r="AE511" i="1" s="1"/>
  <c r="F511" i="1"/>
  <c r="AF511" i="1" s="1"/>
  <c r="G511" i="1"/>
  <c r="H511" i="1"/>
  <c r="P511" i="1" s="1"/>
  <c r="I511" i="1"/>
  <c r="E512" i="1"/>
  <c r="AE512" i="1" s="1"/>
  <c r="F512" i="1"/>
  <c r="AF512" i="1" s="1"/>
  <c r="G512" i="1"/>
  <c r="H512" i="1"/>
  <c r="P512" i="1" s="1"/>
  <c r="I512" i="1"/>
  <c r="E513" i="1"/>
  <c r="F513" i="1"/>
  <c r="AF513" i="1" s="1"/>
  <c r="G513" i="1"/>
  <c r="H513" i="1"/>
  <c r="P513" i="1" s="1"/>
  <c r="I513" i="1"/>
  <c r="E514" i="1"/>
  <c r="AE514" i="1" s="1"/>
  <c r="F514" i="1"/>
  <c r="AF514" i="1" s="1"/>
  <c r="G514" i="1"/>
  <c r="H514" i="1"/>
  <c r="P514" i="1" s="1"/>
  <c r="I514" i="1"/>
  <c r="E515" i="1"/>
  <c r="AE515" i="1" s="1"/>
  <c r="F515" i="1"/>
  <c r="AF515" i="1" s="1"/>
  <c r="G515" i="1"/>
  <c r="H515" i="1"/>
  <c r="P515" i="1" s="1"/>
  <c r="I515" i="1"/>
  <c r="E516" i="1"/>
  <c r="AE516" i="1" s="1"/>
  <c r="F516" i="1"/>
  <c r="AF516" i="1" s="1"/>
  <c r="G516" i="1"/>
  <c r="H516" i="1"/>
  <c r="P516" i="1" s="1"/>
  <c r="I516" i="1"/>
  <c r="E517" i="1"/>
  <c r="AE517" i="1" s="1"/>
  <c r="F517" i="1"/>
  <c r="AF517" i="1" s="1"/>
  <c r="G517" i="1"/>
  <c r="H517" i="1"/>
  <c r="P517" i="1" s="1"/>
  <c r="I517" i="1"/>
  <c r="E518" i="1"/>
  <c r="AE518" i="1" s="1"/>
  <c r="F518" i="1"/>
  <c r="AF518" i="1" s="1"/>
  <c r="G518" i="1"/>
  <c r="H518" i="1"/>
  <c r="P518" i="1" s="1"/>
  <c r="I518" i="1"/>
  <c r="E519" i="1"/>
  <c r="AE519" i="1" s="1"/>
  <c r="F519" i="1"/>
  <c r="AF519" i="1" s="1"/>
  <c r="G519" i="1"/>
  <c r="H519" i="1"/>
  <c r="P519" i="1" s="1"/>
  <c r="I519" i="1"/>
  <c r="E520" i="1"/>
  <c r="AE520" i="1" s="1"/>
  <c r="F520" i="1"/>
  <c r="G520" i="1"/>
  <c r="H520" i="1"/>
  <c r="P520" i="1" s="1"/>
  <c r="I520" i="1"/>
  <c r="E521" i="1"/>
  <c r="AE521" i="1" s="1"/>
  <c r="F521" i="1"/>
  <c r="AF521" i="1" s="1"/>
  <c r="G521" i="1"/>
  <c r="H521" i="1"/>
  <c r="P521" i="1" s="1"/>
  <c r="I521" i="1"/>
  <c r="E522" i="1"/>
  <c r="AE522" i="1" s="1"/>
  <c r="F522" i="1"/>
  <c r="AF522" i="1" s="1"/>
  <c r="G522" i="1"/>
  <c r="H522" i="1"/>
  <c r="P522" i="1" s="1"/>
  <c r="I522" i="1"/>
  <c r="AJ452" i="1" l="1"/>
  <c r="AK452" i="1"/>
  <c r="AM452" i="1"/>
  <c r="AL452" i="1"/>
  <c r="V452" i="1"/>
  <c r="W452" i="1"/>
  <c r="U452" i="1"/>
  <c r="AJ444" i="1"/>
  <c r="AK444" i="1"/>
  <c r="AM444" i="1"/>
  <c r="AL444" i="1"/>
  <c r="V444" i="1"/>
  <c r="U444" i="1"/>
  <c r="W444" i="1"/>
  <c r="AJ436" i="1"/>
  <c r="AK436" i="1"/>
  <c r="AM436" i="1"/>
  <c r="V436" i="1"/>
  <c r="W436" i="1"/>
  <c r="AL436" i="1"/>
  <c r="U436" i="1"/>
  <c r="AJ428" i="1"/>
  <c r="AK428" i="1"/>
  <c r="AM428" i="1"/>
  <c r="AL428" i="1"/>
  <c r="V428" i="1"/>
  <c r="U428" i="1"/>
  <c r="W428" i="1"/>
  <c r="AL356" i="1"/>
  <c r="AM356" i="1"/>
  <c r="AJ356" i="1"/>
  <c r="AK356" i="1"/>
  <c r="U356" i="1"/>
  <c r="V356" i="1"/>
  <c r="W356" i="1"/>
  <c r="AL348" i="1"/>
  <c r="AM348" i="1"/>
  <c r="AJ348" i="1"/>
  <c r="AK348" i="1"/>
  <c r="U348" i="1"/>
  <c r="V348" i="1"/>
  <c r="W348" i="1"/>
  <c r="AL340" i="1"/>
  <c r="AM340" i="1"/>
  <c r="AJ340" i="1"/>
  <c r="AK340" i="1"/>
  <c r="U340" i="1"/>
  <c r="V340" i="1"/>
  <c r="W340" i="1"/>
  <c r="AL332" i="1"/>
  <c r="AM332" i="1"/>
  <c r="AJ332" i="1"/>
  <c r="AK332" i="1"/>
  <c r="U332" i="1"/>
  <c r="V332" i="1"/>
  <c r="W332" i="1"/>
  <c r="AL324" i="1"/>
  <c r="AM324" i="1"/>
  <c r="AJ324" i="1"/>
  <c r="AK324" i="1"/>
  <c r="U324" i="1"/>
  <c r="V324" i="1"/>
  <c r="W324" i="1"/>
  <c r="AL316" i="1"/>
  <c r="AM316" i="1"/>
  <c r="AJ316" i="1"/>
  <c r="AK316" i="1"/>
  <c r="U316" i="1"/>
  <c r="V316" i="1"/>
  <c r="W316" i="1"/>
  <c r="AL308" i="1"/>
  <c r="AM308" i="1"/>
  <c r="AK308" i="1"/>
  <c r="U308" i="1"/>
  <c r="AJ308" i="1"/>
  <c r="V308" i="1"/>
  <c r="W308" i="1"/>
  <c r="AK300" i="1"/>
  <c r="AL300" i="1"/>
  <c r="AM300" i="1"/>
  <c r="AJ300" i="1"/>
  <c r="U300" i="1"/>
  <c r="V300" i="1"/>
  <c r="W300" i="1"/>
  <c r="AK292" i="1"/>
  <c r="AM292" i="1"/>
  <c r="AJ292" i="1"/>
  <c r="AL292" i="1"/>
  <c r="U292" i="1"/>
  <c r="V292" i="1"/>
  <c r="W292" i="1"/>
  <c r="AK284" i="1"/>
  <c r="AM284" i="1"/>
  <c r="AJ284" i="1"/>
  <c r="AL284" i="1"/>
  <c r="U284" i="1"/>
  <c r="V284" i="1"/>
  <c r="W284" i="1"/>
  <c r="AK276" i="1"/>
  <c r="AM276" i="1"/>
  <c r="AJ276" i="1"/>
  <c r="AL276" i="1"/>
  <c r="U276" i="1"/>
  <c r="V276" i="1"/>
  <c r="W276" i="1"/>
  <c r="AK268" i="1"/>
  <c r="AM268" i="1"/>
  <c r="AJ268" i="1"/>
  <c r="AL268" i="1"/>
  <c r="U268" i="1"/>
  <c r="V268" i="1"/>
  <c r="W268" i="1"/>
  <c r="AK260" i="1"/>
  <c r="AM260" i="1"/>
  <c r="AJ260" i="1"/>
  <c r="AL260" i="1"/>
  <c r="U260" i="1"/>
  <c r="V260" i="1"/>
  <c r="W260" i="1"/>
  <c r="AK252" i="1"/>
  <c r="AM252" i="1"/>
  <c r="AJ252" i="1"/>
  <c r="AL252" i="1"/>
  <c r="U252" i="1"/>
  <c r="V252" i="1"/>
  <c r="W252" i="1"/>
  <c r="AK244" i="1"/>
  <c r="AM244" i="1"/>
  <c r="AJ244" i="1"/>
  <c r="AL244" i="1"/>
  <c r="U244" i="1"/>
  <c r="V244" i="1"/>
  <c r="W244" i="1"/>
  <c r="AK236" i="1"/>
  <c r="AL236" i="1"/>
  <c r="AM236" i="1"/>
  <c r="U236" i="1"/>
  <c r="AJ236" i="1"/>
  <c r="V236" i="1"/>
  <c r="W236" i="1"/>
  <c r="AK228" i="1"/>
  <c r="AL228" i="1"/>
  <c r="AM228" i="1"/>
  <c r="AJ228" i="1"/>
  <c r="U228" i="1"/>
  <c r="V228" i="1"/>
  <c r="W228" i="1"/>
  <c r="AK220" i="1"/>
  <c r="AL220" i="1"/>
  <c r="AM220" i="1"/>
  <c r="AJ220" i="1"/>
  <c r="U220" i="1"/>
  <c r="V220" i="1"/>
  <c r="W220" i="1"/>
  <c r="AK212" i="1"/>
  <c r="AL212" i="1"/>
  <c r="AM212" i="1"/>
  <c r="AJ212" i="1"/>
  <c r="U212" i="1"/>
  <c r="V212" i="1"/>
  <c r="W212" i="1"/>
  <c r="AK204" i="1"/>
  <c r="AL204" i="1"/>
  <c r="AM204" i="1"/>
  <c r="AJ204" i="1"/>
  <c r="U204" i="1"/>
  <c r="V204" i="1"/>
  <c r="W204" i="1"/>
  <c r="AK196" i="1"/>
  <c r="AL196" i="1"/>
  <c r="AM196" i="1"/>
  <c r="AJ196" i="1"/>
  <c r="U196" i="1"/>
  <c r="V196" i="1"/>
  <c r="W196" i="1"/>
  <c r="AK188" i="1"/>
  <c r="AL188" i="1"/>
  <c r="AJ188" i="1"/>
  <c r="AM188" i="1"/>
  <c r="U188" i="1"/>
  <c r="V188" i="1"/>
  <c r="W188" i="1"/>
  <c r="AK180" i="1"/>
  <c r="AL180" i="1"/>
  <c r="AJ180" i="1"/>
  <c r="AM180" i="1"/>
  <c r="W180" i="1"/>
  <c r="V180" i="1"/>
  <c r="U180" i="1"/>
  <c r="AK172" i="1"/>
  <c r="AL172" i="1"/>
  <c r="AJ172" i="1"/>
  <c r="AM172" i="1"/>
  <c r="W172" i="1"/>
  <c r="U172" i="1"/>
  <c r="V172" i="1"/>
  <c r="AK164" i="1"/>
  <c r="AL164" i="1"/>
  <c r="AJ164" i="1"/>
  <c r="AM164" i="1"/>
  <c r="W164" i="1"/>
  <c r="V164" i="1"/>
  <c r="U164" i="1"/>
  <c r="AK156" i="1"/>
  <c r="AL156" i="1"/>
  <c r="AJ156" i="1"/>
  <c r="AM156" i="1"/>
  <c r="W156" i="1"/>
  <c r="U156" i="1"/>
  <c r="V156" i="1"/>
  <c r="AK148" i="1"/>
  <c r="AL148" i="1"/>
  <c r="AJ148" i="1"/>
  <c r="AM148" i="1"/>
  <c r="W148" i="1"/>
  <c r="U148" i="1"/>
  <c r="V148" i="1"/>
  <c r="AJ460" i="1"/>
  <c r="AK460" i="1"/>
  <c r="AM460" i="1"/>
  <c r="AL460" i="1"/>
  <c r="V460" i="1"/>
  <c r="U460" i="1"/>
  <c r="W460" i="1"/>
  <c r="AJ447" i="1"/>
  <c r="AK447" i="1"/>
  <c r="V447" i="1"/>
  <c r="AL447" i="1"/>
  <c r="W447" i="1"/>
  <c r="AM447" i="1"/>
  <c r="U447" i="1"/>
  <c r="AJ431" i="1"/>
  <c r="AK431" i="1"/>
  <c r="AL431" i="1"/>
  <c r="AM431" i="1"/>
  <c r="V431" i="1"/>
  <c r="W431" i="1"/>
  <c r="U431" i="1"/>
  <c r="AJ423" i="1"/>
  <c r="AK423" i="1"/>
  <c r="AL423" i="1"/>
  <c r="AM423" i="1"/>
  <c r="V423" i="1"/>
  <c r="W423" i="1"/>
  <c r="U423" i="1"/>
  <c r="AK343" i="1"/>
  <c r="AL343" i="1"/>
  <c r="AJ343" i="1"/>
  <c r="AM343" i="1"/>
  <c r="V343" i="1"/>
  <c r="W343" i="1"/>
  <c r="U343" i="1"/>
  <c r="AJ239" i="1"/>
  <c r="AL239" i="1"/>
  <c r="AK239" i="1"/>
  <c r="AM239" i="1"/>
  <c r="V239" i="1"/>
  <c r="W239" i="1"/>
  <c r="U239" i="1"/>
  <c r="AJ191" i="1"/>
  <c r="AK191" i="1"/>
  <c r="AL191" i="1"/>
  <c r="AM191" i="1"/>
  <c r="V191" i="1"/>
  <c r="W191" i="1"/>
  <c r="U191" i="1"/>
  <c r="AJ522" i="1"/>
  <c r="AK522" i="1"/>
  <c r="AL522" i="1"/>
  <c r="V522" i="1"/>
  <c r="W522" i="1"/>
  <c r="U522" i="1"/>
  <c r="AM522" i="1"/>
  <c r="AJ514" i="1"/>
  <c r="AK514" i="1"/>
  <c r="AL514" i="1"/>
  <c r="V514" i="1"/>
  <c r="AM514" i="1"/>
  <c r="W514" i="1"/>
  <c r="U514" i="1"/>
  <c r="AJ506" i="1"/>
  <c r="AK506" i="1"/>
  <c r="AL506" i="1"/>
  <c r="V506" i="1"/>
  <c r="W506" i="1"/>
  <c r="AM506" i="1"/>
  <c r="U506" i="1"/>
  <c r="AJ498" i="1"/>
  <c r="AK498" i="1"/>
  <c r="AL498" i="1"/>
  <c r="V498" i="1"/>
  <c r="AM498" i="1"/>
  <c r="W498" i="1"/>
  <c r="U498" i="1"/>
  <c r="AJ490" i="1"/>
  <c r="AK490" i="1"/>
  <c r="AL490" i="1"/>
  <c r="V490" i="1"/>
  <c r="W490" i="1"/>
  <c r="U490" i="1"/>
  <c r="AM490" i="1"/>
  <c r="AK482" i="1"/>
  <c r="AL482" i="1"/>
  <c r="AM482" i="1"/>
  <c r="V482" i="1"/>
  <c r="W482" i="1"/>
  <c r="AJ482" i="1"/>
  <c r="U482" i="1"/>
  <c r="AK474" i="1"/>
  <c r="AL474" i="1"/>
  <c r="AM474" i="1"/>
  <c r="V474" i="1"/>
  <c r="W474" i="1"/>
  <c r="AJ474" i="1"/>
  <c r="U474" i="1"/>
  <c r="AJ466" i="1"/>
  <c r="AK466" i="1"/>
  <c r="AM466" i="1"/>
  <c r="AL466" i="1"/>
  <c r="V466" i="1"/>
  <c r="W466" i="1"/>
  <c r="U466" i="1"/>
  <c r="AJ458" i="1"/>
  <c r="AK458" i="1"/>
  <c r="AM458" i="1"/>
  <c r="AL458" i="1"/>
  <c r="V458" i="1"/>
  <c r="W458" i="1"/>
  <c r="U458" i="1"/>
  <c r="AJ450" i="1"/>
  <c r="AK450" i="1"/>
  <c r="AM450" i="1"/>
  <c r="AL450" i="1"/>
  <c r="V450" i="1"/>
  <c r="W450" i="1"/>
  <c r="U450" i="1"/>
  <c r="AJ442" i="1"/>
  <c r="AK442" i="1"/>
  <c r="AM442" i="1"/>
  <c r="AL442" i="1"/>
  <c r="V442" i="1"/>
  <c r="W442" i="1"/>
  <c r="U442" i="1"/>
  <c r="AJ434" i="1"/>
  <c r="AK434" i="1"/>
  <c r="AM434" i="1"/>
  <c r="AL434" i="1"/>
  <c r="V434" i="1"/>
  <c r="W434" i="1"/>
  <c r="U434" i="1"/>
  <c r="AJ426" i="1"/>
  <c r="AK426" i="1"/>
  <c r="AM426" i="1"/>
  <c r="AL426" i="1"/>
  <c r="V426" i="1"/>
  <c r="W426" i="1"/>
  <c r="U426" i="1"/>
  <c r="AJ418" i="1"/>
  <c r="AK418" i="1"/>
  <c r="AM418" i="1"/>
  <c r="AL418" i="1"/>
  <c r="V418" i="1"/>
  <c r="W418" i="1"/>
  <c r="U418" i="1"/>
  <c r="AJ410" i="1"/>
  <c r="AK410" i="1"/>
  <c r="AM410" i="1"/>
  <c r="AL410" i="1"/>
  <c r="V410" i="1"/>
  <c r="W410" i="1"/>
  <c r="U410" i="1"/>
  <c r="AJ402" i="1"/>
  <c r="AK402" i="1"/>
  <c r="AM402" i="1"/>
  <c r="AL402" i="1"/>
  <c r="V402" i="1"/>
  <c r="W402" i="1"/>
  <c r="U402" i="1"/>
  <c r="AJ394" i="1"/>
  <c r="AK394" i="1"/>
  <c r="AM394" i="1"/>
  <c r="AL394" i="1"/>
  <c r="V394" i="1"/>
  <c r="W394" i="1"/>
  <c r="U394" i="1"/>
  <c r="AL386" i="1"/>
  <c r="AJ386" i="1"/>
  <c r="AK386" i="1"/>
  <c r="AM386" i="1"/>
  <c r="V386" i="1"/>
  <c r="W386" i="1"/>
  <c r="U386" i="1"/>
  <c r="AL378" i="1"/>
  <c r="AK378" i="1"/>
  <c r="AM378" i="1"/>
  <c r="AJ378" i="1"/>
  <c r="V378" i="1"/>
  <c r="W378" i="1"/>
  <c r="U378" i="1"/>
  <c r="AL370" i="1"/>
  <c r="AJ370" i="1"/>
  <c r="AK370" i="1"/>
  <c r="AM370" i="1"/>
  <c r="V370" i="1"/>
  <c r="W370" i="1"/>
  <c r="U370" i="1"/>
  <c r="AL362" i="1"/>
  <c r="AM362" i="1"/>
  <c r="AJ362" i="1"/>
  <c r="AK362" i="1"/>
  <c r="V362" i="1"/>
  <c r="W362" i="1"/>
  <c r="U362" i="1"/>
  <c r="AL354" i="1"/>
  <c r="AM354" i="1"/>
  <c r="AJ354" i="1"/>
  <c r="AK354" i="1"/>
  <c r="V354" i="1"/>
  <c r="W354" i="1"/>
  <c r="U354" i="1"/>
  <c r="AL346" i="1"/>
  <c r="AM346" i="1"/>
  <c r="AJ346" i="1"/>
  <c r="AK346" i="1"/>
  <c r="V346" i="1"/>
  <c r="W346" i="1"/>
  <c r="U346" i="1"/>
  <c r="AL338" i="1"/>
  <c r="AM338" i="1"/>
  <c r="AJ338" i="1"/>
  <c r="AK338" i="1"/>
  <c r="V338" i="1"/>
  <c r="W338" i="1"/>
  <c r="U338" i="1"/>
  <c r="AL330" i="1"/>
  <c r="AM330" i="1"/>
  <c r="AJ330" i="1"/>
  <c r="AK330" i="1"/>
  <c r="V330" i="1"/>
  <c r="W330" i="1"/>
  <c r="U330" i="1"/>
  <c r="AL322" i="1"/>
  <c r="AM322" i="1"/>
  <c r="AJ322" i="1"/>
  <c r="AK322" i="1"/>
  <c r="V322" i="1"/>
  <c r="W322" i="1"/>
  <c r="U322" i="1"/>
  <c r="AL314" i="1"/>
  <c r="AM314" i="1"/>
  <c r="AJ314" i="1"/>
  <c r="AK314" i="1"/>
  <c r="V314" i="1"/>
  <c r="W314" i="1"/>
  <c r="U314" i="1"/>
  <c r="AL306" i="1"/>
  <c r="AM306" i="1"/>
  <c r="AJ306" i="1"/>
  <c r="AK306" i="1"/>
  <c r="V306" i="1"/>
  <c r="W306" i="1"/>
  <c r="U306" i="1"/>
  <c r="AK298" i="1"/>
  <c r="AJ298" i="1"/>
  <c r="AL298" i="1"/>
  <c r="AM298" i="1"/>
  <c r="V298" i="1"/>
  <c r="W298" i="1"/>
  <c r="U298" i="1"/>
  <c r="AK290" i="1"/>
  <c r="AJ290" i="1"/>
  <c r="AL290" i="1"/>
  <c r="AM290" i="1"/>
  <c r="V290" i="1"/>
  <c r="W290" i="1"/>
  <c r="U290" i="1"/>
  <c r="AK282" i="1"/>
  <c r="AJ282" i="1"/>
  <c r="AL282" i="1"/>
  <c r="AM282" i="1"/>
  <c r="V282" i="1"/>
  <c r="W282" i="1"/>
  <c r="U282" i="1"/>
  <c r="AK274" i="1"/>
  <c r="AM274" i="1"/>
  <c r="AJ274" i="1"/>
  <c r="V274" i="1"/>
  <c r="W274" i="1"/>
  <c r="AL274" i="1"/>
  <c r="U274" i="1"/>
  <c r="AK266" i="1"/>
  <c r="AM266" i="1"/>
  <c r="AJ266" i="1"/>
  <c r="AL266" i="1"/>
  <c r="V266" i="1"/>
  <c r="W266" i="1"/>
  <c r="U266" i="1"/>
  <c r="AK258" i="1"/>
  <c r="AM258" i="1"/>
  <c r="AJ258" i="1"/>
  <c r="AL258" i="1"/>
  <c r="U258" i="1"/>
  <c r="V258" i="1"/>
  <c r="W258" i="1"/>
  <c r="AK250" i="1"/>
  <c r="AM250" i="1"/>
  <c r="AJ250" i="1"/>
  <c r="AL250" i="1"/>
  <c r="U250" i="1"/>
  <c r="V250" i="1"/>
  <c r="W250" i="1"/>
  <c r="AK242" i="1"/>
  <c r="AM242" i="1"/>
  <c r="AJ242" i="1"/>
  <c r="AL242" i="1"/>
  <c r="U242" i="1"/>
  <c r="V242" i="1"/>
  <c r="W242" i="1"/>
  <c r="AK234" i="1"/>
  <c r="AL234" i="1"/>
  <c r="AM234" i="1"/>
  <c r="AJ234" i="1"/>
  <c r="U234" i="1"/>
  <c r="V234" i="1"/>
  <c r="W234" i="1"/>
  <c r="AK226" i="1"/>
  <c r="AL226" i="1"/>
  <c r="AM226" i="1"/>
  <c r="AJ226" i="1"/>
  <c r="U226" i="1"/>
  <c r="V226" i="1"/>
  <c r="W226" i="1"/>
  <c r="AK218" i="1"/>
  <c r="AL218" i="1"/>
  <c r="AM218" i="1"/>
  <c r="AJ218" i="1"/>
  <c r="U218" i="1"/>
  <c r="V218" i="1"/>
  <c r="W218" i="1"/>
  <c r="AK210" i="1"/>
  <c r="AL210" i="1"/>
  <c r="AM210" i="1"/>
  <c r="AJ210" i="1"/>
  <c r="U210" i="1"/>
  <c r="V210" i="1"/>
  <c r="W210" i="1"/>
  <c r="AK202" i="1"/>
  <c r="AL202" i="1"/>
  <c r="AM202" i="1"/>
  <c r="AJ202" i="1"/>
  <c r="U202" i="1"/>
  <c r="V202" i="1"/>
  <c r="W202" i="1"/>
  <c r="AK194" i="1"/>
  <c r="AL194" i="1"/>
  <c r="AM194" i="1"/>
  <c r="AJ194" i="1"/>
  <c r="U194" i="1"/>
  <c r="V194" i="1"/>
  <c r="W194" i="1"/>
  <c r="AK186" i="1"/>
  <c r="AL186" i="1"/>
  <c r="AM186" i="1"/>
  <c r="AJ186" i="1"/>
  <c r="U186" i="1"/>
  <c r="V186" i="1"/>
  <c r="W186" i="1"/>
  <c r="AK178" i="1"/>
  <c r="AL178" i="1"/>
  <c r="AM178" i="1"/>
  <c r="AJ178" i="1"/>
  <c r="U178" i="1"/>
  <c r="V178" i="1"/>
  <c r="W178" i="1"/>
  <c r="AK170" i="1"/>
  <c r="AL170" i="1"/>
  <c r="AM170" i="1"/>
  <c r="AJ170" i="1"/>
  <c r="U170" i="1"/>
  <c r="V170" i="1"/>
  <c r="W170" i="1"/>
  <c r="AK162" i="1"/>
  <c r="AL162" i="1"/>
  <c r="AM162" i="1"/>
  <c r="AJ162" i="1"/>
  <c r="U162" i="1"/>
  <c r="V162" i="1"/>
  <c r="W162" i="1"/>
  <c r="AK154" i="1"/>
  <c r="AL154" i="1"/>
  <c r="AM154" i="1"/>
  <c r="AJ154" i="1"/>
  <c r="U154" i="1"/>
  <c r="V154" i="1"/>
  <c r="W154" i="1"/>
  <c r="AK146" i="1"/>
  <c r="AL146" i="1"/>
  <c r="AM146" i="1"/>
  <c r="AJ146" i="1"/>
  <c r="V146" i="1"/>
  <c r="U146" i="1"/>
  <c r="W146" i="1"/>
  <c r="AL509" i="1"/>
  <c r="AM509" i="1"/>
  <c r="V509" i="1"/>
  <c r="W509" i="1"/>
  <c r="AJ509" i="1"/>
  <c r="AK509" i="1"/>
  <c r="U509" i="1"/>
  <c r="AL501" i="1"/>
  <c r="AM501" i="1"/>
  <c r="AK501" i="1"/>
  <c r="V501" i="1"/>
  <c r="W501" i="1"/>
  <c r="AJ501" i="1"/>
  <c r="U501" i="1"/>
  <c r="AL493" i="1"/>
  <c r="AM493" i="1"/>
  <c r="V493" i="1"/>
  <c r="W493" i="1"/>
  <c r="AJ493" i="1"/>
  <c r="AK493" i="1"/>
  <c r="U493" i="1"/>
  <c r="AJ485" i="1"/>
  <c r="AK485" i="1"/>
  <c r="AL485" i="1"/>
  <c r="AM485" i="1"/>
  <c r="V485" i="1"/>
  <c r="W485" i="1"/>
  <c r="U485" i="1"/>
  <c r="AJ477" i="1"/>
  <c r="AK477" i="1"/>
  <c r="AL477" i="1"/>
  <c r="AM477" i="1"/>
  <c r="V477" i="1"/>
  <c r="W477" i="1"/>
  <c r="U477" i="1"/>
  <c r="AJ469" i="1"/>
  <c r="AK469" i="1"/>
  <c r="AL469" i="1"/>
  <c r="AM469" i="1"/>
  <c r="V469" i="1"/>
  <c r="W469" i="1"/>
  <c r="U469" i="1"/>
  <c r="AJ461" i="1"/>
  <c r="AK461" i="1"/>
  <c r="AL461" i="1"/>
  <c r="AM461" i="1"/>
  <c r="V461" i="1"/>
  <c r="W461" i="1"/>
  <c r="U461" i="1"/>
  <c r="AJ453" i="1"/>
  <c r="AK453" i="1"/>
  <c r="AL453" i="1"/>
  <c r="AM453" i="1"/>
  <c r="V453" i="1"/>
  <c r="W453" i="1"/>
  <c r="U453" i="1"/>
  <c r="AJ445" i="1"/>
  <c r="AK445" i="1"/>
  <c r="AL445" i="1"/>
  <c r="AM445" i="1"/>
  <c r="V445" i="1"/>
  <c r="W445" i="1"/>
  <c r="U445" i="1"/>
  <c r="AJ437" i="1"/>
  <c r="AK437" i="1"/>
  <c r="AL437" i="1"/>
  <c r="AM437" i="1"/>
  <c r="V437" i="1"/>
  <c r="W437" i="1"/>
  <c r="U437" i="1"/>
  <c r="AJ429" i="1"/>
  <c r="AK429" i="1"/>
  <c r="AL429" i="1"/>
  <c r="AM429" i="1"/>
  <c r="V429" i="1"/>
  <c r="W429" i="1"/>
  <c r="U429" i="1"/>
  <c r="AJ421" i="1"/>
  <c r="AK421" i="1"/>
  <c r="AL421" i="1"/>
  <c r="AM421" i="1"/>
  <c r="V421" i="1"/>
  <c r="W421" i="1"/>
  <c r="U421" i="1"/>
  <c r="AJ413" i="1"/>
  <c r="AK413" i="1"/>
  <c r="AL413" i="1"/>
  <c r="AM413" i="1"/>
  <c r="V413" i="1"/>
  <c r="W413" i="1"/>
  <c r="U413" i="1"/>
  <c r="AJ405" i="1"/>
  <c r="AK405" i="1"/>
  <c r="AL405" i="1"/>
  <c r="AM405" i="1"/>
  <c r="V405" i="1"/>
  <c r="W405" i="1"/>
  <c r="U405" i="1"/>
  <c r="AJ397" i="1"/>
  <c r="AK397" i="1"/>
  <c r="AL397" i="1"/>
  <c r="AM397" i="1"/>
  <c r="V397" i="1"/>
  <c r="W397" i="1"/>
  <c r="U397" i="1"/>
  <c r="AK389" i="1"/>
  <c r="AL389" i="1"/>
  <c r="AM389" i="1"/>
  <c r="AJ389" i="1"/>
  <c r="V389" i="1"/>
  <c r="W389" i="1"/>
  <c r="U389" i="1"/>
  <c r="AK381" i="1"/>
  <c r="AL381" i="1"/>
  <c r="AM381" i="1"/>
  <c r="AJ381" i="1"/>
  <c r="V381" i="1"/>
  <c r="W381" i="1"/>
  <c r="U381" i="1"/>
  <c r="AK373" i="1"/>
  <c r="AL373" i="1"/>
  <c r="AJ373" i="1"/>
  <c r="AM373" i="1"/>
  <c r="V373" i="1"/>
  <c r="W373" i="1"/>
  <c r="U373" i="1"/>
  <c r="AK365" i="1"/>
  <c r="AL365" i="1"/>
  <c r="AM365" i="1"/>
  <c r="AJ365" i="1"/>
  <c r="V365" i="1"/>
  <c r="W365" i="1"/>
  <c r="U365" i="1"/>
  <c r="AK357" i="1"/>
  <c r="AL357" i="1"/>
  <c r="V357" i="1"/>
  <c r="W357" i="1"/>
  <c r="AJ357" i="1"/>
  <c r="AM357" i="1"/>
  <c r="U357" i="1"/>
  <c r="AK349" i="1"/>
  <c r="AL349" i="1"/>
  <c r="AJ349" i="1"/>
  <c r="AM349" i="1"/>
  <c r="V349" i="1"/>
  <c r="W349" i="1"/>
  <c r="U349" i="1"/>
  <c r="AK341" i="1"/>
  <c r="AL341" i="1"/>
  <c r="AJ341" i="1"/>
  <c r="V341" i="1"/>
  <c r="AM341" i="1"/>
  <c r="W341" i="1"/>
  <c r="U341" i="1"/>
  <c r="AK333" i="1"/>
  <c r="AL333" i="1"/>
  <c r="AJ333" i="1"/>
  <c r="AM333" i="1"/>
  <c r="V333" i="1"/>
  <c r="W333" i="1"/>
  <c r="U333" i="1"/>
  <c r="AK325" i="1"/>
  <c r="AL325" i="1"/>
  <c r="V325" i="1"/>
  <c r="W325" i="1"/>
  <c r="U325" i="1"/>
  <c r="AJ325" i="1"/>
  <c r="AM325" i="1"/>
  <c r="AK317" i="1"/>
  <c r="AL317" i="1"/>
  <c r="AJ317" i="1"/>
  <c r="AM317" i="1"/>
  <c r="V317" i="1"/>
  <c r="W317" i="1"/>
  <c r="U317" i="1"/>
  <c r="AJ309" i="1"/>
  <c r="AK309" i="1"/>
  <c r="AL309" i="1"/>
  <c r="AM309" i="1"/>
  <c r="V309" i="1"/>
  <c r="W309" i="1"/>
  <c r="U309" i="1"/>
  <c r="AJ301" i="1"/>
  <c r="AK301" i="1"/>
  <c r="AL301" i="1"/>
  <c r="AM301" i="1"/>
  <c r="V301" i="1"/>
  <c r="W301" i="1"/>
  <c r="U301" i="1"/>
  <c r="AL293" i="1"/>
  <c r="AJ293" i="1"/>
  <c r="AK293" i="1"/>
  <c r="AM293" i="1"/>
  <c r="V293" i="1"/>
  <c r="W293" i="1"/>
  <c r="U293" i="1"/>
  <c r="AL285" i="1"/>
  <c r="AJ285" i="1"/>
  <c r="AK285" i="1"/>
  <c r="AM285" i="1"/>
  <c r="V285" i="1"/>
  <c r="W285" i="1"/>
  <c r="U285" i="1"/>
  <c r="AL277" i="1"/>
  <c r="AJ277" i="1"/>
  <c r="AK277" i="1"/>
  <c r="AM277" i="1"/>
  <c r="V277" i="1"/>
  <c r="W277" i="1"/>
  <c r="U277" i="1"/>
  <c r="AL269" i="1"/>
  <c r="AK269" i="1"/>
  <c r="AM269" i="1"/>
  <c r="AJ269" i="1"/>
  <c r="V269" i="1"/>
  <c r="W269" i="1"/>
  <c r="U269" i="1"/>
  <c r="AL261" i="1"/>
  <c r="AJ261" i="1"/>
  <c r="AK261" i="1"/>
  <c r="AM261" i="1"/>
  <c r="V261" i="1"/>
  <c r="W261" i="1"/>
  <c r="U261" i="1"/>
  <c r="AL253" i="1"/>
  <c r="AK253" i="1"/>
  <c r="AM253" i="1"/>
  <c r="AJ253" i="1"/>
  <c r="V253" i="1"/>
  <c r="W253" i="1"/>
  <c r="U253" i="1"/>
  <c r="AJ245" i="1"/>
  <c r="AL245" i="1"/>
  <c r="AM245" i="1"/>
  <c r="V245" i="1"/>
  <c r="W245" i="1"/>
  <c r="U245" i="1"/>
  <c r="AK245" i="1"/>
  <c r="AJ237" i="1"/>
  <c r="AL237" i="1"/>
  <c r="AM237" i="1"/>
  <c r="AK237" i="1"/>
  <c r="V237" i="1"/>
  <c r="W237" i="1"/>
  <c r="U237" i="1"/>
  <c r="AJ229" i="1"/>
  <c r="AL229" i="1"/>
  <c r="AK229" i="1"/>
  <c r="AM229" i="1"/>
  <c r="V229" i="1"/>
  <c r="W229" i="1"/>
  <c r="U229" i="1"/>
  <c r="AJ221" i="1"/>
  <c r="AL221" i="1"/>
  <c r="AM221" i="1"/>
  <c r="AK221" i="1"/>
  <c r="V221" i="1"/>
  <c r="W221" i="1"/>
  <c r="U221" i="1"/>
  <c r="AJ213" i="1"/>
  <c r="AL213" i="1"/>
  <c r="AK213" i="1"/>
  <c r="AM213" i="1"/>
  <c r="V213" i="1"/>
  <c r="W213" i="1"/>
  <c r="U213" i="1"/>
  <c r="AJ205" i="1"/>
  <c r="AL205" i="1"/>
  <c r="AM205" i="1"/>
  <c r="AK205" i="1"/>
  <c r="V205" i="1"/>
  <c r="W205" i="1"/>
  <c r="U205" i="1"/>
  <c r="AJ197" i="1"/>
  <c r="AL197" i="1"/>
  <c r="AK197" i="1"/>
  <c r="AM197" i="1"/>
  <c r="V197" i="1"/>
  <c r="W197" i="1"/>
  <c r="U197" i="1"/>
  <c r="AJ189" i="1"/>
  <c r="AK189" i="1"/>
  <c r="AL189" i="1"/>
  <c r="AM189" i="1"/>
  <c r="V189" i="1"/>
  <c r="W189" i="1"/>
  <c r="U189" i="1"/>
  <c r="AJ181" i="1"/>
  <c r="AK181" i="1"/>
  <c r="AL181" i="1"/>
  <c r="AM181" i="1"/>
  <c r="V181" i="1"/>
  <c r="W181" i="1"/>
  <c r="U181" i="1"/>
  <c r="AJ173" i="1"/>
  <c r="AK173" i="1"/>
  <c r="AL173" i="1"/>
  <c r="AM173" i="1"/>
  <c r="V173" i="1"/>
  <c r="U173" i="1"/>
  <c r="W173" i="1"/>
  <c r="AJ165" i="1"/>
  <c r="AK165" i="1"/>
  <c r="AL165" i="1"/>
  <c r="AM165" i="1"/>
  <c r="V165" i="1"/>
  <c r="W165" i="1"/>
  <c r="U165" i="1"/>
  <c r="AJ157" i="1"/>
  <c r="AK157" i="1"/>
  <c r="AL157" i="1"/>
  <c r="AM157" i="1"/>
  <c r="V157" i="1"/>
  <c r="U157" i="1"/>
  <c r="W157" i="1"/>
  <c r="AJ149" i="1"/>
  <c r="AK149" i="1"/>
  <c r="AL149" i="1"/>
  <c r="AM149" i="1"/>
  <c r="V149" i="1"/>
  <c r="U149" i="1"/>
  <c r="W149" i="1"/>
  <c r="AJ516" i="1"/>
  <c r="AK516" i="1"/>
  <c r="AL516" i="1"/>
  <c r="V516" i="1"/>
  <c r="W516" i="1"/>
  <c r="AM516" i="1"/>
  <c r="U516" i="1"/>
  <c r="AJ508" i="1"/>
  <c r="AK508" i="1"/>
  <c r="AL508" i="1"/>
  <c r="AM508" i="1"/>
  <c r="V508" i="1"/>
  <c r="U508" i="1"/>
  <c r="W508" i="1"/>
  <c r="AJ500" i="1"/>
  <c r="AK500" i="1"/>
  <c r="AL500" i="1"/>
  <c r="V500" i="1"/>
  <c r="W500" i="1"/>
  <c r="U500" i="1"/>
  <c r="AM500" i="1"/>
  <c r="AJ492" i="1"/>
  <c r="AK492" i="1"/>
  <c r="AL492" i="1"/>
  <c r="AM492" i="1"/>
  <c r="V492" i="1"/>
  <c r="U492" i="1"/>
  <c r="W492" i="1"/>
  <c r="AK484" i="1"/>
  <c r="AM484" i="1"/>
  <c r="AJ484" i="1"/>
  <c r="V484" i="1"/>
  <c r="AL484" i="1"/>
  <c r="W484" i="1"/>
  <c r="U484" i="1"/>
  <c r="AK476" i="1"/>
  <c r="AJ476" i="1"/>
  <c r="AL476" i="1"/>
  <c r="V476" i="1"/>
  <c r="U476" i="1"/>
  <c r="AM476" i="1"/>
  <c r="W476" i="1"/>
  <c r="AJ468" i="1"/>
  <c r="AK468" i="1"/>
  <c r="AM468" i="1"/>
  <c r="V468" i="1"/>
  <c r="W468" i="1"/>
  <c r="AL468" i="1"/>
  <c r="U468" i="1"/>
  <c r="AL380" i="1"/>
  <c r="AJ380" i="1"/>
  <c r="AK380" i="1"/>
  <c r="AM380" i="1"/>
  <c r="V380" i="1"/>
  <c r="U380" i="1"/>
  <c r="W380" i="1"/>
  <c r="AL372" i="1"/>
  <c r="AJ372" i="1"/>
  <c r="AK372" i="1"/>
  <c r="AM372" i="1"/>
  <c r="V372" i="1"/>
  <c r="W372" i="1"/>
  <c r="U372" i="1"/>
  <c r="AL511" i="1"/>
  <c r="AM511" i="1"/>
  <c r="V511" i="1"/>
  <c r="W511" i="1"/>
  <c r="AJ511" i="1"/>
  <c r="U511" i="1"/>
  <c r="AK511" i="1"/>
  <c r="AL503" i="1"/>
  <c r="AM503" i="1"/>
  <c r="AJ503" i="1"/>
  <c r="AK503" i="1"/>
  <c r="V503" i="1"/>
  <c r="W503" i="1"/>
  <c r="U503" i="1"/>
  <c r="AJ463" i="1"/>
  <c r="AK463" i="1"/>
  <c r="AL463" i="1"/>
  <c r="AM463" i="1"/>
  <c r="V463" i="1"/>
  <c r="W463" i="1"/>
  <c r="U463" i="1"/>
  <c r="AJ455" i="1"/>
  <c r="AK455" i="1"/>
  <c r="AL455" i="1"/>
  <c r="AM455" i="1"/>
  <c r="V455" i="1"/>
  <c r="W455" i="1"/>
  <c r="U455" i="1"/>
  <c r="AK391" i="1"/>
  <c r="AL391" i="1"/>
  <c r="AM391" i="1"/>
  <c r="AJ391" i="1"/>
  <c r="V391" i="1"/>
  <c r="W391" i="1"/>
  <c r="U391" i="1"/>
  <c r="AK367" i="1"/>
  <c r="AL367" i="1"/>
  <c r="AJ367" i="1"/>
  <c r="AM367" i="1"/>
  <c r="V367" i="1"/>
  <c r="W367" i="1"/>
  <c r="U367" i="1"/>
  <c r="AK335" i="1"/>
  <c r="AL335" i="1"/>
  <c r="AJ335" i="1"/>
  <c r="AM335" i="1"/>
  <c r="V335" i="1"/>
  <c r="W335" i="1"/>
  <c r="U335" i="1"/>
  <c r="AK319" i="1"/>
  <c r="AL319" i="1"/>
  <c r="AJ319" i="1"/>
  <c r="AM319" i="1"/>
  <c r="V319" i="1"/>
  <c r="W319" i="1"/>
  <c r="U319" i="1"/>
  <c r="AJ311" i="1"/>
  <c r="AK311" i="1"/>
  <c r="AL311" i="1"/>
  <c r="AM311" i="1"/>
  <c r="V311" i="1"/>
  <c r="W311" i="1"/>
  <c r="U311" i="1"/>
  <c r="AL295" i="1"/>
  <c r="AK295" i="1"/>
  <c r="AM295" i="1"/>
  <c r="AJ295" i="1"/>
  <c r="V295" i="1"/>
  <c r="W295" i="1"/>
  <c r="U295" i="1"/>
  <c r="AL271" i="1"/>
  <c r="AJ271" i="1"/>
  <c r="AK271" i="1"/>
  <c r="AM271" i="1"/>
  <c r="V271" i="1"/>
  <c r="W271" i="1"/>
  <c r="U271" i="1"/>
  <c r="AL263" i="1"/>
  <c r="AJ263" i="1"/>
  <c r="AK263" i="1"/>
  <c r="AM263" i="1"/>
  <c r="V263" i="1"/>
  <c r="W263" i="1"/>
  <c r="U263" i="1"/>
  <c r="AJ223" i="1"/>
  <c r="AL223" i="1"/>
  <c r="AK223" i="1"/>
  <c r="AM223" i="1"/>
  <c r="V223" i="1"/>
  <c r="W223" i="1"/>
  <c r="U223" i="1"/>
  <c r="AJ207" i="1"/>
  <c r="AL207" i="1"/>
  <c r="AK207" i="1"/>
  <c r="AM207" i="1"/>
  <c r="V207" i="1"/>
  <c r="W207" i="1"/>
  <c r="U207" i="1"/>
  <c r="AJ175" i="1"/>
  <c r="AK175" i="1"/>
  <c r="AL175" i="1"/>
  <c r="AM175" i="1"/>
  <c r="V175" i="1"/>
  <c r="W175" i="1"/>
  <c r="U175" i="1"/>
  <c r="AJ151" i="1"/>
  <c r="AK151" i="1"/>
  <c r="AL151" i="1"/>
  <c r="AM151" i="1"/>
  <c r="V151" i="1"/>
  <c r="U151" i="1"/>
  <c r="W151" i="1"/>
  <c r="AJ143" i="1"/>
  <c r="AK143" i="1"/>
  <c r="AL143" i="1"/>
  <c r="AM143" i="1"/>
  <c r="V143" i="1"/>
  <c r="W143" i="1"/>
  <c r="U143" i="1"/>
  <c r="AJ520" i="1"/>
  <c r="AK520" i="1"/>
  <c r="AL520" i="1"/>
  <c r="AM520" i="1"/>
  <c r="U520" i="1"/>
  <c r="V520" i="1"/>
  <c r="W520" i="1"/>
  <c r="AJ512" i="1"/>
  <c r="AK512" i="1"/>
  <c r="AL512" i="1"/>
  <c r="AM512" i="1"/>
  <c r="U512" i="1"/>
  <c r="W512" i="1"/>
  <c r="V512" i="1"/>
  <c r="AJ456" i="1"/>
  <c r="AK456" i="1"/>
  <c r="AM456" i="1"/>
  <c r="AL456" i="1"/>
  <c r="U456" i="1"/>
  <c r="V456" i="1"/>
  <c r="W456" i="1"/>
  <c r="AJ432" i="1"/>
  <c r="AK432" i="1"/>
  <c r="AM432" i="1"/>
  <c r="AL432" i="1"/>
  <c r="U432" i="1"/>
  <c r="V432" i="1"/>
  <c r="W432" i="1"/>
  <c r="AJ424" i="1"/>
  <c r="AK424" i="1"/>
  <c r="AM424" i="1"/>
  <c r="AL424" i="1"/>
  <c r="U424" i="1"/>
  <c r="V424" i="1"/>
  <c r="W424" i="1"/>
  <c r="AJ400" i="1"/>
  <c r="AK400" i="1"/>
  <c r="AM400" i="1"/>
  <c r="AL400" i="1"/>
  <c r="U400" i="1"/>
  <c r="V400" i="1"/>
  <c r="W400" i="1"/>
  <c r="AL376" i="1"/>
  <c r="AJ376" i="1"/>
  <c r="AK376" i="1"/>
  <c r="AM376" i="1"/>
  <c r="U376" i="1"/>
  <c r="V376" i="1"/>
  <c r="W376" i="1"/>
  <c r="AL368" i="1"/>
  <c r="AM368" i="1"/>
  <c r="AJ368" i="1"/>
  <c r="AK368" i="1"/>
  <c r="U368" i="1"/>
  <c r="V368" i="1"/>
  <c r="W368" i="1"/>
  <c r="AL352" i="1"/>
  <c r="AM352" i="1"/>
  <c r="AJ352" i="1"/>
  <c r="AK352" i="1"/>
  <c r="V352" i="1"/>
  <c r="W352" i="1"/>
  <c r="U352" i="1"/>
  <c r="AL328" i="1"/>
  <c r="AM328" i="1"/>
  <c r="AJ328" i="1"/>
  <c r="AK328" i="1"/>
  <c r="U328" i="1"/>
  <c r="V328" i="1"/>
  <c r="W328" i="1"/>
  <c r="AK264" i="1"/>
  <c r="AM264" i="1"/>
  <c r="AJ264" i="1"/>
  <c r="AL264" i="1"/>
  <c r="U264" i="1"/>
  <c r="V264" i="1"/>
  <c r="W264" i="1"/>
  <c r="AK240" i="1"/>
  <c r="AM240" i="1"/>
  <c r="AJ240" i="1"/>
  <c r="AL240" i="1"/>
  <c r="W240" i="1"/>
  <c r="U240" i="1"/>
  <c r="V240" i="1"/>
  <c r="AK232" i="1"/>
  <c r="AL232" i="1"/>
  <c r="AM232" i="1"/>
  <c r="AJ232" i="1"/>
  <c r="U232" i="1"/>
  <c r="V232" i="1"/>
  <c r="W232" i="1"/>
  <c r="AK208" i="1"/>
  <c r="AL208" i="1"/>
  <c r="AM208" i="1"/>
  <c r="AJ208" i="1"/>
  <c r="W208" i="1"/>
  <c r="U208" i="1"/>
  <c r="V208" i="1"/>
  <c r="AK200" i="1"/>
  <c r="AL200" i="1"/>
  <c r="AM200" i="1"/>
  <c r="AJ200" i="1"/>
  <c r="U200" i="1"/>
  <c r="V200" i="1"/>
  <c r="W200" i="1"/>
  <c r="AK192" i="1"/>
  <c r="AL192" i="1"/>
  <c r="AJ192" i="1"/>
  <c r="AM192" i="1"/>
  <c r="W192" i="1"/>
  <c r="V192" i="1"/>
  <c r="U192" i="1"/>
  <c r="AJ412" i="1"/>
  <c r="AK412" i="1"/>
  <c r="AM412" i="1"/>
  <c r="AL412" i="1"/>
  <c r="V412" i="1"/>
  <c r="U412" i="1"/>
  <c r="W412" i="1"/>
  <c r="AL495" i="1"/>
  <c r="AM495" i="1"/>
  <c r="V495" i="1"/>
  <c r="W495" i="1"/>
  <c r="U495" i="1"/>
  <c r="AJ495" i="1"/>
  <c r="AK495" i="1"/>
  <c r="AL487" i="1"/>
  <c r="AM487" i="1"/>
  <c r="AJ487" i="1"/>
  <c r="AK487" i="1"/>
  <c r="V487" i="1"/>
  <c r="W487" i="1"/>
  <c r="U487" i="1"/>
  <c r="AJ479" i="1"/>
  <c r="AM479" i="1"/>
  <c r="AK479" i="1"/>
  <c r="AL479" i="1"/>
  <c r="V479" i="1"/>
  <c r="W479" i="1"/>
  <c r="U479" i="1"/>
  <c r="AJ471" i="1"/>
  <c r="AM471" i="1"/>
  <c r="AK471" i="1"/>
  <c r="AL471" i="1"/>
  <c r="V471" i="1"/>
  <c r="W471" i="1"/>
  <c r="U471" i="1"/>
  <c r="AJ399" i="1"/>
  <c r="AK399" i="1"/>
  <c r="AL399" i="1"/>
  <c r="AM399" i="1"/>
  <c r="V399" i="1"/>
  <c r="W399" i="1"/>
  <c r="U399" i="1"/>
  <c r="AK375" i="1"/>
  <c r="AL375" i="1"/>
  <c r="AJ375" i="1"/>
  <c r="AM375" i="1"/>
  <c r="V375" i="1"/>
  <c r="W375" i="1"/>
  <c r="U375" i="1"/>
  <c r="AK359" i="1"/>
  <c r="AL359" i="1"/>
  <c r="AJ359" i="1"/>
  <c r="AM359" i="1"/>
  <c r="V359" i="1"/>
  <c r="W359" i="1"/>
  <c r="U359" i="1"/>
  <c r="AK351" i="1"/>
  <c r="AL351" i="1"/>
  <c r="AJ351" i="1"/>
  <c r="AM351" i="1"/>
  <c r="V351" i="1"/>
  <c r="W351" i="1"/>
  <c r="U351" i="1"/>
  <c r="AJ303" i="1"/>
  <c r="AK303" i="1"/>
  <c r="AL303" i="1"/>
  <c r="AM303" i="1"/>
  <c r="V303" i="1"/>
  <c r="W303" i="1"/>
  <c r="U303" i="1"/>
  <c r="AL255" i="1"/>
  <c r="AJ255" i="1"/>
  <c r="AK255" i="1"/>
  <c r="AM255" i="1"/>
  <c r="V255" i="1"/>
  <c r="W255" i="1"/>
  <c r="U255" i="1"/>
  <c r="AJ183" i="1"/>
  <c r="AK183" i="1"/>
  <c r="AL183" i="1"/>
  <c r="AM183" i="1"/>
  <c r="U183" i="1"/>
  <c r="V183" i="1"/>
  <c r="W183" i="1"/>
  <c r="AJ488" i="1"/>
  <c r="AK488" i="1"/>
  <c r="AL488" i="1"/>
  <c r="AM488" i="1"/>
  <c r="U488" i="1"/>
  <c r="V488" i="1"/>
  <c r="W488" i="1"/>
  <c r="AJ408" i="1"/>
  <c r="AK408" i="1"/>
  <c r="AM408" i="1"/>
  <c r="AL408" i="1"/>
  <c r="U408" i="1"/>
  <c r="V408" i="1"/>
  <c r="W408" i="1"/>
  <c r="AL392" i="1"/>
  <c r="AJ392" i="1"/>
  <c r="AM392" i="1"/>
  <c r="AK392" i="1"/>
  <c r="U392" i="1"/>
  <c r="V392" i="1"/>
  <c r="W392" i="1"/>
  <c r="AL320" i="1"/>
  <c r="AM320" i="1"/>
  <c r="AJ320" i="1"/>
  <c r="AK320" i="1"/>
  <c r="W320" i="1"/>
  <c r="U320" i="1"/>
  <c r="V320" i="1"/>
  <c r="AL304" i="1"/>
  <c r="AM304" i="1"/>
  <c r="AJ304" i="1"/>
  <c r="AK304" i="1"/>
  <c r="W304" i="1"/>
  <c r="V304" i="1"/>
  <c r="U304" i="1"/>
  <c r="AK296" i="1"/>
  <c r="AJ296" i="1"/>
  <c r="AL296" i="1"/>
  <c r="AM296" i="1"/>
  <c r="U296" i="1"/>
  <c r="V296" i="1"/>
  <c r="W296" i="1"/>
  <c r="AL515" i="1"/>
  <c r="AM515" i="1"/>
  <c r="AJ515" i="1"/>
  <c r="V515" i="1"/>
  <c r="AK515" i="1"/>
  <c r="W515" i="1"/>
  <c r="U515" i="1"/>
  <c r="AL507" i="1"/>
  <c r="AM507" i="1"/>
  <c r="AJ507" i="1"/>
  <c r="AK507" i="1"/>
  <c r="V507" i="1"/>
  <c r="W507" i="1"/>
  <c r="U507" i="1"/>
  <c r="AL499" i="1"/>
  <c r="AM499" i="1"/>
  <c r="AJ499" i="1"/>
  <c r="V499" i="1"/>
  <c r="AK499" i="1"/>
  <c r="W499" i="1"/>
  <c r="U499" i="1"/>
  <c r="AL491" i="1"/>
  <c r="AM491" i="1"/>
  <c r="AJ491" i="1"/>
  <c r="AK491" i="1"/>
  <c r="V491" i="1"/>
  <c r="W491" i="1"/>
  <c r="U491" i="1"/>
  <c r="AJ483" i="1"/>
  <c r="AK483" i="1"/>
  <c r="AL483" i="1"/>
  <c r="AM483" i="1"/>
  <c r="V483" i="1"/>
  <c r="W483" i="1"/>
  <c r="U483" i="1"/>
  <c r="AJ475" i="1"/>
  <c r="AK475" i="1"/>
  <c r="AL475" i="1"/>
  <c r="AM475" i="1"/>
  <c r="V475" i="1"/>
  <c r="W475" i="1"/>
  <c r="U475" i="1"/>
  <c r="AJ467" i="1"/>
  <c r="AK467" i="1"/>
  <c r="AL467" i="1"/>
  <c r="V467" i="1"/>
  <c r="AM467" i="1"/>
  <c r="W467" i="1"/>
  <c r="U467" i="1"/>
  <c r="AJ459" i="1"/>
  <c r="AK459" i="1"/>
  <c r="V459" i="1"/>
  <c r="W459" i="1"/>
  <c r="AL459" i="1"/>
  <c r="AM459" i="1"/>
  <c r="U459" i="1"/>
  <c r="AJ451" i="1"/>
  <c r="AK451" i="1"/>
  <c r="AL451" i="1"/>
  <c r="AM451" i="1"/>
  <c r="V451" i="1"/>
  <c r="W451" i="1"/>
  <c r="U451" i="1"/>
  <c r="AJ443" i="1"/>
  <c r="AK443" i="1"/>
  <c r="AL443" i="1"/>
  <c r="AM443" i="1"/>
  <c r="V443" i="1"/>
  <c r="W443" i="1"/>
  <c r="U443" i="1"/>
  <c r="AJ435" i="1"/>
  <c r="AK435" i="1"/>
  <c r="AL435" i="1"/>
  <c r="V435" i="1"/>
  <c r="AM435" i="1"/>
  <c r="W435" i="1"/>
  <c r="U435" i="1"/>
  <c r="AJ427" i="1"/>
  <c r="AK427" i="1"/>
  <c r="V427" i="1"/>
  <c r="W427" i="1"/>
  <c r="U427" i="1"/>
  <c r="AL427" i="1"/>
  <c r="AM427" i="1"/>
  <c r="AJ419" i="1"/>
  <c r="AK419" i="1"/>
  <c r="AL419" i="1"/>
  <c r="AM419" i="1"/>
  <c r="V419" i="1"/>
  <c r="W419" i="1"/>
  <c r="U419" i="1"/>
  <c r="AJ411" i="1"/>
  <c r="AK411" i="1"/>
  <c r="AL411" i="1"/>
  <c r="AM411" i="1"/>
  <c r="V411" i="1"/>
  <c r="W411" i="1"/>
  <c r="U411" i="1"/>
  <c r="AJ403" i="1"/>
  <c r="AK403" i="1"/>
  <c r="AL403" i="1"/>
  <c r="V403" i="1"/>
  <c r="AM403" i="1"/>
  <c r="W403" i="1"/>
  <c r="U403" i="1"/>
  <c r="AJ395" i="1"/>
  <c r="AK395" i="1"/>
  <c r="V395" i="1"/>
  <c r="W395" i="1"/>
  <c r="AM395" i="1"/>
  <c r="U395" i="1"/>
  <c r="AL395" i="1"/>
  <c r="AK387" i="1"/>
  <c r="AL387" i="1"/>
  <c r="AJ387" i="1"/>
  <c r="AM387" i="1"/>
  <c r="V387" i="1"/>
  <c r="W387" i="1"/>
  <c r="U387" i="1"/>
  <c r="AK379" i="1"/>
  <c r="AL379" i="1"/>
  <c r="AJ379" i="1"/>
  <c r="AM379" i="1"/>
  <c r="V379" i="1"/>
  <c r="W379" i="1"/>
  <c r="U379" i="1"/>
  <c r="AK371" i="1"/>
  <c r="AL371" i="1"/>
  <c r="V371" i="1"/>
  <c r="W371" i="1"/>
  <c r="U371" i="1"/>
  <c r="AJ371" i="1"/>
  <c r="AM371" i="1"/>
  <c r="AK363" i="1"/>
  <c r="AL363" i="1"/>
  <c r="AJ363" i="1"/>
  <c r="AM363" i="1"/>
  <c r="V363" i="1"/>
  <c r="W363" i="1"/>
  <c r="U363" i="1"/>
  <c r="AK355" i="1"/>
  <c r="AL355" i="1"/>
  <c r="AJ355" i="1"/>
  <c r="AM355" i="1"/>
  <c r="V355" i="1"/>
  <c r="W355" i="1"/>
  <c r="U355" i="1"/>
  <c r="AK347" i="1"/>
  <c r="AL347" i="1"/>
  <c r="AJ347" i="1"/>
  <c r="AM347" i="1"/>
  <c r="V347" i="1"/>
  <c r="W347" i="1"/>
  <c r="U347" i="1"/>
  <c r="AK339" i="1"/>
  <c r="AL339" i="1"/>
  <c r="AJ339" i="1"/>
  <c r="AM339" i="1"/>
  <c r="V339" i="1"/>
  <c r="W339" i="1"/>
  <c r="U339" i="1"/>
  <c r="AK331" i="1"/>
  <c r="AL331" i="1"/>
  <c r="AJ331" i="1"/>
  <c r="AM331" i="1"/>
  <c r="V331" i="1"/>
  <c r="W331" i="1"/>
  <c r="U331" i="1"/>
  <c r="AK323" i="1"/>
  <c r="AL323" i="1"/>
  <c r="AJ323" i="1"/>
  <c r="AM323" i="1"/>
  <c r="V323" i="1"/>
  <c r="W323" i="1"/>
  <c r="U323" i="1"/>
  <c r="AK315" i="1"/>
  <c r="AL315" i="1"/>
  <c r="AJ315" i="1"/>
  <c r="AM315" i="1"/>
  <c r="V315" i="1"/>
  <c r="W315" i="1"/>
  <c r="U315" i="1"/>
  <c r="AJ307" i="1"/>
  <c r="AK307" i="1"/>
  <c r="AL307" i="1"/>
  <c r="AM307" i="1"/>
  <c r="V307" i="1"/>
  <c r="W307" i="1"/>
  <c r="U307" i="1"/>
  <c r="AJ299" i="1"/>
  <c r="AK299" i="1"/>
  <c r="AL299" i="1"/>
  <c r="AM299" i="1"/>
  <c r="V299" i="1"/>
  <c r="W299" i="1"/>
  <c r="U299" i="1"/>
  <c r="AL291" i="1"/>
  <c r="AJ291" i="1"/>
  <c r="AK291" i="1"/>
  <c r="AM291" i="1"/>
  <c r="V291" i="1"/>
  <c r="W291" i="1"/>
  <c r="U291" i="1"/>
  <c r="AL283" i="1"/>
  <c r="AJ283" i="1"/>
  <c r="AK283" i="1"/>
  <c r="AM283" i="1"/>
  <c r="V283" i="1"/>
  <c r="W283" i="1"/>
  <c r="U283" i="1"/>
  <c r="AL275" i="1"/>
  <c r="AM275" i="1"/>
  <c r="AJ275" i="1"/>
  <c r="AK275" i="1"/>
  <c r="V275" i="1"/>
  <c r="W275" i="1"/>
  <c r="U275" i="1"/>
  <c r="AL267" i="1"/>
  <c r="AJ267" i="1"/>
  <c r="AK267" i="1"/>
  <c r="AM267" i="1"/>
  <c r="V267" i="1"/>
  <c r="W267" i="1"/>
  <c r="U267" i="1"/>
  <c r="AL259" i="1"/>
  <c r="AM259" i="1"/>
  <c r="AJ259" i="1"/>
  <c r="AK259" i="1"/>
  <c r="U259" i="1"/>
  <c r="V259" i="1"/>
  <c r="W259" i="1"/>
  <c r="AJ251" i="1"/>
  <c r="AL251" i="1"/>
  <c r="AK251" i="1"/>
  <c r="AM251" i="1"/>
  <c r="U251" i="1"/>
  <c r="V251" i="1"/>
  <c r="W251" i="1"/>
  <c r="AJ243" i="1"/>
  <c r="AL243" i="1"/>
  <c r="AK243" i="1"/>
  <c r="AM243" i="1"/>
  <c r="U243" i="1"/>
  <c r="V243" i="1"/>
  <c r="W243" i="1"/>
  <c r="AJ235" i="1"/>
  <c r="AL235" i="1"/>
  <c r="AK235" i="1"/>
  <c r="AM235" i="1"/>
  <c r="U235" i="1"/>
  <c r="V235" i="1"/>
  <c r="W235" i="1"/>
  <c r="AJ227" i="1"/>
  <c r="AL227" i="1"/>
  <c r="AK227" i="1"/>
  <c r="AM227" i="1"/>
  <c r="U227" i="1"/>
  <c r="V227" i="1"/>
  <c r="W227" i="1"/>
  <c r="AJ219" i="1"/>
  <c r="AL219" i="1"/>
  <c r="AK219" i="1"/>
  <c r="AM219" i="1"/>
  <c r="U219" i="1"/>
  <c r="V219" i="1"/>
  <c r="W219" i="1"/>
  <c r="AJ211" i="1"/>
  <c r="AL211" i="1"/>
  <c r="AK211" i="1"/>
  <c r="AM211" i="1"/>
  <c r="U211" i="1"/>
  <c r="V211" i="1"/>
  <c r="W211" i="1"/>
  <c r="AJ203" i="1"/>
  <c r="AL203" i="1"/>
  <c r="AK203" i="1"/>
  <c r="AM203" i="1"/>
  <c r="U203" i="1"/>
  <c r="V203" i="1"/>
  <c r="W203" i="1"/>
  <c r="AJ195" i="1"/>
  <c r="AL195" i="1"/>
  <c r="AK195" i="1"/>
  <c r="AM195" i="1"/>
  <c r="U195" i="1"/>
  <c r="V195" i="1"/>
  <c r="W195" i="1"/>
  <c r="AJ187" i="1"/>
  <c r="AK187" i="1"/>
  <c r="AL187" i="1"/>
  <c r="AM187" i="1"/>
  <c r="U187" i="1"/>
  <c r="V187" i="1"/>
  <c r="W187" i="1"/>
  <c r="AJ179" i="1"/>
  <c r="AK179" i="1"/>
  <c r="AL179" i="1"/>
  <c r="AM179" i="1"/>
  <c r="V179" i="1"/>
  <c r="W179" i="1"/>
  <c r="U179" i="1"/>
  <c r="AJ171" i="1"/>
  <c r="AK171" i="1"/>
  <c r="AL171" i="1"/>
  <c r="AM171" i="1"/>
  <c r="U171" i="1"/>
  <c r="V171" i="1"/>
  <c r="W171" i="1"/>
  <c r="AJ163" i="1"/>
  <c r="AK163" i="1"/>
  <c r="AL163" i="1"/>
  <c r="AM163" i="1"/>
  <c r="V163" i="1"/>
  <c r="W163" i="1"/>
  <c r="U163" i="1"/>
  <c r="AJ155" i="1"/>
  <c r="AK155" i="1"/>
  <c r="AL155" i="1"/>
  <c r="AM155" i="1"/>
  <c r="U155" i="1"/>
  <c r="V155" i="1"/>
  <c r="W155" i="1"/>
  <c r="AJ147" i="1"/>
  <c r="AK147" i="1"/>
  <c r="AL147" i="1"/>
  <c r="AM147" i="1"/>
  <c r="V147" i="1"/>
  <c r="U147" i="1"/>
  <c r="W147" i="1"/>
  <c r="AJ420" i="1"/>
  <c r="AK420" i="1"/>
  <c r="AM420" i="1"/>
  <c r="AL420" i="1"/>
  <c r="V420" i="1"/>
  <c r="W420" i="1"/>
  <c r="U420" i="1"/>
  <c r="AJ231" i="1"/>
  <c r="AL231" i="1"/>
  <c r="AK231" i="1"/>
  <c r="AM231" i="1"/>
  <c r="V231" i="1"/>
  <c r="W231" i="1"/>
  <c r="U231" i="1"/>
  <c r="AJ496" i="1"/>
  <c r="AK496" i="1"/>
  <c r="AL496" i="1"/>
  <c r="AM496" i="1"/>
  <c r="U496" i="1"/>
  <c r="W496" i="1"/>
  <c r="V496" i="1"/>
  <c r="AK472" i="1"/>
  <c r="AJ472" i="1"/>
  <c r="AL472" i="1"/>
  <c r="AM472" i="1"/>
  <c r="U472" i="1"/>
  <c r="V472" i="1"/>
  <c r="W472" i="1"/>
  <c r="AJ464" i="1"/>
  <c r="AK464" i="1"/>
  <c r="AM464" i="1"/>
  <c r="AL464" i="1"/>
  <c r="U464" i="1"/>
  <c r="W464" i="1"/>
  <c r="V464" i="1"/>
  <c r="AJ448" i="1"/>
  <c r="AK448" i="1"/>
  <c r="AM448" i="1"/>
  <c r="U448" i="1"/>
  <c r="W448" i="1"/>
  <c r="AL448" i="1"/>
  <c r="V448" i="1"/>
  <c r="AJ440" i="1"/>
  <c r="AK440" i="1"/>
  <c r="AM440" i="1"/>
  <c r="AL440" i="1"/>
  <c r="U440" i="1"/>
  <c r="V440" i="1"/>
  <c r="W440" i="1"/>
  <c r="AL336" i="1"/>
  <c r="AM336" i="1"/>
  <c r="AJ336" i="1"/>
  <c r="AK336" i="1"/>
  <c r="W336" i="1"/>
  <c r="V336" i="1"/>
  <c r="U336" i="1"/>
  <c r="AK280" i="1"/>
  <c r="AM280" i="1"/>
  <c r="AJ280" i="1"/>
  <c r="AL280" i="1"/>
  <c r="U280" i="1"/>
  <c r="V280" i="1"/>
  <c r="W280" i="1"/>
  <c r="AK272" i="1"/>
  <c r="AM272" i="1"/>
  <c r="AL272" i="1"/>
  <c r="AJ272" i="1"/>
  <c r="W272" i="1"/>
  <c r="U272" i="1"/>
  <c r="V272" i="1"/>
  <c r="AK176" i="1"/>
  <c r="AL176" i="1"/>
  <c r="AJ176" i="1"/>
  <c r="AM176" i="1"/>
  <c r="W176" i="1"/>
  <c r="V176" i="1"/>
  <c r="U176" i="1"/>
  <c r="AK168" i="1"/>
  <c r="AL168" i="1"/>
  <c r="AJ168" i="1"/>
  <c r="AM168" i="1"/>
  <c r="W168" i="1"/>
  <c r="V168" i="1"/>
  <c r="U168" i="1"/>
  <c r="AK152" i="1"/>
  <c r="AL152" i="1"/>
  <c r="AJ152" i="1"/>
  <c r="AM152" i="1"/>
  <c r="W152" i="1"/>
  <c r="V152" i="1"/>
  <c r="U152" i="1"/>
  <c r="AK144" i="1"/>
  <c r="AL144" i="1"/>
  <c r="AJ144" i="1"/>
  <c r="AM144" i="1"/>
  <c r="W144" i="1"/>
  <c r="U144" i="1"/>
  <c r="V144" i="1"/>
  <c r="AJ518" i="1"/>
  <c r="AK518" i="1"/>
  <c r="AL518" i="1"/>
  <c r="AM518" i="1"/>
  <c r="V518" i="1"/>
  <c r="W518" i="1"/>
  <c r="U518" i="1"/>
  <c r="AJ510" i="1"/>
  <c r="AK510" i="1"/>
  <c r="AL510" i="1"/>
  <c r="V510" i="1"/>
  <c r="W510" i="1"/>
  <c r="AM510" i="1"/>
  <c r="U510" i="1"/>
  <c r="AJ502" i="1"/>
  <c r="AK502" i="1"/>
  <c r="AL502" i="1"/>
  <c r="AM502" i="1"/>
  <c r="V502" i="1"/>
  <c r="W502" i="1"/>
  <c r="U502" i="1"/>
  <c r="AJ494" i="1"/>
  <c r="AK494" i="1"/>
  <c r="AL494" i="1"/>
  <c r="V494" i="1"/>
  <c r="W494" i="1"/>
  <c r="AM494" i="1"/>
  <c r="U494" i="1"/>
  <c r="AK486" i="1"/>
  <c r="AJ486" i="1"/>
  <c r="AL486" i="1"/>
  <c r="AM486" i="1"/>
  <c r="V486" i="1"/>
  <c r="W486" i="1"/>
  <c r="U486" i="1"/>
  <c r="AK478" i="1"/>
  <c r="AJ478" i="1"/>
  <c r="AL478" i="1"/>
  <c r="AM478" i="1"/>
  <c r="V478" i="1"/>
  <c r="W478" i="1"/>
  <c r="U478" i="1"/>
  <c r="AK470" i="1"/>
  <c r="AJ470" i="1"/>
  <c r="AL470" i="1"/>
  <c r="V470" i="1"/>
  <c r="W470" i="1"/>
  <c r="AM470" i="1"/>
  <c r="U470" i="1"/>
  <c r="AJ462" i="1"/>
  <c r="AK462" i="1"/>
  <c r="AM462" i="1"/>
  <c r="AL462" i="1"/>
  <c r="V462" i="1"/>
  <c r="W462" i="1"/>
  <c r="U462" i="1"/>
  <c r="AJ454" i="1"/>
  <c r="AK454" i="1"/>
  <c r="AM454" i="1"/>
  <c r="AL454" i="1"/>
  <c r="V454" i="1"/>
  <c r="W454" i="1"/>
  <c r="U454" i="1"/>
  <c r="AJ446" i="1"/>
  <c r="AK446" i="1"/>
  <c r="AM446" i="1"/>
  <c r="AL446" i="1"/>
  <c r="V446" i="1"/>
  <c r="W446" i="1"/>
  <c r="U446" i="1"/>
  <c r="AJ438" i="1"/>
  <c r="AK438" i="1"/>
  <c r="AM438" i="1"/>
  <c r="AL438" i="1"/>
  <c r="V438" i="1"/>
  <c r="W438" i="1"/>
  <c r="U438" i="1"/>
  <c r="AJ430" i="1"/>
  <c r="AK430" i="1"/>
  <c r="AM430" i="1"/>
  <c r="AL430" i="1"/>
  <c r="V430" i="1"/>
  <c r="W430" i="1"/>
  <c r="U430" i="1"/>
  <c r="AJ422" i="1"/>
  <c r="AK422" i="1"/>
  <c r="AM422" i="1"/>
  <c r="AL422" i="1"/>
  <c r="V422" i="1"/>
  <c r="W422" i="1"/>
  <c r="U422" i="1"/>
  <c r="AJ414" i="1"/>
  <c r="AK414" i="1"/>
  <c r="AM414" i="1"/>
  <c r="AL414" i="1"/>
  <c r="V414" i="1"/>
  <c r="W414" i="1"/>
  <c r="U414" i="1"/>
  <c r="AJ406" i="1"/>
  <c r="AK406" i="1"/>
  <c r="AM406" i="1"/>
  <c r="AL406" i="1"/>
  <c r="V406" i="1"/>
  <c r="W406" i="1"/>
  <c r="U406" i="1"/>
  <c r="AJ398" i="1"/>
  <c r="AK398" i="1"/>
  <c r="AM398" i="1"/>
  <c r="AL398" i="1"/>
  <c r="V398" i="1"/>
  <c r="W398" i="1"/>
  <c r="U398" i="1"/>
  <c r="AL390" i="1"/>
  <c r="AJ390" i="1"/>
  <c r="AK390" i="1"/>
  <c r="V390" i="1"/>
  <c r="AM390" i="1"/>
  <c r="W390" i="1"/>
  <c r="U390" i="1"/>
  <c r="AL382" i="1"/>
  <c r="AJ382" i="1"/>
  <c r="AK382" i="1"/>
  <c r="AM382" i="1"/>
  <c r="V382" i="1"/>
  <c r="W382" i="1"/>
  <c r="U382" i="1"/>
  <c r="AL374" i="1"/>
  <c r="AJ374" i="1"/>
  <c r="AK374" i="1"/>
  <c r="AM374" i="1"/>
  <c r="V374" i="1"/>
  <c r="W374" i="1"/>
  <c r="U374" i="1"/>
  <c r="AL366" i="1"/>
  <c r="AJ366" i="1"/>
  <c r="AK366" i="1"/>
  <c r="AM366" i="1"/>
  <c r="V366" i="1"/>
  <c r="W366" i="1"/>
  <c r="U366" i="1"/>
  <c r="AL358" i="1"/>
  <c r="AM358" i="1"/>
  <c r="AJ358" i="1"/>
  <c r="AK358" i="1"/>
  <c r="V358" i="1"/>
  <c r="W358" i="1"/>
  <c r="U358" i="1"/>
  <c r="AL350" i="1"/>
  <c r="AM350" i="1"/>
  <c r="AJ350" i="1"/>
  <c r="AK350" i="1"/>
  <c r="V350" i="1"/>
  <c r="W350" i="1"/>
  <c r="U350" i="1"/>
  <c r="AL342" i="1"/>
  <c r="AM342" i="1"/>
  <c r="AJ342" i="1"/>
  <c r="AK342" i="1"/>
  <c r="V342" i="1"/>
  <c r="W342" i="1"/>
  <c r="U342" i="1"/>
  <c r="AL334" i="1"/>
  <c r="AM334" i="1"/>
  <c r="AJ334" i="1"/>
  <c r="AK334" i="1"/>
  <c r="V334" i="1"/>
  <c r="W334" i="1"/>
  <c r="U334" i="1"/>
  <c r="AL326" i="1"/>
  <c r="AM326" i="1"/>
  <c r="AJ326" i="1"/>
  <c r="AK326" i="1"/>
  <c r="V326" i="1"/>
  <c r="W326" i="1"/>
  <c r="U326" i="1"/>
  <c r="AL318" i="1"/>
  <c r="AM318" i="1"/>
  <c r="AJ318" i="1"/>
  <c r="AK318" i="1"/>
  <c r="V318" i="1"/>
  <c r="W318" i="1"/>
  <c r="U318" i="1"/>
  <c r="AL310" i="1"/>
  <c r="AM310" i="1"/>
  <c r="AJ310" i="1"/>
  <c r="AK310" i="1"/>
  <c r="V310" i="1"/>
  <c r="W310" i="1"/>
  <c r="U310" i="1"/>
  <c r="AL302" i="1"/>
  <c r="AM302" i="1"/>
  <c r="AJ302" i="1"/>
  <c r="AK302" i="1"/>
  <c r="V302" i="1"/>
  <c r="W302" i="1"/>
  <c r="U302" i="1"/>
  <c r="AK294" i="1"/>
  <c r="AJ294" i="1"/>
  <c r="AL294" i="1"/>
  <c r="AM294" i="1"/>
  <c r="V294" i="1"/>
  <c r="W294" i="1"/>
  <c r="U294" i="1"/>
  <c r="AK286" i="1"/>
  <c r="AJ286" i="1"/>
  <c r="AL286" i="1"/>
  <c r="AM286" i="1"/>
  <c r="V286" i="1"/>
  <c r="W286" i="1"/>
  <c r="U286" i="1"/>
  <c r="AK278" i="1"/>
  <c r="AM278" i="1"/>
  <c r="AJ278" i="1"/>
  <c r="AL278" i="1"/>
  <c r="V278" i="1"/>
  <c r="W278" i="1"/>
  <c r="U278" i="1"/>
  <c r="AK270" i="1"/>
  <c r="AM270" i="1"/>
  <c r="AJ270" i="1"/>
  <c r="AL270" i="1"/>
  <c r="V270" i="1"/>
  <c r="W270" i="1"/>
  <c r="U270" i="1"/>
  <c r="AK262" i="1"/>
  <c r="AM262" i="1"/>
  <c r="AJ262" i="1"/>
  <c r="AL262" i="1"/>
  <c r="V262" i="1"/>
  <c r="W262" i="1"/>
  <c r="U262" i="1"/>
  <c r="AK254" i="1"/>
  <c r="AM254" i="1"/>
  <c r="AJ254" i="1"/>
  <c r="AL254" i="1"/>
  <c r="V254" i="1"/>
  <c r="W254" i="1"/>
  <c r="U254" i="1"/>
  <c r="AK246" i="1"/>
  <c r="AM246" i="1"/>
  <c r="AJ246" i="1"/>
  <c r="AL246" i="1"/>
  <c r="V246" i="1"/>
  <c r="W246" i="1"/>
  <c r="U246" i="1"/>
  <c r="AK238" i="1"/>
  <c r="AM238" i="1"/>
  <c r="AJ238" i="1"/>
  <c r="AL238" i="1"/>
  <c r="V238" i="1"/>
  <c r="W238" i="1"/>
  <c r="U238" i="1"/>
  <c r="AK230" i="1"/>
  <c r="AL230" i="1"/>
  <c r="AM230" i="1"/>
  <c r="AJ230" i="1"/>
  <c r="V230" i="1"/>
  <c r="W230" i="1"/>
  <c r="U230" i="1"/>
  <c r="AK222" i="1"/>
  <c r="AL222" i="1"/>
  <c r="AM222" i="1"/>
  <c r="AJ222" i="1"/>
  <c r="V222" i="1"/>
  <c r="W222" i="1"/>
  <c r="U222" i="1"/>
  <c r="AK214" i="1"/>
  <c r="AL214" i="1"/>
  <c r="AM214" i="1"/>
  <c r="AJ214" i="1"/>
  <c r="V214" i="1"/>
  <c r="W214" i="1"/>
  <c r="U214" i="1"/>
  <c r="AK206" i="1"/>
  <c r="AL206" i="1"/>
  <c r="AM206" i="1"/>
  <c r="AJ206" i="1"/>
  <c r="V206" i="1"/>
  <c r="W206" i="1"/>
  <c r="U206" i="1"/>
  <c r="AK198" i="1"/>
  <c r="AL198" i="1"/>
  <c r="AM198" i="1"/>
  <c r="AJ198" i="1"/>
  <c r="V198" i="1"/>
  <c r="W198" i="1"/>
  <c r="U198" i="1"/>
  <c r="AK190" i="1"/>
  <c r="AL190" i="1"/>
  <c r="AM190" i="1"/>
  <c r="AJ190" i="1"/>
  <c r="V190" i="1"/>
  <c r="W190" i="1"/>
  <c r="U190" i="1"/>
  <c r="AK182" i="1"/>
  <c r="AL182" i="1"/>
  <c r="AM182" i="1"/>
  <c r="AJ182" i="1"/>
  <c r="V182" i="1"/>
  <c r="U182" i="1"/>
  <c r="W182" i="1"/>
  <c r="AK174" i="1"/>
  <c r="AL174" i="1"/>
  <c r="AM174" i="1"/>
  <c r="AJ174" i="1"/>
  <c r="V174" i="1"/>
  <c r="W174" i="1"/>
  <c r="U174" i="1"/>
  <c r="AK166" i="1"/>
  <c r="AL166" i="1"/>
  <c r="AM166" i="1"/>
  <c r="AJ166" i="1"/>
  <c r="V166" i="1"/>
  <c r="U166" i="1"/>
  <c r="W166" i="1"/>
  <c r="AK158" i="1"/>
  <c r="AL158" i="1"/>
  <c r="AM158" i="1"/>
  <c r="AJ158" i="1"/>
  <c r="V158" i="1"/>
  <c r="W158" i="1"/>
  <c r="U158" i="1"/>
  <c r="AK150" i="1"/>
  <c r="AL150" i="1"/>
  <c r="AM150" i="1"/>
  <c r="AJ150" i="1"/>
  <c r="U150" i="1"/>
  <c r="V150" i="1"/>
  <c r="W150" i="1"/>
  <c r="AJ404" i="1"/>
  <c r="AK404" i="1"/>
  <c r="AM404" i="1"/>
  <c r="AL404" i="1"/>
  <c r="V404" i="1"/>
  <c r="W404" i="1"/>
  <c r="U404" i="1"/>
  <c r="AJ396" i="1"/>
  <c r="AK396" i="1"/>
  <c r="AM396" i="1"/>
  <c r="AL396" i="1"/>
  <c r="V396" i="1"/>
  <c r="U396" i="1"/>
  <c r="W396" i="1"/>
  <c r="AL388" i="1"/>
  <c r="AK388" i="1"/>
  <c r="AM388" i="1"/>
  <c r="AJ388" i="1"/>
  <c r="V388" i="1"/>
  <c r="W388" i="1"/>
  <c r="U388" i="1"/>
  <c r="AL364" i="1"/>
  <c r="AJ364" i="1"/>
  <c r="AK364" i="1"/>
  <c r="AM364" i="1"/>
  <c r="U364" i="1"/>
  <c r="V364" i="1"/>
  <c r="W364" i="1"/>
  <c r="AL519" i="1"/>
  <c r="AM519" i="1"/>
  <c r="AJ519" i="1"/>
  <c r="AK519" i="1"/>
  <c r="V519" i="1"/>
  <c r="W519" i="1"/>
  <c r="U519" i="1"/>
  <c r="AJ439" i="1"/>
  <c r="AK439" i="1"/>
  <c r="AM439" i="1"/>
  <c r="V439" i="1"/>
  <c r="W439" i="1"/>
  <c r="AL439" i="1"/>
  <c r="U439" i="1"/>
  <c r="AJ415" i="1"/>
  <c r="AK415" i="1"/>
  <c r="V415" i="1"/>
  <c r="AL415" i="1"/>
  <c r="W415" i="1"/>
  <c r="U415" i="1"/>
  <c r="AM415" i="1"/>
  <c r="AJ407" i="1"/>
  <c r="AK407" i="1"/>
  <c r="AM407" i="1"/>
  <c r="V407" i="1"/>
  <c r="W407" i="1"/>
  <c r="AL407" i="1"/>
  <c r="U407" i="1"/>
  <c r="AK383" i="1"/>
  <c r="AL383" i="1"/>
  <c r="AJ383" i="1"/>
  <c r="AM383" i="1"/>
  <c r="V383" i="1"/>
  <c r="W383" i="1"/>
  <c r="U383" i="1"/>
  <c r="AK327" i="1"/>
  <c r="AL327" i="1"/>
  <c r="AJ327" i="1"/>
  <c r="AM327" i="1"/>
  <c r="V327" i="1"/>
  <c r="W327" i="1"/>
  <c r="U327" i="1"/>
  <c r="AL287" i="1"/>
  <c r="AK287" i="1"/>
  <c r="AM287" i="1"/>
  <c r="AJ287" i="1"/>
  <c r="V287" i="1"/>
  <c r="W287" i="1"/>
  <c r="U287" i="1"/>
  <c r="AL279" i="1"/>
  <c r="AJ279" i="1"/>
  <c r="AK279" i="1"/>
  <c r="AM279" i="1"/>
  <c r="V279" i="1"/>
  <c r="W279" i="1"/>
  <c r="U279" i="1"/>
  <c r="AJ247" i="1"/>
  <c r="AL247" i="1"/>
  <c r="AK247" i="1"/>
  <c r="AM247" i="1"/>
  <c r="V247" i="1"/>
  <c r="W247" i="1"/>
  <c r="U247" i="1"/>
  <c r="AJ215" i="1"/>
  <c r="AL215" i="1"/>
  <c r="AK215" i="1"/>
  <c r="AM215" i="1"/>
  <c r="V215" i="1"/>
  <c r="W215" i="1"/>
  <c r="U215" i="1"/>
  <c r="AJ199" i="1"/>
  <c r="AL199" i="1"/>
  <c r="AK199" i="1"/>
  <c r="AM199" i="1"/>
  <c r="V199" i="1"/>
  <c r="W199" i="1"/>
  <c r="U199" i="1"/>
  <c r="AJ167" i="1"/>
  <c r="AK167" i="1"/>
  <c r="AL167" i="1"/>
  <c r="AM167" i="1"/>
  <c r="U167" i="1"/>
  <c r="V167" i="1"/>
  <c r="W167" i="1"/>
  <c r="AJ159" i="1"/>
  <c r="AK159" i="1"/>
  <c r="AL159" i="1"/>
  <c r="AM159" i="1"/>
  <c r="V159" i="1"/>
  <c r="W159" i="1"/>
  <c r="U159" i="1"/>
  <c r="AL517" i="1"/>
  <c r="AM517" i="1"/>
  <c r="AK517" i="1"/>
  <c r="V517" i="1"/>
  <c r="W517" i="1"/>
  <c r="AJ517" i="1"/>
  <c r="U517" i="1"/>
  <c r="AJ504" i="1"/>
  <c r="AK504" i="1"/>
  <c r="AL504" i="1"/>
  <c r="AM504" i="1"/>
  <c r="U504" i="1"/>
  <c r="V504" i="1"/>
  <c r="W504" i="1"/>
  <c r="AK480" i="1"/>
  <c r="AJ480" i="1"/>
  <c r="AL480" i="1"/>
  <c r="AM480" i="1"/>
  <c r="U480" i="1"/>
  <c r="V480" i="1"/>
  <c r="W480" i="1"/>
  <c r="AJ416" i="1"/>
  <c r="AK416" i="1"/>
  <c r="AM416" i="1"/>
  <c r="U416" i="1"/>
  <c r="W416" i="1"/>
  <c r="AL416" i="1"/>
  <c r="V416" i="1"/>
  <c r="AL384" i="1"/>
  <c r="AM384" i="1"/>
  <c r="AJ384" i="1"/>
  <c r="AK384" i="1"/>
  <c r="U384" i="1"/>
  <c r="W384" i="1"/>
  <c r="V384" i="1"/>
  <c r="AL360" i="1"/>
  <c r="AM360" i="1"/>
  <c r="AJ360" i="1"/>
  <c r="AK360" i="1"/>
  <c r="V360" i="1"/>
  <c r="U360" i="1"/>
  <c r="W360" i="1"/>
  <c r="AL344" i="1"/>
  <c r="AM344" i="1"/>
  <c r="AJ344" i="1"/>
  <c r="AK344" i="1"/>
  <c r="U344" i="1"/>
  <c r="V344" i="1"/>
  <c r="W344" i="1"/>
  <c r="AL312" i="1"/>
  <c r="AM312" i="1"/>
  <c r="AJ312" i="1"/>
  <c r="AK312" i="1"/>
  <c r="U312" i="1"/>
  <c r="V312" i="1"/>
  <c r="W312" i="1"/>
  <c r="AK288" i="1"/>
  <c r="AJ288" i="1"/>
  <c r="AL288" i="1"/>
  <c r="AM288" i="1"/>
  <c r="W288" i="1"/>
  <c r="U288" i="1"/>
  <c r="V288" i="1"/>
  <c r="AK256" i="1"/>
  <c r="AM256" i="1"/>
  <c r="AL256" i="1"/>
  <c r="AJ256" i="1"/>
  <c r="V256" i="1"/>
  <c r="U256" i="1"/>
  <c r="W256" i="1"/>
  <c r="AK248" i="1"/>
  <c r="AM248" i="1"/>
  <c r="AL248" i="1"/>
  <c r="AJ248" i="1"/>
  <c r="V248" i="1"/>
  <c r="W248" i="1"/>
  <c r="U248" i="1"/>
  <c r="AK224" i="1"/>
  <c r="AL224" i="1"/>
  <c r="AM224" i="1"/>
  <c r="AJ224" i="1"/>
  <c r="W224" i="1"/>
  <c r="U224" i="1"/>
  <c r="V224" i="1"/>
  <c r="AK216" i="1"/>
  <c r="AL216" i="1"/>
  <c r="AM216" i="1"/>
  <c r="AJ216" i="1"/>
  <c r="V216" i="1"/>
  <c r="W216" i="1"/>
  <c r="U216" i="1"/>
  <c r="AK184" i="1"/>
  <c r="AL184" i="1"/>
  <c r="AJ184" i="1"/>
  <c r="AM184" i="1"/>
  <c r="W184" i="1"/>
  <c r="V184" i="1"/>
  <c r="U184" i="1"/>
  <c r="AK160" i="1"/>
  <c r="AL160" i="1"/>
  <c r="AJ160" i="1"/>
  <c r="AM160" i="1"/>
  <c r="W160" i="1"/>
  <c r="V160" i="1"/>
  <c r="U160" i="1"/>
  <c r="AL521" i="1"/>
  <c r="AM521" i="1"/>
  <c r="V521" i="1"/>
  <c r="W521" i="1"/>
  <c r="AJ521" i="1"/>
  <c r="U521" i="1"/>
  <c r="AK521" i="1"/>
  <c r="AL513" i="1"/>
  <c r="AM513" i="1"/>
  <c r="V513" i="1"/>
  <c r="AJ513" i="1"/>
  <c r="W513" i="1"/>
  <c r="AK513" i="1"/>
  <c r="U513" i="1"/>
  <c r="AL505" i="1"/>
  <c r="AM505" i="1"/>
  <c r="V505" i="1"/>
  <c r="W505" i="1"/>
  <c r="AJ505" i="1"/>
  <c r="AK505" i="1"/>
  <c r="U505" i="1"/>
  <c r="AL497" i="1"/>
  <c r="AM497" i="1"/>
  <c r="V497" i="1"/>
  <c r="AJ497" i="1"/>
  <c r="W497" i="1"/>
  <c r="AK497" i="1"/>
  <c r="U497" i="1"/>
  <c r="AL489" i="1"/>
  <c r="AM489" i="1"/>
  <c r="V489" i="1"/>
  <c r="W489" i="1"/>
  <c r="AJ489" i="1"/>
  <c r="U489" i="1"/>
  <c r="AK489" i="1"/>
  <c r="AJ481" i="1"/>
  <c r="AK481" i="1"/>
  <c r="V481" i="1"/>
  <c r="W481" i="1"/>
  <c r="AL481" i="1"/>
  <c r="AM481" i="1"/>
  <c r="U481" i="1"/>
  <c r="AJ473" i="1"/>
  <c r="AK473" i="1"/>
  <c r="V473" i="1"/>
  <c r="W473" i="1"/>
  <c r="AL473" i="1"/>
  <c r="AM473" i="1"/>
  <c r="U473" i="1"/>
  <c r="AJ465" i="1"/>
  <c r="AK465" i="1"/>
  <c r="AL465" i="1"/>
  <c r="AM465" i="1"/>
  <c r="V465" i="1"/>
  <c r="W465" i="1"/>
  <c r="U465" i="1"/>
  <c r="AJ457" i="1"/>
  <c r="AK457" i="1"/>
  <c r="AL457" i="1"/>
  <c r="AM457" i="1"/>
  <c r="V457" i="1"/>
  <c r="W457" i="1"/>
  <c r="U457" i="1"/>
  <c r="AJ449" i="1"/>
  <c r="AK449" i="1"/>
  <c r="AL449" i="1"/>
  <c r="AM449" i="1"/>
  <c r="V449" i="1"/>
  <c r="W449" i="1"/>
  <c r="U449" i="1"/>
  <c r="AJ441" i="1"/>
  <c r="AK441" i="1"/>
  <c r="AL441" i="1"/>
  <c r="AM441" i="1"/>
  <c r="V441" i="1"/>
  <c r="W441" i="1"/>
  <c r="U441" i="1"/>
  <c r="AJ433" i="1"/>
  <c r="AK433" i="1"/>
  <c r="AL433" i="1"/>
  <c r="AM433" i="1"/>
  <c r="V433" i="1"/>
  <c r="W433" i="1"/>
  <c r="U433" i="1"/>
  <c r="AJ425" i="1"/>
  <c r="AK425" i="1"/>
  <c r="AL425" i="1"/>
  <c r="AM425" i="1"/>
  <c r="V425" i="1"/>
  <c r="W425" i="1"/>
  <c r="U425" i="1"/>
  <c r="AJ417" i="1"/>
  <c r="AK417" i="1"/>
  <c r="AL417" i="1"/>
  <c r="AM417" i="1"/>
  <c r="V417" i="1"/>
  <c r="W417" i="1"/>
  <c r="U417" i="1"/>
  <c r="AJ409" i="1"/>
  <c r="AK409" i="1"/>
  <c r="AL409" i="1"/>
  <c r="AM409" i="1"/>
  <c r="V409" i="1"/>
  <c r="W409" i="1"/>
  <c r="U409" i="1"/>
  <c r="AJ401" i="1"/>
  <c r="AK401" i="1"/>
  <c r="AL401" i="1"/>
  <c r="AM401" i="1"/>
  <c r="V401" i="1"/>
  <c r="W401" i="1"/>
  <c r="U401" i="1"/>
  <c r="AJ393" i="1"/>
  <c r="AK393" i="1"/>
  <c r="AL393" i="1"/>
  <c r="AM393" i="1"/>
  <c r="V393" i="1"/>
  <c r="W393" i="1"/>
  <c r="U393" i="1"/>
  <c r="AK385" i="1"/>
  <c r="AL385" i="1"/>
  <c r="AJ385" i="1"/>
  <c r="AM385" i="1"/>
  <c r="V385" i="1"/>
  <c r="W385" i="1"/>
  <c r="U385" i="1"/>
  <c r="AK377" i="1"/>
  <c r="AL377" i="1"/>
  <c r="AJ377" i="1"/>
  <c r="AM377" i="1"/>
  <c r="V377" i="1"/>
  <c r="W377" i="1"/>
  <c r="U377" i="1"/>
  <c r="AK369" i="1"/>
  <c r="AL369" i="1"/>
  <c r="AJ369" i="1"/>
  <c r="AM369" i="1"/>
  <c r="V369" i="1"/>
  <c r="W369" i="1"/>
  <c r="U369" i="1"/>
  <c r="AK361" i="1"/>
  <c r="AL361" i="1"/>
  <c r="AJ361" i="1"/>
  <c r="AM361" i="1"/>
  <c r="V361" i="1"/>
  <c r="W361" i="1"/>
  <c r="U361" i="1"/>
  <c r="AK353" i="1"/>
  <c r="AL353" i="1"/>
  <c r="AJ353" i="1"/>
  <c r="V353" i="1"/>
  <c r="W353" i="1"/>
  <c r="AM353" i="1"/>
  <c r="U353" i="1"/>
  <c r="AK345" i="1"/>
  <c r="AL345" i="1"/>
  <c r="AJ345" i="1"/>
  <c r="AM345" i="1"/>
  <c r="V345" i="1"/>
  <c r="W345" i="1"/>
  <c r="U345" i="1"/>
  <c r="AK337" i="1"/>
  <c r="AL337" i="1"/>
  <c r="AJ337" i="1"/>
  <c r="V337" i="1"/>
  <c r="W337" i="1"/>
  <c r="AM337" i="1"/>
  <c r="U337" i="1"/>
  <c r="AK329" i="1"/>
  <c r="AL329" i="1"/>
  <c r="AJ329" i="1"/>
  <c r="AM329" i="1"/>
  <c r="V329" i="1"/>
  <c r="W329" i="1"/>
  <c r="U329" i="1"/>
  <c r="AK321" i="1"/>
  <c r="AL321" i="1"/>
  <c r="AJ321" i="1"/>
  <c r="V321" i="1"/>
  <c r="W321" i="1"/>
  <c r="AM321" i="1"/>
  <c r="U321" i="1"/>
  <c r="AJ313" i="1"/>
  <c r="AK313" i="1"/>
  <c r="AL313" i="1"/>
  <c r="AM313" i="1"/>
  <c r="V313" i="1"/>
  <c r="W313" i="1"/>
  <c r="U313" i="1"/>
  <c r="AJ305" i="1"/>
  <c r="AK305" i="1"/>
  <c r="AL305" i="1"/>
  <c r="AM305" i="1"/>
  <c r="V305" i="1"/>
  <c r="W305" i="1"/>
  <c r="U305" i="1"/>
  <c r="AL297" i="1"/>
  <c r="AK297" i="1"/>
  <c r="AM297" i="1"/>
  <c r="AJ297" i="1"/>
  <c r="V297" i="1"/>
  <c r="W297" i="1"/>
  <c r="U297" i="1"/>
  <c r="AL289" i="1"/>
  <c r="AM289" i="1"/>
  <c r="AJ289" i="1"/>
  <c r="AK289" i="1"/>
  <c r="V289" i="1"/>
  <c r="W289" i="1"/>
  <c r="U289" i="1"/>
  <c r="AL281" i="1"/>
  <c r="AJ281" i="1"/>
  <c r="AM281" i="1"/>
  <c r="V281" i="1"/>
  <c r="W281" i="1"/>
  <c r="AK281" i="1"/>
  <c r="U281" i="1"/>
  <c r="AL273" i="1"/>
  <c r="AJ273" i="1"/>
  <c r="AK273" i="1"/>
  <c r="AM273" i="1"/>
  <c r="V273" i="1"/>
  <c r="W273" i="1"/>
  <c r="U273" i="1"/>
  <c r="AL265" i="1"/>
  <c r="AM265" i="1"/>
  <c r="AJ265" i="1"/>
  <c r="AK265" i="1"/>
  <c r="V265" i="1"/>
  <c r="W265" i="1"/>
  <c r="U265" i="1"/>
  <c r="AL257" i="1"/>
  <c r="AJ257" i="1"/>
  <c r="AK257" i="1"/>
  <c r="AM257" i="1"/>
  <c r="V257" i="1"/>
  <c r="W257" i="1"/>
  <c r="U257" i="1"/>
  <c r="AJ249" i="1"/>
  <c r="AL249" i="1"/>
  <c r="AM249" i="1"/>
  <c r="AK249" i="1"/>
  <c r="V249" i="1"/>
  <c r="W249" i="1"/>
  <c r="U249" i="1"/>
  <c r="AJ241" i="1"/>
  <c r="AL241" i="1"/>
  <c r="AM241" i="1"/>
  <c r="AK241" i="1"/>
  <c r="V241" i="1"/>
  <c r="W241" i="1"/>
  <c r="U241" i="1"/>
  <c r="AJ233" i="1"/>
  <c r="AL233" i="1"/>
  <c r="AK233" i="1"/>
  <c r="AM233" i="1"/>
  <c r="V233" i="1"/>
  <c r="W233" i="1"/>
  <c r="U233" i="1"/>
  <c r="AJ225" i="1"/>
  <c r="AL225" i="1"/>
  <c r="AK225" i="1"/>
  <c r="AM225" i="1"/>
  <c r="V225" i="1"/>
  <c r="W225" i="1"/>
  <c r="U225" i="1"/>
  <c r="AJ217" i="1"/>
  <c r="AL217" i="1"/>
  <c r="AK217" i="1"/>
  <c r="AM217" i="1"/>
  <c r="V217" i="1"/>
  <c r="W217" i="1"/>
  <c r="U217" i="1"/>
  <c r="AJ209" i="1"/>
  <c r="AL209" i="1"/>
  <c r="AM209" i="1"/>
  <c r="AK209" i="1"/>
  <c r="V209" i="1"/>
  <c r="W209" i="1"/>
  <c r="U209" i="1"/>
  <c r="AJ201" i="1"/>
  <c r="AL201" i="1"/>
  <c r="AK201" i="1"/>
  <c r="AM201" i="1"/>
  <c r="V201" i="1"/>
  <c r="W201" i="1"/>
  <c r="U201" i="1"/>
  <c r="AJ193" i="1"/>
  <c r="AK193" i="1"/>
  <c r="AL193" i="1"/>
  <c r="V193" i="1"/>
  <c r="W193" i="1"/>
  <c r="AM193" i="1"/>
  <c r="U193" i="1"/>
  <c r="AJ185" i="1"/>
  <c r="AK185" i="1"/>
  <c r="AL185" i="1"/>
  <c r="AM185" i="1"/>
  <c r="V185" i="1"/>
  <c r="W185" i="1"/>
  <c r="U185" i="1"/>
  <c r="AJ177" i="1"/>
  <c r="AK177" i="1"/>
  <c r="AL177" i="1"/>
  <c r="AM177" i="1"/>
  <c r="V177" i="1"/>
  <c r="W177" i="1"/>
  <c r="U177" i="1"/>
  <c r="AJ169" i="1"/>
  <c r="AK169" i="1"/>
  <c r="AL169" i="1"/>
  <c r="AM169" i="1"/>
  <c r="V169" i="1"/>
  <c r="W169" i="1"/>
  <c r="U169" i="1"/>
  <c r="AJ161" i="1"/>
  <c r="AK161" i="1"/>
  <c r="AL161" i="1"/>
  <c r="AM161" i="1"/>
  <c r="V161" i="1"/>
  <c r="W161" i="1"/>
  <c r="U161" i="1"/>
  <c r="AJ153" i="1"/>
  <c r="AK153" i="1"/>
  <c r="AL153" i="1"/>
  <c r="AM153" i="1"/>
  <c r="V153" i="1"/>
  <c r="W153" i="1"/>
  <c r="U153" i="1"/>
  <c r="AJ145" i="1"/>
  <c r="AK145" i="1"/>
  <c r="AL145" i="1"/>
  <c r="AM145" i="1"/>
  <c r="V145" i="1"/>
  <c r="U145" i="1"/>
  <c r="W145" i="1"/>
  <c r="DG439" i="1"/>
  <c r="Q439" i="1"/>
  <c r="DG431" i="1"/>
  <c r="Q431" i="1"/>
  <c r="DG423" i="1"/>
  <c r="Q423" i="1"/>
  <c r="DG415" i="1"/>
  <c r="Q415" i="1"/>
  <c r="DG391" i="1"/>
  <c r="Q391" i="1"/>
  <c r="DG327" i="1"/>
  <c r="Q327" i="1"/>
  <c r="DG319" i="1"/>
  <c r="Q319" i="1"/>
  <c r="DG231" i="1"/>
  <c r="Q231" i="1"/>
  <c r="DG491" i="1"/>
  <c r="Q491" i="1"/>
  <c r="DG475" i="1"/>
  <c r="Q475" i="1"/>
  <c r="DG503" i="1"/>
  <c r="Q503" i="1"/>
  <c r="DG463" i="1"/>
  <c r="Q463" i="1"/>
  <c r="DG367" i="1"/>
  <c r="Q367" i="1"/>
  <c r="DG359" i="1"/>
  <c r="Q359" i="1"/>
  <c r="DG295" i="1"/>
  <c r="Q295" i="1"/>
  <c r="DG271" i="1"/>
  <c r="Q271" i="1"/>
  <c r="DG263" i="1"/>
  <c r="Q263" i="1"/>
  <c r="DG207" i="1"/>
  <c r="Q207" i="1"/>
  <c r="DG199" i="1"/>
  <c r="Q199" i="1"/>
  <c r="DG167" i="1"/>
  <c r="Q167" i="1"/>
  <c r="DG143" i="1"/>
  <c r="Q143" i="1"/>
  <c r="DG506" i="1"/>
  <c r="Q506" i="1"/>
  <c r="DG490" i="1"/>
  <c r="Q490" i="1"/>
  <c r="DG402" i="1"/>
  <c r="Q402" i="1"/>
  <c r="DG346" i="1"/>
  <c r="Q346" i="1"/>
  <c r="DG330" i="1"/>
  <c r="Q330" i="1"/>
  <c r="DG322" i="1"/>
  <c r="Q322" i="1"/>
  <c r="DG314" i="1"/>
  <c r="Q314" i="1"/>
  <c r="DG306" i="1"/>
  <c r="Q306" i="1"/>
  <c r="DG298" i="1"/>
  <c r="Q298" i="1"/>
  <c r="DG290" i="1"/>
  <c r="Q290" i="1"/>
  <c r="DG282" i="1"/>
  <c r="Q282" i="1"/>
  <c r="DG274" i="1"/>
  <c r="Q274" i="1"/>
  <c r="DG266" i="1"/>
  <c r="Q266" i="1"/>
  <c r="DG258" i="1"/>
  <c r="Q258" i="1"/>
  <c r="DG250" i="1"/>
  <c r="Q250" i="1"/>
  <c r="DG242" i="1"/>
  <c r="Q242" i="1"/>
  <c r="DG234" i="1"/>
  <c r="Q234" i="1"/>
  <c r="DG226" i="1"/>
  <c r="Q226" i="1"/>
  <c r="DG218" i="1"/>
  <c r="Q218" i="1"/>
  <c r="DG210" i="1"/>
  <c r="Q210" i="1"/>
  <c r="DG202" i="1"/>
  <c r="Q202" i="1"/>
  <c r="DG194" i="1"/>
  <c r="Q194" i="1"/>
  <c r="DG186" i="1"/>
  <c r="Q186" i="1"/>
  <c r="DG178" i="1"/>
  <c r="Q178" i="1"/>
  <c r="DG170" i="1"/>
  <c r="Q170" i="1"/>
  <c r="DG162" i="1"/>
  <c r="Q162" i="1"/>
  <c r="DG154" i="1"/>
  <c r="Q154" i="1"/>
  <c r="DG146" i="1"/>
  <c r="Q146" i="1"/>
  <c r="DG499" i="1"/>
  <c r="Q499" i="1"/>
  <c r="DG467" i="1"/>
  <c r="Q467" i="1"/>
  <c r="DG459" i="1"/>
  <c r="Q459" i="1"/>
  <c r="DG519" i="1"/>
  <c r="Q519" i="1"/>
  <c r="DG495" i="1"/>
  <c r="Q495" i="1"/>
  <c r="DG479" i="1"/>
  <c r="Q479" i="1"/>
  <c r="DG351" i="1"/>
  <c r="Q351" i="1"/>
  <c r="DG335" i="1"/>
  <c r="Q335" i="1"/>
  <c r="DG287" i="1"/>
  <c r="Q287" i="1"/>
  <c r="DG279" i="1"/>
  <c r="Q279" i="1"/>
  <c r="DG247" i="1"/>
  <c r="Q247" i="1"/>
  <c r="DG215" i="1"/>
  <c r="Q215" i="1"/>
  <c r="DG191" i="1"/>
  <c r="Q191" i="1"/>
  <c r="DG183" i="1"/>
  <c r="Q183" i="1"/>
  <c r="DG175" i="1"/>
  <c r="Q175" i="1"/>
  <c r="DG159" i="1"/>
  <c r="Q159" i="1"/>
  <c r="DG151" i="1"/>
  <c r="Q151" i="1"/>
  <c r="DG522" i="1"/>
  <c r="Q522" i="1"/>
  <c r="DG514" i="1"/>
  <c r="Q514" i="1"/>
  <c r="DG474" i="1"/>
  <c r="Q474" i="1"/>
  <c r="DG466" i="1"/>
  <c r="Q466" i="1"/>
  <c r="DG450" i="1"/>
  <c r="Q450" i="1"/>
  <c r="DG442" i="1"/>
  <c r="Q442" i="1"/>
  <c r="DG434" i="1"/>
  <c r="Q434" i="1"/>
  <c r="DG426" i="1"/>
  <c r="Q426" i="1"/>
  <c r="DG410" i="1"/>
  <c r="Q410" i="1"/>
  <c r="DG394" i="1"/>
  <c r="Q394" i="1"/>
  <c r="DG362" i="1"/>
  <c r="Q362" i="1"/>
  <c r="DG354" i="1"/>
  <c r="Q354" i="1"/>
  <c r="DG517" i="1"/>
  <c r="Q517" i="1"/>
  <c r="DG509" i="1"/>
  <c r="Q509" i="1"/>
  <c r="DG501" i="1"/>
  <c r="Q501" i="1"/>
  <c r="DG485" i="1"/>
  <c r="Q485" i="1"/>
  <c r="DG477" i="1"/>
  <c r="Q477" i="1"/>
  <c r="DG469" i="1"/>
  <c r="Q469" i="1"/>
  <c r="DG453" i="1"/>
  <c r="Q453" i="1"/>
  <c r="DG445" i="1"/>
  <c r="Q445" i="1"/>
  <c r="DG421" i="1"/>
  <c r="Q421" i="1"/>
  <c r="DG413" i="1"/>
  <c r="Q413" i="1"/>
  <c r="DG405" i="1"/>
  <c r="Q405" i="1"/>
  <c r="DG397" i="1"/>
  <c r="Q397" i="1"/>
  <c r="DG381" i="1"/>
  <c r="Q381" i="1"/>
  <c r="DG373" i="1"/>
  <c r="Q373" i="1"/>
  <c r="DG365" i="1"/>
  <c r="Q365" i="1"/>
  <c r="DG357" i="1"/>
  <c r="Q357" i="1"/>
  <c r="DG349" i="1"/>
  <c r="Q349" i="1"/>
  <c r="DG341" i="1"/>
  <c r="Q341" i="1"/>
  <c r="DG333" i="1"/>
  <c r="Q333" i="1"/>
  <c r="DG325" i="1"/>
  <c r="Q325" i="1"/>
  <c r="DG317" i="1"/>
  <c r="Q317" i="1"/>
  <c r="DG309" i="1"/>
  <c r="Q309" i="1"/>
  <c r="DG301" i="1"/>
  <c r="Q301" i="1"/>
  <c r="DG293" i="1"/>
  <c r="Q293" i="1"/>
  <c r="DG285" i="1"/>
  <c r="Q285" i="1"/>
  <c r="DG277" i="1"/>
  <c r="Q277" i="1"/>
  <c r="DG269" i="1"/>
  <c r="Q269" i="1"/>
  <c r="DG261" i="1"/>
  <c r="Q261" i="1"/>
  <c r="DG253" i="1"/>
  <c r="Q253" i="1"/>
  <c r="DG245" i="1"/>
  <c r="Q245" i="1"/>
  <c r="DG237" i="1"/>
  <c r="Q237" i="1"/>
  <c r="DG229" i="1"/>
  <c r="Q229" i="1"/>
  <c r="DG221" i="1"/>
  <c r="Q221" i="1"/>
  <c r="DG213" i="1"/>
  <c r="Q213" i="1"/>
  <c r="DG205" i="1"/>
  <c r="Q205" i="1"/>
  <c r="DG197" i="1"/>
  <c r="Q197" i="1"/>
  <c r="DG189" i="1"/>
  <c r="Q189" i="1"/>
  <c r="DG181" i="1"/>
  <c r="Q181" i="1"/>
  <c r="DG173" i="1"/>
  <c r="Q173" i="1"/>
  <c r="DG165" i="1"/>
  <c r="Q165" i="1"/>
  <c r="DG157" i="1"/>
  <c r="Q157" i="1"/>
  <c r="DG149" i="1"/>
  <c r="Q149" i="1"/>
  <c r="DG427" i="1"/>
  <c r="Q427" i="1"/>
  <c r="DG511" i="1"/>
  <c r="Q511" i="1"/>
  <c r="DG487" i="1"/>
  <c r="Q487" i="1"/>
  <c r="DG471" i="1"/>
  <c r="Q471" i="1"/>
  <c r="DG455" i="1"/>
  <c r="Q455" i="1"/>
  <c r="DG447" i="1"/>
  <c r="Q447" i="1"/>
  <c r="DG407" i="1"/>
  <c r="Q407" i="1"/>
  <c r="DG399" i="1"/>
  <c r="Q399" i="1"/>
  <c r="DG383" i="1"/>
  <c r="Q383" i="1"/>
  <c r="DG375" i="1"/>
  <c r="Q375" i="1"/>
  <c r="DG343" i="1"/>
  <c r="Q343" i="1"/>
  <c r="DG311" i="1"/>
  <c r="Q311" i="1"/>
  <c r="DG303" i="1"/>
  <c r="Q303" i="1"/>
  <c r="DG255" i="1"/>
  <c r="Q255" i="1"/>
  <c r="DG239" i="1"/>
  <c r="Q239" i="1"/>
  <c r="DG223" i="1"/>
  <c r="Q223" i="1"/>
  <c r="DG498" i="1"/>
  <c r="Q498" i="1"/>
  <c r="DG482" i="1"/>
  <c r="Q482" i="1"/>
  <c r="DG458" i="1"/>
  <c r="Q458" i="1"/>
  <c r="DG418" i="1"/>
  <c r="Q418" i="1"/>
  <c r="DG386" i="1"/>
  <c r="Q386" i="1"/>
  <c r="DG378" i="1"/>
  <c r="Q378" i="1"/>
  <c r="DG370" i="1"/>
  <c r="Q370" i="1"/>
  <c r="DG338" i="1"/>
  <c r="Q338" i="1"/>
  <c r="DG493" i="1"/>
  <c r="Q493" i="1"/>
  <c r="DG461" i="1"/>
  <c r="Q461" i="1"/>
  <c r="DG437" i="1"/>
  <c r="Q437" i="1"/>
  <c r="DG429" i="1"/>
  <c r="Q429" i="1"/>
  <c r="DG389" i="1"/>
  <c r="Q389" i="1"/>
  <c r="DG520" i="1"/>
  <c r="Q520" i="1"/>
  <c r="DG512" i="1"/>
  <c r="Q512" i="1"/>
  <c r="DG504" i="1"/>
  <c r="Q504" i="1"/>
  <c r="DG496" i="1"/>
  <c r="Q496" i="1"/>
  <c r="DG488" i="1"/>
  <c r="Q488" i="1"/>
  <c r="DG480" i="1"/>
  <c r="Q480" i="1"/>
  <c r="DG472" i="1"/>
  <c r="Q472" i="1"/>
  <c r="DG464" i="1"/>
  <c r="Q464" i="1"/>
  <c r="DG456" i="1"/>
  <c r="Q456" i="1"/>
  <c r="DG448" i="1"/>
  <c r="Q448" i="1"/>
  <c r="DG440" i="1"/>
  <c r="Q440" i="1"/>
  <c r="DG432" i="1"/>
  <c r="Q432" i="1"/>
  <c r="DG424" i="1"/>
  <c r="Q424" i="1"/>
  <c r="DG416" i="1"/>
  <c r="Q416" i="1"/>
  <c r="DG408" i="1"/>
  <c r="Q408" i="1"/>
  <c r="DG400" i="1"/>
  <c r="Q400" i="1"/>
  <c r="DG392" i="1"/>
  <c r="Q392" i="1"/>
  <c r="DG384" i="1"/>
  <c r="Q384" i="1"/>
  <c r="DG376" i="1"/>
  <c r="Q376" i="1"/>
  <c r="DG368" i="1"/>
  <c r="Q368" i="1"/>
  <c r="DG360" i="1"/>
  <c r="Q360" i="1"/>
  <c r="DG352" i="1"/>
  <c r="Q352" i="1"/>
  <c r="DG344" i="1"/>
  <c r="Q344" i="1"/>
  <c r="DG336" i="1"/>
  <c r="Q336" i="1"/>
  <c r="DG328" i="1"/>
  <c r="Q328" i="1"/>
  <c r="DG320" i="1"/>
  <c r="Q320" i="1"/>
  <c r="DG312" i="1"/>
  <c r="Q312" i="1"/>
  <c r="DG304" i="1"/>
  <c r="Q304" i="1"/>
  <c r="DG296" i="1"/>
  <c r="Q296" i="1"/>
  <c r="DG288" i="1"/>
  <c r="Q288" i="1"/>
  <c r="DG280" i="1"/>
  <c r="Q280" i="1"/>
  <c r="DG272" i="1"/>
  <c r="Q272" i="1"/>
  <c r="DG264" i="1"/>
  <c r="Q264" i="1"/>
  <c r="DG256" i="1"/>
  <c r="Q256" i="1"/>
  <c r="DG248" i="1"/>
  <c r="Q248" i="1"/>
  <c r="DG240" i="1"/>
  <c r="Q240" i="1"/>
  <c r="DG232" i="1"/>
  <c r="Q232" i="1"/>
  <c r="DG224" i="1"/>
  <c r="Q224" i="1"/>
  <c r="DG216" i="1"/>
  <c r="Q216" i="1"/>
  <c r="DG208" i="1"/>
  <c r="Q208" i="1"/>
  <c r="DG200" i="1"/>
  <c r="Q200" i="1"/>
  <c r="DG192" i="1"/>
  <c r="Q192" i="1"/>
  <c r="DG184" i="1"/>
  <c r="Q184" i="1"/>
  <c r="DG176" i="1"/>
  <c r="Q176" i="1"/>
  <c r="DG168" i="1"/>
  <c r="Q168" i="1"/>
  <c r="DG160" i="1"/>
  <c r="Q160" i="1"/>
  <c r="DG152" i="1"/>
  <c r="Q152" i="1"/>
  <c r="DG144" i="1"/>
  <c r="Q144" i="1"/>
  <c r="DG507" i="1"/>
  <c r="Q507" i="1"/>
  <c r="DG435" i="1"/>
  <c r="Q435" i="1"/>
  <c r="DG411" i="1"/>
  <c r="Q411" i="1"/>
  <c r="DG403" i="1"/>
  <c r="Q403" i="1"/>
  <c r="DG315" i="1"/>
  <c r="Q315" i="1"/>
  <c r="DG299" i="1"/>
  <c r="Q299" i="1"/>
  <c r="DG283" i="1"/>
  <c r="Q283" i="1"/>
  <c r="DG275" i="1"/>
  <c r="Q275" i="1"/>
  <c r="DG243" i="1"/>
  <c r="Q243" i="1"/>
  <c r="DG235" i="1"/>
  <c r="Q235" i="1"/>
  <c r="DG219" i="1"/>
  <c r="Q219" i="1"/>
  <c r="DG443" i="1"/>
  <c r="Q443" i="1"/>
  <c r="DG379" i="1"/>
  <c r="Q379" i="1"/>
  <c r="DG371" i="1"/>
  <c r="Q371" i="1"/>
  <c r="DG347" i="1"/>
  <c r="Q347" i="1"/>
  <c r="DG339" i="1"/>
  <c r="Q339" i="1"/>
  <c r="DG323" i="1"/>
  <c r="Q323" i="1"/>
  <c r="DG307" i="1"/>
  <c r="Q307" i="1"/>
  <c r="DG259" i="1"/>
  <c r="Q259" i="1"/>
  <c r="DG251" i="1"/>
  <c r="Q251" i="1"/>
  <c r="DG227" i="1"/>
  <c r="Q227" i="1"/>
  <c r="DG211" i="1"/>
  <c r="Q211" i="1"/>
  <c r="DG195" i="1"/>
  <c r="Q195" i="1"/>
  <c r="DG187" i="1"/>
  <c r="Q187" i="1"/>
  <c r="DG163" i="1"/>
  <c r="Q163" i="1"/>
  <c r="DG518" i="1"/>
  <c r="Q518" i="1"/>
  <c r="DG510" i="1"/>
  <c r="Q510" i="1"/>
  <c r="DG502" i="1"/>
  <c r="Q502" i="1"/>
  <c r="DG494" i="1"/>
  <c r="Q494" i="1"/>
  <c r="DG486" i="1"/>
  <c r="Q486" i="1"/>
  <c r="DG478" i="1"/>
  <c r="Q478" i="1"/>
  <c r="DG470" i="1"/>
  <c r="Q470" i="1"/>
  <c r="DG462" i="1"/>
  <c r="Q462" i="1"/>
  <c r="DG454" i="1"/>
  <c r="Q454" i="1"/>
  <c r="DG446" i="1"/>
  <c r="Q446" i="1"/>
  <c r="DG438" i="1"/>
  <c r="Q438" i="1"/>
  <c r="DG430" i="1"/>
  <c r="Q430" i="1"/>
  <c r="DG422" i="1"/>
  <c r="Q422" i="1"/>
  <c r="DG414" i="1"/>
  <c r="Q414" i="1"/>
  <c r="DG406" i="1"/>
  <c r="Q406" i="1"/>
  <c r="DG398" i="1"/>
  <c r="Q398" i="1"/>
  <c r="DG390" i="1"/>
  <c r="Q390" i="1"/>
  <c r="DG382" i="1"/>
  <c r="Q382" i="1"/>
  <c r="DG374" i="1"/>
  <c r="Q374" i="1"/>
  <c r="DG366" i="1"/>
  <c r="Q366" i="1"/>
  <c r="DG358" i="1"/>
  <c r="Q358" i="1"/>
  <c r="DG350" i="1"/>
  <c r="Q350" i="1"/>
  <c r="DG342" i="1"/>
  <c r="Q342" i="1"/>
  <c r="DG334" i="1"/>
  <c r="Q334" i="1"/>
  <c r="DG326" i="1"/>
  <c r="Q326" i="1"/>
  <c r="DG318" i="1"/>
  <c r="Q318" i="1"/>
  <c r="DG310" i="1"/>
  <c r="Q310" i="1"/>
  <c r="DG302" i="1"/>
  <c r="Q302" i="1"/>
  <c r="DG294" i="1"/>
  <c r="Q294" i="1"/>
  <c r="DG286" i="1"/>
  <c r="Q286" i="1"/>
  <c r="DG278" i="1"/>
  <c r="Q278" i="1"/>
  <c r="DG270" i="1"/>
  <c r="Q270" i="1"/>
  <c r="DG262" i="1"/>
  <c r="Q262" i="1"/>
  <c r="DG254" i="1"/>
  <c r="Q254" i="1"/>
  <c r="DG246" i="1"/>
  <c r="Q246" i="1"/>
  <c r="DG238" i="1"/>
  <c r="Q238" i="1"/>
  <c r="DG230" i="1"/>
  <c r="Q230" i="1"/>
  <c r="DG222" i="1"/>
  <c r="Q222" i="1"/>
  <c r="DG214" i="1"/>
  <c r="Q214" i="1"/>
  <c r="DG206" i="1"/>
  <c r="Q206" i="1"/>
  <c r="DG198" i="1"/>
  <c r="Q198" i="1"/>
  <c r="DG190" i="1"/>
  <c r="Q190" i="1"/>
  <c r="DG182" i="1"/>
  <c r="Q182" i="1"/>
  <c r="DG174" i="1"/>
  <c r="Q174" i="1"/>
  <c r="DG166" i="1"/>
  <c r="Q166" i="1"/>
  <c r="DG158" i="1"/>
  <c r="Q158" i="1"/>
  <c r="DG150" i="1"/>
  <c r="Q150" i="1"/>
  <c r="DG521" i="1"/>
  <c r="Q521" i="1"/>
  <c r="DG505" i="1"/>
  <c r="Q505" i="1"/>
  <c r="DG489" i="1"/>
  <c r="Q489" i="1"/>
  <c r="DG481" i="1"/>
  <c r="Q481" i="1"/>
  <c r="DG457" i="1"/>
  <c r="Q457" i="1"/>
  <c r="DG441" i="1"/>
  <c r="Q441" i="1"/>
  <c r="DG433" i="1"/>
  <c r="Q433" i="1"/>
  <c r="DG425" i="1"/>
  <c r="Q425" i="1"/>
  <c r="DG385" i="1"/>
  <c r="Q385" i="1"/>
  <c r="DG369" i="1"/>
  <c r="Q369" i="1"/>
  <c r="DG361" i="1"/>
  <c r="Q361" i="1"/>
  <c r="DG337" i="1"/>
  <c r="Q337" i="1"/>
  <c r="DG313" i="1"/>
  <c r="Q313" i="1"/>
  <c r="DG297" i="1"/>
  <c r="Q297" i="1"/>
  <c r="DG289" i="1"/>
  <c r="Q289" i="1"/>
  <c r="DG281" i="1"/>
  <c r="Q281" i="1"/>
  <c r="DG257" i="1"/>
  <c r="Q257" i="1"/>
  <c r="DG241" i="1"/>
  <c r="Q241" i="1"/>
  <c r="DG225" i="1"/>
  <c r="Q225" i="1"/>
  <c r="DG217" i="1"/>
  <c r="Q217" i="1"/>
  <c r="DG209" i="1"/>
  <c r="Q209" i="1"/>
  <c r="DG201" i="1"/>
  <c r="Q201" i="1"/>
  <c r="DG193" i="1"/>
  <c r="Q193" i="1"/>
  <c r="DG169" i="1"/>
  <c r="Q169" i="1"/>
  <c r="DG153" i="1"/>
  <c r="Q153" i="1"/>
  <c r="DG145" i="1"/>
  <c r="Q145" i="1"/>
  <c r="DG515" i="1"/>
  <c r="Q515" i="1"/>
  <c r="DG483" i="1"/>
  <c r="Q483" i="1"/>
  <c r="DG451" i="1"/>
  <c r="Q451" i="1"/>
  <c r="DG419" i="1"/>
  <c r="Q419" i="1"/>
  <c r="DG395" i="1"/>
  <c r="Q395" i="1"/>
  <c r="DG387" i="1"/>
  <c r="Q387" i="1"/>
  <c r="DG363" i="1"/>
  <c r="Q363" i="1"/>
  <c r="DG355" i="1"/>
  <c r="Q355" i="1"/>
  <c r="DG331" i="1"/>
  <c r="Q331" i="1"/>
  <c r="DG291" i="1"/>
  <c r="Q291" i="1"/>
  <c r="DG267" i="1"/>
  <c r="Q267" i="1"/>
  <c r="DG203" i="1"/>
  <c r="Q203" i="1"/>
  <c r="DG179" i="1"/>
  <c r="Q179" i="1"/>
  <c r="DG171" i="1"/>
  <c r="Q171" i="1"/>
  <c r="DG155" i="1"/>
  <c r="Q155" i="1"/>
  <c r="DG147" i="1"/>
  <c r="Q147" i="1"/>
  <c r="DG513" i="1"/>
  <c r="Q513" i="1"/>
  <c r="DG497" i="1"/>
  <c r="Q497" i="1"/>
  <c r="DG473" i="1"/>
  <c r="Q473" i="1"/>
  <c r="DG465" i="1"/>
  <c r="Q465" i="1"/>
  <c r="DG449" i="1"/>
  <c r="Q449" i="1"/>
  <c r="DG417" i="1"/>
  <c r="Q417" i="1"/>
  <c r="DG409" i="1"/>
  <c r="Q409" i="1"/>
  <c r="DG401" i="1"/>
  <c r="Q401" i="1"/>
  <c r="DG393" i="1"/>
  <c r="Q393" i="1"/>
  <c r="DG377" i="1"/>
  <c r="Q377" i="1"/>
  <c r="DG353" i="1"/>
  <c r="Q353" i="1"/>
  <c r="DG345" i="1"/>
  <c r="Q345" i="1"/>
  <c r="DG329" i="1"/>
  <c r="Q329" i="1"/>
  <c r="DG321" i="1"/>
  <c r="Q321" i="1"/>
  <c r="DG305" i="1"/>
  <c r="Q305" i="1"/>
  <c r="DG273" i="1"/>
  <c r="Q273" i="1"/>
  <c r="DG265" i="1"/>
  <c r="Q265" i="1"/>
  <c r="DG249" i="1"/>
  <c r="Q249" i="1"/>
  <c r="DG233" i="1"/>
  <c r="Q233" i="1"/>
  <c r="DG185" i="1"/>
  <c r="Q185" i="1"/>
  <c r="DG177" i="1"/>
  <c r="Q177" i="1"/>
  <c r="DG161" i="1"/>
  <c r="Q161" i="1"/>
  <c r="DG516" i="1"/>
  <c r="Q516" i="1"/>
  <c r="DG508" i="1"/>
  <c r="Q508" i="1"/>
  <c r="DG500" i="1"/>
  <c r="Q500" i="1"/>
  <c r="DG492" i="1"/>
  <c r="Q492" i="1"/>
  <c r="DG484" i="1"/>
  <c r="Q484" i="1"/>
  <c r="DG476" i="1"/>
  <c r="Q476" i="1"/>
  <c r="DG468" i="1"/>
  <c r="Q468" i="1"/>
  <c r="DG460" i="1"/>
  <c r="Q460" i="1"/>
  <c r="DG452" i="1"/>
  <c r="Q452" i="1"/>
  <c r="DG444" i="1"/>
  <c r="Q444" i="1"/>
  <c r="DG436" i="1"/>
  <c r="Q436" i="1"/>
  <c r="DG428" i="1"/>
  <c r="Q428" i="1"/>
  <c r="DG420" i="1"/>
  <c r="Q420" i="1"/>
  <c r="DG412" i="1"/>
  <c r="Q412" i="1"/>
  <c r="DG404" i="1"/>
  <c r="Q404" i="1"/>
  <c r="DG396" i="1"/>
  <c r="Q396" i="1"/>
  <c r="DG388" i="1"/>
  <c r="Q388" i="1"/>
  <c r="DG380" i="1"/>
  <c r="Q380" i="1"/>
  <c r="DG372" i="1"/>
  <c r="Q372" i="1"/>
  <c r="DG364" i="1"/>
  <c r="Q364" i="1"/>
  <c r="DG356" i="1"/>
  <c r="Q356" i="1"/>
  <c r="DG348" i="1"/>
  <c r="Q348" i="1"/>
  <c r="DG340" i="1"/>
  <c r="Q340" i="1"/>
  <c r="DG332" i="1"/>
  <c r="Q332" i="1"/>
  <c r="DG324" i="1"/>
  <c r="Q324" i="1"/>
  <c r="DG316" i="1"/>
  <c r="Q316" i="1"/>
  <c r="DG308" i="1"/>
  <c r="Q308" i="1"/>
  <c r="DG300" i="1"/>
  <c r="Q300" i="1"/>
  <c r="DG292" i="1"/>
  <c r="Q292" i="1"/>
  <c r="DG284" i="1"/>
  <c r="Q284" i="1"/>
  <c r="DG276" i="1"/>
  <c r="Q276" i="1"/>
  <c r="DG268" i="1"/>
  <c r="Q268" i="1"/>
  <c r="DG260" i="1"/>
  <c r="Q260" i="1"/>
  <c r="DG252" i="1"/>
  <c r="Q252" i="1"/>
  <c r="DG244" i="1"/>
  <c r="Q244" i="1"/>
  <c r="DG236" i="1"/>
  <c r="Q236" i="1"/>
  <c r="DG228" i="1"/>
  <c r="Q228" i="1"/>
  <c r="DG220" i="1"/>
  <c r="Q220" i="1"/>
  <c r="DG212" i="1"/>
  <c r="Q212" i="1"/>
  <c r="DG204" i="1"/>
  <c r="Q204" i="1"/>
  <c r="DG196" i="1"/>
  <c r="Q196" i="1"/>
  <c r="DG188" i="1"/>
  <c r="Q188" i="1"/>
  <c r="DG180" i="1"/>
  <c r="Q180" i="1"/>
  <c r="DG172" i="1"/>
  <c r="Q172" i="1"/>
  <c r="DG164" i="1"/>
  <c r="Q164" i="1"/>
  <c r="DG156" i="1"/>
  <c r="Q156" i="1"/>
  <c r="DG148" i="1"/>
  <c r="Q148" i="1"/>
  <c r="BV506" i="1"/>
  <c r="AE506" i="1"/>
  <c r="BV426" i="1"/>
  <c r="AE426" i="1"/>
  <c r="BV308" i="1"/>
  <c r="AE308" i="1"/>
  <c r="BW520" i="1"/>
  <c r="AF520" i="1"/>
  <c r="BW502" i="1"/>
  <c r="AF502" i="1"/>
  <c r="BW476" i="1"/>
  <c r="AF476" i="1"/>
  <c r="BW466" i="1"/>
  <c r="AF466" i="1"/>
  <c r="BW422" i="1"/>
  <c r="AF422" i="1"/>
  <c r="BW416" i="1"/>
  <c r="AF416" i="1"/>
  <c r="BW414" i="1"/>
  <c r="AF414" i="1"/>
  <c r="BW404" i="1"/>
  <c r="AF404" i="1"/>
  <c r="BW396" i="1"/>
  <c r="AF396" i="1"/>
  <c r="BW388" i="1"/>
  <c r="AF388" i="1"/>
  <c r="BW386" i="1"/>
  <c r="AF386" i="1"/>
  <c r="BW378" i="1"/>
  <c r="AF378" i="1"/>
  <c r="BW346" i="1"/>
  <c r="AF346" i="1"/>
  <c r="BW338" i="1"/>
  <c r="AF338" i="1"/>
  <c r="BW336" i="1"/>
  <c r="AF336" i="1"/>
  <c r="BW254" i="1"/>
  <c r="AF254" i="1"/>
  <c r="BW234" i="1"/>
  <c r="AF234" i="1"/>
  <c r="BW228" i="1"/>
  <c r="AF228" i="1"/>
  <c r="BW190" i="1"/>
  <c r="AF190" i="1"/>
  <c r="BW182" i="1"/>
  <c r="AF182" i="1"/>
  <c r="BW150" i="1"/>
  <c r="AF150" i="1"/>
  <c r="BV458" i="1"/>
  <c r="AE458" i="1"/>
  <c r="BV440" i="1"/>
  <c r="AE440" i="1"/>
  <c r="BV438" i="1"/>
  <c r="AE438" i="1"/>
  <c r="BV420" i="1"/>
  <c r="AE420" i="1"/>
  <c r="BV418" i="1"/>
  <c r="AE418" i="1"/>
  <c r="BV406" i="1"/>
  <c r="AE406" i="1"/>
  <c r="BV396" i="1"/>
  <c r="AE396" i="1"/>
  <c r="BV380" i="1"/>
  <c r="AE380" i="1"/>
  <c r="BV304" i="1"/>
  <c r="AE304" i="1"/>
  <c r="BV278" i="1"/>
  <c r="AE278" i="1"/>
  <c r="BV228" i="1"/>
  <c r="AE228" i="1"/>
  <c r="BV176" i="1"/>
  <c r="AE176" i="1"/>
  <c r="BV174" i="1"/>
  <c r="AE174" i="1"/>
  <c r="BW487" i="1"/>
  <c r="AF487" i="1"/>
  <c r="BW469" i="1"/>
  <c r="AF469" i="1"/>
  <c r="BW463" i="1"/>
  <c r="AF463" i="1"/>
  <c r="BW459" i="1"/>
  <c r="AF459" i="1"/>
  <c r="BW439" i="1"/>
  <c r="AF439" i="1"/>
  <c r="BW437" i="1"/>
  <c r="AF437" i="1"/>
  <c r="BW415" i="1"/>
  <c r="AF415" i="1"/>
  <c r="BW393" i="1"/>
  <c r="AF393" i="1"/>
  <c r="BW391" i="1"/>
  <c r="AF391" i="1"/>
  <c r="BW377" i="1"/>
  <c r="AF377" i="1"/>
  <c r="BW373" i="1"/>
  <c r="AF373" i="1"/>
  <c r="BW357" i="1"/>
  <c r="AF357" i="1"/>
  <c r="BW317" i="1"/>
  <c r="AF317" i="1"/>
  <c r="BW279" i="1"/>
  <c r="AF279" i="1"/>
  <c r="BW275" i="1"/>
  <c r="AF275" i="1"/>
  <c r="BW259" i="1"/>
  <c r="AF259" i="1"/>
  <c r="BW257" i="1"/>
  <c r="AF257" i="1"/>
  <c r="BW223" i="1"/>
  <c r="AF223" i="1"/>
  <c r="BW155" i="1"/>
  <c r="AF155" i="1"/>
  <c r="BV502" i="1"/>
  <c r="AE502" i="1"/>
  <c r="BV480" i="1"/>
  <c r="AE480" i="1"/>
  <c r="BV462" i="1"/>
  <c r="AE462" i="1"/>
  <c r="BV460" i="1"/>
  <c r="AE460" i="1"/>
  <c r="BV382" i="1"/>
  <c r="AE382" i="1"/>
  <c r="BV320" i="1"/>
  <c r="AE320" i="1"/>
  <c r="BV282" i="1"/>
  <c r="AE282" i="1"/>
  <c r="BV513" i="1"/>
  <c r="AE513" i="1"/>
  <c r="BV507" i="1"/>
  <c r="AE507" i="1"/>
  <c r="BV501" i="1"/>
  <c r="AE501" i="1"/>
  <c r="BV473" i="1"/>
  <c r="AE473" i="1"/>
  <c r="BV463" i="1"/>
  <c r="AE463" i="1"/>
  <c r="BV459" i="1"/>
  <c r="AE459" i="1"/>
  <c r="BV455" i="1"/>
  <c r="AE455" i="1"/>
  <c r="BV449" i="1"/>
  <c r="AE449" i="1"/>
  <c r="BV443" i="1"/>
  <c r="AE443" i="1"/>
  <c r="BV433" i="1"/>
  <c r="AE433" i="1"/>
  <c r="BV427" i="1"/>
  <c r="AE427" i="1"/>
  <c r="BV407" i="1"/>
  <c r="AE407" i="1"/>
  <c r="BV391" i="1"/>
  <c r="AE391" i="1"/>
  <c r="BV387" i="1"/>
  <c r="AE387" i="1"/>
  <c r="BV385" i="1"/>
  <c r="AE385" i="1"/>
  <c r="BV379" i="1"/>
  <c r="AE379" i="1"/>
  <c r="BV371" i="1"/>
  <c r="AE371" i="1"/>
  <c r="BV363" i="1"/>
  <c r="AE363" i="1"/>
  <c r="BV347" i="1"/>
  <c r="AE347" i="1"/>
  <c r="BV341" i="1"/>
  <c r="AE341" i="1"/>
  <c r="BV329" i="1"/>
  <c r="AE329" i="1"/>
  <c r="BV321" i="1"/>
  <c r="AE321" i="1"/>
  <c r="BV295" i="1"/>
  <c r="AE295" i="1"/>
  <c r="BV249" i="1"/>
  <c r="AE249" i="1"/>
  <c r="BV237" i="1"/>
  <c r="AE237" i="1"/>
  <c r="BV219" i="1"/>
  <c r="AE219" i="1"/>
  <c r="BV217" i="1"/>
  <c r="AE217" i="1"/>
  <c r="BV203" i="1"/>
  <c r="AE203" i="1"/>
  <c r="BV201" i="1"/>
  <c r="AE201" i="1"/>
  <c r="BV147" i="1"/>
  <c r="AE147" i="1"/>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20" i="5"/>
  <c r="K219" i="5"/>
  <c r="K218" i="5"/>
  <c r="K217" i="5"/>
  <c r="K216" i="5"/>
  <c r="K215" i="5"/>
  <c r="K214" i="5"/>
  <c r="K213" i="5"/>
  <c r="K212" i="5"/>
  <c r="K21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85" i="5"/>
  <c r="K184" i="5"/>
  <c r="K183" i="5"/>
  <c r="K182" i="5"/>
  <c r="K181" i="5"/>
  <c r="K180" i="5"/>
  <c r="K179" i="5"/>
  <c r="K178" i="5"/>
  <c r="K177"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CM522" i="1"/>
  <c r="DH522" i="1"/>
  <c r="DI522" i="1" s="1"/>
  <c r="DJ522" i="1" s="1"/>
  <c r="DK522" i="1" s="1"/>
  <c r="DN522" i="1"/>
  <c r="DT522" i="1"/>
  <c r="DN456" i="1"/>
  <c r="DT456" i="1"/>
  <c r="DH456" i="1"/>
  <c r="CM456" i="1"/>
  <c r="DT454" i="1"/>
  <c r="CM454" i="1"/>
  <c r="DN454" i="1"/>
  <c r="DH454" i="1"/>
  <c r="DT452" i="1"/>
  <c r="CM452" i="1"/>
  <c r="DN452" i="1"/>
  <c r="DH452" i="1"/>
  <c r="CM434" i="1"/>
  <c r="DH434" i="1"/>
  <c r="DI434" i="1" s="1"/>
  <c r="DJ434" i="1" s="1"/>
  <c r="DK434" i="1" s="1"/>
  <c r="DT434" i="1"/>
  <c r="DN434" i="1"/>
  <c r="DH420" i="1"/>
  <c r="DN420" i="1"/>
  <c r="CM420" i="1"/>
  <c r="DT420" i="1"/>
  <c r="DH408" i="1"/>
  <c r="DN408" i="1"/>
  <c r="CM408" i="1"/>
  <c r="DT408" i="1"/>
  <c r="CM376" i="1"/>
  <c r="DH376" i="1"/>
  <c r="DI376" i="1" s="1"/>
  <c r="DJ376" i="1" s="1"/>
  <c r="DK376" i="1" s="1"/>
  <c r="DT376" i="1"/>
  <c r="DN376" i="1"/>
  <c r="CM374" i="1"/>
  <c r="DH374" i="1"/>
  <c r="DT374" i="1"/>
  <c r="DN374" i="1"/>
  <c r="CM368" i="1"/>
  <c r="DH368" i="1"/>
  <c r="DT368" i="1"/>
  <c r="DN368" i="1"/>
  <c r="CM362" i="1"/>
  <c r="DH362" i="1"/>
  <c r="DI362" i="1" s="1"/>
  <c r="DJ362" i="1" s="1"/>
  <c r="DK362" i="1" s="1"/>
  <c r="DN362" i="1"/>
  <c r="DT362" i="1"/>
  <c r="CM360" i="1"/>
  <c r="DH360" i="1"/>
  <c r="DI360" i="1" s="1"/>
  <c r="DJ360" i="1" s="1"/>
  <c r="DK360" i="1" s="1"/>
  <c r="DN360" i="1"/>
  <c r="DT360" i="1"/>
  <c r="CM350" i="1"/>
  <c r="DH350" i="1"/>
  <c r="DN350" i="1"/>
  <c r="DT350" i="1"/>
  <c r="CM344" i="1"/>
  <c r="DH344" i="1"/>
  <c r="DN344" i="1"/>
  <c r="DT344" i="1"/>
  <c r="CM340" i="1"/>
  <c r="DH340" i="1"/>
  <c r="DN340" i="1"/>
  <c r="DT340" i="1"/>
  <c r="CM338" i="1"/>
  <c r="DH338" i="1"/>
  <c r="DI338" i="1" s="1"/>
  <c r="DJ338" i="1" s="1"/>
  <c r="DK338" i="1" s="1"/>
  <c r="DN338" i="1"/>
  <c r="DT338" i="1"/>
  <c r="CM322" i="1"/>
  <c r="DH322" i="1"/>
  <c r="DI322" i="1" s="1"/>
  <c r="DJ322" i="1" s="1"/>
  <c r="DK322" i="1" s="1"/>
  <c r="DN322" i="1"/>
  <c r="DT322" i="1"/>
  <c r="CM320" i="1"/>
  <c r="DH320" i="1"/>
  <c r="DN320" i="1"/>
  <c r="DT320" i="1"/>
  <c r="CM316" i="1"/>
  <c r="DH316" i="1"/>
  <c r="DN316" i="1"/>
  <c r="DT316" i="1"/>
  <c r="CM308" i="1"/>
  <c r="DH308" i="1"/>
  <c r="DI308" i="1" s="1"/>
  <c r="DJ308" i="1" s="1"/>
  <c r="DK308" i="1" s="1"/>
  <c r="DN308" i="1"/>
  <c r="DT308" i="1"/>
  <c r="CM306" i="1"/>
  <c r="DH306" i="1"/>
  <c r="DI306" i="1" s="1"/>
  <c r="DJ306" i="1" s="1"/>
  <c r="DK306" i="1" s="1"/>
  <c r="DN306" i="1"/>
  <c r="DT306" i="1"/>
  <c r="CM294" i="1"/>
  <c r="DH294" i="1"/>
  <c r="DI294" i="1" s="1"/>
  <c r="DJ294" i="1" s="1"/>
  <c r="DK294" i="1" s="1"/>
  <c r="DN294" i="1"/>
  <c r="DT294" i="1"/>
  <c r="CM292" i="1"/>
  <c r="DH292" i="1"/>
  <c r="DN292" i="1"/>
  <c r="DT292" i="1"/>
  <c r="CM290" i="1"/>
  <c r="DH290" i="1"/>
  <c r="DN290" i="1"/>
  <c r="DT290" i="1"/>
  <c r="CM288" i="1"/>
  <c r="DH288" i="1"/>
  <c r="DI288" i="1" s="1"/>
  <c r="DJ288" i="1" s="1"/>
  <c r="DK288" i="1" s="1"/>
  <c r="DN288" i="1"/>
  <c r="DT288" i="1"/>
  <c r="CM286" i="1"/>
  <c r="DH286" i="1"/>
  <c r="DN286" i="1"/>
  <c r="DT286" i="1"/>
  <c r="CM284" i="1"/>
  <c r="DH284" i="1"/>
  <c r="DI284" i="1" s="1"/>
  <c r="DJ284" i="1" s="1"/>
  <c r="DK284" i="1" s="1"/>
  <c r="DN284" i="1"/>
  <c r="DT284" i="1"/>
  <c r="DN276" i="1"/>
  <c r="DT276" i="1"/>
  <c r="CM276" i="1"/>
  <c r="DH276" i="1"/>
  <c r="DN266" i="1"/>
  <c r="DT266" i="1"/>
  <c r="CM266" i="1"/>
  <c r="DH266" i="1"/>
  <c r="DN262" i="1"/>
  <c r="DT262" i="1"/>
  <c r="CM262" i="1"/>
  <c r="DH262" i="1"/>
  <c r="DN242" i="1"/>
  <c r="DT242" i="1"/>
  <c r="CM242" i="1"/>
  <c r="DH242" i="1"/>
  <c r="DI242" i="1" s="1"/>
  <c r="DJ242" i="1" s="1"/>
  <c r="DK242" i="1" s="1"/>
  <c r="DN224" i="1"/>
  <c r="CM224" i="1"/>
  <c r="DT224" i="1"/>
  <c r="DH224" i="1"/>
  <c r="DI224" i="1" s="1"/>
  <c r="DJ224" i="1" s="1"/>
  <c r="DK224" i="1" s="1"/>
  <c r="DH214" i="1"/>
  <c r="DN214" i="1"/>
  <c r="DT214" i="1"/>
  <c r="CM214" i="1"/>
  <c r="DN212" i="1"/>
  <c r="CM212" i="1"/>
  <c r="DT212" i="1"/>
  <c r="DH212" i="1"/>
  <c r="DH194" i="1"/>
  <c r="DI194" i="1" s="1"/>
  <c r="DJ194" i="1" s="1"/>
  <c r="DK194" i="1" s="1"/>
  <c r="DN194" i="1"/>
  <c r="DT194" i="1"/>
  <c r="CM194" i="1"/>
  <c r="DH186" i="1"/>
  <c r="DI186" i="1" s="1"/>
  <c r="DJ186" i="1" s="1"/>
  <c r="DK186" i="1" s="1"/>
  <c r="DT186" i="1"/>
  <c r="CM186" i="1"/>
  <c r="DN186" i="1"/>
  <c r="DT166" i="1"/>
  <c r="CM166" i="1"/>
  <c r="DH166" i="1"/>
  <c r="DI166" i="1" s="1"/>
  <c r="DJ166" i="1" s="1"/>
  <c r="DK166" i="1" s="1"/>
  <c r="DN166" i="1"/>
  <c r="DH154" i="1"/>
  <c r="DI154" i="1" s="1"/>
  <c r="DJ154" i="1" s="1"/>
  <c r="DK154" i="1" s="1"/>
  <c r="DT154" i="1"/>
  <c r="CM154" i="1"/>
  <c r="DN154" i="1"/>
  <c r="DH152" i="1"/>
  <c r="DT152" i="1"/>
  <c r="CM152" i="1"/>
  <c r="DN152" i="1"/>
  <c r="CM508" i="1"/>
  <c r="DH508" i="1"/>
  <c r="DN508" i="1"/>
  <c r="DT508" i="1"/>
  <c r="CM506" i="1"/>
  <c r="DH506" i="1"/>
  <c r="DI506" i="1" s="1"/>
  <c r="DJ506" i="1" s="1"/>
  <c r="DK506" i="1" s="1"/>
  <c r="DN506" i="1"/>
  <c r="DT506" i="1"/>
  <c r="CM502" i="1"/>
  <c r="DH502" i="1"/>
  <c r="DN502" i="1"/>
  <c r="DT502" i="1"/>
  <c r="CM500" i="1"/>
  <c r="DH500" i="1"/>
  <c r="DI500" i="1" s="1"/>
  <c r="DJ500" i="1" s="1"/>
  <c r="DK500" i="1" s="1"/>
  <c r="DN500" i="1"/>
  <c r="DT500" i="1"/>
  <c r="CM482" i="1"/>
  <c r="DH482" i="1"/>
  <c r="DI482" i="1" s="1"/>
  <c r="DJ482" i="1" s="1"/>
  <c r="DK482" i="1" s="1"/>
  <c r="DN482" i="1"/>
  <c r="DT482" i="1"/>
  <c r="DH476" i="1"/>
  <c r="DI476" i="1" s="1"/>
  <c r="DJ476" i="1" s="1"/>
  <c r="DK476" i="1" s="1"/>
  <c r="CM476" i="1"/>
  <c r="DT476" i="1"/>
  <c r="DN476" i="1"/>
  <c r="DN472" i="1"/>
  <c r="DH472" i="1"/>
  <c r="CM472" i="1"/>
  <c r="DT472" i="1"/>
  <c r="DT470" i="1"/>
  <c r="CM470" i="1"/>
  <c r="DN470" i="1"/>
  <c r="DH470" i="1"/>
  <c r="DT468" i="1"/>
  <c r="CM468" i="1"/>
  <c r="DN468" i="1"/>
  <c r="DH468" i="1"/>
  <c r="DN458" i="1"/>
  <c r="DT458" i="1"/>
  <c r="DH458" i="1"/>
  <c r="DI458" i="1" s="1"/>
  <c r="DJ458" i="1" s="1"/>
  <c r="DK458" i="1" s="1"/>
  <c r="CM458" i="1"/>
  <c r="DN440" i="1"/>
  <c r="DT440" i="1"/>
  <c r="DH440" i="1"/>
  <c r="DI440" i="1" s="1"/>
  <c r="DJ440" i="1" s="1"/>
  <c r="DK440" i="1" s="1"/>
  <c r="CM440" i="1"/>
  <c r="DT438" i="1"/>
  <c r="CM438" i="1"/>
  <c r="DN438" i="1"/>
  <c r="DH438" i="1"/>
  <c r="DI438" i="1" s="1"/>
  <c r="DJ438" i="1" s="1"/>
  <c r="DK438" i="1" s="1"/>
  <c r="DH424" i="1"/>
  <c r="DN424" i="1"/>
  <c r="CM424" i="1"/>
  <c r="DT424" i="1"/>
  <c r="DH402" i="1"/>
  <c r="DI402" i="1" s="1"/>
  <c r="DJ402" i="1" s="1"/>
  <c r="DK402" i="1" s="1"/>
  <c r="DN402" i="1"/>
  <c r="CM402" i="1"/>
  <c r="DT402" i="1"/>
  <c r="DH400" i="1"/>
  <c r="DI400" i="1" s="1"/>
  <c r="DJ400" i="1" s="1"/>
  <c r="DK400" i="1" s="1"/>
  <c r="DN400" i="1"/>
  <c r="CM400" i="1"/>
  <c r="DT400" i="1"/>
  <c r="DN394" i="1"/>
  <c r="CM394" i="1"/>
  <c r="DT394" i="1"/>
  <c r="DH394" i="1"/>
  <c r="DI394" i="1" s="1"/>
  <c r="DJ394" i="1" s="1"/>
  <c r="DK394" i="1" s="1"/>
  <c r="CM382" i="1"/>
  <c r="DH382" i="1"/>
  <c r="DI382" i="1" s="1"/>
  <c r="DJ382" i="1" s="1"/>
  <c r="DK382" i="1" s="1"/>
  <c r="DT382" i="1"/>
  <c r="DN382" i="1"/>
  <c r="CM380" i="1"/>
  <c r="DH380" i="1"/>
  <c r="DT380" i="1"/>
  <c r="DN380" i="1"/>
  <c r="CM378" i="1"/>
  <c r="DH378" i="1"/>
  <c r="DT378" i="1"/>
  <c r="DN378" i="1"/>
  <c r="CM366" i="1"/>
  <c r="DH366" i="1"/>
  <c r="DT366" i="1"/>
  <c r="DN366" i="1"/>
  <c r="CM356" i="1"/>
  <c r="DH356" i="1"/>
  <c r="DI356" i="1" s="1"/>
  <c r="DJ356" i="1" s="1"/>
  <c r="DK356" i="1" s="1"/>
  <c r="DN356" i="1"/>
  <c r="DT356" i="1"/>
  <c r="CM354" i="1"/>
  <c r="DH354" i="1"/>
  <c r="DI354" i="1" s="1"/>
  <c r="DJ354" i="1" s="1"/>
  <c r="DK354" i="1" s="1"/>
  <c r="DN354" i="1"/>
  <c r="DT354" i="1"/>
  <c r="CM352" i="1"/>
  <c r="DH352" i="1"/>
  <c r="DI352" i="1" s="1"/>
  <c r="DJ352" i="1" s="1"/>
  <c r="DK352" i="1" s="1"/>
  <c r="DN352" i="1"/>
  <c r="DT352" i="1"/>
  <c r="CM342" i="1"/>
  <c r="DH342" i="1"/>
  <c r="DI342" i="1" s="1"/>
  <c r="DJ342" i="1" s="1"/>
  <c r="DK342" i="1" s="1"/>
  <c r="DN342" i="1"/>
  <c r="DT342" i="1"/>
  <c r="CM332" i="1"/>
  <c r="DH332" i="1"/>
  <c r="DN332" i="1"/>
  <c r="DT332" i="1"/>
  <c r="CM330" i="1"/>
  <c r="DH330" i="1"/>
  <c r="DN330" i="1"/>
  <c r="DT330" i="1"/>
  <c r="CM328" i="1"/>
  <c r="DH328" i="1"/>
  <c r="DN328" i="1"/>
  <c r="DT328" i="1"/>
  <c r="CM326" i="1"/>
  <c r="DH326" i="1"/>
  <c r="DN326" i="1"/>
  <c r="DT326" i="1"/>
  <c r="CM324" i="1"/>
  <c r="DH324" i="1"/>
  <c r="DN324" i="1"/>
  <c r="DT324" i="1"/>
  <c r="CM318" i="1"/>
  <c r="DH318" i="1"/>
  <c r="DI318" i="1" s="1"/>
  <c r="DJ318" i="1" s="1"/>
  <c r="DK318" i="1" s="1"/>
  <c r="DN318" i="1"/>
  <c r="DT318" i="1"/>
  <c r="DN278" i="1"/>
  <c r="DT278" i="1"/>
  <c r="CM278" i="1"/>
  <c r="DH278" i="1"/>
  <c r="DN274" i="1"/>
  <c r="DT274" i="1"/>
  <c r="CM274" i="1"/>
  <c r="DH274" i="1"/>
  <c r="DI274" i="1" s="1"/>
  <c r="DJ274" i="1" s="1"/>
  <c r="DK274" i="1" s="1"/>
  <c r="DN260" i="1"/>
  <c r="DT260" i="1"/>
  <c r="CM260" i="1"/>
  <c r="DH260" i="1"/>
  <c r="DN254" i="1"/>
  <c r="DT254" i="1"/>
  <c r="CM254" i="1"/>
  <c r="DH254" i="1"/>
  <c r="DI254" i="1" s="1"/>
  <c r="DJ254" i="1" s="1"/>
  <c r="DK254" i="1" s="1"/>
  <c r="DN252" i="1"/>
  <c r="DT252" i="1"/>
  <c r="CM252" i="1"/>
  <c r="DH252" i="1"/>
  <c r="DN250" i="1"/>
  <c r="DT250" i="1"/>
  <c r="CM250" i="1"/>
  <c r="DH250" i="1"/>
  <c r="DI250" i="1" s="1"/>
  <c r="DJ250" i="1" s="1"/>
  <c r="DK250" i="1" s="1"/>
  <c r="DN248" i="1"/>
  <c r="DT248" i="1"/>
  <c r="CM248" i="1"/>
  <c r="DH248" i="1"/>
  <c r="DI248" i="1" s="1"/>
  <c r="DJ248" i="1" s="1"/>
  <c r="DK248" i="1" s="1"/>
  <c r="DN246" i="1"/>
  <c r="DT246" i="1"/>
  <c r="CM246" i="1"/>
  <c r="DH246" i="1"/>
  <c r="DI246" i="1" s="1"/>
  <c r="DJ246" i="1" s="1"/>
  <c r="DK246" i="1" s="1"/>
  <c r="DN238" i="1"/>
  <c r="DT238" i="1"/>
  <c r="CM238" i="1"/>
  <c r="DH238" i="1"/>
  <c r="DN236" i="1"/>
  <c r="DT236" i="1"/>
  <c r="CM236" i="1"/>
  <c r="DH236" i="1"/>
  <c r="DN230" i="1"/>
  <c r="DT230" i="1"/>
  <c r="CM230" i="1"/>
  <c r="DH230" i="1"/>
  <c r="DI230" i="1" s="1"/>
  <c r="DJ230" i="1" s="1"/>
  <c r="DK230" i="1" s="1"/>
  <c r="DN228" i="1"/>
  <c r="DT228" i="1"/>
  <c r="CM228" i="1"/>
  <c r="DH228" i="1"/>
  <c r="DT222" i="1"/>
  <c r="CM222" i="1"/>
  <c r="DH222" i="1"/>
  <c r="DI222" i="1" s="1"/>
  <c r="DJ222" i="1" s="1"/>
  <c r="DK222" i="1" s="1"/>
  <c r="DN222" i="1"/>
  <c r="DH216" i="1"/>
  <c r="DN216" i="1"/>
  <c r="CM216" i="1"/>
  <c r="DT216" i="1"/>
  <c r="DN210" i="1"/>
  <c r="DT210" i="1"/>
  <c r="CM210" i="1"/>
  <c r="DH210" i="1"/>
  <c r="DI210" i="1" s="1"/>
  <c r="DJ210" i="1" s="1"/>
  <c r="DK210" i="1" s="1"/>
  <c r="CM204" i="1"/>
  <c r="DH204" i="1"/>
  <c r="DN204" i="1"/>
  <c r="DT204" i="1"/>
  <c r="DH202" i="1"/>
  <c r="DN202" i="1"/>
  <c r="DT202" i="1"/>
  <c r="CM202" i="1"/>
  <c r="CM196" i="1"/>
  <c r="DH196" i="1"/>
  <c r="DI196" i="1" s="1"/>
  <c r="DJ196" i="1" s="1"/>
  <c r="DK196" i="1" s="1"/>
  <c r="DN196" i="1"/>
  <c r="DT196" i="1"/>
  <c r="CM188" i="1"/>
  <c r="DN188" i="1"/>
  <c r="DH188" i="1"/>
  <c r="DT188" i="1"/>
  <c r="DT182" i="1"/>
  <c r="CM182" i="1"/>
  <c r="DH182" i="1"/>
  <c r="DI182" i="1" s="1"/>
  <c r="DJ182" i="1" s="1"/>
  <c r="DK182" i="1" s="1"/>
  <c r="DN182" i="1"/>
  <c r="DN176" i="1"/>
  <c r="DT176" i="1"/>
  <c r="CM176" i="1"/>
  <c r="DH176" i="1"/>
  <c r="DT174" i="1"/>
  <c r="CM174" i="1"/>
  <c r="DH174" i="1"/>
  <c r="DN174" i="1"/>
  <c r="DT172" i="1"/>
  <c r="CM172" i="1"/>
  <c r="DH172" i="1"/>
  <c r="DN172" i="1"/>
  <c r="DT170" i="1"/>
  <c r="CM170" i="1"/>
  <c r="DH170" i="1"/>
  <c r="DN170" i="1"/>
  <c r="DH148" i="1"/>
  <c r="DI148" i="1" s="1"/>
  <c r="DJ148" i="1" s="1"/>
  <c r="DK148" i="1" s="1"/>
  <c r="DT148" i="1"/>
  <c r="CM148" i="1"/>
  <c r="DN148" i="1"/>
  <c r="DH146" i="1"/>
  <c r="DI146" i="1" s="1"/>
  <c r="DJ146" i="1" s="1"/>
  <c r="DK146" i="1" s="1"/>
  <c r="DT146" i="1"/>
  <c r="CM146" i="1"/>
  <c r="DN146" i="1"/>
  <c r="CM521" i="1"/>
  <c r="DH521" i="1"/>
  <c r="DN521" i="1"/>
  <c r="DT521" i="1"/>
  <c r="CM519" i="1"/>
  <c r="DH519" i="1"/>
  <c r="DI519" i="1" s="1"/>
  <c r="DJ519" i="1" s="1"/>
  <c r="DK519" i="1" s="1"/>
  <c r="DN519" i="1"/>
  <c r="DT519" i="1"/>
  <c r="CM517" i="1"/>
  <c r="DH517" i="1"/>
  <c r="DN517" i="1"/>
  <c r="DT517" i="1"/>
  <c r="CM515" i="1"/>
  <c r="DH515" i="1"/>
  <c r="DI515" i="1" s="1"/>
  <c r="DJ515" i="1" s="1"/>
  <c r="DK515" i="1" s="1"/>
  <c r="DN515" i="1"/>
  <c r="DT515" i="1"/>
  <c r="CM511" i="1"/>
  <c r="DH511" i="1"/>
  <c r="DI511" i="1" s="1"/>
  <c r="DJ511" i="1" s="1"/>
  <c r="DK511" i="1" s="1"/>
  <c r="DN511" i="1"/>
  <c r="DT511" i="1"/>
  <c r="CM497" i="1"/>
  <c r="DH497" i="1"/>
  <c r="DN497" i="1"/>
  <c r="DT497" i="1"/>
  <c r="CM493" i="1"/>
  <c r="DH493" i="1"/>
  <c r="DN493" i="1"/>
  <c r="DT493" i="1"/>
  <c r="CM487" i="1"/>
  <c r="DH487" i="1"/>
  <c r="DI487" i="1" s="1"/>
  <c r="DJ487" i="1" s="1"/>
  <c r="DK487" i="1" s="1"/>
  <c r="DN487" i="1"/>
  <c r="DT487" i="1"/>
  <c r="CM477" i="1"/>
  <c r="DH477" i="1"/>
  <c r="DI477" i="1" s="1"/>
  <c r="DJ477" i="1" s="1"/>
  <c r="DK477" i="1" s="1"/>
  <c r="DT477" i="1"/>
  <c r="DN477" i="1"/>
  <c r="DH473" i="1"/>
  <c r="DN473" i="1"/>
  <c r="CM473" i="1"/>
  <c r="DT473" i="1"/>
  <c r="DT469" i="1"/>
  <c r="CM469" i="1"/>
  <c r="DN469" i="1"/>
  <c r="DH469" i="1"/>
  <c r="CM465" i="1"/>
  <c r="DH465" i="1"/>
  <c r="DI465" i="1" s="1"/>
  <c r="DJ465" i="1" s="1"/>
  <c r="DK465" i="1" s="1"/>
  <c r="DT465" i="1"/>
  <c r="DN465" i="1"/>
  <c r="DN459" i="1"/>
  <c r="DH459" i="1"/>
  <c r="CM459" i="1"/>
  <c r="DT459" i="1"/>
  <c r="CM449" i="1"/>
  <c r="DH449" i="1"/>
  <c r="DT449" i="1"/>
  <c r="DN449" i="1"/>
  <c r="DH447" i="1"/>
  <c r="CM447" i="1"/>
  <c r="DT447" i="1"/>
  <c r="DN447" i="1"/>
  <c r="DN441" i="1"/>
  <c r="DT441" i="1"/>
  <c r="DH441" i="1"/>
  <c r="DI441" i="1" s="1"/>
  <c r="DJ441" i="1" s="1"/>
  <c r="DK441" i="1" s="1"/>
  <c r="CM441" i="1"/>
  <c r="CM435" i="1"/>
  <c r="DH435" i="1"/>
  <c r="DT435" i="1"/>
  <c r="DN435" i="1"/>
  <c r="DH429" i="1"/>
  <c r="DN429" i="1"/>
  <c r="CM429" i="1"/>
  <c r="DT429" i="1"/>
  <c r="DH423" i="1"/>
  <c r="DI423" i="1" s="1"/>
  <c r="DJ423" i="1" s="1"/>
  <c r="DK423" i="1" s="1"/>
  <c r="DN423" i="1"/>
  <c r="CM423" i="1"/>
  <c r="DT423" i="1"/>
  <c r="DH419" i="1"/>
  <c r="DI419" i="1" s="1"/>
  <c r="DJ419" i="1" s="1"/>
  <c r="DK419" i="1" s="1"/>
  <c r="DN419" i="1"/>
  <c r="CM419" i="1"/>
  <c r="DT419" i="1"/>
  <c r="DH413" i="1"/>
  <c r="DI413" i="1" s="1"/>
  <c r="DJ413" i="1" s="1"/>
  <c r="DK413" i="1" s="1"/>
  <c r="DN413" i="1"/>
  <c r="CM413" i="1"/>
  <c r="DT413" i="1"/>
  <c r="DH411" i="1"/>
  <c r="DI411" i="1" s="1"/>
  <c r="DJ411" i="1" s="1"/>
  <c r="DK411" i="1" s="1"/>
  <c r="DN411" i="1"/>
  <c r="CM411" i="1"/>
  <c r="DT411" i="1"/>
  <c r="DH407" i="1"/>
  <c r="DI407" i="1" s="1"/>
  <c r="DJ407" i="1" s="1"/>
  <c r="DK407" i="1" s="1"/>
  <c r="DN407" i="1"/>
  <c r="CM407" i="1"/>
  <c r="DT407" i="1"/>
  <c r="DH405" i="1"/>
  <c r="DI405" i="1" s="1"/>
  <c r="DJ405" i="1" s="1"/>
  <c r="DK405" i="1" s="1"/>
  <c r="DN405" i="1"/>
  <c r="CM405" i="1"/>
  <c r="DT405" i="1"/>
  <c r="DH403" i="1"/>
  <c r="DI403" i="1" s="1"/>
  <c r="DJ403" i="1" s="1"/>
  <c r="DK403" i="1" s="1"/>
  <c r="DN403" i="1"/>
  <c r="CM403" i="1"/>
  <c r="DT403" i="1"/>
  <c r="DH399" i="1"/>
  <c r="DI399" i="1" s="1"/>
  <c r="DJ399" i="1" s="1"/>
  <c r="DK399" i="1" s="1"/>
  <c r="DN399" i="1"/>
  <c r="CM399" i="1"/>
  <c r="DT399" i="1"/>
  <c r="DT393" i="1"/>
  <c r="CM393" i="1"/>
  <c r="DN393" i="1"/>
  <c r="DH393" i="1"/>
  <c r="DI393" i="1" s="1"/>
  <c r="DJ393" i="1" s="1"/>
  <c r="DK393" i="1" s="1"/>
  <c r="DH389" i="1"/>
  <c r="DI389" i="1" s="1"/>
  <c r="DJ389" i="1" s="1"/>
  <c r="DK389" i="1" s="1"/>
  <c r="DN389" i="1"/>
  <c r="CM389" i="1"/>
  <c r="DT389" i="1"/>
  <c r="CM383" i="1"/>
  <c r="DH383" i="1"/>
  <c r="DT383" i="1"/>
  <c r="DN383" i="1"/>
  <c r="CM379" i="1"/>
  <c r="DH379" i="1"/>
  <c r="DT379" i="1"/>
  <c r="DN379" i="1"/>
  <c r="CM375" i="1"/>
  <c r="DH375" i="1"/>
  <c r="DI375" i="1" s="1"/>
  <c r="DJ375" i="1" s="1"/>
  <c r="DK375" i="1" s="1"/>
  <c r="DT375" i="1"/>
  <c r="DN375" i="1"/>
  <c r="CM371" i="1"/>
  <c r="DH371" i="1"/>
  <c r="DI371" i="1" s="1"/>
  <c r="DJ371" i="1" s="1"/>
  <c r="DK371" i="1" s="1"/>
  <c r="DT371" i="1"/>
  <c r="DN371" i="1"/>
  <c r="CM361" i="1"/>
  <c r="DH361" i="1"/>
  <c r="DI361" i="1" s="1"/>
  <c r="DJ361" i="1" s="1"/>
  <c r="DK361" i="1" s="1"/>
  <c r="DN361" i="1"/>
  <c r="DT361" i="1"/>
  <c r="CM359" i="1"/>
  <c r="DH359" i="1"/>
  <c r="DI359" i="1" s="1"/>
  <c r="DJ359" i="1" s="1"/>
  <c r="DK359" i="1" s="1"/>
  <c r="DN359" i="1"/>
  <c r="DT359" i="1"/>
  <c r="CM355" i="1"/>
  <c r="DH355" i="1"/>
  <c r="DN355" i="1"/>
  <c r="DT355" i="1"/>
  <c r="CM353" i="1"/>
  <c r="DH353" i="1"/>
  <c r="DN353" i="1"/>
  <c r="DT353" i="1"/>
  <c r="CM349" i="1"/>
  <c r="DH349" i="1"/>
  <c r="DN349" i="1"/>
  <c r="DT349" i="1"/>
  <c r="CM347" i="1"/>
  <c r="DH347" i="1"/>
  <c r="DI347" i="1" s="1"/>
  <c r="DJ347" i="1" s="1"/>
  <c r="DK347" i="1" s="1"/>
  <c r="DN347" i="1"/>
  <c r="DT347" i="1"/>
  <c r="CM345" i="1"/>
  <c r="DH345" i="1"/>
  <c r="DI345" i="1" s="1"/>
  <c r="DJ345" i="1" s="1"/>
  <c r="DK345" i="1" s="1"/>
  <c r="DN345" i="1"/>
  <c r="DT345" i="1"/>
  <c r="CM343" i="1"/>
  <c r="DH343" i="1"/>
  <c r="DI343" i="1" s="1"/>
  <c r="DJ343" i="1" s="1"/>
  <c r="DK343" i="1" s="1"/>
  <c r="DN343" i="1"/>
  <c r="DT343" i="1"/>
  <c r="CM339" i="1"/>
  <c r="DH339" i="1"/>
  <c r="DN339" i="1"/>
  <c r="DT339" i="1"/>
  <c r="CM335" i="1"/>
  <c r="DH335" i="1"/>
  <c r="DI335" i="1" s="1"/>
  <c r="DJ335" i="1" s="1"/>
  <c r="DK335" i="1" s="1"/>
  <c r="DN335" i="1"/>
  <c r="DT335" i="1"/>
  <c r="CM331" i="1"/>
  <c r="DH331" i="1"/>
  <c r="DI331" i="1" s="1"/>
  <c r="DJ331" i="1" s="1"/>
  <c r="DK331" i="1" s="1"/>
  <c r="DN331" i="1"/>
  <c r="DT331" i="1"/>
  <c r="CM327" i="1"/>
  <c r="DH327" i="1"/>
  <c r="DI327" i="1" s="1"/>
  <c r="DJ327" i="1" s="1"/>
  <c r="DK327" i="1" s="1"/>
  <c r="DN327" i="1"/>
  <c r="DT327" i="1"/>
  <c r="CM321" i="1"/>
  <c r="DH321" i="1"/>
  <c r="DN321" i="1"/>
  <c r="DT321" i="1"/>
  <c r="CM319" i="1"/>
  <c r="DH319" i="1"/>
  <c r="DN319" i="1"/>
  <c r="DT319" i="1"/>
  <c r="CM317" i="1"/>
  <c r="DH317" i="1"/>
  <c r="DI317" i="1" s="1"/>
  <c r="DJ317" i="1" s="1"/>
  <c r="DK317" i="1" s="1"/>
  <c r="DN317" i="1"/>
  <c r="DT317" i="1"/>
  <c r="CM313" i="1"/>
  <c r="DH313" i="1"/>
  <c r="DN313" i="1"/>
  <c r="DT313" i="1"/>
  <c r="CM307" i="1"/>
  <c r="DH307" i="1"/>
  <c r="DN307" i="1"/>
  <c r="DT307" i="1"/>
  <c r="CM299" i="1"/>
  <c r="DH299" i="1"/>
  <c r="DI299" i="1" s="1"/>
  <c r="DJ299" i="1" s="1"/>
  <c r="DK299" i="1" s="1"/>
  <c r="DN299" i="1"/>
  <c r="DT299" i="1"/>
  <c r="CM295" i="1"/>
  <c r="DH295" i="1"/>
  <c r="DN295" i="1"/>
  <c r="DT295" i="1"/>
  <c r="CM289" i="1"/>
  <c r="DH289" i="1"/>
  <c r="DN289" i="1"/>
  <c r="DT289" i="1"/>
  <c r="CM283" i="1"/>
  <c r="DH283" i="1"/>
  <c r="DN283" i="1"/>
  <c r="DT283" i="1"/>
  <c r="CM281" i="1"/>
  <c r="DH281" i="1"/>
  <c r="DI281" i="1" s="1"/>
  <c r="DJ281" i="1" s="1"/>
  <c r="DK281" i="1" s="1"/>
  <c r="DN281" i="1"/>
  <c r="DT281" i="1"/>
  <c r="DN277" i="1"/>
  <c r="DT277" i="1"/>
  <c r="CM277" i="1"/>
  <c r="DH277" i="1"/>
  <c r="DI277" i="1" s="1"/>
  <c r="DJ277" i="1" s="1"/>
  <c r="DK277" i="1" s="1"/>
  <c r="DN271" i="1"/>
  <c r="DT271" i="1"/>
  <c r="CM271" i="1"/>
  <c r="DH271" i="1"/>
  <c r="DI271" i="1" s="1"/>
  <c r="DJ271" i="1" s="1"/>
  <c r="DK271" i="1" s="1"/>
  <c r="DN269" i="1"/>
  <c r="DT269" i="1"/>
  <c r="CM269" i="1"/>
  <c r="DH269" i="1"/>
  <c r="DN263" i="1"/>
  <c r="DT263" i="1"/>
  <c r="CM263" i="1"/>
  <c r="DH263" i="1"/>
  <c r="DI263" i="1" s="1"/>
  <c r="DJ263" i="1" s="1"/>
  <c r="DK263" i="1" s="1"/>
  <c r="DN261" i="1"/>
  <c r="DT261" i="1"/>
  <c r="CM261" i="1"/>
  <c r="DH261" i="1"/>
  <c r="DN257" i="1"/>
  <c r="DT257" i="1"/>
  <c r="CM257" i="1"/>
  <c r="DH257" i="1"/>
  <c r="DN249" i="1"/>
  <c r="DT249" i="1"/>
  <c r="CM249" i="1"/>
  <c r="DH249" i="1"/>
  <c r="DN241" i="1"/>
  <c r="DT241" i="1"/>
  <c r="CM241" i="1"/>
  <c r="DH241" i="1"/>
  <c r="DN235" i="1"/>
  <c r="DT235" i="1"/>
  <c r="CM235" i="1"/>
  <c r="DH235" i="1"/>
  <c r="DN231" i="1"/>
  <c r="DT231" i="1"/>
  <c r="CM231" i="1"/>
  <c r="DH231" i="1"/>
  <c r="DI231" i="1" s="1"/>
  <c r="DJ231" i="1" s="1"/>
  <c r="DK231" i="1" s="1"/>
  <c r="DN229" i="1"/>
  <c r="DT229" i="1"/>
  <c r="CM229" i="1"/>
  <c r="DH229" i="1"/>
  <c r="DN225" i="1"/>
  <c r="DT225" i="1"/>
  <c r="CM225" i="1"/>
  <c r="DH225" i="1"/>
  <c r="DI225" i="1" s="1"/>
  <c r="DJ225" i="1" s="1"/>
  <c r="DK225" i="1" s="1"/>
  <c r="DT221" i="1"/>
  <c r="CM221" i="1"/>
  <c r="DH221" i="1"/>
  <c r="DN221" i="1"/>
  <c r="CM219" i="1"/>
  <c r="DH219" i="1"/>
  <c r="DI219" i="1" s="1"/>
  <c r="DJ219" i="1" s="1"/>
  <c r="DK219" i="1" s="1"/>
  <c r="DN219" i="1"/>
  <c r="DT219" i="1"/>
  <c r="DH215" i="1"/>
  <c r="DI215" i="1" s="1"/>
  <c r="DJ215" i="1" s="1"/>
  <c r="DK215" i="1" s="1"/>
  <c r="DN215" i="1"/>
  <c r="DT215" i="1"/>
  <c r="CM215" i="1"/>
  <c r="DN211" i="1"/>
  <c r="DT211" i="1"/>
  <c r="CM211" i="1"/>
  <c r="DH211" i="1"/>
  <c r="DI211" i="1" s="1"/>
  <c r="DJ211" i="1" s="1"/>
  <c r="DK211" i="1" s="1"/>
  <c r="DT207" i="1"/>
  <c r="CM207" i="1"/>
  <c r="DH207" i="1"/>
  <c r="DN207" i="1"/>
  <c r="DN199" i="1"/>
  <c r="CM199" i="1"/>
  <c r="DT199" i="1"/>
  <c r="DH199" i="1"/>
  <c r="DI199" i="1" s="1"/>
  <c r="DJ199" i="1" s="1"/>
  <c r="DK199" i="1" s="1"/>
  <c r="CM197" i="1"/>
  <c r="DT197" i="1"/>
  <c r="DH197" i="1"/>
  <c r="DN197" i="1"/>
  <c r="DH195" i="1"/>
  <c r="DN195" i="1"/>
  <c r="CM195" i="1"/>
  <c r="DT195" i="1"/>
  <c r="DN191" i="1"/>
  <c r="DH191" i="1"/>
  <c r="CM191" i="1"/>
  <c r="DT191" i="1"/>
  <c r="CM189" i="1"/>
  <c r="DT189" i="1"/>
  <c r="DH189" i="1"/>
  <c r="DI189" i="1" s="1"/>
  <c r="DJ189" i="1" s="1"/>
  <c r="DK189" i="1" s="1"/>
  <c r="DN189" i="1"/>
  <c r="DN185" i="1"/>
  <c r="CM185" i="1"/>
  <c r="DT185" i="1"/>
  <c r="DH185" i="1"/>
  <c r="DN177" i="1"/>
  <c r="CM177" i="1"/>
  <c r="DT177" i="1"/>
  <c r="DH177" i="1"/>
  <c r="DI177" i="1" s="1"/>
  <c r="DJ177" i="1" s="1"/>
  <c r="DK177" i="1" s="1"/>
  <c r="DT169" i="1"/>
  <c r="CM169" i="1"/>
  <c r="DH169" i="1"/>
  <c r="DI169" i="1" s="1"/>
  <c r="DJ169" i="1" s="1"/>
  <c r="DK169" i="1" s="1"/>
  <c r="DN169" i="1"/>
  <c r="DT165" i="1"/>
  <c r="CM165" i="1"/>
  <c r="DH165" i="1"/>
  <c r="DN165" i="1"/>
  <c r="DH153" i="1"/>
  <c r="DT153" i="1"/>
  <c r="CM153" i="1"/>
  <c r="DN153" i="1"/>
  <c r="DH151" i="1"/>
  <c r="DT151" i="1"/>
  <c r="CM151" i="1"/>
  <c r="DN151" i="1"/>
  <c r="DH147" i="1"/>
  <c r="DI147" i="1" s="1"/>
  <c r="DJ147" i="1" s="1"/>
  <c r="DK147" i="1" s="1"/>
  <c r="DT147" i="1"/>
  <c r="CM147" i="1"/>
  <c r="DN147" i="1"/>
  <c r="DH145" i="1"/>
  <c r="DT145" i="1"/>
  <c r="CM145" i="1"/>
  <c r="DN145" i="1"/>
  <c r="CM516" i="1"/>
  <c r="DH516" i="1"/>
  <c r="DN516" i="1"/>
  <c r="DT516" i="1"/>
  <c r="CM514" i="1"/>
  <c r="DH514" i="1"/>
  <c r="DI514" i="1" s="1"/>
  <c r="DJ514" i="1" s="1"/>
  <c r="DK514" i="1" s="1"/>
  <c r="DN514" i="1"/>
  <c r="DT514" i="1"/>
  <c r="CM512" i="1"/>
  <c r="DH512" i="1"/>
  <c r="DN512" i="1"/>
  <c r="DT512" i="1"/>
  <c r="CM490" i="1"/>
  <c r="DH490" i="1"/>
  <c r="DN490" i="1"/>
  <c r="DT490" i="1"/>
  <c r="CM480" i="1"/>
  <c r="DH480" i="1"/>
  <c r="DI480" i="1" s="1"/>
  <c r="DJ480" i="1" s="1"/>
  <c r="DK480" i="1" s="1"/>
  <c r="DN480" i="1"/>
  <c r="DT480" i="1"/>
  <c r="CM478" i="1"/>
  <c r="DH478" i="1"/>
  <c r="DI478" i="1" s="1"/>
  <c r="DJ478" i="1" s="1"/>
  <c r="DK478" i="1" s="1"/>
  <c r="DT478" i="1"/>
  <c r="DN478" i="1"/>
  <c r="CM466" i="1"/>
  <c r="DH466" i="1"/>
  <c r="DT466" i="1"/>
  <c r="DN466" i="1"/>
  <c r="CM464" i="1"/>
  <c r="DH464" i="1"/>
  <c r="DI464" i="1" s="1"/>
  <c r="DJ464" i="1" s="1"/>
  <c r="DK464" i="1" s="1"/>
  <c r="DT464" i="1"/>
  <c r="DN464" i="1"/>
  <c r="DH462" i="1"/>
  <c r="DN462" i="1"/>
  <c r="CM462" i="1"/>
  <c r="DT462" i="1"/>
  <c r="CM450" i="1"/>
  <c r="DH450" i="1"/>
  <c r="DT450" i="1"/>
  <c r="DN450" i="1"/>
  <c r="CM448" i="1"/>
  <c r="DH448" i="1"/>
  <c r="DT448" i="1"/>
  <c r="DN448" i="1"/>
  <c r="DH432" i="1"/>
  <c r="DI432" i="1" s="1"/>
  <c r="DJ432" i="1" s="1"/>
  <c r="DK432" i="1" s="1"/>
  <c r="CM432" i="1"/>
  <c r="DT432" i="1"/>
  <c r="DN432" i="1"/>
  <c r="DH430" i="1"/>
  <c r="DN430" i="1"/>
  <c r="CM430" i="1"/>
  <c r="DT430" i="1"/>
  <c r="DH428" i="1"/>
  <c r="DN428" i="1"/>
  <c r="CM428" i="1"/>
  <c r="DT428" i="1"/>
  <c r="DH426" i="1"/>
  <c r="DN426" i="1"/>
  <c r="CM426" i="1"/>
  <c r="DT426" i="1"/>
  <c r="DH422" i="1"/>
  <c r="DI422" i="1" s="1"/>
  <c r="DJ422" i="1" s="1"/>
  <c r="DK422" i="1" s="1"/>
  <c r="DN422" i="1"/>
  <c r="CM422" i="1"/>
  <c r="DT422" i="1"/>
  <c r="DH418" i="1"/>
  <c r="DI418" i="1" s="1"/>
  <c r="DJ418" i="1" s="1"/>
  <c r="DK418" i="1" s="1"/>
  <c r="DN418" i="1"/>
  <c r="CM418" i="1"/>
  <c r="DT418" i="1"/>
  <c r="DH416" i="1"/>
  <c r="DI416" i="1" s="1"/>
  <c r="DJ416" i="1" s="1"/>
  <c r="DK416" i="1" s="1"/>
  <c r="DN416" i="1"/>
  <c r="CM416" i="1"/>
  <c r="DT416" i="1"/>
  <c r="DH410" i="1"/>
  <c r="DI410" i="1" s="1"/>
  <c r="DJ410" i="1" s="1"/>
  <c r="DK410" i="1" s="1"/>
  <c r="DN410" i="1"/>
  <c r="CM410" i="1"/>
  <c r="DT410" i="1"/>
  <c r="DN396" i="1"/>
  <c r="DH396" i="1"/>
  <c r="DI396" i="1" s="1"/>
  <c r="DJ396" i="1" s="1"/>
  <c r="DK396" i="1" s="1"/>
  <c r="CM396" i="1"/>
  <c r="DT396" i="1"/>
  <c r="CM372" i="1"/>
  <c r="DH372" i="1"/>
  <c r="DI372" i="1" s="1"/>
  <c r="DJ372" i="1" s="1"/>
  <c r="DK372" i="1" s="1"/>
  <c r="DT372" i="1"/>
  <c r="DN372" i="1"/>
  <c r="CM370" i="1"/>
  <c r="DH370" i="1"/>
  <c r="DT370" i="1"/>
  <c r="DN370" i="1"/>
  <c r="CM348" i="1"/>
  <c r="DH348" i="1"/>
  <c r="DI348" i="1" s="1"/>
  <c r="DJ348" i="1" s="1"/>
  <c r="DK348" i="1" s="1"/>
  <c r="DN348" i="1"/>
  <c r="DT348" i="1"/>
  <c r="CM346" i="1"/>
  <c r="DH346" i="1"/>
  <c r="DI346" i="1" s="1"/>
  <c r="DJ346" i="1" s="1"/>
  <c r="DK346" i="1" s="1"/>
  <c r="DN346" i="1"/>
  <c r="DT346" i="1"/>
  <c r="CM314" i="1"/>
  <c r="DH314" i="1"/>
  <c r="DN314" i="1"/>
  <c r="DT314" i="1"/>
  <c r="CM312" i="1"/>
  <c r="DH312" i="1"/>
  <c r="DI312" i="1" s="1"/>
  <c r="DJ312" i="1" s="1"/>
  <c r="DK312" i="1" s="1"/>
  <c r="DN312" i="1"/>
  <c r="DT312" i="1"/>
  <c r="CM310" i="1"/>
  <c r="DH310" i="1"/>
  <c r="DN310" i="1"/>
  <c r="DT310" i="1"/>
  <c r="CM304" i="1"/>
  <c r="DH304" i="1"/>
  <c r="DI304" i="1" s="1"/>
  <c r="DJ304" i="1" s="1"/>
  <c r="DK304" i="1" s="1"/>
  <c r="DN304" i="1"/>
  <c r="DT304" i="1"/>
  <c r="CM302" i="1"/>
  <c r="DH302" i="1"/>
  <c r="DI302" i="1" s="1"/>
  <c r="DJ302" i="1" s="1"/>
  <c r="DK302" i="1" s="1"/>
  <c r="DN302" i="1"/>
  <c r="DT302" i="1"/>
  <c r="CM300" i="1"/>
  <c r="DH300" i="1"/>
  <c r="DN300" i="1"/>
  <c r="DT300" i="1"/>
  <c r="CM298" i="1"/>
  <c r="DH298" i="1"/>
  <c r="DN298" i="1"/>
  <c r="DT298" i="1"/>
  <c r="CM296" i="1"/>
  <c r="DH296" i="1"/>
  <c r="DN296" i="1"/>
  <c r="DT296" i="1"/>
  <c r="CM282" i="1"/>
  <c r="DH282" i="1"/>
  <c r="DI282" i="1" s="1"/>
  <c r="DJ282" i="1" s="1"/>
  <c r="DK282" i="1" s="1"/>
  <c r="DN282" i="1"/>
  <c r="DT282" i="1"/>
  <c r="DN280" i="1"/>
  <c r="DT280" i="1"/>
  <c r="CM280" i="1"/>
  <c r="DH280" i="1"/>
  <c r="DI280" i="1" s="1"/>
  <c r="DJ280" i="1" s="1"/>
  <c r="DK280" i="1" s="1"/>
  <c r="DN272" i="1"/>
  <c r="DT272" i="1"/>
  <c r="CM272" i="1"/>
  <c r="DH272" i="1"/>
  <c r="DN270" i="1"/>
  <c r="DT270" i="1"/>
  <c r="CM270" i="1"/>
  <c r="DH270" i="1"/>
  <c r="DN268" i="1"/>
  <c r="DT268" i="1"/>
  <c r="CM268" i="1"/>
  <c r="DH268" i="1"/>
  <c r="DN264" i="1"/>
  <c r="DT264" i="1"/>
  <c r="CM264" i="1"/>
  <c r="DH264" i="1"/>
  <c r="DN234" i="1"/>
  <c r="DT234" i="1"/>
  <c r="CM234" i="1"/>
  <c r="DH234" i="1"/>
  <c r="DN232" i="1"/>
  <c r="DT232" i="1"/>
  <c r="CM232" i="1"/>
  <c r="DH232" i="1"/>
  <c r="DN226" i="1"/>
  <c r="DT226" i="1"/>
  <c r="CM226" i="1"/>
  <c r="DH226" i="1"/>
  <c r="CM220" i="1"/>
  <c r="DT220" i="1"/>
  <c r="DH220" i="1"/>
  <c r="DN220" i="1"/>
  <c r="CM218" i="1"/>
  <c r="DH218" i="1"/>
  <c r="DI218" i="1" s="1"/>
  <c r="DJ218" i="1" s="1"/>
  <c r="DK218" i="1" s="1"/>
  <c r="DN218" i="1"/>
  <c r="DT218" i="1"/>
  <c r="CM192" i="1"/>
  <c r="DN192" i="1"/>
  <c r="DT192" i="1"/>
  <c r="DH192" i="1"/>
  <c r="DN184" i="1"/>
  <c r="DT184" i="1"/>
  <c r="CM184" i="1"/>
  <c r="DH184" i="1"/>
  <c r="DI184" i="1" s="1"/>
  <c r="DJ184" i="1" s="1"/>
  <c r="DK184" i="1" s="1"/>
  <c r="DT168" i="1"/>
  <c r="CM168" i="1"/>
  <c r="DH168" i="1"/>
  <c r="DN168" i="1"/>
  <c r="DH150" i="1"/>
  <c r="DI150" i="1" s="1"/>
  <c r="DJ150" i="1" s="1"/>
  <c r="DK150" i="1" s="1"/>
  <c r="DT150" i="1"/>
  <c r="CM150" i="1"/>
  <c r="DN150" i="1"/>
  <c r="DH144" i="1"/>
  <c r="DI144" i="1" s="1"/>
  <c r="DJ144" i="1" s="1"/>
  <c r="DK144" i="1" s="1"/>
  <c r="DT144" i="1"/>
  <c r="CM144" i="1"/>
  <c r="DN144" i="1"/>
  <c r="CM513" i="1"/>
  <c r="DH513" i="1"/>
  <c r="DI513" i="1" s="1"/>
  <c r="DJ513" i="1" s="1"/>
  <c r="DK513" i="1" s="1"/>
  <c r="DN513" i="1"/>
  <c r="DT513" i="1"/>
  <c r="CM509" i="1"/>
  <c r="DH509" i="1"/>
  <c r="DI509" i="1" s="1"/>
  <c r="DJ509" i="1" s="1"/>
  <c r="DK509" i="1" s="1"/>
  <c r="DN509" i="1"/>
  <c r="DT509" i="1"/>
  <c r="CM507" i="1"/>
  <c r="DH507" i="1"/>
  <c r="DN507" i="1"/>
  <c r="DT507" i="1"/>
  <c r="CM505" i="1"/>
  <c r="DH505" i="1"/>
  <c r="DN505" i="1"/>
  <c r="DT505" i="1"/>
  <c r="CM503" i="1"/>
  <c r="DH503" i="1"/>
  <c r="DI503" i="1" s="1"/>
  <c r="DJ503" i="1" s="1"/>
  <c r="DK503" i="1" s="1"/>
  <c r="DN503" i="1"/>
  <c r="DT503" i="1"/>
  <c r="CM501" i="1"/>
  <c r="DH501" i="1"/>
  <c r="DI501" i="1" s="1"/>
  <c r="DJ501" i="1" s="1"/>
  <c r="DK501" i="1" s="1"/>
  <c r="DN501" i="1"/>
  <c r="DT501" i="1"/>
  <c r="CM499" i="1"/>
  <c r="DH499" i="1"/>
  <c r="DI499" i="1" s="1"/>
  <c r="DJ499" i="1" s="1"/>
  <c r="DK499" i="1" s="1"/>
  <c r="DN499" i="1"/>
  <c r="DT499" i="1"/>
  <c r="CM495" i="1"/>
  <c r="DH495" i="1"/>
  <c r="DI495" i="1" s="1"/>
  <c r="DJ495" i="1" s="1"/>
  <c r="DK495" i="1" s="1"/>
  <c r="DN495" i="1"/>
  <c r="DT495" i="1"/>
  <c r="CM491" i="1"/>
  <c r="DH491" i="1"/>
  <c r="DI491" i="1" s="1"/>
  <c r="DJ491" i="1" s="1"/>
  <c r="DK491" i="1" s="1"/>
  <c r="DN491" i="1"/>
  <c r="DT491" i="1"/>
  <c r="CM489" i="1"/>
  <c r="DH489" i="1"/>
  <c r="DI489" i="1" s="1"/>
  <c r="DJ489" i="1" s="1"/>
  <c r="DK489" i="1" s="1"/>
  <c r="DN489" i="1"/>
  <c r="DT489" i="1"/>
  <c r="CM485" i="1"/>
  <c r="DH485" i="1"/>
  <c r="DI485" i="1" s="1"/>
  <c r="DJ485" i="1" s="1"/>
  <c r="DK485" i="1" s="1"/>
  <c r="DN485" i="1"/>
  <c r="DT485" i="1"/>
  <c r="CM483" i="1"/>
  <c r="DH483" i="1"/>
  <c r="DI483" i="1" s="1"/>
  <c r="DJ483" i="1" s="1"/>
  <c r="DK483" i="1" s="1"/>
  <c r="DN483" i="1"/>
  <c r="DT483" i="1"/>
  <c r="CM481" i="1"/>
  <c r="DH481" i="1"/>
  <c r="DN481" i="1"/>
  <c r="DT481" i="1"/>
  <c r="CM479" i="1"/>
  <c r="DH479" i="1"/>
  <c r="DT479" i="1"/>
  <c r="DN479" i="1"/>
  <c r="DH475" i="1"/>
  <c r="DN475" i="1"/>
  <c r="CM475" i="1"/>
  <c r="DT475" i="1"/>
  <c r="DN471" i="1"/>
  <c r="CM471" i="1"/>
  <c r="DT471" i="1"/>
  <c r="DH471" i="1"/>
  <c r="DI471" i="1" s="1"/>
  <c r="DJ471" i="1" s="1"/>
  <c r="DK471" i="1" s="1"/>
  <c r="CM467" i="1"/>
  <c r="DT467" i="1"/>
  <c r="DH467" i="1"/>
  <c r="DI467" i="1" s="1"/>
  <c r="DJ467" i="1" s="1"/>
  <c r="DK467" i="1" s="1"/>
  <c r="DN467" i="1"/>
  <c r="DH463" i="1"/>
  <c r="DI463" i="1" s="1"/>
  <c r="DJ463" i="1" s="1"/>
  <c r="DK463" i="1" s="1"/>
  <c r="CM463" i="1"/>
  <c r="DT463" i="1"/>
  <c r="DN463" i="1"/>
  <c r="DH461" i="1"/>
  <c r="DN461" i="1"/>
  <c r="CM461" i="1"/>
  <c r="DT461" i="1"/>
  <c r="DN457" i="1"/>
  <c r="DT457" i="1"/>
  <c r="DH457" i="1"/>
  <c r="CM457" i="1"/>
  <c r="DN455" i="1"/>
  <c r="CM455" i="1"/>
  <c r="DT455" i="1"/>
  <c r="DH455" i="1"/>
  <c r="DI455" i="1" s="1"/>
  <c r="DJ455" i="1" s="1"/>
  <c r="DK455" i="1" s="1"/>
  <c r="DT453" i="1"/>
  <c r="CM453" i="1"/>
  <c r="DN453" i="1"/>
  <c r="DH453" i="1"/>
  <c r="DI453" i="1" s="1"/>
  <c r="DJ453" i="1" s="1"/>
  <c r="DK453" i="1" s="1"/>
  <c r="CM451" i="1"/>
  <c r="DT451" i="1"/>
  <c r="DH451" i="1"/>
  <c r="DN451" i="1"/>
  <c r="DH445" i="1"/>
  <c r="DN445" i="1"/>
  <c r="CM445" i="1"/>
  <c r="DT445" i="1"/>
  <c r="DN443" i="1"/>
  <c r="DH443" i="1"/>
  <c r="CM443" i="1"/>
  <c r="DT443" i="1"/>
  <c r="DN439" i="1"/>
  <c r="CM439" i="1"/>
  <c r="DT439" i="1"/>
  <c r="DH439" i="1"/>
  <c r="DI439" i="1" s="1"/>
  <c r="DJ439" i="1" s="1"/>
  <c r="DK439" i="1" s="1"/>
  <c r="DT437" i="1"/>
  <c r="CM437" i="1"/>
  <c r="DN437" i="1"/>
  <c r="DH437" i="1"/>
  <c r="DI437" i="1" s="1"/>
  <c r="DJ437" i="1" s="1"/>
  <c r="DK437" i="1" s="1"/>
  <c r="CM433" i="1"/>
  <c r="DH433" i="1"/>
  <c r="DI433" i="1" s="1"/>
  <c r="DJ433" i="1" s="1"/>
  <c r="DK433" i="1" s="1"/>
  <c r="DT433" i="1"/>
  <c r="DN433" i="1"/>
  <c r="DH431" i="1"/>
  <c r="DN431" i="1"/>
  <c r="CM431" i="1"/>
  <c r="DT431" i="1"/>
  <c r="DH427" i="1"/>
  <c r="DI427" i="1" s="1"/>
  <c r="DJ427" i="1" s="1"/>
  <c r="DK427" i="1" s="1"/>
  <c r="DN427" i="1"/>
  <c r="CM427" i="1"/>
  <c r="DT427" i="1"/>
  <c r="DH425" i="1"/>
  <c r="DI425" i="1" s="1"/>
  <c r="DJ425" i="1" s="1"/>
  <c r="DK425" i="1" s="1"/>
  <c r="DN425" i="1"/>
  <c r="CM425" i="1"/>
  <c r="DT425" i="1"/>
  <c r="DH421" i="1"/>
  <c r="DN421" i="1"/>
  <c r="CM421" i="1"/>
  <c r="DT421" i="1"/>
  <c r="DH417" i="1"/>
  <c r="DN417" i="1"/>
  <c r="CM417" i="1"/>
  <c r="DT417" i="1"/>
  <c r="DH415" i="1"/>
  <c r="DI415" i="1" s="1"/>
  <c r="DJ415" i="1" s="1"/>
  <c r="DK415" i="1" s="1"/>
  <c r="DN415" i="1"/>
  <c r="CM415" i="1"/>
  <c r="DT415" i="1"/>
  <c r="DH409" i="1"/>
  <c r="DN409" i="1"/>
  <c r="CM409" i="1"/>
  <c r="DT409" i="1"/>
  <c r="DH401" i="1"/>
  <c r="DN401" i="1"/>
  <c r="CM401" i="1"/>
  <c r="DT401" i="1"/>
  <c r="DH397" i="1"/>
  <c r="DN397" i="1"/>
  <c r="CM397" i="1"/>
  <c r="DT397" i="1"/>
  <c r="DN395" i="1"/>
  <c r="DT395" i="1"/>
  <c r="DH395" i="1"/>
  <c r="DI395" i="1" s="1"/>
  <c r="DJ395" i="1" s="1"/>
  <c r="DK395" i="1" s="1"/>
  <c r="CM395" i="1"/>
  <c r="CM391" i="1"/>
  <c r="DH391" i="1"/>
  <c r="DI391" i="1" s="1"/>
  <c r="DJ391" i="1" s="1"/>
  <c r="DK391" i="1" s="1"/>
  <c r="DT391" i="1"/>
  <c r="DN391" i="1"/>
  <c r="DN387" i="1"/>
  <c r="DT387" i="1"/>
  <c r="DH387" i="1"/>
  <c r="DI387" i="1" s="1"/>
  <c r="DJ387" i="1" s="1"/>
  <c r="DK387" i="1" s="1"/>
  <c r="CM387" i="1"/>
  <c r="DT385" i="1"/>
  <c r="CM385" i="1"/>
  <c r="DN385" i="1"/>
  <c r="DH385" i="1"/>
  <c r="CM381" i="1"/>
  <c r="DH381" i="1"/>
  <c r="DI381" i="1" s="1"/>
  <c r="DJ381" i="1" s="1"/>
  <c r="DK381" i="1" s="1"/>
  <c r="DT381" i="1"/>
  <c r="DN381" i="1"/>
  <c r="CM377" i="1"/>
  <c r="DH377" i="1"/>
  <c r="DT377" i="1"/>
  <c r="DN377" i="1"/>
  <c r="CM373" i="1"/>
  <c r="DH373" i="1"/>
  <c r="DI373" i="1" s="1"/>
  <c r="DJ373" i="1" s="1"/>
  <c r="DK373" i="1" s="1"/>
  <c r="DT373" i="1"/>
  <c r="DN373" i="1"/>
  <c r="CM369" i="1"/>
  <c r="DH369" i="1"/>
  <c r="DT369" i="1"/>
  <c r="DN369" i="1"/>
  <c r="CM367" i="1"/>
  <c r="DH367" i="1"/>
  <c r="DI367" i="1" s="1"/>
  <c r="DJ367" i="1" s="1"/>
  <c r="DK367" i="1" s="1"/>
  <c r="DT367" i="1"/>
  <c r="DN367" i="1"/>
  <c r="CM365" i="1"/>
  <c r="DH365" i="1"/>
  <c r="DI365" i="1" s="1"/>
  <c r="DJ365" i="1" s="1"/>
  <c r="DK365" i="1" s="1"/>
  <c r="DN365" i="1"/>
  <c r="DT365" i="1"/>
  <c r="CM363" i="1"/>
  <c r="DH363" i="1"/>
  <c r="DI363" i="1" s="1"/>
  <c r="DJ363" i="1" s="1"/>
  <c r="DK363" i="1" s="1"/>
  <c r="DN363" i="1"/>
  <c r="DT363" i="1"/>
  <c r="CM357" i="1"/>
  <c r="DH357" i="1"/>
  <c r="DN357" i="1"/>
  <c r="DT357" i="1"/>
  <c r="CM351" i="1"/>
  <c r="DH351" i="1"/>
  <c r="DI351" i="1" s="1"/>
  <c r="DJ351" i="1" s="1"/>
  <c r="DK351" i="1" s="1"/>
  <c r="DN351" i="1"/>
  <c r="DT351" i="1"/>
  <c r="CM341" i="1"/>
  <c r="DH341" i="1"/>
  <c r="DI341" i="1" s="1"/>
  <c r="DJ341" i="1" s="1"/>
  <c r="DK341" i="1" s="1"/>
  <c r="DN341" i="1"/>
  <c r="DT341" i="1"/>
  <c r="CM337" i="1"/>
  <c r="DH337" i="1"/>
  <c r="DI337" i="1" s="1"/>
  <c r="DJ337" i="1" s="1"/>
  <c r="DK337" i="1" s="1"/>
  <c r="DN337" i="1"/>
  <c r="DT337" i="1"/>
  <c r="CM333" i="1"/>
  <c r="DH333" i="1"/>
  <c r="DI333" i="1" s="1"/>
  <c r="DJ333" i="1" s="1"/>
  <c r="DK333" i="1" s="1"/>
  <c r="DN333" i="1"/>
  <c r="DT333" i="1"/>
  <c r="CM329" i="1"/>
  <c r="DH329" i="1"/>
  <c r="DI329" i="1" s="1"/>
  <c r="DJ329" i="1" s="1"/>
  <c r="DK329" i="1" s="1"/>
  <c r="DN329" i="1"/>
  <c r="DT329" i="1"/>
  <c r="CM325" i="1"/>
  <c r="DH325" i="1"/>
  <c r="DI325" i="1" s="1"/>
  <c r="DJ325" i="1" s="1"/>
  <c r="DK325" i="1" s="1"/>
  <c r="DN325" i="1"/>
  <c r="DT325" i="1"/>
  <c r="CM323" i="1"/>
  <c r="DH323" i="1"/>
  <c r="DI323" i="1" s="1"/>
  <c r="DJ323" i="1" s="1"/>
  <c r="DK323" i="1" s="1"/>
  <c r="DN323" i="1"/>
  <c r="DT323" i="1"/>
  <c r="CM315" i="1"/>
  <c r="DH315" i="1"/>
  <c r="DI315" i="1" s="1"/>
  <c r="DJ315" i="1" s="1"/>
  <c r="DK315" i="1" s="1"/>
  <c r="DN315" i="1"/>
  <c r="DT315" i="1"/>
  <c r="CM311" i="1"/>
  <c r="DH311" i="1"/>
  <c r="DI311" i="1" s="1"/>
  <c r="DJ311" i="1" s="1"/>
  <c r="DK311" i="1" s="1"/>
  <c r="DN311" i="1"/>
  <c r="DT311" i="1"/>
  <c r="CM309" i="1"/>
  <c r="DH309" i="1"/>
  <c r="DN309" i="1"/>
  <c r="DT309" i="1"/>
  <c r="CM305" i="1"/>
  <c r="DH305" i="1"/>
  <c r="DI305" i="1" s="1"/>
  <c r="DJ305" i="1" s="1"/>
  <c r="DK305" i="1" s="1"/>
  <c r="DN305" i="1"/>
  <c r="DT305" i="1"/>
  <c r="CM303" i="1"/>
  <c r="DH303" i="1"/>
  <c r="DI303" i="1" s="1"/>
  <c r="DJ303" i="1" s="1"/>
  <c r="DK303" i="1" s="1"/>
  <c r="DN303" i="1"/>
  <c r="DT303" i="1"/>
  <c r="CM301" i="1"/>
  <c r="DH301" i="1"/>
  <c r="DI301" i="1" s="1"/>
  <c r="DJ301" i="1" s="1"/>
  <c r="DK301" i="1" s="1"/>
  <c r="DN301" i="1"/>
  <c r="DT301" i="1"/>
  <c r="CM297" i="1"/>
  <c r="DH297" i="1"/>
  <c r="DI297" i="1" s="1"/>
  <c r="DJ297" i="1" s="1"/>
  <c r="DK297" i="1" s="1"/>
  <c r="DN297" i="1"/>
  <c r="DT297" i="1"/>
  <c r="CM293" i="1"/>
  <c r="DH293" i="1"/>
  <c r="DI293" i="1" s="1"/>
  <c r="DJ293" i="1" s="1"/>
  <c r="DK293" i="1" s="1"/>
  <c r="DN293" i="1"/>
  <c r="DT293" i="1"/>
  <c r="CM291" i="1"/>
  <c r="DH291" i="1"/>
  <c r="DN291" i="1"/>
  <c r="DT291" i="1"/>
  <c r="CM287" i="1"/>
  <c r="DH287" i="1"/>
  <c r="DN287" i="1"/>
  <c r="DT287" i="1"/>
  <c r="CM285" i="1"/>
  <c r="DH285" i="1"/>
  <c r="DN285" i="1"/>
  <c r="DT285" i="1"/>
  <c r="DN279" i="1"/>
  <c r="DT279" i="1"/>
  <c r="CM279" i="1"/>
  <c r="DH279" i="1"/>
  <c r="DI279" i="1" s="1"/>
  <c r="DJ279" i="1" s="1"/>
  <c r="DK279" i="1" s="1"/>
  <c r="DN275" i="1"/>
  <c r="DT275" i="1"/>
  <c r="CM275" i="1"/>
  <c r="DH275" i="1"/>
  <c r="DN273" i="1"/>
  <c r="DT273" i="1"/>
  <c r="CM273" i="1"/>
  <c r="DH273" i="1"/>
  <c r="DN267" i="1"/>
  <c r="DT267" i="1"/>
  <c r="CM267" i="1"/>
  <c r="DH267" i="1"/>
  <c r="DN265" i="1"/>
  <c r="DT265" i="1"/>
  <c r="CM265" i="1"/>
  <c r="DH265" i="1"/>
  <c r="DI265" i="1" s="1"/>
  <c r="DJ265" i="1" s="1"/>
  <c r="DK265" i="1" s="1"/>
  <c r="DN259" i="1"/>
  <c r="DT259" i="1"/>
  <c r="CM259" i="1"/>
  <c r="DH259" i="1"/>
  <c r="DI259" i="1" s="1"/>
  <c r="DJ259" i="1" s="1"/>
  <c r="DK259" i="1" s="1"/>
  <c r="DN255" i="1"/>
  <c r="DT255" i="1"/>
  <c r="CM255" i="1"/>
  <c r="DH255" i="1"/>
  <c r="DN253" i="1"/>
  <c r="DT253" i="1"/>
  <c r="CM253" i="1"/>
  <c r="DH253" i="1"/>
  <c r="DI253" i="1" s="1"/>
  <c r="DJ253" i="1" s="1"/>
  <c r="DK253" i="1" s="1"/>
  <c r="DN251" i="1"/>
  <c r="DT251" i="1"/>
  <c r="CM251" i="1"/>
  <c r="DH251" i="1"/>
  <c r="DI251" i="1" s="1"/>
  <c r="DJ251" i="1" s="1"/>
  <c r="DK251" i="1" s="1"/>
  <c r="DN247" i="1"/>
  <c r="DT247" i="1"/>
  <c r="CM247" i="1"/>
  <c r="DH247" i="1"/>
  <c r="DN245" i="1"/>
  <c r="DT245" i="1"/>
  <c r="CM245" i="1"/>
  <c r="DH245" i="1"/>
  <c r="DI245" i="1" s="1"/>
  <c r="DJ245" i="1" s="1"/>
  <c r="DK245" i="1" s="1"/>
  <c r="DN243" i="1"/>
  <c r="DT243" i="1"/>
  <c r="CM243" i="1"/>
  <c r="DH243" i="1"/>
  <c r="DN239" i="1"/>
  <c r="DT239" i="1"/>
  <c r="CM239" i="1"/>
  <c r="DH239" i="1"/>
  <c r="DN237" i="1"/>
  <c r="DT237" i="1"/>
  <c r="CM237" i="1"/>
  <c r="DH237" i="1"/>
  <c r="DI237" i="1" s="1"/>
  <c r="DJ237" i="1" s="1"/>
  <c r="DK237" i="1" s="1"/>
  <c r="DN233" i="1"/>
  <c r="DT233" i="1"/>
  <c r="CM233" i="1"/>
  <c r="DH233" i="1"/>
  <c r="DN227" i="1"/>
  <c r="DT227" i="1"/>
  <c r="CM227" i="1"/>
  <c r="DH227" i="1"/>
  <c r="DT223" i="1"/>
  <c r="CM223" i="1"/>
  <c r="DH223" i="1"/>
  <c r="DI223" i="1" s="1"/>
  <c r="DJ223" i="1" s="1"/>
  <c r="DK223" i="1" s="1"/>
  <c r="DN223" i="1"/>
  <c r="CM217" i="1"/>
  <c r="DH217" i="1"/>
  <c r="DN217" i="1"/>
  <c r="DT217" i="1"/>
  <c r="DH213" i="1"/>
  <c r="DI213" i="1" s="1"/>
  <c r="DJ213" i="1" s="1"/>
  <c r="DK213" i="1" s="1"/>
  <c r="DN213" i="1"/>
  <c r="DT213" i="1"/>
  <c r="CM213" i="1"/>
  <c r="DN209" i="1"/>
  <c r="DT209" i="1"/>
  <c r="CM209" i="1"/>
  <c r="DH209" i="1"/>
  <c r="CM205" i="1"/>
  <c r="DT205" i="1"/>
  <c r="DH205" i="1"/>
  <c r="DI205" i="1" s="1"/>
  <c r="DJ205" i="1" s="1"/>
  <c r="DK205" i="1" s="1"/>
  <c r="DN205" i="1"/>
  <c r="DH203" i="1"/>
  <c r="DI203" i="1" s="1"/>
  <c r="DJ203" i="1" s="1"/>
  <c r="DK203" i="1" s="1"/>
  <c r="DN203" i="1"/>
  <c r="CM203" i="1"/>
  <c r="DT203" i="1"/>
  <c r="DN201" i="1"/>
  <c r="CM201" i="1"/>
  <c r="DT201" i="1"/>
  <c r="DH201" i="1"/>
  <c r="DI201" i="1" s="1"/>
  <c r="DJ201" i="1" s="1"/>
  <c r="DK201" i="1" s="1"/>
  <c r="DN193" i="1"/>
  <c r="CM193" i="1"/>
  <c r="DT193" i="1"/>
  <c r="DH193" i="1"/>
  <c r="DH187" i="1"/>
  <c r="DI187" i="1" s="1"/>
  <c r="DJ187" i="1" s="1"/>
  <c r="DK187" i="1" s="1"/>
  <c r="DN187" i="1"/>
  <c r="CM187" i="1"/>
  <c r="DT187" i="1"/>
  <c r="DN183" i="1"/>
  <c r="CM183" i="1"/>
  <c r="DT183" i="1"/>
  <c r="DH183" i="1"/>
  <c r="CM181" i="1"/>
  <c r="DT181" i="1"/>
  <c r="DH181" i="1"/>
  <c r="DI181" i="1" s="1"/>
  <c r="DJ181" i="1" s="1"/>
  <c r="DK181" i="1" s="1"/>
  <c r="DN181" i="1"/>
  <c r="DH179" i="1"/>
  <c r="DI179" i="1" s="1"/>
  <c r="DJ179" i="1" s="1"/>
  <c r="DK179" i="1" s="1"/>
  <c r="DN179" i="1"/>
  <c r="CM179" i="1"/>
  <c r="DT179" i="1"/>
  <c r="DN175" i="1"/>
  <c r="CM175" i="1"/>
  <c r="DT175" i="1"/>
  <c r="DH175" i="1"/>
  <c r="DI175" i="1" s="1"/>
  <c r="DJ175" i="1" s="1"/>
  <c r="DK175" i="1" s="1"/>
  <c r="DT173" i="1"/>
  <c r="CM173" i="1"/>
  <c r="DH173" i="1"/>
  <c r="DI173" i="1" s="1"/>
  <c r="DJ173" i="1" s="1"/>
  <c r="DK173" i="1" s="1"/>
  <c r="DN173" i="1"/>
  <c r="DT171" i="1"/>
  <c r="CM171" i="1"/>
  <c r="DH171" i="1"/>
  <c r="DI171" i="1" s="1"/>
  <c r="DJ171" i="1" s="1"/>
  <c r="DK171" i="1" s="1"/>
  <c r="DN171" i="1"/>
  <c r="DT167" i="1"/>
  <c r="CM167" i="1"/>
  <c r="DH167" i="1"/>
  <c r="DI167" i="1" s="1"/>
  <c r="DJ167" i="1" s="1"/>
  <c r="DK167" i="1" s="1"/>
  <c r="DN167" i="1"/>
  <c r="DT163" i="1"/>
  <c r="CM163" i="1"/>
  <c r="DH163" i="1"/>
  <c r="DN163" i="1"/>
  <c r="DH161" i="1"/>
  <c r="DI161" i="1" s="1"/>
  <c r="DJ161" i="1" s="1"/>
  <c r="DK161" i="1" s="1"/>
  <c r="CM161" i="1"/>
  <c r="DT161" i="1"/>
  <c r="DN161" i="1"/>
  <c r="DH159" i="1"/>
  <c r="DI159" i="1" s="1"/>
  <c r="DJ159" i="1" s="1"/>
  <c r="DK159" i="1" s="1"/>
  <c r="CM159" i="1"/>
  <c r="DT159" i="1"/>
  <c r="DN159" i="1"/>
  <c r="DH157" i="1"/>
  <c r="DI157" i="1" s="1"/>
  <c r="DJ157" i="1" s="1"/>
  <c r="DK157" i="1" s="1"/>
  <c r="DT157" i="1"/>
  <c r="CM157" i="1"/>
  <c r="DN157" i="1"/>
  <c r="DH155" i="1"/>
  <c r="DT155" i="1"/>
  <c r="CM155" i="1"/>
  <c r="DN155" i="1"/>
  <c r="DH149" i="1"/>
  <c r="DI149" i="1" s="1"/>
  <c r="DJ149" i="1" s="1"/>
  <c r="DK149" i="1" s="1"/>
  <c r="DT149" i="1"/>
  <c r="CM149" i="1"/>
  <c r="DN149" i="1"/>
  <c r="DH143" i="1"/>
  <c r="DI143" i="1" s="1"/>
  <c r="DJ143" i="1" s="1"/>
  <c r="DK143" i="1" s="1"/>
  <c r="DT143" i="1"/>
  <c r="CM143" i="1"/>
  <c r="DN143" i="1"/>
  <c r="CM520" i="1"/>
  <c r="DH520" i="1"/>
  <c r="DN520" i="1"/>
  <c r="DT520" i="1"/>
  <c r="CM518" i="1"/>
  <c r="DH518" i="1"/>
  <c r="DN518" i="1"/>
  <c r="DT518" i="1"/>
  <c r="CM510" i="1"/>
  <c r="DH510" i="1"/>
  <c r="DI510" i="1" s="1"/>
  <c r="DJ510" i="1" s="1"/>
  <c r="DK510" i="1" s="1"/>
  <c r="DN510" i="1"/>
  <c r="DT510" i="1"/>
  <c r="CM504" i="1"/>
  <c r="DH504" i="1"/>
  <c r="DI504" i="1" s="1"/>
  <c r="DJ504" i="1" s="1"/>
  <c r="DK504" i="1" s="1"/>
  <c r="DN504" i="1"/>
  <c r="DT504" i="1"/>
  <c r="CM498" i="1"/>
  <c r="DH498" i="1"/>
  <c r="DI498" i="1" s="1"/>
  <c r="DJ498" i="1" s="1"/>
  <c r="DK498" i="1" s="1"/>
  <c r="DN498" i="1"/>
  <c r="DT498" i="1"/>
  <c r="CM496" i="1"/>
  <c r="DH496" i="1"/>
  <c r="DI496" i="1" s="1"/>
  <c r="DJ496" i="1" s="1"/>
  <c r="DK496" i="1" s="1"/>
  <c r="DN496" i="1"/>
  <c r="DT496" i="1"/>
  <c r="CM494" i="1"/>
  <c r="DH494" i="1"/>
  <c r="DI494" i="1" s="1"/>
  <c r="DJ494" i="1" s="1"/>
  <c r="DK494" i="1" s="1"/>
  <c r="DN494" i="1"/>
  <c r="DT494" i="1"/>
  <c r="CM492" i="1"/>
  <c r="DH492" i="1"/>
  <c r="DI492" i="1" s="1"/>
  <c r="DJ492" i="1" s="1"/>
  <c r="DK492" i="1" s="1"/>
  <c r="DN492" i="1"/>
  <c r="DT492" i="1"/>
  <c r="CM488" i="1"/>
  <c r="DH488" i="1"/>
  <c r="DI488" i="1" s="1"/>
  <c r="DJ488" i="1" s="1"/>
  <c r="DK488" i="1" s="1"/>
  <c r="DN488" i="1"/>
  <c r="DT488" i="1"/>
  <c r="CM486" i="1"/>
  <c r="DH486" i="1"/>
  <c r="DI486" i="1" s="1"/>
  <c r="DJ486" i="1" s="1"/>
  <c r="DK486" i="1" s="1"/>
  <c r="DN486" i="1"/>
  <c r="DT486" i="1"/>
  <c r="CM484" i="1"/>
  <c r="DH484" i="1"/>
  <c r="DI484" i="1" s="1"/>
  <c r="DJ484" i="1" s="1"/>
  <c r="DK484" i="1" s="1"/>
  <c r="DN484" i="1"/>
  <c r="DT484" i="1"/>
  <c r="DH474" i="1"/>
  <c r="DI474" i="1" s="1"/>
  <c r="DJ474" i="1" s="1"/>
  <c r="DK474" i="1" s="1"/>
  <c r="DN474" i="1"/>
  <c r="CM474" i="1"/>
  <c r="DT474" i="1"/>
  <c r="DH460" i="1"/>
  <c r="DI460" i="1" s="1"/>
  <c r="DJ460" i="1" s="1"/>
  <c r="DK460" i="1" s="1"/>
  <c r="DN460" i="1"/>
  <c r="CM460" i="1"/>
  <c r="DT460" i="1"/>
  <c r="DH446" i="1"/>
  <c r="DI446" i="1" s="1"/>
  <c r="DJ446" i="1" s="1"/>
  <c r="DK446" i="1" s="1"/>
  <c r="DN446" i="1"/>
  <c r="CM446" i="1"/>
  <c r="DT446" i="1"/>
  <c r="DH444" i="1"/>
  <c r="DI444" i="1" s="1"/>
  <c r="DJ444" i="1" s="1"/>
  <c r="DK444" i="1" s="1"/>
  <c r="DN444" i="1"/>
  <c r="CM444" i="1"/>
  <c r="DT444" i="1"/>
  <c r="DN442" i="1"/>
  <c r="DT442" i="1"/>
  <c r="DH442" i="1"/>
  <c r="DI442" i="1" s="1"/>
  <c r="DJ442" i="1" s="1"/>
  <c r="DK442" i="1" s="1"/>
  <c r="CM442" i="1"/>
  <c r="CM436" i="1"/>
  <c r="DT436" i="1"/>
  <c r="DH436" i="1"/>
  <c r="DI436" i="1" s="1"/>
  <c r="DJ436" i="1" s="1"/>
  <c r="DK436" i="1" s="1"/>
  <c r="DN436" i="1"/>
  <c r="DH414" i="1"/>
  <c r="DN414" i="1"/>
  <c r="CM414" i="1"/>
  <c r="DT414" i="1"/>
  <c r="DH412" i="1"/>
  <c r="DI412" i="1" s="1"/>
  <c r="DJ412" i="1" s="1"/>
  <c r="DK412" i="1" s="1"/>
  <c r="DN412" i="1"/>
  <c r="CM412" i="1"/>
  <c r="DT412" i="1"/>
  <c r="DH406" i="1"/>
  <c r="DI406" i="1" s="1"/>
  <c r="DJ406" i="1" s="1"/>
  <c r="DK406" i="1" s="1"/>
  <c r="DN406" i="1"/>
  <c r="CM406" i="1"/>
  <c r="DT406" i="1"/>
  <c r="DH404" i="1"/>
  <c r="DI404" i="1" s="1"/>
  <c r="DJ404" i="1" s="1"/>
  <c r="DK404" i="1" s="1"/>
  <c r="DN404" i="1"/>
  <c r="CM404" i="1"/>
  <c r="DT404" i="1"/>
  <c r="DH398" i="1"/>
  <c r="DN398" i="1"/>
  <c r="CM398" i="1"/>
  <c r="DT398" i="1"/>
  <c r="CM392" i="1"/>
  <c r="DT392" i="1"/>
  <c r="DH392" i="1"/>
  <c r="DN392" i="1"/>
  <c r="DH390" i="1"/>
  <c r="CM390" i="1"/>
  <c r="DT390" i="1"/>
  <c r="DN390" i="1"/>
  <c r="DN388" i="1"/>
  <c r="DH388" i="1"/>
  <c r="CM388" i="1"/>
  <c r="DT388" i="1"/>
  <c r="DN386" i="1"/>
  <c r="CM386" i="1"/>
  <c r="DT386" i="1"/>
  <c r="DH386" i="1"/>
  <c r="DI386" i="1" s="1"/>
  <c r="DJ386" i="1" s="1"/>
  <c r="DK386" i="1" s="1"/>
  <c r="CM384" i="1"/>
  <c r="DT384" i="1"/>
  <c r="DH384" i="1"/>
  <c r="DN384" i="1"/>
  <c r="CM364" i="1"/>
  <c r="DH364" i="1"/>
  <c r="DI364" i="1" s="1"/>
  <c r="DJ364" i="1" s="1"/>
  <c r="DK364" i="1" s="1"/>
  <c r="DN364" i="1"/>
  <c r="DT364" i="1"/>
  <c r="CM358" i="1"/>
  <c r="DH358" i="1"/>
  <c r="DI358" i="1" s="1"/>
  <c r="DJ358" i="1" s="1"/>
  <c r="DK358" i="1" s="1"/>
  <c r="DN358" i="1"/>
  <c r="DT358" i="1"/>
  <c r="CM336" i="1"/>
  <c r="DH336" i="1"/>
  <c r="DI336" i="1" s="1"/>
  <c r="DJ336" i="1" s="1"/>
  <c r="DK336" i="1" s="1"/>
  <c r="DN336" i="1"/>
  <c r="DT336" i="1"/>
  <c r="CM334" i="1"/>
  <c r="DH334" i="1"/>
  <c r="DN334" i="1"/>
  <c r="DT334" i="1"/>
  <c r="DN258" i="1"/>
  <c r="DT258" i="1"/>
  <c r="CM258" i="1"/>
  <c r="DH258" i="1"/>
  <c r="DI258" i="1" s="1"/>
  <c r="DJ258" i="1" s="1"/>
  <c r="DK258" i="1" s="1"/>
  <c r="DN256" i="1"/>
  <c r="DT256" i="1"/>
  <c r="CM256" i="1"/>
  <c r="DH256" i="1"/>
  <c r="DN244" i="1"/>
  <c r="DT244" i="1"/>
  <c r="CM244" i="1"/>
  <c r="DH244" i="1"/>
  <c r="DI244" i="1" s="1"/>
  <c r="DJ244" i="1" s="1"/>
  <c r="DK244" i="1" s="1"/>
  <c r="DN240" i="1"/>
  <c r="DT240" i="1"/>
  <c r="CM240" i="1"/>
  <c r="DH240" i="1"/>
  <c r="DN208" i="1"/>
  <c r="CM208" i="1"/>
  <c r="DT208" i="1"/>
  <c r="DH208" i="1"/>
  <c r="DI208" i="1" s="1"/>
  <c r="DJ208" i="1" s="1"/>
  <c r="DK208" i="1" s="1"/>
  <c r="DT206" i="1"/>
  <c r="CM206" i="1"/>
  <c r="DH206" i="1"/>
  <c r="DN206" i="1"/>
  <c r="DN200" i="1"/>
  <c r="DT200" i="1"/>
  <c r="CM200" i="1"/>
  <c r="DH200" i="1"/>
  <c r="DT198" i="1"/>
  <c r="CM198" i="1"/>
  <c r="DH198" i="1"/>
  <c r="DN198" i="1"/>
  <c r="DT190" i="1"/>
  <c r="DH190" i="1"/>
  <c r="DI190" i="1" s="1"/>
  <c r="DJ190" i="1" s="1"/>
  <c r="DK190" i="1" s="1"/>
  <c r="CM190" i="1"/>
  <c r="DN190" i="1"/>
  <c r="CM180" i="1"/>
  <c r="DH180" i="1"/>
  <c r="DI180" i="1" s="1"/>
  <c r="DJ180" i="1" s="1"/>
  <c r="DK180" i="1" s="1"/>
  <c r="DN180" i="1"/>
  <c r="DT180" i="1"/>
  <c r="DH178" i="1"/>
  <c r="DI178" i="1" s="1"/>
  <c r="DJ178" i="1" s="1"/>
  <c r="DK178" i="1" s="1"/>
  <c r="DN178" i="1"/>
  <c r="DT178" i="1"/>
  <c r="CM178" i="1"/>
  <c r="DT164" i="1"/>
  <c r="CM164" i="1"/>
  <c r="DH164" i="1"/>
  <c r="DN164" i="1"/>
  <c r="DH162" i="1"/>
  <c r="CM162" i="1"/>
  <c r="DT162" i="1"/>
  <c r="DN162" i="1"/>
  <c r="DH160" i="1"/>
  <c r="DI160" i="1" s="1"/>
  <c r="DJ160" i="1" s="1"/>
  <c r="DK160" i="1" s="1"/>
  <c r="CM160" i="1"/>
  <c r="DT160" i="1"/>
  <c r="DN160" i="1"/>
  <c r="DH158" i="1"/>
  <c r="CM158" i="1"/>
  <c r="DT158" i="1"/>
  <c r="DN158" i="1"/>
  <c r="DH156" i="1"/>
  <c r="DI156" i="1" s="1"/>
  <c r="DJ156" i="1" s="1"/>
  <c r="DK156" i="1" s="1"/>
  <c r="DT156" i="1"/>
  <c r="CM156" i="1"/>
  <c r="DN156" i="1"/>
  <c r="BX446" i="1"/>
  <c r="BY446" i="1" s="1"/>
  <c r="CG446" i="1" s="1"/>
  <c r="CF446" i="1" s="1"/>
  <c r="BX326" i="1"/>
  <c r="BY326" i="1" s="1"/>
  <c r="CG326" i="1" s="1"/>
  <c r="CF326" i="1" s="1"/>
  <c r="BX152" i="1"/>
  <c r="BY152" i="1" s="1"/>
  <c r="CA152" i="1" s="1"/>
  <c r="BW454" i="1"/>
  <c r="BV415" i="1"/>
  <c r="BW522" i="1"/>
  <c r="BW409" i="1"/>
  <c r="BX514" i="1"/>
  <c r="BY514" i="1" s="1"/>
  <c r="CA514" i="1" s="1"/>
  <c r="BX506" i="1"/>
  <c r="BY506" i="1" s="1"/>
  <c r="CC506" i="1" s="1"/>
  <c r="BX502" i="1"/>
  <c r="BY502" i="1" s="1"/>
  <c r="BX498" i="1"/>
  <c r="BY498" i="1" s="1"/>
  <c r="CA498" i="1" s="1"/>
  <c r="BX490" i="1"/>
  <c r="BY490" i="1" s="1"/>
  <c r="BX486" i="1"/>
  <c r="BY486" i="1" s="1"/>
  <c r="BX482" i="1"/>
  <c r="BY482" i="1" s="1"/>
  <c r="CA482" i="1" s="1"/>
  <c r="BX478" i="1"/>
  <c r="BY478" i="1" s="1"/>
  <c r="BX474" i="1"/>
  <c r="BY474" i="1" s="1"/>
  <c r="CB474" i="1" s="1"/>
  <c r="CE474" i="1" s="1"/>
  <c r="CD474" i="1" s="1"/>
  <c r="BX470" i="1"/>
  <c r="BY470" i="1" s="1"/>
  <c r="CC470" i="1" s="1"/>
  <c r="BX466" i="1"/>
  <c r="BY466" i="1" s="1"/>
  <c r="CB466" i="1" s="1"/>
  <c r="BZ466" i="1" s="1"/>
  <c r="BX462" i="1"/>
  <c r="BY462" i="1" s="1"/>
  <c r="CG462" i="1" s="1"/>
  <c r="CF462" i="1" s="1"/>
  <c r="BX453" i="1"/>
  <c r="BY453" i="1" s="1"/>
  <c r="BX444" i="1"/>
  <c r="BY444" i="1" s="1"/>
  <c r="CC444" i="1" s="1"/>
  <c r="BX424" i="1"/>
  <c r="BY424" i="1" s="1"/>
  <c r="CA424" i="1" s="1"/>
  <c r="BX416" i="1"/>
  <c r="BY416" i="1" s="1"/>
  <c r="CC416" i="1" s="1"/>
  <c r="BX410" i="1"/>
  <c r="BY410" i="1" s="1"/>
  <c r="CG410" i="1" s="1"/>
  <c r="CF410" i="1" s="1"/>
  <c r="BX401" i="1"/>
  <c r="BY401" i="1" s="1"/>
  <c r="BX393" i="1"/>
  <c r="BY393" i="1" s="1"/>
  <c r="BX385" i="1"/>
  <c r="BY385" i="1" s="1"/>
  <c r="CG385" i="1" s="1"/>
  <c r="CF385" i="1" s="1"/>
  <c r="BX377" i="1"/>
  <c r="BY377" i="1" s="1"/>
  <c r="CC377" i="1" s="1"/>
  <c r="S377" i="1" s="1"/>
  <c r="BX361" i="1"/>
  <c r="BY361" i="1" s="1"/>
  <c r="CA361" i="1" s="1"/>
  <c r="BX353" i="1"/>
  <c r="BY353" i="1" s="1"/>
  <c r="BX341" i="1"/>
  <c r="BY341" i="1" s="1"/>
  <c r="CC341" i="1" s="1"/>
  <c r="BX333" i="1"/>
  <c r="BY333" i="1" s="1"/>
  <c r="CA333" i="1" s="1"/>
  <c r="BX320" i="1"/>
  <c r="BY320" i="1" s="1"/>
  <c r="BX316" i="1"/>
  <c r="BY316" i="1" s="1"/>
  <c r="CC316" i="1" s="1"/>
  <c r="BX312" i="1"/>
  <c r="BY312" i="1" s="1"/>
  <c r="BX308" i="1"/>
  <c r="BY308" i="1" s="1"/>
  <c r="CB308" i="1" s="1"/>
  <c r="BX304" i="1"/>
  <c r="BY304" i="1" s="1"/>
  <c r="BX300" i="1"/>
  <c r="BY300" i="1" s="1"/>
  <c r="CC300" i="1" s="1"/>
  <c r="BX296" i="1"/>
  <c r="BY296" i="1" s="1"/>
  <c r="CC296" i="1" s="1"/>
  <c r="BX292" i="1"/>
  <c r="BY292" i="1" s="1"/>
  <c r="CC292" i="1" s="1"/>
  <c r="BX288" i="1"/>
  <c r="BY288" i="1" s="1"/>
  <c r="CG288" i="1" s="1"/>
  <c r="CF288" i="1" s="1"/>
  <c r="BX284" i="1"/>
  <c r="BY284" i="1" s="1"/>
  <c r="CG284" i="1" s="1"/>
  <c r="CF284" i="1" s="1"/>
  <c r="BX280" i="1"/>
  <c r="BY280" i="1" s="1"/>
  <c r="BX276" i="1"/>
  <c r="BY276" i="1" s="1"/>
  <c r="BX272" i="1"/>
  <c r="BY272" i="1" s="1"/>
  <c r="CG272" i="1" s="1"/>
  <c r="CF272" i="1" s="1"/>
  <c r="BX264" i="1"/>
  <c r="BY264" i="1" s="1"/>
  <c r="CB264" i="1" s="1"/>
  <c r="BZ264" i="1" s="1"/>
  <c r="BX260" i="1"/>
  <c r="BY260" i="1" s="1"/>
  <c r="CG260" i="1" s="1"/>
  <c r="CF260" i="1" s="1"/>
  <c r="BX244" i="1"/>
  <c r="BY244" i="1" s="1"/>
  <c r="CA244" i="1" s="1"/>
  <c r="BX232" i="1"/>
  <c r="BY232" i="1" s="1"/>
  <c r="CG232" i="1" s="1"/>
  <c r="CF232" i="1" s="1"/>
  <c r="BX228" i="1"/>
  <c r="BY228" i="1" s="1"/>
  <c r="CC228" i="1" s="1"/>
  <c r="BX224" i="1"/>
  <c r="BY224" i="1" s="1"/>
  <c r="CA224" i="1" s="1"/>
  <c r="BX220" i="1"/>
  <c r="BY220" i="1" s="1"/>
  <c r="CB220" i="1" s="1"/>
  <c r="BX215" i="1"/>
  <c r="BY215" i="1" s="1"/>
  <c r="CA215" i="1" s="1"/>
  <c r="BX211" i="1"/>
  <c r="BY211" i="1" s="1"/>
  <c r="CA211" i="1" s="1"/>
  <c r="BX207" i="1"/>
  <c r="BY207" i="1" s="1"/>
  <c r="CB207" i="1" s="1"/>
  <c r="BX203" i="1"/>
  <c r="BY203" i="1" s="1"/>
  <c r="CC203" i="1" s="1"/>
  <c r="BX199" i="1"/>
  <c r="BY199" i="1" s="1"/>
  <c r="BX195" i="1"/>
  <c r="BY195" i="1" s="1"/>
  <c r="CG195" i="1" s="1"/>
  <c r="CF195" i="1" s="1"/>
  <c r="BX183" i="1"/>
  <c r="BY183" i="1" s="1"/>
  <c r="CC183" i="1" s="1"/>
  <c r="Z183" i="1" s="1"/>
  <c r="BX171" i="1"/>
  <c r="BY171" i="1" s="1"/>
  <c r="BX155" i="1"/>
  <c r="BY155" i="1" s="1"/>
  <c r="BX149" i="1"/>
  <c r="BY149" i="1" s="1"/>
  <c r="CA149" i="1" s="1"/>
  <c r="BX145" i="1"/>
  <c r="BY145" i="1" s="1"/>
  <c r="CA145" i="1" s="1"/>
  <c r="BX519" i="1"/>
  <c r="BY519" i="1" s="1"/>
  <c r="CG519" i="1" s="1"/>
  <c r="CF519" i="1" s="1"/>
  <c r="BX515" i="1"/>
  <c r="BY515" i="1" s="1"/>
  <c r="BX511" i="1"/>
  <c r="BY511" i="1" s="1"/>
  <c r="CC511" i="1" s="1"/>
  <c r="AC511" i="1" s="1"/>
  <c r="BX507" i="1"/>
  <c r="BY507" i="1" s="1"/>
  <c r="BX503" i="1"/>
  <c r="BY503" i="1" s="1"/>
  <c r="CC503" i="1" s="1"/>
  <c r="BX499" i="1"/>
  <c r="BY499" i="1" s="1"/>
  <c r="BX495" i="1"/>
  <c r="BY495" i="1" s="1"/>
  <c r="CB495" i="1" s="1"/>
  <c r="BX491" i="1"/>
  <c r="BY491" i="1" s="1"/>
  <c r="BX487" i="1"/>
  <c r="BY487" i="1" s="1"/>
  <c r="CC487" i="1" s="1"/>
  <c r="BX483" i="1"/>
  <c r="BY483" i="1" s="1"/>
  <c r="BX479" i="1"/>
  <c r="BY479" i="1" s="1"/>
  <c r="CG479" i="1" s="1"/>
  <c r="CF479" i="1" s="1"/>
  <c r="BX475" i="1"/>
  <c r="BY475" i="1" s="1"/>
  <c r="CB475" i="1" s="1"/>
  <c r="BX471" i="1"/>
  <c r="BY471" i="1" s="1"/>
  <c r="BX467" i="1"/>
  <c r="BY467" i="1" s="1"/>
  <c r="CB467" i="1" s="1"/>
  <c r="BX463" i="1"/>
  <c r="BY463" i="1" s="1"/>
  <c r="BX459" i="1"/>
  <c r="BY459" i="1" s="1"/>
  <c r="BX455" i="1"/>
  <c r="BY455" i="1" s="1"/>
  <c r="BX454" i="1"/>
  <c r="BY454" i="1" s="1"/>
  <c r="CA454" i="1" s="1"/>
  <c r="BX450" i="1"/>
  <c r="BY450" i="1" s="1"/>
  <c r="CC450" i="1" s="1"/>
  <c r="BX445" i="1"/>
  <c r="BY445" i="1" s="1"/>
  <c r="BX437" i="1"/>
  <c r="BY437" i="1" s="1"/>
  <c r="CB437" i="1" s="1"/>
  <c r="BZ437" i="1" s="1"/>
  <c r="BX429" i="1"/>
  <c r="BY429" i="1" s="1"/>
  <c r="CB429" i="1" s="1"/>
  <c r="BX425" i="1"/>
  <c r="BY425" i="1" s="1"/>
  <c r="CB425" i="1" s="1"/>
  <c r="BX417" i="1"/>
  <c r="BY417" i="1" s="1"/>
  <c r="CC417" i="1" s="1"/>
  <c r="BX415" i="1"/>
  <c r="BY415" i="1" s="1"/>
  <c r="CG415" i="1" s="1"/>
  <c r="CF415" i="1" s="1"/>
  <c r="BX411" i="1"/>
  <c r="BY411" i="1" s="1"/>
  <c r="CG411" i="1" s="1"/>
  <c r="CF411" i="1" s="1"/>
  <c r="BX406" i="1"/>
  <c r="BY406" i="1" s="1"/>
  <c r="CG406" i="1" s="1"/>
  <c r="CF406" i="1" s="1"/>
  <c r="BX402" i="1"/>
  <c r="BY402" i="1" s="1"/>
  <c r="CB402" i="1" s="1"/>
  <c r="BX398" i="1"/>
  <c r="BY398" i="1" s="1"/>
  <c r="CG398" i="1" s="1"/>
  <c r="CF398" i="1" s="1"/>
  <c r="BX394" i="1"/>
  <c r="BY394" i="1" s="1"/>
  <c r="BX390" i="1"/>
  <c r="BY390" i="1" s="1"/>
  <c r="CA390" i="1" s="1"/>
  <c r="BX386" i="1"/>
  <c r="BY386" i="1" s="1"/>
  <c r="CC386" i="1" s="1"/>
  <c r="BX382" i="1"/>
  <c r="BY382" i="1" s="1"/>
  <c r="BX378" i="1"/>
  <c r="BY378" i="1" s="1"/>
  <c r="BX370" i="1"/>
  <c r="BY370" i="1" s="1"/>
  <c r="CC370" i="1" s="1"/>
  <c r="BX362" i="1"/>
  <c r="BY362" i="1" s="1"/>
  <c r="BX354" i="1"/>
  <c r="BY354" i="1" s="1"/>
  <c r="CG354" i="1" s="1"/>
  <c r="CF354" i="1" s="1"/>
  <c r="BX346" i="1"/>
  <c r="BY346" i="1" s="1"/>
  <c r="BX342" i="1"/>
  <c r="BY342" i="1" s="1"/>
  <c r="CC342" i="1" s="1"/>
  <c r="BX338" i="1"/>
  <c r="BY338" i="1" s="1"/>
  <c r="CG338" i="1" s="1"/>
  <c r="CF338" i="1" s="1"/>
  <c r="BX334" i="1"/>
  <c r="BY334" i="1" s="1"/>
  <c r="CC334" i="1" s="1"/>
  <c r="BX330" i="1"/>
  <c r="BY330" i="1" s="1"/>
  <c r="CC330" i="1" s="1"/>
  <c r="AD330" i="1" s="1"/>
  <c r="BX325" i="1"/>
  <c r="BY325" i="1" s="1"/>
  <c r="BX321" i="1"/>
  <c r="BY321" i="1" s="1"/>
  <c r="CG321" i="1" s="1"/>
  <c r="CF321" i="1" s="1"/>
  <c r="BX317" i="1"/>
  <c r="BY317" i="1" s="1"/>
  <c r="CC317" i="1" s="1"/>
  <c r="BX313" i="1"/>
  <c r="BY313" i="1" s="1"/>
  <c r="CB313" i="1" s="1"/>
  <c r="BX309" i="1"/>
  <c r="BY309" i="1" s="1"/>
  <c r="CG309" i="1" s="1"/>
  <c r="CF309" i="1" s="1"/>
  <c r="BX305" i="1"/>
  <c r="BY305" i="1" s="1"/>
  <c r="CB305" i="1" s="1"/>
  <c r="BX301" i="1"/>
  <c r="BY301" i="1" s="1"/>
  <c r="BX297" i="1"/>
  <c r="BY297" i="1" s="1"/>
  <c r="CA297" i="1" s="1"/>
  <c r="BX293" i="1"/>
  <c r="BY293" i="1" s="1"/>
  <c r="BX285" i="1"/>
  <c r="BY285" i="1" s="1"/>
  <c r="BX269" i="1"/>
  <c r="BY269" i="1" s="1"/>
  <c r="CC269" i="1" s="1"/>
  <c r="X269" i="1" s="1"/>
  <c r="BX261" i="1"/>
  <c r="BY261" i="1" s="1"/>
  <c r="CG261" i="1" s="1"/>
  <c r="CF261" i="1" s="1"/>
  <c r="BX253" i="1"/>
  <c r="BY253" i="1" s="1"/>
  <c r="CC253" i="1" s="1"/>
  <c r="BX249" i="1"/>
  <c r="BY249" i="1" s="1"/>
  <c r="CG249" i="1" s="1"/>
  <c r="CF249" i="1" s="1"/>
  <c r="BX245" i="1"/>
  <c r="BY245" i="1" s="1"/>
  <c r="CG245" i="1" s="1"/>
  <c r="CF245" i="1" s="1"/>
  <c r="BX241" i="1"/>
  <c r="BY241" i="1" s="1"/>
  <c r="CG241" i="1" s="1"/>
  <c r="CF241" i="1" s="1"/>
  <c r="BX237" i="1"/>
  <c r="BY237" i="1" s="1"/>
  <c r="CA237" i="1" s="1"/>
  <c r="BX233" i="1"/>
  <c r="BY233" i="1" s="1"/>
  <c r="BX229" i="1"/>
  <c r="BY229" i="1" s="1"/>
  <c r="CA229" i="1" s="1"/>
  <c r="BX225" i="1"/>
  <c r="BY225" i="1" s="1"/>
  <c r="BX221" i="1"/>
  <c r="BY221" i="1" s="1"/>
  <c r="CB221" i="1" s="1"/>
  <c r="BX216" i="1"/>
  <c r="BY216" i="1" s="1"/>
  <c r="CG216" i="1" s="1"/>
  <c r="CF216" i="1" s="1"/>
  <c r="BX212" i="1"/>
  <c r="BY212" i="1" s="1"/>
  <c r="CC212" i="1" s="1"/>
  <c r="BX208" i="1"/>
  <c r="BY208" i="1" s="1"/>
  <c r="CC208" i="1" s="1"/>
  <c r="BX204" i="1"/>
  <c r="BY204" i="1" s="1"/>
  <c r="BX200" i="1"/>
  <c r="BY200" i="1" s="1"/>
  <c r="CA200" i="1" s="1"/>
  <c r="BX192" i="1"/>
  <c r="BY192" i="1" s="1"/>
  <c r="CC192" i="1" s="1"/>
  <c r="BX188" i="1"/>
  <c r="BY188" i="1" s="1"/>
  <c r="CG188" i="1" s="1"/>
  <c r="CF188" i="1" s="1"/>
  <c r="BX184" i="1"/>
  <c r="BY184" i="1" s="1"/>
  <c r="BX180" i="1"/>
  <c r="BY180" i="1" s="1"/>
  <c r="CG180" i="1" s="1"/>
  <c r="CF180" i="1" s="1"/>
  <c r="BX176" i="1"/>
  <c r="BY176" i="1" s="1"/>
  <c r="BX172" i="1"/>
  <c r="BY172" i="1" s="1"/>
  <c r="BX168" i="1"/>
  <c r="BY168" i="1" s="1"/>
  <c r="CG168" i="1" s="1"/>
  <c r="CF168" i="1" s="1"/>
  <c r="BX164" i="1"/>
  <c r="BY164" i="1" s="1"/>
  <c r="CG164" i="1" s="1"/>
  <c r="CF164" i="1" s="1"/>
  <c r="BX150" i="1"/>
  <c r="BY150" i="1" s="1"/>
  <c r="CC150" i="1" s="1"/>
  <c r="AI150" i="1" s="1"/>
  <c r="BX146" i="1"/>
  <c r="BY146" i="1" s="1"/>
  <c r="CC146" i="1" s="1"/>
  <c r="Y146" i="1" s="1"/>
  <c r="BX516" i="1"/>
  <c r="BY516" i="1" s="1"/>
  <c r="CG516" i="1" s="1"/>
  <c r="CF516" i="1" s="1"/>
  <c r="BX512" i="1"/>
  <c r="BY512" i="1" s="1"/>
  <c r="BX508" i="1"/>
  <c r="BY508" i="1" s="1"/>
  <c r="CC508" i="1" s="1"/>
  <c r="BX504" i="1"/>
  <c r="BY504" i="1" s="1"/>
  <c r="BX500" i="1"/>
  <c r="BY500" i="1" s="1"/>
  <c r="BX496" i="1"/>
  <c r="BY496" i="1" s="1"/>
  <c r="BX488" i="1"/>
  <c r="BY488" i="1" s="1"/>
  <c r="CA488" i="1" s="1"/>
  <c r="BX484" i="1"/>
  <c r="BY484" i="1" s="1"/>
  <c r="CC484" i="1" s="1"/>
  <c r="BX480" i="1"/>
  <c r="BY480" i="1" s="1"/>
  <c r="CB480" i="1" s="1"/>
  <c r="BZ480" i="1" s="1"/>
  <c r="BX476" i="1"/>
  <c r="BY476" i="1" s="1"/>
  <c r="CC476" i="1" s="1"/>
  <c r="BX472" i="1"/>
  <c r="BY472" i="1" s="1"/>
  <c r="CB472" i="1" s="1"/>
  <c r="BZ472" i="1" s="1"/>
  <c r="BX468" i="1"/>
  <c r="BY468" i="1" s="1"/>
  <c r="BX464" i="1"/>
  <c r="BY464" i="1" s="1"/>
  <c r="CB464" i="1" s="1"/>
  <c r="BX460" i="1"/>
  <c r="BY460" i="1" s="1"/>
  <c r="BX456" i="1"/>
  <c r="BY456" i="1" s="1"/>
  <c r="CB456" i="1" s="1"/>
  <c r="BX451" i="1"/>
  <c r="BY451" i="1" s="1"/>
  <c r="BX442" i="1"/>
  <c r="BY442" i="1" s="1"/>
  <c r="CC442" i="1" s="1"/>
  <c r="BX434" i="1"/>
  <c r="BY434" i="1" s="1"/>
  <c r="CG434" i="1" s="1"/>
  <c r="CF434" i="1" s="1"/>
  <c r="BX430" i="1"/>
  <c r="BY430" i="1" s="1"/>
  <c r="CG430" i="1" s="1"/>
  <c r="CF430" i="1" s="1"/>
  <c r="BX426" i="1"/>
  <c r="BY426" i="1" s="1"/>
  <c r="CC426" i="1" s="1"/>
  <c r="BX422" i="1"/>
  <c r="BY422" i="1" s="1"/>
  <c r="CB422" i="1" s="1"/>
  <c r="BX418" i="1"/>
  <c r="BY418" i="1" s="1"/>
  <c r="BX412" i="1"/>
  <c r="BY412" i="1" s="1"/>
  <c r="CG412" i="1" s="1"/>
  <c r="CF412" i="1" s="1"/>
  <c r="BX407" i="1"/>
  <c r="BY407" i="1" s="1"/>
  <c r="BX403" i="1"/>
  <c r="BY403" i="1" s="1"/>
  <c r="CA403" i="1" s="1"/>
  <c r="BX399" i="1"/>
  <c r="BY399" i="1" s="1"/>
  <c r="CB399" i="1" s="1"/>
  <c r="BX391" i="1"/>
  <c r="BY391" i="1" s="1"/>
  <c r="CC391" i="1" s="1"/>
  <c r="BX387" i="1"/>
  <c r="BY387" i="1" s="1"/>
  <c r="BX379" i="1"/>
  <c r="BY379" i="1" s="1"/>
  <c r="CC379" i="1" s="1"/>
  <c r="AD379" i="1" s="1"/>
  <c r="BX375" i="1"/>
  <c r="BY375" i="1" s="1"/>
  <c r="BX367" i="1"/>
  <c r="BY367" i="1" s="1"/>
  <c r="CC367" i="1" s="1"/>
  <c r="BX363" i="1"/>
  <c r="BY363" i="1" s="1"/>
  <c r="BX359" i="1"/>
  <c r="BY359" i="1" s="1"/>
  <c r="BX355" i="1"/>
  <c r="BY355" i="1" s="1"/>
  <c r="CB355" i="1" s="1"/>
  <c r="BX351" i="1"/>
  <c r="BY351" i="1" s="1"/>
  <c r="CA351" i="1" s="1"/>
  <c r="BX343" i="1"/>
  <c r="BY343" i="1" s="1"/>
  <c r="CA343" i="1" s="1"/>
  <c r="BX339" i="1"/>
  <c r="BY339" i="1" s="1"/>
  <c r="CA339" i="1" s="1"/>
  <c r="BX335" i="1"/>
  <c r="BY335" i="1" s="1"/>
  <c r="BX331" i="1"/>
  <c r="BY331" i="1" s="1"/>
  <c r="CA331" i="1" s="1"/>
  <c r="BX327" i="1"/>
  <c r="BY327" i="1" s="1"/>
  <c r="CB327" i="1" s="1"/>
  <c r="BX322" i="1"/>
  <c r="BY322" i="1" s="1"/>
  <c r="BX318" i="1"/>
  <c r="BY318" i="1" s="1"/>
  <c r="CB318" i="1" s="1"/>
  <c r="BX314" i="1"/>
  <c r="BY314" i="1" s="1"/>
  <c r="CC314" i="1" s="1"/>
  <c r="BX310" i="1"/>
  <c r="BY310" i="1" s="1"/>
  <c r="BX306" i="1"/>
  <c r="BY306" i="1" s="1"/>
  <c r="BX302" i="1"/>
  <c r="BY302" i="1" s="1"/>
  <c r="CA302" i="1" s="1"/>
  <c r="BX298" i="1"/>
  <c r="BY298" i="1" s="1"/>
  <c r="CA298" i="1" s="1"/>
  <c r="BX290" i="1"/>
  <c r="BY290" i="1" s="1"/>
  <c r="CG290" i="1" s="1"/>
  <c r="CF290" i="1" s="1"/>
  <c r="BX282" i="1"/>
  <c r="BY282" i="1" s="1"/>
  <c r="CB282" i="1" s="1"/>
  <c r="BZ282" i="1" s="1"/>
  <c r="BX274" i="1"/>
  <c r="BY274" i="1" s="1"/>
  <c r="CG274" i="1" s="1"/>
  <c r="CF274" i="1" s="1"/>
  <c r="BX266" i="1"/>
  <c r="BY266" i="1" s="1"/>
  <c r="CG266" i="1" s="1"/>
  <c r="CF266" i="1" s="1"/>
  <c r="BX258" i="1"/>
  <c r="BY258" i="1" s="1"/>
  <c r="CB258" i="1" s="1"/>
  <c r="BX250" i="1"/>
  <c r="BY250" i="1" s="1"/>
  <c r="BX234" i="1"/>
  <c r="BY234" i="1" s="1"/>
  <c r="CG234" i="1" s="1"/>
  <c r="CF234" i="1" s="1"/>
  <c r="BX230" i="1"/>
  <c r="BY230" i="1" s="1"/>
  <c r="BX226" i="1"/>
  <c r="BY226" i="1" s="1"/>
  <c r="CA226" i="1" s="1"/>
  <c r="BX222" i="1"/>
  <c r="BY222" i="1" s="1"/>
  <c r="CB222" i="1" s="1"/>
  <c r="BX218" i="1"/>
  <c r="BY218" i="1" s="1"/>
  <c r="CC218" i="1" s="1"/>
  <c r="BX217" i="1"/>
  <c r="BY217" i="1" s="1"/>
  <c r="CG217" i="1" s="1"/>
  <c r="CF217" i="1" s="1"/>
  <c r="BX213" i="1"/>
  <c r="BY213" i="1" s="1"/>
  <c r="CG213" i="1" s="1"/>
  <c r="CF213" i="1" s="1"/>
  <c r="BX209" i="1"/>
  <c r="BY209" i="1" s="1"/>
  <c r="CB209" i="1" s="1"/>
  <c r="BX205" i="1"/>
  <c r="BY205" i="1" s="1"/>
  <c r="CA205" i="1" s="1"/>
  <c r="BX201" i="1"/>
  <c r="BY201" i="1" s="1"/>
  <c r="CC201" i="1" s="1"/>
  <c r="BX197" i="1"/>
  <c r="BY197" i="1" s="1"/>
  <c r="CC197" i="1" s="1"/>
  <c r="AC197" i="1" s="1"/>
  <c r="BX193" i="1"/>
  <c r="BY193" i="1" s="1"/>
  <c r="CB193" i="1" s="1"/>
  <c r="BX189" i="1"/>
  <c r="BY189" i="1" s="1"/>
  <c r="CB189" i="1" s="1"/>
  <c r="BX185" i="1"/>
  <c r="BY185" i="1" s="1"/>
  <c r="CA185" i="1" s="1"/>
  <c r="BX181" i="1"/>
  <c r="BY181" i="1" s="1"/>
  <c r="CG181" i="1" s="1"/>
  <c r="CF181" i="1" s="1"/>
  <c r="BX177" i="1"/>
  <c r="BY177" i="1" s="1"/>
  <c r="CB177" i="1" s="1"/>
  <c r="BX173" i="1"/>
  <c r="BY173" i="1" s="1"/>
  <c r="CB173" i="1" s="1"/>
  <c r="BX165" i="1"/>
  <c r="BY165" i="1" s="1"/>
  <c r="CB165" i="1" s="1"/>
  <c r="BX161" i="1"/>
  <c r="BY161" i="1" s="1"/>
  <c r="CA161" i="1" s="1"/>
  <c r="BX157" i="1"/>
  <c r="BY157" i="1" s="1"/>
  <c r="CC157" i="1" s="1"/>
  <c r="BX153" i="1"/>
  <c r="BY153" i="1" s="1"/>
  <c r="CC153" i="1" s="1"/>
  <c r="Y153" i="1" s="1"/>
  <c r="BX151" i="1"/>
  <c r="BY151" i="1" s="1"/>
  <c r="CG151" i="1" s="1"/>
  <c r="CF151" i="1" s="1"/>
  <c r="BX147" i="1"/>
  <c r="BY147" i="1" s="1"/>
  <c r="CB147" i="1" s="1"/>
  <c r="BX494" i="1"/>
  <c r="BY494" i="1" s="1"/>
  <c r="CB494" i="1" s="1"/>
  <c r="BX458" i="1"/>
  <c r="BY458" i="1" s="1"/>
  <c r="CA458" i="1" s="1"/>
  <c r="BX436" i="1"/>
  <c r="BY436" i="1" s="1"/>
  <c r="CB436" i="1" s="1"/>
  <c r="BX428" i="1"/>
  <c r="BY428" i="1" s="1"/>
  <c r="CC428" i="1" s="1"/>
  <c r="BX420" i="1"/>
  <c r="BY420" i="1" s="1"/>
  <c r="BX414" i="1"/>
  <c r="BY414" i="1" s="1"/>
  <c r="CC414" i="1" s="1"/>
  <c r="BX409" i="1"/>
  <c r="BY409" i="1" s="1"/>
  <c r="CG409" i="1" s="1"/>
  <c r="CF409" i="1" s="1"/>
  <c r="BX369" i="1"/>
  <c r="BY369" i="1" s="1"/>
  <c r="BX345" i="1"/>
  <c r="BY345" i="1" s="1"/>
  <c r="CB345" i="1" s="1"/>
  <c r="BX337" i="1"/>
  <c r="BY337" i="1" s="1"/>
  <c r="CC337" i="1" s="1"/>
  <c r="BX329" i="1"/>
  <c r="BY329" i="1" s="1"/>
  <c r="CA329" i="1" s="1"/>
  <c r="BX324" i="1"/>
  <c r="BY324" i="1" s="1"/>
  <c r="BX256" i="1"/>
  <c r="BY256" i="1" s="1"/>
  <c r="CB256" i="1" s="1"/>
  <c r="BZ256" i="1" s="1"/>
  <c r="BX252" i="1"/>
  <c r="BY252" i="1" s="1"/>
  <c r="CG252" i="1" s="1"/>
  <c r="CF252" i="1" s="1"/>
  <c r="BX248" i="1"/>
  <c r="BY248" i="1" s="1"/>
  <c r="BX175" i="1"/>
  <c r="BY175" i="1" s="1"/>
  <c r="BX167" i="1"/>
  <c r="BY167" i="1" s="1"/>
  <c r="CB167" i="1" s="1"/>
  <c r="BX163" i="1"/>
  <c r="BY163" i="1" s="1"/>
  <c r="CA163" i="1" s="1"/>
  <c r="BX159" i="1"/>
  <c r="BY159" i="1" s="1"/>
  <c r="CA159" i="1" s="1"/>
  <c r="BX521" i="1"/>
  <c r="BY521" i="1" s="1"/>
  <c r="BX517" i="1"/>
  <c r="BY517" i="1" s="1"/>
  <c r="BX513" i="1"/>
  <c r="BY513" i="1" s="1"/>
  <c r="BX509" i="1"/>
  <c r="BY509" i="1" s="1"/>
  <c r="CA509" i="1" s="1"/>
  <c r="BX505" i="1"/>
  <c r="BY505" i="1" s="1"/>
  <c r="BX501" i="1"/>
  <c r="BY501" i="1" s="1"/>
  <c r="BX497" i="1"/>
  <c r="BY497" i="1" s="1"/>
  <c r="BX493" i="1"/>
  <c r="BY493" i="1" s="1"/>
  <c r="CA493" i="1" s="1"/>
  <c r="BX489" i="1"/>
  <c r="BY489" i="1" s="1"/>
  <c r="BX485" i="1"/>
  <c r="BY485" i="1" s="1"/>
  <c r="CG485" i="1" s="1"/>
  <c r="CF485" i="1" s="1"/>
  <c r="BX481" i="1"/>
  <c r="BY481" i="1" s="1"/>
  <c r="CA481" i="1" s="1"/>
  <c r="BX477" i="1"/>
  <c r="BY477" i="1" s="1"/>
  <c r="CA477" i="1" s="1"/>
  <c r="BX473" i="1"/>
  <c r="BY473" i="1" s="1"/>
  <c r="BX469" i="1"/>
  <c r="BY469" i="1" s="1"/>
  <c r="CB469" i="1" s="1"/>
  <c r="BX465" i="1"/>
  <c r="BY465" i="1" s="1"/>
  <c r="CA465" i="1" s="1"/>
  <c r="BX461" i="1"/>
  <c r="BY461" i="1" s="1"/>
  <c r="BX457" i="1"/>
  <c r="BY457" i="1" s="1"/>
  <c r="BX452" i="1"/>
  <c r="BY452" i="1" s="1"/>
  <c r="CB452" i="1" s="1"/>
  <c r="BZ452" i="1" s="1"/>
  <c r="BX443" i="1"/>
  <c r="BY443" i="1" s="1"/>
  <c r="CB443" i="1" s="1"/>
  <c r="BX439" i="1"/>
  <c r="BY439" i="1" s="1"/>
  <c r="BX435" i="1"/>
  <c r="BY435" i="1" s="1"/>
  <c r="CA435" i="1" s="1"/>
  <c r="BX427" i="1"/>
  <c r="BY427" i="1" s="1"/>
  <c r="CB427" i="1" s="1"/>
  <c r="BX423" i="1"/>
  <c r="BY423" i="1" s="1"/>
  <c r="CG423" i="1" s="1"/>
  <c r="CF423" i="1" s="1"/>
  <c r="BX408" i="1"/>
  <c r="BY408" i="1" s="1"/>
  <c r="CG408" i="1" s="1"/>
  <c r="CF408" i="1" s="1"/>
  <c r="BX404" i="1"/>
  <c r="BY404" i="1" s="1"/>
  <c r="CG404" i="1" s="1"/>
  <c r="CF404" i="1" s="1"/>
  <c r="BX400" i="1"/>
  <c r="BY400" i="1" s="1"/>
  <c r="CA400" i="1" s="1"/>
  <c r="BX396" i="1"/>
  <c r="BY396" i="1" s="1"/>
  <c r="CC396" i="1" s="1"/>
  <c r="BX392" i="1"/>
  <c r="BY392" i="1" s="1"/>
  <c r="CC392" i="1" s="1"/>
  <c r="BX388" i="1"/>
  <c r="BY388" i="1" s="1"/>
  <c r="BX384" i="1"/>
  <c r="BY384" i="1" s="1"/>
  <c r="CC384" i="1" s="1"/>
  <c r="BX380" i="1"/>
  <c r="BY380" i="1" s="1"/>
  <c r="CG380" i="1" s="1"/>
  <c r="CF380" i="1" s="1"/>
  <c r="BX376" i="1"/>
  <c r="BY376" i="1" s="1"/>
  <c r="CA376" i="1" s="1"/>
  <c r="BX372" i="1"/>
  <c r="BY372" i="1" s="1"/>
  <c r="CC372" i="1" s="1"/>
  <c r="Z372" i="1" s="1"/>
  <c r="BX364" i="1"/>
  <c r="BY364" i="1" s="1"/>
  <c r="CB364" i="1" s="1"/>
  <c r="BX356" i="1"/>
  <c r="BY356" i="1" s="1"/>
  <c r="CB356" i="1" s="1"/>
  <c r="BX344" i="1"/>
  <c r="BY344" i="1" s="1"/>
  <c r="CC344" i="1" s="1"/>
  <c r="BX340" i="1"/>
  <c r="BY340" i="1" s="1"/>
  <c r="BX336" i="1"/>
  <c r="BY336" i="1" s="1"/>
  <c r="CA336" i="1" s="1"/>
  <c r="BX332" i="1"/>
  <c r="BY332" i="1" s="1"/>
  <c r="CB332" i="1" s="1"/>
  <c r="BX328" i="1"/>
  <c r="BY328" i="1" s="1"/>
  <c r="CB328" i="1" s="1"/>
  <c r="BX323" i="1"/>
  <c r="BY323" i="1" s="1"/>
  <c r="CC323" i="1" s="1"/>
  <c r="BX319" i="1"/>
  <c r="BY319" i="1" s="1"/>
  <c r="CA319" i="1" s="1"/>
  <c r="BX315" i="1"/>
  <c r="BY315" i="1" s="1"/>
  <c r="CB315" i="1" s="1"/>
  <c r="BX311" i="1"/>
  <c r="BY311" i="1" s="1"/>
  <c r="BX303" i="1"/>
  <c r="BY303" i="1" s="1"/>
  <c r="CC303" i="1" s="1"/>
  <c r="BX299" i="1"/>
  <c r="BY299" i="1" s="1"/>
  <c r="CG299" i="1" s="1"/>
  <c r="CF299" i="1" s="1"/>
  <c r="BX291" i="1"/>
  <c r="BY291" i="1" s="1"/>
  <c r="BX283" i="1"/>
  <c r="BY283" i="1" s="1"/>
  <c r="CA283" i="1" s="1"/>
  <c r="BX275" i="1"/>
  <c r="BY275" i="1" s="1"/>
  <c r="CC275" i="1" s="1"/>
  <c r="BX267" i="1"/>
  <c r="BY267" i="1" s="1"/>
  <c r="CB267" i="1" s="1"/>
  <c r="BZ267" i="1" s="1"/>
  <c r="BX259" i="1"/>
  <c r="BY259" i="1" s="1"/>
  <c r="CG259" i="1" s="1"/>
  <c r="CF259" i="1" s="1"/>
  <c r="BX251" i="1"/>
  <c r="BY251" i="1" s="1"/>
  <c r="BX247" i="1"/>
  <c r="BY247" i="1" s="1"/>
  <c r="CC247" i="1" s="1"/>
  <c r="Y247" i="1" s="1"/>
  <c r="BX243" i="1"/>
  <c r="BY243" i="1" s="1"/>
  <c r="CG243" i="1" s="1"/>
  <c r="CF243" i="1" s="1"/>
  <c r="BX239" i="1"/>
  <c r="BY239" i="1" s="1"/>
  <c r="CG239" i="1" s="1"/>
  <c r="CF239" i="1" s="1"/>
  <c r="BX235" i="1"/>
  <c r="BY235" i="1" s="1"/>
  <c r="BX231" i="1"/>
  <c r="BY231" i="1" s="1"/>
  <c r="CA231" i="1" s="1"/>
  <c r="BX227" i="1"/>
  <c r="BY227" i="1" s="1"/>
  <c r="CG227" i="1" s="1"/>
  <c r="CF227" i="1" s="1"/>
  <c r="BX223" i="1"/>
  <c r="BY223" i="1" s="1"/>
  <c r="BX219" i="1"/>
  <c r="BY219" i="1" s="1"/>
  <c r="CG219" i="1" s="1"/>
  <c r="CF219" i="1" s="1"/>
  <c r="BX214" i="1"/>
  <c r="BY214" i="1" s="1"/>
  <c r="CG214" i="1" s="1"/>
  <c r="CF214" i="1" s="1"/>
  <c r="BX210" i="1"/>
  <c r="BY210" i="1" s="1"/>
  <c r="CC210" i="1" s="1"/>
  <c r="BX206" i="1"/>
  <c r="BY206" i="1" s="1"/>
  <c r="CC206" i="1" s="1"/>
  <c r="BX202" i="1"/>
  <c r="BY202" i="1" s="1"/>
  <c r="BX198" i="1"/>
  <c r="BY198" i="1" s="1"/>
  <c r="CG198" i="1" s="1"/>
  <c r="CF198" i="1" s="1"/>
  <c r="BX194" i="1"/>
  <c r="BY194" i="1" s="1"/>
  <c r="CA194" i="1" s="1"/>
  <c r="BX190" i="1"/>
  <c r="BY190" i="1" s="1"/>
  <c r="CC190" i="1" s="1"/>
  <c r="BX186" i="1"/>
  <c r="BY186" i="1" s="1"/>
  <c r="CG186" i="1" s="1"/>
  <c r="CF186" i="1" s="1"/>
  <c r="BX182" i="1"/>
  <c r="BY182" i="1" s="1"/>
  <c r="CC182" i="1" s="1"/>
  <c r="AC182" i="1" s="1"/>
  <c r="BX178" i="1"/>
  <c r="BY178" i="1" s="1"/>
  <c r="BX174" i="1"/>
  <c r="BY174" i="1" s="1"/>
  <c r="CC174" i="1" s="1"/>
  <c r="AD174" i="1" s="1"/>
  <c r="BX170" i="1"/>
  <c r="BY170" i="1" s="1"/>
  <c r="BX166" i="1"/>
  <c r="BY166" i="1" s="1"/>
  <c r="BW473" i="1"/>
  <c r="BW447" i="1"/>
  <c r="BV226" i="1"/>
  <c r="BW475" i="1"/>
  <c r="BV470" i="1"/>
  <c r="BW467" i="1"/>
  <c r="BW401" i="1"/>
  <c r="BW309" i="1"/>
  <c r="BW201" i="1"/>
  <c r="BW158" i="1"/>
  <c r="BV475" i="1"/>
  <c r="BV194" i="1"/>
  <c r="BW203" i="1"/>
  <c r="BV158" i="1"/>
  <c r="BW510" i="1"/>
  <c r="BV240" i="1"/>
  <c r="BW185" i="1"/>
  <c r="BW173" i="1"/>
  <c r="BV522" i="1"/>
  <c r="BW457" i="1"/>
  <c r="BW456" i="1"/>
  <c r="BV447" i="1"/>
  <c r="BW431" i="1"/>
  <c r="BV403" i="1"/>
  <c r="BV316" i="1"/>
  <c r="BV310" i="1"/>
  <c r="BW242" i="1"/>
  <c r="BW178" i="1"/>
  <c r="BV151" i="1"/>
  <c r="BV456" i="1"/>
  <c r="BW432" i="1"/>
  <c r="BV245" i="1"/>
  <c r="BW205" i="1"/>
  <c r="BW194" i="1"/>
  <c r="BW187" i="1"/>
  <c r="BW179" i="1"/>
  <c r="BW163" i="1"/>
  <c r="BW151" i="1"/>
  <c r="BV508" i="1"/>
  <c r="BW433" i="1"/>
  <c r="BV361" i="1"/>
  <c r="BW261" i="1"/>
  <c r="BW192" i="1"/>
  <c r="BW188" i="1"/>
  <c r="BW172" i="1"/>
  <c r="BV167" i="1"/>
  <c r="BW470" i="1"/>
  <c r="BV465" i="1"/>
  <c r="BV336" i="1"/>
  <c r="BV270" i="1"/>
  <c r="BV198" i="1"/>
  <c r="BV495" i="1"/>
  <c r="BV409" i="1"/>
  <c r="BW207" i="1"/>
  <c r="BW168" i="1"/>
  <c r="BW167" i="1"/>
  <c r="BV464" i="1"/>
  <c r="BV457" i="1"/>
  <c r="BV441" i="1"/>
  <c r="BV411" i="1"/>
  <c r="BW518" i="1"/>
  <c r="BW330" i="1"/>
  <c r="BW315" i="1"/>
  <c r="BW265" i="1"/>
  <c r="BW263" i="1"/>
  <c r="BV252" i="1"/>
  <c r="BW232" i="1"/>
  <c r="BW166" i="1"/>
  <c r="BW500" i="1"/>
  <c r="BV383" i="1"/>
  <c r="BW327" i="1"/>
  <c r="BV214" i="1"/>
  <c r="BV196" i="1"/>
  <c r="BW485" i="1"/>
  <c r="BW358" i="1"/>
  <c r="BW350" i="1"/>
  <c r="BW307" i="1"/>
  <c r="BV264" i="1"/>
  <c r="BW250" i="1"/>
  <c r="BW169" i="1"/>
  <c r="BW156" i="1"/>
  <c r="BW152" i="1"/>
  <c r="BV144" i="1"/>
  <c r="BW478" i="1"/>
  <c r="BV477" i="1"/>
  <c r="BW407" i="1"/>
  <c r="BV328" i="1"/>
  <c r="BW296" i="1"/>
  <c r="BV265" i="1"/>
  <c r="BW245" i="1"/>
  <c r="BW213" i="1"/>
  <c r="BW209" i="1"/>
  <c r="BW153" i="1"/>
  <c r="BV152" i="1"/>
  <c r="BW403" i="1"/>
  <c r="BW505" i="1"/>
  <c r="BV487" i="1"/>
  <c r="BW483" i="1"/>
  <c r="BW392" i="1"/>
  <c r="BV350" i="1"/>
  <c r="BW335" i="1"/>
  <c r="BW319" i="1"/>
  <c r="BW287" i="1"/>
  <c r="BV223" i="1"/>
  <c r="BV189" i="1"/>
  <c r="BV488" i="1"/>
  <c r="BW484" i="1"/>
  <c r="BW448" i="1"/>
  <c r="BW411" i="1"/>
  <c r="BW362" i="1"/>
  <c r="BV351" i="1"/>
  <c r="BV280" i="1"/>
  <c r="BW221" i="1"/>
  <c r="BW183" i="1"/>
  <c r="BV179" i="1"/>
  <c r="BW507" i="1"/>
  <c r="BW458" i="1"/>
  <c r="BV448" i="1"/>
  <c r="BV397" i="1"/>
  <c r="BV386" i="1"/>
  <c r="BV367" i="1"/>
  <c r="BW345" i="1"/>
  <c r="BV344" i="1"/>
  <c r="BV340" i="1"/>
  <c r="BV322" i="1"/>
  <c r="BV309" i="1"/>
  <c r="BV302" i="1"/>
  <c r="BW264" i="1"/>
  <c r="BW248" i="1"/>
  <c r="BV247" i="1"/>
  <c r="BW239" i="1"/>
  <c r="BV231" i="1"/>
  <c r="BW217" i="1"/>
  <c r="BV160" i="1"/>
  <c r="BV510" i="1"/>
  <c r="BV454" i="1"/>
  <c r="BV446" i="1"/>
  <c r="BV431" i="1"/>
  <c r="BW413" i="1"/>
  <c r="BV401" i="1"/>
  <c r="BW397" i="1"/>
  <c r="BV326" i="1"/>
  <c r="BV263" i="1"/>
  <c r="BW252" i="1"/>
  <c r="BV229" i="1"/>
  <c r="BV212" i="1"/>
  <c r="BW492" i="1"/>
  <c r="BV490" i="1"/>
  <c r="BV485" i="1"/>
  <c r="BV471" i="1"/>
  <c r="BV467" i="1"/>
  <c r="BW464" i="1"/>
  <c r="BV461" i="1"/>
  <c r="BV398" i="1"/>
  <c r="BW383" i="1"/>
  <c r="BW359" i="1"/>
  <c r="BV358" i="1"/>
  <c r="BW356" i="1"/>
  <c r="BV324" i="1"/>
  <c r="BW310" i="1"/>
  <c r="BW300" i="1"/>
  <c r="BW288" i="1"/>
  <c r="BW272" i="1"/>
  <c r="BV222" i="1"/>
  <c r="BV211" i="1"/>
  <c r="BV207" i="1"/>
  <c r="BV175" i="1"/>
  <c r="BV171" i="1"/>
  <c r="BV153" i="1"/>
  <c r="BV306" i="1"/>
  <c r="BV273" i="1"/>
  <c r="BV251" i="1"/>
  <c r="BV161" i="1"/>
  <c r="BW471" i="1"/>
  <c r="BV468" i="1"/>
  <c r="BV453" i="1"/>
  <c r="BW441" i="1"/>
  <c r="BW334" i="1"/>
  <c r="BV301" i="1"/>
  <c r="BV281" i="1"/>
  <c r="BV242" i="1"/>
  <c r="BV145" i="1"/>
  <c r="BW490" i="1"/>
  <c r="BW462" i="1"/>
  <c r="BW444" i="1"/>
  <c r="BW428" i="1"/>
  <c r="BW418" i="1"/>
  <c r="BW412" i="1"/>
  <c r="BW504" i="1"/>
  <c r="BW452" i="1"/>
  <c r="BW366" i="1"/>
  <c r="BV365" i="1"/>
  <c r="BW354" i="1"/>
  <c r="BV342" i="1"/>
  <c r="BV338" i="1"/>
  <c r="BV330" i="1"/>
  <c r="BW225" i="1"/>
  <c r="BV220" i="1"/>
  <c r="BV182" i="1"/>
  <c r="BV178" i="1"/>
  <c r="BV177" i="1"/>
  <c r="BV168" i="1"/>
  <c r="BW455" i="1"/>
  <c r="BW376" i="1"/>
  <c r="BW372" i="1"/>
  <c r="BV366" i="1"/>
  <c r="BW348" i="1"/>
  <c r="BV248" i="1"/>
  <c r="BW226" i="1"/>
  <c r="BW211" i="1"/>
  <c r="BV516" i="1"/>
  <c r="BW513" i="1"/>
  <c r="BW477" i="1"/>
  <c r="BW460" i="1"/>
  <c r="BW434" i="1"/>
  <c r="BW421" i="1"/>
  <c r="BW405" i="1"/>
  <c r="BV399" i="1"/>
  <c r="BV390" i="1"/>
  <c r="BW516" i="1"/>
  <c r="BV499" i="1"/>
  <c r="BV496" i="1"/>
  <c r="BW482" i="1"/>
  <c r="BV479" i="1"/>
  <c r="BV474" i="1"/>
  <c r="BW468" i="1"/>
  <c r="BW449" i="1"/>
  <c r="BW440" i="1"/>
  <c r="BV432" i="1"/>
  <c r="BV419" i="1"/>
  <c r="BV413" i="1"/>
  <c r="BW389" i="1"/>
  <c r="BW385" i="1"/>
  <c r="BW380" i="1"/>
  <c r="BW342" i="1"/>
  <c r="BW321" i="1"/>
  <c r="BV318" i="1"/>
  <c r="BV300" i="1"/>
  <c r="BV163" i="1"/>
  <c r="BW146" i="1"/>
  <c r="BW160" i="1"/>
  <c r="BV514" i="1"/>
  <c r="BW506" i="1"/>
  <c r="BV466" i="1"/>
  <c r="BW438" i="1"/>
  <c r="BV425" i="1"/>
  <c r="BW379" i="1"/>
  <c r="BW374" i="1"/>
  <c r="BW337" i="1"/>
  <c r="BV314" i="1"/>
  <c r="BW291" i="1"/>
  <c r="BV272" i="1"/>
  <c r="BV250" i="1"/>
  <c r="BW215" i="1"/>
  <c r="BV162" i="1"/>
  <c r="BV520" i="1"/>
  <c r="BW509" i="1"/>
  <c r="BW501" i="1"/>
  <c r="BW472" i="1"/>
  <c r="BV452" i="1"/>
  <c r="BV434" i="1"/>
  <c r="BV405" i="1"/>
  <c r="BV395" i="1"/>
  <c r="BW364" i="1"/>
  <c r="BW329" i="1"/>
  <c r="BW328" i="1"/>
  <c r="BW313" i="1"/>
  <c r="BW297" i="1"/>
  <c r="BV284" i="1"/>
  <c r="BW271" i="1"/>
  <c r="BW237" i="1"/>
  <c r="BV230" i="1"/>
  <c r="BW200" i="1"/>
  <c r="BV157" i="1"/>
  <c r="BV509" i="1"/>
  <c r="BV494" i="1"/>
  <c r="BV493" i="1"/>
  <c r="BV486" i="1"/>
  <c r="BW465" i="1"/>
  <c r="BW461" i="1"/>
  <c r="BV417" i="1"/>
  <c r="BV376" i="1"/>
  <c r="BV373" i="1"/>
  <c r="BV357" i="1"/>
  <c r="BV352" i="1"/>
  <c r="BV346" i="1"/>
  <c r="BW340" i="1"/>
  <c r="BV331" i="1"/>
  <c r="BW324" i="1"/>
  <c r="BW305" i="1"/>
  <c r="BV303" i="1"/>
  <c r="BW295" i="1"/>
  <c r="BV279" i="1"/>
  <c r="BW273" i="1"/>
  <c r="BW236" i="1"/>
  <c r="BV213" i="1"/>
  <c r="BV181" i="1"/>
  <c r="BW175" i="1"/>
  <c r="BV339" i="1"/>
  <c r="BV337" i="1"/>
  <c r="BV286" i="1"/>
  <c r="BW231" i="1"/>
  <c r="BV197" i="1"/>
  <c r="BW365" i="1"/>
  <c r="BV159" i="1"/>
  <c r="BW145" i="1"/>
  <c r="BV374" i="1"/>
  <c r="BW445" i="1"/>
  <c r="BW521" i="1"/>
  <c r="BW517" i="1"/>
  <c r="BV504" i="1"/>
  <c r="BV472" i="1"/>
  <c r="BW387" i="1"/>
  <c r="BV209" i="1"/>
  <c r="BV195" i="1"/>
  <c r="BW450" i="1"/>
  <c r="BW480" i="1"/>
  <c r="BV478" i="1"/>
  <c r="BW352" i="1"/>
  <c r="BW332" i="1"/>
  <c r="BW282" i="1"/>
  <c r="BW491" i="1"/>
  <c r="BV469" i="1"/>
  <c r="BW443" i="1"/>
  <c r="BV439" i="1"/>
  <c r="BW394" i="1"/>
  <c r="BW381" i="1"/>
  <c r="BV368" i="1"/>
  <c r="BW367" i="1"/>
  <c r="BW344" i="1"/>
  <c r="BW302" i="1"/>
  <c r="BW268" i="1"/>
  <c r="BV246" i="1"/>
  <c r="BV232" i="1"/>
  <c r="BV202" i="1"/>
  <c r="BV191" i="1"/>
  <c r="BV173" i="1"/>
  <c r="BW154" i="1"/>
  <c r="BV146" i="1"/>
  <c r="BV518" i="1"/>
  <c r="BW436" i="1"/>
  <c r="BV421" i="1"/>
  <c r="BW417" i="1"/>
  <c r="BW382" i="1"/>
  <c r="BW293" i="1"/>
  <c r="BV292" i="1"/>
  <c r="BV276" i="1"/>
  <c r="BV271" i="1"/>
  <c r="BV216" i="1"/>
  <c r="BV185" i="1"/>
  <c r="BV482" i="1"/>
  <c r="BW427" i="1"/>
  <c r="BW395" i="1"/>
  <c r="BV389" i="1"/>
  <c r="BV377" i="1"/>
  <c r="BW320" i="1"/>
  <c r="BW318" i="1"/>
  <c r="BW306" i="1"/>
  <c r="BW285" i="1"/>
  <c r="BV208" i="1"/>
  <c r="BW193" i="1"/>
  <c r="BV192" i="1"/>
  <c r="BV180" i="1"/>
  <c r="BV169" i="1"/>
  <c r="BW164" i="1"/>
  <c r="BV360" i="1"/>
  <c r="BW349" i="1"/>
  <c r="BW333" i="1"/>
  <c r="BV332" i="1"/>
  <c r="BV307" i="1"/>
  <c r="BW294" i="1"/>
  <c r="BW281" i="1"/>
  <c r="BW278" i="1"/>
  <c r="BV260" i="1"/>
  <c r="BW255" i="1"/>
  <c r="BV238" i="1"/>
  <c r="BW219" i="1"/>
  <c r="BV204" i="1"/>
  <c r="BV200" i="1"/>
  <c r="BV190" i="1"/>
  <c r="BV164" i="1"/>
  <c r="BW162" i="1"/>
  <c r="BV154" i="1"/>
  <c r="BV375" i="1"/>
  <c r="BV311" i="1"/>
  <c r="BV289" i="1"/>
  <c r="BW283" i="1"/>
  <c r="BW251" i="1"/>
  <c r="BW244" i="1"/>
  <c r="BV234" i="1"/>
  <c r="BV215" i="1"/>
  <c r="BW198" i="1"/>
  <c r="BW186" i="1"/>
  <c r="BW165" i="1"/>
  <c r="BV156" i="1"/>
  <c r="BV512" i="1"/>
  <c r="BW499" i="1"/>
  <c r="BV481" i="1"/>
  <c r="BW479" i="1"/>
  <c r="BV476" i="1"/>
  <c r="BW474" i="1"/>
  <c r="BV442" i="1"/>
  <c r="BW425" i="1"/>
  <c r="BW419" i="1"/>
  <c r="BW399" i="1"/>
  <c r="BV393" i="1"/>
  <c r="BV384" i="1"/>
  <c r="BV378" i="1"/>
  <c r="BW375" i="1"/>
  <c r="BW363" i="1"/>
  <c r="BW351" i="1"/>
  <c r="BV349" i="1"/>
  <c r="BV334" i="1"/>
  <c r="BW325" i="1"/>
  <c r="BW322" i="1"/>
  <c r="BW316" i="1"/>
  <c r="BW314" i="1"/>
  <c r="BV305" i="1"/>
  <c r="BW299" i="1"/>
  <c r="BV297" i="1"/>
  <c r="BV290" i="1"/>
  <c r="BV288" i="1"/>
  <c r="BV262" i="1"/>
  <c r="BV255" i="1"/>
  <c r="BV244" i="1"/>
  <c r="BW241" i="1"/>
  <c r="BW240" i="1"/>
  <c r="BW235" i="1"/>
  <c r="BW229" i="1"/>
  <c r="BW208" i="1"/>
  <c r="BV205" i="1"/>
  <c r="BW177" i="1"/>
  <c r="BW174" i="1"/>
  <c r="BW157" i="1"/>
  <c r="BV143" i="1"/>
  <c r="BW308" i="1"/>
  <c r="BV233" i="1"/>
  <c r="BV221" i="1"/>
  <c r="BW147" i="1"/>
  <c r="BV511" i="1"/>
  <c r="BW508" i="1"/>
  <c r="BV492" i="1"/>
  <c r="BW494" i="1"/>
  <c r="BV489" i="1"/>
  <c r="BW495" i="1"/>
  <c r="BV503" i="1"/>
  <c r="BW493" i="1"/>
  <c r="BW515" i="1"/>
  <c r="BV515" i="1"/>
  <c r="BV500" i="1"/>
  <c r="BW498" i="1"/>
  <c r="BV484" i="1"/>
  <c r="BW519" i="1"/>
  <c r="BW514" i="1"/>
  <c r="BW512" i="1"/>
  <c r="BV498" i="1"/>
  <c r="BW488" i="1"/>
  <c r="BW481" i="1"/>
  <c r="BW451" i="1"/>
  <c r="BV444" i="1"/>
  <c r="BV428" i="1"/>
  <c r="BV416" i="1"/>
  <c r="BV408" i="1"/>
  <c r="BW406" i="1"/>
  <c r="BV402" i="1"/>
  <c r="BW398" i="1"/>
  <c r="BW390" i="1"/>
  <c r="BV381" i="1"/>
  <c r="BW368" i="1"/>
  <c r="BV355" i="1"/>
  <c r="BW341" i="1"/>
  <c r="BW311" i="1"/>
  <c r="BW292" i="1"/>
  <c r="BW289" i="1"/>
  <c r="BW253" i="1"/>
  <c r="BW243" i="1"/>
  <c r="BW204" i="1"/>
  <c r="BW202" i="1"/>
  <c r="BW195" i="1"/>
  <c r="BW189" i="1"/>
  <c r="BV170" i="1"/>
  <c r="BV150" i="1"/>
  <c r="BV149" i="1"/>
  <c r="BW496" i="1"/>
  <c r="BW429" i="1"/>
  <c r="BW423" i="1"/>
  <c r="BV394" i="1"/>
  <c r="BV388" i="1"/>
  <c r="BW371" i="1"/>
  <c r="BW370" i="1"/>
  <c r="BW353" i="1"/>
  <c r="BV353" i="1"/>
  <c r="BW343" i="1"/>
  <c r="BV323" i="1"/>
  <c r="BW312" i="1"/>
  <c r="BW269" i="1"/>
  <c r="BW267" i="1"/>
  <c r="BW262" i="1"/>
  <c r="BW260" i="1"/>
  <c r="BW256" i="1"/>
  <c r="BV254" i="1"/>
  <c r="BW249" i="1"/>
  <c r="BV218" i="1"/>
  <c r="BV206" i="1"/>
  <c r="BV193" i="1"/>
  <c r="BW176" i="1"/>
  <c r="BV155" i="1"/>
  <c r="BW453" i="1"/>
  <c r="BW442" i="1"/>
  <c r="BV423" i="1"/>
  <c r="BW360" i="1"/>
  <c r="BW339" i="1"/>
  <c r="BV333" i="1"/>
  <c r="BW331" i="1"/>
  <c r="BV325" i="1"/>
  <c r="BW323" i="1"/>
  <c r="BW298" i="1"/>
  <c r="BV294" i="1"/>
  <c r="BW277" i="1"/>
  <c r="BW274" i="1"/>
  <c r="BW270" i="1"/>
  <c r="BV268" i="1"/>
  <c r="BV236" i="1"/>
  <c r="BV227" i="1"/>
  <c r="BV224" i="1"/>
  <c r="BV188" i="1"/>
  <c r="BV183" i="1"/>
  <c r="BV165" i="1"/>
  <c r="BW148" i="1"/>
  <c r="BW143" i="1"/>
  <c r="BW435" i="1"/>
  <c r="BV430" i="1"/>
  <c r="BW426" i="1"/>
  <c r="BW420" i="1"/>
  <c r="BV410" i="1"/>
  <c r="BW384" i="1"/>
  <c r="BW326" i="1"/>
  <c r="BV299" i="1"/>
  <c r="BV287" i="1"/>
  <c r="BW280" i="1"/>
  <c r="BV258" i="1"/>
  <c r="BW238" i="1"/>
  <c r="BW180" i="1"/>
  <c r="BW424" i="1"/>
  <c r="BV414" i="1"/>
  <c r="BV412" i="1"/>
  <c r="BV404" i="1"/>
  <c r="BV317" i="1"/>
  <c r="BV315" i="1"/>
  <c r="BW286" i="1"/>
  <c r="BV257" i="1"/>
  <c r="BW227" i="1"/>
  <c r="BV225" i="1"/>
  <c r="BW212" i="1"/>
  <c r="BV210" i="1"/>
  <c r="BV187" i="1"/>
  <c r="BW144" i="1"/>
  <c r="BV199" i="1"/>
  <c r="BV483" i="1"/>
  <c r="BX405" i="1"/>
  <c r="BY405" i="1" s="1"/>
  <c r="BV521" i="1"/>
  <c r="BX510" i="1"/>
  <c r="BY510" i="1" s="1"/>
  <c r="BV519" i="1"/>
  <c r="BV517" i="1"/>
  <c r="BV436" i="1"/>
  <c r="BX520" i="1"/>
  <c r="BY520" i="1" s="1"/>
  <c r="BW246" i="1"/>
  <c r="BV505" i="1"/>
  <c r="BV497" i="1"/>
  <c r="BX254" i="1"/>
  <c r="BY254" i="1" s="1"/>
  <c r="BX522" i="1"/>
  <c r="BY522" i="1" s="1"/>
  <c r="BX518" i="1"/>
  <c r="BY518" i="1" s="1"/>
  <c r="BW489" i="1"/>
  <c r="BW400" i="1"/>
  <c r="BX381" i="1"/>
  <c r="BY381" i="1" s="1"/>
  <c r="BW303" i="1"/>
  <c r="BW497" i="1"/>
  <c r="BW430" i="1"/>
  <c r="BX395" i="1"/>
  <c r="BY395" i="1" s="1"/>
  <c r="BW511" i="1"/>
  <c r="BV491" i="1"/>
  <c r="BW486" i="1"/>
  <c r="BV450" i="1"/>
  <c r="BW408" i="1"/>
  <c r="BV392" i="1"/>
  <c r="BX365" i="1"/>
  <c r="BY365" i="1" s="1"/>
  <c r="BW503" i="1"/>
  <c r="BX492" i="1"/>
  <c r="BY492" i="1" s="1"/>
  <c r="BX438" i="1"/>
  <c r="BY438" i="1" s="1"/>
  <c r="BV435" i="1"/>
  <c r="BV424" i="1"/>
  <c r="BX419" i="1"/>
  <c r="BY419" i="1" s="1"/>
  <c r="BX389" i="1"/>
  <c r="BY389" i="1" s="1"/>
  <c r="BV335" i="1"/>
  <c r="BX440" i="1"/>
  <c r="BY440" i="1" s="1"/>
  <c r="BV422" i="1"/>
  <c r="BW410" i="1"/>
  <c r="BW402" i="1"/>
  <c r="BV400" i="1"/>
  <c r="BX397" i="1"/>
  <c r="BY397" i="1" s="1"/>
  <c r="BX357" i="1"/>
  <c r="BY357" i="1" s="1"/>
  <c r="BV312" i="1"/>
  <c r="BV451" i="1"/>
  <c r="BW446" i="1"/>
  <c r="BX441" i="1"/>
  <c r="BY441" i="1" s="1"/>
  <c r="BV437" i="1"/>
  <c r="BX413" i="1"/>
  <c r="BY413" i="1" s="1"/>
  <c r="BX366" i="1"/>
  <c r="BY366" i="1" s="1"/>
  <c r="BV359" i="1"/>
  <c r="BV345" i="1"/>
  <c r="BV327" i="1"/>
  <c r="BV313" i="1"/>
  <c r="BW304" i="1"/>
  <c r="BW224" i="1"/>
  <c r="BW216" i="1"/>
  <c r="BX421" i="1"/>
  <c r="BY421" i="1" s="1"/>
  <c r="BX383" i="1"/>
  <c r="BY383" i="1" s="1"/>
  <c r="BW369" i="1"/>
  <c r="BX347" i="1"/>
  <c r="BY347" i="1" s="1"/>
  <c r="BV445" i="1"/>
  <c r="BV429" i="1"/>
  <c r="BX374" i="1"/>
  <c r="BY374" i="1" s="1"/>
  <c r="BV370" i="1"/>
  <c r="BW361" i="1"/>
  <c r="BW355" i="1"/>
  <c r="BV343" i="1"/>
  <c r="BX307" i="1"/>
  <c r="BY307" i="1" s="1"/>
  <c r="BV298" i="1"/>
  <c r="BX449" i="1"/>
  <c r="BY449" i="1" s="1"/>
  <c r="BX448" i="1"/>
  <c r="BY448" i="1" s="1"/>
  <c r="BX447" i="1"/>
  <c r="BY447" i="1" s="1"/>
  <c r="BX433" i="1"/>
  <c r="BY433" i="1" s="1"/>
  <c r="BX432" i="1"/>
  <c r="BY432" i="1" s="1"/>
  <c r="BX431" i="1"/>
  <c r="BY431" i="1" s="1"/>
  <c r="BX371" i="1"/>
  <c r="BY371" i="1" s="1"/>
  <c r="BV369" i="1"/>
  <c r="BX348" i="1"/>
  <c r="BY348" i="1" s="1"/>
  <c r="BW347" i="1"/>
  <c r="BV319" i="1"/>
  <c r="BV296" i="1"/>
  <c r="BX262" i="1"/>
  <c r="BY262" i="1" s="1"/>
  <c r="BX373" i="1"/>
  <c r="BY373" i="1" s="1"/>
  <c r="BV354" i="1"/>
  <c r="BX350" i="1"/>
  <c r="BY350" i="1" s="1"/>
  <c r="BW301" i="1"/>
  <c r="BX294" i="1"/>
  <c r="BY294" i="1" s="1"/>
  <c r="BX286" i="1"/>
  <c r="BY286" i="1" s="1"/>
  <c r="BW266" i="1"/>
  <c r="BV239" i="1"/>
  <c r="BW222" i="1"/>
  <c r="BV362" i="1"/>
  <c r="BX358" i="1"/>
  <c r="BY358" i="1" s="1"/>
  <c r="BX349" i="1"/>
  <c r="BY349" i="1" s="1"/>
  <c r="BW290" i="1"/>
  <c r="BW284" i="1"/>
  <c r="BX263" i="1"/>
  <c r="BY263" i="1" s="1"/>
  <c r="BV256" i="1"/>
  <c r="BX295" i="1"/>
  <c r="BY295" i="1" s="1"/>
  <c r="BV275" i="1"/>
  <c r="BV274" i="1"/>
  <c r="BX268" i="1"/>
  <c r="BY268" i="1" s="1"/>
  <c r="BV266" i="1"/>
  <c r="BW230" i="1"/>
  <c r="BW220" i="1"/>
  <c r="BW206" i="1"/>
  <c r="BV372" i="1"/>
  <c r="BX368" i="1"/>
  <c r="BY368" i="1" s="1"/>
  <c r="BV364" i="1"/>
  <c r="BX360" i="1"/>
  <c r="BY360" i="1" s="1"/>
  <c r="BV356" i="1"/>
  <c r="BX352" i="1"/>
  <c r="BY352" i="1" s="1"/>
  <c r="BV348" i="1"/>
  <c r="BX277" i="1"/>
  <c r="BY277" i="1" s="1"/>
  <c r="BW276" i="1"/>
  <c r="BX271" i="1"/>
  <c r="BY271" i="1" s="1"/>
  <c r="BV267" i="1"/>
  <c r="BW258" i="1"/>
  <c r="BV243" i="1"/>
  <c r="BW218" i="1"/>
  <c r="BW214" i="1"/>
  <c r="BV283" i="1"/>
  <c r="BX279" i="1"/>
  <c r="BY279" i="1" s="1"/>
  <c r="BX270" i="1"/>
  <c r="BY270" i="1" s="1"/>
  <c r="BX246" i="1"/>
  <c r="BY246" i="1" s="1"/>
  <c r="BX236" i="1"/>
  <c r="BY236" i="1" s="1"/>
  <c r="BW210" i="1"/>
  <c r="BV291" i="1"/>
  <c r="BX287" i="1"/>
  <c r="BY287" i="1" s="1"/>
  <c r="BX278" i="1"/>
  <c r="BY278" i="1" s="1"/>
  <c r="BV259" i="1"/>
  <c r="BX255" i="1"/>
  <c r="BY255" i="1" s="1"/>
  <c r="BW247" i="1"/>
  <c r="BV241" i="1"/>
  <c r="BV235" i="1"/>
  <c r="BW233" i="1"/>
  <c r="BW196" i="1"/>
  <c r="BX242" i="1"/>
  <c r="BY242" i="1" s="1"/>
  <c r="BX240" i="1"/>
  <c r="BY240" i="1" s="1"/>
  <c r="BX238" i="1"/>
  <c r="BY238" i="1" s="1"/>
  <c r="BW199" i="1"/>
  <c r="BW184" i="1"/>
  <c r="BV293" i="1"/>
  <c r="BX289" i="1"/>
  <c r="BY289" i="1" s="1"/>
  <c r="BV285" i="1"/>
  <c r="BX281" i="1"/>
  <c r="BY281" i="1" s="1"/>
  <c r="BV277" i="1"/>
  <c r="BX273" i="1"/>
  <c r="BY273" i="1" s="1"/>
  <c r="BV269" i="1"/>
  <c r="BX265" i="1"/>
  <c r="BY265" i="1" s="1"/>
  <c r="BV261" i="1"/>
  <c r="BX257" i="1"/>
  <c r="BY257" i="1" s="1"/>
  <c r="BV253" i="1"/>
  <c r="BV186" i="1"/>
  <c r="BX191" i="1"/>
  <c r="BY191" i="1" s="1"/>
  <c r="BX196" i="1"/>
  <c r="BY196" i="1" s="1"/>
  <c r="BX187" i="1"/>
  <c r="BY187" i="1" s="1"/>
  <c r="BW197" i="1"/>
  <c r="BW191" i="1"/>
  <c r="BV184" i="1"/>
  <c r="BV172" i="1"/>
  <c r="BW171" i="1"/>
  <c r="BX162" i="1"/>
  <c r="BY162" i="1" s="1"/>
  <c r="BW181" i="1"/>
  <c r="BX179" i="1"/>
  <c r="BY179" i="1" s="1"/>
  <c r="BW170" i="1"/>
  <c r="BX169" i="1"/>
  <c r="BY169" i="1" s="1"/>
  <c r="BW159" i="1"/>
  <c r="BV166" i="1"/>
  <c r="BW161" i="1"/>
  <c r="BX156" i="1"/>
  <c r="BY156" i="1" s="1"/>
  <c r="BX160" i="1"/>
  <c r="BY160" i="1" s="1"/>
  <c r="BX158" i="1"/>
  <c r="BY158" i="1" s="1"/>
  <c r="BX154" i="1"/>
  <c r="BY154" i="1" s="1"/>
  <c r="BW149" i="1"/>
  <c r="BX148" i="1"/>
  <c r="BY148" i="1" s="1"/>
  <c r="BX143" i="1"/>
  <c r="BY143" i="1" s="1"/>
  <c r="BX144" i="1"/>
  <c r="BY144" i="1" s="1"/>
  <c r="BV148" i="1"/>
  <c r="DI236" i="1" l="1"/>
  <c r="DJ236" i="1" s="1"/>
  <c r="DK236" i="1" s="1"/>
  <c r="DI172" i="1"/>
  <c r="DJ172" i="1" s="1"/>
  <c r="DK172" i="1" s="1"/>
  <c r="DI397" i="1"/>
  <c r="DJ397" i="1" s="1"/>
  <c r="DK397" i="1" s="1"/>
  <c r="DI431" i="1"/>
  <c r="DJ431" i="1" s="1"/>
  <c r="DK431" i="1" s="1"/>
  <c r="DI461" i="1"/>
  <c r="DJ461" i="1" s="1"/>
  <c r="DK461" i="1" s="1"/>
  <c r="DI475" i="1"/>
  <c r="DJ475" i="1" s="1"/>
  <c r="DK475" i="1" s="1"/>
  <c r="DI426" i="1"/>
  <c r="DJ426" i="1" s="1"/>
  <c r="DK426" i="1" s="1"/>
  <c r="DI430" i="1"/>
  <c r="DJ430" i="1" s="1"/>
  <c r="DK430" i="1" s="1"/>
  <c r="DI202" i="1"/>
  <c r="DJ202" i="1" s="1"/>
  <c r="DK202" i="1" s="1"/>
  <c r="DI424" i="1"/>
  <c r="DJ424" i="1" s="1"/>
  <c r="DK424" i="1" s="1"/>
  <c r="DI420" i="1"/>
  <c r="DJ420" i="1" s="1"/>
  <c r="DK420" i="1" s="1"/>
  <c r="DI233" i="1"/>
  <c r="DJ233" i="1" s="1"/>
  <c r="DK233" i="1" s="1"/>
  <c r="DI232" i="1"/>
  <c r="DJ232" i="1" s="1"/>
  <c r="DK232" i="1" s="1"/>
  <c r="DI228" i="1"/>
  <c r="DJ228" i="1" s="1"/>
  <c r="DK228" i="1" s="1"/>
  <c r="DI266" i="1"/>
  <c r="DJ266" i="1" s="1"/>
  <c r="DK266" i="1" s="1"/>
  <c r="DI457" i="1"/>
  <c r="DJ457" i="1" s="1"/>
  <c r="DK457" i="1" s="1"/>
  <c r="DI168" i="1"/>
  <c r="DJ168" i="1" s="1"/>
  <c r="DK168" i="1" s="1"/>
  <c r="DI220" i="1"/>
  <c r="DJ220" i="1" s="1"/>
  <c r="DK220" i="1" s="1"/>
  <c r="DI174" i="1"/>
  <c r="DJ174" i="1" s="1"/>
  <c r="DK174" i="1" s="1"/>
  <c r="DI292" i="1"/>
  <c r="DJ292" i="1" s="1"/>
  <c r="DK292" i="1" s="1"/>
  <c r="DI313" i="1"/>
  <c r="DJ313" i="1" s="1"/>
  <c r="DK313" i="1" s="1"/>
  <c r="DI330" i="1"/>
  <c r="DJ330" i="1" s="1"/>
  <c r="DK330" i="1" s="1"/>
  <c r="DI366" i="1"/>
  <c r="DJ366" i="1" s="1"/>
  <c r="DK366" i="1" s="1"/>
  <c r="DI151" i="1"/>
  <c r="DJ151" i="1" s="1"/>
  <c r="DK151" i="1" s="1"/>
  <c r="DI473" i="1"/>
  <c r="DJ473" i="1" s="1"/>
  <c r="DK473" i="1" s="1"/>
  <c r="DI287" i="1"/>
  <c r="DJ287" i="1" s="1"/>
  <c r="DK287" i="1" s="1"/>
  <c r="DI296" i="1"/>
  <c r="DJ296" i="1" s="1"/>
  <c r="DK296" i="1" s="1"/>
  <c r="DI353" i="1"/>
  <c r="DJ353" i="1" s="1"/>
  <c r="DK353" i="1" s="1"/>
  <c r="DI379" i="1"/>
  <c r="DJ379" i="1" s="1"/>
  <c r="DK379" i="1" s="1"/>
  <c r="DI209" i="1"/>
  <c r="DJ209" i="1" s="1"/>
  <c r="DK209" i="1" s="1"/>
  <c r="DI227" i="1"/>
  <c r="DJ227" i="1" s="1"/>
  <c r="DK227" i="1" s="1"/>
  <c r="DI267" i="1"/>
  <c r="DJ267" i="1" s="1"/>
  <c r="DK267" i="1" s="1"/>
  <c r="DI185" i="1"/>
  <c r="DJ185" i="1" s="1"/>
  <c r="DK185" i="1" s="1"/>
  <c r="DI261" i="1"/>
  <c r="DJ261" i="1" s="1"/>
  <c r="DK261" i="1" s="1"/>
  <c r="DI238" i="1"/>
  <c r="DJ238" i="1" s="1"/>
  <c r="DK238" i="1" s="1"/>
  <c r="DI164" i="1"/>
  <c r="DJ164" i="1" s="1"/>
  <c r="DK164" i="1" s="1"/>
  <c r="DI451" i="1"/>
  <c r="DJ451" i="1" s="1"/>
  <c r="DK451" i="1" s="1"/>
  <c r="DI197" i="1"/>
  <c r="DJ197" i="1" s="1"/>
  <c r="DK197" i="1" s="1"/>
  <c r="DI207" i="1"/>
  <c r="DJ207" i="1" s="1"/>
  <c r="DK207" i="1" s="1"/>
  <c r="DI188" i="1"/>
  <c r="DJ188" i="1" s="1"/>
  <c r="DK188" i="1" s="1"/>
  <c r="DI217" i="1"/>
  <c r="DJ217" i="1" s="1"/>
  <c r="DK217" i="1" s="1"/>
  <c r="DI285" i="1"/>
  <c r="DJ285" i="1" s="1"/>
  <c r="DK285" i="1" s="1"/>
  <c r="DI291" i="1"/>
  <c r="DJ291" i="1" s="1"/>
  <c r="DK291" i="1" s="1"/>
  <c r="DI309" i="1"/>
  <c r="DJ309" i="1" s="1"/>
  <c r="DK309" i="1" s="1"/>
  <c r="DI369" i="1"/>
  <c r="DJ369" i="1" s="1"/>
  <c r="DK369" i="1" s="1"/>
  <c r="DI377" i="1"/>
  <c r="DJ377" i="1" s="1"/>
  <c r="DK377" i="1" s="1"/>
  <c r="DI443" i="1"/>
  <c r="DJ443" i="1" s="1"/>
  <c r="DK443" i="1" s="1"/>
  <c r="DI481" i="1"/>
  <c r="DJ481" i="1" s="1"/>
  <c r="DK481" i="1" s="1"/>
  <c r="DI310" i="1"/>
  <c r="DJ310" i="1" s="1"/>
  <c r="DK310" i="1" s="1"/>
  <c r="DI314" i="1"/>
  <c r="DJ314" i="1" s="1"/>
  <c r="DK314" i="1" s="1"/>
  <c r="DI448" i="1"/>
  <c r="DJ448" i="1" s="1"/>
  <c r="DK448" i="1" s="1"/>
  <c r="DI512" i="1"/>
  <c r="DJ512" i="1" s="1"/>
  <c r="DK512" i="1" s="1"/>
  <c r="DI283" i="1"/>
  <c r="DJ283" i="1" s="1"/>
  <c r="DK283" i="1" s="1"/>
  <c r="DI295" i="1"/>
  <c r="DJ295" i="1" s="1"/>
  <c r="DK295" i="1" s="1"/>
  <c r="DI307" i="1"/>
  <c r="DJ307" i="1" s="1"/>
  <c r="DK307" i="1" s="1"/>
  <c r="DI321" i="1"/>
  <c r="DJ321" i="1" s="1"/>
  <c r="DK321" i="1" s="1"/>
  <c r="DI339" i="1"/>
  <c r="DJ339" i="1" s="1"/>
  <c r="DK339" i="1" s="1"/>
  <c r="DI349" i="1"/>
  <c r="DJ349" i="1" s="1"/>
  <c r="DK349" i="1" s="1"/>
  <c r="DI355" i="1"/>
  <c r="DJ355" i="1" s="1"/>
  <c r="DK355" i="1" s="1"/>
  <c r="DI383" i="1"/>
  <c r="DJ383" i="1" s="1"/>
  <c r="DK383" i="1" s="1"/>
  <c r="DI435" i="1"/>
  <c r="DJ435" i="1" s="1"/>
  <c r="DK435" i="1" s="1"/>
  <c r="DI459" i="1"/>
  <c r="DJ459" i="1" s="1"/>
  <c r="DK459" i="1" s="1"/>
  <c r="DI493" i="1"/>
  <c r="DJ493" i="1" s="1"/>
  <c r="DK493" i="1" s="1"/>
  <c r="DI517" i="1"/>
  <c r="DJ517" i="1" s="1"/>
  <c r="DK517" i="1" s="1"/>
  <c r="DI472" i="1"/>
  <c r="DJ472" i="1" s="1"/>
  <c r="DK472" i="1" s="1"/>
  <c r="DI502" i="1"/>
  <c r="DJ502" i="1" s="1"/>
  <c r="DK502" i="1" s="1"/>
  <c r="DI508" i="1"/>
  <c r="DJ508" i="1" s="1"/>
  <c r="DK508" i="1" s="1"/>
  <c r="DI286" i="1"/>
  <c r="DJ286" i="1" s="1"/>
  <c r="DK286" i="1" s="1"/>
  <c r="DI290" i="1"/>
  <c r="DJ290" i="1" s="1"/>
  <c r="DK290" i="1" s="1"/>
  <c r="DI320" i="1"/>
  <c r="DJ320" i="1" s="1"/>
  <c r="DK320" i="1" s="1"/>
  <c r="DI344" i="1"/>
  <c r="DJ344" i="1" s="1"/>
  <c r="DK344" i="1" s="1"/>
  <c r="DI368" i="1"/>
  <c r="DJ368" i="1" s="1"/>
  <c r="DK368" i="1" s="1"/>
  <c r="DI239" i="1"/>
  <c r="DJ239" i="1" s="1"/>
  <c r="DK239" i="1" s="1"/>
  <c r="DI273" i="1"/>
  <c r="DJ273" i="1" s="1"/>
  <c r="DK273" i="1" s="1"/>
  <c r="DI192" i="1"/>
  <c r="DJ192" i="1" s="1"/>
  <c r="DK192" i="1" s="1"/>
  <c r="DI241" i="1"/>
  <c r="DJ241" i="1" s="1"/>
  <c r="DK241" i="1" s="1"/>
  <c r="DI454" i="1"/>
  <c r="DJ454" i="1" s="1"/>
  <c r="DK454" i="1" s="1"/>
  <c r="DI518" i="1"/>
  <c r="DJ518" i="1" s="1"/>
  <c r="DK518" i="1" s="1"/>
  <c r="DI479" i="1"/>
  <c r="DJ479" i="1" s="1"/>
  <c r="DK479" i="1" s="1"/>
  <c r="DI505" i="1"/>
  <c r="DJ505" i="1" s="1"/>
  <c r="DK505" i="1" s="1"/>
  <c r="DI300" i="1"/>
  <c r="DJ300" i="1" s="1"/>
  <c r="DK300" i="1" s="1"/>
  <c r="DI370" i="1"/>
  <c r="DJ370" i="1" s="1"/>
  <c r="DK370" i="1" s="1"/>
  <c r="DI450" i="1"/>
  <c r="DJ450" i="1" s="1"/>
  <c r="DK450" i="1" s="1"/>
  <c r="DI490" i="1"/>
  <c r="DJ490" i="1" s="1"/>
  <c r="DK490" i="1" s="1"/>
  <c r="DI289" i="1"/>
  <c r="DJ289" i="1" s="1"/>
  <c r="DK289" i="1" s="1"/>
  <c r="DI319" i="1"/>
  <c r="DJ319" i="1" s="1"/>
  <c r="DK319" i="1" s="1"/>
  <c r="DI449" i="1"/>
  <c r="DJ449" i="1" s="1"/>
  <c r="DK449" i="1" s="1"/>
  <c r="DI497" i="1"/>
  <c r="DJ497" i="1" s="1"/>
  <c r="DK497" i="1" s="1"/>
  <c r="DI326" i="1"/>
  <c r="DJ326" i="1" s="1"/>
  <c r="DK326" i="1" s="1"/>
  <c r="DI380" i="1"/>
  <c r="DJ380" i="1" s="1"/>
  <c r="DK380" i="1" s="1"/>
  <c r="DI316" i="1"/>
  <c r="DJ316" i="1" s="1"/>
  <c r="DK316" i="1" s="1"/>
  <c r="DI340" i="1"/>
  <c r="DJ340" i="1" s="1"/>
  <c r="DK340" i="1" s="1"/>
  <c r="DI350" i="1"/>
  <c r="DJ350" i="1" s="1"/>
  <c r="DK350" i="1" s="1"/>
  <c r="DI374" i="1"/>
  <c r="DJ374" i="1" s="1"/>
  <c r="DK374" i="1" s="1"/>
  <c r="DI158" i="1"/>
  <c r="DJ158" i="1" s="1"/>
  <c r="DK158" i="1" s="1"/>
  <c r="DI162" i="1"/>
  <c r="DJ162" i="1" s="1"/>
  <c r="DK162" i="1" s="1"/>
  <c r="DI390" i="1"/>
  <c r="DJ390" i="1" s="1"/>
  <c r="DK390" i="1" s="1"/>
  <c r="DI414" i="1"/>
  <c r="DJ414" i="1" s="1"/>
  <c r="DK414" i="1" s="1"/>
  <c r="DI401" i="1"/>
  <c r="DJ401" i="1" s="1"/>
  <c r="DK401" i="1" s="1"/>
  <c r="DI421" i="1"/>
  <c r="DJ421" i="1" s="1"/>
  <c r="DK421" i="1" s="1"/>
  <c r="DI428" i="1"/>
  <c r="DJ428" i="1" s="1"/>
  <c r="DK428" i="1" s="1"/>
  <c r="DI145" i="1"/>
  <c r="DJ145" i="1" s="1"/>
  <c r="DK145" i="1" s="1"/>
  <c r="DI195" i="1"/>
  <c r="DJ195" i="1" s="1"/>
  <c r="DK195" i="1" s="1"/>
  <c r="DI429" i="1"/>
  <c r="DJ429" i="1" s="1"/>
  <c r="DK429" i="1" s="1"/>
  <c r="DI216" i="1"/>
  <c r="DJ216" i="1" s="1"/>
  <c r="DK216" i="1" s="1"/>
  <c r="DI152" i="1"/>
  <c r="DJ152" i="1" s="1"/>
  <c r="DK152" i="1" s="1"/>
  <c r="DI408" i="1"/>
  <c r="DJ408" i="1" s="1"/>
  <c r="DK408" i="1" s="1"/>
  <c r="DI240" i="1"/>
  <c r="DJ240" i="1" s="1"/>
  <c r="DK240" i="1" s="1"/>
  <c r="DI256" i="1"/>
  <c r="DJ256" i="1" s="1"/>
  <c r="DK256" i="1" s="1"/>
  <c r="DI183" i="1"/>
  <c r="DJ183" i="1" s="1"/>
  <c r="DK183" i="1" s="1"/>
  <c r="DI193" i="1"/>
  <c r="DJ193" i="1" s="1"/>
  <c r="DK193" i="1" s="1"/>
  <c r="DI247" i="1"/>
  <c r="DJ247" i="1" s="1"/>
  <c r="DK247" i="1" s="1"/>
  <c r="DI275" i="1"/>
  <c r="DJ275" i="1" s="1"/>
  <c r="DK275" i="1" s="1"/>
  <c r="DI226" i="1"/>
  <c r="DJ226" i="1" s="1"/>
  <c r="DK226" i="1" s="1"/>
  <c r="DI272" i="1"/>
  <c r="DJ272" i="1" s="1"/>
  <c r="DK272" i="1" s="1"/>
  <c r="DI235" i="1"/>
  <c r="DJ235" i="1" s="1"/>
  <c r="DK235" i="1" s="1"/>
  <c r="DI249" i="1"/>
  <c r="DJ249" i="1" s="1"/>
  <c r="DK249" i="1" s="1"/>
  <c r="DI269" i="1"/>
  <c r="DJ269" i="1" s="1"/>
  <c r="DK269" i="1" s="1"/>
  <c r="DI469" i="1"/>
  <c r="DJ469" i="1" s="1"/>
  <c r="DK469" i="1" s="1"/>
  <c r="DI176" i="1"/>
  <c r="DJ176" i="1" s="1"/>
  <c r="DK176" i="1" s="1"/>
  <c r="DI252" i="1"/>
  <c r="DJ252" i="1" s="1"/>
  <c r="DK252" i="1" s="1"/>
  <c r="DI468" i="1"/>
  <c r="DJ468" i="1" s="1"/>
  <c r="DK468" i="1" s="1"/>
  <c r="DI212" i="1"/>
  <c r="DJ212" i="1" s="1"/>
  <c r="DK212" i="1" s="1"/>
  <c r="DI262" i="1"/>
  <c r="DJ262" i="1" s="1"/>
  <c r="DK262" i="1" s="1"/>
  <c r="DI276" i="1"/>
  <c r="DJ276" i="1" s="1"/>
  <c r="DK276" i="1" s="1"/>
  <c r="DI198" i="1"/>
  <c r="DJ198" i="1" s="1"/>
  <c r="DK198" i="1" s="1"/>
  <c r="DI384" i="1"/>
  <c r="DJ384" i="1" s="1"/>
  <c r="DK384" i="1" s="1"/>
  <c r="DI221" i="1"/>
  <c r="DJ221" i="1" s="1"/>
  <c r="DK221" i="1" s="1"/>
  <c r="DI398" i="1"/>
  <c r="DJ398" i="1" s="1"/>
  <c r="DK398" i="1" s="1"/>
  <c r="DI155" i="1"/>
  <c r="DJ155" i="1" s="1"/>
  <c r="DK155" i="1" s="1"/>
  <c r="DI445" i="1"/>
  <c r="DJ445" i="1" s="1"/>
  <c r="DK445" i="1" s="1"/>
  <c r="DI243" i="1"/>
  <c r="DJ243" i="1" s="1"/>
  <c r="DK243" i="1" s="1"/>
  <c r="DI385" i="1"/>
  <c r="DJ385" i="1" s="1"/>
  <c r="DK385" i="1" s="1"/>
  <c r="DI234" i="1"/>
  <c r="DJ234" i="1" s="1"/>
  <c r="DK234" i="1" s="1"/>
  <c r="DI229" i="1"/>
  <c r="DJ229" i="1" s="1"/>
  <c r="DK229" i="1" s="1"/>
  <c r="DI260" i="1"/>
  <c r="DJ260" i="1" s="1"/>
  <c r="DK260" i="1" s="1"/>
  <c r="DI452" i="1"/>
  <c r="DJ452" i="1" s="1"/>
  <c r="DK452" i="1" s="1"/>
  <c r="DI206" i="1"/>
  <c r="DJ206" i="1" s="1"/>
  <c r="DK206" i="1" s="1"/>
  <c r="DI392" i="1"/>
  <c r="DJ392" i="1" s="1"/>
  <c r="DK392" i="1" s="1"/>
  <c r="DI456" i="1"/>
  <c r="DJ456" i="1" s="1"/>
  <c r="DK456" i="1" s="1"/>
  <c r="DI298" i="1"/>
  <c r="DJ298" i="1" s="1"/>
  <c r="DK298" i="1" s="1"/>
  <c r="DI466" i="1"/>
  <c r="DJ466" i="1" s="1"/>
  <c r="DK466" i="1" s="1"/>
  <c r="DI516" i="1"/>
  <c r="DJ516" i="1" s="1"/>
  <c r="DK516" i="1" s="1"/>
  <c r="DI191" i="1"/>
  <c r="DJ191" i="1" s="1"/>
  <c r="DK191" i="1" s="1"/>
  <c r="DI521" i="1"/>
  <c r="DJ521" i="1" s="1"/>
  <c r="DK521" i="1" s="1"/>
  <c r="DI324" i="1"/>
  <c r="DJ324" i="1" s="1"/>
  <c r="DK324" i="1" s="1"/>
  <c r="DI328" i="1"/>
  <c r="DJ328" i="1" s="1"/>
  <c r="DK328" i="1" s="1"/>
  <c r="DI378" i="1"/>
  <c r="DJ378" i="1" s="1"/>
  <c r="DK378" i="1" s="1"/>
  <c r="DI388" i="1"/>
  <c r="DJ388" i="1" s="1"/>
  <c r="DK388" i="1" s="1"/>
  <c r="DI520" i="1"/>
  <c r="DJ520" i="1" s="1"/>
  <c r="DK520" i="1" s="1"/>
  <c r="DI409" i="1"/>
  <c r="DJ409" i="1" s="1"/>
  <c r="DK409" i="1" s="1"/>
  <c r="DI462" i="1"/>
  <c r="DJ462" i="1" s="1"/>
  <c r="DK462" i="1" s="1"/>
  <c r="DI153" i="1"/>
  <c r="DJ153" i="1" s="1"/>
  <c r="DK153" i="1" s="1"/>
  <c r="DI447" i="1"/>
  <c r="DJ447" i="1" s="1"/>
  <c r="DK447" i="1" s="1"/>
  <c r="DI507" i="1"/>
  <c r="DJ507" i="1" s="1"/>
  <c r="DK507" i="1" s="1"/>
  <c r="DI200" i="1"/>
  <c r="DJ200" i="1" s="1"/>
  <c r="DK200" i="1" s="1"/>
  <c r="DI255" i="1"/>
  <c r="DJ255" i="1" s="1"/>
  <c r="DK255" i="1" s="1"/>
  <c r="DI264" i="1"/>
  <c r="DJ264" i="1" s="1"/>
  <c r="DK264" i="1" s="1"/>
  <c r="DI270" i="1"/>
  <c r="DJ270" i="1" s="1"/>
  <c r="DK270" i="1" s="1"/>
  <c r="DI257" i="1"/>
  <c r="DJ257" i="1" s="1"/>
  <c r="DK257" i="1" s="1"/>
  <c r="DI334" i="1"/>
  <c r="DJ334" i="1" s="1"/>
  <c r="DK334" i="1" s="1"/>
  <c r="DI357" i="1"/>
  <c r="DJ357" i="1" s="1"/>
  <c r="DK357" i="1" s="1"/>
  <c r="DI163" i="1"/>
  <c r="DJ163" i="1" s="1"/>
  <c r="DK163" i="1" s="1"/>
  <c r="DI165" i="1"/>
  <c r="DJ165" i="1" s="1"/>
  <c r="DK165" i="1" s="1"/>
  <c r="DI170" i="1"/>
  <c r="DJ170" i="1" s="1"/>
  <c r="DK170" i="1" s="1"/>
  <c r="DI204" i="1"/>
  <c r="DJ204" i="1" s="1"/>
  <c r="DK204" i="1" s="1"/>
  <c r="DI214" i="1"/>
  <c r="DJ214" i="1" s="1"/>
  <c r="DK214" i="1" s="1"/>
  <c r="DI268" i="1"/>
  <c r="DJ268" i="1" s="1"/>
  <c r="DK268" i="1" s="1"/>
  <c r="DI278" i="1"/>
  <c r="DJ278" i="1" s="1"/>
  <c r="DK278" i="1" s="1"/>
  <c r="DI332" i="1"/>
  <c r="DJ332" i="1" s="1"/>
  <c r="DK332" i="1" s="1"/>
  <c r="DI417" i="1"/>
  <c r="DJ417" i="1" s="1"/>
  <c r="DK417" i="1" s="1"/>
  <c r="DI470" i="1"/>
  <c r="DJ470" i="1" s="1"/>
  <c r="DK470" i="1" s="1"/>
  <c r="CG167" i="1"/>
  <c r="CF167" i="1" s="1"/>
  <c r="CC474" i="1"/>
  <c r="AA474" i="1" s="1"/>
  <c r="CC194" i="1"/>
  <c r="Y194" i="1" s="1"/>
  <c r="CB511" i="1"/>
  <c r="BZ511" i="1" s="1"/>
  <c r="CG177" i="1"/>
  <c r="CF177" i="1" s="1"/>
  <c r="CG210" i="1"/>
  <c r="CF210" i="1" s="1"/>
  <c r="CC147" i="1"/>
  <c r="CC224" i="1"/>
  <c r="AA224" i="1" s="1"/>
  <c r="CA207" i="1"/>
  <c r="CB379" i="1"/>
  <c r="CE379" i="1" s="1"/>
  <c r="CD379" i="1" s="1"/>
  <c r="CG370" i="1"/>
  <c r="CF370" i="1" s="1"/>
  <c r="CB514" i="1"/>
  <c r="BZ514" i="1" s="1"/>
  <c r="CG222" i="1"/>
  <c r="CF222" i="1" s="1"/>
  <c r="CB329" i="1"/>
  <c r="BZ329" i="1" s="1"/>
  <c r="CC399" i="1"/>
  <c r="AI399" i="1" s="1"/>
  <c r="CA222" i="1"/>
  <c r="CA243" i="1"/>
  <c r="CG194" i="1"/>
  <c r="CF194" i="1" s="1"/>
  <c r="CA260" i="1"/>
  <c r="X379" i="1"/>
  <c r="CC180" i="1"/>
  <c r="CA177" i="1"/>
  <c r="CA210" i="1"/>
  <c r="CA274" i="1"/>
  <c r="CC329" i="1"/>
  <c r="CB370" i="1"/>
  <c r="CE370" i="1" s="1"/>
  <c r="CD370" i="1" s="1"/>
  <c r="CC398" i="1"/>
  <c r="AI398" i="1" s="1"/>
  <c r="CG511" i="1"/>
  <c r="CF511" i="1" s="1"/>
  <c r="CC443" i="1"/>
  <c r="Y379" i="1"/>
  <c r="AD511" i="1"/>
  <c r="AG379" i="1"/>
  <c r="AA379" i="1"/>
  <c r="Z511" i="1"/>
  <c r="BZ474" i="1"/>
  <c r="CC436" i="1"/>
  <c r="AH436" i="1" s="1"/>
  <c r="CC425" i="1"/>
  <c r="CA168" i="1"/>
  <c r="CA258" i="1"/>
  <c r="CG146" i="1"/>
  <c r="CF146" i="1" s="1"/>
  <c r="CA299" i="1"/>
  <c r="CC339" i="1"/>
  <c r="CB168" i="1"/>
  <c r="BZ168" i="1" s="1"/>
  <c r="CG203" i="1"/>
  <c r="CF203" i="1" s="1"/>
  <c r="CG190" i="1"/>
  <c r="CF190" i="1" s="1"/>
  <c r="CG218" i="1"/>
  <c r="CF218" i="1" s="1"/>
  <c r="CG364" i="1"/>
  <c r="CF364" i="1" s="1"/>
  <c r="CB174" i="1"/>
  <c r="BZ174" i="1" s="1"/>
  <c r="CB203" i="1"/>
  <c r="CG220" i="1"/>
  <c r="CF220" i="1" s="1"/>
  <c r="CG244" i="1"/>
  <c r="CF244" i="1" s="1"/>
  <c r="CE267" i="1"/>
  <c r="CD267" i="1" s="1"/>
  <c r="CC422" i="1"/>
  <c r="CA377" i="1"/>
  <c r="CC430" i="1"/>
  <c r="AI430" i="1" s="1"/>
  <c r="CB339" i="1"/>
  <c r="BZ339" i="1" s="1"/>
  <c r="CC410" i="1"/>
  <c r="Y410" i="1" s="1"/>
  <c r="CA436" i="1"/>
  <c r="CC173" i="1"/>
  <c r="AG173" i="1" s="1"/>
  <c r="CA189" i="1"/>
  <c r="CC267" i="1"/>
  <c r="AC267" i="1" s="1"/>
  <c r="CB299" i="1"/>
  <c r="BZ299" i="1" s="1"/>
  <c r="S146" i="1"/>
  <c r="CA203" i="1"/>
  <c r="CA206" i="1"/>
  <c r="CA220" i="1"/>
  <c r="CA234" i="1"/>
  <c r="CC244" i="1"/>
  <c r="Z244" i="1" s="1"/>
  <c r="CC261" i="1"/>
  <c r="AH261" i="1" s="1"/>
  <c r="CA267" i="1"/>
  <c r="CB377" i="1"/>
  <c r="BZ377" i="1" s="1"/>
  <c r="CA422" i="1"/>
  <c r="CA364" i="1"/>
  <c r="CA410" i="1"/>
  <c r="CB181" i="1"/>
  <c r="CE181" i="1" s="1"/>
  <c r="CD181" i="1" s="1"/>
  <c r="CA323" i="1"/>
  <c r="CA472" i="1"/>
  <c r="AH314" i="1"/>
  <c r="CB161" i="1"/>
  <c r="BZ161" i="1" s="1"/>
  <c r="CC266" i="1"/>
  <c r="AG269" i="1"/>
  <c r="AB314" i="1"/>
  <c r="CB446" i="1"/>
  <c r="BZ446" i="1" s="1"/>
  <c r="CC472" i="1"/>
  <c r="AA472" i="1" s="1"/>
  <c r="CB415" i="1"/>
  <c r="CE415" i="1" s="1"/>
  <c r="CD415" i="1" s="1"/>
  <c r="CB216" i="1"/>
  <c r="CE216" i="1" s="1"/>
  <c r="CD216" i="1" s="1"/>
  <c r="CC241" i="1"/>
  <c r="CG314" i="1"/>
  <c r="CF314" i="1" s="1"/>
  <c r="Z269" i="1"/>
  <c r="CC446" i="1"/>
  <c r="CB334" i="1"/>
  <c r="BZ334" i="1" s="1"/>
  <c r="CB317" i="1"/>
  <c r="BZ317" i="1" s="1"/>
  <c r="CB269" i="1"/>
  <c r="CE269" i="1" s="1"/>
  <c r="CD269" i="1" s="1"/>
  <c r="CA456" i="1"/>
  <c r="AA269" i="1"/>
  <c r="AG314" i="1"/>
  <c r="S314" i="1"/>
  <c r="CA446" i="1"/>
  <c r="CG456" i="1"/>
  <c r="CF456" i="1" s="1"/>
  <c r="CA415" i="1"/>
  <c r="CG208" i="1"/>
  <c r="CF208" i="1" s="1"/>
  <c r="CC167" i="1"/>
  <c r="AI167" i="1" s="1"/>
  <c r="CA266" i="1"/>
  <c r="CA398" i="1"/>
  <c r="AC269" i="1"/>
  <c r="CA334" i="1"/>
  <c r="CC404" i="1"/>
  <c r="CG152" i="1"/>
  <c r="CF152" i="1" s="1"/>
  <c r="CG229" i="1"/>
  <c r="CF229" i="1" s="1"/>
  <c r="CB326" i="1"/>
  <c r="CA408" i="1"/>
  <c r="CG493" i="1"/>
  <c r="CF493" i="1" s="1"/>
  <c r="CC165" i="1"/>
  <c r="AI165" i="1" s="1"/>
  <c r="CA212" i="1"/>
  <c r="CC284" i="1"/>
  <c r="CC328" i="1"/>
  <c r="CB351" i="1"/>
  <c r="CE351" i="1" s="1"/>
  <c r="CD351" i="1" s="1"/>
  <c r="CB300" i="1"/>
  <c r="CE300" i="1" s="1"/>
  <c r="CD300" i="1" s="1"/>
  <c r="CB344" i="1"/>
  <c r="CG392" i="1"/>
  <c r="CF392" i="1" s="1"/>
  <c r="CA316" i="1"/>
  <c r="CG437" i="1"/>
  <c r="CF437" i="1" s="1"/>
  <c r="CA326" i="1"/>
  <c r="CC152" i="1"/>
  <c r="CA165" i="1"/>
  <c r="CA284" i="1"/>
  <c r="CG330" i="1"/>
  <c r="CF330" i="1" s="1"/>
  <c r="CA344" i="1"/>
  <c r="CB392" i="1"/>
  <c r="CE392" i="1" s="1"/>
  <c r="CD392" i="1" s="1"/>
  <c r="CC326" i="1"/>
  <c r="CA484" i="1"/>
  <c r="CB152" i="1"/>
  <c r="BZ152" i="1" s="1"/>
  <c r="CG212" i="1"/>
  <c r="CF212" i="1" s="1"/>
  <c r="CC229" i="1"/>
  <c r="AC229" i="1" s="1"/>
  <c r="CC245" i="1"/>
  <c r="CA300" i="1"/>
  <c r="CG328" i="1"/>
  <c r="CF328" i="1" s="1"/>
  <c r="CC408" i="1"/>
  <c r="AI408" i="1" s="1"/>
  <c r="CB316" i="1"/>
  <c r="BZ316" i="1" s="1"/>
  <c r="CC493" i="1"/>
  <c r="CC351" i="1"/>
  <c r="CG297" i="1"/>
  <c r="CF297" i="1" s="1"/>
  <c r="AB182" i="1"/>
  <c r="CB197" i="1"/>
  <c r="AH197" i="1"/>
  <c r="CC216" i="1"/>
  <c r="AA216" i="1" s="1"/>
  <c r="CA247" i="1"/>
  <c r="CC237" i="1"/>
  <c r="AB237" i="1" s="1"/>
  <c r="CC288" i="1"/>
  <c r="Y288" i="1" s="1"/>
  <c r="CA252" i="1"/>
  <c r="CA318" i="1"/>
  <c r="CG150" i="1"/>
  <c r="CF150" i="1" s="1"/>
  <c r="AA146" i="1"/>
  <c r="CA147" i="1"/>
  <c r="CA503" i="1"/>
  <c r="CB331" i="1"/>
  <c r="CE331" i="1" s="1"/>
  <c r="CD331" i="1" s="1"/>
  <c r="AG182" i="1"/>
  <c r="AG197" i="1"/>
  <c r="AA247" i="1"/>
  <c r="Z146" i="1"/>
  <c r="Y182" i="1"/>
  <c r="Y197" i="1"/>
  <c r="S247" i="1"/>
  <c r="CG501" i="1"/>
  <c r="CF501" i="1" s="1"/>
  <c r="CA501" i="1"/>
  <c r="Z157" i="1"/>
  <c r="X201" i="1"/>
  <c r="AD201" i="1"/>
  <c r="CB306" i="1"/>
  <c r="BZ306" i="1" s="1"/>
  <c r="CC306" i="1"/>
  <c r="AA306" i="1" s="1"/>
  <c r="BZ464" i="1"/>
  <c r="CE464" i="1"/>
  <c r="CD464" i="1" s="1"/>
  <c r="CC176" i="1"/>
  <c r="AH176" i="1" s="1"/>
  <c r="CA176" i="1"/>
  <c r="CC204" i="1"/>
  <c r="AD204" i="1" s="1"/>
  <c r="CA204" i="1"/>
  <c r="CC221" i="1"/>
  <c r="S221" i="1" s="1"/>
  <c r="CG221" i="1"/>
  <c r="CF221" i="1" s="1"/>
  <c r="CA325" i="1"/>
  <c r="CB325" i="1"/>
  <c r="BZ325" i="1" s="1"/>
  <c r="CC455" i="1"/>
  <c r="S455" i="1" s="1"/>
  <c r="CA455" i="1"/>
  <c r="X487" i="1"/>
  <c r="AI228" i="1"/>
  <c r="CC276" i="1"/>
  <c r="Z276" i="1" s="1"/>
  <c r="CB276" i="1"/>
  <c r="BZ276" i="1" s="1"/>
  <c r="CB353" i="1"/>
  <c r="CC353" i="1"/>
  <c r="CG345" i="1"/>
  <c r="CF345" i="1" s="1"/>
  <c r="CC519" i="1"/>
  <c r="AC519" i="1" s="1"/>
  <c r="CC256" i="1"/>
  <c r="CB292" i="1"/>
  <c r="CE292" i="1" s="1"/>
  <c r="CD292" i="1" s="1"/>
  <c r="CB319" i="1"/>
  <c r="CE319" i="1" s="1"/>
  <c r="CD319" i="1" s="1"/>
  <c r="AC487" i="1"/>
  <c r="CC427" i="1"/>
  <c r="AI427" i="1" s="1"/>
  <c r="CC170" i="1"/>
  <c r="CG170" i="1"/>
  <c r="CF170" i="1" s="1"/>
  <c r="CG202" i="1"/>
  <c r="CF202" i="1" s="1"/>
  <c r="CB202" i="1"/>
  <c r="CE202" i="1" s="1"/>
  <c r="CD202" i="1" s="1"/>
  <c r="CC235" i="1"/>
  <c r="AH235" i="1" s="1"/>
  <c r="CA235" i="1"/>
  <c r="CA251" i="1"/>
  <c r="CC251" i="1"/>
  <c r="CA439" i="1"/>
  <c r="CC439" i="1"/>
  <c r="AA439" i="1" s="1"/>
  <c r="CG517" i="1"/>
  <c r="CF517" i="1" s="1"/>
  <c r="CB517" i="1"/>
  <c r="BZ517" i="1" s="1"/>
  <c r="CC230" i="1"/>
  <c r="AB230" i="1" s="1"/>
  <c r="CG230" i="1"/>
  <c r="CF230" i="1" s="1"/>
  <c r="CB250" i="1"/>
  <c r="BZ250" i="1" s="1"/>
  <c r="CG250" i="1"/>
  <c r="CF250" i="1" s="1"/>
  <c r="CC322" i="1"/>
  <c r="AH322" i="1" s="1"/>
  <c r="CA322" i="1"/>
  <c r="CB359" i="1"/>
  <c r="CA359" i="1"/>
  <c r="CG293" i="1"/>
  <c r="CF293" i="1" s="1"/>
  <c r="CB293" i="1"/>
  <c r="CE293" i="1" s="1"/>
  <c r="CD293" i="1" s="1"/>
  <c r="CG471" i="1"/>
  <c r="CF471" i="1" s="1"/>
  <c r="CC471" i="1"/>
  <c r="S471" i="1" s="1"/>
  <c r="Y503" i="1"/>
  <c r="CB393" i="1"/>
  <c r="CC393" i="1"/>
  <c r="Z393" i="1" s="1"/>
  <c r="CG502" i="1"/>
  <c r="CF502" i="1" s="1"/>
  <c r="CC502" i="1"/>
  <c r="AB502" i="1" s="1"/>
  <c r="CB333" i="1"/>
  <c r="CE333" i="1" s="1"/>
  <c r="CD333" i="1" s="1"/>
  <c r="AD150" i="1"/>
  <c r="CB217" i="1"/>
  <c r="CE217" i="1" s="1"/>
  <c r="CD217" i="1" s="1"/>
  <c r="CA282" i="1"/>
  <c r="CA464" i="1"/>
  <c r="CA485" i="1"/>
  <c r="CB409" i="1"/>
  <c r="CE409" i="1" s="1"/>
  <c r="CD409" i="1" s="1"/>
  <c r="CB482" i="1"/>
  <c r="CC217" i="1"/>
  <c r="S217" i="1" s="1"/>
  <c r="AD146" i="1"/>
  <c r="Z182" i="1"/>
  <c r="CG200" i="1"/>
  <c r="CF200" i="1" s="1"/>
  <c r="CB213" i="1"/>
  <c r="CE213" i="1" s="1"/>
  <c r="CD213" i="1" s="1"/>
  <c r="CB214" i="1"/>
  <c r="CG226" i="1"/>
  <c r="CF226" i="1" s="1"/>
  <c r="AC247" i="1"/>
  <c r="CC260" i="1"/>
  <c r="CB261" i="1"/>
  <c r="BZ261" i="1" s="1"/>
  <c r="CB252" i="1"/>
  <c r="BZ252" i="1" s="1"/>
  <c r="CC258" i="1"/>
  <c r="CA321" i="1"/>
  <c r="CG145" i="1"/>
  <c r="CF145" i="1" s="1"/>
  <c r="AB146" i="1"/>
  <c r="CA182" i="1"/>
  <c r="AD182" i="1"/>
  <c r="CG197" i="1"/>
  <c r="CF197" i="1" s="1"/>
  <c r="Z197" i="1"/>
  <c r="CC188" i="1"/>
  <c r="AI188" i="1" s="1"/>
  <c r="CC214" i="1"/>
  <c r="Y214" i="1" s="1"/>
  <c r="CC226" i="1"/>
  <c r="AB247" i="1"/>
  <c r="CG224" i="1"/>
  <c r="CF224" i="1" s="1"/>
  <c r="CC467" i="1"/>
  <c r="AD467" i="1" s="1"/>
  <c r="CB498" i="1"/>
  <c r="BZ498" i="1" s="1"/>
  <c r="AG372" i="1"/>
  <c r="Y157" i="1"/>
  <c r="CB149" i="1"/>
  <c r="BZ149" i="1" s="1"/>
  <c r="CC159" i="1"/>
  <c r="Z159" i="1" s="1"/>
  <c r="CC185" i="1"/>
  <c r="AH185" i="1" s="1"/>
  <c r="CB195" i="1"/>
  <c r="CG228" i="1"/>
  <c r="CF228" i="1" s="1"/>
  <c r="CG308" i="1"/>
  <c r="CF308" i="1" s="1"/>
  <c r="CB309" i="1"/>
  <c r="CC406" i="1"/>
  <c r="CA480" i="1"/>
  <c r="CC309" i="1"/>
  <c r="AB309" i="1" s="1"/>
  <c r="CB342" i="1"/>
  <c r="BZ342" i="1" s="1"/>
  <c r="CG400" i="1"/>
  <c r="CF400" i="1" s="1"/>
  <c r="CG424" i="1"/>
  <c r="CF424" i="1" s="1"/>
  <c r="CC466" i="1"/>
  <c r="CC412" i="1"/>
  <c r="Y412" i="1" s="1"/>
  <c r="CG494" i="1"/>
  <c r="CF494" i="1" s="1"/>
  <c r="CG253" i="1"/>
  <c r="CF253" i="1" s="1"/>
  <c r="CG469" i="1"/>
  <c r="CF469" i="1" s="1"/>
  <c r="CA508" i="1"/>
  <c r="CA151" i="1"/>
  <c r="CB186" i="1"/>
  <c r="BZ186" i="1" s="1"/>
  <c r="CB390" i="1"/>
  <c r="CA157" i="1"/>
  <c r="X157" i="1"/>
  <c r="CA384" i="1"/>
  <c r="CA442" i="1"/>
  <c r="CE264" i="1"/>
  <c r="CD264" i="1" s="1"/>
  <c r="AH228" i="1"/>
  <c r="CE466" i="1"/>
  <c r="CD466" i="1" s="1"/>
  <c r="AH503" i="1"/>
  <c r="AI157" i="1"/>
  <c r="AC174" i="1"/>
  <c r="AG201" i="1"/>
  <c r="AB228" i="1"/>
  <c r="AH487" i="1"/>
  <c r="Z503" i="1"/>
  <c r="AA487" i="1"/>
  <c r="CB457" i="1"/>
  <c r="CE457" i="1" s="1"/>
  <c r="CD457" i="1" s="1"/>
  <c r="CG457" i="1"/>
  <c r="CF457" i="1" s="1"/>
  <c r="CC473" i="1"/>
  <c r="AI473" i="1" s="1"/>
  <c r="CA473" i="1"/>
  <c r="CG521" i="1"/>
  <c r="CF521" i="1" s="1"/>
  <c r="CB521" i="1"/>
  <c r="CA324" i="1"/>
  <c r="CC324" i="1"/>
  <c r="AD324" i="1" s="1"/>
  <c r="CG310" i="1"/>
  <c r="CF310" i="1" s="1"/>
  <c r="CA310" i="1"/>
  <c r="CB335" i="1"/>
  <c r="CE335" i="1" s="1"/>
  <c r="CD335" i="1" s="1"/>
  <c r="CG335" i="1"/>
  <c r="CF335" i="1" s="1"/>
  <c r="CA335" i="1"/>
  <c r="CG363" i="1"/>
  <c r="CF363" i="1" s="1"/>
  <c r="CC363" i="1"/>
  <c r="CA363" i="1"/>
  <c r="CG375" i="1"/>
  <c r="CF375" i="1" s="1"/>
  <c r="CC375" i="1"/>
  <c r="CC387" i="1"/>
  <c r="AB387" i="1" s="1"/>
  <c r="CB387" i="1"/>
  <c r="CC418" i="1"/>
  <c r="CG418" i="1"/>
  <c r="CF418" i="1" s="1"/>
  <c r="CG451" i="1"/>
  <c r="CF451" i="1" s="1"/>
  <c r="CA451" i="1"/>
  <c r="CB468" i="1"/>
  <c r="CC468" i="1"/>
  <c r="CB285" i="1"/>
  <c r="CG285" i="1"/>
  <c r="CF285" i="1" s="1"/>
  <c r="CA285" i="1"/>
  <c r="CA313" i="1"/>
  <c r="CC313" i="1"/>
  <c r="Y330" i="1"/>
  <c r="AG330" i="1"/>
  <c r="AA330" i="1"/>
  <c r="CC346" i="1"/>
  <c r="CG346" i="1"/>
  <c r="CF346" i="1" s="1"/>
  <c r="CA394" i="1"/>
  <c r="CG394" i="1"/>
  <c r="CF394" i="1" s="1"/>
  <c r="CC459" i="1"/>
  <c r="CG459" i="1"/>
  <c r="CF459" i="1" s="1"/>
  <c r="CG475" i="1"/>
  <c r="CF475" i="1" s="1"/>
  <c r="CC475" i="1"/>
  <c r="Z475" i="1" s="1"/>
  <c r="CG280" i="1"/>
  <c r="CF280" i="1" s="1"/>
  <c r="CA280" i="1"/>
  <c r="CB296" i="1"/>
  <c r="CA296" i="1"/>
  <c r="CA341" i="1"/>
  <c r="CB341" i="1"/>
  <c r="CB470" i="1"/>
  <c r="CA470" i="1"/>
  <c r="CA506" i="1"/>
  <c r="CG506" i="1"/>
  <c r="CF506" i="1" s="1"/>
  <c r="CB145" i="1"/>
  <c r="CB146" i="1"/>
  <c r="CG161" i="1"/>
  <c r="CF161" i="1" s="1"/>
  <c r="AC146" i="1"/>
  <c r="AH146" i="1"/>
  <c r="X146" i="1"/>
  <c r="CG147" i="1"/>
  <c r="CF147" i="1" s="1"/>
  <c r="CG182" i="1"/>
  <c r="CF182" i="1" s="1"/>
  <c r="CA180" i="1"/>
  <c r="X182" i="1"/>
  <c r="AB197" i="1"/>
  <c r="S197" i="1"/>
  <c r="CC200" i="1"/>
  <c r="AB200" i="1" s="1"/>
  <c r="CA213" i="1"/>
  <c r="CB188" i="1"/>
  <c r="CE188" i="1" s="1"/>
  <c r="CD188" i="1" s="1"/>
  <c r="CA214" i="1"/>
  <c r="CA216" i="1"/>
  <c r="CA218" i="1"/>
  <c r="CB241" i="1"/>
  <c r="BZ241" i="1" s="1"/>
  <c r="CB247" i="1"/>
  <c r="CB226" i="1"/>
  <c r="BZ226" i="1" s="1"/>
  <c r="AG247" i="1"/>
  <c r="CB260" i="1"/>
  <c r="CA261" i="1"/>
  <c r="CC252" i="1"/>
  <c r="CG258" i="1"/>
  <c r="CF258" i="1" s="1"/>
  <c r="CA275" i="1"/>
  <c r="CC280" i="1"/>
  <c r="AG280" i="1" s="1"/>
  <c r="X330" i="1"/>
  <c r="CA459" i="1"/>
  <c r="CB394" i="1"/>
  <c r="CC213" i="1"/>
  <c r="Y213" i="1" s="1"/>
  <c r="CC231" i="1"/>
  <c r="Y231" i="1" s="1"/>
  <c r="CB231" i="1"/>
  <c r="BZ231" i="1" s="1"/>
  <c r="CG231" i="1"/>
  <c r="CF231" i="1" s="1"/>
  <c r="CG303" i="1"/>
  <c r="CF303" i="1" s="1"/>
  <c r="CA303" i="1"/>
  <c r="CC315" i="1"/>
  <c r="AH315" i="1" s="1"/>
  <c r="CA315" i="1"/>
  <c r="CG315" i="1"/>
  <c r="CF315" i="1" s="1"/>
  <c r="CC332" i="1"/>
  <c r="CG332" i="1"/>
  <c r="CF332" i="1" s="1"/>
  <c r="CA332" i="1"/>
  <c r="CC356" i="1"/>
  <c r="Y356" i="1" s="1"/>
  <c r="CG356" i="1"/>
  <c r="CF356" i="1" s="1"/>
  <c r="CA356" i="1"/>
  <c r="CG396" i="1"/>
  <c r="CF396" i="1" s="1"/>
  <c r="CA396" i="1"/>
  <c r="CB396" i="1"/>
  <c r="CC423" i="1"/>
  <c r="CB423" i="1"/>
  <c r="CG465" i="1"/>
  <c r="CF465" i="1" s="1"/>
  <c r="CC465" i="1"/>
  <c r="AB465" i="1" s="1"/>
  <c r="CB465" i="1"/>
  <c r="CC481" i="1"/>
  <c r="CB481" i="1"/>
  <c r="BZ481" i="1" s="1"/>
  <c r="CG481" i="1"/>
  <c r="CF481" i="1" s="1"/>
  <c r="CG337" i="1"/>
  <c r="CF337" i="1" s="1"/>
  <c r="CA337" i="1"/>
  <c r="CG369" i="1"/>
  <c r="CF369" i="1" s="1"/>
  <c r="CC369" i="1"/>
  <c r="AD369" i="1" s="1"/>
  <c r="CB369" i="1"/>
  <c r="CB428" i="1"/>
  <c r="CA428" i="1"/>
  <c r="CG428" i="1"/>
  <c r="CF428" i="1" s="1"/>
  <c r="CB458" i="1"/>
  <c r="CG458" i="1"/>
  <c r="CF458" i="1" s="1"/>
  <c r="CC290" i="1"/>
  <c r="AB290" i="1" s="1"/>
  <c r="CA290" i="1"/>
  <c r="CC302" i="1"/>
  <c r="AI302" i="1" s="1"/>
  <c r="CG302" i="1"/>
  <c r="CF302" i="1" s="1"/>
  <c r="CB302" i="1"/>
  <c r="CE302" i="1" s="1"/>
  <c r="CD302" i="1" s="1"/>
  <c r="CC318" i="1"/>
  <c r="CG318" i="1"/>
  <c r="CF318" i="1" s="1"/>
  <c r="CG327" i="1"/>
  <c r="CF327" i="1" s="1"/>
  <c r="CA327" i="1"/>
  <c r="CC327" i="1"/>
  <c r="CC343" i="1"/>
  <c r="Z343" i="1" s="1"/>
  <c r="CB343" i="1"/>
  <c r="CG355" i="1"/>
  <c r="CF355" i="1" s="1"/>
  <c r="CA355" i="1"/>
  <c r="CG407" i="1"/>
  <c r="CF407" i="1" s="1"/>
  <c r="CB407" i="1"/>
  <c r="CE407" i="1" s="1"/>
  <c r="CD407" i="1" s="1"/>
  <c r="CC407" i="1"/>
  <c r="AG407" i="1" s="1"/>
  <c r="CA426" i="1"/>
  <c r="CG426" i="1"/>
  <c r="CF426" i="1" s="1"/>
  <c r="CB426" i="1"/>
  <c r="CB460" i="1"/>
  <c r="CG460" i="1"/>
  <c r="CF460" i="1" s="1"/>
  <c r="CA460" i="1"/>
  <c r="CC460" i="1"/>
  <c r="AD460" i="1" s="1"/>
  <c r="CB476" i="1"/>
  <c r="CA476" i="1"/>
  <c r="CG476" i="1"/>
  <c r="CF476" i="1" s="1"/>
  <c r="CA305" i="1"/>
  <c r="CC305" i="1"/>
  <c r="CG305" i="1"/>
  <c r="CF305" i="1" s="1"/>
  <c r="CC321" i="1"/>
  <c r="X321" i="1" s="1"/>
  <c r="CB321" i="1"/>
  <c r="CC338" i="1"/>
  <c r="CA338" i="1"/>
  <c r="CB338" i="1"/>
  <c r="CA402" i="1"/>
  <c r="CC402" i="1"/>
  <c r="AD402" i="1" s="1"/>
  <c r="CG417" i="1"/>
  <c r="CF417" i="1" s="1"/>
  <c r="CA417" i="1"/>
  <c r="CB417" i="1"/>
  <c r="CB454" i="1"/>
  <c r="CC454" i="1"/>
  <c r="CG454" i="1"/>
  <c r="CF454" i="1" s="1"/>
  <c r="CG467" i="1"/>
  <c r="CF467" i="1" s="1"/>
  <c r="CA467" i="1"/>
  <c r="CA272" i="1"/>
  <c r="CC272" i="1"/>
  <c r="CG320" i="1"/>
  <c r="CF320" i="1" s="1"/>
  <c r="CC320" i="1"/>
  <c r="CB320" i="1"/>
  <c r="CE320" i="1" s="1"/>
  <c r="CD320" i="1" s="1"/>
  <c r="CC361" i="1"/>
  <c r="CG361" i="1"/>
  <c r="CF361" i="1" s="1"/>
  <c r="CB361" i="1"/>
  <c r="BZ361" i="1" s="1"/>
  <c r="CG401" i="1"/>
  <c r="CF401" i="1" s="1"/>
  <c r="CB401" i="1"/>
  <c r="BZ401" i="1" s="1"/>
  <c r="CA401" i="1"/>
  <c r="CG416" i="1"/>
  <c r="CF416" i="1" s="1"/>
  <c r="CA416" i="1"/>
  <c r="CB416" i="1"/>
  <c r="CB444" i="1"/>
  <c r="CG444" i="1"/>
  <c r="CF444" i="1" s="1"/>
  <c r="CA444" i="1"/>
  <c r="CB462" i="1"/>
  <c r="CC462" i="1"/>
  <c r="CA462" i="1"/>
  <c r="CB478" i="1"/>
  <c r="CC478" i="1"/>
  <c r="CG478" i="1"/>
  <c r="CF478" i="1" s="1"/>
  <c r="CC145" i="1"/>
  <c r="AD145" i="1" s="1"/>
  <c r="CA146" i="1"/>
  <c r="CC163" i="1"/>
  <c r="AG163" i="1" s="1"/>
  <c r="AG146" i="1"/>
  <c r="CB182" i="1"/>
  <c r="CE182" i="1" s="1"/>
  <c r="CD182" i="1" s="1"/>
  <c r="CG173" i="1"/>
  <c r="CF173" i="1" s="1"/>
  <c r="S182" i="1"/>
  <c r="CA197" i="1"/>
  <c r="CA164" i="1"/>
  <c r="AA197" i="1"/>
  <c r="CB200" i="1"/>
  <c r="CA188" i="1"/>
  <c r="CA208" i="1"/>
  <c r="CA239" i="1"/>
  <c r="CG247" i="1"/>
  <c r="CF247" i="1" s="1"/>
  <c r="CB234" i="1"/>
  <c r="AH247" i="1"/>
  <c r="Z247" i="1"/>
  <c r="CC189" i="1"/>
  <c r="Z189" i="1" s="1"/>
  <c r="CA232" i="1"/>
  <c r="CC274" i="1"/>
  <c r="S274" i="1" s="1"/>
  <c r="CB224" i="1"/>
  <c r="CC297" i="1"/>
  <c r="AG297" i="1" s="1"/>
  <c r="CB337" i="1"/>
  <c r="CB272" i="1"/>
  <c r="BZ272" i="1" s="1"/>
  <c r="CB303" i="1"/>
  <c r="CA320" i="1"/>
  <c r="CG343" i="1"/>
  <c r="CF343" i="1" s="1"/>
  <c r="CC355" i="1"/>
  <c r="Y355" i="1" s="1"/>
  <c r="CB414" i="1"/>
  <c r="CA478" i="1"/>
  <c r="CB324" i="1"/>
  <c r="CC435" i="1"/>
  <c r="CC458" i="1"/>
  <c r="AB458" i="1" s="1"/>
  <c r="CB418" i="1"/>
  <c r="CE418" i="1" s="1"/>
  <c r="CD418" i="1" s="1"/>
  <c r="CA369" i="1"/>
  <c r="CA407" i="1"/>
  <c r="CC401" i="1"/>
  <c r="CA423" i="1"/>
  <c r="CB290" i="1"/>
  <c r="CE290" i="1" s="1"/>
  <c r="CD290" i="1" s="1"/>
  <c r="CG402" i="1"/>
  <c r="CF402" i="1" s="1"/>
  <c r="CG178" i="1"/>
  <c r="CF178" i="1" s="1"/>
  <c r="CB178" i="1"/>
  <c r="CA227" i="1"/>
  <c r="CC227" i="1"/>
  <c r="AB227" i="1" s="1"/>
  <c r="CB227" i="1"/>
  <c r="CB311" i="1"/>
  <c r="CC311" i="1"/>
  <c r="CG311" i="1"/>
  <c r="CF311" i="1" s="1"/>
  <c r="CA311" i="1"/>
  <c r="CB376" i="1"/>
  <c r="CE376" i="1" s="1"/>
  <c r="CD376" i="1" s="1"/>
  <c r="CC376" i="1"/>
  <c r="Y376" i="1" s="1"/>
  <c r="CG376" i="1"/>
  <c r="CF376" i="1" s="1"/>
  <c r="CC461" i="1"/>
  <c r="Z461" i="1" s="1"/>
  <c r="CB461" i="1"/>
  <c r="CA461" i="1"/>
  <c r="CG461" i="1"/>
  <c r="CF461" i="1" s="1"/>
  <c r="CG477" i="1"/>
  <c r="CF477" i="1" s="1"/>
  <c r="CB477" i="1"/>
  <c r="CE477" i="1" s="1"/>
  <c r="CD477" i="1" s="1"/>
  <c r="CG509" i="1"/>
  <c r="CF509" i="1" s="1"/>
  <c r="CB509" i="1"/>
  <c r="BZ509" i="1" s="1"/>
  <c r="CC509" i="1"/>
  <c r="AG509" i="1" s="1"/>
  <c r="CA248" i="1"/>
  <c r="CG248" i="1"/>
  <c r="CF248" i="1" s="1"/>
  <c r="CB248" i="1"/>
  <c r="CC248" i="1"/>
  <c r="AC248" i="1" s="1"/>
  <c r="CB420" i="1"/>
  <c r="CE420" i="1" s="1"/>
  <c r="CD420" i="1" s="1"/>
  <c r="CC420" i="1"/>
  <c r="X420" i="1" s="1"/>
  <c r="CG420" i="1"/>
  <c r="CF420" i="1" s="1"/>
  <c r="CA193" i="1"/>
  <c r="CG193" i="1"/>
  <c r="CF193" i="1" s="1"/>
  <c r="CC193" i="1"/>
  <c r="CC209" i="1"/>
  <c r="CG209" i="1"/>
  <c r="CF209" i="1" s="1"/>
  <c r="CC298" i="1"/>
  <c r="CG298" i="1"/>
  <c r="CF298" i="1" s="1"/>
  <c r="CB298" i="1"/>
  <c r="AI314" i="1"/>
  <c r="CA367" i="1"/>
  <c r="CB367" i="1"/>
  <c r="AI379" i="1"/>
  <c r="AC379" i="1"/>
  <c r="CG391" i="1"/>
  <c r="CF391" i="1" s="1"/>
  <c r="CA391" i="1"/>
  <c r="CC403" i="1"/>
  <c r="X403" i="1" s="1"/>
  <c r="CB403" i="1"/>
  <c r="BZ403" i="1" s="1"/>
  <c r="BZ456" i="1"/>
  <c r="CE456" i="1"/>
  <c r="CD456" i="1" s="1"/>
  <c r="CG488" i="1"/>
  <c r="CF488" i="1" s="1"/>
  <c r="CC488" i="1"/>
  <c r="AG488" i="1" s="1"/>
  <c r="CC500" i="1"/>
  <c r="AD500" i="1" s="1"/>
  <c r="CB500" i="1"/>
  <c r="CG500" i="1"/>
  <c r="CF500" i="1" s="1"/>
  <c r="CA516" i="1"/>
  <c r="CB516" i="1"/>
  <c r="CC516" i="1"/>
  <c r="CG184" i="1"/>
  <c r="CF184" i="1" s="1"/>
  <c r="CB184" i="1"/>
  <c r="CA184" i="1"/>
  <c r="CC184" i="1"/>
  <c r="AI269" i="1"/>
  <c r="CB301" i="1"/>
  <c r="CC301" i="1"/>
  <c r="CA301" i="1"/>
  <c r="CA382" i="1"/>
  <c r="CB382" i="1"/>
  <c r="CA450" i="1"/>
  <c r="CB450" i="1"/>
  <c r="CB463" i="1"/>
  <c r="CE463" i="1" s="1"/>
  <c r="CD463" i="1" s="1"/>
  <c r="CA463" i="1"/>
  <c r="CC463" i="1"/>
  <c r="CB479" i="1"/>
  <c r="BZ479" i="1" s="1"/>
  <c r="CA479" i="1"/>
  <c r="CC479" i="1"/>
  <c r="Y479" i="1" s="1"/>
  <c r="CA495" i="1"/>
  <c r="CG495" i="1"/>
  <c r="CF495" i="1" s="1"/>
  <c r="AI511" i="1"/>
  <c r="AB511" i="1"/>
  <c r="S511" i="1"/>
  <c r="Y511" i="1"/>
  <c r="AA511" i="1"/>
  <c r="CA171" i="1"/>
  <c r="CC171" i="1"/>
  <c r="CG171" i="1"/>
  <c r="CF171" i="1" s="1"/>
  <c r="CB171" i="1"/>
  <c r="AI377" i="1"/>
  <c r="AB377" i="1"/>
  <c r="AC377" i="1"/>
  <c r="X377" i="1"/>
  <c r="AG377" i="1"/>
  <c r="Z377" i="1"/>
  <c r="AA377" i="1"/>
  <c r="AD377" i="1"/>
  <c r="Y377" i="1"/>
  <c r="CG453" i="1"/>
  <c r="CF453" i="1" s="1"/>
  <c r="CB453" i="1"/>
  <c r="CA453" i="1"/>
  <c r="CB490" i="1"/>
  <c r="BZ490" i="1" s="1"/>
  <c r="CG490" i="1"/>
  <c r="CF490" i="1" s="1"/>
  <c r="CA490" i="1"/>
  <c r="CC168" i="1"/>
  <c r="AD168" i="1" s="1"/>
  <c r="CG165" i="1"/>
  <c r="CF165" i="1" s="1"/>
  <c r="CC177" i="1"/>
  <c r="CA209" i="1"/>
  <c r="CB210" i="1"/>
  <c r="BZ210" i="1" s="1"/>
  <c r="CB212" i="1"/>
  <c r="CC220" i="1"/>
  <c r="AA220" i="1" s="1"/>
  <c r="CC222" i="1"/>
  <c r="AB222" i="1" s="1"/>
  <c r="CB229" i="1"/>
  <c r="CB243" i="1"/>
  <c r="CA167" i="1"/>
  <c r="CB194" i="1"/>
  <c r="CB245" i="1"/>
  <c r="CB244" i="1"/>
  <c r="CB284" i="1"/>
  <c r="BZ284" i="1" s="1"/>
  <c r="CG300" i="1"/>
  <c r="CF300" i="1" s="1"/>
  <c r="CG301" i="1"/>
  <c r="CF301" i="1" s="1"/>
  <c r="CB266" i="1"/>
  <c r="CG269" i="1"/>
  <c r="CF269" i="1" s="1"/>
  <c r="CB314" i="1"/>
  <c r="BZ314" i="1" s="1"/>
  <c r="CG329" i="1"/>
  <c r="CF329" i="1" s="1"/>
  <c r="CA328" i="1"/>
  <c r="CG344" i="1"/>
  <c r="CF344" i="1" s="1"/>
  <c r="AC314" i="1"/>
  <c r="CG379" i="1"/>
  <c r="CF379" i="1" s="1"/>
  <c r="CB398" i="1"/>
  <c r="CG422" i="1"/>
  <c r="CF422" i="1" s="1"/>
  <c r="AH269" i="1"/>
  <c r="S269" i="1"/>
  <c r="CC299" i="1"/>
  <c r="S299" i="1" s="1"/>
  <c r="Z314" i="1"/>
  <c r="AD314" i="1"/>
  <c r="X314" i="1"/>
  <c r="CC364" i="1"/>
  <c r="CA370" i="1"/>
  <c r="CA392" i="1"/>
  <c r="CB408" i="1"/>
  <c r="BZ408" i="1" s="1"/>
  <c r="CC456" i="1"/>
  <c r="CG474" i="1"/>
  <c r="CF474" i="1" s="1"/>
  <c r="CG316" i="1"/>
  <c r="CF316" i="1" s="1"/>
  <c r="AH379" i="1"/>
  <c r="AB379" i="1"/>
  <c r="CC415" i="1"/>
  <c r="AB415" i="1" s="1"/>
  <c r="CG334" i="1"/>
  <c r="CF334" i="1" s="1"/>
  <c r="CG339" i="1"/>
  <c r="CF339" i="1" s="1"/>
  <c r="CB410" i="1"/>
  <c r="CE410" i="1" s="1"/>
  <c r="CD410" i="1" s="1"/>
  <c r="CC437" i="1"/>
  <c r="CB493" i="1"/>
  <c r="BZ493" i="1" s="1"/>
  <c r="CG514" i="1"/>
  <c r="CF514" i="1" s="1"/>
  <c r="CG436" i="1"/>
  <c r="CF436" i="1" s="1"/>
  <c r="CA317" i="1"/>
  <c r="CG425" i="1"/>
  <c r="CF425" i="1" s="1"/>
  <c r="X511" i="1"/>
  <c r="CB391" i="1"/>
  <c r="BZ391" i="1" s="1"/>
  <c r="CG403" i="1"/>
  <c r="CF403" i="1" s="1"/>
  <c r="CE437" i="1"/>
  <c r="CD437" i="1" s="1"/>
  <c r="CC495" i="1"/>
  <c r="AG495" i="1" s="1"/>
  <c r="CC477" i="1"/>
  <c r="CC490" i="1"/>
  <c r="CG463" i="1"/>
  <c r="CF463" i="1" s="1"/>
  <c r="CA500" i="1"/>
  <c r="AH377" i="1"/>
  <c r="CE472" i="1"/>
  <c r="CD472" i="1" s="1"/>
  <c r="CC382" i="1"/>
  <c r="CA178" i="1"/>
  <c r="CC178" i="1"/>
  <c r="X178" i="1" s="1"/>
  <c r="CC243" i="1"/>
  <c r="CA245" i="1"/>
  <c r="CG267" i="1"/>
  <c r="CF267" i="1" s="1"/>
  <c r="CA269" i="1"/>
  <c r="CA314" i="1"/>
  <c r="CG367" i="1"/>
  <c r="CF367" i="1" s="1"/>
  <c r="CG450" i="1"/>
  <c r="CF450" i="1" s="1"/>
  <c r="CA379" i="1"/>
  <c r="CA474" i="1"/>
  <c r="AD269" i="1"/>
  <c r="Y269" i="1"/>
  <c r="AB269" i="1"/>
  <c r="Y314" i="1"/>
  <c r="AA314" i="1"/>
  <c r="CG377" i="1"/>
  <c r="CF377" i="1" s="1"/>
  <c r="CG472" i="1"/>
  <c r="CF472" i="1" s="1"/>
  <c r="Z379" i="1"/>
  <c r="S379" i="1"/>
  <c r="CA437" i="1"/>
  <c r="CA511" i="1"/>
  <c r="CC514" i="1"/>
  <c r="CG317" i="1"/>
  <c r="CF317" i="1" s="1"/>
  <c r="CG351" i="1"/>
  <c r="CF351" i="1" s="1"/>
  <c r="CA425" i="1"/>
  <c r="CB488" i="1"/>
  <c r="AH511" i="1"/>
  <c r="AG511" i="1"/>
  <c r="CC453" i="1"/>
  <c r="AB453" i="1" s="1"/>
  <c r="CA420" i="1"/>
  <c r="CG382" i="1"/>
  <c r="CF382" i="1" s="1"/>
  <c r="Z174" i="1"/>
  <c r="S174" i="1"/>
  <c r="AI174" i="1"/>
  <c r="CC223" i="1"/>
  <c r="CG223" i="1"/>
  <c r="CF223" i="1" s="1"/>
  <c r="CA340" i="1"/>
  <c r="CB340" i="1"/>
  <c r="CE340" i="1" s="1"/>
  <c r="CD340" i="1" s="1"/>
  <c r="AI372" i="1"/>
  <c r="CC388" i="1"/>
  <c r="CA388" i="1"/>
  <c r="CB388" i="1"/>
  <c r="CG388" i="1"/>
  <c r="CF388" i="1" s="1"/>
  <c r="CC489" i="1"/>
  <c r="CA489" i="1"/>
  <c r="CB489" i="1"/>
  <c r="CG489" i="1"/>
  <c r="CF489" i="1" s="1"/>
  <c r="CC505" i="1"/>
  <c r="Z505" i="1" s="1"/>
  <c r="CG505" i="1"/>
  <c r="CF505" i="1" s="1"/>
  <c r="CB505" i="1"/>
  <c r="BZ505" i="1" s="1"/>
  <c r="CG205" i="1"/>
  <c r="CF205" i="1" s="1"/>
  <c r="CC205" i="1"/>
  <c r="CA434" i="1"/>
  <c r="CB434" i="1"/>
  <c r="CB496" i="1"/>
  <c r="CC496" i="1"/>
  <c r="Z496" i="1" s="1"/>
  <c r="CG496" i="1"/>
  <c r="CF496" i="1" s="1"/>
  <c r="CG512" i="1"/>
  <c r="CF512" i="1" s="1"/>
  <c r="CA512" i="1"/>
  <c r="CG225" i="1"/>
  <c r="CF225" i="1" s="1"/>
  <c r="CA225" i="1"/>
  <c r="CC225" i="1"/>
  <c r="CB225" i="1"/>
  <c r="Z330" i="1"/>
  <c r="AI330" i="1"/>
  <c r="CG378" i="1"/>
  <c r="CF378" i="1" s="1"/>
  <c r="CB378" i="1"/>
  <c r="BZ378" i="1" s="1"/>
  <c r="CC378" i="1"/>
  <c r="AC378" i="1" s="1"/>
  <c r="CA378" i="1"/>
  <c r="CA411" i="1"/>
  <c r="CB411" i="1"/>
  <c r="CC445" i="1"/>
  <c r="CG445" i="1"/>
  <c r="CF445" i="1" s="1"/>
  <c r="CA445" i="1"/>
  <c r="CB491" i="1"/>
  <c r="CC491" i="1"/>
  <c r="CG491" i="1"/>
  <c r="CF491" i="1" s="1"/>
  <c r="CA507" i="1"/>
  <c r="CB507" i="1"/>
  <c r="CG507" i="1"/>
  <c r="CF507" i="1" s="1"/>
  <c r="CC507" i="1"/>
  <c r="AA507" i="1" s="1"/>
  <c r="CC155" i="1"/>
  <c r="CA155" i="1"/>
  <c r="CB155" i="1"/>
  <c r="CG155" i="1"/>
  <c r="CF155" i="1" s="1"/>
  <c r="CA199" i="1"/>
  <c r="CG199" i="1"/>
  <c r="CF199" i="1" s="1"/>
  <c r="CB199" i="1"/>
  <c r="CC199" i="1"/>
  <c r="AI199" i="1" s="1"/>
  <c r="CC215" i="1"/>
  <c r="Y215" i="1" s="1"/>
  <c r="CG215" i="1"/>
  <c r="CF215" i="1" s="1"/>
  <c r="CG312" i="1"/>
  <c r="CF312" i="1" s="1"/>
  <c r="CA312" i="1"/>
  <c r="CC312" i="1"/>
  <c r="CB312" i="1"/>
  <c r="CB385" i="1"/>
  <c r="CC385" i="1"/>
  <c r="AD385" i="1" s="1"/>
  <c r="CG486" i="1"/>
  <c r="CF486" i="1" s="1"/>
  <c r="CB486" i="1"/>
  <c r="CA486" i="1"/>
  <c r="CC486" i="1"/>
  <c r="CC161" i="1"/>
  <c r="AH161" i="1" s="1"/>
  <c r="CB163" i="1"/>
  <c r="CE163" i="1" s="1"/>
  <c r="CD163" i="1" s="1"/>
  <c r="Y174" i="1"/>
  <c r="AH174" i="1"/>
  <c r="CB180" i="1"/>
  <c r="CE180" i="1" s="1"/>
  <c r="CD180" i="1" s="1"/>
  <c r="CA173" i="1"/>
  <c r="CC164" i="1"/>
  <c r="AH164" i="1" s="1"/>
  <c r="CB205" i="1"/>
  <c r="CB215" i="1"/>
  <c r="BZ215" i="1" s="1"/>
  <c r="CB223" i="1"/>
  <c r="CA190" i="1"/>
  <c r="CB206" i="1"/>
  <c r="CE206" i="1" s="1"/>
  <c r="CD206" i="1" s="1"/>
  <c r="CB208" i="1"/>
  <c r="CB218" i="1"/>
  <c r="CB239" i="1"/>
  <c r="CC234" i="1"/>
  <c r="CB274" i="1"/>
  <c r="CG189" i="1"/>
  <c r="CF189" i="1" s="1"/>
  <c r="CB232" i="1"/>
  <c r="CB297" i="1"/>
  <c r="CG313" i="1"/>
  <c r="CF313" i="1" s="1"/>
  <c r="CB330" i="1"/>
  <c r="CB346" i="1"/>
  <c r="CC335" i="1"/>
  <c r="CB363" i="1"/>
  <c r="BZ363" i="1" s="1"/>
  <c r="CB323" i="1"/>
  <c r="CA414" i="1"/>
  <c r="CG324" i="1"/>
  <c r="CF324" i="1" s="1"/>
  <c r="CG468" i="1"/>
  <c r="CF468" i="1" s="1"/>
  <c r="CG341" i="1"/>
  <c r="CF341" i="1" s="1"/>
  <c r="CG372" i="1"/>
  <c r="CF372" i="1" s="1"/>
  <c r="CA387" i="1"/>
  <c r="CA418" i="1"/>
  <c r="CC451" i="1"/>
  <c r="AG451" i="1" s="1"/>
  <c r="CB280" i="1"/>
  <c r="BZ280" i="1" s="1"/>
  <c r="CC285" i="1"/>
  <c r="AA285" i="1" s="1"/>
  <c r="AD372" i="1"/>
  <c r="Y372" i="1"/>
  <c r="AB372" i="1"/>
  <c r="CB404" i="1"/>
  <c r="AH330" i="1"/>
  <c r="AB330" i="1"/>
  <c r="CB375" i="1"/>
  <c r="BZ375" i="1" s="1"/>
  <c r="CB310" i="1"/>
  <c r="CA443" i="1"/>
  <c r="CA399" i="1"/>
  <c r="CB459" i="1"/>
  <c r="BZ459" i="1" s="1"/>
  <c r="CA475" i="1"/>
  <c r="CG484" i="1"/>
  <c r="CF484" i="1" s="1"/>
  <c r="CC457" i="1"/>
  <c r="CB473" i="1"/>
  <c r="BZ473" i="1" s="1"/>
  <c r="CC394" i="1"/>
  <c r="AH394" i="1" s="1"/>
  <c r="CC411" i="1"/>
  <c r="S411" i="1" s="1"/>
  <c r="CA505" i="1"/>
  <c r="AA174" i="1"/>
  <c r="AB174" i="1"/>
  <c r="CG174" i="1"/>
  <c r="CF174" i="1" s="1"/>
  <c r="CA223" i="1"/>
  <c r="CB190" i="1"/>
  <c r="CG206" i="1"/>
  <c r="CF206" i="1" s="1"/>
  <c r="CB275" i="1"/>
  <c r="BZ275" i="1" s="1"/>
  <c r="CG323" i="1"/>
  <c r="CF323" i="1" s="1"/>
  <c r="CG414" i="1"/>
  <c r="CF414" i="1" s="1"/>
  <c r="CB372" i="1"/>
  <c r="CE372" i="1" s="1"/>
  <c r="CD372" i="1" s="1"/>
  <c r="AH372" i="1"/>
  <c r="AA372" i="1"/>
  <c r="X372" i="1"/>
  <c r="CA404" i="1"/>
  <c r="CA375" i="1"/>
  <c r="CC310" i="1"/>
  <c r="S310" i="1" s="1"/>
  <c r="CG443" i="1"/>
  <c r="CF443" i="1" s="1"/>
  <c r="CG399" i="1"/>
  <c r="CF399" i="1" s="1"/>
  <c r="CB484" i="1"/>
  <c r="CB512" i="1"/>
  <c r="CE512" i="1" s="1"/>
  <c r="CD512" i="1" s="1"/>
  <c r="CA457" i="1"/>
  <c r="CG473" i="1"/>
  <c r="CF473" i="1" s="1"/>
  <c r="CC521" i="1"/>
  <c r="CC340" i="1"/>
  <c r="AA340" i="1" s="1"/>
  <c r="CG163" i="1"/>
  <c r="CF163" i="1" s="1"/>
  <c r="X174" i="1"/>
  <c r="AG174" i="1"/>
  <c r="CA174" i="1"/>
  <c r="CB164" i="1"/>
  <c r="CE164" i="1" s="1"/>
  <c r="CD164" i="1" s="1"/>
  <c r="CC239" i="1"/>
  <c r="Z239" i="1" s="1"/>
  <c r="CA241" i="1"/>
  <c r="CG296" i="1"/>
  <c r="CF296" i="1" s="1"/>
  <c r="CC232" i="1"/>
  <c r="AI232" i="1" s="1"/>
  <c r="CG275" i="1"/>
  <c r="CF275" i="1" s="1"/>
  <c r="CA330" i="1"/>
  <c r="CA346" i="1"/>
  <c r="CC434" i="1"/>
  <c r="CA385" i="1"/>
  <c r="CB445" i="1"/>
  <c r="CA468" i="1"/>
  <c r="CG470" i="1"/>
  <c r="CF470" i="1" s="1"/>
  <c r="CA372" i="1"/>
  <c r="CG387" i="1"/>
  <c r="CF387" i="1" s="1"/>
  <c r="CB451" i="1"/>
  <c r="BZ451" i="1" s="1"/>
  <c r="CB506" i="1"/>
  <c r="AC372" i="1"/>
  <c r="S372" i="1"/>
  <c r="CA496" i="1"/>
  <c r="AC330" i="1"/>
  <c r="S330" i="1"/>
  <c r="CC512" i="1"/>
  <c r="Z512" i="1" s="1"/>
  <c r="CA521" i="1"/>
  <c r="CG340" i="1"/>
  <c r="CF340" i="1" s="1"/>
  <c r="CA491" i="1"/>
  <c r="CA166" i="1"/>
  <c r="CG166" i="1"/>
  <c r="CF166" i="1" s="1"/>
  <c r="CB166" i="1"/>
  <c r="CC166" i="1"/>
  <c r="AI182" i="1"/>
  <c r="AA182" i="1"/>
  <c r="AH182" i="1"/>
  <c r="CC198" i="1"/>
  <c r="CB198" i="1"/>
  <c r="CA198" i="1"/>
  <c r="AD247" i="1"/>
  <c r="X247" i="1"/>
  <c r="AI247" i="1"/>
  <c r="CB259" i="1"/>
  <c r="CC259" i="1"/>
  <c r="AG259" i="1" s="1"/>
  <c r="CA259" i="1"/>
  <c r="CA291" i="1"/>
  <c r="CB291" i="1"/>
  <c r="CG291" i="1"/>
  <c r="CF291" i="1" s="1"/>
  <c r="CC291" i="1"/>
  <c r="CA380" i="1"/>
  <c r="CC380" i="1"/>
  <c r="AC380" i="1" s="1"/>
  <c r="CB380" i="1"/>
  <c r="CB435" i="1"/>
  <c r="CG435" i="1"/>
  <c r="CF435" i="1" s="1"/>
  <c r="CA497" i="1"/>
  <c r="CC497" i="1"/>
  <c r="AC497" i="1" s="1"/>
  <c r="CB497" i="1"/>
  <c r="BZ497" i="1" s="1"/>
  <c r="CG497" i="1"/>
  <c r="CF497" i="1" s="1"/>
  <c r="CG513" i="1"/>
  <c r="CF513" i="1" s="1"/>
  <c r="CA513" i="1"/>
  <c r="CC513" i="1"/>
  <c r="CB513" i="1"/>
  <c r="CA175" i="1"/>
  <c r="CC175" i="1"/>
  <c r="AA175" i="1" s="1"/>
  <c r="CB175" i="1"/>
  <c r="CG175" i="1"/>
  <c r="CF175" i="1" s="1"/>
  <c r="CA153" i="1"/>
  <c r="CG153" i="1"/>
  <c r="CF153" i="1" s="1"/>
  <c r="CB153" i="1"/>
  <c r="CA181" i="1"/>
  <c r="CC181" i="1"/>
  <c r="AI197" i="1"/>
  <c r="AD197" i="1"/>
  <c r="X197" i="1"/>
  <c r="CG504" i="1"/>
  <c r="CF504" i="1" s="1"/>
  <c r="CA504" i="1"/>
  <c r="CB504" i="1"/>
  <c r="CC504" i="1"/>
  <c r="Z504" i="1" s="1"/>
  <c r="AI146" i="1"/>
  <c r="CG172" i="1"/>
  <c r="CF172" i="1" s="1"/>
  <c r="CB172" i="1"/>
  <c r="CA172" i="1"/>
  <c r="CC172" i="1"/>
  <c r="CA233" i="1"/>
  <c r="CG233" i="1"/>
  <c r="CF233" i="1" s="1"/>
  <c r="CC233" i="1"/>
  <c r="Z233" i="1" s="1"/>
  <c r="CB233" i="1"/>
  <c r="CC249" i="1"/>
  <c r="CB249" i="1"/>
  <c r="CA249" i="1"/>
  <c r="CC362" i="1"/>
  <c r="CG362" i="1"/>
  <c r="CF362" i="1" s="1"/>
  <c r="CB362" i="1"/>
  <c r="CA362" i="1"/>
  <c r="CG386" i="1"/>
  <c r="CF386" i="1" s="1"/>
  <c r="CA386" i="1"/>
  <c r="CB386" i="1"/>
  <c r="CA429" i="1"/>
  <c r="CC429" i="1"/>
  <c r="CG429" i="1"/>
  <c r="CF429" i="1" s="1"/>
  <c r="CA483" i="1"/>
  <c r="CC483" i="1"/>
  <c r="CB483" i="1"/>
  <c r="CG483" i="1"/>
  <c r="CF483" i="1" s="1"/>
  <c r="CA499" i="1"/>
  <c r="CG499" i="1"/>
  <c r="CF499" i="1" s="1"/>
  <c r="CC499" i="1"/>
  <c r="CB499" i="1"/>
  <c r="BZ499" i="1" s="1"/>
  <c r="CG515" i="1"/>
  <c r="CF515" i="1" s="1"/>
  <c r="CC515" i="1"/>
  <c r="AI515" i="1" s="1"/>
  <c r="CB515" i="1"/>
  <c r="CA515" i="1"/>
  <c r="CA183" i="1"/>
  <c r="CG183" i="1"/>
  <c r="CF183" i="1" s="1"/>
  <c r="CB183" i="1"/>
  <c r="CG207" i="1"/>
  <c r="CF207" i="1" s="1"/>
  <c r="CC207" i="1"/>
  <c r="AC207" i="1" s="1"/>
  <c r="CB288" i="1"/>
  <c r="CA288" i="1"/>
  <c r="CG304" i="1"/>
  <c r="CF304" i="1" s="1"/>
  <c r="CA304" i="1"/>
  <c r="CB304" i="1"/>
  <c r="CC304" i="1"/>
  <c r="CC498" i="1"/>
  <c r="AD498" i="1" s="1"/>
  <c r="CG498" i="1"/>
  <c r="CF498" i="1" s="1"/>
  <c r="AC157" i="1"/>
  <c r="CA170" i="1"/>
  <c r="CG185" i="1"/>
  <c r="CF185" i="1" s="1"/>
  <c r="AC201" i="1"/>
  <c r="CB204" i="1"/>
  <c r="BZ204" i="1" s="1"/>
  <c r="CG282" i="1"/>
  <c r="CF282" i="1" s="1"/>
  <c r="CB237" i="1"/>
  <c r="BZ237" i="1" s="1"/>
  <c r="CA250" i="1"/>
  <c r="CE256" i="1"/>
  <c r="CD256" i="1" s="1"/>
  <c r="CA292" i="1"/>
  <c r="CB228" i="1"/>
  <c r="BZ228" i="1" s="1"/>
  <c r="CA230" i="1"/>
  <c r="CA202" i="1"/>
  <c r="AG228" i="1"/>
  <c r="AD228" i="1"/>
  <c r="CA308" i="1"/>
  <c r="CA276" i="1"/>
  <c r="CC336" i="1"/>
  <c r="CC345" i="1"/>
  <c r="AC345" i="1" s="1"/>
  <c r="CB354" i="1"/>
  <c r="CE354" i="1" s="1"/>
  <c r="CD354" i="1" s="1"/>
  <c r="CG319" i="1"/>
  <c r="CF319" i="1" s="1"/>
  <c r="CB336" i="1"/>
  <c r="CE336" i="1" s="1"/>
  <c r="CD336" i="1" s="1"/>
  <c r="CG442" i="1"/>
  <c r="CF442" i="1" s="1"/>
  <c r="CG333" i="1"/>
  <c r="CF333" i="1" s="1"/>
  <c r="CB406" i="1"/>
  <c r="CA466" i="1"/>
  <c r="CA293" i="1"/>
  <c r="CA309" i="1"/>
  <c r="CG325" i="1"/>
  <c r="CF325" i="1" s="1"/>
  <c r="CG342" i="1"/>
  <c r="CF342" i="1" s="1"/>
  <c r="CC400" i="1"/>
  <c r="AA400" i="1" s="1"/>
  <c r="CC424" i="1"/>
  <c r="AI424" i="1" s="1"/>
  <c r="CA430" i="1"/>
  <c r="CG452" i="1"/>
  <c r="CF452" i="1" s="1"/>
  <c r="CG464" i="1"/>
  <c r="CF464" i="1" s="1"/>
  <c r="CG480" i="1"/>
  <c r="CF480" i="1" s="1"/>
  <c r="CB412" i="1"/>
  <c r="BZ412" i="1" s="1"/>
  <c r="CC485" i="1"/>
  <c r="CB503" i="1"/>
  <c r="CG331" i="1"/>
  <c r="CF331" i="1" s="1"/>
  <c r="CC409" i="1"/>
  <c r="CC482" i="1"/>
  <c r="AI482" i="1" s="1"/>
  <c r="CG487" i="1"/>
  <c r="CF487" i="1" s="1"/>
  <c r="Z487" i="1"/>
  <c r="Y487" i="1"/>
  <c r="CC494" i="1"/>
  <c r="CC501" i="1"/>
  <c r="Z501" i="1" s="1"/>
  <c r="CA519" i="1"/>
  <c r="CA393" i="1"/>
  <c r="CG439" i="1"/>
  <c r="CF439" i="1" s="1"/>
  <c r="CB455" i="1"/>
  <c r="CE455" i="1" s="1"/>
  <c r="CD455" i="1" s="1"/>
  <c r="CB253" i="1"/>
  <c r="BZ253" i="1" s="1"/>
  <c r="CA427" i="1"/>
  <c r="CC469" i="1"/>
  <c r="Z469" i="1" s="1"/>
  <c r="AA503" i="1"/>
  <c r="S503" i="1"/>
  <c r="CA471" i="1"/>
  <c r="CB502" i="1"/>
  <c r="BZ502" i="1" s="1"/>
  <c r="CG508" i="1"/>
  <c r="CF508" i="1" s="1"/>
  <c r="CB151" i="1"/>
  <c r="CB176" i="1"/>
  <c r="CE176" i="1" s="1"/>
  <c r="CD176" i="1" s="1"/>
  <c r="CB251" i="1"/>
  <c r="CC186" i="1"/>
  <c r="CA192" i="1"/>
  <c r="CC354" i="1"/>
  <c r="CG235" i="1"/>
  <c r="CF235" i="1" s="1"/>
  <c r="CB157" i="1"/>
  <c r="CA201" i="1"/>
  <c r="CG211" i="1"/>
  <c r="CF211" i="1" s="1"/>
  <c r="CG384" i="1"/>
  <c r="CF384" i="1" s="1"/>
  <c r="AB157" i="1"/>
  <c r="AB201" i="1"/>
  <c r="CB384" i="1"/>
  <c r="BZ384" i="1" s="1"/>
  <c r="CB442" i="1"/>
  <c r="BZ442" i="1" s="1"/>
  <c r="CG306" i="1"/>
  <c r="CF306" i="1" s="1"/>
  <c r="CG176" i="1"/>
  <c r="CF176" i="1" s="1"/>
  <c r="CG283" i="1"/>
  <c r="CF283" i="1" s="1"/>
  <c r="CA256" i="1"/>
  <c r="AI201" i="1"/>
  <c r="AI487" i="1"/>
  <c r="AI503" i="1"/>
  <c r="CB150" i="1"/>
  <c r="BZ150" i="1" s="1"/>
  <c r="AB150" i="1"/>
  <c r="CA221" i="1"/>
  <c r="AG157" i="1"/>
  <c r="CA150" i="1"/>
  <c r="AC150" i="1"/>
  <c r="X150" i="1"/>
  <c r="CB170" i="1"/>
  <c r="BZ170" i="1" s="1"/>
  <c r="CB185" i="1"/>
  <c r="BZ185" i="1" s="1"/>
  <c r="Y201" i="1"/>
  <c r="CB211" i="1"/>
  <c r="BZ211" i="1" s="1"/>
  <c r="CB219" i="1"/>
  <c r="BZ219" i="1" s="1"/>
  <c r="CG204" i="1"/>
  <c r="CF204" i="1" s="1"/>
  <c r="CG264" i="1"/>
  <c r="CF264" i="1" s="1"/>
  <c r="CG237" i="1"/>
  <c r="CF237" i="1" s="1"/>
  <c r="CC250" i="1"/>
  <c r="CG292" i="1"/>
  <c r="CF292" i="1" s="1"/>
  <c r="CB322" i="1"/>
  <c r="CE322" i="1" s="1"/>
  <c r="CD322" i="1" s="1"/>
  <c r="CA353" i="1"/>
  <c r="CC319" i="1"/>
  <c r="AB319" i="1" s="1"/>
  <c r="CC333" i="1"/>
  <c r="AH333" i="1" s="1"/>
  <c r="CA452" i="1"/>
  <c r="CC293" i="1"/>
  <c r="CC325" i="1"/>
  <c r="AG325" i="1" s="1"/>
  <c r="CA342" i="1"/>
  <c r="CB400" i="1"/>
  <c r="BZ400" i="1" s="1"/>
  <c r="CB424" i="1"/>
  <c r="CE424" i="1" s="1"/>
  <c r="CD424" i="1" s="1"/>
  <c r="CB430" i="1"/>
  <c r="BZ430" i="1" s="1"/>
  <c r="CC452" i="1"/>
  <c r="Z452" i="1" s="1"/>
  <c r="CC464" i="1"/>
  <c r="CC480" i="1"/>
  <c r="Y480" i="1" s="1"/>
  <c r="CA412" i="1"/>
  <c r="CB485" i="1"/>
  <c r="BZ485" i="1" s="1"/>
  <c r="CC331" i="1"/>
  <c r="AC331" i="1" s="1"/>
  <c r="CA409" i="1"/>
  <c r="CA487" i="1"/>
  <c r="AB487" i="1"/>
  <c r="S487" i="1"/>
  <c r="CA494" i="1"/>
  <c r="CB501" i="1"/>
  <c r="CE501" i="1" s="1"/>
  <c r="CD501" i="1" s="1"/>
  <c r="CB519" i="1"/>
  <c r="CE519" i="1" s="1"/>
  <c r="CD519" i="1" s="1"/>
  <c r="CG393" i="1"/>
  <c r="CF393" i="1" s="1"/>
  <c r="CC517" i="1"/>
  <c r="AI517" i="1" s="1"/>
  <c r="CB439" i="1"/>
  <c r="CE439" i="1" s="1"/>
  <c r="CD439" i="1" s="1"/>
  <c r="CG455" i="1"/>
  <c r="CF455" i="1" s="1"/>
  <c r="CA253" i="1"/>
  <c r="CG427" i="1"/>
  <c r="CF427" i="1" s="1"/>
  <c r="CE452" i="1"/>
  <c r="CD452" i="1" s="1"/>
  <c r="CA469" i="1"/>
  <c r="AB503" i="1"/>
  <c r="AD503" i="1"/>
  <c r="AG503" i="1"/>
  <c r="CB471" i="1"/>
  <c r="CE471" i="1" s="1"/>
  <c r="CD471" i="1" s="1"/>
  <c r="CA502" i="1"/>
  <c r="CB508" i="1"/>
  <c r="BZ508" i="1" s="1"/>
  <c r="CA186" i="1"/>
  <c r="CG192" i="1"/>
  <c r="CF192" i="1" s="1"/>
  <c r="CA354" i="1"/>
  <c r="Z201" i="1"/>
  <c r="CB235" i="1"/>
  <c r="CG201" i="1"/>
  <c r="CF201" i="1" s="1"/>
  <c r="CC211" i="1"/>
  <c r="CC390" i="1"/>
  <c r="AC390" i="1" s="1"/>
  <c r="S157" i="1"/>
  <c r="CE480" i="1"/>
  <c r="CD480" i="1" s="1"/>
  <c r="CA306" i="1"/>
  <c r="CC283" i="1"/>
  <c r="AG283" i="1" s="1"/>
  <c r="CA264" i="1"/>
  <c r="X228" i="1"/>
  <c r="AD157" i="1"/>
  <c r="CG149" i="1"/>
  <c r="CF149" i="1" s="1"/>
  <c r="CB159" i="1"/>
  <c r="CE159" i="1" s="1"/>
  <c r="CD159" i="1" s="1"/>
  <c r="AG150" i="1"/>
  <c r="CA217" i="1"/>
  <c r="AH157" i="1"/>
  <c r="CC149" i="1"/>
  <c r="S149" i="1" s="1"/>
  <c r="Y150" i="1"/>
  <c r="Z150" i="1"/>
  <c r="CA195" i="1"/>
  <c r="CB192" i="1"/>
  <c r="BZ192" i="1" s="1"/>
  <c r="CC282" i="1"/>
  <c r="X282" i="1" s="1"/>
  <c r="CB230" i="1"/>
  <c r="CC202" i="1"/>
  <c r="AD202" i="1" s="1"/>
  <c r="Y228" i="1"/>
  <c r="S228" i="1"/>
  <c r="AA228" i="1"/>
  <c r="CE282" i="1"/>
  <c r="CD282" i="1" s="1"/>
  <c r="CC308" i="1"/>
  <c r="Z308" i="1" s="1"/>
  <c r="CG276" i="1"/>
  <c r="CF276" i="1" s="1"/>
  <c r="CA345" i="1"/>
  <c r="CG336" i="1"/>
  <c r="CF336" i="1" s="1"/>
  <c r="CG359" i="1"/>
  <c r="CF359" i="1" s="1"/>
  <c r="CA406" i="1"/>
  <c r="CC151" i="1"/>
  <c r="AA151" i="1" s="1"/>
  <c r="CG159" i="1"/>
  <c r="CF159" i="1" s="1"/>
  <c r="AH150" i="1"/>
  <c r="AA150" i="1"/>
  <c r="S150" i="1"/>
  <c r="AA201" i="1"/>
  <c r="AH201" i="1"/>
  <c r="CC195" i="1"/>
  <c r="AC195" i="1" s="1"/>
  <c r="CA219" i="1"/>
  <c r="CC264" i="1"/>
  <c r="AH264" i="1" s="1"/>
  <c r="CB283" i="1"/>
  <c r="CE283" i="1" s="1"/>
  <c r="CD283" i="1" s="1"/>
  <c r="CG256" i="1"/>
  <c r="CF256" i="1" s="1"/>
  <c r="CA228" i="1"/>
  <c r="AC228" i="1"/>
  <c r="Z228" i="1"/>
  <c r="CG322" i="1"/>
  <c r="CF322" i="1" s="1"/>
  <c r="CG353" i="1"/>
  <c r="CF353" i="1" s="1"/>
  <c r="CC359" i="1"/>
  <c r="CG466" i="1"/>
  <c r="CF466" i="1" s="1"/>
  <c r="CG503" i="1"/>
  <c r="CF503" i="1" s="1"/>
  <c r="CG482" i="1"/>
  <c r="CF482" i="1" s="1"/>
  <c r="CB487" i="1"/>
  <c r="BZ487" i="1" s="1"/>
  <c r="AD487" i="1"/>
  <c r="AG487" i="1"/>
  <c r="CA517" i="1"/>
  <c r="X503" i="1"/>
  <c r="AC503" i="1"/>
  <c r="CG251" i="1"/>
  <c r="CF251" i="1" s="1"/>
  <c r="CG390" i="1"/>
  <c r="CF390" i="1" s="1"/>
  <c r="CC219" i="1"/>
  <c r="CG157" i="1"/>
  <c r="CF157" i="1" s="1"/>
  <c r="CB201" i="1"/>
  <c r="AA157" i="1"/>
  <c r="S201" i="1"/>
  <c r="AI292" i="1"/>
  <c r="AI300" i="1"/>
  <c r="AI323" i="1"/>
  <c r="AI370" i="1"/>
  <c r="AI392" i="1"/>
  <c r="AI416" i="1"/>
  <c r="AI316" i="1"/>
  <c r="AI341" i="1"/>
  <c r="AI317" i="1"/>
  <c r="Y384" i="1"/>
  <c r="AI384" i="1"/>
  <c r="AI192" i="1"/>
  <c r="AI450" i="1"/>
  <c r="AI470" i="1"/>
  <c r="AI329" i="1"/>
  <c r="AI337" i="1"/>
  <c r="AI344" i="1"/>
  <c r="AI206" i="1"/>
  <c r="AI208" i="1"/>
  <c r="AI210" i="1"/>
  <c r="AI212" i="1"/>
  <c r="AI218" i="1"/>
  <c r="AI296" i="1"/>
  <c r="AI367" i="1"/>
  <c r="AI442" i="1"/>
  <c r="AI444" i="1"/>
  <c r="AI476" i="1"/>
  <c r="AI417" i="1"/>
  <c r="AI426" i="1"/>
  <c r="AI484" i="1"/>
  <c r="AI391" i="1"/>
  <c r="AI396" i="1"/>
  <c r="AI253" i="1"/>
  <c r="AI508" i="1"/>
  <c r="AA183" i="1"/>
  <c r="AI183" i="1"/>
  <c r="AI153" i="1"/>
  <c r="AI342" i="1"/>
  <c r="AI506" i="1"/>
  <c r="AI443" i="1"/>
  <c r="AI203" i="1"/>
  <c r="AI190" i="1"/>
  <c r="AI275" i="1"/>
  <c r="AI303" i="1"/>
  <c r="AI414" i="1"/>
  <c r="AI428" i="1"/>
  <c r="AI334" i="1"/>
  <c r="AI386" i="1"/>
  <c r="S183" i="1"/>
  <c r="AC153" i="1"/>
  <c r="Z153" i="1"/>
  <c r="AB183" i="1"/>
  <c r="AG183" i="1"/>
  <c r="AD153" i="1"/>
  <c r="AD183" i="1"/>
  <c r="AC183" i="1"/>
  <c r="AH153" i="1"/>
  <c r="Y183" i="1"/>
  <c r="X183" i="1"/>
  <c r="AG153" i="1"/>
  <c r="AH183" i="1"/>
  <c r="AB386" i="1"/>
  <c r="X386" i="1"/>
  <c r="S386" i="1"/>
  <c r="AA386" i="1"/>
  <c r="Z386" i="1"/>
  <c r="AG386" i="1"/>
  <c r="AA384" i="1"/>
  <c r="S384" i="1"/>
  <c r="AB384" i="1"/>
  <c r="X384" i="1"/>
  <c r="AD384" i="1"/>
  <c r="AG384" i="1"/>
  <c r="Z384" i="1"/>
  <c r="AC384" i="1"/>
  <c r="AD386" i="1"/>
  <c r="AH384" i="1"/>
  <c r="AA153" i="1"/>
  <c r="X153" i="1"/>
  <c r="S153" i="1"/>
  <c r="AB153" i="1"/>
  <c r="Y386" i="1"/>
  <c r="AC386" i="1"/>
  <c r="AH386" i="1"/>
  <c r="BZ193" i="1"/>
  <c r="CE193" i="1"/>
  <c r="CD193" i="1" s="1"/>
  <c r="CA160" i="1"/>
  <c r="CG160" i="1"/>
  <c r="CF160" i="1" s="1"/>
  <c r="CC160" i="1"/>
  <c r="CB160" i="1"/>
  <c r="CE207" i="1"/>
  <c r="CD207" i="1" s="1"/>
  <c r="BZ207" i="1"/>
  <c r="CA273" i="1"/>
  <c r="CC273" i="1"/>
  <c r="CG273" i="1"/>
  <c r="CF273" i="1" s="1"/>
  <c r="CB273" i="1"/>
  <c r="BZ167" i="1"/>
  <c r="CE167" i="1"/>
  <c r="CD167" i="1" s="1"/>
  <c r="CA277" i="1"/>
  <c r="CB277" i="1"/>
  <c r="CG277" i="1"/>
  <c r="CF277" i="1" s="1"/>
  <c r="CC277" i="1"/>
  <c r="Y426" i="1"/>
  <c r="AC426" i="1"/>
  <c r="AG426" i="1"/>
  <c r="Z426" i="1"/>
  <c r="AD426" i="1"/>
  <c r="AH426" i="1"/>
  <c r="S426" i="1"/>
  <c r="AB426" i="1"/>
  <c r="AA426" i="1"/>
  <c r="X426" i="1"/>
  <c r="CA156" i="1"/>
  <c r="CC156" i="1"/>
  <c r="CG156" i="1"/>
  <c r="CF156" i="1" s="1"/>
  <c r="CB156" i="1"/>
  <c r="CA196" i="1"/>
  <c r="CG196" i="1"/>
  <c r="CF196" i="1" s="1"/>
  <c r="CB196" i="1"/>
  <c r="CC196" i="1"/>
  <c r="Y190" i="1"/>
  <c r="AC190" i="1"/>
  <c r="AG190" i="1"/>
  <c r="S190" i="1"/>
  <c r="Z190" i="1"/>
  <c r="AB190" i="1"/>
  <c r="AH190" i="1"/>
  <c r="X190" i="1"/>
  <c r="AA190" i="1"/>
  <c r="AD190" i="1"/>
  <c r="CA265" i="1"/>
  <c r="CC265" i="1"/>
  <c r="CB265" i="1"/>
  <c r="CG265" i="1"/>
  <c r="CF265" i="1" s="1"/>
  <c r="BZ189" i="1"/>
  <c r="CE189" i="1"/>
  <c r="CD189" i="1" s="1"/>
  <c r="CA246" i="1"/>
  <c r="CG246" i="1"/>
  <c r="CF246" i="1" s="1"/>
  <c r="CC246" i="1"/>
  <c r="CB246" i="1"/>
  <c r="CA368" i="1"/>
  <c r="CC368" i="1"/>
  <c r="CB368" i="1"/>
  <c r="CG368" i="1"/>
  <c r="CF368" i="1" s="1"/>
  <c r="CA295" i="1"/>
  <c r="CB295" i="1"/>
  <c r="CG295" i="1"/>
  <c r="CF295" i="1" s="1"/>
  <c r="CC295" i="1"/>
  <c r="AD329" i="1"/>
  <c r="AG329" i="1"/>
  <c r="S329" i="1"/>
  <c r="Z337" i="1"/>
  <c r="AD337" i="1"/>
  <c r="AH337" i="1"/>
  <c r="Y337" i="1"/>
  <c r="AC337" i="1"/>
  <c r="AG337" i="1"/>
  <c r="X337" i="1"/>
  <c r="AA337" i="1"/>
  <c r="AB337" i="1"/>
  <c r="S337" i="1"/>
  <c r="S344" i="1"/>
  <c r="X344" i="1"/>
  <c r="AB344" i="1"/>
  <c r="AA344" i="1"/>
  <c r="AD344" i="1"/>
  <c r="AH344" i="1"/>
  <c r="Y344" i="1"/>
  <c r="Z344" i="1"/>
  <c r="AG344" i="1"/>
  <c r="AC344" i="1"/>
  <c r="CC349" i="1"/>
  <c r="CG349" i="1"/>
  <c r="CF349" i="1" s="1"/>
  <c r="CB349" i="1"/>
  <c r="CA349" i="1"/>
  <c r="S275" i="1"/>
  <c r="X275" i="1"/>
  <c r="AB275" i="1"/>
  <c r="Y275" i="1"/>
  <c r="AD275" i="1"/>
  <c r="AH275" i="1"/>
  <c r="Z275" i="1"/>
  <c r="AG275" i="1"/>
  <c r="AC275" i="1"/>
  <c r="AA275" i="1"/>
  <c r="BZ305" i="1"/>
  <c r="CE305" i="1"/>
  <c r="CD305" i="1" s="1"/>
  <c r="CC373" i="1"/>
  <c r="CG373" i="1"/>
  <c r="CF373" i="1" s="1"/>
  <c r="CB373" i="1"/>
  <c r="CA373" i="1"/>
  <c r="CE318" i="1"/>
  <c r="CD318" i="1" s="1"/>
  <c r="BZ318" i="1"/>
  <c r="CE332" i="1"/>
  <c r="CD332" i="1" s="1"/>
  <c r="BZ332" i="1"/>
  <c r="CA431" i="1"/>
  <c r="CB431" i="1"/>
  <c r="CG431" i="1"/>
  <c r="CF431" i="1" s="1"/>
  <c r="CC431" i="1"/>
  <c r="CA433" i="1"/>
  <c r="CC433" i="1"/>
  <c r="CB433" i="1"/>
  <c r="CG433" i="1"/>
  <c r="CF433" i="1" s="1"/>
  <c r="CA447" i="1"/>
  <c r="CB447" i="1"/>
  <c r="CG447" i="1"/>
  <c r="CF447" i="1" s="1"/>
  <c r="CC447" i="1"/>
  <c r="CA449" i="1"/>
  <c r="CC449" i="1"/>
  <c r="CB449" i="1"/>
  <c r="CG449" i="1"/>
  <c r="CF449" i="1" s="1"/>
  <c r="CE364" i="1"/>
  <c r="CD364" i="1" s="1"/>
  <c r="BZ364" i="1"/>
  <c r="S370" i="1"/>
  <c r="X370" i="1"/>
  <c r="AB370" i="1"/>
  <c r="Y370" i="1"/>
  <c r="AD370" i="1"/>
  <c r="AH370" i="1"/>
  <c r="Z370" i="1"/>
  <c r="AA370" i="1"/>
  <c r="AG370" i="1"/>
  <c r="AC370" i="1"/>
  <c r="Y416" i="1"/>
  <c r="AC416" i="1"/>
  <c r="AG416" i="1"/>
  <c r="Z416" i="1"/>
  <c r="AD416" i="1"/>
  <c r="AH416" i="1"/>
  <c r="S416" i="1"/>
  <c r="AB416" i="1"/>
  <c r="AA416" i="1"/>
  <c r="X416" i="1"/>
  <c r="AA470" i="1"/>
  <c r="Z470" i="1"/>
  <c r="AD470" i="1"/>
  <c r="AH470" i="1"/>
  <c r="S470" i="1"/>
  <c r="AB470" i="1"/>
  <c r="AG470" i="1"/>
  <c r="Y470" i="1"/>
  <c r="AC470" i="1"/>
  <c r="X470" i="1"/>
  <c r="AA417" i="1"/>
  <c r="S417" i="1"/>
  <c r="X417" i="1"/>
  <c r="AB417" i="1"/>
  <c r="Z417" i="1"/>
  <c r="Y417" i="1"/>
  <c r="AD417" i="1"/>
  <c r="AH417" i="1"/>
  <c r="AG417" i="1"/>
  <c r="AC417" i="1"/>
  <c r="CC357" i="1"/>
  <c r="CG357" i="1"/>
  <c r="CF357" i="1" s="1"/>
  <c r="CB357" i="1"/>
  <c r="CA357" i="1"/>
  <c r="CA397" i="1"/>
  <c r="CC397" i="1"/>
  <c r="CB397" i="1"/>
  <c r="CG397" i="1"/>
  <c r="CF397" i="1" s="1"/>
  <c r="BZ436" i="1"/>
  <c r="CE436" i="1"/>
  <c r="CD436" i="1" s="1"/>
  <c r="CA419" i="1"/>
  <c r="CC419" i="1"/>
  <c r="CB419" i="1"/>
  <c r="CG419" i="1"/>
  <c r="CF419" i="1" s="1"/>
  <c r="BZ399" i="1"/>
  <c r="CE399" i="1"/>
  <c r="CD399" i="1" s="1"/>
  <c r="CE475" i="1"/>
  <c r="CD475" i="1" s="1"/>
  <c r="BZ475" i="1"/>
  <c r="AA391" i="1"/>
  <c r="S391" i="1"/>
  <c r="X391" i="1"/>
  <c r="AB391" i="1"/>
  <c r="Z391" i="1"/>
  <c r="Y391" i="1"/>
  <c r="AD391" i="1"/>
  <c r="AH391" i="1"/>
  <c r="AC391" i="1"/>
  <c r="AG391" i="1"/>
  <c r="CE467" i="1"/>
  <c r="CD467" i="1" s="1"/>
  <c r="BZ467" i="1"/>
  <c r="CC522" i="1"/>
  <c r="CG522" i="1"/>
  <c r="CF522" i="1" s="1"/>
  <c r="CB522" i="1"/>
  <c r="CA522" i="1"/>
  <c r="CA405" i="1"/>
  <c r="CC405" i="1"/>
  <c r="CB405" i="1"/>
  <c r="CG405" i="1"/>
  <c r="CF405" i="1" s="1"/>
  <c r="CA179" i="1"/>
  <c r="CB179" i="1"/>
  <c r="CG179" i="1"/>
  <c r="CF179" i="1" s="1"/>
  <c r="CC179" i="1"/>
  <c r="CA255" i="1"/>
  <c r="CB255" i="1"/>
  <c r="CG255" i="1"/>
  <c r="CF255" i="1" s="1"/>
  <c r="CC255" i="1"/>
  <c r="Z296" i="1"/>
  <c r="AD296" i="1"/>
  <c r="AH296" i="1"/>
  <c r="AA296" i="1"/>
  <c r="AB296" i="1"/>
  <c r="AG296" i="1"/>
  <c r="X296" i="1"/>
  <c r="S296" i="1"/>
  <c r="Y296" i="1"/>
  <c r="AC296" i="1"/>
  <c r="BZ327" i="1"/>
  <c r="CE327" i="1"/>
  <c r="CD327" i="1" s="1"/>
  <c r="S342" i="1"/>
  <c r="X342" i="1"/>
  <c r="AB342" i="1"/>
  <c r="AA342" i="1"/>
  <c r="AD342" i="1"/>
  <c r="AH342" i="1"/>
  <c r="Y342" i="1"/>
  <c r="AC342" i="1"/>
  <c r="Z342" i="1"/>
  <c r="AG342" i="1"/>
  <c r="CA374" i="1"/>
  <c r="CB374" i="1"/>
  <c r="CG374" i="1"/>
  <c r="CF374" i="1" s="1"/>
  <c r="CC374" i="1"/>
  <c r="CB492" i="1"/>
  <c r="CG492" i="1"/>
  <c r="CF492" i="1" s="1"/>
  <c r="CA492" i="1"/>
  <c r="CC492" i="1"/>
  <c r="CC365" i="1"/>
  <c r="CG365" i="1"/>
  <c r="CF365" i="1" s="1"/>
  <c r="CB365" i="1"/>
  <c r="CA365" i="1"/>
  <c r="BZ427" i="1"/>
  <c r="CE427" i="1"/>
  <c r="CD427" i="1" s="1"/>
  <c r="CE469" i="1"/>
  <c r="CD469" i="1" s="1"/>
  <c r="BZ469" i="1"/>
  <c r="CA510" i="1"/>
  <c r="CB510" i="1"/>
  <c r="CG510" i="1"/>
  <c r="CF510" i="1" s="1"/>
  <c r="CC510" i="1"/>
  <c r="Y203" i="1"/>
  <c r="AC203" i="1"/>
  <c r="AG203" i="1"/>
  <c r="S203" i="1"/>
  <c r="Z203" i="1"/>
  <c r="AA203" i="1"/>
  <c r="AD203" i="1"/>
  <c r="AB203" i="1"/>
  <c r="AH203" i="1"/>
  <c r="X203" i="1"/>
  <c r="CB191" i="1"/>
  <c r="CG191" i="1"/>
  <c r="CF191" i="1" s="1"/>
  <c r="CC191" i="1"/>
  <c r="CA191" i="1"/>
  <c r="Z210" i="1"/>
  <c r="AD210" i="1"/>
  <c r="AH210" i="1"/>
  <c r="AA210" i="1"/>
  <c r="AC210" i="1"/>
  <c r="S210" i="1"/>
  <c r="AB210" i="1"/>
  <c r="AG210" i="1"/>
  <c r="Y210" i="1"/>
  <c r="X210" i="1"/>
  <c r="Z218" i="1"/>
  <c r="AD218" i="1"/>
  <c r="AH218" i="1"/>
  <c r="AA218" i="1"/>
  <c r="AC218" i="1"/>
  <c r="S218" i="1"/>
  <c r="AB218" i="1"/>
  <c r="AG218" i="1"/>
  <c r="Y218" i="1"/>
  <c r="X218" i="1"/>
  <c r="CA289" i="1"/>
  <c r="CC289" i="1"/>
  <c r="CB289" i="1"/>
  <c r="CG289" i="1"/>
  <c r="CF289" i="1" s="1"/>
  <c r="CC238" i="1"/>
  <c r="CG238" i="1"/>
  <c r="CF238" i="1" s="1"/>
  <c r="CA238" i="1"/>
  <c r="CB238" i="1"/>
  <c r="CC278" i="1"/>
  <c r="CG278" i="1"/>
  <c r="CF278" i="1" s="1"/>
  <c r="CB278" i="1"/>
  <c r="CA278" i="1"/>
  <c r="Z292" i="1"/>
  <c r="AD292" i="1"/>
  <c r="AH292" i="1"/>
  <c r="X292" i="1"/>
  <c r="AC292" i="1"/>
  <c r="S292" i="1"/>
  <c r="Y292" i="1"/>
  <c r="AB292" i="1"/>
  <c r="AG292" i="1"/>
  <c r="AA292" i="1"/>
  <c r="CA360" i="1"/>
  <c r="CC360" i="1"/>
  <c r="CB360" i="1"/>
  <c r="CG360" i="1"/>
  <c r="CF360" i="1" s="1"/>
  <c r="CE308" i="1"/>
  <c r="CD308" i="1" s="1"/>
  <c r="BZ308" i="1"/>
  <c r="BZ258" i="1"/>
  <c r="CE258" i="1"/>
  <c r="CD258" i="1" s="1"/>
  <c r="CA263" i="1"/>
  <c r="CB263" i="1"/>
  <c r="CG263" i="1"/>
  <c r="CF263" i="1" s="1"/>
  <c r="CC263" i="1"/>
  <c r="CC294" i="1"/>
  <c r="CG294" i="1"/>
  <c r="CF294" i="1" s="1"/>
  <c r="CB294" i="1"/>
  <c r="CA294" i="1"/>
  <c r="CC262" i="1"/>
  <c r="CG262" i="1"/>
  <c r="CF262" i="1" s="1"/>
  <c r="CB262" i="1"/>
  <c r="CA262" i="1"/>
  <c r="BZ355" i="1"/>
  <c r="CE355" i="1"/>
  <c r="CD355" i="1" s="1"/>
  <c r="CE422" i="1"/>
  <c r="CD422" i="1" s="1"/>
  <c r="BZ422" i="1"/>
  <c r="CB307" i="1"/>
  <c r="CG307" i="1"/>
  <c r="CF307" i="1" s="1"/>
  <c r="CA307" i="1"/>
  <c r="CC307" i="1"/>
  <c r="BZ315" i="1"/>
  <c r="CE315" i="1"/>
  <c r="CD315" i="1" s="1"/>
  <c r="S316" i="1"/>
  <c r="X316" i="1"/>
  <c r="AB316" i="1"/>
  <c r="AA316" i="1"/>
  <c r="AD316" i="1"/>
  <c r="AH316" i="1"/>
  <c r="Y316" i="1"/>
  <c r="AC316" i="1"/>
  <c r="Z316" i="1"/>
  <c r="AG316" i="1"/>
  <c r="Z341" i="1"/>
  <c r="AD341" i="1"/>
  <c r="AH341" i="1"/>
  <c r="Y341" i="1"/>
  <c r="AC341" i="1"/>
  <c r="AG341" i="1"/>
  <c r="X341" i="1"/>
  <c r="AA341" i="1"/>
  <c r="S341" i="1"/>
  <c r="AB341" i="1"/>
  <c r="CA383" i="1"/>
  <c r="CC383" i="1"/>
  <c r="CB383" i="1"/>
  <c r="CG383" i="1"/>
  <c r="CF383" i="1" s="1"/>
  <c r="S334" i="1"/>
  <c r="X334" i="1"/>
  <c r="AB334" i="1"/>
  <c r="AA334" i="1"/>
  <c r="AD334" i="1"/>
  <c r="AH334" i="1"/>
  <c r="Y334" i="1"/>
  <c r="AC334" i="1"/>
  <c r="Z334" i="1"/>
  <c r="AG334" i="1"/>
  <c r="CA366" i="1"/>
  <c r="CB366" i="1"/>
  <c r="CG366" i="1"/>
  <c r="CF366" i="1" s="1"/>
  <c r="CC366" i="1"/>
  <c r="CA441" i="1"/>
  <c r="CC441" i="1"/>
  <c r="CB441" i="1"/>
  <c r="CG441" i="1"/>
  <c r="CF441" i="1" s="1"/>
  <c r="CA389" i="1"/>
  <c r="CC389" i="1"/>
  <c r="CB389" i="1"/>
  <c r="CG389" i="1"/>
  <c r="CF389" i="1" s="1"/>
  <c r="CA381" i="1"/>
  <c r="CC381" i="1"/>
  <c r="CB381" i="1"/>
  <c r="CG381" i="1"/>
  <c r="CF381" i="1" s="1"/>
  <c r="CC518" i="1"/>
  <c r="CG518" i="1"/>
  <c r="CF518" i="1" s="1"/>
  <c r="CB518" i="1"/>
  <c r="CA518" i="1"/>
  <c r="S253" i="1"/>
  <c r="X253" i="1"/>
  <c r="AB253" i="1"/>
  <c r="Z253" i="1"/>
  <c r="AA253" i="1"/>
  <c r="AD253" i="1"/>
  <c r="AC253" i="1"/>
  <c r="AH253" i="1"/>
  <c r="AG253" i="1"/>
  <c r="Y253" i="1"/>
  <c r="CA148" i="1"/>
  <c r="CG148" i="1"/>
  <c r="CF148" i="1" s="1"/>
  <c r="CC148" i="1"/>
  <c r="CB148" i="1"/>
  <c r="CA169" i="1"/>
  <c r="CB169" i="1"/>
  <c r="CG169" i="1"/>
  <c r="CF169" i="1" s="1"/>
  <c r="CC169" i="1"/>
  <c r="Y180" i="1"/>
  <c r="Z180" i="1"/>
  <c r="AH180" i="1"/>
  <c r="BZ173" i="1"/>
  <c r="CE173" i="1"/>
  <c r="CD173" i="1" s="1"/>
  <c r="BZ177" i="1"/>
  <c r="CE177" i="1"/>
  <c r="CD177" i="1" s="1"/>
  <c r="AA192" i="1"/>
  <c r="X192" i="1"/>
  <c r="AC192" i="1"/>
  <c r="AG192" i="1"/>
  <c r="Y192" i="1"/>
  <c r="S192" i="1"/>
  <c r="Z192" i="1"/>
  <c r="AD192" i="1"/>
  <c r="AB192" i="1"/>
  <c r="AH192" i="1"/>
  <c r="BZ220" i="1"/>
  <c r="CE220" i="1"/>
  <c r="CD220" i="1" s="1"/>
  <c r="BZ222" i="1"/>
  <c r="CE222" i="1"/>
  <c r="CD222" i="1" s="1"/>
  <c r="CC240" i="1"/>
  <c r="CG240" i="1"/>
  <c r="CF240" i="1" s="1"/>
  <c r="CA240" i="1"/>
  <c r="CB240" i="1"/>
  <c r="CA287" i="1"/>
  <c r="CB287" i="1"/>
  <c r="CG287" i="1"/>
  <c r="CF287" i="1" s="1"/>
  <c r="CC287" i="1"/>
  <c r="CA279" i="1"/>
  <c r="CB279" i="1"/>
  <c r="CG279" i="1"/>
  <c r="CF279" i="1" s="1"/>
  <c r="CC279" i="1"/>
  <c r="CC268" i="1"/>
  <c r="CG268" i="1"/>
  <c r="CF268" i="1" s="1"/>
  <c r="CA268" i="1"/>
  <c r="CB268" i="1"/>
  <c r="CC286" i="1"/>
  <c r="CG286" i="1"/>
  <c r="CF286" i="1" s="1"/>
  <c r="CB286" i="1"/>
  <c r="CA286" i="1"/>
  <c r="CA350" i="1"/>
  <c r="CB350" i="1"/>
  <c r="CG350" i="1"/>
  <c r="CF350" i="1" s="1"/>
  <c r="CC350" i="1"/>
  <c r="Z442" i="1"/>
  <c r="AD442" i="1"/>
  <c r="AH442" i="1"/>
  <c r="AB442" i="1"/>
  <c r="AG442" i="1"/>
  <c r="AA442" i="1"/>
  <c r="S442" i="1"/>
  <c r="AC442" i="1"/>
  <c r="X442" i="1"/>
  <c r="Y442" i="1"/>
  <c r="CE429" i="1"/>
  <c r="CD429" i="1" s="1"/>
  <c r="BZ429" i="1"/>
  <c r="CA413" i="1"/>
  <c r="CC413" i="1"/>
  <c r="CB413" i="1"/>
  <c r="CG413" i="1"/>
  <c r="CF413" i="1" s="1"/>
  <c r="CE402" i="1"/>
  <c r="CD402" i="1" s="1"/>
  <c r="BZ402" i="1"/>
  <c r="S443" i="1"/>
  <c r="AB443" i="1"/>
  <c r="AC443" i="1"/>
  <c r="AA443" i="1"/>
  <c r="AA484" i="1"/>
  <c r="AB484" i="1"/>
  <c r="Z484" i="1"/>
  <c r="S484" i="1"/>
  <c r="AD484" i="1"/>
  <c r="AH484" i="1"/>
  <c r="X484" i="1"/>
  <c r="AC484" i="1"/>
  <c r="Y484" i="1"/>
  <c r="AG484" i="1"/>
  <c r="BZ494" i="1"/>
  <c r="CE494" i="1"/>
  <c r="CD494" i="1" s="1"/>
  <c r="AA508" i="1"/>
  <c r="AB508" i="1"/>
  <c r="Z508" i="1"/>
  <c r="X508" i="1"/>
  <c r="Y508" i="1"/>
  <c r="AC508" i="1"/>
  <c r="AG508" i="1"/>
  <c r="AD508" i="1"/>
  <c r="AH508" i="1"/>
  <c r="S508" i="1"/>
  <c r="CA144" i="1"/>
  <c r="CC144" i="1"/>
  <c r="CG144" i="1"/>
  <c r="CF144" i="1" s="1"/>
  <c r="CB144" i="1"/>
  <c r="CC143" i="1"/>
  <c r="CG143" i="1"/>
  <c r="CF143" i="1" s="1"/>
  <c r="CA143" i="1"/>
  <c r="CB143" i="1"/>
  <c r="CE221" i="1"/>
  <c r="CD221" i="1" s="1"/>
  <c r="BZ221" i="1"/>
  <c r="CA187" i="1"/>
  <c r="CB187" i="1"/>
  <c r="CG187" i="1"/>
  <c r="CF187" i="1" s="1"/>
  <c r="CC187" i="1"/>
  <c r="BZ147" i="1"/>
  <c r="CE147" i="1"/>
  <c r="CD147" i="1" s="1"/>
  <c r="CA158" i="1"/>
  <c r="CB158" i="1"/>
  <c r="CC158" i="1"/>
  <c r="CG158" i="1"/>
  <c r="CF158" i="1" s="1"/>
  <c r="Z206" i="1"/>
  <c r="AD206" i="1"/>
  <c r="AH206" i="1"/>
  <c r="AA206" i="1"/>
  <c r="AC206" i="1"/>
  <c r="S206" i="1"/>
  <c r="AB206" i="1"/>
  <c r="AG206" i="1"/>
  <c r="Y206" i="1"/>
  <c r="X206" i="1"/>
  <c r="Z208" i="1"/>
  <c r="AD208" i="1"/>
  <c r="AH208" i="1"/>
  <c r="AA208" i="1"/>
  <c r="AC208" i="1"/>
  <c r="S208" i="1"/>
  <c r="AB208" i="1"/>
  <c r="AG208" i="1"/>
  <c r="Y208" i="1"/>
  <c r="X208" i="1"/>
  <c r="Z212" i="1"/>
  <c r="AD212" i="1"/>
  <c r="AH212" i="1"/>
  <c r="AA212" i="1"/>
  <c r="AC212" i="1"/>
  <c r="S212" i="1"/>
  <c r="AB212" i="1"/>
  <c r="AG212" i="1"/>
  <c r="Y212" i="1"/>
  <c r="X212" i="1"/>
  <c r="CA257" i="1"/>
  <c r="CC257" i="1"/>
  <c r="CB257" i="1"/>
  <c r="CG257" i="1"/>
  <c r="CF257" i="1" s="1"/>
  <c r="CC242" i="1"/>
  <c r="CG242" i="1"/>
  <c r="CF242" i="1" s="1"/>
  <c r="CA242" i="1"/>
  <c r="CB242" i="1"/>
  <c r="CB236" i="1"/>
  <c r="CG236" i="1"/>
  <c r="CF236" i="1" s="1"/>
  <c r="CA236" i="1"/>
  <c r="CC236" i="1"/>
  <c r="CA154" i="1"/>
  <c r="CB154" i="1"/>
  <c r="CC154" i="1"/>
  <c r="CG154" i="1"/>
  <c r="CF154" i="1" s="1"/>
  <c r="CA162" i="1"/>
  <c r="CC162" i="1"/>
  <c r="CG162" i="1"/>
  <c r="CF162" i="1" s="1"/>
  <c r="CB162" i="1"/>
  <c r="BZ165" i="1"/>
  <c r="CE165" i="1"/>
  <c r="CD165" i="1" s="1"/>
  <c r="CE209" i="1"/>
  <c r="CD209" i="1" s="1"/>
  <c r="BZ209" i="1"/>
  <c r="CA281" i="1"/>
  <c r="CC281" i="1"/>
  <c r="CG281" i="1"/>
  <c r="CF281" i="1" s="1"/>
  <c r="CB281" i="1"/>
  <c r="CC270" i="1"/>
  <c r="CG270" i="1"/>
  <c r="CF270" i="1" s="1"/>
  <c r="CB270" i="1"/>
  <c r="CA270" i="1"/>
  <c r="CA271" i="1"/>
  <c r="CB271" i="1"/>
  <c r="CG271" i="1"/>
  <c r="CF271" i="1" s="1"/>
  <c r="CC271" i="1"/>
  <c r="Y300" i="1"/>
  <c r="AC300" i="1"/>
  <c r="AG300" i="1"/>
  <c r="AA300" i="1"/>
  <c r="S300" i="1"/>
  <c r="Z300" i="1"/>
  <c r="AB300" i="1"/>
  <c r="AH300" i="1"/>
  <c r="AD300" i="1"/>
  <c r="X300" i="1"/>
  <c r="CA352" i="1"/>
  <c r="CC352" i="1"/>
  <c r="CG352" i="1"/>
  <c r="CF352" i="1" s="1"/>
  <c r="CB352" i="1"/>
  <c r="BZ313" i="1"/>
  <c r="CE313" i="1"/>
  <c r="CD313" i="1" s="1"/>
  <c r="BZ345" i="1"/>
  <c r="CE345" i="1"/>
  <c r="CD345" i="1" s="1"/>
  <c r="CA358" i="1"/>
  <c r="CB358" i="1"/>
  <c r="CG358" i="1"/>
  <c r="CF358" i="1" s="1"/>
  <c r="CC358" i="1"/>
  <c r="Z367" i="1"/>
  <c r="AD367" i="1"/>
  <c r="AH367" i="1"/>
  <c r="AA367" i="1"/>
  <c r="AB367" i="1"/>
  <c r="AG367" i="1"/>
  <c r="X367" i="1"/>
  <c r="S367" i="1"/>
  <c r="Y367" i="1"/>
  <c r="AC367" i="1"/>
  <c r="AA303" i="1"/>
  <c r="S303" i="1"/>
  <c r="Y303" i="1"/>
  <c r="AD303" i="1"/>
  <c r="AH303" i="1"/>
  <c r="X303" i="1"/>
  <c r="AC303" i="1"/>
  <c r="AG303" i="1"/>
  <c r="Z303" i="1"/>
  <c r="AB303" i="1"/>
  <c r="CE328" i="1"/>
  <c r="CD328" i="1" s="1"/>
  <c r="BZ328" i="1"/>
  <c r="Z450" i="1"/>
  <c r="AD450" i="1"/>
  <c r="AH450" i="1"/>
  <c r="AB450" i="1"/>
  <c r="AG450" i="1"/>
  <c r="AA450" i="1"/>
  <c r="Y450" i="1"/>
  <c r="X450" i="1"/>
  <c r="AC450" i="1"/>
  <c r="S450" i="1"/>
  <c r="Z323" i="1"/>
  <c r="AD323" i="1"/>
  <c r="AH323" i="1"/>
  <c r="Y323" i="1"/>
  <c r="AC323" i="1"/>
  <c r="AG323" i="1"/>
  <c r="X323" i="1"/>
  <c r="AA323" i="1"/>
  <c r="S323" i="1"/>
  <c r="AB323" i="1"/>
  <c r="CA348" i="1"/>
  <c r="CB348" i="1"/>
  <c r="CG348" i="1"/>
  <c r="CF348" i="1" s="1"/>
  <c r="CC348" i="1"/>
  <c r="CC371" i="1"/>
  <c r="CG371" i="1"/>
  <c r="CF371" i="1" s="1"/>
  <c r="CA371" i="1"/>
  <c r="CB371" i="1"/>
  <c r="Y414" i="1"/>
  <c r="AC414" i="1"/>
  <c r="AG414" i="1"/>
  <c r="Z414" i="1"/>
  <c r="AD414" i="1"/>
  <c r="AH414" i="1"/>
  <c r="S414" i="1"/>
  <c r="AB414" i="1"/>
  <c r="AA414" i="1"/>
  <c r="X414" i="1"/>
  <c r="Z428" i="1"/>
  <c r="AD428" i="1"/>
  <c r="AH428" i="1"/>
  <c r="X428" i="1"/>
  <c r="AC428" i="1"/>
  <c r="AB428" i="1"/>
  <c r="AG428" i="1"/>
  <c r="AA428" i="1"/>
  <c r="Y428" i="1"/>
  <c r="S428" i="1"/>
  <c r="CC432" i="1"/>
  <c r="CG432" i="1"/>
  <c r="CF432" i="1" s="1"/>
  <c r="CB432" i="1"/>
  <c r="CA432" i="1"/>
  <c r="Z444" i="1"/>
  <c r="AD444" i="1"/>
  <c r="AH444" i="1"/>
  <c r="X444" i="1"/>
  <c r="AC444" i="1"/>
  <c r="AB444" i="1"/>
  <c r="AG444" i="1"/>
  <c r="AA444" i="1"/>
  <c r="Y444" i="1"/>
  <c r="S444" i="1"/>
  <c r="CC448" i="1"/>
  <c r="CG448" i="1"/>
  <c r="CF448" i="1" s="1"/>
  <c r="CB448" i="1"/>
  <c r="CA448" i="1"/>
  <c r="Y392" i="1"/>
  <c r="AC392" i="1"/>
  <c r="AG392" i="1"/>
  <c r="Z392" i="1"/>
  <c r="AD392" i="1"/>
  <c r="AH392" i="1"/>
  <c r="S392" i="1"/>
  <c r="AB392" i="1"/>
  <c r="AA392" i="1"/>
  <c r="X392" i="1"/>
  <c r="AA476" i="1"/>
  <c r="Z476" i="1"/>
  <c r="AD476" i="1"/>
  <c r="AH476" i="1"/>
  <c r="S476" i="1"/>
  <c r="AB476" i="1"/>
  <c r="AG476" i="1"/>
  <c r="Y476" i="1"/>
  <c r="AC476" i="1"/>
  <c r="X476" i="1"/>
  <c r="CC347" i="1"/>
  <c r="CG347" i="1"/>
  <c r="CF347" i="1" s="1"/>
  <c r="CA347" i="1"/>
  <c r="CB347" i="1"/>
  <c r="CA421" i="1"/>
  <c r="CC421" i="1"/>
  <c r="CB421" i="1"/>
  <c r="CG421" i="1"/>
  <c r="CF421" i="1" s="1"/>
  <c r="AA506" i="1"/>
  <c r="X506" i="1"/>
  <c r="AC506" i="1"/>
  <c r="AG506" i="1"/>
  <c r="AB506" i="1"/>
  <c r="Z506" i="1"/>
  <c r="AH506" i="1"/>
  <c r="S506" i="1"/>
  <c r="AD506" i="1"/>
  <c r="Y506" i="1"/>
  <c r="CE356" i="1"/>
  <c r="CD356" i="1" s="1"/>
  <c r="BZ356" i="1"/>
  <c r="CC440" i="1"/>
  <c r="CG440" i="1"/>
  <c r="CF440" i="1" s="1"/>
  <c r="CB440" i="1"/>
  <c r="CA440" i="1"/>
  <c r="Z317" i="1"/>
  <c r="AD317" i="1"/>
  <c r="AH317" i="1"/>
  <c r="Y317" i="1"/>
  <c r="AC317" i="1"/>
  <c r="AG317" i="1"/>
  <c r="X317" i="1"/>
  <c r="AA317" i="1"/>
  <c r="S317" i="1"/>
  <c r="AB317" i="1"/>
  <c r="BZ425" i="1"/>
  <c r="CE425" i="1"/>
  <c r="CD425" i="1" s="1"/>
  <c r="CC438" i="1"/>
  <c r="CG438" i="1"/>
  <c r="CF438" i="1" s="1"/>
  <c r="CB438" i="1"/>
  <c r="CA438" i="1"/>
  <c r="CE443" i="1"/>
  <c r="CD443" i="1" s="1"/>
  <c r="BZ443" i="1"/>
  <c r="CA395" i="1"/>
  <c r="CC395" i="1"/>
  <c r="CB395" i="1"/>
  <c r="CG395" i="1"/>
  <c r="CF395" i="1" s="1"/>
  <c r="BZ495" i="1"/>
  <c r="CE495" i="1"/>
  <c r="CD495" i="1" s="1"/>
  <c r="Y396" i="1"/>
  <c r="AC396" i="1"/>
  <c r="AG396" i="1"/>
  <c r="Z396" i="1"/>
  <c r="AD396" i="1"/>
  <c r="AH396" i="1"/>
  <c r="S396" i="1"/>
  <c r="AB396" i="1"/>
  <c r="AA396" i="1"/>
  <c r="X396" i="1"/>
  <c r="CC254" i="1"/>
  <c r="CG254" i="1"/>
  <c r="CF254" i="1" s="1"/>
  <c r="CB254" i="1"/>
  <c r="CA254" i="1"/>
  <c r="CC520" i="1"/>
  <c r="CG520" i="1"/>
  <c r="CF520" i="1" s="1"/>
  <c r="CB520" i="1"/>
  <c r="CA520" i="1"/>
  <c r="DG27" i="1"/>
  <c r="I27" i="1"/>
  <c r="DG26" i="1"/>
  <c r="I26" i="1"/>
  <c r="DG28" i="1"/>
  <c r="I28" i="1"/>
  <c r="DG29" i="1"/>
  <c r="I29" i="1"/>
  <c r="DG30" i="1"/>
  <c r="I30" i="1"/>
  <c r="AC474" i="1" l="1"/>
  <c r="S474" i="1"/>
  <c r="AG474" i="1"/>
  <c r="AD474" i="1"/>
  <c r="AB322" i="1"/>
  <c r="AA147" i="1"/>
  <c r="AH194" i="1"/>
  <c r="AA194" i="1"/>
  <c r="AG224" i="1"/>
  <c r="CE511" i="1"/>
  <c r="CD511" i="1" s="1"/>
  <c r="X474" i="1"/>
  <c r="AB474" i="1"/>
  <c r="Z474" i="1"/>
  <c r="AI474" i="1"/>
  <c r="CE329" i="1"/>
  <c r="CD329" i="1" s="1"/>
  <c r="Y474" i="1"/>
  <c r="AH474" i="1"/>
  <c r="S194" i="1"/>
  <c r="AG194" i="1"/>
  <c r="AB194" i="1"/>
  <c r="AB147" i="1"/>
  <c r="Z147" i="1"/>
  <c r="AB399" i="1"/>
  <c r="X194" i="1"/>
  <c r="Z173" i="1"/>
  <c r="AC147" i="1"/>
  <c r="CE377" i="1"/>
  <c r="CD377" i="1" s="1"/>
  <c r="AH147" i="1"/>
  <c r="AH399" i="1"/>
  <c r="S224" i="1"/>
  <c r="X224" i="1"/>
  <c r="AD398" i="1"/>
  <c r="AD224" i="1"/>
  <c r="AC194" i="1"/>
  <c r="Z194" i="1"/>
  <c r="Y147" i="1"/>
  <c r="S147" i="1"/>
  <c r="AD147" i="1"/>
  <c r="X399" i="1"/>
  <c r="AI147" i="1"/>
  <c r="AI194" i="1"/>
  <c r="AD194" i="1"/>
  <c r="AG147" i="1"/>
  <c r="X147" i="1"/>
  <c r="AD399" i="1"/>
  <c r="AB224" i="1"/>
  <c r="AC224" i="1"/>
  <c r="Y224" i="1"/>
  <c r="AA180" i="1"/>
  <c r="AA329" i="1"/>
  <c r="BZ379" i="1"/>
  <c r="AI224" i="1"/>
  <c r="AD443" i="1"/>
  <c r="Z224" i="1"/>
  <c r="AH224" i="1"/>
  <c r="AD180" i="1"/>
  <c r="AG180" i="1"/>
  <c r="Y329" i="1"/>
  <c r="AI180" i="1"/>
  <c r="AG167" i="1"/>
  <c r="CE514" i="1"/>
  <c r="CD514" i="1" s="1"/>
  <c r="AA398" i="1"/>
  <c r="AC398" i="1"/>
  <c r="AA436" i="1"/>
  <c r="AG399" i="1"/>
  <c r="Y399" i="1"/>
  <c r="S399" i="1"/>
  <c r="BZ370" i="1"/>
  <c r="AH152" i="1"/>
  <c r="S398" i="1"/>
  <c r="AC399" i="1"/>
  <c r="Z399" i="1"/>
  <c r="AA399" i="1"/>
  <c r="X398" i="1"/>
  <c r="AH398" i="1"/>
  <c r="AG398" i="1"/>
  <c r="Z443" i="1"/>
  <c r="AH443" i="1"/>
  <c r="X443" i="1"/>
  <c r="AB180" i="1"/>
  <c r="S180" i="1"/>
  <c r="Z493" i="1"/>
  <c r="X329" i="1"/>
  <c r="AH329" i="1"/>
  <c r="Z167" i="1"/>
  <c r="AB398" i="1"/>
  <c r="Z398" i="1"/>
  <c r="Y398" i="1"/>
  <c r="AG443" i="1"/>
  <c r="Y443" i="1"/>
  <c r="AG425" i="1"/>
  <c r="X180" i="1"/>
  <c r="AC180" i="1"/>
  <c r="BZ269" i="1"/>
  <c r="AB329" i="1"/>
  <c r="AC329" i="1"/>
  <c r="Z329" i="1"/>
  <c r="AH167" i="1"/>
  <c r="BZ300" i="1"/>
  <c r="S502" i="1"/>
  <c r="X339" i="1"/>
  <c r="AI244" i="1"/>
  <c r="X241" i="1"/>
  <c r="AG472" i="1"/>
  <c r="CE334" i="1"/>
  <c r="CD334" i="1" s="1"/>
  <c r="AH339" i="1"/>
  <c r="AC173" i="1"/>
  <c r="AC266" i="1"/>
  <c r="AC430" i="1"/>
  <c r="AI241" i="1"/>
  <c r="CE174" i="1"/>
  <c r="CD174" i="1" s="1"/>
  <c r="AC436" i="1"/>
  <c r="X244" i="1"/>
  <c r="Y244" i="1"/>
  <c r="AD436" i="1"/>
  <c r="S472" i="1"/>
  <c r="AB173" i="1"/>
  <c r="AA173" i="1"/>
  <c r="AG266" i="1"/>
  <c r="AD241" i="1"/>
  <c r="AI173" i="1"/>
  <c r="AD472" i="1"/>
  <c r="Y173" i="1"/>
  <c r="CE168" i="1"/>
  <c r="CD168" i="1" s="1"/>
  <c r="AH266" i="1"/>
  <c r="AH430" i="1"/>
  <c r="AH326" i="1"/>
  <c r="AA241" i="1"/>
  <c r="Y241" i="1"/>
  <c r="AC472" i="1"/>
  <c r="AA266" i="1"/>
  <c r="Z266" i="1"/>
  <c r="AA430" i="1"/>
  <c r="Z430" i="1"/>
  <c r="AD165" i="1"/>
  <c r="Y167" i="1"/>
  <c r="Z241" i="1"/>
  <c r="AA152" i="1"/>
  <c r="AI266" i="1"/>
  <c r="Y430" i="1"/>
  <c r="AG241" i="1"/>
  <c r="X472" i="1"/>
  <c r="AB472" i="1"/>
  <c r="Z472" i="1"/>
  <c r="AH173" i="1"/>
  <c r="AD173" i="1"/>
  <c r="X173" i="1"/>
  <c r="S266" i="1"/>
  <c r="AB266" i="1"/>
  <c r="AG288" i="1"/>
  <c r="AG430" i="1"/>
  <c r="X430" i="1"/>
  <c r="AD430" i="1"/>
  <c r="AH165" i="1"/>
  <c r="AG493" i="1"/>
  <c r="S167" i="1"/>
  <c r="AC167" i="1"/>
  <c r="AB167" i="1"/>
  <c r="AB241" i="1"/>
  <c r="AC241" i="1"/>
  <c r="AI472" i="1"/>
  <c r="Y472" i="1"/>
  <c r="AH472" i="1"/>
  <c r="S173" i="1"/>
  <c r="Y266" i="1"/>
  <c r="X266" i="1"/>
  <c r="AD266" i="1"/>
  <c r="BZ351" i="1"/>
  <c r="AB430" i="1"/>
  <c r="S430" i="1"/>
  <c r="X165" i="1"/>
  <c r="AD493" i="1"/>
  <c r="AD167" i="1"/>
  <c r="X167" i="1"/>
  <c r="AA167" i="1"/>
  <c r="AH241" i="1"/>
  <c r="S241" i="1"/>
  <c r="AC152" i="1"/>
  <c r="Y425" i="1"/>
  <c r="AI380" i="1"/>
  <c r="CE339" i="1"/>
  <c r="CD339" i="1" s="1"/>
  <c r="AH244" i="1"/>
  <c r="S425" i="1"/>
  <c r="Y436" i="1"/>
  <c r="Z436" i="1"/>
  <c r="AB410" i="1"/>
  <c r="AH267" i="1"/>
  <c r="X351" i="1"/>
  <c r="AA422" i="1"/>
  <c r="S244" i="1"/>
  <c r="AA244" i="1"/>
  <c r="AB436" i="1"/>
  <c r="AH284" i="1"/>
  <c r="Z351" i="1"/>
  <c r="AI436" i="1"/>
  <c r="Z425" i="1"/>
  <c r="AB267" i="1"/>
  <c r="Z422" i="1"/>
  <c r="BZ420" i="1"/>
  <c r="AI425" i="1"/>
  <c r="AG244" i="1"/>
  <c r="AD244" i="1"/>
  <c r="CE185" i="1"/>
  <c r="CD185" i="1" s="1"/>
  <c r="AH425" i="1"/>
  <c r="AB425" i="1"/>
  <c r="S436" i="1"/>
  <c r="X436" i="1"/>
  <c r="AC261" i="1"/>
  <c r="AA229" i="1"/>
  <c r="AC422" i="1"/>
  <c r="AA425" i="1"/>
  <c r="AD326" i="1"/>
  <c r="S229" i="1"/>
  <c r="Z408" i="1"/>
  <c r="AC244" i="1"/>
  <c r="AB244" i="1"/>
  <c r="AC425" i="1"/>
  <c r="AD425" i="1"/>
  <c r="X425" i="1"/>
  <c r="AG436" i="1"/>
  <c r="Z404" i="1"/>
  <c r="CE493" i="1"/>
  <c r="CD493" i="1" s="1"/>
  <c r="X284" i="1"/>
  <c r="CE161" i="1"/>
  <c r="CD161" i="1" s="1"/>
  <c r="AA339" i="1"/>
  <c r="Y339" i="1"/>
  <c r="AG446" i="1"/>
  <c r="AB339" i="1"/>
  <c r="AG339" i="1"/>
  <c r="AD339" i="1"/>
  <c r="CE446" i="1"/>
  <c r="CD446" i="1" s="1"/>
  <c r="AI339" i="1"/>
  <c r="S339" i="1"/>
  <c r="AC339" i="1"/>
  <c r="Z339" i="1"/>
  <c r="AC363" i="1"/>
  <c r="AH363" i="1"/>
  <c r="Z446" i="1"/>
  <c r="Y446" i="1"/>
  <c r="AB446" i="1"/>
  <c r="AD446" i="1"/>
  <c r="X446" i="1"/>
  <c r="AA446" i="1"/>
  <c r="AC446" i="1"/>
  <c r="BZ216" i="1"/>
  <c r="AG250" i="1"/>
  <c r="AA250" i="1"/>
  <c r="AG490" i="1"/>
  <c r="AB490" i="1"/>
  <c r="X168" i="1"/>
  <c r="AG168" i="1"/>
  <c r="BZ224" i="1"/>
  <c r="CE224" i="1"/>
  <c r="CD224" i="1" s="1"/>
  <c r="AC481" i="1"/>
  <c r="Z481" i="1"/>
  <c r="AG256" i="1"/>
  <c r="AC256" i="1"/>
  <c r="AC408" i="1"/>
  <c r="AD408" i="1"/>
  <c r="AA408" i="1"/>
  <c r="AG408" i="1"/>
  <c r="AH408" i="1"/>
  <c r="X408" i="1"/>
  <c r="AI326" i="1"/>
  <c r="AA326" i="1"/>
  <c r="Y326" i="1"/>
  <c r="S326" i="1"/>
  <c r="AC326" i="1"/>
  <c r="S261" i="1"/>
  <c r="Y261" i="1"/>
  <c r="X261" i="1"/>
  <c r="AA261" i="1"/>
  <c r="AG261" i="1"/>
  <c r="Y267" i="1"/>
  <c r="AA267" i="1"/>
  <c r="S267" i="1"/>
  <c r="AD267" i="1"/>
  <c r="AG267" i="1"/>
  <c r="AC410" i="1"/>
  <c r="AD410" i="1"/>
  <c r="AA410" i="1"/>
  <c r="AI410" i="1"/>
  <c r="AG410" i="1"/>
  <c r="AH410" i="1"/>
  <c r="X410" i="1"/>
  <c r="AI422" i="1"/>
  <c r="AG422" i="1"/>
  <c r="AH422" i="1"/>
  <c r="X422" i="1"/>
  <c r="S422" i="1"/>
  <c r="S446" i="1"/>
  <c r="AB408" i="1"/>
  <c r="Y408" i="1"/>
  <c r="CE299" i="1"/>
  <c r="CD299" i="1" s="1"/>
  <c r="CE363" i="1"/>
  <c r="CD363" i="1" s="1"/>
  <c r="BZ376" i="1"/>
  <c r="AD490" i="1"/>
  <c r="CE210" i="1"/>
  <c r="CD210" i="1" s="1"/>
  <c r="CE215" i="1"/>
  <c r="CD215" i="1" s="1"/>
  <c r="S410" i="1"/>
  <c r="AA284" i="1"/>
  <c r="Z261" i="1"/>
  <c r="AG326" i="1"/>
  <c r="AB326" i="1"/>
  <c r="X267" i="1"/>
  <c r="X229" i="1"/>
  <c r="AC427" i="1"/>
  <c r="AB422" i="1"/>
  <c r="Y422" i="1"/>
  <c r="BZ181" i="1"/>
  <c r="AI261" i="1"/>
  <c r="AI446" i="1"/>
  <c r="BZ321" i="1"/>
  <c r="CE321" i="1"/>
  <c r="CD321" i="1" s="1"/>
  <c r="AI328" i="1"/>
  <c r="AH328" i="1"/>
  <c r="BZ291" i="1"/>
  <c r="CE291" i="1"/>
  <c r="CD291" i="1" s="1"/>
  <c r="AD516" i="1"/>
  <c r="AG516" i="1"/>
  <c r="CE178" i="1"/>
  <c r="CD178" i="1" s="1"/>
  <c r="BZ178" i="1"/>
  <c r="S401" i="1"/>
  <c r="AD401" i="1"/>
  <c r="AH272" i="1"/>
  <c r="AH252" i="1"/>
  <c r="Z252" i="1"/>
  <c r="Y226" i="1"/>
  <c r="AI229" i="1"/>
  <c r="AG229" i="1"/>
  <c r="Z229" i="1"/>
  <c r="AD229" i="1"/>
  <c r="AB229" i="1"/>
  <c r="CE344" i="1"/>
  <c r="CD344" i="1" s="1"/>
  <c r="BZ344" i="1"/>
  <c r="Z284" i="1"/>
  <c r="AC284" i="1"/>
  <c r="AB284" i="1"/>
  <c r="AI284" i="1"/>
  <c r="AD284" i="1"/>
  <c r="S284" i="1"/>
  <c r="AG284" i="1"/>
  <c r="CE326" i="1"/>
  <c r="CD326" i="1" s="1"/>
  <c r="BZ326" i="1"/>
  <c r="BZ203" i="1"/>
  <c r="CE203" i="1"/>
  <c r="CD203" i="1" s="1"/>
  <c r="AB468" i="1"/>
  <c r="AH446" i="1"/>
  <c r="S408" i="1"/>
  <c r="Y250" i="1"/>
  <c r="BZ477" i="1"/>
  <c r="Z410" i="1"/>
  <c r="Y284" i="1"/>
  <c r="AD261" i="1"/>
  <c r="AB261" i="1"/>
  <c r="Z326" i="1"/>
  <c r="X326" i="1"/>
  <c r="Z267" i="1"/>
  <c r="AH229" i="1"/>
  <c r="Y229" i="1"/>
  <c r="AD422" i="1"/>
  <c r="AI267" i="1"/>
  <c r="AG498" i="1"/>
  <c r="AH404" i="1"/>
  <c r="AH351" i="1"/>
  <c r="BZ415" i="1"/>
  <c r="AI404" i="1"/>
  <c r="AC351" i="1"/>
  <c r="CE317" i="1"/>
  <c r="CD317" i="1" s="1"/>
  <c r="BZ392" i="1"/>
  <c r="X404" i="1"/>
  <c r="AG404" i="1"/>
  <c r="AA467" i="1"/>
  <c r="AB404" i="1"/>
  <c r="Y404" i="1"/>
  <c r="AB351" i="1"/>
  <c r="AG473" i="1"/>
  <c r="BZ331" i="1"/>
  <c r="AD480" i="1"/>
  <c r="AD333" i="1"/>
  <c r="S404" i="1"/>
  <c r="AH189" i="1"/>
  <c r="Y351" i="1"/>
  <c r="AA351" i="1"/>
  <c r="Z328" i="1"/>
  <c r="AI351" i="1"/>
  <c r="AG439" i="1"/>
  <c r="AH214" i="1"/>
  <c r="AC163" i="1"/>
  <c r="AA404" i="1"/>
  <c r="AD404" i="1"/>
  <c r="AC404" i="1"/>
  <c r="AA363" i="1"/>
  <c r="S351" i="1"/>
  <c r="AG351" i="1"/>
  <c r="AD351" i="1"/>
  <c r="AH462" i="1"/>
  <c r="S328" i="1"/>
  <c r="AH493" i="1"/>
  <c r="AC493" i="1"/>
  <c r="X152" i="1"/>
  <c r="AD473" i="1"/>
  <c r="BZ372" i="1"/>
  <c r="CE152" i="1"/>
  <c r="CD152" i="1" s="1"/>
  <c r="Z151" i="1"/>
  <c r="BZ163" i="1"/>
  <c r="X163" i="1"/>
  <c r="BZ455" i="1"/>
  <c r="Z288" i="1"/>
  <c r="BZ354" i="1"/>
  <c r="AH297" i="1"/>
  <c r="AG343" i="1"/>
  <c r="S165" i="1"/>
  <c r="AG165" i="1"/>
  <c r="AB493" i="1"/>
  <c r="AA493" i="1"/>
  <c r="Y493" i="1"/>
  <c r="AD152" i="1"/>
  <c r="Y152" i="1"/>
  <c r="AB152" i="1"/>
  <c r="AA215" i="1"/>
  <c r="AI152" i="1"/>
  <c r="AD488" i="1"/>
  <c r="AD288" i="1"/>
  <c r="Z165" i="1"/>
  <c r="Y165" i="1"/>
  <c r="AA165" i="1"/>
  <c r="S493" i="1"/>
  <c r="Z152" i="1"/>
  <c r="AI493" i="1"/>
  <c r="AG420" i="1"/>
  <c r="Z473" i="1"/>
  <c r="X464" i="1"/>
  <c r="S424" i="1"/>
  <c r="CE241" i="1"/>
  <c r="CD241" i="1" s="1"/>
  <c r="BZ180" i="1"/>
  <c r="AC188" i="1"/>
  <c r="AD163" i="1"/>
  <c r="AA309" i="1"/>
  <c r="BZ322" i="1"/>
  <c r="AB165" i="1"/>
  <c r="AC165" i="1"/>
  <c r="X493" i="1"/>
  <c r="AC328" i="1"/>
  <c r="AB328" i="1"/>
  <c r="S152" i="1"/>
  <c r="AG152" i="1"/>
  <c r="X297" i="1"/>
  <c r="AG189" i="1"/>
  <c r="CE481" i="1"/>
  <c r="CD481" i="1" s="1"/>
  <c r="AH213" i="1"/>
  <c r="AB333" i="1"/>
  <c r="S163" i="1"/>
  <c r="Y163" i="1"/>
  <c r="CE451" i="1"/>
  <c r="CD451" i="1" s="1"/>
  <c r="S297" i="1"/>
  <c r="Y189" i="1"/>
  <c r="AA343" i="1"/>
  <c r="AG328" i="1"/>
  <c r="AD328" i="1"/>
  <c r="X328" i="1"/>
  <c r="S473" i="1"/>
  <c r="AH452" i="1"/>
  <c r="BZ335" i="1"/>
  <c r="X159" i="1"/>
  <c r="Z163" i="1"/>
  <c r="Y230" i="1"/>
  <c r="CE391" i="1"/>
  <c r="CD391" i="1" s="1"/>
  <c r="Y328" i="1"/>
  <c r="AA328" i="1"/>
  <c r="X387" i="1"/>
  <c r="AC452" i="1"/>
  <c r="S333" i="1"/>
  <c r="Z333" i="1"/>
  <c r="Y452" i="1"/>
  <c r="AA452" i="1"/>
  <c r="AG333" i="1"/>
  <c r="BZ519" i="1"/>
  <c r="S452" i="1"/>
  <c r="AC333" i="1"/>
  <c r="AA451" i="1"/>
  <c r="AI355" i="1"/>
  <c r="BZ214" i="1"/>
  <c r="CE214" i="1"/>
  <c r="CD214" i="1" s="1"/>
  <c r="AI322" i="1"/>
  <c r="Y322" i="1"/>
  <c r="AG237" i="1"/>
  <c r="X237" i="1"/>
  <c r="AI237" i="1"/>
  <c r="S237" i="1"/>
  <c r="AH237" i="1"/>
  <c r="BZ197" i="1"/>
  <c r="CE197" i="1"/>
  <c r="CD197" i="1" s="1"/>
  <c r="AG245" i="1"/>
  <c r="Z245" i="1"/>
  <c r="S245" i="1"/>
  <c r="Y245" i="1"/>
  <c r="AA245" i="1"/>
  <c r="AH245" i="1"/>
  <c r="AI245" i="1"/>
  <c r="AC245" i="1"/>
  <c r="X245" i="1"/>
  <c r="AD245" i="1"/>
  <c r="Z237" i="1"/>
  <c r="AC322" i="1"/>
  <c r="AD322" i="1"/>
  <c r="S498" i="1"/>
  <c r="AC498" i="1"/>
  <c r="Z498" i="1"/>
  <c r="AC159" i="1"/>
  <c r="X230" i="1"/>
  <c r="AA498" i="1"/>
  <c r="CE316" i="1"/>
  <c r="CD316" i="1" s="1"/>
  <c r="AC237" i="1"/>
  <c r="AB159" i="1"/>
  <c r="S393" i="1"/>
  <c r="AG393" i="1"/>
  <c r="Y393" i="1"/>
  <c r="AA393" i="1"/>
  <c r="AH393" i="1"/>
  <c r="AC471" i="1"/>
  <c r="AA471" i="1"/>
  <c r="AB471" i="1"/>
  <c r="Z471" i="1"/>
  <c r="AD230" i="1"/>
  <c r="AI230" i="1"/>
  <c r="S230" i="1"/>
  <c r="AG230" i="1"/>
  <c r="AC251" i="1"/>
  <c r="AD251" i="1"/>
  <c r="AG322" i="1"/>
  <c r="BZ232" i="1"/>
  <c r="CE232" i="1"/>
  <c r="CD232" i="1" s="1"/>
  <c r="AH243" i="1"/>
  <c r="AG243" i="1"/>
  <c r="AI243" i="1"/>
  <c r="S243" i="1"/>
  <c r="AH490" i="1"/>
  <c r="AI490" i="1"/>
  <c r="X490" i="1"/>
  <c r="S490" i="1"/>
  <c r="BZ245" i="1"/>
  <c r="CE245" i="1"/>
  <c r="CD245" i="1" s="1"/>
  <c r="BZ229" i="1"/>
  <c r="CE229" i="1"/>
  <c r="CD229" i="1" s="1"/>
  <c r="AA168" i="1"/>
  <c r="S168" i="1"/>
  <c r="Y168" i="1"/>
  <c r="AH168" i="1"/>
  <c r="AI516" i="1"/>
  <c r="S516" i="1"/>
  <c r="AC516" i="1"/>
  <c r="AA516" i="1"/>
  <c r="AH516" i="1"/>
  <c r="BZ500" i="1"/>
  <c r="CE500" i="1"/>
  <c r="CD500" i="1" s="1"/>
  <c r="AD193" i="1"/>
  <c r="AH193" i="1"/>
  <c r="CE461" i="1"/>
  <c r="CD461" i="1" s="1"/>
  <c r="BZ461" i="1"/>
  <c r="CE414" i="1"/>
  <c r="CD414" i="1" s="1"/>
  <c r="BZ414" i="1"/>
  <c r="BZ423" i="1"/>
  <c r="CE423" i="1"/>
  <c r="CD423" i="1" s="1"/>
  <c r="AA375" i="1"/>
  <c r="AI159" i="1"/>
  <c r="AA159" i="1"/>
  <c r="Y159" i="1"/>
  <c r="AD159" i="1"/>
  <c r="BZ292" i="1"/>
  <c r="CE261" i="1"/>
  <c r="CD261" i="1" s="1"/>
  <c r="AB245" i="1"/>
  <c r="BZ202" i="1"/>
  <c r="CE204" i="1"/>
  <c r="CD204" i="1" s="1"/>
  <c r="AH471" i="1"/>
  <c r="AA243" i="1"/>
  <c r="CE499" i="1"/>
  <c r="CD499" i="1" s="1"/>
  <c r="AA251" i="1"/>
  <c r="CE412" i="1"/>
  <c r="CD412" i="1" s="1"/>
  <c r="X380" i="1"/>
  <c r="AH467" i="1"/>
  <c r="Z464" i="1"/>
  <c r="AH258" i="1"/>
  <c r="AD258" i="1"/>
  <c r="AI216" i="1"/>
  <c r="AC439" i="1"/>
  <c r="Y216" i="1"/>
  <c r="Z216" i="1"/>
  <c r="S485" i="1"/>
  <c r="AA297" i="1"/>
  <c r="AB297" i="1"/>
  <c r="X189" i="1"/>
  <c r="AB189" i="1"/>
  <c r="BZ200" i="1"/>
  <c r="CE200" i="1"/>
  <c r="CD200" i="1" s="1"/>
  <c r="AA462" i="1"/>
  <c r="Y462" i="1"/>
  <c r="AD462" i="1"/>
  <c r="Y343" i="1"/>
  <c r="AB343" i="1"/>
  <c r="AD356" i="1"/>
  <c r="AB356" i="1"/>
  <c r="X363" i="1"/>
  <c r="AG363" i="1"/>
  <c r="AH466" i="1"/>
  <c r="AC466" i="1"/>
  <c r="Y455" i="1"/>
  <c r="AA288" i="1"/>
  <c r="X288" i="1"/>
  <c r="X439" i="1"/>
  <c r="AH473" i="1"/>
  <c r="AB473" i="1"/>
  <c r="AC473" i="1"/>
  <c r="AG467" i="1"/>
  <c r="CE375" i="1"/>
  <c r="CD375" i="1" s="1"/>
  <c r="BZ217" i="1"/>
  <c r="AG216" i="1"/>
  <c r="BZ188" i="1"/>
  <c r="AB188" i="1"/>
  <c r="AB163" i="1"/>
  <c r="AC288" i="1"/>
  <c r="AB288" i="1"/>
  <c r="AG149" i="1"/>
  <c r="AB363" i="1"/>
  <c r="Z363" i="1"/>
  <c r="Z297" i="1"/>
  <c r="AC189" i="1"/>
  <c r="AA189" i="1"/>
  <c r="AC343" i="1"/>
  <c r="AC356" i="1"/>
  <c r="AG331" i="1"/>
  <c r="AH345" i="1"/>
  <c r="CE186" i="1"/>
  <c r="CD186" i="1" s="1"/>
  <c r="AC243" i="1"/>
  <c r="AB243" i="1"/>
  <c r="AD243" i="1"/>
  <c r="Y243" i="1"/>
  <c r="Z243" i="1"/>
  <c r="AA490" i="1"/>
  <c r="AB168" i="1"/>
  <c r="Z516" i="1"/>
  <c r="X516" i="1"/>
  <c r="AC193" i="1"/>
  <c r="Z193" i="1"/>
  <c r="AA193" i="1"/>
  <c r="AB193" i="1"/>
  <c r="S193" i="1"/>
  <c r="Y193" i="1"/>
  <c r="AB327" i="1"/>
  <c r="Y327" i="1"/>
  <c r="AB318" i="1"/>
  <c r="Y318" i="1"/>
  <c r="AI393" i="1"/>
  <c r="X393" i="1"/>
  <c r="AD393" i="1"/>
  <c r="AC393" i="1"/>
  <c r="AI471" i="1"/>
  <c r="Y471" i="1"/>
  <c r="X471" i="1"/>
  <c r="AD471" i="1"/>
  <c r="Z322" i="1"/>
  <c r="X322" i="1"/>
  <c r="AA322" i="1"/>
  <c r="Z230" i="1"/>
  <c r="AH230" i="1"/>
  <c r="AC230" i="1"/>
  <c r="X251" i="1"/>
  <c r="Z251" i="1"/>
  <c r="AB251" i="1"/>
  <c r="AH251" i="1"/>
  <c r="AG251" i="1"/>
  <c r="Y251" i="1"/>
  <c r="S439" i="1"/>
  <c r="AA473" i="1"/>
  <c r="X473" i="1"/>
  <c r="Y473" i="1"/>
  <c r="AC467" i="1"/>
  <c r="CE459" i="1"/>
  <c r="CD459" i="1" s="1"/>
  <c r="AC272" i="1"/>
  <c r="AD237" i="1"/>
  <c r="AA237" i="1"/>
  <c r="Y237" i="1"/>
  <c r="S159" i="1"/>
  <c r="AH159" i="1"/>
  <c r="AG159" i="1"/>
  <c r="AC216" i="1"/>
  <c r="AC214" i="1"/>
  <c r="AA188" i="1"/>
  <c r="AA163" i="1"/>
  <c r="AH163" i="1"/>
  <c r="CE253" i="1"/>
  <c r="CD253" i="1" s="1"/>
  <c r="Z490" i="1"/>
  <c r="Y490" i="1"/>
  <c r="AC490" i="1"/>
  <c r="S288" i="1"/>
  <c r="AH288" i="1"/>
  <c r="AH149" i="1"/>
  <c r="Y516" i="1"/>
  <c r="AB516" i="1"/>
  <c r="BZ463" i="1"/>
  <c r="CE401" i="1"/>
  <c r="CD401" i="1" s="1"/>
  <c r="BZ418" i="1"/>
  <c r="AD309" i="1"/>
  <c r="Y363" i="1"/>
  <c r="AA230" i="1"/>
  <c r="S189" i="1"/>
  <c r="Z168" i="1"/>
  <c r="AC168" i="1"/>
  <c r="BZ340" i="1"/>
  <c r="Y451" i="1"/>
  <c r="S343" i="1"/>
  <c r="AD343" i="1"/>
  <c r="CE250" i="1"/>
  <c r="CD250" i="1" s="1"/>
  <c r="AG471" i="1"/>
  <c r="CE517" i="1"/>
  <c r="CD517" i="1" s="1"/>
  <c r="AB393" i="1"/>
  <c r="Z356" i="1"/>
  <c r="AG462" i="1"/>
  <c r="CE325" i="1"/>
  <c r="CD325" i="1" s="1"/>
  <c r="CE276" i="1"/>
  <c r="CD276" i="1" s="1"/>
  <c r="X243" i="1"/>
  <c r="S251" i="1"/>
  <c r="AB507" i="1"/>
  <c r="AI251" i="1"/>
  <c r="AI288" i="1"/>
  <c r="S322" i="1"/>
  <c r="Y501" i="1"/>
  <c r="AC501" i="1"/>
  <c r="X394" i="1"/>
  <c r="AH424" i="1"/>
  <c r="AG424" i="1"/>
  <c r="AD151" i="1"/>
  <c r="S151" i="1"/>
  <c r="AG276" i="1"/>
  <c r="Z149" i="1"/>
  <c r="AD521" i="1"/>
  <c r="AD501" i="1"/>
  <c r="S501" i="1"/>
  <c r="X204" i="1"/>
  <c r="AA226" i="1"/>
  <c r="Y427" i="1"/>
  <c r="AB509" i="1"/>
  <c r="Z439" i="1"/>
  <c r="Z467" i="1"/>
  <c r="AC407" i="1"/>
  <c r="AB464" i="1"/>
  <c r="AG452" i="1"/>
  <c r="AD452" i="1"/>
  <c r="AA424" i="1"/>
  <c r="AD424" i="1"/>
  <c r="AC424" i="1"/>
  <c r="AA333" i="1"/>
  <c r="Y333" i="1"/>
  <c r="BZ283" i="1"/>
  <c r="AH151" i="1"/>
  <c r="Y151" i="1"/>
  <c r="Z222" i="1"/>
  <c r="AB216" i="1"/>
  <c r="AH216" i="1"/>
  <c r="X214" i="1"/>
  <c r="CE487" i="1"/>
  <c r="CD487" i="1" s="1"/>
  <c r="X276" i="1"/>
  <c r="Y149" i="1"/>
  <c r="AH501" i="1"/>
  <c r="AC204" i="1"/>
  <c r="BZ213" i="1"/>
  <c r="AA260" i="1"/>
  <c r="AB500" i="1"/>
  <c r="AH519" i="1"/>
  <c r="Y202" i="1"/>
  <c r="AC464" i="1"/>
  <c r="X424" i="1"/>
  <c r="BZ164" i="1"/>
  <c r="AB149" i="1"/>
  <c r="AH256" i="1"/>
  <c r="AI151" i="1"/>
  <c r="AB467" i="1"/>
  <c r="S464" i="1"/>
  <c r="X452" i="1"/>
  <c r="AB452" i="1"/>
  <c r="AB424" i="1"/>
  <c r="Z424" i="1"/>
  <c r="Y424" i="1"/>
  <c r="X333" i="1"/>
  <c r="X216" i="1"/>
  <c r="S216" i="1"/>
  <c r="AD216" i="1"/>
  <c r="X149" i="1"/>
  <c r="X501" i="1"/>
  <c r="AG501" i="1"/>
  <c r="BZ407" i="1"/>
  <c r="X260" i="1"/>
  <c r="BZ159" i="1"/>
  <c r="BZ439" i="1"/>
  <c r="X519" i="1"/>
  <c r="AH231" i="1"/>
  <c r="AI309" i="1"/>
  <c r="AB235" i="1"/>
  <c r="AI235" i="1"/>
  <c r="Z235" i="1"/>
  <c r="S235" i="1"/>
  <c r="X235" i="1"/>
  <c r="AC235" i="1"/>
  <c r="AD235" i="1"/>
  <c r="AC170" i="1"/>
  <c r="Z170" i="1"/>
  <c r="AD170" i="1"/>
  <c r="Y170" i="1"/>
  <c r="AH170" i="1"/>
  <c r="AG170" i="1"/>
  <c r="AA170" i="1"/>
  <c r="X170" i="1"/>
  <c r="CE252" i="1"/>
  <c r="CD252" i="1" s="1"/>
  <c r="AD188" i="1"/>
  <c r="AH455" i="1"/>
  <c r="Y466" i="1"/>
  <c r="AA466" i="1"/>
  <c r="BZ319" i="1"/>
  <c r="AH188" i="1"/>
  <c r="Z188" i="1"/>
  <c r="AG188" i="1"/>
  <c r="CE502" i="1"/>
  <c r="CD502" i="1" s="1"/>
  <c r="AG469" i="1"/>
  <c r="AD455" i="1"/>
  <c r="X455" i="1"/>
  <c r="AG309" i="1"/>
  <c r="AH309" i="1"/>
  <c r="Z309" i="1"/>
  <c r="BZ409" i="1"/>
  <c r="AC176" i="1"/>
  <c r="CE482" i="1"/>
  <c r="CD482" i="1" s="1"/>
  <c r="BZ482" i="1"/>
  <c r="AD502" i="1"/>
  <c r="AG502" i="1"/>
  <c r="AA502" i="1"/>
  <c r="BZ359" i="1"/>
  <c r="CE359" i="1"/>
  <c r="CD359" i="1" s="1"/>
  <c r="AG353" i="1"/>
  <c r="AA353" i="1"/>
  <c r="AI466" i="1"/>
  <c r="Z466" i="1"/>
  <c r="AB466" i="1"/>
  <c r="X466" i="1"/>
  <c r="AD466" i="1"/>
  <c r="AG466" i="1"/>
  <c r="CE353" i="1"/>
  <c r="CD353" i="1" s="1"/>
  <c r="BZ353" i="1"/>
  <c r="AI455" i="1"/>
  <c r="AG221" i="1"/>
  <c r="Z221" i="1"/>
  <c r="AD221" i="1"/>
  <c r="Y221" i="1"/>
  <c r="AC221" i="1"/>
  <c r="AH221" i="1"/>
  <c r="AA221" i="1"/>
  <c r="AI221" i="1"/>
  <c r="AA176" i="1"/>
  <c r="AG176" i="1"/>
  <c r="S176" i="1"/>
  <c r="AI176" i="1"/>
  <c r="AB176" i="1"/>
  <c r="AD176" i="1"/>
  <c r="Y176" i="1"/>
  <c r="X176" i="1"/>
  <c r="Y188" i="1"/>
  <c r="Z455" i="1"/>
  <c r="AG455" i="1"/>
  <c r="Y309" i="1"/>
  <c r="Y235" i="1"/>
  <c r="X188" i="1"/>
  <c r="S188" i="1"/>
  <c r="AA455" i="1"/>
  <c r="AB455" i="1"/>
  <c r="AC455" i="1"/>
  <c r="X309" i="1"/>
  <c r="AC309" i="1"/>
  <c r="S309" i="1"/>
  <c r="S466" i="1"/>
  <c r="CE306" i="1"/>
  <c r="CD306" i="1" s="1"/>
  <c r="AB221" i="1"/>
  <c r="AI507" i="1"/>
  <c r="Z507" i="1"/>
  <c r="X507" i="1"/>
  <c r="AI297" i="1"/>
  <c r="AC297" i="1"/>
  <c r="Y297" i="1"/>
  <c r="AD297" i="1"/>
  <c r="AI189" i="1"/>
  <c r="AD189" i="1"/>
  <c r="AI163" i="1"/>
  <c r="AI462" i="1"/>
  <c r="S462" i="1"/>
  <c r="AC462" i="1"/>
  <c r="Z462" i="1"/>
  <c r="AB462" i="1"/>
  <c r="X462" i="1"/>
  <c r="BZ417" i="1"/>
  <c r="CE417" i="1"/>
  <c r="CD417" i="1" s="1"/>
  <c r="AI343" i="1"/>
  <c r="AH343" i="1"/>
  <c r="X343" i="1"/>
  <c r="AA302" i="1"/>
  <c r="AI356" i="1"/>
  <c r="S356" i="1"/>
  <c r="AH356" i="1"/>
  <c r="X356" i="1"/>
  <c r="AA356" i="1"/>
  <c r="AG356" i="1"/>
  <c r="AA213" i="1"/>
  <c r="AD213" i="1"/>
  <c r="AB213" i="1"/>
  <c r="S213" i="1"/>
  <c r="X213" i="1"/>
  <c r="AC213" i="1"/>
  <c r="AG213" i="1"/>
  <c r="AI213" i="1"/>
  <c r="Z213" i="1"/>
  <c r="Z387" i="1"/>
  <c r="AI387" i="1"/>
  <c r="AC387" i="1"/>
  <c r="AH387" i="1"/>
  <c r="AD387" i="1"/>
  <c r="Y387" i="1"/>
  <c r="AA387" i="1"/>
  <c r="AI363" i="1"/>
  <c r="AD363" i="1"/>
  <c r="S363" i="1"/>
  <c r="AI168" i="1"/>
  <c r="AI193" i="1"/>
  <c r="X193" i="1"/>
  <c r="AG193" i="1"/>
  <c r="CE195" i="1"/>
  <c r="CD195" i="1" s="1"/>
  <c r="BZ195" i="1"/>
  <c r="AA427" i="1"/>
  <c r="Z427" i="1"/>
  <c r="AH427" i="1"/>
  <c r="CE498" i="1"/>
  <c r="CD498" i="1" s="1"/>
  <c r="AA276" i="1"/>
  <c r="AD256" i="1"/>
  <c r="AB260" i="1"/>
  <c r="AH260" i="1"/>
  <c r="AD226" i="1"/>
  <c r="AG427" i="1"/>
  <c r="AB427" i="1"/>
  <c r="Z519" i="1"/>
  <c r="BZ333" i="1"/>
  <c r="AH331" i="1"/>
  <c r="X331" i="1"/>
  <c r="Y331" i="1"/>
  <c r="AA331" i="1"/>
  <c r="AI214" i="1"/>
  <c r="AA214" i="1"/>
  <c r="AG214" i="1"/>
  <c r="AG217" i="1"/>
  <c r="X217" i="1"/>
  <c r="AA217" i="1"/>
  <c r="AH217" i="1"/>
  <c r="AB217" i="1"/>
  <c r="AD217" i="1"/>
  <c r="AC217" i="1"/>
  <c r="Y217" i="1"/>
  <c r="AI217" i="1"/>
  <c r="Z217" i="1"/>
  <c r="AI439" i="1"/>
  <c r="AD353" i="1"/>
  <c r="X353" i="1"/>
  <c r="S353" i="1"/>
  <c r="AI353" i="1"/>
  <c r="AH353" i="1"/>
  <c r="AC353" i="1"/>
  <c r="Z353" i="1"/>
  <c r="Y353" i="1"/>
  <c r="AB353" i="1"/>
  <c r="AH306" i="1"/>
  <c r="Z306" i="1"/>
  <c r="Y306" i="1"/>
  <c r="AG306" i="1"/>
  <c r="AC306" i="1"/>
  <c r="AD306" i="1"/>
  <c r="S306" i="1"/>
  <c r="AI306" i="1"/>
  <c r="X306" i="1"/>
  <c r="CE508" i="1"/>
  <c r="CD508" i="1" s="1"/>
  <c r="BZ293" i="1"/>
  <c r="AB204" i="1"/>
  <c r="Y260" i="1"/>
  <c r="AD260" i="1"/>
  <c r="AH226" i="1"/>
  <c r="AG226" i="1"/>
  <c r="X502" i="1"/>
  <c r="AD427" i="1"/>
  <c r="X427" i="1"/>
  <c r="AD519" i="1"/>
  <c r="AB331" i="1"/>
  <c r="AD331" i="1"/>
  <c r="AC151" i="1"/>
  <c r="AB151" i="1"/>
  <c r="X308" i="1"/>
  <c r="Y308" i="1"/>
  <c r="AA308" i="1"/>
  <c r="AB308" i="1"/>
  <c r="AC308" i="1"/>
  <c r="AH308" i="1"/>
  <c r="AG308" i="1"/>
  <c r="AD308" i="1"/>
  <c r="S390" i="1"/>
  <c r="Y390" i="1"/>
  <c r="AA390" i="1"/>
  <c r="AB390" i="1"/>
  <c r="AH390" i="1"/>
  <c r="CE235" i="1"/>
  <c r="CD235" i="1" s="1"/>
  <c r="BZ235" i="1"/>
  <c r="AC186" i="1"/>
  <c r="Z186" i="1"/>
  <c r="X498" i="1"/>
  <c r="AB498" i="1"/>
  <c r="AH498" i="1"/>
  <c r="AI498" i="1"/>
  <c r="CE274" i="1"/>
  <c r="CD274" i="1" s="1"/>
  <c r="BZ274" i="1"/>
  <c r="AC215" i="1"/>
  <c r="AG215" i="1"/>
  <c r="Y491" i="1"/>
  <c r="Z491" i="1"/>
  <c r="AB378" i="1"/>
  <c r="Z378" i="1"/>
  <c r="AB225" i="1"/>
  <c r="BZ194" i="1"/>
  <c r="CE194" i="1"/>
  <c r="CD194" i="1" s="1"/>
  <c r="AA252" i="1"/>
  <c r="AC406" i="1"/>
  <c r="AD406" i="1"/>
  <c r="AI226" i="1"/>
  <c r="X226" i="1"/>
  <c r="AB226" i="1"/>
  <c r="S226" i="1"/>
  <c r="Z260" i="1"/>
  <c r="AC260" i="1"/>
  <c r="AG260" i="1"/>
  <c r="BZ393" i="1"/>
  <c r="CE393" i="1"/>
  <c r="CD393" i="1" s="1"/>
  <c r="AI256" i="1"/>
  <c r="AA256" i="1"/>
  <c r="X256" i="1"/>
  <c r="AG519" i="1"/>
  <c r="AA519" i="1"/>
  <c r="AI276" i="1"/>
  <c r="AD276" i="1"/>
  <c r="S276" i="1"/>
  <c r="AB276" i="1"/>
  <c r="AA204" i="1"/>
  <c r="AG204" i="1"/>
  <c r="AH276" i="1"/>
  <c r="Y256" i="1"/>
  <c r="Y204" i="1"/>
  <c r="AH204" i="1"/>
  <c r="S519" i="1"/>
  <c r="AI467" i="1"/>
  <c r="AB258" i="1"/>
  <c r="Y258" i="1"/>
  <c r="AI258" i="1"/>
  <c r="Z258" i="1"/>
  <c r="AG258" i="1"/>
  <c r="S258" i="1"/>
  <c r="X258" i="1"/>
  <c r="AC258" i="1"/>
  <c r="Z502" i="1"/>
  <c r="AH502" i="1"/>
  <c r="AI502" i="1"/>
  <c r="AH439" i="1"/>
  <c r="X467" i="1"/>
  <c r="Y467" i="1"/>
  <c r="Y464" i="1"/>
  <c r="AH464" i="1"/>
  <c r="AA464" i="1"/>
  <c r="AB214" i="1"/>
  <c r="AD214" i="1"/>
  <c r="CE149" i="1"/>
  <c r="CD149" i="1" s="1"/>
  <c r="Y276" i="1"/>
  <c r="CE400" i="1"/>
  <c r="CD400" i="1" s="1"/>
  <c r="Z256" i="1"/>
  <c r="Y439" i="1"/>
  <c r="AD439" i="1"/>
  <c r="AB439" i="1"/>
  <c r="S467" i="1"/>
  <c r="AH412" i="1"/>
  <c r="AG464" i="1"/>
  <c r="AD464" i="1"/>
  <c r="X151" i="1"/>
  <c r="AG151" i="1"/>
  <c r="S214" i="1"/>
  <c r="Z214" i="1"/>
  <c r="CE219" i="1"/>
  <c r="CD219" i="1" s="1"/>
  <c r="AC276" i="1"/>
  <c r="CE485" i="1"/>
  <c r="CD485" i="1" s="1"/>
  <c r="S256" i="1"/>
  <c r="AB256" i="1"/>
  <c r="S204" i="1"/>
  <c r="Z204" i="1"/>
  <c r="Y498" i="1"/>
  <c r="S260" i="1"/>
  <c r="Z226" i="1"/>
  <c r="AC226" i="1"/>
  <c r="AC502" i="1"/>
  <c r="Y502" i="1"/>
  <c r="S427" i="1"/>
  <c r="AB519" i="1"/>
  <c r="Y519" i="1"/>
  <c r="S331" i="1"/>
  <c r="Z331" i="1"/>
  <c r="AA258" i="1"/>
  <c r="S308" i="1"/>
  <c r="AB306" i="1"/>
  <c r="AG491" i="1"/>
  <c r="AI519" i="1"/>
  <c r="AI204" i="1"/>
  <c r="AI260" i="1"/>
  <c r="AC202" i="1"/>
  <c r="X202" i="1"/>
  <c r="AA202" i="1"/>
  <c r="AI149" i="1"/>
  <c r="AD149" i="1"/>
  <c r="AA149" i="1"/>
  <c r="AC149" i="1"/>
  <c r="X345" i="1"/>
  <c r="Z345" i="1"/>
  <c r="AB345" i="1"/>
  <c r="AB501" i="1"/>
  <c r="AA501" i="1"/>
  <c r="AA235" i="1"/>
  <c r="AG235" i="1"/>
  <c r="AI170" i="1"/>
  <c r="AB170" i="1"/>
  <c r="S170" i="1"/>
  <c r="X221" i="1"/>
  <c r="Z176" i="1"/>
  <c r="AD335" i="1"/>
  <c r="S335" i="1"/>
  <c r="AG199" i="1"/>
  <c r="Z199" i="1"/>
  <c r="Z200" i="1"/>
  <c r="X200" i="1"/>
  <c r="AH200" i="1"/>
  <c r="S459" i="1"/>
  <c r="X459" i="1"/>
  <c r="AI459" i="1"/>
  <c r="BZ390" i="1"/>
  <c r="CE390" i="1"/>
  <c r="CD390" i="1" s="1"/>
  <c r="BZ457" i="1"/>
  <c r="X199" i="1"/>
  <c r="S199" i="1"/>
  <c r="AA199" i="1"/>
  <c r="AG234" i="1"/>
  <c r="X234" i="1"/>
  <c r="AH486" i="1"/>
  <c r="AC486" i="1"/>
  <c r="AB435" i="1"/>
  <c r="Y435" i="1"/>
  <c r="AC435" i="1"/>
  <c r="AD274" i="1"/>
  <c r="AH274" i="1"/>
  <c r="CE369" i="1"/>
  <c r="CD369" i="1" s="1"/>
  <c r="BZ369" i="1"/>
  <c r="CE146" i="1"/>
  <c r="CD146" i="1" s="1"/>
  <c r="BZ146" i="1"/>
  <c r="AG313" i="1"/>
  <c r="S313" i="1"/>
  <c r="Z313" i="1"/>
  <c r="AD313" i="1"/>
  <c r="AH418" i="1"/>
  <c r="S418" i="1"/>
  <c r="AC274" i="1"/>
  <c r="AH145" i="1"/>
  <c r="AB407" i="1"/>
  <c r="AH234" i="1"/>
  <c r="X177" i="1"/>
  <c r="CE272" i="1"/>
  <c r="CD272" i="1" s="1"/>
  <c r="AB199" i="1"/>
  <c r="X195" i="1"/>
  <c r="S195" i="1"/>
  <c r="AH293" i="1"/>
  <c r="Z319" i="1"/>
  <c r="AH319" i="1"/>
  <c r="AH469" i="1"/>
  <c r="AA409" i="1"/>
  <c r="AG409" i="1"/>
  <c r="S409" i="1"/>
  <c r="Z409" i="1"/>
  <c r="X207" i="1"/>
  <c r="S207" i="1"/>
  <c r="AI207" i="1"/>
  <c r="BZ386" i="1"/>
  <c r="CE386" i="1"/>
  <c r="CD386" i="1" s="1"/>
  <c r="AA512" i="1"/>
  <c r="AH512" i="1"/>
  <c r="AI385" i="1"/>
  <c r="AG385" i="1"/>
  <c r="Y385" i="1"/>
  <c r="X385" i="1"/>
  <c r="Z385" i="1"/>
  <c r="AA385" i="1"/>
  <c r="S385" i="1"/>
  <c r="AH385" i="1"/>
  <c r="AB385" i="1"/>
  <c r="AB364" i="1"/>
  <c r="AC364" i="1"/>
  <c r="AA355" i="1"/>
  <c r="AA145" i="1"/>
  <c r="AI145" i="1"/>
  <c r="X145" i="1"/>
  <c r="S454" i="1"/>
  <c r="AB454" i="1"/>
  <c r="S290" i="1"/>
  <c r="BZ465" i="1"/>
  <c r="CE465" i="1"/>
  <c r="CD465" i="1" s="1"/>
  <c r="AA423" i="1"/>
  <c r="AB423" i="1"/>
  <c r="AC423" i="1"/>
  <c r="AA315" i="1"/>
  <c r="AI280" i="1"/>
  <c r="AD280" i="1"/>
  <c r="AD346" i="1"/>
  <c r="AC346" i="1"/>
  <c r="AB185" i="1"/>
  <c r="Z185" i="1"/>
  <c r="X290" i="1"/>
  <c r="Z407" i="1"/>
  <c r="Y280" i="1"/>
  <c r="AG412" i="1"/>
  <c r="Z280" i="1"/>
  <c r="S412" i="1"/>
  <c r="AB234" i="1"/>
  <c r="Z486" i="1"/>
  <c r="S200" i="1"/>
  <c r="CE342" i="1"/>
  <c r="CD342" i="1" s="1"/>
  <c r="AB313" i="1"/>
  <c r="BZ302" i="1"/>
  <c r="AC385" i="1"/>
  <c r="AD390" i="1"/>
  <c r="X390" i="1"/>
  <c r="AI331" i="1"/>
  <c r="CE434" i="1"/>
  <c r="CD434" i="1" s="1"/>
  <c r="BZ434" i="1"/>
  <c r="S453" i="1"/>
  <c r="Y453" i="1"/>
  <c r="AD453" i="1"/>
  <c r="X453" i="1"/>
  <c r="AC477" i="1"/>
  <c r="AH477" i="1"/>
  <c r="S477" i="1"/>
  <c r="AI415" i="1"/>
  <c r="S415" i="1"/>
  <c r="Y415" i="1"/>
  <c r="AG415" i="1"/>
  <c r="X415" i="1"/>
  <c r="AD415" i="1"/>
  <c r="AI222" i="1"/>
  <c r="AD222" i="1"/>
  <c r="S222" i="1"/>
  <c r="X222" i="1"/>
  <c r="AD248" i="1"/>
  <c r="AD509" i="1"/>
  <c r="AI461" i="1"/>
  <c r="AG461" i="1"/>
  <c r="AH461" i="1"/>
  <c r="X461" i="1"/>
  <c r="AA401" i="1"/>
  <c r="Z401" i="1"/>
  <c r="AC401" i="1"/>
  <c r="AA458" i="1"/>
  <c r="Y458" i="1"/>
  <c r="Z458" i="1"/>
  <c r="X458" i="1"/>
  <c r="S478" i="1"/>
  <c r="AG478" i="1"/>
  <c r="BZ416" i="1"/>
  <c r="CE416" i="1"/>
  <c r="CD416" i="1" s="1"/>
  <c r="AG361" i="1"/>
  <c r="AC361" i="1"/>
  <c r="BZ338" i="1"/>
  <c r="CE338" i="1"/>
  <c r="CD338" i="1" s="1"/>
  <c r="X318" i="1"/>
  <c r="AD318" i="1"/>
  <c r="Z318" i="1"/>
  <c r="S481" i="1"/>
  <c r="X252" i="1"/>
  <c r="S252" i="1"/>
  <c r="AD468" i="1"/>
  <c r="AG468" i="1"/>
  <c r="Z509" i="1"/>
  <c r="CE490" i="1"/>
  <c r="CD490" i="1" s="1"/>
  <c r="AB481" i="1"/>
  <c r="AG401" i="1"/>
  <c r="Y401" i="1"/>
  <c r="AC222" i="1"/>
  <c r="AH318" i="1"/>
  <c r="AA453" i="1"/>
  <c r="AC415" i="1"/>
  <c r="AA415" i="1"/>
  <c r="AA361" i="1"/>
  <c r="AD437" i="1"/>
  <c r="AI406" i="1"/>
  <c r="CE239" i="1"/>
  <c r="CD239" i="1" s="1"/>
  <c r="BZ239" i="1"/>
  <c r="AG164" i="1"/>
  <c r="CE155" i="1"/>
  <c r="CD155" i="1" s="1"/>
  <c r="BZ155" i="1"/>
  <c r="AD456" i="1"/>
  <c r="Y456" i="1"/>
  <c r="Z355" i="1"/>
  <c r="AC355" i="1"/>
  <c r="AG355" i="1"/>
  <c r="AD355" i="1"/>
  <c r="S355" i="1"/>
  <c r="AB355" i="1"/>
  <c r="AI274" i="1"/>
  <c r="Z274" i="1"/>
  <c r="AG274" i="1"/>
  <c r="AA274" i="1"/>
  <c r="AI454" i="1"/>
  <c r="AD454" i="1"/>
  <c r="AG454" i="1"/>
  <c r="AA454" i="1"/>
  <c r="AH454" i="1"/>
  <c r="Y454" i="1"/>
  <c r="AI290" i="1"/>
  <c r="Z290" i="1"/>
  <c r="AG290" i="1"/>
  <c r="AA290" i="1"/>
  <c r="S423" i="1"/>
  <c r="Y423" i="1"/>
  <c r="AG423" i="1"/>
  <c r="AI423" i="1"/>
  <c r="X423" i="1"/>
  <c r="AD423" i="1"/>
  <c r="AI315" i="1"/>
  <c r="Z315" i="1"/>
  <c r="AC315" i="1"/>
  <c r="S315" i="1"/>
  <c r="AD315" i="1"/>
  <c r="AG315" i="1"/>
  <c r="AB315" i="1"/>
  <c r="AI412" i="1"/>
  <c r="AC412" i="1"/>
  <c r="AD412" i="1"/>
  <c r="AA412" i="1"/>
  <c r="AA185" i="1"/>
  <c r="AC185" i="1"/>
  <c r="Y185" i="1"/>
  <c r="AI185" i="1"/>
  <c r="S509" i="1"/>
  <c r="Y290" i="1"/>
  <c r="AH290" i="1"/>
  <c r="AB401" i="1"/>
  <c r="AB280" i="1"/>
  <c r="Z412" i="1"/>
  <c r="AC468" i="1"/>
  <c r="AH456" i="1"/>
  <c r="CE226" i="1"/>
  <c r="CD226" i="1" s="1"/>
  <c r="AA222" i="1"/>
  <c r="AH299" i="1"/>
  <c r="AH453" i="1"/>
  <c r="AC453" i="1"/>
  <c r="AC375" i="1"/>
  <c r="AH415" i="1"/>
  <c r="CE314" i="1"/>
  <c r="CD314" i="1" s="1"/>
  <c r="AH423" i="1"/>
  <c r="AH361" i="1"/>
  <c r="AD478" i="1"/>
  <c r="X454" i="1"/>
  <c r="Z454" i="1"/>
  <c r="Z435" i="1"/>
  <c r="AA406" i="1"/>
  <c r="X355" i="1"/>
  <c r="X437" i="1"/>
  <c r="X315" i="1"/>
  <c r="AI469" i="1"/>
  <c r="Y469" i="1"/>
  <c r="X469" i="1"/>
  <c r="AD469" i="1"/>
  <c r="AB469" i="1"/>
  <c r="AC469" i="1"/>
  <c r="AA469" i="1"/>
  <c r="AI409" i="1"/>
  <c r="X409" i="1"/>
  <c r="AD409" i="1"/>
  <c r="AC409" i="1"/>
  <c r="AB409" i="1"/>
  <c r="AH409" i="1"/>
  <c r="BZ406" i="1"/>
  <c r="CE406" i="1"/>
  <c r="CD406" i="1" s="1"/>
  <c r="AG207" i="1"/>
  <c r="AB207" i="1"/>
  <c r="AD207" i="1"/>
  <c r="AH207" i="1"/>
  <c r="AA207" i="1"/>
  <c r="Z207" i="1"/>
  <c r="Y207" i="1"/>
  <c r="CE362" i="1"/>
  <c r="CD362" i="1" s="1"/>
  <c r="BZ362" i="1"/>
  <c r="Z346" i="1"/>
  <c r="AA346" i="1"/>
  <c r="AC507" i="1"/>
  <c r="Y507" i="1"/>
  <c r="AH507" i="1"/>
  <c r="S507" i="1"/>
  <c r="AG507" i="1"/>
  <c r="AD507" i="1"/>
  <c r="Z225" i="1"/>
  <c r="X225" i="1"/>
  <c r="AI225" i="1"/>
  <c r="S225" i="1"/>
  <c r="Y225" i="1"/>
  <c r="AI178" i="1"/>
  <c r="AG178" i="1"/>
  <c r="AH178" i="1"/>
  <c r="CE516" i="1"/>
  <c r="CD516" i="1" s="1"/>
  <c r="BZ516" i="1"/>
  <c r="AG500" i="1"/>
  <c r="AA500" i="1"/>
  <c r="AH500" i="1"/>
  <c r="BZ303" i="1"/>
  <c r="CE303" i="1"/>
  <c r="CD303" i="1" s="1"/>
  <c r="Z272" i="1"/>
  <c r="AB272" i="1"/>
  <c r="X272" i="1"/>
  <c r="Z321" i="1"/>
  <c r="AB321" i="1"/>
  <c r="AH321" i="1"/>
  <c r="AC327" i="1"/>
  <c r="S327" i="1"/>
  <c r="Z327" i="1"/>
  <c r="X327" i="1"/>
  <c r="Z375" i="1"/>
  <c r="AB375" i="1"/>
  <c r="Y375" i="1"/>
  <c r="AD375" i="1"/>
  <c r="AG375" i="1"/>
  <c r="X375" i="1"/>
  <c r="AG406" i="1"/>
  <c r="AH406" i="1"/>
  <c r="X406" i="1"/>
  <c r="S406" i="1"/>
  <c r="AC509" i="1"/>
  <c r="AD481" i="1"/>
  <c r="Y481" i="1"/>
  <c r="X468" i="1"/>
  <c r="S468" i="1"/>
  <c r="AA468" i="1"/>
  <c r="S272" i="1"/>
  <c r="AD272" i="1"/>
  <c r="S318" i="1"/>
  <c r="AG252" i="1"/>
  <c r="AD252" i="1"/>
  <c r="AG453" i="1"/>
  <c r="AH375" i="1"/>
  <c r="AH327" i="1"/>
  <c r="AC478" i="1"/>
  <c r="AH458" i="1"/>
  <c r="Z406" i="1"/>
  <c r="Y461" i="1"/>
  <c r="AA225" i="1"/>
  <c r="AA505" i="1"/>
  <c r="S435" i="1"/>
  <c r="AD435" i="1"/>
  <c r="X435" i="1"/>
  <c r="AH435" i="1"/>
  <c r="AA435" i="1"/>
  <c r="AB145" i="1"/>
  <c r="AC145" i="1"/>
  <c r="X407" i="1"/>
  <c r="AD407" i="1"/>
  <c r="AI407" i="1"/>
  <c r="AH280" i="1"/>
  <c r="AC280" i="1"/>
  <c r="AI200" i="1"/>
  <c r="AA200" i="1"/>
  <c r="AC200" i="1"/>
  <c r="Y200" i="1"/>
  <c r="BZ341" i="1"/>
  <c r="CE341" i="1"/>
  <c r="CD341" i="1" s="1"/>
  <c r="AC459" i="1"/>
  <c r="AB459" i="1"/>
  <c r="AH459" i="1"/>
  <c r="AG459" i="1"/>
  <c r="Z459" i="1"/>
  <c r="AA459" i="1"/>
  <c r="X346" i="1"/>
  <c r="AI346" i="1"/>
  <c r="Y346" i="1"/>
  <c r="AI313" i="1"/>
  <c r="AH313" i="1"/>
  <c r="X313" i="1"/>
  <c r="Y313" i="1"/>
  <c r="AA313" i="1"/>
  <c r="CE285" i="1"/>
  <c r="CD285" i="1" s="1"/>
  <c r="BZ285" i="1"/>
  <c r="AI418" i="1"/>
  <c r="Y418" i="1"/>
  <c r="Z418" i="1"/>
  <c r="AB418" i="1"/>
  <c r="AC418" i="1"/>
  <c r="AD418" i="1"/>
  <c r="AA418" i="1"/>
  <c r="BZ309" i="1"/>
  <c r="CE309" i="1"/>
  <c r="CD309" i="1" s="1"/>
  <c r="X509" i="1"/>
  <c r="Y509" i="1"/>
  <c r="AH481" i="1"/>
  <c r="X481" i="1"/>
  <c r="AH407" i="1"/>
  <c r="S407" i="1"/>
  <c r="S280" i="1"/>
  <c r="X412" i="1"/>
  <c r="AH468" i="1"/>
  <c r="AG272" i="1"/>
  <c r="X274" i="1"/>
  <c r="AD185" i="1"/>
  <c r="AG185" i="1"/>
  <c r="S145" i="1"/>
  <c r="Z145" i="1"/>
  <c r="Y222" i="1"/>
  <c r="AG220" i="1"/>
  <c r="AG318" i="1"/>
  <c r="CE231" i="1"/>
  <c r="CD231" i="1" s="1"/>
  <c r="AC252" i="1"/>
  <c r="AB252" i="1"/>
  <c r="AH509" i="1"/>
  <c r="AA509" i="1"/>
  <c r="AA481" i="1"/>
  <c r="AG481" i="1"/>
  <c r="AC290" i="1"/>
  <c r="AD290" i="1"/>
  <c r="AH401" i="1"/>
  <c r="X401" i="1"/>
  <c r="BZ410" i="1"/>
  <c r="Y407" i="1"/>
  <c r="AA407" i="1"/>
  <c r="X280" i="1"/>
  <c r="AA280" i="1"/>
  <c r="AB412" i="1"/>
  <c r="Y468" i="1"/>
  <c r="Z468" i="1"/>
  <c r="AA456" i="1"/>
  <c r="AD364" i="1"/>
  <c r="Y272" i="1"/>
  <c r="AA272" i="1"/>
  <c r="Y274" i="1"/>
  <c r="AB274" i="1"/>
  <c r="S185" i="1"/>
  <c r="X185" i="1"/>
  <c r="Y145" i="1"/>
  <c r="AG145" i="1"/>
  <c r="AG222" i="1"/>
  <c r="AH222" i="1"/>
  <c r="AD177" i="1"/>
  <c r="X495" i="1"/>
  <c r="AC318" i="1"/>
  <c r="AA318" i="1"/>
  <c r="BZ320" i="1"/>
  <c r="Y252" i="1"/>
  <c r="AD200" i="1"/>
  <c r="AG200" i="1"/>
  <c r="CE479" i="1"/>
  <c r="CD479" i="1" s="1"/>
  <c r="S469" i="1"/>
  <c r="Z453" i="1"/>
  <c r="S375" i="1"/>
  <c r="Y409" i="1"/>
  <c r="Z415" i="1"/>
  <c r="AA327" i="1"/>
  <c r="AB477" i="1"/>
  <c r="Y500" i="1"/>
  <c r="AD459" i="1"/>
  <c r="Y459" i="1"/>
  <c r="Z423" i="1"/>
  <c r="Z361" i="1"/>
  <c r="X418" i="1"/>
  <c r="AG418" i="1"/>
  <c r="AC454" i="1"/>
  <c r="AG435" i="1"/>
  <c r="AB406" i="1"/>
  <c r="Y406" i="1"/>
  <c r="AH355" i="1"/>
  <c r="AC321" i="1"/>
  <c r="AC313" i="1"/>
  <c r="AD461" i="1"/>
  <c r="Y315" i="1"/>
  <c r="BZ182" i="1"/>
  <c r="AG225" i="1"/>
  <c r="AH225" i="1"/>
  <c r="AD225" i="1"/>
  <c r="AH505" i="1"/>
  <c r="S248" i="1"/>
  <c r="AH248" i="1"/>
  <c r="AC225" i="1"/>
  <c r="AI509" i="1"/>
  <c r="AI435" i="1"/>
  <c r="AI308" i="1"/>
  <c r="AI390" i="1"/>
  <c r="AG390" i="1"/>
  <c r="AI345" i="1"/>
  <c r="Z390" i="1"/>
  <c r="AI464" i="1"/>
  <c r="AD199" i="1"/>
  <c r="Y199" i="1"/>
  <c r="AC199" i="1"/>
  <c r="AH199" i="1"/>
  <c r="X219" i="1"/>
  <c r="AD219" i="1"/>
  <c r="BZ233" i="1"/>
  <c r="CE233" i="1"/>
  <c r="CD233" i="1" s="1"/>
  <c r="AI172" i="1"/>
  <c r="S172" i="1"/>
  <c r="AH172" i="1"/>
  <c r="X172" i="1"/>
  <c r="AD172" i="1"/>
  <c r="Y172" i="1"/>
  <c r="AC172" i="1"/>
  <c r="Z172" i="1"/>
  <c r="AA172" i="1"/>
  <c r="BZ153" i="1"/>
  <c r="CE153" i="1"/>
  <c r="CD153" i="1" s="1"/>
  <c r="BZ175" i="1"/>
  <c r="CE175" i="1"/>
  <c r="CD175" i="1" s="1"/>
  <c r="AI497" i="1"/>
  <c r="Z497" i="1"/>
  <c r="Y497" i="1"/>
  <c r="AD497" i="1"/>
  <c r="AB497" i="1"/>
  <c r="AH497" i="1"/>
  <c r="X497" i="1"/>
  <c r="S497" i="1"/>
  <c r="AA497" i="1"/>
  <c r="BZ380" i="1"/>
  <c r="CE380" i="1"/>
  <c r="CD380" i="1" s="1"/>
  <c r="AI259" i="1"/>
  <c r="AB259" i="1"/>
  <c r="AH259" i="1"/>
  <c r="X259" i="1"/>
  <c r="AC259" i="1"/>
  <c r="AD259" i="1"/>
  <c r="S259" i="1"/>
  <c r="Y259" i="1"/>
  <c r="BZ198" i="1"/>
  <c r="CE198" i="1"/>
  <c r="CD198" i="1" s="1"/>
  <c r="CE166" i="1"/>
  <c r="CD166" i="1" s="1"/>
  <c r="BZ166" i="1"/>
  <c r="BZ506" i="1"/>
  <c r="CE506" i="1"/>
  <c r="CD506" i="1" s="1"/>
  <c r="AI340" i="1"/>
  <c r="S340" i="1"/>
  <c r="AC340" i="1"/>
  <c r="X340" i="1"/>
  <c r="AD340" i="1"/>
  <c r="Z340" i="1"/>
  <c r="AH340" i="1"/>
  <c r="AB340" i="1"/>
  <c r="AG340" i="1"/>
  <c r="BZ484" i="1"/>
  <c r="CE484" i="1"/>
  <c r="CD484" i="1" s="1"/>
  <c r="BZ190" i="1"/>
  <c r="CE190" i="1"/>
  <c r="CD190" i="1" s="1"/>
  <c r="AI394" i="1"/>
  <c r="S394" i="1"/>
  <c r="Y394" i="1"/>
  <c r="Z394" i="1"/>
  <c r="AB394" i="1"/>
  <c r="AC394" i="1"/>
  <c r="AD394" i="1"/>
  <c r="AA394" i="1"/>
  <c r="BZ310" i="1"/>
  <c r="CE310" i="1"/>
  <c r="CD310" i="1" s="1"/>
  <c r="CE404" i="1"/>
  <c r="CD404" i="1" s="1"/>
  <c r="BZ404" i="1"/>
  <c r="BZ323" i="1"/>
  <c r="CE323" i="1"/>
  <c r="CD323" i="1" s="1"/>
  <c r="CE330" i="1"/>
  <c r="CD330" i="1" s="1"/>
  <c r="BZ330" i="1"/>
  <c r="BZ218" i="1"/>
  <c r="CE218" i="1"/>
  <c r="CD218" i="1" s="1"/>
  <c r="CE223" i="1"/>
  <c r="CD223" i="1" s="1"/>
  <c r="BZ223" i="1"/>
  <c r="BZ486" i="1"/>
  <c r="CE486" i="1"/>
  <c r="CD486" i="1" s="1"/>
  <c r="CE411" i="1"/>
  <c r="CD411" i="1" s="1"/>
  <c r="BZ411" i="1"/>
  <c r="CE488" i="1"/>
  <c r="CD488" i="1" s="1"/>
  <c r="BZ488" i="1"/>
  <c r="CE398" i="1"/>
  <c r="CD398" i="1" s="1"/>
  <c r="BZ398" i="1"/>
  <c r="BZ266" i="1"/>
  <c r="CE266" i="1"/>
  <c r="CD266" i="1" s="1"/>
  <c r="BZ243" i="1"/>
  <c r="CE243" i="1"/>
  <c r="CD243" i="1" s="1"/>
  <c r="CE453" i="1"/>
  <c r="CD453" i="1" s="1"/>
  <c r="BZ453" i="1"/>
  <c r="Y403" i="1"/>
  <c r="AC403" i="1"/>
  <c r="AD403" i="1"/>
  <c r="Z420" i="1"/>
  <c r="AH420" i="1"/>
  <c r="AB420" i="1"/>
  <c r="Y420" i="1"/>
  <c r="AH376" i="1"/>
  <c r="X376" i="1"/>
  <c r="AC376" i="1"/>
  <c r="BZ337" i="1"/>
  <c r="CE337" i="1"/>
  <c r="CD337" i="1" s="1"/>
  <c r="CE234" i="1"/>
  <c r="CD234" i="1" s="1"/>
  <c r="BZ234" i="1"/>
  <c r="S402" i="1"/>
  <c r="AC402" i="1"/>
  <c r="AA402" i="1"/>
  <c r="S305" i="1"/>
  <c r="S460" i="1"/>
  <c r="AG460" i="1"/>
  <c r="AC460" i="1"/>
  <c r="BZ343" i="1"/>
  <c r="CE343" i="1"/>
  <c r="CD343" i="1" s="1"/>
  <c r="AB369" i="1"/>
  <c r="AC369" i="1"/>
  <c r="Y369" i="1"/>
  <c r="CE396" i="1"/>
  <c r="CD396" i="1" s="1"/>
  <c r="BZ396" i="1"/>
  <c r="BZ247" i="1"/>
  <c r="CE247" i="1"/>
  <c r="CD247" i="1" s="1"/>
  <c r="CE145" i="1"/>
  <c r="CD145" i="1" s="1"/>
  <c r="BZ145" i="1"/>
  <c r="Y475" i="1"/>
  <c r="AD475" i="1"/>
  <c r="AG475" i="1"/>
  <c r="AA475" i="1"/>
  <c r="X475" i="1"/>
  <c r="BZ387" i="1"/>
  <c r="CE387" i="1"/>
  <c r="CD387" i="1" s="1"/>
  <c r="AC324" i="1"/>
  <c r="S324" i="1"/>
  <c r="Z324" i="1"/>
  <c r="AB324" i="1"/>
  <c r="CE211" i="1"/>
  <c r="CD211" i="1" s="1"/>
  <c r="CE280" i="1"/>
  <c r="CD280" i="1" s="1"/>
  <c r="AA259" i="1"/>
  <c r="AB172" i="1"/>
  <c r="Y340" i="1"/>
  <c r="AG394" i="1"/>
  <c r="AG497" i="1"/>
  <c r="AC219" i="1"/>
  <c r="AG172" i="1"/>
  <c r="Z259" i="1"/>
  <c r="AI514" i="1"/>
  <c r="AG514" i="1"/>
  <c r="Z514" i="1"/>
  <c r="X514" i="1"/>
  <c r="AB514" i="1"/>
  <c r="AD514" i="1"/>
  <c r="AA514" i="1"/>
  <c r="AH514" i="1"/>
  <c r="Y514" i="1"/>
  <c r="S514" i="1"/>
  <c r="Z382" i="1"/>
  <c r="AC382" i="1"/>
  <c r="AH382" i="1"/>
  <c r="AD382" i="1"/>
  <c r="X382" i="1"/>
  <c r="AI382" i="1"/>
  <c r="S382" i="1"/>
  <c r="AB382" i="1"/>
  <c r="Y382" i="1"/>
  <c r="AA382" i="1"/>
  <c r="AG382" i="1"/>
  <c r="BZ244" i="1"/>
  <c r="CE244" i="1"/>
  <c r="CD244" i="1" s="1"/>
  <c r="BZ212" i="1"/>
  <c r="CE212" i="1"/>
  <c r="CD212" i="1" s="1"/>
  <c r="Z171" i="1"/>
  <c r="AI171" i="1"/>
  <c r="AC171" i="1"/>
  <c r="S171" i="1"/>
  <c r="AG171" i="1"/>
  <c r="AD171" i="1"/>
  <c r="AH171" i="1"/>
  <c r="X171" i="1"/>
  <c r="AA171" i="1"/>
  <c r="Y171" i="1"/>
  <c r="S479" i="1"/>
  <c r="AC479" i="1"/>
  <c r="AB479" i="1"/>
  <c r="AA479" i="1"/>
  <c r="AG479" i="1"/>
  <c r="AH479" i="1"/>
  <c r="AI479" i="1"/>
  <c r="Z479" i="1"/>
  <c r="AD479" i="1"/>
  <c r="CE382" i="1"/>
  <c r="CD382" i="1" s="1"/>
  <c r="BZ382" i="1"/>
  <c r="X184" i="1"/>
  <c r="AC184" i="1"/>
  <c r="Y184" i="1"/>
  <c r="S184" i="1"/>
  <c r="Z184" i="1"/>
  <c r="AB184" i="1"/>
  <c r="AD184" i="1"/>
  <c r="AG184" i="1"/>
  <c r="AA184" i="1"/>
  <c r="AI403" i="1"/>
  <c r="AA403" i="1"/>
  <c r="Z403" i="1"/>
  <c r="AG403" i="1"/>
  <c r="BZ298" i="1"/>
  <c r="CE298" i="1"/>
  <c r="CD298" i="1" s="1"/>
  <c r="AD209" i="1"/>
  <c r="AH209" i="1"/>
  <c r="AA209" i="1"/>
  <c r="AC209" i="1"/>
  <c r="S209" i="1"/>
  <c r="AB209" i="1"/>
  <c r="Y209" i="1"/>
  <c r="X209" i="1"/>
  <c r="AG209" i="1"/>
  <c r="AI420" i="1"/>
  <c r="AI376" i="1"/>
  <c r="AB311" i="1"/>
  <c r="AH311" i="1"/>
  <c r="AI311" i="1"/>
  <c r="AC311" i="1"/>
  <c r="S311" i="1"/>
  <c r="AD311" i="1"/>
  <c r="Y311" i="1"/>
  <c r="X311" i="1"/>
  <c r="AA311" i="1"/>
  <c r="Z311" i="1"/>
  <c r="BZ324" i="1"/>
  <c r="CE324" i="1"/>
  <c r="CD324" i="1" s="1"/>
  <c r="AA320" i="1"/>
  <c r="Y320" i="1"/>
  <c r="AI320" i="1"/>
  <c r="X320" i="1"/>
  <c r="AD320" i="1"/>
  <c r="AG320" i="1"/>
  <c r="S320" i="1"/>
  <c r="Z320" i="1"/>
  <c r="AB320" i="1"/>
  <c r="AC320" i="1"/>
  <c r="CE454" i="1"/>
  <c r="CD454" i="1" s="1"/>
  <c r="BZ454" i="1"/>
  <c r="AI402" i="1"/>
  <c r="X338" i="1"/>
  <c r="AD338" i="1"/>
  <c r="Z338" i="1"/>
  <c r="AB338" i="1"/>
  <c r="Y338" i="1"/>
  <c r="AG338" i="1"/>
  <c r="AA338" i="1"/>
  <c r="AC338" i="1"/>
  <c r="S338" i="1"/>
  <c r="AH338" i="1"/>
  <c r="AI338" i="1"/>
  <c r="X305" i="1"/>
  <c r="AB305" i="1"/>
  <c r="AH305" i="1"/>
  <c r="AI305" i="1"/>
  <c r="AA305" i="1"/>
  <c r="Y305" i="1"/>
  <c r="AC305" i="1"/>
  <c r="AD305" i="1"/>
  <c r="AI460" i="1"/>
  <c r="BZ426" i="1"/>
  <c r="CE426" i="1"/>
  <c r="CD426" i="1" s="1"/>
  <c r="AI369" i="1"/>
  <c r="Z369" i="1"/>
  <c r="AG369" i="1"/>
  <c r="AA369" i="1"/>
  <c r="AG465" i="1"/>
  <c r="Z465" i="1"/>
  <c r="AD465" i="1"/>
  <c r="Y465" i="1"/>
  <c r="X465" i="1"/>
  <c r="AA465" i="1"/>
  <c r="AC465" i="1"/>
  <c r="AH465" i="1"/>
  <c r="S465" i="1"/>
  <c r="S332" i="1"/>
  <c r="AC332" i="1"/>
  <c r="AB332" i="1"/>
  <c r="Y332" i="1"/>
  <c r="AD332" i="1"/>
  <c r="X332" i="1"/>
  <c r="AH332" i="1"/>
  <c r="AG332" i="1"/>
  <c r="AA332" i="1"/>
  <c r="Z332" i="1"/>
  <c r="AI332" i="1"/>
  <c r="AI231" i="1"/>
  <c r="AC231" i="1"/>
  <c r="X231" i="1"/>
  <c r="AA231" i="1"/>
  <c r="S231" i="1"/>
  <c r="AB231" i="1"/>
  <c r="Z231" i="1"/>
  <c r="AD231" i="1"/>
  <c r="BZ394" i="1"/>
  <c r="CE394" i="1"/>
  <c r="CD394" i="1" s="1"/>
  <c r="BZ260" i="1"/>
  <c r="CE260" i="1"/>
  <c r="CD260" i="1" s="1"/>
  <c r="AI475" i="1"/>
  <c r="AA324" i="1"/>
  <c r="Y324" i="1"/>
  <c r="AI324" i="1"/>
  <c r="AA420" i="1"/>
  <c r="AD420" i="1"/>
  <c r="AC420" i="1"/>
  <c r="AA376" i="1"/>
  <c r="AG376" i="1"/>
  <c r="S376" i="1"/>
  <c r="AH475" i="1"/>
  <c r="AB475" i="1"/>
  <c r="AC475" i="1"/>
  <c r="X402" i="1"/>
  <c r="AH402" i="1"/>
  <c r="AG402" i="1"/>
  <c r="Y460" i="1"/>
  <c r="AH460" i="1"/>
  <c r="AA460" i="1"/>
  <c r="AH403" i="1"/>
  <c r="AB403" i="1"/>
  <c r="S369" i="1"/>
  <c r="AH369" i="1"/>
  <c r="CE408" i="1"/>
  <c r="CD408" i="1" s="1"/>
  <c r="AH324" i="1"/>
  <c r="X324" i="1"/>
  <c r="CE361" i="1"/>
  <c r="CD361" i="1" s="1"/>
  <c r="AG305" i="1"/>
  <c r="BZ290" i="1"/>
  <c r="AH320" i="1"/>
  <c r="AG311" i="1"/>
  <c r="Z209" i="1"/>
  <c r="AI465" i="1"/>
  <c r="AH233" i="1"/>
  <c r="S233" i="1"/>
  <c r="AD233" i="1"/>
  <c r="X233" i="1"/>
  <c r="AB233" i="1"/>
  <c r="AD504" i="1"/>
  <c r="AB504" i="1"/>
  <c r="AC504" i="1"/>
  <c r="AB175" i="1"/>
  <c r="AD175" i="1"/>
  <c r="Y175" i="1"/>
  <c r="AD380" i="1"/>
  <c r="AH380" i="1"/>
  <c r="Z380" i="1"/>
  <c r="AB380" i="1"/>
  <c r="CE445" i="1"/>
  <c r="CD445" i="1" s="1"/>
  <c r="BZ445" i="1"/>
  <c r="AC451" i="1"/>
  <c r="AD451" i="1"/>
  <c r="X451" i="1"/>
  <c r="AB451" i="1"/>
  <c r="Z451" i="1"/>
  <c r="S451" i="1"/>
  <c r="AH451" i="1"/>
  <c r="CE208" i="1"/>
  <c r="CD208" i="1" s="1"/>
  <c r="BZ208" i="1"/>
  <c r="AI184" i="1"/>
  <c r="S420" i="1"/>
  <c r="Z376" i="1"/>
  <c r="AD376" i="1"/>
  <c r="AB376" i="1"/>
  <c r="S475" i="1"/>
  <c r="AB402" i="1"/>
  <c r="Z402" i="1"/>
  <c r="Y402" i="1"/>
  <c r="X460" i="1"/>
  <c r="AB460" i="1"/>
  <c r="Z460" i="1"/>
  <c r="S403" i="1"/>
  <c r="X369" i="1"/>
  <c r="AG324" i="1"/>
  <c r="Z305" i="1"/>
  <c r="AG231" i="1"/>
  <c r="X479" i="1"/>
  <c r="AC514" i="1"/>
  <c r="AH184" i="1"/>
  <c r="AB171" i="1"/>
  <c r="AI209" i="1"/>
  <c r="BZ435" i="1"/>
  <c r="CE435" i="1"/>
  <c r="CD435" i="1" s="1"/>
  <c r="AI453" i="1"/>
  <c r="S178" i="1"/>
  <c r="AC178" i="1"/>
  <c r="AB178" i="1"/>
  <c r="Z178" i="1"/>
  <c r="AA178" i="1"/>
  <c r="Y178" i="1"/>
  <c r="AD178" i="1"/>
  <c r="AI477" i="1"/>
  <c r="Y477" i="1"/>
  <c r="X477" i="1"/>
  <c r="AD477" i="1"/>
  <c r="AG477" i="1"/>
  <c r="Z477" i="1"/>
  <c r="AA477" i="1"/>
  <c r="AB437" i="1"/>
  <c r="AH437" i="1"/>
  <c r="AC437" i="1"/>
  <c r="S437" i="1"/>
  <c r="Y437" i="1"/>
  <c r="AG437" i="1"/>
  <c r="Z437" i="1"/>
  <c r="AA437" i="1"/>
  <c r="BZ171" i="1"/>
  <c r="CE171" i="1"/>
  <c r="CD171" i="1" s="1"/>
  <c r="BZ184" i="1"/>
  <c r="CE184" i="1"/>
  <c r="CD184" i="1" s="1"/>
  <c r="AI500" i="1"/>
  <c r="AC500" i="1"/>
  <c r="S500" i="1"/>
  <c r="Z500" i="1"/>
  <c r="X500" i="1"/>
  <c r="AG248" i="1"/>
  <c r="Z248" i="1"/>
  <c r="AA248" i="1"/>
  <c r="AI248" i="1"/>
  <c r="AB248" i="1"/>
  <c r="Y248" i="1"/>
  <c r="X248" i="1"/>
  <c r="AC461" i="1"/>
  <c r="AB461" i="1"/>
  <c r="AA461" i="1"/>
  <c r="S461" i="1"/>
  <c r="BZ227" i="1"/>
  <c r="CE227" i="1"/>
  <c r="CD227" i="1" s="1"/>
  <c r="AI401" i="1"/>
  <c r="AI458" i="1"/>
  <c r="AD458" i="1"/>
  <c r="AG458" i="1"/>
  <c r="S458" i="1"/>
  <c r="AC458" i="1"/>
  <c r="AI478" i="1"/>
  <c r="AA478" i="1"/>
  <c r="AH478" i="1"/>
  <c r="Y478" i="1"/>
  <c r="Z478" i="1"/>
  <c r="AB478" i="1"/>
  <c r="X478" i="1"/>
  <c r="BZ462" i="1"/>
  <c r="CE462" i="1"/>
  <c r="CD462" i="1" s="1"/>
  <c r="AI361" i="1"/>
  <c r="AD361" i="1"/>
  <c r="X361" i="1"/>
  <c r="S361" i="1"/>
  <c r="AB361" i="1"/>
  <c r="Y361" i="1"/>
  <c r="AI272" i="1"/>
  <c r="AI321" i="1"/>
  <c r="Y321" i="1"/>
  <c r="AA321" i="1"/>
  <c r="AD321" i="1"/>
  <c r="AG321" i="1"/>
  <c r="S321" i="1"/>
  <c r="AI327" i="1"/>
  <c r="AD327" i="1"/>
  <c r="AG327" i="1"/>
  <c r="AI318" i="1"/>
  <c r="BZ428" i="1"/>
  <c r="CE428" i="1"/>
  <c r="CD428" i="1" s="1"/>
  <c r="AI481" i="1"/>
  <c r="AI252" i="1"/>
  <c r="BZ470" i="1"/>
  <c r="CE470" i="1"/>
  <c r="CD470" i="1" s="1"/>
  <c r="BZ296" i="1"/>
  <c r="CE296" i="1"/>
  <c r="CD296" i="1" s="1"/>
  <c r="AI468" i="1"/>
  <c r="AI375" i="1"/>
  <c r="BZ521" i="1"/>
  <c r="CE521" i="1"/>
  <c r="CD521" i="1" s="1"/>
  <c r="AI437" i="1"/>
  <c r="AG166" i="1"/>
  <c r="AI166" i="1"/>
  <c r="AH434" i="1"/>
  <c r="AC483" i="1"/>
  <c r="AI333" i="1"/>
  <c r="S186" i="1"/>
  <c r="BZ151" i="1"/>
  <c r="CE151" i="1"/>
  <c r="CD151" i="1" s="1"/>
  <c r="S491" i="1"/>
  <c r="AB491" i="1"/>
  <c r="AI491" i="1"/>
  <c r="AA491" i="1"/>
  <c r="AD378" i="1"/>
  <c r="AG378" i="1"/>
  <c r="S378" i="1"/>
  <c r="AI505" i="1"/>
  <c r="AG505" i="1"/>
  <c r="S505" i="1"/>
  <c r="BZ444" i="1"/>
  <c r="CE444" i="1"/>
  <c r="CD444" i="1" s="1"/>
  <c r="Y302" i="1"/>
  <c r="Z302" i="1"/>
  <c r="AG302" i="1"/>
  <c r="AD302" i="1"/>
  <c r="X302" i="1"/>
  <c r="AB302" i="1"/>
  <c r="AC302" i="1"/>
  <c r="S302" i="1"/>
  <c r="AH302" i="1"/>
  <c r="AG387" i="1"/>
  <c r="S387" i="1"/>
  <c r="BZ478" i="1"/>
  <c r="CE478" i="1"/>
  <c r="CD478" i="1" s="1"/>
  <c r="CE476" i="1"/>
  <c r="CD476" i="1" s="1"/>
  <c r="BZ476" i="1"/>
  <c r="BZ460" i="1"/>
  <c r="CE460" i="1"/>
  <c r="CD460" i="1" s="1"/>
  <c r="BZ458" i="1"/>
  <c r="CE458" i="1"/>
  <c r="CD458" i="1" s="1"/>
  <c r="AG346" i="1"/>
  <c r="AB346" i="1"/>
  <c r="S346" i="1"/>
  <c r="AH346" i="1"/>
  <c r="BZ468" i="1"/>
  <c r="CE468" i="1"/>
  <c r="CD468" i="1" s="1"/>
  <c r="AI264" i="1"/>
  <c r="X264" i="1"/>
  <c r="CE230" i="1"/>
  <c r="CD230" i="1" s="1"/>
  <c r="BZ230" i="1"/>
  <c r="AI211" i="1"/>
  <c r="AD211" i="1"/>
  <c r="S211" i="1"/>
  <c r="AH325" i="1"/>
  <c r="AI325" i="1"/>
  <c r="CE251" i="1"/>
  <c r="CD251" i="1" s="1"/>
  <c r="BZ251" i="1"/>
  <c r="Y494" i="1"/>
  <c r="AB494" i="1"/>
  <c r="S494" i="1"/>
  <c r="AI336" i="1"/>
  <c r="Z336" i="1"/>
  <c r="AI304" i="1"/>
  <c r="AB304" i="1"/>
  <c r="AH304" i="1"/>
  <c r="X304" i="1"/>
  <c r="Z304" i="1"/>
  <c r="AC304" i="1"/>
  <c r="AD304" i="1"/>
  <c r="AA304" i="1"/>
  <c r="S304" i="1"/>
  <c r="BZ183" i="1"/>
  <c r="CE183" i="1"/>
  <c r="CD183" i="1" s="1"/>
  <c r="AI499" i="1"/>
  <c r="Z499" i="1"/>
  <c r="AG499" i="1"/>
  <c r="AA499" i="1"/>
  <c r="Y499" i="1"/>
  <c r="X499" i="1"/>
  <c r="AC499" i="1"/>
  <c r="AB499" i="1"/>
  <c r="S499" i="1"/>
  <c r="AH499" i="1"/>
  <c r="AA429" i="1"/>
  <c r="AI429" i="1"/>
  <c r="Z429" i="1"/>
  <c r="AH429" i="1"/>
  <c r="AC429" i="1"/>
  <c r="AD429" i="1"/>
  <c r="X429" i="1"/>
  <c r="AG429" i="1"/>
  <c r="Y429" i="1"/>
  <c r="AI362" i="1"/>
  <c r="AD362" i="1"/>
  <c r="AG362" i="1"/>
  <c r="X362" i="1"/>
  <c r="S362" i="1"/>
  <c r="AC362" i="1"/>
  <c r="Z362" i="1"/>
  <c r="AB362" i="1"/>
  <c r="AH362" i="1"/>
  <c r="BZ504" i="1"/>
  <c r="CE504" i="1"/>
  <c r="CD504" i="1" s="1"/>
  <c r="AI512" i="1"/>
  <c r="AI239" i="1"/>
  <c r="S239" i="1"/>
  <c r="AH239" i="1"/>
  <c r="Y239" i="1"/>
  <c r="X239" i="1"/>
  <c r="AA239" i="1"/>
  <c r="AC239" i="1"/>
  <c r="AB239" i="1"/>
  <c r="AD239" i="1"/>
  <c r="AI486" i="1"/>
  <c r="BZ507" i="1"/>
  <c r="CE507" i="1"/>
  <c r="CD507" i="1" s="1"/>
  <c r="AC205" i="1"/>
  <c r="AD205" i="1"/>
  <c r="Y205" i="1"/>
  <c r="S205" i="1"/>
  <c r="AI205" i="1"/>
  <c r="AH205" i="1"/>
  <c r="AB205" i="1"/>
  <c r="AG205" i="1"/>
  <c r="X205" i="1"/>
  <c r="Z205" i="1"/>
  <c r="AA205" i="1"/>
  <c r="AI364" i="1"/>
  <c r="AI220" i="1"/>
  <c r="AI463" i="1"/>
  <c r="AC463" i="1"/>
  <c r="AB463" i="1"/>
  <c r="AA463" i="1"/>
  <c r="AG463" i="1"/>
  <c r="Z463" i="1"/>
  <c r="AH463" i="1"/>
  <c r="S463" i="1"/>
  <c r="X301" i="1"/>
  <c r="AD301" i="1"/>
  <c r="AA301" i="1"/>
  <c r="AI301" i="1"/>
  <c r="S301" i="1"/>
  <c r="Z301" i="1"/>
  <c r="AG301" i="1"/>
  <c r="AB301" i="1"/>
  <c r="AH301" i="1"/>
  <c r="AI488" i="1"/>
  <c r="BZ367" i="1"/>
  <c r="CE367" i="1"/>
  <c r="CD367" i="1" s="1"/>
  <c r="CE248" i="1"/>
  <c r="CD248" i="1" s="1"/>
  <c r="BZ248" i="1"/>
  <c r="AD517" i="1"/>
  <c r="CE403" i="1"/>
  <c r="CD403" i="1" s="1"/>
  <c r="AG512" i="1"/>
  <c r="AD512" i="1"/>
  <c r="AB488" i="1"/>
  <c r="AC488" i="1"/>
  <c r="Y488" i="1"/>
  <c r="AG456" i="1"/>
  <c r="AG364" i="1"/>
  <c r="AA364" i="1"/>
  <c r="X364" i="1"/>
  <c r="AD325" i="1"/>
  <c r="CE284" i="1"/>
  <c r="CD284" i="1" s="1"/>
  <c r="Y234" i="1"/>
  <c r="AA234" i="1"/>
  <c r="AB220" i="1"/>
  <c r="AH220" i="1"/>
  <c r="Z177" i="1"/>
  <c r="S177" i="1"/>
  <c r="AB177" i="1"/>
  <c r="AB486" i="1"/>
  <c r="AD486" i="1"/>
  <c r="AA486" i="1"/>
  <c r="AB495" i="1"/>
  <c r="S495" i="1"/>
  <c r="Y299" i="1"/>
  <c r="AD299" i="1"/>
  <c r="AA299" i="1"/>
  <c r="AA161" i="1"/>
  <c r="AD463" i="1"/>
  <c r="AG335" i="1"/>
  <c r="AG239" i="1"/>
  <c r="CE275" i="1"/>
  <c r="CD275" i="1" s="1"/>
  <c r="AC301" i="1"/>
  <c r="AD499" i="1"/>
  <c r="AI335" i="1"/>
  <c r="AA359" i="1"/>
  <c r="X359" i="1"/>
  <c r="CE503" i="1"/>
  <c r="CD503" i="1" s="1"/>
  <c r="BZ503" i="1"/>
  <c r="CE515" i="1"/>
  <c r="CD515" i="1" s="1"/>
  <c r="BZ515" i="1"/>
  <c r="CE483" i="1"/>
  <c r="CD483" i="1" s="1"/>
  <c r="BZ483" i="1"/>
  <c r="BZ249" i="1"/>
  <c r="CE249" i="1"/>
  <c r="CD249" i="1" s="1"/>
  <c r="AC181" i="1"/>
  <c r="AD181" i="1"/>
  <c r="Z181" i="1"/>
  <c r="AI181" i="1"/>
  <c r="AH181" i="1"/>
  <c r="Y181" i="1"/>
  <c r="AB181" i="1"/>
  <c r="AG181" i="1"/>
  <c r="X181" i="1"/>
  <c r="S181" i="1"/>
  <c r="AA181" i="1"/>
  <c r="AI411" i="1"/>
  <c r="X411" i="1"/>
  <c r="AH411" i="1"/>
  <c r="AB411" i="1"/>
  <c r="AC411" i="1"/>
  <c r="AA411" i="1"/>
  <c r="Z411" i="1"/>
  <c r="AG411" i="1"/>
  <c r="BZ297" i="1"/>
  <c r="CE297" i="1"/>
  <c r="CD297" i="1" s="1"/>
  <c r="BZ312" i="1"/>
  <c r="CE312" i="1"/>
  <c r="CD312" i="1" s="1"/>
  <c r="BZ491" i="1"/>
  <c r="CE491" i="1"/>
  <c r="CD491" i="1" s="1"/>
  <c r="AI456" i="1"/>
  <c r="S517" i="1"/>
  <c r="AC512" i="1"/>
  <c r="Y512" i="1"/>
  <c r="Z488" i="1"/>
  <c r="X488" i="1"/>
  <c r="S488" i="1"/>
  <c r="X456" i="1"/>
  <c r="AB456" i="1"/>
  <c r="Z456" i="1"/>
  <c r="Y364" i="1"/>
  <c r="S364" i="1"/>
  <c r="S234" i="1"/>
  <c r="X220" i="1"/>
  <c r="S220" i="1"/>
  <c r="AD220" i="1"/>
  <c r="AH177" i="1"/>
  <c r="AG177" i="1"/>
  <c r="X486" i="1"/>
  <c r="Y486" i="1"/>
  <c r="AA495" i="1"/>
  <c r="AG299" i="1"/>
  <c r="BZ206" i="1"/>
  <c r="AC494" i="1"/>
  <c r="X463" i="1"/>
  <c r="AD411" i="1"/>
  <c r="CE473" i="1"/>
  <c r="CD473" i="1" s="1"/>
  <c r="S336" i="1"/>
  <c r="CE509" i="1"/>
  <c r="CD509" i="1" s="1"/>
  <c r="CE378" i="1"/>
  <c r="CD378" i="1" s="1"/>
  <c r="AG304" i="1"/>
  <c r="S429" i="1"/>
  <c r="Y304" i="1"/>
  <c r="AG400" i="1"/>
  <c r="AC400" i="1"/>
  <c r="AD400" i="1"/>
  <c r="BZ172" i="1"/>
  <c r="CE172" i="1"/>
  <c r="CD172" i="1" s="1"/>
  <c r="AH335" i="1"/>
  <c r="X335" i="1"/>
  <c r="Y335" i="1"/>
  <c r="AA335" i="1"/>
  <c r="Z335" i="1"/>
  <c r="AC335" i="1"/>
  <c r="AB335" i="1"/>
  <c r="AI234" i="1"/>
  <c r="CE205" i="1"/>
  <c r="CD205" i="1" s="1"/>
  <c r="BZ205" i="1"/>
  <c r="AI161" i="1"/>
  <c r="S161" i="1"/>
  <c r="Y161" i="1"/>
  <c r="Z161" i="1"/>
  <c r="X161" i="1"/>
  <c r="AC161" i="1"/>
  <c r="AD161" i="1"/>
  <c r="AB161" i="1"/>
  <c r="AD496" i="1"/>
  <c r="AC496" i="1"/>
  <c r="S496" i="1"/>
  <c r="AA496" i="1"/>
  <c r="Y496" i="1"/>
  <c r="X496" i="1"/>
  <c r="AH496" i="1"/>
  <c r="AI496" i="1"/>
  <c r="AB496" i="1"/>
  <c r="AI495" i="1"/>
  <c r="Y495" i="1"/>
  <c r="Z495" i="1"/>
  <c r="AH495" i="1"/>
  <c r="AI299" i="1"/>
  <c r="Z299" i="1"/>
  <c r="X299" i="1"/>
  <c r="AI177" i="1"/>
  <c r="AG227" i="1"/>
  <c r="AH227" i="1"/>
  <c r="AD227" i="1"/>
  <c r="AI227" i="1"/>
  <c r="AA227" i="1"/>
  <c r="AC227" i="1"/>
  <c r="Y227" i="1"/>
  <c r="S227" i="1"/>
  <c r="Z227" i="1"/>
  <c r="X227" i="1"/>
  <c r="BZ471" i="1"/>
  <c r="AB512" i="1"/>
  <c r="X512" i="1"/>
  <c r="S512" i="1"/>
  <c r="AH488" i="1"/>
  <c r="AA488" i="1"/>
  <c r="AC456" i="1"/>
  <c r="S456" i="1"/>
  <c r="AH364" i="1"/>
  <c r="Z364" i="1"/>
  <c r="AB325" i="1"/>
  <c r="Z234" i="1"/>
  <c r="AD234" i="1"/>
  <c r="AC234" i="1"/>
  <c r="Y220" i="1"/>
  <c r="AC220" i="1"/>
  <c r="Z220" i="1"/>
  <c r="Y177" i="1"/>
  <c r="AC177" i="1"/>
  <c r="AA177" i="1"/>
  <c r="AG486" i="1"/>
  <c r="S486" i="1"/>
  <c r="AD495" i="1"/>
  <c r="AC495" i="1"/>
  <c r="AC299" i="1"/>
  <c r="AB299" i="1"/>
  <c r="AG161" i="1"/>
  <c r="Y463" i="1"/>
  <c r="Y411" i="1"/>
  <c r="AG496" i="1"/>
  <c r="Y301" i="1"/>
  <c r="BZ301" i="1"/>
  <c r="CE301" i="1"/>
  <c r="CD301" i="1" s="1"/>
  <c r="CE311" i="1"/>
  <c r="CD311" i="1" s="1"/>
  <c r="BZ311" i="1"/>
  <c r="BZ450" i="1"/>
  <c r="CE450" i="1"/>
  <c r="CD450" i="1" s="1"/>
  <c r="AI298" i="1"/>
  <c r="X298" i="1"/>
  <c r="Z298" i="1"/>
  <c r="AD298" i="1"/>
  <c r="S298" i="1"/>
  <c r="AG298" i="1"/>
  <c r="AB298" i="1"/>
  <c r="AA298" i="1"/>
  <c r="AC298" i="1"/>
  <c r="Y298" i="1"/>
  <c r="AH298" i="1"/>
  <c r="CE201" i="1"/>
  <c r="CD201" i="1" s="1"/>
  <c r="BZ201" i="1"/>
  <c r="AB282" i="1"/>
  <c r="AA282" i="1"/>
  <c r="Z282" i="1"/>
  <c r="AG282" i="1"/>
  <c r="Y282" i="1"/>
  <c r="AI480" i="1"/>
  <c r="S480" i="1"/>
  <c r="AC480" i="1"/>
  <c r="AI293" i="1"/>
  <c r="X293" i="1"/>
  <c r="AA293" i="1"/>
  <c r="AG293" i="1"/>
  <c r="AB293" i="1"/>
  <c r="AC293" i="1"/>
  <c r="AD293" i="1"/>
  <c r="Y354" i="1"/>
  <c r="AI354" i="1"/>
  <c r="AG354" i="1"/>
  <c r="AA354" i="1"/>
  <c r="AB354" i="1"/>
  <c r="S354" i="1"/>
  <c r="AH354" i="1"/>
  <c r="AD354" i="1"/>
  <c r="AC482" i="1"/>
  <c r="Y482" i="1"/>
  <c r="AD482" i="1"/>
  <c r="AG482" i="1"/>
  <c r="Z482" i="1"/>
  <c r="BZ304" i="1"/>
  <c r="CE304" i="1"/>
  <c r="CD304" i="1" s="1"/>
  <c r="AI249" i="1"/>
  <c r="S249" i="1"/>
  <c r="Y249" i="1"/>
  <c r="AG249" i="1"/>
  <c r="AD249" i="1"/>
  <c r="AC249" i="1"/>
  <c r="Z249" i="1"/>
  <c r="AH249" i="1"/>
  <c r="AB249" i="1"/>
  <c r="AA249" i="1"/>
  <c r="AG513" i="1"/>
  <c r="AD513" i="1"/>
  <c r="Z513" i="1"/>
  <c r="AH513" i="1"/>
  <c r="X513" i="1"/>
  <c r="AB513" i="1"/>
  <c r="AI513" i="1"/>
  <c r="AC513" i="1"/>
  <c r="AI291" i="1"/>
  <c r="Y291" i="1"/>
  <c r="AG291" i="1"/>
  <c r="AC291" i="1"/>
  <c r="S291" i="1"/>
  <c r="X291" i="1"/>
  <c r="Z291" i="1"/>
  <c r="AA291" i="1"/>
  <c r="AH291" i="1"/>
  <c r="AB291" i="1"/>
  <c r="S232" i="1"/>
  <c r="X232" i="1"/>
  <c r="AB232" i="1"/>
  <c r="AD232" i="1"/>
  <c r="AG232" i="1"/>
  <c r="AA232" i="1"/>
  <c r="Y232" i="1"/>
  <c r="Z232" i="1"/>
  <c r="AC521" i="1"/>
  <c r="AB521" i="1"/>
  <c r="AH521" i="1"/>
  <c r="AG521" i="1"/>
  <c r="AA521" i="1"/>
  <c r="AI310" i="1"/>
  <c r="AC310" i="1"/>
  <c r="X310" i="1"/>
  <c r="AB310" i="1"/>
  <c r="AG310" i="1"/>
  <c r="AD310" i="1"/>
  <c r="AI457" i="1"/>
  <c r="Y457" i="1"/>
  <c r="X457" i="1"/>
  <c r="AA457" i="1"/>
  <c r="AG457" i="1"/>
  <c r="Z457" i="1"/>
  <c r="AD457" i="1"/>
  <c r="AB457" i="1"/>
  <c r="AI285" i="1"/>
  <c r="Z285" i="1"/>
  <c r="AC285" i="1"/>
  <c r="S285" i="1"/>
  <c r="AH285" i="1"/>
  <c r="AI312" i="1"/>
  <c r="Y312" i="1"/>
  <c r="AD312" i="1"/>
  <c r="S312" i="1"/>
  <c r="AG312" i="1"/>
  <c r="AB312" i="1"/>
  <c r="AA312" i="1"/>
  <c r="Z312" i="1"/>
  <c r="BZ225" i="1"/>
  <c r="CE225" i="1"/>
  <c r="CD225" i="1" s="1"/>
  <c r="BZ496" i="1"/>
  <c r="CE496" i="1"/>
  <c r="CD496" i="1" s="1"/>
  <c r="BZ489" i="1"/>
  <c r="CE489" i="1"/>
  <c r="CD489" i="1" s="1"/>
  <c r="CE388" i="1"/>
  <c r="CD388" i="1" s="1"/>
  <c r="BZ388" i="1"/>
  <c r="Z480" i="1"/>
  <c r="X319" i="1"/>
  <c r="AD319" i="1"/>
  <c r="Y164" i="1"/>
  <c r="AH310" i="1"/>
  <c r="Y310" i="1"/>
  <c r="Y285" i="1"/>
  <c r="X521" i="1"/>
  <c r="AH195" i="1"/>
  <c r="Y195" i="1"/>
  <c r="AH457" i="1"/>
  <c r="CE170" i="1"/>
  <c r="CD170" i="1" s="1"/>
  <c r="X483" i="1"/>
  <c r="X166" i="1"/>
  <c r="AD291" i="1"/>
  <c r="CE505" i="1"/>
  <c r="CD505" i="1" s="1"/>
  <c r="AD215" i="1"/>
  <c r="AH166" i="1"/>
  <c r="AB480" i="1"/>
  <c r="AA480" i="1"/>
  <c r="AG319" i="1"/>
  <c r="Z250" i="1"/>
  <c r="AD164" i="1"/>
  <c r="AA310" i="1"/>
  <c r="AG285" i="1"/>
  <c r="X285" i="1"/>
  <c r="S521" i="1"/>
  <c r="BZ512" i="1"/>
  <c r="AH482" i="1"/>
  <c r="AA482" i="1"/>
  <c r="Z293" i="1"/>
  <c r="S282" i="1"/>
  <c r="AD282" i="1"/>
  <c r="S457" i="1"/>
  <c r="AC232" i="1"/>
  <c r="CE237" i="1"/>
  <c r="CD237" i="1" s="1"/>
  <c r="AH312" i="1"/>
  <c r="AB515" i="1"/>
  <c r="AA513" i="1"/>
  <c r="AC312" i="1"/>
  <c r="CE497" i="1"/>
  <c r="CD497" i="1" s="1"/>
  <c r="X354" i="1"/>
  <c r="AI282" i="1"/>
  <c r="AG195" i="1"/>
  <c r="Z195" i="1"/>
  <c r="AD195" i="1"/>
  <c r="AB195" i="1"/>
  <c r="AI283" i="1"/>
  <c r="AH283" i="1"/>
  <c r="Z283" i="1"/>
  <c r="AD283" i="1"/>
  <c r="AC283" i="1"/>
  <c r="AA283" i="1"/>
  <c r="AB283" i="1"/>
  <c r="S283" i="1"/>
  <c r="Y283" i="1"/>
  <c r="Y319" i="1"/>
  <c r="AA319" i="1"/>
  <c r="AI319" i="1"/>
  <c r="AI250" i="1"/>
  <c r="X250" i="1"/>
  <c r="AD250" i="1"/>
  <c r="AH250" i="1"/>
  <c r="AI485" i="1"/>
  <c r="AG485" i="1"/>
  <c r="Z485" i="1"/>
  <c r="X485" i="1"/>
  <c r="Y485" i="1"/>
  <c r="AA485" i="1"/>
  <c r="AH485" i="1"/>
  <c r="AB485" i="1"/>
  <c r="AC485" i="1"/>
  <c r="AD485" i="1"/>
  <c r="CE288" i="1"/>
  <c r="CD288" i="1" s="1"/>
  <c r="BZ288" i="1"/>
  <c r="AA515" i="1"/>
  <c r="X515" i="1"/>
  <c r="AG515" i="1"/>
  <c r="AD515" i="1"/>
  <c r="AC515" i="1"/>
  <c r="Y515" i="1"/>
  <c r="S515" i="1"/>
  <c r="AB483" i="1"/>
  <c r="AI483" i="1"/>
  <c r="AH483" i="1"/>
  <c r="AG483" i="1"/>
  <c r="Z483" i="1"/>
  <c r="S483" i="1"/>
  <c r="Y483" i="1"/>
  <c r="AA483" i="1"/>
  <c r="AD483" i="1"/>
  <c r="S166" i="1"/>
  <c r="AD166" i="1"/>
  <c r="AC166" i="1"/>
  <c r="AA166" i="1"/>
  <c r="AB166" i="1"/>
  <c r="Y166" i="1"/>
  <c r="Z166" i="1"/>
  <c r="AI434" i="1"/>
  <c r="AB434" i="1"/>
  <c r="X434" i="1"/>
  <c r="AD434" i="1"/>
  <c r="AA434" i="1"/>
  <c r="AC434" i="1"/>
  <c r="Y434" i="1"/>
  <c r="Z434" i="1"/>
  <c r="S434" i="1"/>
  <c r="CE346" i="1"/>
  <c r="CD346" i="1" s="1"/>
  <c r="BZ346" i="1"/>
  <c r="AI164" i="1"/>
  <c r="AC164" i="1"/>
  <c r="S164" i="1"/>
  <c r="AB164" i="1"/>
  <c r="AI215" i="1"/>
  <c r="Z215" i="1"/>
  <c r="AH215" i="1"/>
  <c r="X215" i="1"/>
  <c r="S215" i="1"/>
  <c r="S155" i="1"/>
  <c r="AI155" i="1"/>
  <c r="X155" i="1"/>
  <c r="AB155" i="1"/>
  <c r="AA155" i="1"/>
  <c r="Z155" i="1"/>
  <c r="AG155" i="1"/>
  <c r="AD155" i="1"/>
  <c r="AH155" i="1"/>
  <c r="AC155" i="1"/>
  <c r="Y155" i="1"/>
  <c r="AG480" i="1"/>
  <c r="S250" i="1"/>
  <c r="AA164" i="1"/>
  <c r="AB285" i="1"/>
  <c r="S482" i="1"/>
  <c r="X482" i="1"/>
  <c r="AH282" i="1"/>
  <c r="AG434" i="1"/>
  <c r="BZ176" i="1"/>
  <c r="S513" i="1"/>
  <c r="Z354" i="1"/>
  <c r="X480" i="1"/>
  <c r="AH480" i="1"/>
  <c r="S319" i="1"/>
  <c r="AC319" i="1"/>
  <c r="AB250" i="1"/>
  <c r="AC250" i="1"/>
  <c r="Z164" i="1"/>
  <c r="X164" i="1"/>
  <c r="Z310" i="1"/>
  <c r="AD285" i="1"/>
  <c r="BZ424" i="1"/>
  <c r="Z521" i="1"/>
  <c r="Y521" i="1"/>
  <c r="AB482" i="1"/>
  <c r="Y293" i="1"/>
  <c r="S293" i="1"/>
  <c r="AC282" i="1"/>
  <c r="AA195" i="1"/>
  <c r="CE150" i="1"/>
  <c r="CD150" i="1" s="1"/>
  <c r="AC457" i="1"/>
  <c r="AH232" i="1"/>
  <c r="Z515" i="1"/>
  <c r="AH515" i="1"/>
  <c r="X312" i="1"/>
  <c r="Y513" i="1"/>
  <c r="AC354" i="1"/>
  <c r="X283" i="1"/>
  <c r="AB215" i="1"/>
  <c r="AI521" i="1"/>
  <c r="AI195" i="1"/>
  <c r="X249" i="1"/>
  <c r="S219" i="1"/>
  <c r="AB219" i="1"/>
  <c r="AA219" i="1"/>
  <c r="AH219" i="1"/>
  <c r="Z219" i="1"/>
  <c r="AI202" i="1"/>
  <c r="AB202" i="1"/>
  <c r="AH202" i="1"/>
  <c r="Z202" i="1"/>
  <c r="S202" i="1"/>
  <c r="AG202" i="1"/>
  <c r="CE157" i="1"/>
  <c r="CD157" i="1" s="1"/>
  <c r="BZ157" i="1"/>
  <c r="AI186" i="1"/>
  <c r="Y186" i="1"/>
  <c r="AB186" i="1"/>
  <c r="X186" i="1"/>
  <c r="AG186" i="1"/>
  <c r="AH186" i="1"/>
  <c r="AA186" i="1"/>
  <c r="AD186" i="1"/>
  <c r="AI501" i="1"/>
  <c r="Y345" i="1"/>
  <c r="AA345" i="1"/>
  <c r="AD345" i="1"/>
  <c r="AG345" i="1"/>
  <c r="S345" i="1"/>
  <c r="AI233" i="1"/>
  <c r="Y233" i="1"/>
  <c r="AG233" i="1"/>
  <c r="AA233" i="1"/>
  <c r="AC233" i="1"/>
  <c r="AI504" i="1"/>
  <c r="Y504" i="1"/>
  <c r="AG504" i="1"/>
  <c r="AH504" i="1"/>
  <c r="S504" i="1"/>
  <c r="AA504" i="1"/>
  <c r="X504" i="1"/>
  <c r="AI175" i="1"/>
  <c r="AC175" i="1"/>
  <c r="X175" i="1"/>
  <c r="AG175" i="1"/>
  <c r="AH175" i="1"/>
  <c r="Z175" i="1"/>
  <c r="AA380" i="1"/>
  <c r="Y380" i="1"/>
  <c r="AG380" i="1"/>
  <c r="S380" i="1"/>
  <c r="BZ259" i="1"/>
  <c r="CE259" i="1"/>
  <c r="CD259" i="1" s="1"/>
  <c r="X198" i="1"/>
  <c r="AI198" i="1"/>
  <c r="AC198" i="1"/>
  <c r="Y198" i="1"/>
  <c r="AB198" i="1"/>
  <c r="AD198" i="1"/>
  <c r="AG198" i="1"/>
  <c r="S198" i="1"/>
  <c r="Z198" i="1"/>
  <c r="AA198" i="1"/>
  <c r="AH198" i="1"/>
  <c r="AI451" i="1"/>
  <c r="BZ385" i="1"/>
  <c r="CE385" i="1"/>
  <c r="CD385" i="1" s="1"/>
  <c r="BZ199" i="1"/>
  <c r="CE199" i="1"/>
  <c r="CD199" i="1" s="1"/>
  <c r="AC491" i="1"/>
  <c r="X491" i="1"/>
  <c r="AH491" i="1"/>
  <c r="AD491" i="1"/>
  <c r="AG445" i="1"/>
  <c r="AA445" i="1"/>
  <c r="AI445" i="1"/>
  <c r="X445" i="1"/>
  <c r="AD445" i="1"/>
  <c r="AB445" i="1"/>
  <c r="AH445" i="1"/>
  <c r="S445" i="1"/>
  <c r="AC445" i="1"/>
  <c r="Z445" i="1"/>
  <c r="Y445" i="1"/>
  <c r="AH378" i="1"/>
  <c r="Y378" i="1"/>
  <c r="AA378" i="1"/>
  <c r="AI378" i="1"/>
  <c r="X378" i="1"/>
  <c r="AD505" i="1"/>
  <c r="Y505" i="1"/>
  <c r="AB505" i="1"/>
  <c r="X505" i="1"/>
  <c r="AC505" i="1"/>
  <c r="AI489" i="1"/>
  <c r="S489" i="1"/>
  <c r="AA489" i="1"/>
  <c r="X489" i="1"/>
  <c r="Z489" i="1"/>
  <c r="Y489" i="1"/>
  <c r="AD489" i="1"/>
  <c r="AC489" i="1"/>
  <c r="AB489" i="1"/>
  <c r="AG489" i="1"/>
  <c r="AH489" i="1"/>
  <c r="AI388" i="1"/>
  <c r="AB388" i="1"/>
  <c r="AA388" i="1"/>
  <c r="X388" i="1"/>
  <c r="AD388" i="1"/>
  <c r="Y388" i="1"/>
  <c r="Z388" i="1"/>
  <c r="S388" i="1"/>
  <c r="AG388" i="1"/>
  <c r="AH388" i="1"/>
  <c r="AC388" i="1"/>
  <c r="AG219" i="1"/>
  <c r="Y219" i="1"/>
  <c r="AI452" i="1"/>
  <c r="AI219" i="1"/>
  <c r="S175" i="1"/>
  <c r="AI223" i="1"/>
  <c r="S223" i="1"/>
  <c r="AC223" i="1"/>
  <c r="Z223" i="1"/>
  <c r="X223" i="1"/>
  <c r="AG223" i="1"/>
  <c r="Y223" i="1"/>
  <c r="AB223" i="1"/>
  <c r="AA223" i="1"/>
  <c r="AD223" i="1"/>
  <c r="AH223" i="1"/>
  <c r="AB429" i="1"/>
  <c r="Y362" i="1"/>
  <c r="AA362" i="1"/>
  <c r="BZ513" i="1"/>
  <c r="CE513" i="1"/>
  <c r="CD513" i="1" s="1"/>
  <c r="AA517" i="1"/>
  <c r="AG517" i="1"/>
  <c r="S325" i="1"/>
  <c r="AC325" i="1"/>
  <c r="Z325" i="1"/>
  <c r="CE192" i="1"/>
  <c r="CD192" i="1" s="1"/>
  <c r="CE430" i="1"/>
  <c r="CD430" i="1" s="1"/>
  <c r="CE228" i="1"/>
  <c r="CD228" i="1" s="1"/>
  <c r="AG494" i="1"/>
  <c r="AH494" i="1"/>
  <c r="Z494" i="1"/>
  <c r="AB400" i="1"/>
  <c r="Z400" i="1"/>
  <c r="Y400" i="1"/>
  <c r="Y336" i="1"/>
  <c r="AA336" i="1"/>
  <c r="Y359" i="1"/>
  <c r="AH359" i="1"/>
  <c r="AC264" i="1"/>
  <c r="AG264" i="1"/>
  <c r="AD264" i="1"/>
  <c r="Y211" i="1"/>
  <c r="Z211" i="1"/>
  <c r="AI400" i="1"/>
  <c r="AI494" i="1"/>
  <c r="AB517" i="1"/>
  <c r="AA325" i="1"/>
  <c r="X494" i="1"/>
  <c r="AD494" i="1"/>
  <c r="AA494" i="1"/>
  <c r="BZ336" i="1"/>
  <c r="S400" i="1"/>
  <c r="AC336" i="1"/>
  <c r="AH336" i="1"/>
  <c r="AB336" i="1"/>
  <c r="AC359" i="1"/>
  <c r="AG359" i="1"/>
  <c r="AD359" i="1"/>
  <c r="Y264" i="1"/>
  <c r="AB264" i="1"/>
  <c r="Z264" i="1"/>
  <c r="CE384" i="1"/>
  <c r="CD384" i="1" s="1"/>
  <c r="AG211" i="1"/>
  <c r="AC211" i="1"/>
  <c r="AH211" i="1"/>
  <c r="AI359" i="1"/>
  <c r="AA211" i="1"/>
  <c r="AH517" i="1"/>
  <c r="AC517" i="1"/>
  <c r="BZ501" i="1"/>
  <c r="Y325" i="1"/>
  <c r="Z517" i="1"/>
  <c r="X517" i="1"/>
  <c r="Y517" i="1"/>
  <c r="X325" i="1"/>
  <c r="X400" i="1"/>
  <c r="AH400" i="1"/>
  <c r="AG336" i="1"/>
  <c r="AD336" i="1"/>
  <c r="X336" i="1"/>
  <c r="S359" i="1"/>
  <c r="AB359" i="1"/>
  <c r="Z359" i="1"/>
  <c r="S264" i="1"/>
  <c r="AA264" i="1"/>
  <c r="CE442" i="1"/>
  <c r="CD442" i="1" s="1"/>
  <c r="AB211" i="1"/>
  <c r="X211" i="1"/>
  <c r="AI281" i="1"/>
  <c r="AI236" i="1"/>
  <c r="AI257" i="1"/>
  <c r="AI279" i="1"/>
  <c r="AI510" i="1"/>
  <c r="AI374" i="1"/>
  <c r="AI397" i="1"/>
  <c r="AI447" i="1"/>
  <c r="AI295" i="1"/>
  <c r="AI520" i="1"/>
  <c r="AI254" i="1"/>
  <c r="AI438" i="1"/>
  <c r="AI432" i="1"/>
  <c r="AI270" i="1"/>
  <c r="AI154" i="1"/>
  <c r="AI242" i="1"/>
  <c r="AI158" i="1"/>
  <c r="AI143" i="1"/>
  <c r="AI286" i="1"/>
  <c r="AI268" i="1"/>
  <c r="AI240" i="1"/>
  <c r="AI294" i="1"/>
  <c r="AI278" i="1"/>
  <c r="AI238" i="1"/>
  <c r="AI191" i="1"/>
  <c r="AI349" i="1"/>
  <c r="AI246" i="1"/>
  <c r="AI352" i="1"/>
  <c r="AI169" i="1"/>
  <c r="AI389" i="1"/>
  <c r="AI307" i="1"/>
  <c r="AI431" i="1"/>
  <c r="AI156" i="1"/>
  <c r="AI448" i="1"/>
  <c r="AI518" i="1"/>
  <c r="AI262" i="1"/>
  <c r="AI365" i="1"/>
  <c r="AI522" i="1"/>
  <c r="AI357" i="1"/>
  <c r="AI373" i="1"/>
  <c r="AI160" i="1"/>
  <c r="AI413" i="1"/>
  <c r="AI287" i="1"/>
  <c r="AI381" i="1"/>
  <c r="AI383" i="1"/>
  <c r="AI419" i="1"/>
  <c r="AI368" i="1"/>
  <c r="AI196" i="1"/>
  <c r="AI440" i="1"/>
  <c r="AI347" i="1"/>
  <c r="AI371" i="1"/>
  <c r="AI148" i="1"/>
  <c r="AI395" i="1"/>
  <c r="AI421" i="1"/>
  <c r="AI348" i="1"/>
  <c r="AI358" i="1"/>
  <c r="AI271" i="1"/>
  <c r="AI162" i="1"/>
  <c r="AI187" i="1"/>
  <c r="AI144" i="1"/>
  <c r="AI350" i="1"/>
  <c r="AI441" i="1"/>
  <c r="AI366" i="1"/>
  <c r="AI263" i="1"/>
  <c r="AI360" i="1"/>
  <c r="AI289" i="1"/>
  <c r="AI492" i="1"/>
  <c r="AI255" i="1"/>
  <c r="AI179" i="1"/>
  <c r="AI405" i="1"/>
  <c r="AI449" i="1"/>
  <c r="AI433" i="1"/>
  <c r="AI265" i="1"/>
  <c r="AI277" i="1"/>
  <c r="AI273" i="1"/>
  <c r="AA395" i="1"/>
  <c r="S395" i="1"/>
  <c r="X395" i="1"/>
  <c r="AB395" i="1"/>
  <c r="Z395" i="1"/>
  <c r="Y395" i="1"/>
  <c r="AD395" i="1"/>
  <c r="AH395" i="1"/>
  <c r="AC395" i="1"/>
  <c r="AG395" i="1"/>
  <c r="AA421" i="1"/>
  <c r="S421" i="1"/>
  <c r="X421" i="1"/>
  <c r="AB421" i="1"/>
  <c r="Z421" i="1"/>
  <c r="Y421" i="1"/>
  <c r="AC421" i="1"/>
  <c r="AG421" i="1"/>
  <c r="AH421" i="1"/>
  <c r="AD421" i="1"/>
  <c r="CE347" i="1"/>
  <c r="CD347" i="1" s="1"/>
  <c r="BZ347" i="1"/>
  <c r="CE371" i="1"/>
  <c r="CD371" i="1" s="1"/>
  <c r="BZ371" i="1"/>
  <c r="CE281" i="1"/>
  <c r="CD281" i="1" s="1"/>
  <c r="BZ281" i="1"/>
  <c r="S350" i="1"/>
  <c r="X350" i="1"/>
  <c r="AB350" i="1"/>
  <c r="AA350" i="1"/>
  <c r="AC350" i="1"/>
  <c r="AG350" i="1"/>
  <c r="Z350" i="1"/>
  <c r="AH350" i="1"/>
  <c r="Y350" i="1"/>
  <c r="AD350" i="1"/>
  <c r="CE287" i="1"/>
  <c r="CD287" i="1" s="1"/>
  <c r="BZ287" i="1"/>
  <c r="S263" i="1"/>
  <c r="X263" i="1"/>
  <c r="AB263" i="1"/>
  <c r="AA263" i="1"/>
  <c r="AC263" i="1"/>
  <c r="AG263" i="1"/>
  <c r="AD263" i="1"/>
  <c r="Y263" i="1"/>
  <c r="AH263" i="1"/>
  <c r="Z263" i="1"/>
  <c r="AA179" i="1"/>
  <c r="Z179" i="1"/>
  <c r="AB179" i="1"/>
  <c r="S179" i="1"/>
  <c r="AD179" i="1"/>
  <c r="AH179" i="1"/>
  <c r="AC179" i="1"/>
  <c r="AG179" i="1"/>
  <c r="X179" i="1"/>
  <c r="Y179" i="1"/>
  <c r="S447" i="1"/>
  <c r="X447" i="1"/>
  <c r="AB447" i="1"/>
  <c r="AA447" i="1"/>
  <c r="Z447" i="1"/>
  <c r="AC447" i="1"/>
  <c r="AG447" i="1"/>
  <c r="Y447" i="1"/>
  <c r="AH447" i="1"/>
  <c r="AD447" i="1"/>
  <c r="S295" i="1"/>
  <c r="X295" i="1"/>
  <c r="AB295" i="1"/>
  <c r="AA295" i="1"/>
  <c r="AC295" i="1"/>
  <c r="AG295" i="1"/>
  <c r="AD295" i="1"/>
  <c r="Z295" i="1"/>
  <c r="Y295" i="1"/>
  <c r="AH295" i="1"/>
  <c r="AA196" i="1"/>
  <c r="Z196" i="1"/>
  <c r="AC196" i="1"/>
  <c r="AG196" i="1"/>
  <c r="X196" i="1"/>
  <c r="AD196" i="1"/>
  <c r="AH196" i="1"/>
  <c r="AB196" i="1"/>
  <c r="Y196" i="1"/>
  <c r="S196" i="1"/>
  <c r="AA156" i="1"/>
  <c r="S156" i="1"/>
  <c r="X156" i="1"/>
  <c r="AB156" i="1"/>
  <c r="Z156" i="1"/>
  <c r="AC156" i="1"/>
  <c r="AG156" i="1"/>
  <c r="Y156" i="1"/>
  <c r="AH156" i="1"/>
  <c r="AD156" i="1"/>
  <c r="AA520" i="1"/>
  <c r="Z520" i="1"/>
  <c r="AD520" i="1"/>
  <c r="AH520" i="1"/>
  <c r="X520" i="1"/>
  <c r="Y520" i="1"/>
  <c r="S520" i="1"/>
  <c r="AB520" i="1"/>
  <c r="AG520" i="1"/>
  <c r="AC520" i="1"/>
  <c r="Z254" i="1"/>
  <c r="AD254" i="1"/>
  <c r="AH254" i="1"/>
  <c r="S254" i="1"/>
  <c r="Y254" i="1"/>
  <c r="AA254" i="1"/>
  <c r="AC254" i="1"/>
  <c r="X254" i="1"/>
  <c r="AG254" i="1"/>
  <c r="AB254" i="1"/>
  <c r="Z438" i="1"/>
  <c r="AD438" i="1"/>
  <c r="AH438" i="1"/>
  <c r="S438" i="1"/>
  <c r="Y438" i="1"/>
  <c r="X438" i="1"/>
  <c r="AC438" i="1"/>
  <c r="AB438" i="1"/>
  <c r="AA438" i="1"/>
  <c r="AG438" i="1"/>
  <c r="CE440" i="1"/>
  <c r="CD440" i="1" s="1"/>
  <c r="BZ440" i="1"/>
  <c r="BZ448" i="1"/>
  <c r="CE448" i="1"/>
  <c r="CD448" i="1" s="1"/>
  <c r="Z432" i="1"/>
  <c r="AD432" i="1"/>
  <c r="AH432" i="1"/>
  <c r="AA432" i="1"/>
  <c r="S432" i="1"/>
  <c r="Y432" i="1"/>
  <c r="X432" i="1"/>
  <c r="AC432" i="1"/>
  <c r="AB432" i="1"/>
  <c r="AG432" i="1"/>
  <c r="Z270" i="1"/>
  <c r="AD270" i="1"/>
  <c r="AH270" i="1"/>
  <c r="S270" i="1"/>
  <c r="Y270" i="1"/>
  <c r="AA270" i="1"/>
  <c r="AB270" i="1"/>
  <c r="AG270" i="1"/>
  <c r="X270" i="1"/>
  <c r="AC270" i="1"/>
  <c r="AA154" i="1"/>
  <c r="S154" i="1"/>
  <c r="X154" i="1"/>
  <c r="AB154" i="1"/>
  <c r="Y154" i="1"/>
  <c r="Z154" i="1"/>
  <c r="AC154" i="1"/>
  <c r="AG154" i="1"/>
  <c r="AH154" i="1"/>
  <c r="AD154" i="1"/>
  <c r="BZ236" i="1"/>
  <c r="CE236" i="1"/>
  <c r="CD236" i="1" s="1"/>
  <c r="AA242" i="1"/>
  <c r="Z242" i="1"/>
  <c r="AD242" i="1"/>
  <c r="AH242" i="1"/>
  <c r="Y242" i="1"/>
  <c r="X242" i="1"/>
  <c r="AC242" i="1"/>
  <c r="S242" i="1"/>
  <c r="AG242" i="1"/>
  <c r="AB242" i="1"/>
  <c r="CE257" i="1"/>
  <c r="CD257" i="1" s="1"/>
  <c r="BZ257" i="1"/>
  <c r="AA158" i="1"/>
  <c r="S158" i="1"/>
  <c r="X158" i="1"/>
  <c r="AB158" i="1"/>
  <c r="AC158" i="1"/>
  <c r="AG158" i="1"/>
  <c r="Y158" i="1"/>
  <c r="Z158" i="1"/>
  <c r="AH158" i="1"/>
  <c r="AD158" i="1"/>
  <c r="Z143" i="1"/>
  <c r="AD143" i="1"/>
  <c r="AH143" i="1"/>
  <c r="AA143" i="1"/>
  <c r="X143" i="1"/>
  <c r="Y143" i="1"/>
  <c r="S143" i="1"/>
  <c r="AB143" i="1"/>
  <c r="AG143" i="1"/>
  <c r="AC143" i="1"/>
  <c r="BZ413" i="1"/>
  <c r="CE413" i="1"/>
  <c r="CD413" i="1" s="1"/>
  <c r="Z286" i="1"/>
  <c r="AD286" i="1"/>
  <c r="AH286" i="1"/>
  <c r="S286" i="1"/>
  <c r="Y286" i="1"/>
  <c r="AA286" i="1"/>
  <c r="AC286" i="1"/>
  <c r="X286" i="1"/>
  <c r="AG286" i="1"/>
  <c r="AB286" i="1"/>
  <c r="Z268" i="1"/>
  <c r="AD268" i="1"/>
  <c r="AH268" i="1"/>
  <c r="X268" i="1"/>
  <c r="AC268" i="1"/>
  <c r="S268" i="1"/>
  <c r="Y268" i="1"/>
  <c r="AB268" i="1"/>
  <c r="AA268" i="1"/>
  <c r="AG268" i="1"/>
  <c r="AA240" i="1"/>
  <c r="Z240" i="1"/>
  <c r="AD240" i="1"/>
  <c r="AH240" i="1"/>
  <c r="Y240" i="1"/>
  <c r="X240" i="1"/>
  <c r="AB240" i="1"/>
  <c r="AG240" i="1"/>
  <c r="S240" i="1"/>
  <c r="AC240" i="1"/>
  <c r="BZ518" i="1"/>
  <c r="CE518" i="1"/>
  <c r="CD518" i="1" s="1"/>
  <c r="BZ381" i="1"/>
  <c r="CE381" i="1"/>
  <c r="CD381" i="1" s="1"/>
  <c r="BZ389" i="1"/>
  <c r="CE389" i="1"/>
  <c r="CD389" i="1" s="1"/>
  <c r="BZ383" i="1"/>
  <c r="CE383" i="1"/>
  <c r="CD383" i="1" s="1"/>
  <c r="BZ307" i="1"/>
  <c r="CE307" i="1"/>
  <c r="CD307" i="1" s="1"/>
  <c r="CE262" i="1"/>
  <c r="CD262" i="1" s="1"/>
  <c r="BZ262" i="1"/>
  <c r="Z294" i="1"/>
  <c r="AD294" i="1"/>
  <c r="AH294" i="1"/>
  <c r="S294" i="1"/>
  <c r="Y294" i="1"/>
  <c r="AA294" i="1"/>
  <c r="AC294" i="1"/>
  <c r="AB294" i="1"/>
  <c r="AG294" i="1"/>
  <c r="X294" i="1"/>
  <c r="Z278" i="1"/>
  <c r="AD278" i="1"/>
  <c r="AH278" i="1"/>
  <c r="S278" i="1"/>
  <c r="Y278" i="1"/>
  <c r="AA278" i="1"/>
  <c r="X278" i="1"/>
  <c r="AB278" i="1"/>
  <c r="AG278" i="1"/>
  <c r="AC278" i="1"/>
  <c r="AA238" i="1"/>
  <c r="Z238" i="1"/>
  <c r="AD238" i="1"/>
  <c r="AH238" i="1"/>
  <c r="Y238" i="1"/>
  <c r="X238" i="1"/>
  <c r="AC238" i="1"/>
  <c r="S238" i="1"/>
  <c r="AG238" i="1"/>
  <c r="AB238" i="1"/>
  <c r="S191" i="1"/>
  <c r="Y191" i="1"/>
  <c r="AC191" i="1"/>
  <c r="AG191" i="1"/>
  <c r="AA191" i="1"/>
  <c r="AD191" i="1"/>
  <c r="X191" i="1"/>
  <c r="AH191" i="1"/>
  <c r="Z191" i="1"/>
  <c r="AB191" i="1"/>
  <c r="CE365" i="1"/>
  <c r="CD365" i="1" s="1"/>
  <c r="BZ365" i="1"/>
  <c r="BZ405" i="1"/>
  <c r="CE405" i="1"/>
  <c r="CD405" i="1" s="1"/>
  <c r="AA522" i="1"/>
  <c r="Z522" i="1"/>
  <c r="AD522" i="1"/>
  <c r="AH522" i="1"/>
  <c r="X522" i="1"/>
  <c r="Y522" i="1"/>
  <c r="AB522" i="1"/>
  <c r="AG522" i="1"/>
  <c r="S522" i="1"/>
  <c r="AC522" i="1"/>
  <c r="Z357" i="1"/>
  <c r="AD357" i="1"/>
  <c r="AH357" i="1"/>
  <c r="S357" i="1"/>
  <c r="Y357" i="1"/>
  <c r="AA357" i="1"/>
  <c r="AC357" i="1"/>
  <c r="X357" i="1"/>
  <c r="AG357" i="1"/>
  <c r="AB357" i="1"/>
  <c r="CE449" i="1"/>
  <c r="CD449" i="1" s="1"/>
  <c r="BZ449" i="1"/>
  <c r="CE433" i="1"/>
  <c r="CD433" i="1" s="1"/>
  <c r="BZ433" i="1"/>
  <c r="Z373" i="1"/>
  <c r="AD373" i="1"/>
  <c r="AH373" i="1"/>
  <c r="S373" i="1"/>
  <c r="Y373" i="1"/>
  <c r="AA373" i="1"/>
  <c r="AB373" i="1"/>
  <c r="AG373" i="1"/>
  <c r="X373" i="1"/>
  <c r="AC373" i="1"/>
  <c r="BZ349" i="1"/>
  <c r="CE349" i="1"/>
  <c r="CD349" i="1" s="1"/>
  <c r="CE265" i="1"/>
  <c r="CD265" i="1" s="1"/>
  <c r="BZ265" i="1"/>
  <c r="BZ196" i="1"/>
  <c r="CE196" i="1"/>
  <c r="CD196" i="1" s="1"/>
  <c r="AA160" i="1"/>
  <c r="S160" i="1"/>
  <c r="X160" i="1"/>
  <c r="AB160" i="1"/>
  <c r="AC160" i="1"/>
  <c r="AG160" i="1"/>
  <c r="Y160" i="1"/>
  <c r="Z160" i="1"/>
  <c r="AH160" i="1"/>
  <c r="AD160" i="1"/>
  <c r="S358" i="1"/>
  <c r="X358" i="1"/>
  <c r="AB358" i="1"/>
  <c r="AA358" i="1"/>
  <c r="AC358" i="1"/>
  <c r="AG358" i="1"/>
  <c r="Y358" i="1"/>
  <c r="AD358" i="1"/>
  <c r="Z358" i="1"/>
  <c r="AH358" i="1"/>
  <c r="CE352" i="1"/>
  <c r="CD352" i="1" s="1"/>
  <c r="BZ352" i="1"/>
  <c r="S271" i="1"/>
  <c r="X271" i="1"/>
  <c r="AB271" i="1"/>
  <c r="AA271" i="1"/>
  <c r="AC271" i="1"/>
  <c r="AG271" i="1"/>
  <c r="AD271" i="1"/>
  <c r="Z271" i="1"/>
  <c r="AH271" i="1"/>
  <c r="Y271" i="1"/>
  <c r="AA187" i="1"/>
  <c r="Z187" i="1"/>
  <c r="AB187" i="1"/>
  <c r="S187" i="1"/>
  <c r="AD187" i="1"/>
  <c r="AH187" i="1"/>
  <c r="X187" i="1"/>
  <c r="Y187" i="1"/>
  <c r="AG187" i="1"/>
  <c r="AC187" i="1"/>
  <c r="S360" i="1"/>
  <c r="X360" i="1"/>
  <c r="AB360" i="1"/>
  <c r="AC360" i="1"/>
  <c r="AG360" i="1"/>
  <c r="Y360" i="1"/>
  <c r="AD360" i="1"/>
  <c r="AH360" i="1"/>
  <c r="Z360" i="1"/>
  <c r="AA360" i="1"/>
  <c r="BZ510" i="1"/>
  <c r="CE510" i="1"/>
  <c r="CD510" i="1" s="1"/>
  <c r="AA492" i="1"/>
  <c r="AB492" i="1"/>
  <c r="Z492" i="1"/>
  <c r="AC492" i="1"/>
  <c r="AG492" i="1"/>
  <c r="S492" i="1"/>
  <c r="AD492" i="1"/>
  <c r="AH492" i="1"/>
  <c r="Y492" i="1"/>
  <c r="X492" i="1"/>
  <c r="AA397" i="1"/>
  <c r="S397" i="1"/>
  <c r="X397" i="1"/>
  <c r="AB397" i="1"/>
  <c r="Z397" i="1"/>
  <c r="Y397" i="1"/>
  <c r="AC397" i="1"/>
  <c r="AG397" i="1"/>
  <c r="AH397" i="1"/>
  <c r="AD397" i="1"/>
  <c r="CE277" i="1"/>
  <c r="CD277" i="1" s="1"/>
  <c r="BZ277" i="1"/>
  <c r="S352" i="1"/>
  <c r="X352" i="1"/>
  <c r="AB352" i="1"/>
  <c r="AC352" i="1"/>
  <c r="AG352" i="1"/>
  <c r="Y352" i="1"/>
  <c r="AD352" i="1"/>
  <c r="AH352" i="1"/>
  <c r="AA352" i="1"/>
  <c r="Z352" i="1"/>
  <c r="BZ154" i="1"/>
  <c r="CE154" i="1"/>
  <c r="CD154" i="1" s="1"/>
  <c r="AA236" i="1"/>
  <c r="AB236" i="1"/>
  <c r="Z236" i="1"/>
  <c r="AC236" i="1"/>
  <c r="AG236" i="1"/>
  <c r="S236" i="1"/>
  <c r="X236" i="1"/>
  <c r="Y236" i="1"/>
  <c r="AH236" i="1"/>
  <c r="AD236" i="1"/>
  <c r="BZ242" i="1"/>
  <c r="CE242" i="1"/>
  <c r="CD242" i="1" s="1"/>
  <c r="S257" i="1"/>
  <c r="X257" i="1"/>
  <c r="AB257" i="1"/>
  <c r="AC257" i="1"/>
  <c r="AG257" i="1"/>
  <c r="Y257" i="1"/>
  <c r="AD257" i="1"/>
  <c r="AH257" i="1"/>
  <c r="Z257" i="1"/>
  <c r="AA257" i="1"/>
  <c r="AA413" i="1"/>
  <c r="S413" i="1"/>
  <c r="X413" i="1"/>
  <c r="AB413" i="1"/>
  <c r="Z413" i="1"/>
  <c r="Y413" i="1"/>
  <c r="AC413" i="1"/>
  <c r="AG413" i="1"/>
  <c r="AD413" i="1"/>
  <c r="AH413" i="1"/>
  <c r="S279" i="1"/>
  <c r="X279" i="1"/>
  <c r="AB279" i="1"/>
  <c r="AA279" i="1"/>
  <c r="AC279" i="1"/>
  <c r="AG279" i="1"/>
  <c r="Z279" i="1"/>
  <c r="AH279" i="1"/>
  <c r="Y279" i="1"/>
  <c r="AD279" i="1"/>
  <c r="BZ240" i="1"/>
  <c r="CE240" i="1"/>
  <c r="CD240" i="1" s="1"/>
  <c r="AA381" i="1"/>
  <c r="S381" i="1"/>
  <c r="X381" i="1"/>
  <c r="AB381" i="1"/>
  <c r="Z381" i="1"/>
  <c r="Y381" i="1"/>
  <c r="AC381" i="1"/>
  <c r="AG381" i="1"/>
  <c r="AD381" i="1"/>
  <c r="AH381" i="1"/>
  <c r="AA389" i="1"/>
  <c r="S389" i="1"/>
  <c r="X389" i="1"/>
  <c r="AB389" i="1"/>
  <c r="Z389" i="1"/>
  <c r="Y389" i="1"/>
  <c r="AC389" i="1"/>
  <c r="AG389" i="1"/>
  <c r="AD389" i="1"/>
  <c r="AH389" i="1"/>
  <c r="CE366" i="1"/>
  <c r="CD366" i="1" s="1"/>
  <c r="BZ366" i="1"/>
  <c r="AA383" i="1"/>
  <c r="S383" i="1"/>
  <c r="X383" i="1"/>
  <c r="AB383" i="1"/>
  <c r="AC383" i="1"/>
  <c r="AG383" i="1"/>
  <c r="Z383" i="1"/>
  <c r="Y383" i="1"/>
  <c r="AH383" i="1"/>
  <c r="AD383" i="1"/>
  <c r="AA307" i="1"/>
  <c r="AB307" i="1"/>
  <c r="Z307" i="1"/>
  <c r="AC307" i="1"/>
  <c r="AG307" i="1"/>
  <c r="S307" i="1"/>
  <c r="AD307" i="1"/>
  <c r="AH307" i="1"/>
  <c r="Y307" i="1"/>
  <c r="X307" i="1"/>
  <c r="CE263" i="1"/>
  <c r="CD263" i="1" s="1"/>
  <c r="BZ263" i="1"/>
  <c r="BZ238" i="1"/>
  <c r="CE238" i="1"/>
  <c r="CD238" i="1" s="1"/>
  <c r="AA510" i="1"/>
  <c r="Z510" i="1"/>
  <c r="S510" i="1"/>
  <c r="Y510" i="1"/>
  <c r="AD510" i="1"/>
  <c r="AH510" i="1"/>
  <c r="X510" i="1"/>
  <c r="AB510" i="1"/>
  <c r="AG510" i="1"/>
  <c r="AC510" i="1"/>
  <c r="S374" i="1"/>
  <c r="X374" i="1"/>
  <c r="AB374" i="1"/>
  <c r="AA374" i="1"/>
  <c r="AC374" i="1"/>
  <c r="AG374" i="1"/>
  <c r="AD374" i="1"/>
  <c r="Z374" i="1"/>
  <c r="AH374" i="1"/>
  <c r="Y374" i="1"/>
  <c r="CE255" i="1"/>
  <c r="CD255" i="1" s="1"/>
  <c r="BZ255" i="1"/>
  <c r="BZ179" i="1"/>
  <c r="CE179" i="1"/>
  <c r="CD179" i="1" s="1"/>
  <c r="AA405" i="1"/>
  <c r="S405" i="1"/>
  <c r="X405" i="1"/>
  <c r="AB405" i="1"/>
  <c r="Z405" i="1"/>
  <c r="Y405" i="1"/>
  <c r="AC405" i="1"/>
  <c r="AG405" i="1"/>
  <c r="AD405" i="1"/>
  <c r="AH405" i="1"/>
  <c r="S449" i="1"/>
  <c r="X449" i="1"/>
  <c r="AB449" i="1"/>
  <c r="AC449" i="1"/>
  <c r="AG449" i="1"/>
  <c r="AA449" i="1"/>
  <c r="Y449" i="1"/>
  <c r="AD449" i="1"/>
  <c r="Z449" i="1"/>
  <c r="AH449" i="1"/>
  <c r="CE447" i="1"/>
  <c r="CD447" i="1" s="1"/>
  <c r="BZ447" i="1"/>
  <c r="S433" i="1"/>
  <c r="X433" i="1"/>
  <c r="AB433" i="1"/>
  <c r="AC433" i="1"/>
  <c r="AG433" i="1"/>
  <c r="AA433" i="1"/>
  <c r="Y433" i="1"/>
  <c r="Z433" i="1"/>
  <c r="AH433" i="1"/>
  <c r="AD433" i="1"/>
  <c r="CE431" i="1"/>
  <c r="CD431" i="1" s="1"/>
  <c r="BZ431" i="1"/>
  <c r="CE295" i="1"/>
  <c r="CD295" i="1" s="1"/>
  <c r="BZ295" i="1"/>
  <c r="BZ246" i="1"/>
  <c r="CE246" i="1"/>
  <c r="CD246" i="1" s="1"/>
  <c r="S265" i="1"/>
  <c r="X265" i="1"/>
  <c r="AB265" i="1"/>
  <c r="AC265" i="1"/>
  <c r="AG265" i="1"/>
  <c r="Y265" i="1"/>
  <c r="AD265" i="1"/>
  <c r="AH265" i="1"/>
  <c r="AA265" i="1"/>
  <c r="Z265" i="1"/>
  <c r="BZ156" i="1"/>
  <c r="CE156" i="1"/>
  <c r="CD156" i="1" s="1"/>
  <c r="S277" i="1"/>
  <c r="X277" i="1"/>
  <c r="AB277" i="1"/>
  <c r="Z277" i="1"/>
  <c r="AA277" i="1"/>
  <c r="AD277" i="1"/>
  <c r="AG277" i="1"/>
  <c r="AC277" i="1"/>
  <c r="Y277" i="1"/>
  <c r="AH277" i="1"/>
  <c r="S273" i="1"/>
  <c r="X273" i="1"/>
  <c r="AB273" i="1"/>
  <c r="AC273" i="1"/>
  <c r="AG273" i="1"/>
  <c r="Y273" i="1"/>
  <c r="AD273" i="1"/>
  <c r="AH273" i="1"/>
  <c r="AA273" i="1"/>
  <c r="Z273" i="1"/>
  <c r="S348" i="1"/>
  <c r="X348" i="1"/>
  <c r="AB348" i="1"/>
  <c r="Z348" i="1"/>
  <c r="AA348" i="1"/>
  <c r="AD348" i="1"/>
  <c r="AC348" i="1"/>
  <c r="AG348" i="1"/>
  <c r="AH348" i="1"/>
  <c r="Y348" i="1"/>
  <c r="AA162" i="1"/>
  <c r="S162" i="1"/>
  <c r="X162" i="1"/>
  <c r="AB162" i="1"/>
  <c r="AC162" i="1"/>
  <c r="AG162" i="1"/>
  <c r="AD162" i="1"/>
  <c r="Y162" i="1"/>
  <c r="AH162" i="1"/>
  <c r="Z162" i="1"/>
  <c r="S144" i="1"/>
  <c r="X144" i="1"/>
  <c r="AB144" i="1"/>
  <c r="AC144" i="1"/>
  <c r="AG144" i="1"/>
  <c r="Z144" i="1"/>
  <c r="AA144" i="1"/>
  <c r="AH144" i="1"/>
  <c r="Y144" i="1"/>
  <c r="AD144" i="1"/>
  <c r="CE279" i="1"/>
  <c r="CD279" i="1" s="1"/>
  <c r="BZ279" i="1"/>
  <c r="BZ169" i="1"/>
  <c r="CE169" i="1"/>
  <c r="CD169" i="1" s="1"/>
  <c r="S441" i="1"/>
  <c r="X441" i="1"/>
  <c r="AB441" i="1"/>
  <c r="AC441" i="1"/>
  <c r="AG441" i="1"/>
  <c r="AA441" i="1"/>
  <c r="AD441" i="1"/>
  <c r="Z441" i="1"/>
  <c r="AH441" i="1"/>
  <c r="Y441" i="1"/>
  <c r="S366" i="1"/>
  <c r="X366" i="1"/>
  <c r="AB366" i="1"/>
  <c r="AA366" i="1"/>
  <c r="AC366" i="1"/>
  <c r="AG366" i="1"/>
  <c r="AD366" i="1"/>
  <c r="Z366" i="1"/>
  <c r="Y366" i="1"/>
  <c r="AH366" i="1"/>
  <c r="S289" i="1"/>
  <c r="X289" i="1"/>
  <c r="AB289" i="1"/>
  <c r="AC289" i="1"/>
  <c r="AG289" i="1"/>
  <c r="Y289" i="1"/>
  <c r="AD289" i="1"/>
  <c r="AH289" i="1"/>
  <c r="Z289" i="1"/>
  <c r="AA289" i="1"/>
  <c r="CE374" i="1"/>
  <c r="CD374" i="1" s="1"/>
  <c r="BZ374" i="1"/>
  <c r="S255" i="1"/>
  <c r="X255" i="1"/>
  <c r="AB255" i="1"/>
  <c r="AA255" i="1"/>
  <c r="AC255" i="1"/>
  <c r="AG255" i="1"/>
  <c r="Y255" i="1"/>
  <c r="AD255" i="1"/>
  <c r="Z255" i="1"/>
  <c r="AH255" i="1"/>
  <c r="AA419" i="1"/>
  <c r="S419" i="1"/>
  <c r="X419" i="1"/>
  <c r="AB419" i="1"/>
  <c r="Z419" i="1"/>
  <c r="Y419" i="1"/>
  <c r="AC419" i="1"/>
  <c r="AG419" i="1"/>
  <c r="AD419" i="1"/>
  <c r="AH419" i="1"/>
  <c r="S431" i="1"/>
  <c r="X431" i="1"/>
  <c r="AB431" i="1"/>
  <c r="AA431" i="1"/>
  <c r="Z431" i="1"/>
  <c r="AC431" i="1"/>
  <c r="AG431" i="1"/>
  <c r="Y431" i="1"/>
  <c r="AH431" i="1"/>
  <c r="AD431" i="1"/>
  <c r="S368" i="1"/>
  <c r="X368" i="1"/>
  <c r="AB368" i="1"/>
  <c r="AC368" i="1"/>
  <c r="AG368" i="1"/>
  <c r="Y368" i="1"/>
  <c r="AD368" i="1"/>
  <c r="AH368" i="1"/>
  <c r="AA368" i="1"/>
  <c r="Z368" i="1"/>
  <c r="CE273" i="1"/>
  <c r="CD273" i="1" s="1"/>
  <c r="BZ273" i="1"/>
  <c r="BZ160" i="1"/>
  <c r="CE160" i="1"/>
  <c r="CD160" i="1" s="1"/>
  <c r="CE348" i="1"/>
  <c r="CD348" i="1" s="1"/>
  <c r="BZ348" i="1"/>
  <c r="CE358" i="1"/>
  <c r="CD358" i="1" s="1"/>
  <c r="BZ358" i="1"/>
  <c r="CE271" i="1"/>
  <c r="CD271" i="1" s="1"/>
  <c r="BZ271" i="1"/>
  <c r="S281" i="1"/>
  <c r="X281" i="1"/>
  <c r="AB281" i="1"/>
  <c r="AC281" i="1"/>
  <c r="AG281" i="1"/>
  <c r="Y281" i="1"/>
  <c r="AD281" i="1"/>
  <c r="AH281" i="1"/>
  <c r="AA281" i="1"/>
  <c r="Z281" i="1"/>
  <c r="BZ162" i="1"/>
  <c r="CE162" i="1"/>
  <c r="CD162" i="1" s="1"/>
  <c r="BZ158" i="1"/>
  <c r="CE158" i="1"/>
  <c r="CD158" i="1" s="1"/>
  <c r="BZ187" i="1"/>
  <c r="CE187" i="1"/>
  <c r="CD187" i="1" s="1"/>
  <c r="CE143" i="1"/>
  <c r="CD143" i="1" s="1"/>
  <c r="BZ143" i="1"/>
  <c r="CE144" i="1"/>
  <c r="CD144" i="1" s="1"/>
  <c r="BZ144" i="1"/>
  <c r="CE350" i="1"/>
  <c r="CD350" i="1" s="1"/>
  <c r="BZ350" i="1"/>
  <c r="CE268" i="1"/>
  <c r="CD268" i="1" s="1"/>
  <c r="BZ268" i="1"/>
  <c r="S287" i="1"/>
  <c r="X287" i="1"/>
  <c r="AB287" i="1"/>
  <c r="AA287" i="1"/>
  <c r="AC287" i="1"/>
  <c r="AG287" i="1"/>
  <c r="Y287" i="1"/>
  <c r="Z287" i="1"/>
  <c r="AH287" i="1"/>
  <c r="AD287" i="1"/>
  <c r="AA169" i="1"/>
  <c r="Z169" i="1"/>
  <c r="AC169" i="1"/>
  <c r="AG169" i="1"/>
  <c r="Y169" i="1"/>
  <c r="AB169" i="1"/>
  <c r="AH169" i="1"/>
  <c r="S169" i="1"/>
  <c r="X169" i="1"/>
  <c r="AD169" i="1"/>
  <c r="CE148" i="1"/>
  <c r="CD148" i="1" s="1"/>
  <c r="BZ148" i="1"/>
  <c r="BZ520" i="1"/>
  <c r="CE520" i="1"/>
  <c r="CD520" i="1" s="1"/>
  <c r="BZ254" i="1"/>
  <c r="CE254" i="1"/>
  <c r="CD254" i="1" s="1"/>
  <c r="BZ395" i="1"/>
  <c r="CE395" i="1"/>
  <c r="CD395" i="1" s="1"/>
  <c r="CE438" i="1"/>
  <c r="CD438" i="1" s="1"/>
  <c r="BZ438" i="1"/>
  <c r="Z440" i="1"/>
  <c r="AD440" i="1"/>
  <c r="AH440" i="1"/>
  <c r="AA440" i="1"/>
  <c r="S440" i="1"/>
  <c r="Y440" i="1"/>
  <c r="AC440" i="1"/>
  <c r="AB440" i="1"/>
  <c r="AG440" i="1"/>
  <c r="X440" i="1"/>
  <c r="BZ421" i="1"/>
  <c r="CE421" i="1"/>
  <c r="CD421" i="1" s="1"/>
  <c r="Z347" i="1"/>
  <c r="AD347" i="1"/>
  <c r="AH347" i="1"/>
  <c r="X347" i="1"/>
  <c r="AC347" i="1"/>
  <c r="S347" i="1"/>
  <c r="Y347" i="1"/>
  <c r="AA347" i="1"/>
  <c r="AG347" i="1"/>
  <c r="AB347" i="1"/>
  <c r="Z448" i="1"/>
  <c r="AD448" i="1"/>
  <c r="AH448" i="1"/>
  <c r="AA448" i="1"/>
  <c r="S448" i="1"/>
  <c r="Y448" i="1"/>
  <c r="X448" i="1"/>
  <c r="AC448" i="1"/>
  <c r="AB448" i="1"/>
  <c r="AG448" i="1"/>
  <c r="BZ432" i="1"/>
  <c r="CE432" i="1"/>
  <c r="CD432" i="1" s="1"/>
  <c r="Z371" i="1"/>
  <c r="AD371" i="1"/>
  <c r="AH371" i="1"/>
  <c r="X371" i="1"/>
  <c r="AC371" i="1"/>
  <c r="S371" i="1"/>
  <c r="Y371" i="1"/>
  <c r="AB371" i="1"/>
  <c r="AA371" i="1"/>
  <c r="AG371" i="1"/>
  <c r="CE270" i="1"/>
  <c r="CD270" i="1" s="1"/>
  <c r="BZ270" i="1"/>
  <c r="BZ286" i="1"/>
  <c r="CE286" i="1"/>
  <c r="CD286" i="1" s="1"/>
  <c r="S148" i="1"/>
  <c r="X148" i="1"/>
  <c r="AB148" i="1"/>
  <c r="Z148" i="1"/>
  <c r="Y148" i="1"/>
  <c r="AA148" i="1"/>
  <c r="AG148" i="1"/>
  <c r="AH148" i="1"/>
  <c r="AC148" i="1"/>
  <c r="AD148" i="1"/>
  <c r="AA518" i="1"/>
  <c r="Z518" i="1"/>
  <c r="AD518" i="1"/>
  <c r="AH518" i="1"/>
  <c r="X518" i="1"/>
  <c r="Y518" i="1"/>
  <c r="AB518" i="1"/>
  <c r="AG518" i="1"/>
  <c r="S518" i="1"/>
  <c r="AC518" i="1"/>
  <c r="CE441" i="1"/>
  <c r="CD441" i="1" s="1"/>
  <c r="BZ441" i="1"/>
  <c r="Z262" i="1"/>
  <c r="AD262" i="1"/>
  <c r="AH262" i="1"/>
  <c r="S262" i="1"/>
  <c r="Y262" i="1"/>
  <c r="AA262" i="1"/>
  <c r="AC262" i="1"/>
  <c r="AB262" i="1"/>
  <c r="AG262" i="1"/>
  <c r="X262" i="1"/>
  <c r="CE294" i="1"/>
  <c r="CD294" i="1" s="1"/>
  <c r="BZ294" i="1"/>
  <c r="CE360" i="1"/>
  <c r="CD360" i="1" s="1"/>
  <c r="BZ360" i="1"/>
  <c r="BZ278" i="1"/>
  <c r="CE278" i="1"/>
  <c r="CD278" i="1" s="1"/>
  <c r="CE289" i="1"/>
  <c r="CD289" i="1" s="1"/>
  <c r="BZ289" i="1"/>
  <c r="CE191" i="1"/>
  <c r="CD191" i="1" s="1"/>
  <c r="BZ191" i="1"/>
  <c r="Z365" i="1"/>
  <c r="AD365" i="1"/>
  <c r="AH365" i="1"/>
  <c r="S365" i="1"/>
  <c r="Y365" i="1"/>
  <c r="AA365" i="1"/>
  <c r="AC365" i="1"/>
  <c r="AB365" i="1"/>
  <c r="AG365" i="1"/>
  <c r="X365" i="1"/>
  <c r="BZ492" i="1"/>
  <c r="CE492" i="1"/>
  <c r="CD492" i="1" s="1"/>
  <c r="BZ522" i="1"/>
  <c r="CE522" i="1"/>
  <c r="CD522" i="1" s="1"/>
  <c r="BZ419" i="1"/>
  <c r="CE419" i="1"/>
  <c r="CD419" i="1" s="1"/>
  <c r="BZ397" i="1"/>
  <c r="CE397" i="1"/>
  <c r="CD397" i="1" s="1"/>
  <c r="BZ357" i="1"/>
  <c r="CE357" i="1"/>
  <c r="CD357" i="1" s="1"/>
  <c r="CE373" i="1"/>
  <c r="CD373" i="1" s="1"/>
  <c r="BZ373" i="1"/>
  <c r="Z349" i="1"/>
  <c r="AD349" i="1"/>
  <c r="AH349" i="1"/>
  <c r="S349" i="1"/>
  <c r="Y349" i="1"/>
  <c r="AA349" i="1"/>
  <c r="X349" i="1"/>
  <c r="AC349" i="1"/>
  <c r="AG349" i="1"/>
  <c r="AB349" i="1"/>
  <c r="CE368" i="1"/>
  <c r="CD368" i="1" s="1"/>
  <c r="BZ368" i="1"/>
  <c r="AA246" i="1"/>
  <c r="Z246" i="1"/>
  <c r="AC246" i="1"/>
  <c r="AG246" i="1"/>
  <c r="X246" i="1"/>
  <c r="AD246" i="1"/>
  <c r="AH246" i="1"/>
  <c r="AB246" i="1"/>
  <c r="Y246" i="1"/>
  <c r="S246" i="1"/>
  <c r="DH30" i="1" l="1"/>
  <c r="DI30" i="1" s="1"/>
  <c r="DJ30" i="1" s="1"/>
  <c r="DN30" i="1"/>
  <c r="CM30" i="1"/>
  <c r="DT30" i="1"/>
  <c r="CM37" i="1"/>
  <c r="DT37" i="1"/>
  <c r="DN37" i="1"/>
  <c r="DH37" i="1"/>
  <c r="DT33" i="1"/>
  <c r="DH33" i="1"/>
  <c r="DN33" i="1"/>
  <c r="CM33" i="1"/>
  <c r="DH28" i="1"/>
  <c r="DI28" i="1" s="1"/>
  <c r="DJ28" i="1" s="1"/>
  <c r="DN28" i="1"/>
  <c r="CM28" i="1"/>
  <c r="DT28" i="1"/>
  <c r="DN24" i="1"/>
  <c r="CM24" i="1"/>
  <c r="DH24" i="1"/>
  <c r="DT24" i="1"/>
  <c r="DN26" i="1"/>
  <c r="CM26" i="1"/>
  <c r="DH26" i="1"/>
  <c r="DI26" i="1" s="1"/>
  <c r="DJ26" i="1" s="1"/>
  <c r="DT26" i="1"/>
  <c r="CM36" i="1"/>
  <c r="DH36" i="1"/>
  <c r="DN36" i="1"/>
  <c r="DT36" i="1"/>
  <c r="CM31" i="1"/>
  <c r="DN31" i="1"/>
  <c r="DT31" i="1"/>
  <c r="DH31" i="1"/>
  <c r="CM27" i="1"/>
  <c r="DT27" i="1"/>
  <c r="DH27" i="1"/>
  <c r="DI27" i="1" s="1"/>
  <c r="DJ27" i="1" s="1"/>
  <c r="DN27" i="1"/>
  <c r="DN39" i="1"/>
  <c r="CM39" i="1"/>
  <c r="DH39" i="1"/>
  <c r="DT39" i="1"/>
  <c r="DN35" i="1"/>
  <c r="CM35" i="1"/>
  <c r="DH35" i="1"/>
  <c r="DT35" i="1"/>
  <c r="DN38" i="1"/>
  <c r="DH38" i="1"/>
  <c r="CM38" i="1"/>
  <c r="DT38" i="1"/>
  <c r="DN34" i="1"/>
  <c r="DH34" i="1"/>
  <c r="CM34" i="1"/>
  <c r="DT34" i="1"/>
  <c r="CM29" i="1"/>
  <c r="DT29" i="1"/>
  <c r="DH29" i="1"/>
  <c r="DI29" i="1" s="1"/>
  <c r="DJ29" i="1" s="1"/>
  <c r="DN29" i="1"/>
  <c r="DN25" i="1"/>
  <c r="CM25" i="1"/>
  <c r="DH25" i="1"/>
  <c r="DT25" i="1"/>
  <c r="DT23" i="1"/>
  <c r="DH23" i="1" l="1"/>
  <c r="DN23" i="1"/>
  <c r="J657" i="5"/>
  <c r="I657" i="5"/>
  <c r="H657" i="5"/>
  <c r="G657" i="5"/>
  <c r="J656" i="5"/>
  <c r="I656" i="5"/>
  <c r="H656" i="5"/>
  <c r="G656" i="5"/>
  <c r="J655" i="5"/>
  <c r="I655" i="5"/>
  <c r="H655" i="5"/>
  <c r="G655" i="5"/>
  <c r="J654" i="5"/>
  <c r="I654" i="5"/>
  <c r="H654" i="5"/>
  <c r="G654" i="5"/>
  <c r="J653" i="5"/>
  <c r="I653" i="5"/>
  <c r="H653" i="5"/>
  <c r="G653" i="5"/>
  <c r="J652" i="5"/>
  <c r="I652" i="5"/>
  <c r="H652" i="5"/>
  <c r="G652" i="5"/>
  <c r="J651" i="5"/>
  <c r="I651" i="5"/>
  <c r="H651" i="5"/>
  <c r="G651" i="5"/>
  <c r="J650" i="5"/>
  <c r="I650" i="5"/>
  <c r="H650" i="5"/>
  <c r="G650" i="5"/>
  <c r="J649" i="5"/>
  <c r="I649" i="5"/>
  <c r="H649" i="5"/>
  <c r="G649" i="5"/>
  <c r="J648" i="5"/>
  <c r="I648" i="5"/>
  <c r="H648" i="5"/>
  <c r="G648" i="5"/>
  <c r="J647" i="5"/>
  <c r="I647" i="5"/>
  <c r="H647" i="5"/>
  <c r="G647" i="5"/>
  <c r="J646" i="5"/>
  <c r="I646" i="5"/>
  <c r="H646" i="5"/>
  <c r="G646" i="5"/>
  <c r="J645" i="5"/>
  <c r="I645" i="5"/>
  <c r="H645" i="5"/>
  <c r="G645" i="5"/>
  <c r="J644" i="5"/>
  <c r="I644" i="5"/>
  <c r="H644" i="5"/>
  <c r="G644" i="5"/>
  <c r="J643" i="5"/>
  <c r="I643" i="5"/>
  <c r="H643" i="5"/>
  <c r="G643" i="5"/>
  <c r="J642" i="5"/>
  <c r="I642" i="5"/>
  <c r="H642" i="5"/>
  <c r="G642" i="5"/>
  <c r="J641" i="5"/>
  <c r="I641" i="5"/>
  <c r="H641" i="5"/>
  <c r="G641" i="5"/>
  <c r="J640" i="5"/>
  <c r="I640" i="5"/>
  <c r="H640" i="5"/>
  <c r="G640" i="5"/>
  <c r="J639" i="5"/>
  <c r="I639" i="5"/>
  <c r="H639" i="5"/>
  <c r="G639" i="5"/>
  <c r="J638" i="5"/>
  <c r="I638" i="5"/>
  <c r="H638" i="5"/>
  <c r="G638" i="5"/>
  <c r="J637" i="5"/>
  <c r="I637" i="5"/>
  <c r="H637" i="5"/>
  <c r="G637" i="5"/>
  <c r="J636" i="5"/>
  <c r="I636" i="5"/>
  <c r="H636" i="5"/>
  <c r="G636" i="5"/>
  <c r="J635" i="5"/>
  <c r="I635" i="5"/>
  <c r="H635" i="5"/>
  <c r="G635" i="5"/>
  <c r="J634" i="5"/>
  <c r="I634" i="5"/>
  <c r="H634" i="5"/>
  <c r="G634" i="5"/>
  <c r="J633" i="5"/>
  <c r="I633" i="5"/>
  <c r="H633" i="5"/>
  <c r="G633" i="5"/>
  <c r="J632" i="5"/>
  <c r="I632" i="5"/>
  <c r="H632" i="5"/>
  <c r="G632" i="5"/>
  <c r="J631" i="5"/>
  <c r="I631" i="5"/>
  <c r="H631" i="5"/>
  <c r="G631" i="5"/>
  <c r="J630" i="5"/>
  <c r="I630" i="5"/>
  <c r="H630" i="5"/>
  <c r="G630" i="5"/>
  <c r="J629" i="5"/>
  <c r="I629" i="5"/>
  <c r="H629" i="5"/>
  <c r="G629" i="5"/>
  <c r="J628" i="5"/>
  <c r="I628" i="5"/>
  <c r="H628" i="5"/>
  <c r="G628" i="5"/>
  <c r="J627" i="5"/>
  <c r="I627" i="5"/>
  <c r="H627" i="5"/>
  <c r="G627" i="5"/>
  <c r="J626" i="5"/>
  <c r="I626" i="5"/>
  <c r="H626" i="5"/>
  <c r="G626" i="5"/>
  <c r="J625" i="5"/>
  <c r="I625" i="5"/>
  <c r="H625" i="5"/>
  <c r="G625" i="5"/>
  <c r="J624" i="5"/>
  <c r="I624" i="5"/>
  <c r="H624" i="5"/>
  <c r="G624" i="5"/>
  <c r="J623" i="5"/>
  <c r="I623" i="5"/>
  <c r="H623" i="5"/>
  <c r="G623" i="5"/>
  <c r="J622" i="5"/>
  <c r="I622" i="5"/>
  <c r="H622" i="5"/>
  <c r="G622" i="5"/>
  <c r="J621" i="5"/>
  <c r="I621" i="5"/>
  <c r="H621" i="5"/>
  <c r="G621" i="5"/>
  <c r="J620" i="5"/>
  <c r="I620" i="5"/>
  <c r="H620" i="5"/>
  <c r="G620" i="5"/>
  <c r="J619" i="5"/>
  <c r="I619" i="5"/>
  <c r="H619" i="5"/>
  <c r="G619" i="5"/>
  <c r="J618" i="5"/>
  <c r="I618" i="5"/>
  <c r="H618" i="5"/>
  <c r="G618" i="5"/>
  <c r="J617" i="5"/>
  <c r="I617" i="5"/>
  <c r="H617" i="5"/>
  <c r="G617" i="5"/>
  <c r="J616" i="5"/>
  <c r="I616" i="5"/>
  <c r="H616" i="5"/>
  <c r="G616" i="5"/>
  <c r="J615" i="5"/>
  <c r="I615" i="5"/>
  <c r="H615" i="5"/>
  <c r="G615" i="5"/>
  <c r="J614" i="5"/>
  <c r="I614" i="5"/>
  <c r="H614" i="5"/>
  <c r="G614" i="5"/>
  <c r="J613" i="5"/>
  <c r="I613" i="5"/>
  <c r="H613" i="5"/>
  <c r="G613" i="5"/>
  <c r="J612" i="5"/>
  <c r="I612" i="5"/>
  <c r="H612" i="5"/>
  <c r="G612" i="5"/>
  <c r="J611" i="5"/>
  <c r="I611" i="5"/>
  <c r="H611" i="5"/>
  <c r="G611" i="5"/>
  <c r="J610" i="5"/>
  <c r="I610" i="5"/>
  <c r="H610" i="5"/>
  <c r="G610" i="5"/>
  <c r="J609" i="5"/>
  <c r="I609" i="5"/>
  <c r="H609" i="5"/>
  <c r="G609" i="5"/>
  <c r="J608" i="5"/>
  <c r="I608" i="5"/>
  <c r="H608" i="5"/>
  <c r="G608" i="5"/>
  <c r="J607" i="5"/>
  <c r="I607" i="5"/>
  <c r="H607" i="5"/>
  <c r="G607" i="5"/>
  <c r="J606" i="5"/>
  <c r="I606" i="5"/>
  <c r="H606" i="5"/>
  <c r="G606" i="5"/>
  <c r="J605" i="5"/>
  <c r="I605" i="5"/>
  <c r="H605" i="5"/>
  <c r="G605" i="5"/>
  <c r="J604" i="5"/>
  <c r="I604" i="5"/>
  <c r="H604" i="5"/>
  <c r="G604" i="5"/>
  <c r="J603" i="5"/>
  <c r="I603" i="5"/>
  <c r="H603" i="5"/>
  <c r="G603" i="5"/>
  <c r="J602" i="5"/>
  <c r="I602" i="5"/>
  <c r="H602" i="5"/>
  <c r="G602" i="5"/>
  <c r="J601" i="5"/>
  <c r="I601" i="5"/>
  <c r="H601" i="5"/>
  <c r="G601" i="5"/>
  <c r="J600" i="5"/>
  <c r="I600" i="5"/>
  <c r="H600" i="5"/>
  <c r="G600" i="5"/>
  <c r="J599" i="5"/>
  <c r="I599" i="5"/>
  <c r="H599" i="5"/>
  <c r="G599" i="5"/>
  <c r="J598" i="5"/>
  <c r="I598" i="5"/>
  <c r="H598" i="5"/>
  <c r="G598" i="5"/>
  <c r="J597" i="5"/>
  <c r="I597" i="5"/>
  <c r="H597" i="5"/>
  <c r="G597" i="5"/>
  <c r="J596" i="5"/>
  <c r="I596" i="5"/>
  <c r="H596" i="5"/>
  <c r="G596" i="5"/>
  <c r="J595" i="5"/>
  <c r="I595" i="5"/>
  <c r="H595" i="5"/>
  <c r="G595" i="5"/>
  <c r="J594" i="5"/>
  <c r="I594" i="5"/>
  <c r="H594" i="5"/>
  <c r="G594" i="5"/>
  <c r="J593" i="5"/>
  <c r="I593" i="5"/>
  <c r="H593" i="5"/>
  <c r="G593" i="5"/>
  <c r="J592" i="5"/>
  <c r="I592" i="5"/>
  <c r="H592" i="5"/>
  <c r="G592" i="5"/>
  <c r="J591" i="5"/>
  <c r="I591" i="5"/>
  <c r="H591" i="5"/>
  <c r="G591" i="5"/>
  <c r="J590" i="5"/>
  <c r="I590" i="5"/>
  <c r="H590" i="5"/>
  <c r="G590" i="5"/>
  <c r="J589" i="5"/>
  <c r="I589" i="5"/>
  <c r="H589" i="5"/>
  <c r="G589" i="5"/>
  <c r="J588" i="5"/>
  <c r="I588" i="5"/>
  <c r="H588" i="5"/>
  <c r="G588" i="5"/>
  <c r="J587" i="5"/>
  <c r="I587" i="5"/>
  <c r="H587" i="5"/>
  <c r="G587" i="5"/>
  <c r="J586" i="5"/>
  <c r="I586" i="5"/>
  <c r="H586" i="5"/>
  <c r="G586" i="5"/>
  <c r="J585" i="5"/>
  <c r="I585" i="5"/>
  <c r="H585" i="5"/>
  <c r="G585" i="5"/>
  <c r="J584" i="5"/>
  <c r="I584" i="5"/>
  <c r="H584" i="5"/>
  <c r="G584" i="5"/>
  <c r="J583" i="5"/>
  <c r="I583" i="5"/>
  <c r="H583" i="5"/>
  <c r="G583" i="5"/>
  <c r="J582" i="5"/>
  <c r="I582" i="5"/>
  <c r="H582" i="5"/>
  <c r="G582" i="5"/>
  <c r="J581" i="5"/>
  <c r="I581" i="5"/>
  <c r="H581" i="5"/>
  <c r="G581" i="5"/>
  <c r="J580" i="5"/>
  <c r="I580" i="5"/>
  <c r="H580" i="5"/>
  <c r="G580" i="5"/>
  <c r="J579" i="5"/>
  <c r="I579" i="5"/>
  <c r="H579" i="5"/>
  <c r="G579" i="5"/>
  <c r="J578" i="5"/>
  <c r="I578" i="5"/>
  <c r="H578" i="5"/>
  <c r="G578" i="5"/>
  <c r="J577" i="5"/>
  <c r="I577" i="5"/>
  <c r="H577" i="5"/>
  <c r="G577" i="5"/>
  <c r="J576" i="5"/>
  <c r="I576" i="5"/>
  <c r="H576" i="5"/>
  <c r="G576" i="5"/>
  <c r="J575" i="5"/>
  <c r="I575" i="5"/>
  <c r="H575" i="5"/>
  <c r="G575" i="5"/>
  <c r="J574" i="5"/>
  <c r="I574" i="5"/>
  <c r="H574" i="5"/>
  <c r="G574" i="5"/>
  <c r="J573" i="5"/>
  <c r="I573" i="5"/>
  <c r="H573" i="5"/>
  <c r="G573" i="5"/>
  <c r="J572" i="5"/>
  <c r="I572" i="5"/>
  <c r="H572" i="5"/>
  <c r="G572" i="5"/>
  <c r="J571" i="5"/>
  <c r="I571" i="5"/>
  <c r="H571" i="5"/>
  <c r="G571" i="5"/>
  <c r="J570" i="5"/>
  <c r="I570" i="5"/>
  <c r="H570" i="5"/>
  <c r="G570" i="5"/>
  <c r="J569" i="5"/>
  <c r="I569" i="5"/>
  <c r="H569" i="5"/>
  <c r="G569" i="5"/>
  <c r="J568" i="5"/>
  <c r="I568" i="5"/>
  <c r="H568" i="5"/>
  <c r="G568" i="5"/>
  <c r="J567" i="5"/>
  <c r="I567" i="5"/>
  <c r="H567" i="5"/>
  <c r="G567" i="5"/>
  <c r="J566" i="5"/>
  <c r="I566" i="5"/>
  <c r="H566" i="5"/>
  <c r="G566" i="5"/>
  <c r="J565" i="5"/>
  <c r="I565" i="5"/>
  <c r="H565" i="5"/>
  <c r="G565" i="5"/>
  <c r="J564" i="5"/>
  <c r="I564" i="5"/>
  <c r="H564" i="5"/>
  <c r="G564" i="5"/>
  <c r="J563" i="5"/>
  <c r="I563" i="5"/>
  <c r="H563" i="5"/>
  <c r="G563" i="5"/>
  <c r="J562" i="5"/>
  <c r="I562" i="5"/>
  <c r="H562" i="5"/>
  <c r="G562" i="5"/>
  <c r="J561" i="5"/>
  <c r="I561" i="5"/>
  <c r="H561" i="5"/>
  <c r="G561" i="5"/>
  <c r="J560" i="5"/>
  <c r="I560" i="5"/>
  <c r="H560" i="5"/>
  <c r="G560" i="5"/>
  <c r="J559" i="5"/>
  <c r="I559" i="5"/>
  <c r="H559" i="5"/>
  <c r="G559" i="5"/>
  <c r="J558" i="5"/>
  <c r="I558" i="5"/>
  <c r="H558" i="5"/>
  <c r="G558" i="5"/>
  <c r="J557" i="5"/>
  <c r="I557" i="5"/>
  <c r="H557" i="5"/>
  <c r="G557" i="5"/>
  <c r="J556" i="5"/>
  <c r="I556" i="5"/>
  <c r="H556" i="5"/>
  <c r="G556" i="5"/>
  <c r="J555" i="5"/>
  <c r="I555" i="5"/>
  <c r="H555" i="5"/>
  <c r="G555" i="5"/>
  <c r="J554" i="5"/>
  <c r="I554" i="5"/>
  <c r="H554" i="5"/>
  <c r="G554" i="5"/>
  <c r="J553" i="5"/>
  <c r="I553" i="5"/>
  <c r="H553" i="5"/>
  <c r="G553" i="5"/>
  <c r="J552" i="5"/>
  <c r="I552" i="5"/>
  <c r="H552" i="5"/>
  <c r="G552" i="5"/>
  <c r="J551" i="5"/>
  <c r="I551" i="5"/>
  <c r="H551" i="5"/>
  <c r="G551" i="5"/>
  <c r="J550" i="5"/>
  <c r="I550" i="5"/>
  <c r="H550" i="5"/>
  <c r="G550" i="5"/>
  <c r="J549" i="5"/>
  <c r="I549" i="5"/>
  <c r="H549" i="5"/>
  <c r="G549" i="5"/>
  <c r="J548" i="5"/>
  <c r="I548" i="5"/>
  <c r="H548" i="5"/>
  <c r="G548" i="5"/>
  <c r="J547" i="5"/>
  <c r="I547" i="5"/>
  <c r="H547" i="5"/>
  <c r="G547" i="5"/>
  <c r="J546" i="5"/>
  <c r="I546" i="5"/>
  <c r="H546" i="5"/>
  <c r="G546" i="5"/>
  <c r="J545" i="5"/>
  <c r="I545" i="5"/>
  <c r="H545" i="5"/>
  <c r="G545" i="5"/>
  <c r="J544" i="5"/>
  <c r="I544" i="5"/>
  <c r="H544" i="5"/>
  <c r="G544" i="5"/>
  <c r="J543" i="5"/>
  <c r="I543" i="5"/>
  <c r="H543" i="5"/>
  <c r="G543" i="5"/>
  <c r="J542" i="5"/>
  <c r="I542" i="5"/>
  <c r="H542" i="5"/>
  <c r="G542" i="5"/>
  <c r="J541" i="5"/>
  <c r="I541" i="5"/>
  <c r="H541" i="5"/>
  <c r="G541" i="5"/>
  <c r="J540" i="5"/>
  <c r="I540" i="5"/>
  <c r="H540" i="5"/>
  <c r="G540" i="5"/>
  <c r="J539" i="5"/>
  <c r="I539" i="5"/>
  <c r="H539" i="5"/>
  <c r="G539" i="5"/>
  <c r="J538" i="5"/>
  <c r="I538" i="5"/>
  <c r="H538" i="5"/>
  <c r="G538" i="5"/>
  <c r="J537" i="5"/>
  <c r="I537" i="5"/>
  <c r="H537" i="5"/>
  <c r="G537" i="5"/>
  <c r="J536" i="5"/>
  <c r="I536" i="5"/>
  <c r="H536" i="5"/>
  <c r="G536" i="5"/>
  <c r="J535" i="5"/>
  <c r="I535" i="5"/>
  <c r="H535" i="5"/>
  <c r="G535" i="5"/>
  <c r="J534" i="5"/>
  <c r="I534" i="5"/>
  <c r="H534" i="5"/>
  <c r="G534" i="5"/>
  <c r="J533" i="5"/>
  <c r="I533" i="5"/>
  <c r="H533" i="5"/>
  <c r="G533" i="5"/>
  <c r="J532" i="5"/>
  <c r="I532" i="5"/>
  <c r="H532" i="5"/>
  <c r="G532" i="5"/>
  <c r="J531" i="5"/>
  <c r="I531" i="5"/>
  <c r="H531" i="5"/>
  <c r="G531" i="5"/>
  <c r="J530" i="5"/>
  <c r="I530" i="5"/>
  <c r="H530" i="5"/>
  <c r="G530" i="5"/>
  <c r="J529" i="5"/>
  <c r="I529" i="5"/>
  <c r="H529" i="5"/>
  <c r="G529" i="5"/>
  <c r="J528" i="5"/>
  <c r="I528" i="5"/>
  <c r="H528" i="5"/>
  <c r="G528" i="5"/>
  <c r="J527" i="5"/>
  <c r="I527" i="5"/>
  <c r="H527" i="5"/>
  <c r="G527" i="5"/>
  <c r="J526" i="5"/>
  <c r="I526" i="5"/>
  <c r="H526" i="5"/>
  <c r="G526" i="5"/>
  <c r="J525" i="5"/>
  <c r="I525" i="5"/>
  <c r="H525" i="5"/>
  <c r="G525" i="5"/>
  <c r="J524" i="5"/>
  <c r="I524" i="5"/>
  <c r="H524" i="5"/>
  <c r="G524" i="5"/>
  <c r="J523" i="5"/>
  <c r="I523" i="5"/>
  <c r="H523" i="5"/>
  <c r="G523" i="5"/>
  <c r="J522" i="5"/>
  <c r="I522" i="5"/>
  <c r="H522" i="5"/>
  <c r="G522" i="5"/>
  <c r="J521" i="5"/>
  <c r="I521" i="5"/>
  <c r="H521" i="5"/>
  <c r="G521" i="5"/>
  <c r="J520" i="5"/>
  <c r="I520" i="5"/>
  <c r="H520" i="5"/>
  <c r="G520" i="5"/>
  <c r="J519" i="5"/>
  <c r="I519" i="5"/>
  <c r="H519" i="5"/>
  <c r="G519" i="5"/>
  <c r="J518" i="5"/>
  <c r="I518" i="5"/>
  <c r="H518" i="5"/>
  <c r="G518" i="5"/>
  <c r="J517" i="5"/>
  <c r="I517" i="5"/>
  <c r="H517" i="5"/>
  <c r="G517" i="5"/>
  <c r="J516" i="5"/>
  <c r="I516" i="5"/>
  <c r="H516" i="5"/>
  <c r="G516" i="5"/>
  <c r="J515" i="5"/>
  <c r="I515" i="5"/>
  <c r="H515" i="5"/>
  <c r="G515" i="5"/>
  <c r="J514" i="5"/>
  <c r="I514" i="5"/>
  <c r="H514" i="5"/>
  <c r="G514" i="5"/>
  <c r="J513" i="5"/>
  <c r="I513" i="5"/>
  <c r="H513" i="5"/>
  <c r="G513" i="5"/>
  <c r="J512" i="5"/>
  <c r="I512" i="5"/>
  <c r="H512" i="5"/>
  <c r="G512" i="5"/>
  <c r="J511" i="5"/>
  <c r="I511" i="5"/>
  <c r="H511" i="5"/>
  <c r="G511" i="5"/>
  <c r="J510" i="5"/>
  <c r="I510" i="5"/>
  <c r="H510" i="5"/>
  <c r="G510" i="5"/>
  <c r="J509" i="5"/>
  <c r="I509" i="5"/>
  <c r="H509" i="5"/>
  <c r="G509" i="5"/>
  <c r="J508" i="5"/>
  <c r="I508" i="5"/>
  <c r="H508" i="5"/>
  <c r="G508" i="5"/>
  <c r="J507" i="5"/>
  <c r="I507" i="5"/>
  <c r="H507" i="5"/>
  <c r="G507" i="5"/>
  <c r="J506" i="5"/>
  <c r="I506" i="5"/>
  <c r="H506" i="5"/>
  <c r="G506" i="5"/>
  <c r="J505" i="5"/>
  <c r="I505" i="5"/>
  <c r="H505" i="5"/>
  <c r="G505" i="5"/>
  <c r="J504" i="5"/>
  <c r="I504" i="5"/>
  <c r="H504" i="5"/>
  <c r="G504" i="5"/>
  <c r="J503" i="5"/>
  <c r="I503" i="5"/>
  <c r="H503" i="5"/>
  <c r="G503" i="5"/>
  <c r="F23" i="1"/>
  <c r="G23" i="1"/>
  <c r="DG23" i="1"/>
  <c r="I23" i="1"/>
  <c r="CT23" i="1"/>
  <c r="E24" i="1"/>
  <c r="F24" i="1"/>
  <c r="G24" i="1"/>
  <c r="DG24" i="1"/>
  <c r="DI24" i="1" s="1"/>
  <c r="DJ24" i="1" s="1"/>
  <c r="I24" i="1"/>
  <c r="E25" i="1"/>
  <c r="F25" i="1"/>
  <c r="G25" i="1"/>
  <c r="DG25" i="1"/>
  <c r="DI25" i="1" s="1"/>
  <c r="DJ25" i="1" s="1"/>
  <c r="I25" i="1"/>
  <c r="E26" i="1"/>
  <c r="F26" i="1"/>
  <c r="G26" i="1"/>
  <c r="E27" i="1"/>
  <c r="F27" i="1"/>
  <c r="G27" i="1"/>
  <c r="E28" i="1"/>
  <c r="F28" i="1"/>
  <c r="G28" i="1"/>
  <c r="E29" i="1"/>
  <c r="F29" i="1"/>
  <c r="G29" i="1"/>
  <c r="AJ28" i="1" l="1"/>
  <c r="AK28" i="1"/>
  <c r="AL28" i="1"/>
  <c r="AM28" i="1"/>
  <c r="V28" i="1"/>
  <c r="W28" i="1"/>
  <c r="U28" i="1"/>
  <c r="AJ24" i="1"/>
  <c r="AK24" i="1"/>
  <c r="AL24" i="1"/>
  <c r="AM24" i="1"/>
  <c r="V24" i="1"/>
  <c r="W24" i="1"/>
  <c r="U24" i="1"/>
  <c r="AJ26" i="1"/>
  <c r="AK26" i="1"/>
  <c r="AL26" i="1"/>
  <c r="AM26" i="1"/>
  <c r="U26" i="1"/>
  <c r="V26" i="1"/>
  <c r="W26" i="1"/>
  <c r="AK23" i="1"/>
  <c r="AJ23" i="1"/>
  <c r="AM23" i="1"/>
  <c r="AL23" i="1"/>
  <c r="W23" i="1"/>
  <c r="V23" i="1"/>
  <c r="U23" i="1"/>
  <c r="AJ27" i="1"/>
  <c r="AK27" i="1"/>
  <c r="AL27" i="1"/>
  <c r="AM27" i="1"/>
  <c r="V27" i="1"/>
  <c r="W27" i="1"/>
  <c r="U27" i="1"/>
  <c r="AJ25" i="1"/>
  <c r="AK25" i="1"/>
  <c r="AL25" i="1"/>
  <c r="AM25" i="1"/>
  <c r="V25" i="1"/>
  <c r="W25" i="1"/>
  <c r="U25" i="1"/>
  <c r="AJ29" i="1"/>
  <c r="AK29" i="1"/>
  <c r="AL29" i="1"/>
  <c r="AM29" i="1"/>
  <c r="V29" i="1"/>
  <c r="U29" i="1"/>
  <c r="W29" i="1"/>
  <c r="H5" i="5"/>
  <c r="J5" i="5" s="1"/>
  <c r="H4" i="5"/>
  <c r="J4" i="5" s="1"/>
  <c r="DI23" i="1"/>
  <c r="DJ23" i="1" s="1"/>
  <c r="DK23" i="1" s="1"/>
  <c r="DK29" i="1"/>
  <c r="DK26" i="1"/>
  <c r="DK25" i="1"/>
  <c r="DK24" i="1"/>
  <c r="DK27" i="1"/>
  <c r="DK28" i="1"/>
  <c r="H3" i="5"/>
  <c r="J3" i="5" s="1"/>
  <c r="H10" i="5"/>
  <c r="J10" i="5" s="1"/>
  <c r="H6" i="5"/>
  <c r="J6" i="5" s="1"/>
  <c r="G13" i="5"/>
  <c r="G12" i="5"/>
  <c r="G10" i="5"/>
  <c r="H44" i="5"/>
  <c r="J44" i="5" s="1"/>
  <c r="H28" i="5"/>
  <c r="J28" i="5" s="1"/>
  <c r="H60" i="5"/>
  <c r="J60" i="5" s="1"/>
  <c r="H12" i="5"/>
  <c r="J12" i="5" s="1"/>
  <c r="H16" i="5"/>
  <c r="J16" i="5" s="1"/>
  <c r="H32" i="5"/>
  <c r="J32" i="5" s="1"/>
  <c r="H48" i="5"/>
  <c r="J48" i="5" s="1"/>
  <c r="H64" i="5"/>
  <c r="J64" i="5" s="1"/>
  <c r="H20" i="5"/>
  <c r="J20" i="5" s="1"/>
  <c r="H36" i="5"/>
  <c r="J36" i="5" s="1"/>
  <c r="H52" i="5"/>
  <c r="J52" i="5" s="1"/>
  <c r="H68" i="5"/>
  <c r="J68" i="5" s="1"/>
  <c r="H24" i="5"/>
  <c r="J24" i="5" s="1"/>
  <c r="H40" i="5"/>
  <c r="J40" i="5" s="1"/>
  <c r="H56" i="5"/>
  <c r="J56" i="5" s="1"/>
  <c r="G5" i="5"/>
  <c r="G21" i="5"/>
  <c r="G25" i="5"/>
  <c r="G33" i="5"/>
  <c r="G37" i="5"/>
  <c r="G45" i="5"/>
  <c r="G53" i="5"/>
  <c r="G57" i="5"/>
  <c r="G61" i="5"/>
  <c r="G69" i="5"/>
  <c r="H2" i="5"/>
  <c r="J2" i="5" s="1"/>
  <c r="H14" i="5"/>
  <c r="J14" i="5" s="1"/>
  <c r="H18" i="5"/>
  <c r="J18" i="5" s="1"/>
  <c r="H22" i="5"/>
  <c r="J22" i="5" s="1"/>
  <c r="H26" i="5"/>
  <c r="J26" i="5" s="1"/>
  <c r="H30" i="5"/>
  <c r="J30" i="5" s="1"/>
  <c r="H34" i="5"/>
  <c r="J34" i="5" s="1"/>
  <c r="H38" i="5"/>
  <c r="J38" i="5" s="1"/>
  <c r="H42" i="5"/>
  <c r="J42" i="5" s="1"/>
  <c r="H46" i="5"/>
  <c r="J46" i="5" s="1"/>
  <c r="H50" i="5"/>
  <c r="J50" i="5" s="1"/>
  <c r="H54" i="5"/>
  <c r="J54" i="5" s="1"/>
  <c r="H58" i="5"/>
  <c r="J58" i="5" s="1"/>
  <c r="H62" i="5"/>
  <c r="J62" i="5" s="1"/>
  <c r="H66" i="5"/>
  <c r="J66" i="5" s="1"/>
  <c r="G9" i="5"/>
  <c r="G17" i="5"/>
  <c r="G29" i="5"/>
  <c r="G41" i="5"/>
  <c r="G49" i="5"/>
  <c r="G65" i="5"/>
  <c r="G3" i="5"/>
  <c r="G7" i="5"/>
  <c r="G11" i="5"/>
  <c r="G15" i="5"/>
  <c r="G19" i="5"/>
  <c r="G23" i="5"/>
  <c r="G27" i="5"/>
  <c r="G31" i="5"/>
  <c r="G35" i="5"/>
  <c r="G39" i="5"/>
  <c r="G43" i="5"/>
  <c r="G47" i="5"/>
  <c r="G51" i="5"/>
  <c r="G55" i="5"/>
  <c r="G59" i="5"/>
  <c r="G63" i="5"/>
  <c r="G67" i="5"/>
  <c r="H7" i="5"/>
  <c r="J7" i="5" s="1"/>
  <c r="H9" i="5"/>
  <c r="J9" i="5" s="1"/>
  <c r="H11" i="5"/>
  <c r="J11" i="5" s="1"/>
  <c r="H13" i="5"/>
  <c r="J13" i="5" s="1"/>
  <c r="H15" i="5"/>
  <c r="J15" i="5" s="1"/>
  <c r="H17" i="5"/>
  <c r="J17" i="5" s="1"/>
  <c r="H19" i="5"/>
  <c r="J19" i="5" s="1"/>
  <c r="H21" i="5"/>
  <c r="J21" i="5" s="1"/>
  <c r="H23" i="5"/>
  <c r="J23" i="5" s="1"/>
  <c r="H25" i="5"/>
  <c r="J25" i="5" s="1"/>
  <c r="H27" i="5"/>
  <c r="J27" i="5" s="1"/>
  <c r="H29" i="5"/>
  <c r="J29" i="5" s="1"/>
  <c r="H31" i="5"/>
  <c r="J31" i="5" s="1"/>
  <c r="H33" i="5"/>
  <c r="J33" i="5" s="1"/>
  <c r="H35" i="5"/>
  <c r="J35" i="5" s="1"/>
  <c r="H37" i="5"/>
  <c r="J37" i="5" s="1"/>
  <c r="H39" i="5"/>
  <c r="J39" i="5" s="1"/>
  <c r="H41" i="5"/>
  <c r="J41" i="5" s="1"/>
  <c r="H43" i="5"/>
  <c r="J43" i="5" s="1"/>
  <c r="H45" i="5"/>
  <c r="J45" i="5" s="1"/>
  <c r="H47" i="5"/>
  <c r="J47" i="5" s="1"/>
  <c r="H49" i="5"/>
  <c r="J49" i="5" s="1"/>
  <c r="H51" i="5"/>
  <c r="J51" i="5" s="1"/>
  <c r="H53" i="5"/>
  <c r="J53" i="5" s="1"/>
  <c r="H55" i="5"/>
  <c r="J55" i="5" s="1"/>
  <c r="H57" i="5"/>
  <c r="J57" i="5" s="1"/>
  <c r="H59" i="5"/>
  <c r="J59" i="5" s="1"/>
  <c r="H61" i="5"/>
  <c r="J61" i="5" s="1"/>
  <c r="H63" i="5"/>
  <c r="J63" i="5" s="1"/>
  <c r="H65" i="5"/>
  <c r="J65" i="5" s="1"/>
  <c r="H67" i="5"/>
  <c r="J67" i="5" s="1"/>
  <c r="H69" i="5"/>
  <c r="J69" i="5" s="1"/>
  <c r="G2" i="5"/>
  <c r="G4" i="5"/>
  <c r="G6" i="5"/>
  <c r="G14" i="5"/>
  <c r="G16" i="5"/>
  <c r="G18" i="5"/>
  <c r="G20" i="5"/>
  <c r="G22" i="5"/>
  <c r="G24" i="5"/>
  <c r="G26" i="5"/>
  <c r="G28" i="5"/>
  <c r="G30" i="5"/>
  <c r="G32" i="5"/>
  <c r="G34" i="5"/>
  <c r="G36" i="5"/>
  <c r="G38" i="5"/>
  <c r="G40" i="5"/>
  <c r="G42" i="5"/>
  <c r="G44" i="5"/>
  <c r="G46" i="5"/>
  <c r="G48" i="5"/>
  <c r="G50" i="5"/>
  <c r="G52" i="5"/>
  <c r="G54" i="5"/>
  <c r="G56" i="5"/>
  <c r="G58" i="5"/>
  <c r="G60" i="5"/>
  <c r="G62" i="5"/>
  <c r="G64" i="5"/>
  <c r="G66" i="5"/>
  <c r="G68" i="5"/>
  <c r="J48" i="2"/>
  <c r="DM24" i="1" s="1"/>
  <c r="CM23" i="1"/>
  <c r="DM23" i="1" l="1"/>
  <c r="DO23" i="1" s="1"/>
  <c r="DP23" i="1" s="1"/>
  <c r="I21" i="1"/>
  <c r="DO24" i="1"/>
  <c r="DP24" i="1" s="1"/>
  <c r="H21" i="1"/>
  <c r="L21" i="1"/>
  <c r="DM519" i="1"/>
  <c r="DM487" i="1"/>
  <c r="DM467" i="1"/>
  <c r="DM431" i="1"/>
  <c r="DM407" i="1"/>
  <c r="DM371" i="1"/>
  <c r="DM343" i="1"/>
  <c r="DM315" i="1"/>
  <c r="DM283" i="1"/>
  <c r="DM259" i="1"/>
  <c r="DM223" i="1"/>
  <c r="DM187" i="1"/>
  <c r="DM151" i="1"/>
  <c r="DM491" i="1"/>
  <c r="DM447" i="1"/>
  <c r="DM415" i="1"/>
  <c r="DM379" i="1"/>
  <c r="DM351" i="1"/>
  <c r="DM311" i="1"/>
  <c r="DM279" i="1"/>
  <c r="DM239" i="1"/>
  <c r="DM211" i="1"/>
  <c r="DM179" i="1"/>
  <c r="DM159" i="1"/>
  <c r="DM516" i="1"/>
  <c r="DM472" i="1"/>
  <c r="DM512" i="1"/>
  <c r="DM484" i="1"/>
  <c r="DM456" i="1"/>
  <c r="DM416" i="1"/>
  <c r="DM384" i="1"/>
  <c r="DM352" i="1"/>
  <c r="DM320" i="1"/>
  <c r="DM292" i="1"/>
  <c r="DM252" i="1"/>
  <c r="DM220" i="1"/>
  <c r="DM188" i="1"/>
  <c r="DM164" i="1"/>
  <c r="DM464" i="1"/>
  <c r="DM428" i="1"/>
  <c r="DM404" i="1"/>
  <c r="DM372" i="1"/>
  <c r="DM332" i="1"/>
  <c r="DM304" i="1"/>
  <c r="DM272" i="1"/>
  <c r="DM248" i="1"/>
  <c r="DM216" i="1"/>
  <c r="DM180" i="1"/>
  <c r="DM144" i="1"/>
  <c r="DM521" i="1"/>
  <c r="DM505" i="1"/>
  <c r="DM489" i="1"/>
  <c r="DM507" i="1"/>
  <c r="DM475" i="1"/>
  <c r="DM451" i="1"/>
  <c r="DM419" i="1"/>
  <c r="DM395" i="1"/>
  <c r="DM355" i="1"/>
  <c r="DM327" i="1"/>
  <c r="DM299" i="1"/>
  <c r="DM271" i="1"/>
  <c r="DM243" i="1"/>
  <c r="DM207" i="1"/>
  <c r="DM163" i="1"/>
  <c r="DM503" i="1"/>
  <c r="DM459" i="1"/>
  <c r="DM435" i="1"/>
  <c r="DM391" i="1"/>
  <c r="DM367" i="1"/>
  <c r="DM331" i="1"/>
  <c r="DM295" i="1"/>
  <c r="DM255" i="1"/>
  <c r="DM227" i="1"/>
  <c r="DM199" i="1"/>
  <c r="DM171" i="1"/>
  <c r="DM500" i="1"/>
  <c r="DM496" i="1"/>
  <c r="DM476" i="1"/>
  <c r="DM448" i="1"/>
  <c r="DM400" i="1"/>
  <c r="DM368" i="1"/>
  <c r="DM340" i="1"/>
  <c r="DM308" i="1"/>
  <c r="DM276" i="1"/>
  <c r="DM236" i="1"/>
  <c r="DM204" i="1"/>
  <c r="DM176" i="1"/>
  <c r="DM152" i="1"/>
  <c r="DM440" i="1"/>
  <c r="DM420" i="1"/>
  <c r="DM388" i="1"/>
  <c r="DM356" i="1"/>
  <c r="DM324" i="1"/>
  <c r="DM288" i="1"/>
  <c r="DM260" i="1"/>
  <c r="DM232" i="1"/>
  <c r="DM200" i="1"/>
  <c r="DM156" i="1"/>
  <c r="DM513" i="1"/>
  <c r="DM497" i="1"/>
  <c r="DM495" i="1"/>
  <c r="DM439" i="1"/>
  <c r="DM383" i="1"/>
  <c r="DM319" i="1"/>
  <c r="DM263" i="1"/>
  <c r="DM191" i="1"/>
  <c r="DM455" i="1"/>
  <c r="DM387" i="1"/>
  <c r="DM323" i="1"/>
  <c r="DM247" i="1"/>
  <c r="DM195" i="1"/>
  <c r="DM520" i="1"/>
  <c r="DM492" i="1"/>
  <c r="DM432" i="1"/>
  <c r="DM360" i="1"/>
  <c r="DM300" i="1"/>
  <c r="DM228" i="1"/>
  <c r="DM172" i="1"/>
  <c r="DM412" i="1"/>
  <c r="DM348" i="1"/>
  <c r="DM280" i="1"/>
  <c r="DM224" i="1"/>
  <c r="DM148" i="1"/>
  <c r="DM493" i="1"/>
  <c r="DM522" i="1"/>
  <c r="DM506" i="1"/>
  <c r="DM490" i="1"/>
  <c r="DM473" i="1"/>
  <c r="DM457" i="1"/>
  <c r="DM441" i="1"/>
  <c r="DM425" i="1"/>
  <c r="DM409" i="1"/>
  <c r="DM393" i="1"/>
  <c r="DM377" i="1"/>
  <c r="DM361" i="1"/>
  <c r="DM345" i="1"/>
  <c r="DM329" i="1"/>
  <c r="DM313" i="1"/>
  <c r="DM297" i="1"/>
  <c r="DM281" i="1"/>
  <c r="DM265" i="1"/>
  <c r="DM249" i="1"/>
  <c r="DM233" i="1"/>
  <c r="DM217" i="1"/>
  <c r="DM201" i="1"/>
  <c r="DM185" i="1"/>
  <c r="DM169" i="1"/>
  <c r="DM153" i="1"/>
  <c r="DM478" i="1"/>
  <c r="DM462" i="1"/>
  <c r="DM446" i="1"/>
  <c r="DM430" i="1"/>
  <c r="DM414" i="1"/>
  <c r="DM398" i="1"/>
  <c r="DM382" i="1"/>
  <c r="DM366" i="1"/>
  <c r="DM350" i="1"/>
  <c r="DM334" i="1"/>
  <c r="DM318" i="1"/>
  <c r="DM302" i="1"/>
  <c r="DM286" i="1"/>
  <c r="DM270" i="1"/>
  <c r="DM254" i="1"/>
  <c r="DM238" i="1"/>
  <c r="DM222" i="1"/>
  <c r="DM206" i="1"/>
  <c r="DM190" i="1"/>
  <c r="DM174" i="1"/>
  <c r="DM158" i="1"/>
  <c r="DM483" i="1"/>
  <c r="DM423" i="1"/>
  <c r="DM359" i="1"/>
  <c r="DM307" i="1"/>
  <c r="DM251" i="1"/>
  <c r="DM183" i="1"/>
  <c r="DM511" i="1"/>
  <c r="DM443" i="1"/>
  <c r="DM375" i="1"/>
  <c r="DM303" i="1"/>
  <c r="DM231" i="1"/>
  <c r="DM175" i="1"/>
  <c r="DM508" i="1"/>
  <c r="DM480" i="1"/>
  <c r="DM408" i="1"/>
  <c r="DM344" i="1"/>
  <c r="DM284" i="1"/>
  <c r="DM212" i="1"/>
  <c r="DM160" i="1"/>
  <c r="DM444" i="1"/>
  <c r="DM392" i="1"/>
  <c r="DM328" i="1"/>
  <c r="DM264" i="1"/>
  <c r="DM208" i="1"/>
  <c r="DM517" i="1"/>
  <c r="DM485" i="1"/>
  <c r="DM518" i="1"/>
  <c r="DM502" i="1"/>
  <c r="DM486" i="1"/>
  <c r="DM469" i="1"/>
  <c r="DM453" i="1"/>
  <c r="DM437" i="1"/>
  <c r="DM421" i="1"/>
  <c r="DM405" i="1"/>
  <c r="DM389" i="1"/>
  <c r="DM373" i="1"/>
  <c r="DM357" i="1"/>
  <c r="DM341" i="1"/>
  <c r="DM325" i="1"/>
  <c r="DM309" i="1"/>
  <c r="DM293" i="1"/>
  <c r="DM277" i="1"/>
  <c r="DM261" i="1"/>
  <c r="DM245" i="1"/>
  <c r="DM229" i="1"/>
  <c r="DM213" i="1"/>
  <c r="DM197" i="1"/>
  <c r="DM181" i="1"/>
  <c r="DM165" i="1"/>
  <c r="DM149" i="1"/>
  <c r="DM474" i="1"/>
  <c r="DM458" i="1"/>
  <c r="DM442" i="1"/>
  <c r="DM426" i="1"/>
  <c r="DM410" i="1"/>
  <c r="DM394" i="1"/>
  <c r="DM378" i="1"/>
  <c r="DM362" i="1"/>
  <c r="DM346" i="1"/>
  <c r="DM330" i="1"/>
  <c r="DM314" i="1"/>
  <c r="DM298" i="1"/>
  <c r="DM282" i="1"/>
  <c r="DM266" i="1"/>
  <c r="DM250" i="1"/>
  <c r="DM234" i="1"/>
  <c r="DM218" i="1"/>
  <c r="DM202" i="1"/>
  <c r="DM186" i="1"/>
  <c r="DM170" i="1"/>
  <c r="DM154" i="1"/>
  <c r="DM471" i="1"/>
  <c r="DM411" i="1"/>
  <c r="DM347" i="1"/>
  <c r="DM287" i="1"/>
  <c r="DM235" i="1"/>
  <c r="DM155" i="1"/>
  <c r="DM468" i="1"/>
  <c r="DM499" i="1"/>
  <c r="DM427" i="1"/>
  <c r="DM363" i="1"/>
  <c r="DM291" i="1"/>
  <c r="DM215" i="1"/>
  <c r="DM167" i="1"/>
  <c r="DM488" i="1"/>
  <c r="DM460" i="1"/>
  <c r="DM396" i="1"/>
  <c r="DM336" i="1"/>
  <c r="DM268" i="1"/>
  <c r="DM196" i="1"/>
  <c r="DM436" i="1"/>
  <c r="DM380" i="1"/>
  <c r="DM316" i="1"/>
  <c r="DM256" i="1"/>
  <c r="DM192" i="1"/>
  <c r="DM509" i="1"/>
  <c r="DM514" i="1"/>
  <c r="DM498" i="1"/>
  <c r="DM481" i="1"/>
  <c r="DM465" i="1"/>
  <c r="DM449" i="1"/>
  <c r="DM433" i="1"/>
  <c r="DM417" i="1"/>
  <c r="DM401" i="1"/>
  <c r="DM385" i="1"/>
  <c r="DM369" i="1"/>
  <c r="DM353" i="1"/>
  <c r="DM337" i="1"/>
  <c r="DM321" i="1"/>
  <c r="DM305" i="1"/>
  <c r="DM289" i="1"/>
  <c r="DM273" i="1"/>
  <c r="DM257" i="1"/>
  <c r="DM241" i="1"/>
  <c r="DM225" i="1"/>
  <c r="DM209" i="1"/>
  <c r="DM193" i="1"/>
  <c r="DM177" i="1"/>
  <c r="DM161" i="1"/>
  <c r="DM145" i="1"/>
  <c r="DM470" i="1"/>
  <c r="DM454" i="1"/>
  <c r="DM438" i="1"/>
  <c r="DM422" i="1"/>
  <c r="DM406" i="1"/>
  <c r="DM390" i="1"/>
  <c r="DM374" i="1"/>
  <c r="DM358" i="1"/>
  <c r="DM342" i="1"/>
  <c r="DM326" i="1"/>
  <c r="DM310" i="1"/>
  <c r="DM294" i="1"/>
  <c r="DM278" i="1"/>
  <c r="DM262" i="1"/>
  <c r="DM246" i="1"/>
  <c r="DM230" i="1"/>
  <c r="DM214" i="1"/>
  <c r="DM198" i="1"/>
  <c r="DM182" i="1"/>
  <c r="DM166" i="1"/>
  <c r="DM150" i="1"/>
  <c r="DM515" i="1"/>
  <c r="DM463" i="1"/>
  <c r="DM403" i="1"/>
  <c r="DM335" i="1"/>
  <c r="DM275" i="1"/>
  <c r="DM219" i="1"/>
  <c r="DM147" i="1"/>
  <c r="DM479" i="1"/>
  <c r="DM399" i="1"/>
  <c r="DM339" i="1"/>
  <c r="DM267" i="1"/>
  <c r="DM203" i="1"/>
  <c r="DM143" i="1"/>
  <c r="DM504" i="1"/>
  <c r="DM452" i="1"/>
  <c r="DM376" i="1"/>
  <c r="DM312" i="1"/>
  <c r="DM244" i="1"/>
  <c r="DM184" i="1"/>
  <c r="DM424" i="1"/>
  <c r="DM364" i="1"/>
  <c r="DM296" i="1"/>
  <c r="DM240" i="1"/>
  <c r="DM168" i="1"/>
  <c r="DM501" i="1"/>
  <c r="DM510" i="1"/>
  <c r="DM494" i="1"/>
  <c r="DM477" i="1"/>
  <c r="DM461" i="1"/>
  <c r="DM445" i="1"/>
  <c r="DM429" i="1"/>
  <c r="DM413" i="1"/>
  <c r="DM397" i="1"/>
  <c r="DM381" i="1"/>
  <c r="DM365" i="1"/>
  <c r="DM349" i="1"/>
  <c r="DM333" i="1"/>
  <c r="DM317" i="1"/>
  <c r="DM301" i="1"/>
  <c r="DM285" i="1"/>
  <c r="DM269" i="1"/>
  <c r="DM253" i="1"/>
  <c r="DM237" i="1"/>
  <c r="DM221" i="1"/>
  <c r="DM205" i="1"/>
  <c r="DM189" i="1"/>
  <c r="DM173" i="1"/>
  <c r="DM157" i="1"/>
  <c r="DM482" i="1"/>
  <c r="DM466" i="1"/>
  <c r="DM450" i="1"/>
  <c r="DM434" i="1"/>
  <c r="DM418" i="1"/>
  <c r="DM402" i="1"/>
  <c r="DM386" i="1"/>
  <c r="DM370" i="1"/>
  <c r="DM354" i="1"/>
  <c r="DM338" i="1"/>
  <c r="DM322" i="1"/>
  <c r="DM306" i="1"/>
  <c r="DM290" i="1"/>
  <c r="DM274" i="1"/>
  <c r="DM258" i="1"/>
  <c r="DM242" i="1"/>
  <c r="DM226" i="1"/>
  <c r="DM210" i="1"/>
  <c r="DM194" i="1"/>
  <c r="DM178" i="1"/>
  <c r="DM162" i="1"/>
  <c r="DM146" i="1"/>
  <c r="DM28" i="1"/>
  <c r="DM26" i="1"/>
  <c r="DM27" i="1"/>
  <c r="DM29" i="1"/>
  <c r="DM30" i="1"/>
  <c r="DM25" i="1"/>
  <c r="I58" i="5"/>
  <c r="T79" i="1" s="1"/>
  <c r="I42" i="5"/>
  <c r="T63" i="1" s="1"/>
  <c r="I26" i="5"/>
  <c r="T47" i="1" s="1"/>
  <c r="I10" i="5"/>
  <c r="T31" i="1" s="1"/>
  <c r="I20" i="5"/>
  <c r="T41" i="1" s="1"/>
  <c r="I68" i="5"/>
  <c r="T89" i="1" s="1"/>
  <c r="I60" i="5"/>
  <c r="T81" i="1" s="1"/>
  <c r="I44" i="5"/>
  <c r="T65" i="1" s="1"/>
  <c r="I4" i="5"/>
  <c r="T25" i="1" s="1"/>
  <c r="I24" i="5"/>
  <c r="T45" i="1" s="1"/>
  <c r="I28" i="5"/>
  <c r="T49" i="1" s="1"/>
  <c r="I56" i="5"/>
  <c r="T77" i="1" s="1"/>
  <c r="I32" i="5"/>
  <c r="T53" i="1" s="1"/>
  <c r="I16" i="5"/>
  <c r="T37" i="1" s="1"/>
  <c r="I12" i="5"/>
  <c r="T33" i="1" s="1"/>
  <c r="I66" i="5"/>
  <c r="T87" i="1" s="1"/>
  <c r="I36" i="5"/>
  <c r="T57" i="1" s="1"/>
  <c r="I54" i="5"/>
  <c r="T75" i="1" s="1"/>
  <c r="I38" i="5"/>
  <c r="T59" i="1" s="1"/>
  <c r="I22" i="5"/>
  <c r="T43" i="1" s="1"/>
  <c r="I6" i="5"/>
  <c r="T27" i="1" s="1"/>
  <c r="I18" i="5"/>
  <c r="T39" i="1" s="1"/>
  <c r="I34" i="5"/>
  <c r="T55" i="1" s="1"/>
  <c r="I40" i="5"/>
  <c r="T61" i="1" s="1"/>
  <c r="I52" i="5"/>
  <c r="T73" i="1" s="1"/>
  <c r="I50" i="5"/>
  <c r="T71" i="1" s="1"/>
  <c r="I64" i="5"/>
  <c r="T85" i="1" s="1"/>
  <c r="I48" i="5"/>
  <c r="T69" i="1" s="1"/>
  <c r="I62" i="5"/>
  <c r="T83" i="1" s="1"/>
  <c r="I7" i="5"/>
  <c r="T28" i="1" s="1"/>
  <c r="I46" i="5"/>
  <c r="T67" i="1" s="1"/>
  <c r="I30" i="5"/>
  <c r="T51" i="1" s="1"/>
  <c r="I14" i="5"/>
  <c r="T35" i="1" s="1"/>
  <c r="I15" i="5"/>
  <c r="T36" i="1" s="1"/>
  <c r="I17" i="5"/>
  <c r="T38" i="1" s="1"/>
  <c r="I2" i="5"/>
  <c r="T23" i="1" s="1"/>
  <c r="I23" i="5"/>
  <c r="T44" i="1" s="1"/>
  <c r="I69" i="5"/>
  <c r="T90" i="1" s="1"/>
  <c r="I61" i="5"/>
  <c r="T82" i="1" s="1"/>
  <c r="I53" i="5"/>
  <c r="T74" i="1" s="1"/>
  <c r="I45" i="5"/>
  <c r="T66" i="1" s="1"/>
  <c r="I37" i="5"/>
  <c r="T58" i="1" s="1"/>
  <c r="I29" i="5"/>
  <c r="T50" i="1" s="1"/>
  <c r="I21" i="5"/>
  <c r="T42" i="1" s="1"/>
  <c r="I5" i="5"/>
  <c r="T26" i="1" s="1"/>
  <c r="I67" i="5"/>
  <c r="T88" i="1" s="1"/>
  <c r="I59" i="5"/>
  <c r="T80" i="1" s="1"/>
  <c r="I51" i="5"/>
  <c r="T72" i="1" s="1"/>
  <c r="I43" i="5"/>
  <c r="T64" i="1" s="1"/>
  <c r="I35" i="5"/>
  <c r="T56" i="1" s="1"/>
  <c r="I19" i="5"/>
  <c r="T40" i="1" s="1"/>
  <c r="I3" i="5"/>
  <c r="T24" i="1" s="1"/>
  <c r="I65" i="5"/>
  <c r="T86" i="1" s="1"/>
  <c r="I57" i="5"/>
  <c r="T78" i="1" s="1"/>
  <c r="I49" i="5"/>
  <c r="T70" i="1" s="1"/>
  <c r="I41" i="5"/>
  <c r="T62" i="1" s="1"/>
  <c r="I33" i="5"/>
  <c r="T54" i="1" s="1"/>
  <c r="I13" i="5"/>
  <c r="T34" i="1" s="1"/>
  <c r="I63" i="5"/>
  <c r="T84" i="1" s="1"/>
  <c r="I55" i="5"/>
  <c r="T76" i="1" s="1"/>
  <c r="I47" i="5"/>
  <c r="T68" i="1" s="1"/>
  <c r="I39" i="5"/>
  <c r="T60" i="1" s="1"/>
  <c r="I31" i="5"/>
  <c r="T52" i="1" s="1"/>
  <c r="I27" i="5"/>
  <c r="T48" i="1" s="1"/>
  <c r="I11" i="5"/>
  <c r="T32" i="1" s="1"/>
  <c r="I25" i="5"/>
  <c r="T46" i="1" s="1"/>
  <c r="I9" i="5"/>
  <c r="T30" i="1" s="1"/>
  <c r="DU278" i="1"/>
  <c r="DU475" i="1"/>
  <c r="DU511" i="1"/>
  <c r="DU155" i="1"/>
  <c r="DU225" i="1"/>
  <c r="DU292" i="1"/>
  <c r="DU389" i="1"/>
  <c r="DU203" i="1"/>
  <c r="DU347" i="1"/>
  <c r="DU199" i="1"/>
  <c r="DU149" i="1"/>
  <c r="DU318" i="1"/>
  <c r="DU419" i="1"/>
  <c r="DU478" i="1"/>
  <c r="DU471" i="1"/>
  <c r="DU517" i="1"/>
  <c r="DU308" i="1"/>
  <c r="DU399" i="1"/>
  <c r="DU338" i="1"/>
  <c r="DU479" i="1"/>
  <c r="DU31" i="1"/>
  <c r="DU426" i="1"/>
  <c r="DU365" i="1"/>
  <c r="DU345" i="1"/>
  <c r="DU372" i="1"/>
  <c r="DU210" i="1"/>
  <c r="DU398" i="1"/>
  <c r="DU486" i="1"/>
  <c r="DU375" i="1"/>
  <c r="DU396" i="1"/>
  <c r="DU321" i="1"/>
  <c r="DU250" i="1"/>
  <c r="DU169" i="1"/>
  <c r="DU392" i="1"/>
  <c r="DU384" i="1"/>
  <c r="DU337" i="1"/>
  <c r="DU212" i="1"/>
  <c r="DU243" i="1"/>
  <c r="DU239" i="1"/>
  <c r="DU456" i="1"/>
  <c r="DU29" i="1"/>
  <c r="DU296" i="1"/>
  <c r="DU35" i="1"/>
  <c r="DU424" i="1"/>
  <c r="DU185" i="1"/>
  <c r="DU429" i="1"/>
  <c r="DU281" i="1"/>
  <c r="DU440" i="1"/>
  <c r="DU287" i="1"/>
  <c r="DU364" i="1"/>
  <c r="DU38" i="1"/>
  <c r="DU357" i="1"/>
  <c r="DU484" i="1"/>
  <c r="DU324" i="1"/>
  <c r="DU474" i="1"/>
  <c r="DU217" i="1"/>
  <c r="DU405" i="1"/>
  <c r="DU273" i="1"/>
  <c r="DU150" i="1"/>
  <c r="DU473" i="1"/>
  <c r="DU244" i="1"/>
  <c r="DU336" i="1"/>
  <c r="DU441" i="1"/>
  <c r="DU163" i="1"/>
  <c r="DU313" i="1"/>
  <c r="DU423" i="1"/>
  <c r="DU410" i="1"/>
  <c r="DU30" i="1"/>
  <c r="DU164" i="1"/>
  <c r="DU276" i="1"/>
  <c r="DU33" i="1"/>
  <c r="DU177" i="1"/>
  <c r="DU382" i="1"/>
  <c r="DU491" i="1"/>
  <c r="DU436" i="1"/>
  <c r="DU363" i="1"/>
  <c r="DU453" i="1"/>
  <c r="DU311" i="1"/>
  <c r="DU290" i="1"/>
  <c r="DU288" i="1"/>
  <c r="DU162" i="1"/>
  <c r="DU279" i="1"/>
  <c r="DU431" i="1"/>
  <c r="DU235" i="1"/>
  <c r="DU369" i="1"/>
  <c r="DU391" i="1"/>
  <c r="DU349" i="1"/>
  <c r="DU404" i="1"/>
  <c r="DU351" i="1"/>
  <c r="DU24" i="1"/>
  <c r="DU37" i="1"/>
  <c r="DU197" i="1"/>
  <c r="DU167" i="1"/>
  <c r="DU253" i="1"/>
  <c r="DU232" i="1"/>
  <c r="DU299" i="1"/>
  <c r="DU520" i="1"/>
  <c r="DU359" i="1"/>
  <c r="DU144" i="1"/>
  <c r="DU420" i="1"/>
  <c r="DU452" i="1"/>
  <c r="DU187" i="1"/>
  <c r="DU315" i="1"/>
  <c r="DU355" i="1"/>
  <c r="DU36" i="1"/>
  <c r="DU227" i="1"/>
  <c r="DU170" i="1"/>
  <c r="DU283" i="1"/>
  <c r="DU455" i="1"/>
  <c r="DU390" i="1"/>
  <c r="DU340" i="1"/>
  <c r="DU499" i="1"/>
  <c r="DU381" i="1"/>
  <c r="DU221" i="1"/>
  <c r="DU356" i="1"/>
  <c r="DU387" i="1"/>
  <c r="DU220" i="1"/>
  <c r="DU26" i="1"/>
  <c r="DU427" i="1"/>
  <c r="DU504" i="1"/>
  <c r="DU195" i="1"/>
  <c r="DU522" i="1"/>
  <c r="DU241" i="1"/>
  <c r="DU158" i="1"/>
  <c r="DU413" i="1"/>
  <c r="DU198" i="1"/>
  <c r="DU480" i="1"/>
  <c r="DU416" i="1"/>
  <c r="DU458" i="1"/>
  <c r="DU146" i="1"/>
  <c r="DU166" i="1"/>
  <c r="DU368" i="1"/>
  <c r="DU172" i="1"/>
  <c r="DU465" i="1"/>
  <c r="DU432" i="1"/>
  <c r="DU394" i="1"/>
  <c r="DU380" i="1"/>
  <c r="DU386" i="1"/>
  <c r="DU302" i="1"/>
  <c r="DU328" i="1"/>
  <c r="DU246" i="1"/>
  <c r="DU450" i="1"/>
  <c r="DU418" i="1"/>
  <c r="DU171" i="1"/>
  <c r="DU297" i="1"/>
  <c r="DU266" i="1"/>
  <c r="DU252" i="1"/>
  <c r="DU175" i="1"/>
  <c r="DU483" i="1"/>
  <c r="DU326" i="1"/>
  <c r="DU354" i="1"/>
  <c r="DU229" i="1"/>
  <c r="DU191" i="1"/>
  <c r="DU521" i="1"/>
  <c r="DU497" i="1"/>
  <c r="DU331" i="1"/>
  <c r="DU485" i="1"/>
  <c r="DU178" i="1"/>
  <c r="DU165" i="1"/>
  <c r="DU181" i="1"/>
  <c r="DU209" i="1"/>
  <c r="DU206" i="1"/>
  <c r="DU274" i="1"/>
  <c r="DU422" i="1"/>
  <c r="DU202" i="1"/>
  <c r="DU211" i="1"/>
  <c r="DU414" i="1"/>
  <c r="DU145" i="1"/>
  <c r="DU192" i="1"/>
  <c r="DU489" i="1"/>
  <c r="DU397" i="1"/>
  <c r="DU487" i="1"/>
  <c r="DU188" i="1"/>
  <c r="DU437" i="1"/>
  <c r="DU204" i="1"/>
  <c r="DU200" i="1"/>
  <c r="DU402" i="1"/>
  <c r="DU495" i="1"/>
  <c r="DU236" i="1"/>
  <c r="DU218" i="1"/>
  <c r="DU508" i="1"/>
  <c r="DU255" i="1"/>
  <c r="DU254" i="1"/>
  <c r="DU310" i="1"/>
  <c r="DU193" i="1"/>
  <c r="DU329" i="1"/>
  <c r="DU261" i="1"/>
  <c r="DU303" i="1"/>
  <c r="DU156" i="1"/>
  <c r="DU259" i="1"/>
  <c r="DU189" i="1"/>
  <c r="DU268" i="1"/>
  <c r="DU362" i="1"/>
  <c r="DU341" i="1"/>
  <c r="DU183" i="1"/>
  <c r="DU494" i="1"/>
  <c r="DU207" i="1"/>
  <c r="DU260" i="1"/>
  <c r="DU374" i="1"/>
  <c r="DU388" i="1"/>
  <c r="DU461" i="1"/>
  <c r="DU294" i="1"/>
  <c r="DU270" i="1"/>
  <c r="DU327" i="1"/>
  <c r="DU463" i="1"/>
  <c r="DU208" i="1"/>
  <c r="DU214" i="1"/>
  <c r="DU168" i="1"/>
  <c r="DU314" i="1"/>
  <c r="DU201" i="1"/>
  <c r="DU300" i="1"/>
  <c r="DU330" i="1"/>
  <c r="DU147" i="1"/>
  <c r="DU248" i="1"/>
  <c r="DU258" i="1"/>
  <c r="DU267" i="1"/>
  <c r="DU383" i="1"/>
  <c r="DU425" i="1"/>
  <c r="DU370" i="1"/>
  <c r="DU275" i="1"/>
  <c r="DU403" i="1"/>
  <c r="DU322" i="1"/>
  <c r="DU151" i="1"/>
  <c r="DU301" i="1"/>
  <c r="DU223" i="1"/>
  <c r="DU477" i="1"/>
  <c r="DU428" i="1"/>
  <c r="DU377" i="1"/>
  <c r="DU400" i="1"/>
  <c r="DU298" i="1"/>
  <c r="DU242" i="1"/>
  <c r="DU339" i="1"/>
  <c r="DU348" i="1"/>
  <c r="DU430" i="1"/>
  <c r="DU234" i="1"/>
  <c r="DU160" i="1"/>
  <c r="DU421" i="1"/>
  <c r="DU27" i="1"/>
  <c r="DU401" i="1"/>
  <c r="DU415" i="1"/>
  <c r="DU409" i="1"/>
  <c r="DU316" i="1"/>
  <c r="DU312" i="1"/>
  <c r="DU406" i="1"/>
  <c r="DU438" i="1"/>
  <c r="DU514" i="1"/>
  <c r="DU460" i="1"/>
  <c r="DU500" i="1"/>
  <c r="DU307" i="1"/>
  <c r="DU507" i="1"/>
  <c r="DU371" i="1"/>
  <c r="DU272" i="1"/>
  <c r="DU506" i="1"/>
  <c r="DU269" i="1"/>
  <c r="DU184" i="1"/>
  <c r="DU28" i="1"/>
  <c r="DU190" i="1"/>
  <c r="DU320" i="1"/>
  <c r="DU470" i="1"/>
  <c r="DU481" i="1"/>
  <c r="DU366" i="1"/>
  <c r="DU342" i="1"/>
  <c r="DU264" i="1"/>
  <c r="DU238" i="1"/>
  <c r="DU334" i="1"/>
  <c r="DU319" i="1"/>
  <c r="DU323" i="1"/>
  <c r="DU194" i="1"/>
  <c r="DU346" i="1"/>
  <c r="DU176" i="1"/>
  <c r="DU407" i="1"/>
  <c r="DU472" i="1"/>
  <c r="DU173" i="1"/>
  <c r="DU256" i="1"/>
  <c r="DU451" i="1"/>
  <c r="DU344" i="1"/>
  <c r="DU467" i="1"/>
  <c r="DU295" i="1"/>
  <c r="DU154" i="1"/>
  <c r="DU385" i="1"/>
  <c r="DU153" i="1"/>
  <c r="DU512" i="1"/>
  <c r="DU433" i="1"/>
  <c r="DU444" i="1"/>
  <c r="DU469" i="1"/>
  <c r="DU350" i="1"/>
  <c r="DU408" i="1"/>
  <c r="DU161" i="1"/>
  <c r="DU23" i="1"/>
  <c r="DU247" i="1"/>
  <c r="DU205" i="1"/>
  <c r="DU222" i="1"/>
  <c r="DU265" i="1"/>
  <c r="DU448" i="1"/>
  <c r="DU393" i="1"/>
  <c r="DU306" i="1"/>
  <c r="DU434" i="1"/>
  <c r="DU228" i="1"/>
  <c r="DU215" i="1"/>
  <c r="DU226" i="1"/>
  <c r="DQ23" i="1"/>
  <c r="DU224" i="1"/>
  <c r="DU159" i="1"/>
  <c r="DU501" i="1"/>
  <c r="DU282" i="1"/>
  <c r="DU442" i="1"/>
  <c r="DU179" i="1"/>
  <c r="DU196" i="1"/>
  <c r="DU333" i="1"/>
  <c r="DU25" i="1"/>
  <c r="DU263" i="1"/>
  <c r="DU213" i="1"/>
  <c r="DU237" i="1"/>
  <c r="DU251" i="1"/>
  <c r="DU271" i="1"/>
  <c r="DU476" i="1"/>
  <c r="DU335" i="1"/>
  <c r="DU439" i="1"/>
  <c r="DU412" i="1"/>
  <c r="DU34" i="1"/>
  <c r="DU457" i="1"/>
  <c r="DU454" i="1"/>
  <c r="DU280" i="1"/>
  <c r="DU325" i="1"/>
  <c r="DU289" i="1"/>
  <c r="DU291" i="1"/>
  <c r="DU317" i="1"/>
  <c r="DU257" i="1"/>
  <c r="DU152" i="1"/>
  <c r="DU231" i="1"/>
  <c r="DU505" i="1"/>
  <c r="DU249" i="1"/>
  <c r="DU352" i="1"/>
  <c r="DU186" i="1"/>
  <c r="DU518" i="1"/>
  <c r="DU216" i="1"/>
  <c r="DU304" i="1"/>
  <c r="DU502" i="1"/>
  <c r="DU490" i="1"/>
  <c r="DU305" i="1"/>
  <c r="DU233" i="1"/>
  <c r="DU376" i="1"/>
  <c r="DU286" i="1"/>
  <c r="DU353" i="1"/>
  <c r="DU435" i="1"/>
  <c r="DU493" i="1"/>
  <c r="DU360" i="1"/>
  <c r="DU180" i="1"/>
  <c r="DU332" i="1"/>
  <c r="DU466" i="1"/>
  <c r="DU39" i="1"/>
  <c r="DU378" i="1"/>
  <c r="DU488" i="1"/>
  <c r="DU459" i="1"/>
  <c r="DU395" i="1"/>
  <c r="DU464" i="1"/>
  <c r="DU309" i="1"/>
  <c r="DU468" i="1"/>
  <c r="DU509" i="1"/>
  <c r="DU245" i="1"/>
  <c r="DU240" i="1"/>
  <c r="DU285" i="1"/>
  <c r="DU447" i="1"/>
  <c r="DU373" i="1"/>
  <c r="DU230" i="1"/>
  <c r="DU519" i="1"/>
  <c r="DU446" i="1"/>
  <c r="DU411" i="1"/>
  <c r="DU182" i="1"/>
  <c r="DU143" i="1"/>
  <c r="DU157" i="1"/>
  <c r="DU443" i="1"/>
  <c r="DU462" i="1"/>
  <c r="DU367" i="1"/>
  <c r="DU361" i="1"/>
  <c r="DU482" i="1"/>
  <c r="DU174" i="1"/>
  <c r="DU492" i="1"/>
  <c r="DU496" i="1"/>
  <c r="DU449" i="1"/>
  <c r="DU219" i="1"/>
  <c r="DU513" i="1"/>
  <c r="DU379" i="1"/>
  <c r="DU417" i="1"/>
  <c r="DU343" i="1"/>
  <c r="DU516" i="1"/>
  <c r="DU445" i="1"/>
  <c r="DU510" i="1"/>
  <c r="DU148" i="1"/>
  <c r="DQ24" i="1"/>
  <c r="DU503" i="1"/>
  <c r="DU262" i="1"/>
  <c r="DU498" i="1"/>
  <c r="DU293" i="1"/>
  <c r="DU284" i="1"/>
  <c r="DU515" i="1"/>
  <c r="DU277" i="1"/>
  <c r="DU358" i="1"/>
  <c r="DV29" i="1" l="1"/>
  <c r="DV488" i="1"/>
  <c r="DV163" i="1"/>
  <c r="DV319" i="1"/>
  <c r="DV287" i="1"/>
  <c r="DV508" i="1"/>
  <c r="DV397" i="1"/>
  <c r="DV23" i="1"/>
  <c r="DV268" i="1"/>
  <c r="DV342" i="1"/>
  <c r="DV449" i="1"/>
  <c r="DV382" i="1"/>
  <c r="DV150" i="1"/>
  <c r="DV285" i="1"/>
  <c r="DV27" i="1"/>
  <c r="DV317" i="1"/>
  <c r="DV144" i="1"/>
  <c r="DV415" i="1"/>
  <c r="DV476" i="1"/>
  <c r="DV176" i="1"/>
  <c r="DV439" i="1"/>
  <c r="DV266" i="1"/>
  <c r="DV391" i="1"/>
  <c r="DV422" i="1"/>
  <c r="DV238" i="1"/>
  <c r="DV381" i="1"/>
  <c r="DV493" i="1"/>
  <c r="DV211" i="1"/>
  <c r="DV480" i="1"/>
  <c r="DV258" i="1"/>
  <c r="DV350" i="1"/>
  <c r="DV173" i="1"/>
  <c r="DV450" i="1"/>
  <c r="DV152" i="1"/>
  <c r="DV475" i="1"/>
  <c r="DV363" i="1"/>
  <c r="DV226" i="1"/>
  <c r="DV334" i="1"/>
  <c r="DV336" i="1"/>
  <c r="DV393" i="1"/>
  <c r="DV353" i="1"/>
  <c r="DV485" i="1"/>
  <c r="A23" i="1"/>
  <c r="DV28" i="1"/>
  <c r="DV503" i="1"/>
  <c r="DV250" i="1"/>
  <c r="DV327" i="1"/>
  <c r="DV280" i="1"/>
  <c r="DV195" i="1"/>
  <c r="DV345" i="1"/>
  <c r="DV373" i="1"/>
  <c r="DV420" i="1"/>
  <c r="DV362" i="1"/>
  <c r="DV507" i="1"/>
  <c r="DV433" i="1"/>
  <c r="DV500" i="1"/>
  <c r="DV428" i="1"/>
  <c r="DV347" i="1"/>
  <c r="DV457" i="1"/>
  <c r="DV198" i="1"/>
  <c r="DV191" i="1"/>
  <c r="DV499" i="1"/>
  <c r="DV215" i="1"/>
  <c r="DV187" i="1"/>
  <c r="DV217" i="1"/>
  <c r="DV467" i="1"/>
  <c r="DV461" i="1"/>
  <c r="DV199" i="1"/>
  <c r="DV463" i="1"/>
  <c r="DV240" i="1"/>
  <c r="DV444" i="1"/>
  <c r="DV292" i="1"/>
  <c r="DV209" i="1"/>
  <c r="DV253" i="1"/>
  <c r="DV352" i="1"/>
  <c r="DV390" i="1"/>
  <c r="DV424" i="1"/>
  <c r="DV228" i="1"/>
  <c r="DV383" i="1"/>
  <c r="DV478" i="1"/>
  <c r="DV505" i="1"/>
  <c r="DV378" i="1"/>
  <c r="DV337" i="1"/>
  <c r="DV506" i="1"/>
  <c r="DV263" i="1"/>
  <c r="DV307" i="1"/>
  <c r="DV512" i="1"/>
  <c r="DV368" i="1"/>
  <c r="DV246" i="1"/>
  <c r="DV149" i="1"/>
  <c r="DV284" i="1"/>
  <c r="DV315" i="1"/>
  <c r="DV242" i="1"/>
  <c r="DV306" i="1"/>
  <c r="DV154" i="1"/>
  <c r="DV458" i="1"/>
  <c r="DV260" i="1"/>
  <c r="DV459" i="1"/>
  <c r="DV261" i="1"/>
  <c r="DV454" i="1"/>
  <c r="DV396" i="1"/>
  <c r="DV165" i="1"/>
  <c r="DV197" i="1"/>
  <c r="DV208" i="1"/>
  <c r="DV318" i="1"/>
  <c r="DV417" i="1"/>
  <c r="DV269" i="1"/>
  <c r="DV502" i="1"/>
  <c r="DV445" i="1"/>
  <c r="DV234" i="1"/>
  <c r="DV357" i="1"/>
  <c r="DV361" i="1"/>
  <c r="DV184" i="1"/>
  <c r="DV429" i="1"/>
  <c r="DV239" i="1"/>
  <c r="DV279" i="1"/>
  <c r="DV298" i="1"/>
  <c r="DV335" i="1"/>
  <c r="DV509" i="1"/>
  <c r="DV452" i="1"/>
  <c r="DV296" i="1"/>
  <c r="DV237" i="1"/>
  <c r="DV490" i="1"/>
  <c r="DV179" i="1"/>
  <c r="DV496" i="1"/>
  <c r="DV405" i="1"/>
  <c r="DV421" i="1"/>
  <c r="DV448" i="1"/>
  <c r="DV419" i="1"/>
  <c r="DV186" i="1"/>
  <c r="DV403" i="1"/>
  <c r="DV455" i="1"/>
  <c r="DV471" i="1"/>
  <c r="DV519" i="1"/>
  <c r="DV398" i="1"/>
  <c r="DV430" i="1"/>
  <c r="DV304" i="1"/>
  <c r="DV272" i="1"/>
  <c r="DV494" i="1"/>
  <c r="DV147" i="1"/>
  <c r="DV316" i="1"/>
  <c r="DV497" i="1"/>
  <c r="DV473" i="1"/>
  <c r="DV332" i="1"/>
  <c r="DV388" i="1"/>
  <c r="DV229" i="1"/>
  <c r="DV295" i="1"/>
  <c r="DV167" i="1"/>
  <c r="DV290" i="1"/>
  <c r="DV376" i="1"/>
  <c r="DV188" i="1"/>
  <c r="DV495" i="1"/>
  <c r="DV395" i="1"/>
  <c r="DV156" i="1"/>
  <c r="DV254" i="1"/>
  <c r="DV305" i="1"/>
  <c r="DV379" i="1"/>
  <c r="DV162" i="1"/>
  <c r="DV241" i="1"/>
  <c r="DV328" i="1"/>
  <c r="DV206" i="1"/>
  <c r="DV313" i="1"/>
  <c r="DV178" i="1"/>
  <c r="DV510" i="1"/>
  <c r="DV365" i="1"/>
  <c r="DV462" i="1"/>
  <c r="DV274" i="1"/>
  <c r="DV24" i="1"/>
  <c r="DV25" i="1"/>
  <c r="DV293" i="1"/>
  <c r="DV243" i="1"/>
  <c r="DV291" i="1"/>
  <c r="DV358" i="1"/>
  <c r="DV235" i="1"/>
  <c r="DV484" i="1"/>
  <c r="DV212" i="1"/>
  <c r="DV223" i="1"/>
  <c r="DV143" i="1"/>
  <c r="DV299" i="1"/>
  <c r="DV356" i="1"/>
  <c r="DV520" i="1"/>
  <c r="DV498" i="1"/>
  <c r="DV349" i="1"/>
  <c r="DV418" i="1"/>
  <c r="DV153" i="1"/>
  <c r="DV377" i="1"/>
  <c r="DV367" i="1"/>
  <c r="DV344" i="1"/>
  <c r="DV233" i="1"/>
  <c r="DV262" i="1"/>
  <c r="DV522" i="1"/>
  <c r="DV204" i="1"/>
  <c r="DV320" i="1"/>
  <c r="DV221" i="1"/>
  <c r="DV180" i="1"/>
  <c r="DV145" i="1"/>
  <c r="DV354" i="1"/>
  <c r="DV474" i="1"/>
  <c r="DV443" i="1"/>
  <c r="DV491" i="1"/>
  <c r="DV469" i="1"/>
  <c r="DV460" i="1"/>
  <c r="DV251" i="1"/>
  <c r="DV414" i="1"/>
  <c r="DV311" i="1"/>
  <c r="DV302" i="1"/>
  <c r="DV278" i="1"/>
  <c r="DV276" i="1"/>
  <c r="DV194" i="1"/>
  <c r="DV158" i="1"/>
  <c r="DV389" i="1"/>
  <c r="DV427" i="1"/>
  <c r="DV214" i="1"/>
  <c r="DV219" i="1"/>
  <c r="DV245" i="1"/>
  <c r="DV466" i="1"/>
  <c r="DV271" i="1"/>
  <c r="DV249" i="1"/>
  <c r="DV437" i="1"/>
  <c r="DV394" i="1"/>
  <c r="DV310" i="1"/>
  <c r="DV374" i="1"/>
  <c r="DV157" i="1"/>
  <c r="DV201" i="1"/>
  <c r="DV370" i="1"/>
  <c r="DV247" i="1"/>
  <c r="DV216" i="1"/>
  <c r="DV333" i="1"/>
  <c r="DV224" i="1"/>
  <c r="DV384" i="1"/>
  <c r="DV501" i="1"/>
  <c r="DV155" i="1"/>
  <c r="DV277" i="1"/>
  <c r="DV227" i="1"/>
  <c r="DV256" i="1"/>
  <c r="DV273" i="1"/>
  <c r="DV314" i="1"/>
  <c r="DV255" i="1"/>
  <c r="DV326" i="1"/>
  <c r="DV210" i="1"/>
  <c r="DV189" i="1"/>
  <c r="DV432" i="1"/>
  <c r="DV324" i="1"/>
  <c r="DV330" i="1"/>
  <c r="DV222" i="1"/>
  <c r="DV464" i="1"/>
  <c r="DV413" i="1"/>
  <c r="DV514" i="1"/>
  <c r="DV359" i="1"/>
  <c r="DV341" i="1"/>
  <c r="DV270" i="1"/>
  <c r="DV453" i="1"/>
  <c r="DV355" i="1"/>
  <c r="DV399" i="1"/>
  <c r="DV168" i="1"/>
  <c r="DV205" i="1"/>
  <c r="DV294" i="1"/>
  <c r="DV323" i="1"/>
  <c r="DV160" i="1"/>
  <c r="DV281" i="1"/>
  <c r="DV380" i="1"/>
  <c r="DV385" i="1"/>
  <c r="DV177" i="1"/>
  <c r="DV518" i="1"/>
  <c r="DV259" i="1"/>
  <c r="DV386" i="1"/>
  <c r="DV401" i="1"/>
  <c r="DV171" i="1"/>
  <c r="DV372" i="1"/>
  <c r="DV470" i="1"/>
  <c r="DV504" i="1"/>
  <c r="DV425" i="1"/>
  <c r="DV451" i="1"/>
  <c r="DV252" i="1"/>
  <c r="DV175" i="1"/>
  <c r="DV447" i="1"/>
  <c r="DV343" i="1"/>
  <c r="DV456" i="1"/>
  <c r="DV169" i="1"/>
  <c r="DV410" i="1"/>
  <c r="DV515" i="1"/>
  <c r="DV483" i="1"/>
  <c r="DV190" i="1"/>
  <c r="DV203" i="1"/>
  <c r="DV423" i="1"/>
  <c r="DV282" i="1"/>
  <c r="DV402" i="1"/>
  <c r="DV369" i="1"/>
  <c r="DV196" i="1"/>
  <c r="DV230" i="1"/>
  <c r="DV300" i="1"/>
  <c r="DV225" i="1"/>
  <c r="DV26" i="1"/>
  <c r="DV487" i="1"/>
  <c r="DV477" i="1"/>
  <c r="DV303" i="1"/>
  <c r="DV360" i="1"/>
  <c r="DV435" i="1"/>
  <c r="DV200" i="1"/>
  <c r="DV339" i="1"/>
  <c r="DV275" i="1"/>
  <c r="DV301" i="1"/>
  <c r="DV283" i="1"/>
  <c r="DV267" i="1"/>
  <c r="DV331" i="1"/>
  <c r="DV517" i="1"/>
  <c r="DV321" i="1"/>
  <c r="DV409" i="1"/>
  <c r="DV202" i="1"/>
  <c r="DV446" i="1"/>
  <c r="DV244" i="1"/>
  <c r="DV511" i="1"/>
  <c r="DV232" i="1"/>
  <c r="DV312" i="1"/>
  <c r="DV264" i="1"/>
  <c r="DV289" i="1"/>
  <c r="DV400" i="1"/>
  <c r="DV351" i="1"/>
  <c r="DV479" i="1"/>
  <c r="DV159" i="1"/>
  <c r="DV406" i="1"/>
  <c r="DV481" i="1"/>
  <c r="DV440" i="1"/>
  <c r="DV148" i="1"/>
  <c r="DV183" i="1"/>
  <c r="DV416" i="1"/>
  <c r="DV408" i="1"/>
  <c r="DV492" i="1"/>
  <c r="DV151" i="1"/>
  <c r="DV436" i="1"/>
  <c r="DV472" i="1"/>
  <c r="DV146" i="1"/>
  <c r="DV164" i="1"/>
  <c r="DV231" i="1"/>
  <c r="DV192" i="1"/>
  <c r="DV236" i="1"/>
  <c r="DV441" i="1"/>
  <c r="DV346" i="1"/>
  <c r="DV181" i="1"/>
  <c r="DV170" i="1"/>
  <c r="DV348" i="1"/>
  <c r="DV364" i="1"/>
  <c r="DV340" i="1"/>
  <c r="DV309" i="1"/>
  <c r="DV257" i="1"/>
  <c r="DV297" i="1"/>
  <c r="DV442" i="1"/>
  <c r="DV248" i="1"/>
  <c r="DV513" i="1"/>
  <c r="DV438" i="1"/>
  <c r="DV434" i="1"/>
  <c r="DV182" i="1"/>
  <c r="DV338" i="1"/>
  <c r="DV308" i="1"/>
  <c r="DV407" i="1"/>
  <c r="DV322" i="1"/>
  <c r="DV166" i="1"/>
  <c r="DV218" i="1"/>
  <c r="DV161" i="1"/>
  <c r="DV207" i="1"/>
  <c r="DV213" i="1"/>
  <c r="DV288" i="1"/>
  <c r="DV193" i="1"/>
  <c r="DV366" i="1"/>
  <c r="DV516" i="1"/>
  <c r="DV412" i="1"/>
  <c r="DV375" i="1"/>
  <c r="DV486" i="1"/>
  <c r="DV521" i="1"/>
  <c r="DV426" i="1"/>
  <c r="DV404" i="1"/>
  <c r="DV286" i="1"/>
  <c r="DV174" i="1"/>
  <c r="DV325" i="1"/>
  <c r="DV392" i="1"/>
  <c r="DV185" i="1"/>
  <c r="DV329" i="1"/>
  <c r="DV482" i="1"/>
  <c r="DV371" i="1"/>
  <c r="DV468" i="1"/>
  <c r="DV465" i="1"/>
  <c r="DV411" i="1"/>
  <c r="DV489" i="1"/>
  <c r="DV387" i="1"/>
  <c r="DV172" i="1"/>
  <c r="DV265" i="1"/>
  <c r="DV431" i="1"/>
  <c r="DV220" i="1"/>
  <c r="DR24" i="1"/>
  <c r="DR23" i="1"/>
  <c r="K55" i="5"/>
  <c r="K21" i="5"/>
  <c r="K2" i="5"/>
  <c r="K40" i="5"/>
  <c r="K56" i="5"/>
  <c r="K20" i="5"/>
  <c r="K9" i="5"/>
  <c r="K31" i="5"/>
  <c r="K63" i="5"/>
  <c r="K49" i="5"/>
  <c r="K19" i="5"/>
  <c r="K59" i="5"/>
  <c r="K29" i="5"/>
  <c r="K61" i="5"/>
  <c r="K17" i="5"/>
  <c r="K46" i="5"/>
  <c r="K64" i="5"/>
  <c r="K34" i="5"/>
  <c r="K38" i="5"/>
  <c r="K12" i="5"/>
  <c r="K28" i="5"/>
  <c r="K60" i="5"/>
  <c r="K10" i="5"/>
  <c r="K27" i="5"/>
  <c r="K3" i="5"/>
  <c r="K53" i="5"/>
  <c r="K48" i="5"/>
  <c r="K22" i="5"/>
  <c r="K44" i="5"/>
  <c r="K39" i="5"/>
  <c r="K57" i="5"/>
  <c r="K67" i="5"/>
  <c r="K37" i="5"/>
  <c r="K69" i="5"/>
  <c r="K15" i="5"/>
  <c r="K50" i="5"/>
  <c r="K18" i="5"/>
  <c r="K54" i="5"/>
  <c r="K16" i="5"/>
  <c r="K24" i="5"/>
  <c r="K68" i="5"/>
  <c r="K26" i="5"/>
  <c r="K41" i="5"/>
  <c r="K51" i="5"/>
  <c r="K30" i="5"/>
  <c r="K66" i="5"/>
  <c r="K58" i="5"/>
  <c r="K25" i="5"/>
  <c r="K13" i="5"/>
  <c r="K35" i="5"/>
  <c r="K11" i="5"/>
  <c r="K47" i="5"/>
  <c r="K33" i="5"/>
  <c r="K65" i="5"/>
  <c r="K43" i="5"/>
  <c r="K5" i="5"/>
  <c r="K45" i="5"/>
  <c r="K23" i="5"/>
  <c r="K14" i="5"/>
  <c r="K62" i="5"/>
  <c r="K52" i="5"/>
  <c r="K6" i="5"/>
  <c r="K36" i="5"/>
  <c r="K32" i="5"/>
  <c r="K4" i="5"/>
  <c r="K42" i="5"/>
  <c r="DO26" i="1"/>
  <c r="DP26" i="1" s="1"/>
  <c r="DO434" i="1"/>
  <c r="DP434" i="1" s="1"/>
  <c r="DO285" i="1"/>
  <c r="DP285" i="1" s="1"/>
  <c r="DO477" i="1"/>
  <c r="DP477" i="1" s="1"/>
  <c r="DO376" i="1"/>
  <c r="DP376" i="1" s="1"/>
  <c r="DO335" i="1"/>
  <c r="DP335" i="1" s="1"/>
  <c r="DO278" i="1"/>
  <c r="DP278" i="1" s="1"/>
  <c r="DO470" i="1"/>
  <c r="DP470" i="1" s="1"/>
  <c r="DO321" i="1"/>
  <c r="DP321" i="1" s="1"/>
  <c r="DO514" i="1"/>
  <c r="DP514" i="1" s="1"/>
  <c r="DO488" i="1"/>
  <c r="DP488" i="1" s="1"/>
  <c r="DO250" i="1"/>
  <c r="DP250" i="1" s="1"/>
  <c r="DO442" i="1"/>
  <c r="DP442" i="1" s="1"/>
  <c r="DO293" i="1"/>
  <c r="DP293" i="1" s="1"/>
  <c r="DO486" i="1"/>
  <c r="DP486" i="1" s="1"/>
  <c r="DO284" i="1"/>
  <c r="DP284" i="1" s="1"/>
  <c r="DO251" i="1"/>
  <c r="DP251" i="1" s="1"/>
  <c r="DO270" i="1"/>
  <c r="DP270" i="1" s="1"/>
  <c r="DO249" i="1"/>
  <c r="DP249" i="1" s="1"/>
  <c r="DO441" i="1"/>
  <c r="DP441" i="1" s="1"/>
  <c r="DO172" i="1"/>
  <c r="DP172" i="1" s="1"/>
  <c r="DO191" i="1"/>
  <c r="DP191" i="1" s="1"/>
  <c r="DO288" i="1"/>
  <c r="DP288" i="1" s="1"/>
  <c r="DO199" i="1"/>
  <c r="DP199" i="1" s="1"/>
  <c r="DO164" i="1"/>
  <c r="DP164" i="1" s="1"/>
  <c r="DO27" i="1"/>
  <c r="DP27" i="1" s="1"/>
  <c r="DO162" i="1"/>
  <c r="DP162" i="1" s="1"/>
  <c r="DO226" i="1"/>
  <c r="DP226" i="1" s="1"/>
  <c r="DO290" i="1"/>
  <c r="DP290" i="1" s="1"/>
  <c r="DO354" i="1"/>
  <c r="DP354" i="1" s="1"/>
  <c r="DO418" i="1"/>
  <c r="DP418" i="1" s="1"/>
  <c r="DO482" i="1"/>
  <c r="DP482" i="1" s="1"/>
  <c r="DO205" i="1"/>
  <c r="DP205" i="1" s="1"/>
  <c r="DO269" i="1"/>
  <c r="DP269" i="1" s="1"/>
  <c r="DO333" i="1"/>
  <c r="DP333" i="1" s="1"/>
  <c r="DO397" i="1"/>
  <c r="DP397" i="1" s="1"/>
  <c r="DO461" i="1"/>
  <c r="DP461" i="1" s="1"/>
  <c r="DO501" i="1"/>
  <c r="DP501" i="1" s="1"/>
  <c r="DO364" i="1"/>
  <c r="DP364" i="1" s="1"/>
  <c r="DO312" i="1"/>
  <c r="DP312" i="1" s="1"/>
  <c r="DO143" i="1"/>
  <c r="DP143" i="1" s="1"/>
  <c r="DO399" i="1"/>
  <c r="DP399" i="1" s="1"/>
  <c r="DO275" i="1"/>
  <c r="DP275" i="1" s="1"/>
  <c r="DO515" i="1"/>
  <c r="DP515" i="1" s="1"/>
  <c r="DO198" i="1"/>
  <c r="DP198" i="1" s="1"/>
  <c r="DO262" i="1"/>
  <c r="DP262" i="1" s="1"/>
  <c r="DO326" i="1"/>
  <c r="DP326" i="1" s="1"/>
  <c r="DO390" i="1"/>
  <c r="DP390" i="1" s="1"/>
  <c r="DO454" i="1"/>
  <c r="DP454" i="1" s="1"/>
  <c r="DO177" i="1"/>
  <c r="DP177" i="1" s="1"/>
  <c r="DO241" i="1"/>
  <c r="DP241" i="1" s="1"/>
  <c r="DO305" i="1"/>
  <c r="DP305" i="1" s="1"/>
  <c r="DO369" i="1"/>
  <c r="DP369" i="1" s="1"/>
  <c r="DO433" i="1"/>
  <c r="DP433" i="1" s="1"/>
  <c r="DO498" i="1"/>
  <c r="DP498" i="1" s="1"/>
  <c r="DO256" i="1"/>
  <c r="DP256" i="1" s="1"/>
  <c r="DO196" i="1"/>
  <c r="DP196" i="1" s="1"/>
  <c r="DO460" i="1"/>
  <c r="DP460" i="1" s="1"/>
  <c r="DO291" i="1"/>
  <c r="DP291" i="1" s="1"/>
  <c r="DO468" i="1"/>
  <c r="DP468" i="1" s="1"/>
  <c r="DO347" i="1"/>
  <c r="DP347" i="1" s="1"/>
  <c r="DO170" i="1"/>
  <c r="DP170" i="1" s="1"/>
  <c r="DO234" i="1"/>
  <c r="DP234" i="1" s="1"/>
  <c r="DO298" i="1"/>
  <c r="DP298" i="1" s="1"/>
  <c r="DO362" i="1"/>
  <c r="DP362" i="1" s="1"/>
  <c r="DO426" i="1"/>
  <c r="DP426" i="1" s="1"/>
  <c r="DO149" i="1"/>
  <c r="DP149" i="1" s="1"/>
  <c r="DO213" i="1"/>
  <c r="DP213" i="1" s="1"/>
  <c r="DO277" i="1"/>
  <c r="DP277" i="1" s="1"/>
  <c r="DO341" i="1"/>
  <c r="DP341" i="1" s="1"/>
  <c r="DO405" i="1"/>
  <c r="DP405" i="1" s="1"/>
  <c r="DO469" i="1"/>
  <c r="DP469" i="1" s="1"/>
  <c r="DO485" i="1"/>
  <c r="DP485" i="1" s="1"/>
  <c r="DO328" i="1"/>
  <c r="DP328" i="1" s="1"/>
  <c r="DO212" i="1"/>
  <c r="DP212" i="1" s="1"/>
  <c r="DO480" i="1"/>
  <c r="DP480" i="1" s="1"/>
  <c r="DO303" i="1"/>
  <c r="DP303" i="1" s="1"/>
  <c r="DO183" i="1"/>
  <c r="DP183" i="1" s="1"/>
  <c r="DO423" i="1"/>
  <c r="DP423" i="1" s="1"/>
  <c r="DO190" i="1"/>
  <c r="DP190" i="1" s="1"/>
  <c r="DO254" i="1"/>
  <c r="DP254" i="1" s="1"/>
  <c r="DO318" i="1"/>
  <c r="DP318" i="1" s="1"/>
  <c r="DO382" i="1"/>
  <c r="DP382" i="1" s="1"/>
  <c r="DO446" i="1"/>
  <c r="DP446" i="1" s="1"/>
  <c r="DO169" i="1"/>
  <c r="DP169" i="1" s="1"/>
  <c r="DO233" i="1"/>
  <c r="DP233" i="1" s="1"/>
  <c r="DO297" i="1"/>
  <c r="DP297" i="1" s="1"/>
  <c r="DO361" i="1"/>
  <c r="DP361" i="1" s="1"/>
  <c r="DO425" i="1"/>
  <c r="DP425" i="1" s="1"/>
  <c r="DO490" i="1"/>
  <c r="DP490" i="1" s="1"/>
  <c r="DO148" i="1"/>
  <c r="DP148" i="1" s="1"/>
  <c r="DO412" i="1"/>
  <c r="DP412" i="1" s="1"/>
  <c r="DO360" i="1"/>
  <c r="DP360" i="1" s="1"/>
  <c r="DO195" i="1"/>
  <c r="DP195" i="1" s="1"/>
  <c r="DO455" i="1"/>
  <c r="DP455" i="1" s="1"/>
  <c r="DO383" i="1"/>
  <c r="DP383" i="1" s="1"/>
  <c r="DO513" i="1"/>
  <c r="DP513" i="1" s="1"/>
  <c r="DO260" i="1"/>
  <c r="DP260" i="1" s="1"/>
  <c r="DO388" i="1"/>
  <c r="DP388" i="1" s="1"/>
  <c r="DO176" i="1"/>
  <c r="DP176" i="1" s="1"/>
  <c r="DO308" i="1"/>
  <c r="DP308" i="1" s="1"/>
  <c r="DO448" i="1"/>
  <c r="DP448" i="1" s="1"/>
  <c r="DO171" i="1"/>
  <c r="DP171" i="1" s="1"/>
  <c r="DO295" i="1"/>
  <c r="DP295" i="1" s="1"/>
  <c r="DO435" i="1"/>
  <c r="DP435" i="1" s="1"/>
  <c r="DO207" i="1"/>
  <c r="DP207" i="1" s="1"/>
  <c r="DO327" i="1"/>
  <c r="DP327" i="1" s="1"/>
  <c r="DO451" i="1"/>
  <c r="DP451" i="1" s="1"/>
  <c r="DO505" i="1"/>
  <c r="DP505" i="1" s="1"/>
  <c r="DO216" i="1"/>
  <c r="DP216" i="1" s="1"/>
  <c r="DO332" i="1"/>
  <c r="DP332" i="1" s="1"/>
  <c r="DO464" i="1"/>
  <c r="DP464" i="1" s="1"/>
  <c r="DO252" i="1"/>
  <c r="DP252" i="1" s="1"/>
  <c r="DO384" i="1"/>
  <c r="DP384" i="1" s="1"/>
  <c r="DO512" i="1"/>
  <c r="DP512" i="1" s="1"/>
  <c r="DO179" i="1"/>
  <c r="DP179" i="1" s="1"/>
  <c r="DO311" i="1"/>
  <c r="DP311" i="1" s="1"/>
  <c r="DO447" i="1"/>
  <c r="DP447" i="1" s="1"/>
  <c r="DO223" i="1"/>
  <c r="DP223" i="1" s="1"/>
  <c r="DO343" i="1"/>
  <c r="DP343" i="1" s="1"/>
  <c r="DO467" i="1"/>
  <c r="DP467" i="1" s="1"/>
  <c r="DO178" i="1"/>
  <c r="DP178" i="1" s="1"/>
  <c r="DO306" i="1"/>
  <c r="DP306" i="1" s="1"/>
  <c r="DO157" i="1"/>
  <c r="DP157" i="1" s="1"/>
  <c r="DO349" i="1"/>
  <c r="DP349" i="1" s="1"/>
  <c r="DO168" i="1"/>
  <c r="DP168" i="1" s="1"/>
  <c r="DO203" i="1"/>
  <c r="DP203" i="1" s="1"/>
  <c r="DO150" i="1"/>
  <c r="DP150" i="1" s="1"/>
  <c r="DO406" i="1"/>
  <c r="DP406" i="1" s="1"/>
  <c r="DO193" i="1"/>
  <c r="DP193" i="1" s="1"/>
  <c r="DO385" i="1"/>
  <c r="DP385" i="1" s="1"/>
  <c r="DO268" i="1"/>
  <c r="DP268" i="1" s="1"/>
  <c r="DO155" i="1"/>
  <c r="DP155" i="1" s="1"/>
  <c r="DO411" i="1"/>
  <c r="DP411" i="1" s="1"/>
  <c r="DO314" i="1"/>
  <c r="DP314" i="1" s="1"/>
  <c r="DO229" i="1"/>
  <c r="DP229" i="1" s="1"/>
  <c r="DO421" i="1"/>
  <c r="DP421" i="1" s="1"/>
  <c r="DO392" i="1"/>
  <c r="DP392" i="1" s="1"/>
  <c r="DO508" i="1"/>
  <c r="DP508" i="1" s="1"/>
  <c r="DO483" i="1"/>
  <c r="DP483" i="1" s="1"/>
  <c r="DO334" i="1"/>
  <c r="DP334" i="1" s="1"/>
  <c r="DO462" i="1"/>
  <c r="DP462" i="1" s="1"/>
  <c r="DO313" i="1"/>
  <c r="DP313" i="1" s="1"/>
  <c r="DO506" i="1"/>
  <c r="DP506" i="1" s="1"/>
  <c r="DO432" i="1"/>
  <c r="DP432" i="1" s="1"/>
  <c r="DO439" i="1"/>
  <c r="DP439" i="1" s="1"/>
  <c r="DO204" i="1"/>
  <c r="DP204" i="1" s="1"/>
  <c r="DO476" i="1"/>
  <c r="DP476" i="1" s="1"/>
  <c r="DO459" i="1"/>
  <c r="DP459" i="1" s="1"/>
  <c r="DO355" i="1"/>
  <c r="DP355" i="1" s="1"/>
  <c r="DO475" i="1"/>
  <c r="DP475" i="1" s="1"/>
  <c r="DO248" i="1"/>
  <c r="DP248" i="1" s="1"/>
  <c r="DO292" i="1"/>
  <c r="DP292" i="1" s="1"/>
  <c r="DO211" i="1"/>
  <c r="DP211" i="1" s="1"/>
  <c r="DO491" i="1"/>
  <c r="DP491" i="1" s="1"/>
  <c r="DO259" i="1"/>
  <c r="DP259" i="1" s="1"/>
  <c r="DO487" i="1"/>
  <c r="DP487" i="1" s="1"/>
  <c r="DO30" i="1"/>
  <c r="DP30" i="1" s="1"/>
  <c r="DO28" i="1"/>
  <c r="DP28" i="1" s="1"/>
  <c r="DO194" i="1"/>
  <c r="DP194" i="1" s="1"/>
  <c r="DO258" i="1"/>
  <c r="DP258" i="1" s="1"/>
  <c r="DO322" i="1"/>
  <c r="DP322" i="1" s="1"/>
  <c r="DO386" i="1"/>
  <c r="DP386" i="1" s="1"/>
  <c r="DO450" i="1"/>
  <c r="DP450" i="1" s="1"/>
  <c r="DO173" i="1"/>
  <c r="DP173" i="1" s="1"/>
  <c r="DO237" i="1"/>
  <c r="DP237" i="1" s="1"/>
  <c r="DO301" i="1"/>
  <c r="DP301" i="1" s="1"/>
  <c r="DO365" i="1"/>
  <c r="DP365" i="1" s="1"/>
  <c r="DO429" i="1"/>
  <c r="DP429" i="1" s="1"/>
  <c r="DO494" i="1"/>
  <c r="DP494" i="1" s="1"/>
  <c r="DO240" i="1"/>
  <c r="DP240" i="1" s="1"/>
  <c r="DO184" i="1"/>
  <c r="DP184" i="1" s="1"/>
  <c r="DO452" i="1"/>
  <c r="DP452" i="1" s="1"/>
  <c r="DO267" i="1"/>
  <c r="DP267" i="1" s="1"/>
  <c r="DO147" i="1"/>
  <c r="DP147" i="1" s="1"/>
  <c r="DO403" i="1"/>
  <c r="DP403" i="1" s="1"/>
  <c r="DO166" i="1"/>
  <c r="DP166" i="1" s="1"/>
  <c r="DO230" i="1"/>
  <c r="DP230" i="1" s="1"/>
  <c r="DO294" i="1"/>
  <c r="DP294" i="1" s="1"/>
  <c r="DO358" i="1"/>
  <c r="DP358" i="1" s="1"/>
  <c r="DO422" i="1"/>
  <c r="DP422" i="1" s="1"/>
  <c r="DO145" i="1"/>
  <c r="DP145" i="1" s="1"/>
  <c r="DO209" i="1"/>
  <c r="DP209" i="1" s="1"/>
  <c r="DO273" i="1"/>
  <c r="DP273" i="1" s="1"/>
  <c r="DO337" i="1"/>
  <c r="DP337" i="1" s="1"/>
  <c r="DO401" i="1"/>
  <c r="DP401" i="1" s="1"/>
  <c r="DO465" i="1"/>
  <c r="DP465" i="1" s="1"/>
  <c r="DO509" i="1"/>
  <c r="DP509" i="1" s="1"/>
  <c r="DO380" i="1"/>
  <c r="DP380" i="1" s="1"/>
  <c r="DO336" i="1"/>
  <c r="DP336" i="1" s="1"/>
  <c r="DO167" i="1"/>
  <c r="DP167" i="1" s="1"/>
  <c r="DO427" i="1"/>
  <c r="DP427" i="1" s="1"/>
  <c r="DO235" i="1"/>
  <c r="DP235" i="1" s="1"/>
  <c r="DO471" i="1"/>
  <c r="DP471" i="1" s="1"/>
  <c r="DO202" i="1"/>
  <c r="DP202" i="1" s="1"/>
  <c r="DO266" i="1"/>
  <c r="DP266" i="1" s="1"/>
  <c r="DO330" i="1"/>
  <c r="DP330" i="1" s="1"/>
  <c r="DO394" i="1"/>
  <c r="DP394" i="1" s="1"/>
  <c r="DO458" i="1"/>
  <c r="DP458" i="1" s="1"/>
  <c r="DO181" i="1"/>
  <c r="DP181" i="1" s="1"/>
  <c r="DO245" i="1"/>
  <c r="DP245" i="1" s="1"/>
  <c r="DO309" i="1"/>
  <c r="DP309" i="1" s="1"/>
  <c r="DO373" i="1"/>
  <c r="DP373" i="1" s="1"/>
  <c r="DO437" i="1"/>
  <c r="DP437" i="1" s="1"/>
  <c r="DO502" i="1"/>
  <c r="DP502" i="1" s="1"/>
  <c r="DO208" i="1"/>
  <c r="DP208" i="1" s="1"/>
  <c r="DO444" i="1"/>
  <c r="DP444" i="1" s="1"/>
  <c r="DO344" i="1"/>
  <c r="DP344" i="1" s="1"/>
  <c r="DO175" i="1"/>
  <c r="DP175" i="1" s="1"/>
  <c r="DO443" i="1"/>
  <c r="DP443" i="1" s="1"/>
  <c r="DO307" i="1"/>
  <c r="DP307" i="1" s="1"/>
  <c r="DO158" i="1"/>
  <c r="DP158" i="1" s="1"/>
  <c r="DO222" i="1"/>
  <c r="DP222" i="1" s="1"/>
  <c r="DO286" i="1"/>
  <c r="DP286" i="1" s="1"/>
  <c r="DO350" i="1"/>
  <c r="DP350" i="1" s="1"/>
  <c r="DO414" i="1"/>
  <c r="DP414" i="1" s="1"/>
  <c r="DO478" i="1"/>
  <c r="DP478" i="1" s="1"/>
  <c r="DO201" i="1"/>
  <c r="DP201" i="1" s="1"/>
  <c r="DO265" i="1"/>
  <c r="DP265" i="1" s="1"/>
  <c r="DO329" i="1"/>
  <c r="DP329" i="1" s="1"/>
  <c r="DO393" i="1"/>
  <c r="DP393" i="1" s="1"/>
  <c r="DO457" i="1"/>
  <c r="DP457" i="1" s="1"/>
  <c r="DO280" i="1"/>
  <c r="DP280" i="1" s="1"/>
  <c r="DO228" i="1"/>
  <c r="DP228" i="1" s="1"/>
  <c r="DO492" i="1"/>
  <c r="DP492" i="1" s="1"/>
  <c r="DO323" i="1"/>
  <c r="DP323" i="1" s="1"/>
  <c r="DO263" i="1"/>
  <c r="DP263" i="1" s="1"/>
  <c r="DO495" i="1"/>
  <c r="DP495" i="1" s="1"/>
  <c r="DO200" i="1"/>
  <c r="DP200" i="1" s="1"/>
  <c r="DO324" i="1"/>
  <c r="DP324" i="1" s="1"/>
  <c r="DO440" i="1"/>
  <c r="DP440" i="1" s="1"/>
  <c r="DO236" i="1"/>
  <c r="DP236" i="1" s="1"/>
  <c r="DO368" i="1"/>
  <c r="DP368" i="1" s="1"/>
  <c r="DO496" i="1"/>
  <c r="DP496" i="1" s="1"/>
  <c r="DO227" i="1"/>
  <c r="DP227" i="1" s="1"/>
  <c r="DO367" i="1"/>
  <c r="DP367" i="1" s="1"/>
  <c r="DO503" i="1"/>
  <c r="DP503" i="1" s="1"/>
  <c r="DO271" i="1"/>
  <c r="DP271" i="1" s="1"/>
  <c r="DO395" i="1"/>
  <c r="DP395" i="1" s="1"/>
  <c r="DO507" i="1"/>
  <c r="DP507" i="1" s="1"/>
  <c r="DO144" i="1"/>
  <c r="DP144" i="1" s="1"/>
  <c r="DO272" i="1"/>
  <c r="DP272" i="1" s="1"/>
  <c r="DO404" i="1"/>
  <c r="DP404" i="1" s="1"/>
  <c r="DO188" i="1"/>
  <c r="DP188" i="1" s="1"/>
  <c r="DO320" i="1"/>
  <c r="DP320" i="1" s="1"/>
  <c r="DO456" i="1"/>
  <c r="DP456" i="1" s="1"/>
  <c r="DO516" i="1"/>
  <c r="DP516" i="1" s="1"/>
  <c r="DO239" i="1"/>
  <c r="DP239" i="1" s="1"/>
  <c r="DO379" i="1"/>
  <c r="DP379" i="1" s="1"/>
  <c r="DO151" i="1"/>
  <c r="DP151" i="1" s="1"/>
  <c r="DO283" i="1"/>
  <c r="DP283" i="1" s="1"/>
  <c r="DO407" i="1"/>
  <c r="DP407" i="1" s="1"/>
  <c r="DO519" i="1"/>
  <c r="DP519" i="1" s="1"/>
  <c r="DO25" i="1"/>
  <c r="DP25" i="1" s="1"/>
  <c r="DO242" i="1"/>
  <c r="DP242" i="1" s="1"/>
  <c r="DO370" i="1"/>
  <c r="DP370" i="1" s="1"/>
  <c r="DO221" i="1"/>
  <c r="DP221" i="1" s="1"/>
  <c r="DO413" i="1"/>
  <c r="DP413" i="1" s="1"/>
  <c r="DO424" i="1"/>
  <c r="DP424" i="1" s="1"/>
  <c r="DO479" i="1"/>
  <c r="DP479" i="1" s="1"/>
  <c r="DO214" i="1"/>
  <c r="DP214" i="1" s="1"/>
  <c r="DO342" i="1"/>
  <c r="DP342" i="1" s="1"/>
  <c r="DO257" i="1"/>
  <c r="DP257" i="1" s="1"/>
  <c r="DO449" i="1"/>
  <c r="DP449" i="1" s="1"/>
  <c r="DO316" i="1"/>
  <c r="DP316" i="1" s="1"/>
  <c r="DO363" i="1"/>
  <c r="DP363" i="1" s="1"/>
  <c r="DO186" i="1"/>
  <c r="DP186" i="1" s="1"/>
  <c r="DO378" i="1"/>
  <c r="DP378" i="1" s="1"/>
  <c r="DO165" i="1"/>
  <c r="DP165" i="1" s="1"/>
  <c r="DO357" i="1"/>
  <c r="DP357" i="1" s="1"/>
  <c r="DO517" i="1"/>
  <c r="DP517" i="1" s="1"/>
  <c r="DO375" i="1"/>
  <c r="DP375" i="1" s="1"/>
  <c r="DO206" i="1"/>
  <c r="DP206" i="1" s="1"/>
  <c r="DO398" i="1"/>
  <c r="DP398" i="1" s="1"/>
  <c r="DO185" i="1"/>
  <c r="DP185" i="1" s="1"/>
  <c r="DO377" i="1"/>
  <c r="DP377" i="1" s="1"/>
  <c r="DO224" i="1"/>
  <c r="DP224" i="1" s="1"/>
  <c r="DO247" i="1"/>
  <c r="DP247" i="1" s="1"/>
  <c r="DO156" i="1"/>
  <c r="DP156" i="1" s="1"/>
  <c r="DO420" i="1"/>
  <c r="DP420" i="1" s="1"/>
  <c r="DO340" i="1"/>
  <c r="DP340" i="1" s="1"/>
  <c r="DO331" i="1"/>
  <c r="DP331" i="1" s="1"/>
  <c r="DO243" i="1"/>
  <c r="DP243" i="1" s="1"/>
  <c r="DO521" i="1"/>
  <c r="DP521" i="1" s="1"/>
  <c r="DO372" i="1"/>
  <c r="DP372" i="1" s="1"/>
  <c r="DO416" i="1"/>
  <c r="DP416" i="1" s="1"/>
  <c r="DO472" i="1"/>
  <c r="DP472" i="1" s="1"/>
  <c r="DO351" i="1"/>
  <c r="DP351" i="1" s="1"/>
  <c r="DO371" i="1"/>
  <c r="DP371" i="1" s="1"/>
  <c r="DO29" i="1"/>
  <c r="DP29" i="1" s="1"/>
  <c r="DO146" i="1"/>
  <c r="DP146" i="1" s="1"/>
  <c r="DO210" i="1"/>
  <c r="DP210" i="1" s="1"/>
  <c r="DO274" i="1"/>
  <c r="DP274" i="1" s="1"/>
  <c r="DO338" i="1"/>
  <c r="DP338" i="1" s="1"/>
  <c r="DO402" i="1"/>
  <c r="DP402" i="1" s="1"/>
  <c r="DO466" i="1"/>
  <c r="DP466" i="1" s="1"/>
  <c r="DO189" i="1"/>
  <c r="DP189" i="1" s="1"/>
  <c r="DO253" i="1"/>
  <c r="DP253" i="1" s="1"/>
  <c r="DO317" i="1"/>
  <c r="DP317" i="1" s="1"/>
  <c r="DO381" i="1"/>
  <c r="DP381" i="1" s="1"/>
  <c r="DO445" i="1"/>
  <c r="DP445" i="1" s="1"/>
  <c r="DO510" i="1"/>
  <c r="DP510" i="1" s="1"/>
  <c r="DO296" i="1"/>
  <c r="DP296" i="1" s="1"/>
  <c r="DO244" i="1"/>
  <c r="DP244" i="1" s="1"/>
  <c r="DO504" i="1"/>
  <c r="DP504" i="1" s="1"/>
  <c r="DO339" i="1"/>
  <c r="DP339" i="1" s="1"/>
  <c r="DO219" i="1"/>
  <c r="DP219" i="1" s="1"/>
  <c r="DO463" i="1"/>
  <c r="DP463" i="1" s="1"/>
  <c r="DO182" i="1"/>
  <c r="DP182" i="1" s="1"/>
  <c r="DO246" i="1"/>
  <c r="DP246" i="1" s="1"/>
  <c r="DO310" i="1"/>
  <c r="DP310" i="1" s="1"/>
  <c r="DO374" i="1"/>
  <c r="DP374" i="1" s="1"/>
  <c r="DO438" i="1"/>
  <c r="DP438" i="1" s="1"/>
  <c r="DO161" i="1"/>
  <c r="DP161" i="1" s="1"/>
  <c r="DO225" i="1"/>
  <c r="DP225" i="1" s="1"/>
  <c r="DO289" i="1"/>
  <c r="DP289" i="1" s="1"/>
  <c r="DO353" i="1"/>
  <c r="DP353" i="1" s="1"/>
  <c r="DO417" i="1"/>
  <c r="DP417" i="1" s="1"/>
  <c r="DO481" i="1"/>
  <c r="DP481" i="1" s="1"/>
  <c r="DO192" i="1"/>
  <c r="DP192" i="1" s="1"/>
  <c r="DO436" i="1"/>
  <c r="DP436" i="1" s="1"/>
  <c r="DO396" i="1"/>
  <c r="DP396" i="1" s="1"/>
  <c r="DO215" i="1"/>
  <c r="DP215" i="1" s="1"/>
  <c r="DO499" i="1"/>
  <c r="DP499" i="1" s="1"/>
  <c r="DO287" i="1"/>
  <c r="DP287" i="1" s="1"/>
  <c r="DO154" i="1"/>
  <c r="DP154" i="1" s="1"/>
  <c r="DO218" i="1"/>
  <c r="DP218" i="1" s="1"/>
  <c r="DO282" i="1"/>
  <c r="DP282" i="1" s="1"/>
  <c r="DO346" i="1"/>
  <c r="DP346" i="1" s="1"/>
  <c r="DO410" i="1"/>
  <c r="DP410" i="1" s="1"/>
  <c r="DO474" i="1"/>
  <c r="DP474" i="1" s="1"/>
  <c r="DO197" i="1"/>
  <c r="DP197" i="1" s="1"/>
  <c r="DO261" i="1"/>
  <c r="DP261" i="1" s="1"/>
  <c r="DO325" i="1"/>
  <c r="DP325" i="1" s="1"/>
  <c r="DO389" i="1"/>
  <c r="DP389" i="1" s="1"/>
  <c r="DO453" i="1"/>
  <c r="DP453" i="1" s="1"/>
  <c r="DO518" i="1"/>
  <c r="DP518" i="1" s="1"/>
  <c r="DO264" i="1"/>
  <c r="DP264" i="1" s="1"/>
  <c r="DO160" i="1"/>
  <c r="DP160" i="1" s="1"/>
  <c r="DO408" i="1"/>
  <c r="DP408" i="1" s="1"/>
  <c r="DO231" i="1"/>
  <c r="DP231" i="1" s="1"/>
  <c r="DO511" i="1"/>
  <c r="DP511" i="1" s="1"/>
  <c r="DO359" i="1"/>
  <c r="DP359" i="1" s="1"/>
  <c r="DO174" i="1"/>
  <c r="DP174" i="1" s="1"/>
  <c r="DO238" i="1"/>
  <c r="DP238" i="1" s="1"/>
  <c r="DO302" i="1"/>
  <c r="DP302" i="1" s="1"/>
  <c r="DO366" i="1"/>
  <c r="DP366" i="1" s="1"/>
  <c r="DO430" i="1"/>
  <c r="DP430" i="1" s="1"/>
  <c r="DO153" i="1"/>
  <c r="DP153" i="1" s="1"/>
  <c r="DO217" i="1"/>
  <c r="DP217" i="1" s="1"/>
  <c r="DO281" i="1"/>
  <c r="DP281" i="1" s="1"/>
  <c r="DO345" i="1"/>
  <c r="DP345" i="1" s="1"/>
  <c r="DO409" i="1"/>
  <c r="DP409" i="1" s="1"/>
  <c r="DO473" i="1"/>
  <c r="DP473" i="1" s="1"/>
  <c r="DO493" i="1"/>
  <c r="DP493" i="1" s="1"/>
  <c r="DO348" i="1"/>
  <c r="DP348" i="1" s="1"/>
  <c r="DO300" i="1"/>
  <c r="DP300" i="1" s="1"/>
  <c r="DO520" i="1"/>
  <c r="DP520" i="1" s="1"/>
  <c r="DO387" i="1"/>
  <c r="DP387" i="1" s="1"/>
  <c r="DO319" i="1"/>
  <c r="DP319" i="1" s="1"/>
  <c r="DO497" i="1"/>
  <c r="DP497" i="1" s="1"/>
  <c r="DO232" i="1"/>
  <c r="DP232" i="1" s="1"/>
  <c r="DO356" i="1"/>
  <c r="DP356" i="1" s="1"/>
  <c r="DO152" i="1"/>
  <c r="DP152" i="1" s="1"/>
  <c r="DO276" i="1"/>
  <c r="DP276" i="1" s="1"/>
  <c r="DO400" i="1"/>
  <c r="DP400" i="1" s="1"/>
  <c r="DO500" i="1"/>
  <c r="DP500" i="1" s="1"/>
  <c r="DO255" i="1"/>
  <c r="DP255" i="1" s="1"/>
  <c r="DO391" i="1"/>
  <c r="DP391" i="1" s="1"/>
  <c r="DO163" i="1"/>
  <c r="DP163" i="1" s="1"/>
  <c r="DO299" i="1"/>
  <c r="DP299" i="1" s="1"/>
  <c r="DO419" i="1"/>
  <c r="DP419" i="1" s="1"/>
  <c r="DO489" i="1"/>
  <c r="DP489" i="1" s="1"/>
  <c r="DO180" i="1"/>
  <c r="DP180" i="1" s="1"/>
  <c r="DO304" i="1"/>
  <c r="DP304" i="1" s="1"/>
  <c r="DO428" i="1"/>
  <c r="DP428" i="1" s="1"/>
  <c r="DO220" i="1"/>
  <c r="DP220" i="1" s="1"/>
  <c r="DO352" i="1"/>
  <c r="DP352" i="1" s="1"/>
  <c r="DO484" i="1"/>
  <c r="DP484" i="1" s="1"/>
  <c r="DO159" i="1"/>
  <c r="DP159" i="1" s="1"/>
  <c r="DO279" i="1"/>
  <c r="DP279" i="1" s="1"/>
  <c r="DO415" i="1"/>
  <c r="DP415" i="1" s="1"/>
  <c r="DO187" i="1"/>
  <c r="DP187" i="1" s="1"/>
  <c r="DO315" i="1"/>
  <c r="DP315" i="1" s="1"/>
  <c r="DO431" i="1"/>
  <c r="DP431" i="1" s="1"/>
  <c r="DO522" i="1"/>
  <c r="DP522" i="1" s="1"/>
  <c r="CH24" i="1"/>
  <c r="CH25" i="1"/>
  <c r="CH26" i="1"/>
  <c r="CH27" i="1"/>
  <c r="CH28" i="1"/>
  <c r="CH29" i="1"/>
  <c r="E30" i="1"/>
  <c r="F30" i="1"/>
  <c r="G30" i="1"/>
  <c r="E31" i="1"/>
  <c r="F31" i="1"/>
  <c r="G31" i="1"/>
  <c r="DG31" i="1"/>
  <c r="DI31" i="1" s="1"/>
  <c r="DJ31" i="1" s="1"/>
  <c r="I31" i="1"/>
  <c r="E32" i="1"/>
  <c r="F32" i="1"/>
  <c r="G32" i="1"/>
  <c r="DG32" i="1"/>
  <c r="DI32" i="1" s="1"/>
  <c r="DJ32" i="1" s="1"/>
  <c r="I32" i="1"/>
  <c r="E33" i="1"/>
  <c r="F33" i="1"/>
  <c r="G33" i="1"/>
  <c r="H33" i="1"/>
  <c r="P33" i="1" s="1"/>
  <c r="I33" i="1"/>
  <c r="E34" i="1"/>
  <c r="F34" i="1"/>
  <c r="G34" i="1"/>
  <c r="H34" i="1"/>
  <c r="P34" i="1" s="1"/>
  <c r="I34" i="1"/>
  <c r="E35" i="1"/>
  <c r="F35" i="1"/>
  <c r="G35" i="1"/>
  <c r="H35" i="1"/>
  <c r="P35" i="1" s="1"/>
  <c r="I35" i="1"/>
  <c r="E36" i="1"/>
  <c r="F36" i="1"/>
  <c r="G36" i="1"/>
  <c r="H36" i="1"/>
  <c r="P36" i="1" s="1"/>
  <c r="I36" i="1"/>
  <c r="E37" i="1"/>
  <c r="F37" i="1"/>
  <c r="G37" i="1"/>
  <c r="H37" i="1"/>
  <c r="P37" i="1" s="1"/>
  <c r="I37" i="1"/>
  <c r="E38" i="1"/>
  <c r="F38" i="1"/>
  <c r="G38" i="1"/>
  <c r="H38" i="1"/>
  <c r="P38" i="1" s="1"/>
  <c r="I38" i="1"/>
  <c r="E39" i="1"/>
  <c r="F39" i="1"/>
  <c r="G39" i="1"/>
  <c r="H39" i="1"/>
  <c r="P39" i="1" s="1"/>
  <c r="I39" i="1"/>
  <c r="E40" i="1"/>
  <c r="F40" i="1"/>
  <c r="G40" i="1"/>
  <c r="H40" i="1"/>
  <c r="P40" i="1" s="1"/>
  <c r="I40" i="1"/>
  <c r="E41" i="1"/>
  <c r="F41" i="1"/>
  <c r="G41" i="1"/>
  <c r="H41" i="1"/>
  <c r="P41" i="1" s="1"/>
  <c r="I41" i="1"/>
  <c r="E42" i="1"/>
  <c r="F42" i="1"/>
  <c r="G42" i="1"/>
  <c r="H42" i="1"/>
  <c r="P42" i="1" s="1"/>
  <c r="I42" i="1"/>
  <c r="E43" i="1"/>
  <c r="F43" i="1"/>
  <c r="G43" i="1"/>
  <c r="H43" i="1"/>
  <c r="P43" i="1" s="1"/>
  <c r="I43" i="1"/>
  <c r="E44" i="1"/>
  <c r="F44" i="1"/>
  <c r="G44" i="1"/>
  <c r="H44" i="1"/>
  <c r="P44" i="1" s="1"/>
  <c r="I44" i="1"/>
  <c r="E45" i="1"/>
  <c r="F45" i="1"/>
  <c r="G45" i="1"/>
  <c r="H45" i="1"/>
  <c r="P45" i="1" s="1"/>
  <c r="I45" i="1"/>
  <c r="E46" i="1"/>
  <c r="F46" i="1"/>
  <c r="G46" i="1"/>
  <c r="H46" i="1"/>
  <c r="P46" i="1" s="1"/>
  <c r="I46" i="1"/>
  <c r="E47" i="1"/>
  <c r="F47" i="1"/>
  <c r="G47" i="1"/>
  <c r="H47" i="1"/>
  <c r="P47" i="1" s="1"/>
  <c r="I47" i="1"/>
  <c r="E48" i="1"/>
  <c r="F48" i="1"/>
  <c r="G48" i="1"/>
  <c r="H48" i="1"/>
  <c r="P48" i="1" s="1"/>
  <c r="I48" i="1"/>
  <c r="E49" i="1"/>
  <c r="F49" i="1"/>
  <c r="G49" i="1"/>
  <c r="H49" i="1"/>
  <c r="P49" i="1" s="1"/>
  <c r="I49" i="1"/>
  <c r="E50" i="1"/>
  <c r="F50" i="1"/>
  <c r="G50" i="1"/>
  <c r="H50" i="1"/>
  <c r="P50" i="1" s="1"/>
  <c r="I50" i="1"/>
  <c r="E51" i="1"/>
  <c r="F51" i="1"/>
  <c r="G51" i="1"/>
  <c r="H51" i="1"/>
  <c r="P51" i="1" s="1"/>
  <c r="I51" i="1"/>
  <c r="E52" i="1"/>
  <c r="F52" i="1"/>
  <c r="G52" i="1"/>
  <c r="H52" i="1"/>
  <c r="P52" i="1" s="1"/>
  <c r="I52" i="1"/>
  <c r="E53" i="1"/>
  <c r="F53" i="1"/>
  <c r="G53" i="1"/>
  <c r="H53" i="1"/>
  <c r="P53" i="1" s="1"/>
  <c r="I53" i="1"/>
  <c r="E54" i="1"/>
  <c r="F54" i="1"/>
  <c r="G54" i="1"/>
  <c r="H54" i="1"/>
  <c r="P54" i="1" s="1"/>
  <c r="I54" i="1"/>
  <c r="E55" i="1"/>
  <c r="F55" i="1"/>
  <c r="G55" i="1"/>
  <c r="H55" i="1"/>
  <c r="P55" i="1" s="1"/>
  <c r="I55" i="1"/>
  <c r="E56" i="1"/>
  <c r="F56" i="1"/>
  <c r="G56" i="1"/>
  <c r="H56" i="1"/>
  <c r="P56" i="1" s="1"/>
  <c r="I56" i="1"/>
  <c r="E57" i="1"/>
  <c r="F57" i="1"/>
  <c r="G57" i="1"/>
  <c r="H57" i="1"/>
  <c r="P57" i="1" s="1"/>
  <c r="I57" i="1"/>
  <c r="E58" i="1"/>
  <c r="F58" i="1"/>
  <c r="G58" i="1"/>
  <c r="H58" i="1"/>
  <c r="P58" i="1" s="1"/>
  <c r="I58" i="1"/>
  <c r="E59" i="1"/>
  <c r="F59" i="1"/>
  <c r="G59" i="1"/>
  <c r="H59" i="1"/>
  <c r="P59" i="1" s="1"/>
  <c r="I59" i="1"/>
  <c r="E60" i="1"/>
  <c r="F60" i="1"/>
  <c r="G60" i="1"/>
  <c r="H60" i="1"/>
  <c r="P60" i="1" s="1"/>
  <c r="I60" i="1"/>
  <c r="E61" i="1"/>
  <c r="F61" i="1"/>
  <c r="G61" i="1"/>
  <c r="H61" i="1"/>
  <c r="P61" i="1" s="1"/>
  <c r="I61" i="1"/>
  <c r="E62" i="1"/>
  <c r="F62" i="1"/>
  <c r="G62" i="1"/>
  <c r="H62" i="1"/>
  <c r="P62" i="1" s="1"/>
  <c r="I62" i="1"/>
  <c r="E63" i="1"/>
  <c r="F63" i="1"/>
  <c r="G63" i="1"/>
  <c r="H63" i="1"/>
  <c r="P63" i="1" s="1"/>
  <c r="I63" i="1"/>
  <c r="E64" i="1"/>
  <c r="F64" i="1"/>
  <c r="G64" i="1"/>
  <c r="H64" i="1"/>
  <c r="P64" i="1" s="1"/>
  <c r="I64" i="1"/>
  <c r="E65" i="1"/>
  <c r="F65" i="1"/>
  <c r="G65" i="1"/>
  <c r="H65" i="1"/>
  <c r="P65" i="1" s="1"/>
  <c r="I65" i="1"/>
  <c r="E66" i="1"/>
  <c r="F66" i="1"/>
  <c r="G66" i="1"/>
  <c r="H66" i="1"/>
  <c r="P66" i="1" s="1"/>
  <c r="I66" i="1"/>
  <c r="E67" i="1"/>
  <c r="F67" i="1"/>
  <c r="G67" i="1"/>
  <c r="H67" i="1"/>
  <c r="P67" i="1" s="1"/>
  <c r="I67" i="1"/>
  <c r="E68" i="1"/>
  <c r="F68" i="1"/>
  <c r="G68" i="1"/>
  <c r="H68" i="1"/>
  <c r="P68" i="1" s="1"/>
  <c r="I68" i="1"/>
  <c r="E69" i="1"/>
  <c r="F69" i="1"/>
  <c r="G69" i="1"/>
  <c r="H69" i="1"/>
  <c r="P69" i="1" s="1"/>
  <c r="I69" i="1"/>
  <c r="E70" i="1"/>
  <c r="F70" i="1"/>
  <c r="G70" i="1"/>
  <c r="H70" i="1"/>
  <c r="P70" i="1" s="1"/>
  <c r="I70" i="1"/>
  <c r="E71" i="1"/>
  <c r="F71" i="1"/>
  <c r="G71" i="1"/>
  <c r="H71" i="1"/>
  <c r="P71" i="1" s="1"/>
  <c r="I71" i="1"/>
  <c r="E72" i="1"/>
  <c r="F72" i="1"/>
  <c r="G72" i="1"/>
  <c r="H72" i="1"/>
  <c r="P72" i="1" s="1"/>
  <c r="I72" i="1"/>
  <c r="E73" i="1"/>
  <c r="F73" i="1"/>
  <c r="G73" i="1"/>
  <c r="H73" i="1"/>
  <c r="P73" i="1" s="1"/>
  <c r="I73" i="1"/>
  <c r="E74" i="1"/>
  <c r="F74" i="1"/>
  <c r="G74" i="1"/>
  <c r="H74" i="1"/>
  <c r="P74" i="1" s="1"/>
  <c r="I74" i="1"/>
  <c r="E75" i="1"/>
  <c r="F75" i="1"/>
  <c r="G75" i="1"/>
  <c r="H75" i="1"/>
  <c r="P75" i="1" s="1"/>
  <c r="I75" i="1"/>
  <c r="E76" i="1"/>
  <c r="F76" i="1"/>
  <c r="G76" i="1"/>
  <c r="H76" i="1"/>
  <c r="P76" i="1" s="1"/>
  <c r="I76" i="1"/>
  <c r="E77" i="1"/>
  <c r="F77" i="1"/>
  <c r="G77" i="1"/>
  <c r="H77" i="1"/>
  <c r="P77" i="1" s="1"/>
  <c r="I77" i="1"/>
  <c r="E78" i="1"/>
  <c r="F78" i="1"/>
  <c r="G78" i="1"/>
  <c r="H78" i="1"/>
  <c r="P78" i="1" s="1"/>
  <c r="I78" i="1"/>
  <c r="E79" i="1"/>
  <c r="F79" i="1"/>
  <c r="G79" i="1"/>
  <c r="H79" i="1"/>
  <c r="P79" i="1" s="1"/>
  <c r="I79" i="1"/>
  <c r="E80" i="1"/>
  <c r="F80" i="1"/>
  <c r="G80" i="1"/>
  <c r="H80" i="1"/>
  <c r="P80" i="1" s="1"/>
  <c r="I80" i="1"/>
  <c r="E81" i="1"/>
  <c r="F81" i="1"/>
  <c r="G81" i="1"/>
  <c r="H81" i="1"/>
  <c r="P81" i="1" s="1"/>
  <c r="I81" i="1"/>
  <c r="E82" i="1"/>
  <c r="F82" i="1"/>
  <c r="G82" i="1"/>
  <c r="H82" i="1"/>
  <c r="P82" i="1" s="1"/>
  <c r="I82" i="1"/>
  <c r="E83" i="1"/>
  <c r="F83" i="1"/>
  <c r="G83" i="1"/>
  <c r="H83" i="1"/>
  <c r="P83" i="1" s="1"/>
  <c r="I83" i="1"/>
  <c r="E84" i="1"/>
  <c r="F84" i="1"/>
  <c r="G84" i="1"/>
  <c r="H84" i="1"/>
  <c r="P84" i="1" s="1"/>
  <c r="I84" i="1"/>
  <c r="E85" i="1"/>
  <c r="F85" i="1"/>
  <c r="G85" i="1"/>
  <c r="H85" i="1"/>
  <c r="P85" i="1" s="1"/>
  <c r="I85" i="1"/>
  <c r="E86" i="1"/>
  <c r="F86" i="1"/>
  <c r="G86" i="1"/>
  <c r="H86" i="1"/>
  <c r="P86" i="1" s="1"/>
  <c r="I86" i="1"/>
  <c r="E87" i="1"/>
  <c r="F87" i="1"/>
  <c r="G87" i="1"/>
  <c r="H87" i="1"/>
  <c r="P87" i="1" s="1"/>
  <c r="I87" i="1"/>
  <c r="E88" i="1"/>
  <c r="F88" i="1"/>
  <c r="G88" i="1"/>
  <c r="H88" i="1"/>
  <c r="P88" i="1" s="1"/>
  <c r="I88" i="1"/>
  <c r="E89" i="1"/>
  <c r="F89" i="1"/>
  <c r="G89" i="1"/>
  <c r="H89" i="1"/>
  <c r="P89" i="1" s="1"/>
  <c r="I89" i="1"/>
  <c r="E90" i="1"/>
  <c r="F90" i="1"/>
  <c r="G90" i="1"/>
  <c r="H90" i="1"/>
  <c r="P90" i="1" s="1"/>
  <c r="I90" i="1"/>
  <c r="E91" i="1"/>
  <c r="AE91" i="1" s="1"/>
  <c r="F91" i="1"/>
  <c r="AF91" i="1" s="1"/>
  <c r="G91" i="1"/>
  <c r="H91" i="1"/>
  <c r="P91" i="1" s="1"/>
  <c r="I91" i="1"/>
  <c r="E92" i="1"/>
  <c r="AE92" i="1" s="1"/>
  <c r="F92" i="1"/>
  <c r="AF92" i="1" s="1"/>
  <c r="G92" i="1"/>
  <c r="H92" i="1"/>
  <c r="P92" i="1" s="1"/>
  <c r="I92" i="1"/>
  <c r="E93" i="1"/>
  <c r="AE93" i="1" s="1"/>
  <c r="F93" i="1"/>
  <c r="AF93" i="1" s="1"/>
  <c r="G93" i="1"/>
  <c r="H93" i="1"/>
  <c r="P93" i="1" s="1"/>
  <c r="I93" i="1"/>
  <c r="E94" i="1"/>
  <c r="AE94" i="1" s="1"/>
  <c r="F94" i="1"/>
  <c r="AF94" i="1" s="1"/>
  <c r="G94" i="1"/>
  <c r="H94" i="1"/>
  <c r="P94" i="1" s="1"/>
  <c r="I94" i="1"/>
  <c r="E95" i="1"/>
  <c r="AE95" i="1" s="1"/>
  <c r="F95" i="1"/>
  <c r="AF95" i="1" s="1"/>
  <c r="G95" i="1"/>
  <c r="H95" i="1"/>
  <c r="P95" i="1" s="1"/>
  <c r="I95" i="1"/>
  <c r="E96" i="1"/>
  <c r="AE96" i="1" s="1"/>
  <c r="F96" i="1"/>
  <c r="AF96" i="1" s="1"/>
  <c r="G96" i="1"/>
  <c r="H96" i="1"/>
  <c r="P96" i="1" s="1"/>
  <c r="I96" i="1"/>
  <c r="E97" i="1"/>
  <c r="AE97" i="1" s="1"/>
  <c r="F97" i="1"/>
  <c r="AF97" i="1" s="1"/>
  <c r="G97" i="1"/>
  <c r="H97" i="1"/>
  <c r="P97" i="1" s="1"/>
  <c r="I97" i="1"/>
  <c r="E98" i="1"/>
  <c r="AE98" i="1" s="1"/>
  <c r="F98" i="1"/>
  <c r="AF98" i="1" s="1"/>
  <c r="G98" i="1"/>
  <c r="H98" i="1"/>
  <c r="P98" i="1" s="1"/>
  <c r="I98" i="1"/>
  <c r="E99" i="1"/>
  <c r="AE99" i="1" s="1"/>
  <c r="F99" i="1"/>
  <c r="AF99" i="1" s="1"/>
  <c r="G99" i="1"/>
  <c r="H99" i="1"/>
  <c r="P99" i="1" s="1"/>
  <c r="I99" i="1"/>
  <c r="E100" i="1"/>
  <c r="AE100" i="1" s="1"/>
  <c r="F100" i="1"/>
  <c r="AF100" i="1" s="1"/>
  <c r="G100" i="1"/>
  <c r="H100" i="1"/>
  <c r="P100" i="1" s="1"/>
  <c r="I100" i="1"/>
  <c r="E101" i="1"/>
  <c r="AE101" i="1" s="1"/>
  <c r="F101" i="1"/>
  <c r="AF101" i="1" s="1"/>
  <c r="G101" i="1"/>
  <c r="H101" i="1"/>
  <c r="P101" i="1" s="1"/>
  <c r="I101" i="1"/>
  <c r="E102" i="1"/>
  <c r="AE102" i="1" s="1"/>
  <c r="F102" i="1"/>
  <c r="AF102" i="1" s="1"/>
  <c r="G102" i="1"/>
  <c r="H102" i="1"/>
  <c r="P102" i="1" s="1"/>
  <c r="I102" i="1"/>
  <c r="E103" i="1"/>
  <c r="AE103" i="1" s="1"/>
  <c r="F103" i="1"/>
  <c r="AF103" i="1" s="1"/>
  <c r="G103" i="1"/>
  <c r="H103" i="1"/>
  <c r="P103" i="1" s="1"/>
  <c r="I103" i="1"/>
  <c r="E104" i="1"/>
  <c r="AE104" i="1" s="1"/>
  <c r="F104" i="1"/>
  <c r="AF104" i="1" s="1"/>
  <c r="G104" i="1"/>
  <c r="H104" i="1"/>
  <c r="P104" i="1" s="1"/>
  <c r="I104" i="1"/>
  <c r="E105" i="1"/>
  <c r="AE105" i="1" s="1"/>
  <c r="F105" i="1"/>
  <c r="AF105" i="1" s="1"/>
  <c r="G105" i="1"/>
  <c r="H105" i="1"/>
  <c r="P105" i="1" s="1"/>
  <c r="I105" i="1"/>
  <c r="E106" i="1"/>
  <c r="AE106" i="1" s="1"/>
  <c r="F106" i="1"/>
  <c r="AF106" i="1" s="1"/>
  <c r="G106" i="1"/>
  <c r="H106" i="1"/>
  <c r="P106" i="1" s="1"/>
  <c r="I106" i="1"/>
  <c r="E107" i="1"/>
  <c r="AE107" i="1" s="1"/>
  <c r="F107" i="1"/>
  <c r="AF107" i="1" s="1"/>
  <c r="G107" i="1"/>
  <c r="H107" i="1"/>
  <c r="P107" i="1" s="1"/>
  <c r="I107" i="1"/>
  <c r="E108" i="1"/>
  <c r="AE108" i="1" s="1"/>
  <c r="F108" i="1"/>
  <c r="AF108" i="1" s="1"/>
  <c r="G108" i="1"/>
  <c r="H108" i="1"/>
  <c r="P108" i="1" s="1"/>
  <c r="I108" i="1"/>
  <c r="E109" i="1"/>
  <c r="AE109" i="1" s="1"/>
  <c r="F109" i="1"/>
  <c r="AF109" i="1" s="1"/>
  <c r="G109" i="1"/>
  <c r="H109" i="1"/>
  <c r="P109" i="1" s="1"/>
  <c r="I109" i="1"/>
  <c r="E110" i="1"/>
  <c r="AE110" i="1" s="1"/>
  <c r="F110" i="1"/>
  <c r="AF110" i="1" s="1"/>
  <c r="G110" i="1"/>
  <c r="H110" i="1"/>
  <c r="P110" i="1" s="1"/>
  <c r="I110" i="1"/>
  <c r="E111" i="1"/>
  <c r="AE111" i="1" s="1"/>
  <c r="F111" i="1"/>
  <c r="AF111" i="1" s="1"/>
  <c r="G111" i="1"/>
  <c r="H111" i="1"/>
  <c r="P111" i="1" s="1"/>
  <c r="I111" i="1"/>
  <c r="E112" i="1"/>
  <c r="AE112" i="1" s="1"/>
  <c r="F112" i="1"/>
  <c r="AF112" i="1" s="1"/>
  <c r="G112" i="1"/>
  <c r="H112" i="1"/>
  <c r="P112" i="1" s="1"/>
  <c r="I112" i="1"/>
  <c r="E113" i="1"/>
  <c r="AE113" i="1" s="1"/>
  <c r="F113" i="1"/>
  <c r="AF113" i="1" s="1"/>
  <c r="G113" i="1"/>
  <c r="H113" i="1"/>
  <c r="P113" i="1" s="1"/>
  <c r="I113" i="1"/>
  <c r="E114" i="1"/>
  <c r="AE114" i="1" s="1"/>
  <c r="F114" i="1"/>
  <c r="AF114" i="1" s="1"/>
  <c r="G114" i="1"/>
  <c r="H114" i="1"/>
  <c r="P114" i="1" s="1"/>
  <c r="I114" i="1"/>
  <c r="E115" i="1"/>
  <c r="AE115" i="1" s="1"/>
  <c r="F115" i="1"/>
  <c r="AF115" i="1" s="1"/>
  <c r="G115" i="1"/>
  <c r="H115" i="1"/>
  <c r="P115" i="1" s="1"/>
  <c r="I115" i="1"/>
  <c r="E116" i="1"/>
  <c r="AE116" i="1" s="1"/>
  <c r="F116" i="1"/>
  <c r="AF116" i="1" s="1"/>
  <c r="G116" i="1"/>
  <c r="H116" i="1"/>
  <c r="P116" i="1" s="1"/>
  <c r="I116" i="1"/>
  <c r="E117" i="1"/>
  <c r="AE117" i="1" s="1"/>
  <c r="F117" i="1"/>
  <c r="AF117" i="1" s="1"/>
  <c r="G117" i="1"/>
  <c r="H117" i="1"/>
  <c r="P117" i="1" s="1"/>
  <c r="I117" i="1"/>
  <c r="E118" i="1"/>
  <c r="AE118" i="1" s="1"/>
  <c r="F118" i="1"/>
  <c r="AF118" i="1" s="1"/>
  <c r="G118" i="1"/>
  <c r="H118" i="1"/>
  <c r="P118" i="1" s="1"/>
  <c r="I118" i="1"/>
  <c r="E119" i="1"/>
  <c r="AE119" i="1" s="1"/>
  <c r="F119" i="1"/>
  <c r="AF119" i="1" s="1"/>
  <c r="G119" i="1"/>
  <c r="H119" i="1"/>
  <c r="P119" i="1" s="1"/>
  <c r="I119" i="1"/>
  <c r="E120" i="1"/>
  <c r="AE120" i="1" s="1"/>
  <c r="F120" i="1"/>
  <c r="AF120" i="1" s="1"/>
  <c r="G120" i="1"/>
  <c r="H120" i="1"/>
  <c r="P120" i="1" s="1"/>
  <c r="I120" i="1"/>
  <c r="E121" i="1"/>
  <c r="AE121" i="1" s="1"/>
  <c r="F121" i="1"/>
  <c r="AF121" i="1" s="1"/>
  <c r="G121" i="1"/>
  <c r="H121" i="1"/>
  <c r="P121" i="1" s="1"/>
  <c r="I121" i="1"/>
  <c r="E122" i="1"/>
  <c r="AE122" i="1" s="1"/>
  <c r="F122" i="1"/>
  <c r="AF122" i="1" s="1"/>
  <c r="G122" i="1"/>
  <c r="H122" i="1"/>
  <c r="P122" i="1" s="1"/>
  <c r="I122" i="1"/>
  <c r="E123" i="1"/>
  <c r="AE123" i="1" s="1"/>
  <c r="F123" i="1"/>
  <c r="AF123" i="1" s="1"/>
  <c r="G123" i="1"/>
  <c r="H123" i="1"/>
  <c r="P123" i="1" s="1"/>
  <c r="I123" i="1"/>
  <c r="E124" i="1"/>
  <c r="AE124" i="1" s="1"/>
  <c r="F124" i="1"/>
  <c r="AF124" i="1" s="1"/>
  <c r="G124" i="1"/>
  <c r="H124" i="1"/>
  <c r="P124" i="1" s="1"/>
  <c r="I124" i="1"/>
  <c r="E125" i="1"/>
  <c r="AE125" i="1" s="1"/>
  <c r="F125" i="1"/>
  <c r="AF125" i="1" s="1"/>
  <c r="G125" i="1"/>
  <c r="H125" i="1"/>
  <c r="P125" i="1" s="1"/>
  <c r="I125" i="1"/>
  <c r="E126" i="1"/>
  <c r="AE126" i="1" s="1"/>
  <c r="F126" i="1"/>
  <c r="AF126" i="1" s="1"/>
  <c r="G126" i="1"/>
  <c r="H126" i="1"/>
  <c r="P126" i="1" s="1"/>
  <c r="I126" i="1"/>
  <c r="E127" i="1"/>
  <c r="AE127" i="1" s="1"/>
  <c r="F127" i="1"/>
  <c r="AF127" i="1" s="1"/>
  <c r="G127" i="1"/>
  <c r="H127" i="1"/>
  <c r="P127" i="1" s="1"/>
  <c r="I127" i="1"/>
  <c r="E128" i="1"/>
  <c r="AE128" i="1" s="1"/>
  <c r="F128" i="1"/>
  <c r="AF128" i="1" s="1"/>
  <c r="G128" i="1"/>
  <c r="H128" i="1"/>
  <c r="P128" i="1" s="1"/>
  <c r="I128" i="1"/>
  <c r="E129" i="1"/>
  <c r="AE129" i="1" s="1"/>
  <c r="F129" i="1"/>
  <c r="AF129" i="1" s="1"/>
  <c r="G129" i="1"/>
  <c r="H129" i="1"/>
  <c r="P129" i="1" s="1"/>
  <c r="I129" i="1"/>
  <c r="E130" i="1"/>
  <c r="AE130" i="1" s="1"/>
  <c r="F130" i="1"/>
  <c r="AF130" i="1" s="1"/>
  <c r="G130" i="1"/>
  <c r="H130" i="1"/>
  <c r="P130" i="1" s="1"/>
  <c r="I130" i="1"/>
  <c r="E131" i="1"/>
  <c r="AE131" i="1" s="1"/>
  <c r="F131" i="1"/>
  <c r="AF131" i="1" s="1"/>
  <c r="G131" i="1"/>
  <c r="H131" i="1"/>
  <c r="P131" i="1" s="1"/>
  <c r="I131" i="1"/>
  <c r="E132" i="1"/>
  <c r="AE132" i="1" s="1"/>
  <c r="F132" i="1"/>
  <c r="AF132" i="1" s="1"/>
  <c r="G132" i="1"/>
  <c r="H132" i="1"/>
  <c r="P132" i="1" s="1"/>
  <c r="I132" i="1"/>
  <c r="E133" i="1"/>
  <c r="AE133" i="1" s="1"/>
  <c r="F133" i="1"/>
  <c r="AF133" i="1" s="1"/>
  <c r="G133" i="1"/>
  <c r="H133" i="1"/>
  <c r="P133" i="1" s="1"/>
  <c r="I133" i="1"/>
  <c r="E134" i="1"/>
  <c r="AE134" i="1" s="1"/>
  <c r="F134" i="1"/>
  <c r="AF134" i="1" s="1"/>
  <c r="G134" i="1"/>
  <c r="H134" i="1"/>
  <c r="P134" i="1" s="1"/>
  <c r="I134" i="1"/>
  <c r="E135" i="1"/>
  <c r="AE135" i="1" s="1"/>
  <c r="F135" i="1"/>
  <c r="AF135" i="1" s="1"/>
  <c r="G135" i="1"/>
  <c r="H135" i="1"/>
  <c r="P135" i="1" s="1"/>
  <c r="I135" i="1"/>
  <c r="E136" i="1"/>
  <c r="AE136" i="1" s="1"/>
  <c r="F136" i="1"/>
  <c r="AF136" i="1" s="1"/>
  <c r="G136" i="1"/>
  <c r="H136" i="1"/>
  <c r="P136" i="1" s="1"/>
  <c r="I136" i="1"/>
  <c r="E137" i="1"/>
  <c r="AE137" i="1" s="1"/>
  <c r="F137" i="1"/>
  <c r="AF137" i="1" s="1"/>
  <c r="G137" i="1"/>
  <c r="H137" i="1"/>
  <c r="P137" i="1" s="1"/>
  <c r="I137" i="1"/>
  <c r="E138" i="1"/>
  <c r="AE138" i="1" s="1"/>
  <c r="F138" i="1"/>
  <c r="AF138" i="1" s="1"/>
  <c r="G138" i="1"/>
  <c r="H138" i="1"/>
  <c r="P138" i="1" s="1"/>
  <c r="I138" i="1"/>
  <c r="E139" i="1"/>
  <c r="AE139" i="1" s="1"/>
  <c r="F139" i="1"/>
  <c r="AF139" i="1" s="1"/>
  <c r="G139" i="1"/>
  <c r="H139" i="1"/>
  <c r="P139" i="1" s="1"/>
  <c r="I139" i="1"/>
  <c r="E140" i="1"/>
  <c r="AE140" i="1" s="1"/>
  <c r="F140" i="1"/>
  <c r="AF140" i="1" s="1"/>
  <c r="G140" i="1"/>
  <c r="H140" i="1"/>
  <c r="P140" i="1" s="1"/>
  <c r="I140" i="1"/>
  <c r="E141" i="1"/>
  <c r="AE141" i="1" s="1"/>
  <c r="F141" i="1"/>
  <c r="AF141" i="1" s="1"/>
  <c r="G141" i="1"/>
  <c r="H141" i="1"/>
  <c r="P141" i="1" s="1"/>
  <c r="I141" i="1"/>
  <c r="E142" i="1"/>
  <c r="AE142" i="1" s="1"/>
  <c r="F142" i="1"/>
  <c r="AF142" i="1" s="1"/>
  <c r="G142" i="1"/>
  <c r="H142" i="1"/>
  <c r="P142" i="1" s="1"/>
  <c r="I142" i="1"/>
  <c r="CC5" i="1" l="1"/>
  <c r="AJ73" i="1"/>
  <c r="AK73" i="1"/>
  <c r="AL73" i="1"/>
  <c r="AM73" i="1"/>
  <c r="V73" i="1"/>
  <c r="U73" i="1"/>
  <c r="W73" i="1"/>
  <c r="AJ49" i="1"/>
  <c r="AK49" i="1"/>
  <c r="AL49" i="1"/>
  <c r="AM49" i="1"/>
  <c r="V49" i="1"/>
  <c r="U49" i="1"/>
  <c r="W49" i="1"/>
  <c r="AJ33" i="1"/>
  <c r="AK33" i="1"/>
  <c r="AL33" i="1"/>
  <c r="AM33" i="1"/>
  <c r="V33" i="1"/>
  <c r="W33" i="1"/>
  <c r="U33" i="1"/>
  <c r="AK140" i="1"/>
  <c r="AL140" i="1"/>
  <c r="AJ140" i="1"/>
  <c r="AM140" i="1"/>
  <c r="W140" i="1"/>
  <c r="V140" i="1"/>
  <c r="U140" i="1"/>
  <c r="AK132" i="1"/>
  <c r="AL132" i="1"/>
  <c r="AJ132" i="1"/>
  <c r="AM132" i="1"/>
  <c r="W132" i="1"/>
  <c r="V132" i="1"/>
  <c r="U132" i="1"/>
  <c r="AK124" i="1"/>
  <c r="AL124" i="1"/>
  <c r="AJ124" i="1"/>
  <c r="AM124" i="1"/>
  <c r="W124" i="1"/>
  <c r="V124" i="1"/>
  <c r="U124" i="1"/>
  <c r="AK116" i="1"/>
  <c r="AL116" i="1"/>
  <c r="AM116" i="1"/>
  <c r="AJ116" i="1"/>
  <c r="W116" i="1"/>
  <c r="V116" i="1"/>
  <c r="U116" i="1"/>
  <c r="AJ108" i="1"/>
  <c r="AK108" i="1"/>
  <c r="AL108" i="1"/>
  <c r="AM108" i="1"/>
  <c r="W108" i="1"/>
  <c r="V108" i="1"/>
  <c r="U108" i="1"/>
  <c r="AJ100" i="1"/>
  <c r="AK100" i="1"/>
  <c r="AL100" i="1"/>
  <c r="AM100" i="1"/>
  <c r="W100" i="1"/>
  <c r="V100" i="1"/>
  <c r="U100" i="1"/>
  <c r="AJ92" i="1"/>
  <c r="AK92" i="1"/>
  <c r="AL92" i="1"/>
  <c r="AM92" i="1"/>
  <c r="W92" i="1"/>
  <c r="V92" i="1"/>
  <c r="U92" i="1"/>
  <c r="AJ84" i="1"/>
  <c r="AK84" i="1"/>
  <c r="AL84" i="1"/>
  <c r="AM84" i="1"/>
  <c r="W84" i="1"/>
  <c r="V84" i="1"/>
  <c r="U84" i="1"/>
  <c r="AJ76" i="1"/>
  <c r="AK76" i="1"/>
  <c r="AL76" i="1"/>
  <c r="AM76" i="1"/>
  <c r="W76" i="1"/>
  <c r="V76" i="1"/>
  <c r="U76" i="1"/>
  <c r="AJ68" i="1"/>
  <c r="AK68" i="1"/>
  <c r="AL68" i="1"/>
  <c r="AM68" i="1"/>
  <c r="W68" i="1"/>
  <c r="V68" i="1"/>
  <c r="U68" i="1"/>
  <c r="AJ60" i="1"/>
  <c r="AK60" i="1"/>
  <c r="AL60" i="1"/>
  <c r="AM60" i="1"/>
  <c r="W60" i="1"/>
  <c r="V60" i="1"/>
  <c r="U60" i="1"/>
  <c r="AJ52" i="1"/>
  <c r="AK52" i="1"/>
  <c r="AL52" i="1"/>
  <c r="AM52" i="1"/>
  <c r="W52" i="1"/>
  <c r="V52" i="1"/>
  <c r="U52" i="1"/>
  <c r="AJ44" i="1"/>
  <c r="AK44" i="1"/>
  <c r="AL44" i="1"/>
  <c r="AM44" i="1"/>
  <c r="W44" i="1"/>
  <c r="V44" i="1"/>
  <c r="U44" i="1"/>
  <c r="AJ36" i="1"/>
  <c r="AK36" i="1"/>
  <c r="AL36" i="1"/>
  <c r="AM36" i="1"/>
  <c r="V36" i="1"/>
  <c r="W36" i="1"/>
  <c r="U36" i="1"/>
  <c r="AJ119" i="1"/>
  <c r="AK119" i="1"/>
  <c r="AL119" i="1"/>
  <c r="AM119" i="1"/>
  <c r="V119" i="1"/>
  <c r="W119" i="1"/>
  <c r="U119" i="1"/>
  <c r="AJ103" i="1"/>
  <c r="AK103" i="1"/>
  <c r="AM103" i="1"/>
  <c r="AL103" i="1"/>
  <c r="V103" i="1"/>
  <c r="W103" i="1"/>
  <c r="U103" i="1"/>
  <c r="AJ95" i="1"/>
  <c r="AK95" i="1"/>
  <c r="AL95" i="1"/>
  <c r="AM95" i="1"/>
  <c r="V95" i="1"/>
  <c r="W95" i="1"/>
  <c r="U95" i="1"/>
  <c r="AJ87" i="1"/>
  <c r="AK87" i="1"/>
  <c r="AL87" i="1"/>
  <c r="AM87" i="1"/>
  <c r="V87" i="1"/>
  <c r="W87" i="1"/>
  <c r="U87" i="1"/>
  <c r="AJ79" i="1"/>
  <c r="AK79" i="1"/>
  <c r="AL79" i="1"/>
  <c r="AM79" i="1"/>
  <c r="V79" i="1"/>
  <c r="W79" i="1"/>
  <c r="U79" i="1"/>
  <c r="AJ71" i="1"/>
  <c r="AK71" i="1"/>
  <c r="AL71" i="1"/>
  <c r="AM71" i="1"/>
  <c r="V71" i="1"/>
  <c r="W71" i="1"/>
  <c r="U71" i="1"/>
  <c r="AJ63" i="1"/>
  <c r="AK63" i="1"/>
  <c r="AL63" i="1"/>
  <c r="AM63" i="1"/>
  <c r="V63" i="1"/>
  <c r="W63" i="1"/>
  <c r="U63" i="1"/>
  <c r="AJ55" i="1"/>
  <c r="AK55" i="1"/>
  <c r="AL55" i="1"/>
  <c r="AM55" i="1"/>
  <c r="V55" i="1"/>
  <c r="W55" i="1"/>
  <c r="U55" i="1"/>
  <c r="AJ47" i="1"/>
  <c r="AK47" i="1"/>
  <c r="AL47" i="1"/>
  <c r="AM47" i="1"/>
  <c r="V47" i="1"/>
  <c r="W47" i="1"/>
  <c r="U47" i="1"/>
  <c r="AJ39" i="1"/>
  <c r="AK39" i="1"/>
  <c r="AL39" i="1"/>
  <c r="AM39" i="1"/>
  <c r="V39" i="1"/>
  <c r="W39" i="1"/>
  <c r="U39" i="1"/>
  <c r="AJ31" i="1"/>
  <c r="AK31" i="1"/>
  <c r="AL31" i="1"/>
  <c r="AM31" i="1"/>
  <c r="V31" i="1"/>
  <c r="W31" i="1"/>
  <c r="U31" i="1"/>
  <c r="AJ89" i="1"/>
  <c r="AK89" i="1"/>
  <c r="AL89" i="1"/>
  <c r="AM89" i="1"/>
  <c r="V89" i="1"/>
  <c r="W89" i="1"/>
  <c r="U89" i="1"/>
  <c r="AJ57" i="1"/>
  <c r="AK57" i="1"/>
  <c r="AL57" i="1"/>
  <c r="AM57" i="1"/>
  <c r="V57" i="1"/>
  <c r="U57" i="1"/>
  <c r="W57" i="1"/>
  <c r="AJ41" i="1"/>
  <c r="AK41" i="1"/>
  <c r="AL41" i="1"/>
  <c r="AM41" i="1"/>
  <c r="V41" i="1"/>
  <c r="U41" i="1"/>
  <c r="W41" i="1"/>
  <c r="AJ111" i="1"/>
  <c r="AK111" i="1"/>
  <c r="AL111" i="1"/>
  <c r="AM111" i="1"/>
  <c r="V111" i="1"/>
  <c r="W111" i="1"/>
  <c r="U111" i="1"/>
  <c r="AK138" i="1"/>
  <c r="AL138" i="1"/>
  <c r="AM138" i="1"/>
  <c r="AJ138" i="1"/>
  <c r="V138" i="1"/>
  <c r="U138" i="1"/>
  <c r="W138" i="1"/>
  <c r="AK130" i="1"/>
  <c r="AL130" i="1"/>
  <c r="AM130" i="1"/>
  <c r="AJ130" i="1"/>
  <c r="V130" i="1"/>
  <c r="U130" i="1"/>
  <c r="W130" i="1"/>
  <c r="AK122" i="1"/>
  <c r="AL122" i="1"/>
  <c r="AM122" i="1"/>
  <c r="AJ122" i="1"/>
  <c r="V122" i="1"/>
  <c r="U122" i="1"/>
  <c r="W122" i="1"/>
  <c r="AK114" i="1"/>
  <c r="AL114" i="1"/>
  <c r="AM114" i="1"/>
  <c r="AJ114" i="1"/>
  <c r="V114" i="1"/>
  <c r="U114" i="1"/>
  <c r="W114" i="1"/>
  <c r="AJ106" i="1"/>
  <c r="AK106" i="1"/>
  <c r="AL106" i="1"/>
  <c r="AM106" i="1"/>
  <c r="V106" i="1"/>
  <c r="U106" i="1"/>
  <c r="W106" i="1"/>
  <c r="AJ98" i="1"/>
  <c r="AK98" i="1"/>
  <c r="AL98" i="1"/>
  <c r="AM98" i="1"/>
  <c r="V98" i="1"/>
  <c r="U98" i="1"/>
  <c r="W98" i="1"/>
  <c r="AJ90" i="1"/>
  <c r="AK90" i="1"/>
  <c r="AL90" i="1"/>
  <c r="AM90" i="1"/>
  <c r="V90" i="1"/>
  <c r="U90" i="1"/>
  <c r="W90" i="1"/>
  <c r="AJ82" i="1"/>
  <c r="AK82" i="1"/>
  <c r="AL82" i="1"/>
  <c r="AM82" i="1"/>
  <c r="V82" i="1"/>
  <c r="U82" i="1"/>
  <c r="W82" i="1"/>
  <c r="AJ74" i="1"/>
  <c r="AK74" i="1"/>
  <c r="AL74" i="1"/>
  <c r="AM74" i="1"/>
  <c r="V74" i="1"/>
  <c r="U74" i="1"/>
  <c r="W74" i="1"/>
  <c r="AJ66" i="1"/>
  <c r="AK66" i="1"/>
  <c r="AL66" i="1"/>
  <c r="AM66" i="1"/>
  <c r="V66" i="1"/>
  <c r="U66" i="1"/>
  <c r="W66" i="1"/>
  <c r="AJ58" i="1"/>
  <c r="AK58" i="1"/>
  <c r="AL58" i="1"/>
  <c r="AM58" i="1"/>
  <c r="V58" i="1"/>
  <c r="U58" i="1"/>
  <c r="W58" i="1"/>
  <c r="AJ50" i="1"/>
  <c r="AK50" i="1"/>
  <c r="AL50" i="1"/>
  <c r="AM50" i="1"/>
  <c r="V50" i="1"/>
  <c r="U50" i="1"/>
  <c r="W50" i="1"/>
  <c r="AJ42" i="1"/>
  <c r="AK42" i="1"/>
  <c r="AL42" i="1"/>
  <c r="AM42" i="1"/>
  <c r="V42" i="1"/>
  <c r="U42" i="1"/>
  <c r="W42" i="1"/>
  <c r="AJ34" i="1"/>
  <c r="AK34" i="1"/>
  <c r="AL34" i="1"/>
  <c r="AM34" i="1"/>
  <c r="U34" i="1"/>
  <c r="V34" i="1"/>
  <c r="W34" i="1"/>
  <c r="AJ137" i="1"/>
  <c r="AK137" i="1"/>
  <c r="AL137" i="1"/>
  <c r="AM137" i="1"/>
  <c r="V137" i="1"/>
  <c r="U137" i="1"/>
  <c r="W137" i="1"/>
  <c r="AJ141" i="1"/>
  <c r="AK141" i="1"/>
  <c r="AL141" i="1"/>
  <c r="AM141" i="1"/>
  <c r="V141" i="1"/>
  <c r="W141" i="1"/>
  <c r="U141" i="1"/>
  <c r="AJ133" i="1"/>
  <c r="AK133" i="1"/>
  <c r="AL133" i="1"/>
  <c r="AM133" i="1"/>
  <c r="V133" i="1"/>
  <c r="W133" i="1"/>
  <c r="U133" i="1"/>
  <c r="AJ109" i="1"/>
  <c r="AK109" i="1"/>
  <c r="AM109" i="1"/>
  <c r="AL109" i="1"/>
  <c r="V109" i="1"/>
  <c r="W109" i="1"/>
  <c r="U109" i="1"/>
  <c r="AJ85" i="1"/>
  <c r="AK85" i="1"/>
  <c r="AM85" i="1"/>
  <c r="AL85" i="1"/>
  <c r="V85" i="1"/>
  <c r="W85" i="1"/>
  <c r="U85" i="1"/>
  <c r="AJ77" i="1"/>
  <c r="AK77" i="1"/>
  <c r="AM77" i="1"/>
  <c r="AL77" i="1"/>
  <c r="V77" i="1"/>
  <c r="W77" i="1"/>
  <c r="U77" i="1"/>
  <c r="AJ69" i="1"/>
  <c r="AK69" i="1"/>
  <c r="AM69" i="1"/>
  <c r="AL69" i="1"/>
  <c r="V69" i="1"/>
  <c r="W69" i="1"/>
  <c r="U69" i="1"/>
  <c r="AJ61" i="1"/>
  <c r="AK61" i="1"/>
  <c r="AL61" i="1"/>
  <c r="AM61" i="1"/>
  <c r="V61" i="1"/>
  <c r="W61" i="1"/>
  <c r="U61" i="1"/>
  <c r="AJ53" i="1"/>
  <c r="AK53" i="1"/>
  <c r="AL53" i="1"/>
  <c r="AM53" i="1"/>
  <c r="V53" i="1"/>
  <c r="W53" i="1"/>
  <c r="U53" i="1"/>
  <c r="AJ45" i="1"/>
  <c r="AK45" i="1"/>
  <c r="AL45" i="1"/>
  <c r="AM45" i="1"/>
  <c r="V45" i="1"/>
  <c r="W45" i="1"/>
  <c r="U45" i="1"/>
  <c r="AJ37" i="1"/>
  <c r="AK37" i="1"/>
  <c r="AL37" i="1"/>
  <c r="AM37" i="1"/>
  <c r="V37" i="1"/>
  <c r="W37" i="1"/>
  <c r="U37" i="1"/>
  <c r="AJ121" i="1"/>
  <c r="AK121" i="1"/>
  <c r="AL121" i="1"/>
  <c r="AM121" i="1"/>
  <c r="V121" i="1"/>
  <c r="W121" i="1"/>
  <c r="U121" i="1"/>
  <c r="AJ65" i="1"/>
  <c r="AK65" i="1"/>
  <c r="AL65" i="1"/>
  <c r="AM65" i="1"/>
  <c r="V65" i="1"/>
  <c r="W65" i="1"/>
  <c r="U65" i="1"/>
  <c r="AJ135" i="1"/>
  <c r="AK135" i="1"/>
  <c r="AL135" i="1"/>
  <c r="AM135" i="1"/>
  <c r="V135" i="1"/>
  <c r="W135" i="1"/>
  <c r="U135" i="1"/>
  <c r="AJ127" i="1"/>
  <c r="AK127" i="1"/>
  <c r="AL127" i="1"/>
  <c r="AM127" i="1"/>
  <c r="V127" i="1"/>
  <c r="W127" i="1"/>
  <c r="U127" i="1"/>
  <c r="AJ125" i="1"/>
  <c r="AK125" i="1"/>
  <c r="AL125" i="1"/>
  <c r="AM125" i="1"/>
  <c r="V125" i="1"/>
  <c r="W125" i="1"/>
  <c r="U125" i="1"/>
  <c r="AJ117" i="1"/>
  <c r="AK117" i="1"/>
  <c r="AL117" i="1"/>
  <c r="AM117" i="1"/>
  <c r="V117" i="1"/>
  <c r="W117" i="1"/>
  <c r="U117" i="1"/>
  <c r="AJ101" i="1"/>
  <c r="AK101" i="1"/>
  <c r="AM101" i="1"/>
  <c r="AL101" i="1"/>
  <c r="V101" i="1"/>
  <c r="W101" i="1"/>
  <c r="U101" i="1"/>
  <c r="AJ93" i="1"/>
  <c r="AK93" i="1"/>
  <c r="AM93" i="1"/>
  <c r="AL93" i="1"/>
  <c r="V93" i="1"/>
  <c r="W93" i="1"/>
  <c r="U93" i="1"/>
  <c r="AK136" i="1"/>
  <c r="AL136" i="1"/>
  <c r="AJ136" i="1"/>
  <c r="AM136" i="1"/>
  <c r="W136" i="1"/>
  <c r="U136" i="1"/>
  <c r="V136" i="1"/>
  <c r="AK128" i="1"/>
  <c r="AL128" i="1"/>
  <c r="AJ128" i="1"/>
  <c r="AM128" i="1"/>
  <c r="W128" i="1"/>
  <c r="V128" i="1"/>
  <c r="U128" i="1"/>
  <c r="AK120" i="1"/>
  <c r="AL120" i="1"/>
  <c r="AJ120" i="1"/>
  <c r="AM120" i="1"/>
  <c r="W120" i="1"/>
  <c r="U120" i="1"/>
  <c r="V120" i="1"/>
  <c r="AJ112" i="1"/>
  <c r="AK112" i="1"/>
  <c r="AL112" i="1"/>
  <c r="AM112" i="1"/>
  <c r="W112" i="1"/>
  <c r="U112" i="1"/>
  <c r="V112" i="1"/>
  <c r="AJ104" i="1"/>
  <c r="AK104" i="1"/>
  <c r="AL104" i="1"/>
  <c r="AM104" i="1"/>
  <c r="W104" i="1"/>
  <c r="U104" i="1"/>
  <c r="V104" i="1"/>
  <c r="AJ96" i="1"/>
  <c r="AK96" i="1"/>
  <c r="AL96" i="1"/>
  <c r="AM96" i="1"/>
  <c r="W96" i="1"/>
  <c r="V96" i="1"/>
  <c r="U96" i="1"/>
  <c r="AJ88" i="1"/>
  <c r="AK88" i="1"/>
  <c r="AL88" i="1"/>
  <c r="AM88" i="1"/>
  <c r="W88" i="1"/>
  <c r="U88" i="1"/>
  <c r="V88" i="1"/>
  <c r="AJ80" i="1"/>
  <c r="AK80" i="1"/>
  <c r="AL80" i="1"/>
  <c r="AM80" i="1"/>
  <c r="W80" i="1"/>
  <c r="U80" i="1"/>
  <c r="V80" i="1"/>
  <c r="AJ72" i="1"/>
  <c r="AK72" i="1"/>
  <c r="AL72" i="1"/>
  <c r="AM72" i="1"/>
  <c r="W72" i="1"/>
  <c r="U72" i="1"/>
  <c r="V72" i="1"/>
  <c r="AJ64" i="1"/>
  <c r="AK64" i="1"/>
  <c r="AL64" i="1"/>
  <c r="AM64" i="1"/>
  <c r="W64" i="1"/>
  <c r="V64" i="1"/>
  <c r="U64" i="1"/>
  <c r="AJ56" i="1"/>
  <c r="AK56" i="1"/>
  <c r="AL56" i="1"/>
  <c r="AM56" i="1"/>
  <c r="W56" i="1"/>
  <c r="V56" i="1"/>
  <c r="U56" i="1"/>
  <c r="AJ48" i="1"/>
  <c r="AK48" i="1"/>
  <c r="AL48" i="1"/>
  <c r="AM48" i="1"/>
  <c r="W48" i="1"/>
  <c r="U48" i="1"/>
  <c r="V48" i="1"/>
  <c r="AJ40" i="1"/>
  <c r="AK40" i="1"/>
  <c r="AL40" i="1"/>
  <c r="AM40" i="1"/>
  <c r="W40" i="1"/>
  <c r="U40" i="1"/>
  <c r="V40" i="1"/>
  <c r="AJ32" i="1"/>
  <c r="AK32" i="1"/>
  <c r="AL32" i="1"/>
  <c r="AM32" i="1"/>
  <c r="V32" i="1"/>
  <c r="W32" i="1"/>
  <c r="U32" i="1"/>
  <c r="AJ30" i="1"/>
  <c r="AK30" i="1"/>
  <c r="AL30" i="1"/>
  <c r="AM30" i="1"/>
  <c r="U30" i="1"/>
  <c r="V30" i="1"/>
  <c r="W30" i="1"/>
  <c r="AJ81" i="1"/>
  <c r="AK81" i="1"/>
  <c r="AL81" i="1"/>
  <c r="AM81" i="1"/>
  <c r="V81" i="1"/>
  <c r="U81" i="1"/>
  <c r="W81" i="1"/>
  <c r="AJ115" i="1"/>
  <c r="AK115" i="1"/>
  <c r="AL115" i="1"/>
  <c r="AM115" i="1"/>
  <c r="V115" i="1"/>
  <c r="W115" i="1"/>
  <c r="U115" i="1"/>
  <c r="AJ107" i="1"/>
  <c r="AK107" i="1"/>
  <c r="AL107" i="1"/>
  <c r="AM107" i="1"/>
  <c r="V107" i="1"/>
  <c r="W107" i="1"/>
  <c r="U107" i="1"/>
  <c r="AJ99" i="1"/>
  <c r="AK99" i="1"/>
  <c r="AL99" i="1"/>
  <c r="AM99" i="1"/>
  <c r="V99" i="1"/>
  <c r="W99" i="1"/>
  <c r="U99" i="1"/>
  <c r="AJ91" i="1"/>
  <c r="AK91" i="1"/>
  <c r="AL91" i="1"/>
  <c r="AM91" i="1"/>
  <c r="V91" i="1"/>
  <c r="W91" i="1"/>
  <c r="U91" i="1"/>
  <c r="AJ83" i="1"/>
  <c r="AK83" i="1"/>
  <c r="AL83" i="1"/>
  <c r="AM83" i="1"/>
  <c r="V83" i="1"/>
  <c r="W83" i="1"/>
  <c r="U83" i="1"/>
  <c r="AJ75" i="1"/>
  <c r="AK75" i="1"/>
  <c r="AL75" i="1"/>
  <c r="AM75" i="1"/>
  <c r="V75" i="1"/>
  <c r="W75" i="1"/>
  <c r="U75" i="1"/>
  <c r="AJ67" i="1"/>
  <c r="AK67" i="1"/>
  <c r="AL67" i="1"/>
  <c r="AM67" i="1"/>
  <c r="V67" i="1"/>
  <c r="W67" i="1"/>
  <c r="U67" i="1"/>
  <c r="AJ59" i="1"/>
  <c r="AK59" i="1"/>
  <c r="AL59" i="1"/>
  <c r="AM59" i="1"/>
  <c r="V59" i="1"/>
  <c r="W59" i="1"/>
  <c r="U59" i="1"/>
  <c r="AJ51" i="1"/>
  <c r="AK51" i="1"/>
  <c r="AL51" i="1"/>
  <c r="AM51" i="1"/>
  <c r="V51" i="1"/>
  <c r="W51" i="1"/>
  <c r="U51" i="1"/>
  <c r="AJ43" i="1"/>
  <c r="AK43" i="1"/>
  <c r="AL43" i="1"/>
  <c r="AM43" i="1"/>
  <c r="V43" i="1"/>
  <c r="W43" i="1"/>
  <c r="U43" i="1"/>
  <c r="AJ35" i="1"/>
  <c r="AK35" i="1"/>
  <c r="AL35" i="1"/>
  <c r="AM35" i="1"/>
  <c r="V35" i="1"/>
  <c r="W35" i="1"/>
  <c r="U35" i="1"/>
  <c r="AJ129" i="1"/>
  <c r="AK129" i="1"/>
  <c r="AL129" i="1"/>
  <c r="AM129" i="1"/>
  <c r="V129" i="1"/>
  <c r="U129" i="1"/>
  <c r="W129" i="1"/>
  <c r="AJ113" i="1"/>
  <c r="AK113" i="1"/>
  <c r="AL113" i="1"/>
  <c r="AM113" i="1"/>
  <c r="V113" i="1"/>
  <c r="U113" i="1"/>
  <c r="W113" i="1"/>
  <c r="AJ105" i="1"/>
  <c r="AK105" i="1"/>
  <c r="AL105" i="1"/>
  <c r="AM105" i="1"/>
  <c r="V105" i="1"/>
  <c r="U105" i="1"/>
  <c r="W105" i="1"/>
  <c r="AJ97" i="1"/>
  <c r="AK97" i="1"/>
  <c r="AL97" i="1"/>
  <c r="AM97" i="1"/>
  <c r="V97" i="1"/>
  <c r="W97" i="1"/>
  <c r="U97" i="1"/>
  <c r="AJ139" i="1"/>
  <c r="AK139" i="1"/>
  <c r="AL139" i="1"/>
  <c r="AM139" i="1"/>
  <c r="V139" i="1"/>
  <c r="W139" i="1"/>
  <c r="U139" i="1"/>
  <c r="AJ131" i="1"/>
  <c r="AK131" i="1"/>
  <c r="AL131" i="1"/>
  <c r="AM131" i="1"/>
  <c r="V131" i="1"/>
  <c r="W131" i="1"/>
  <c r="U131" i="1"/>
  <c r="AJ123" i="1"/>
  <c r="AK123" i="1"/>
  <c r="AL123" i="1"/>
  <c r="AM123" i="1"/>
  <c r="V123" i="1"/>
  <c r="W123" i="1"/>
  <c r="U123" i="1"/>
  <c r="AK142" i="1"/>
  <c r="AL142" i="1"/>
  <c r="AM142" i="1"/>
  <c r="AJ142" i="1"/>
  <c r="V142" i="1"/>
  <c r="U142" i="1"/>
  <c r="W142" i="1"/>
  <c r="AK134" i="1"/>
  <c r="AL134" i="1"/>
  <c r="AM134" i="1"/>
  <c r="AJ134" i="1"/>
  <c r="V134" i="1"/>
  <c r="U134" i="1"/>
  <c r="W134" i="1"/>
  <c r="AK126" i="1"/>
  <c r="AL126" i="1"/>
  <c r="AM126" i="1"/>
  <c r="AJ126" i="1"/>
  <c r="V126" i="1"/>
  <c r="U126" i="1"/>
  <c r="W126" i="1"/>
  <c r="AK118" i="1"/>
  <c r="AL118" i="1"/>
  <c r="AM118" i="1"/>
  <c r="AJ118" i="1"/>
  <c r="V118" i="1"/>
  <c r="U118" i="1"/>
  <c r="W118" i="1"/>
  <c r="AJ110" i="1"/>
  <c r="AK110" i="1"/>
  <c r="AL110" i="1"/>
  <c r="AM110" i="1"/>
  <c r="V110" i="1"/>
  <c r="U110" i="1"/>
  <c r="W110" i="1"/>
  <c r="AJ102" i="1"/>
  <c r="AK102" i="1"/>
  <c r="AL102" i="1"/>
  <c r="AM102" i="1"/>
  <c r="V102" i="1"/>
  <c r="U102" i="1"/>
  <c r="W102" i="1"/>
  <c r="AJ94" i="1"/>
  <c r="AK94" i="1"/>
  <c r="AL94" i="1"/>
  <c r="AM94" i="1"/>
  <c r="V94" i="1"/>
  <c r="U94" i="1"/>
  <c r="W94" i="1"/>
  <c r="AJ86" i="1"/>
  <c r="AK86" i="1"/>
  <c r="AL86" i="1"/>
  <c r="AM86" i="1"/>
  <c r="V86" i="1"/>
  <c r="U86" i="1"/>
  <c r="W86" i="1"/>
  <c r="AJ78" i="1"/>
  <c r="AK78" i="1"/>
  <c r="AL78" i="1"/>
  <c r="AM78" i="1"/>
  <c r="V78" i="1"/>
  <c r="U78" i="1"/>
  <c r="W78" i="1"/>
  <c r="AJ70" i="1"/>
  <c r="AK70" i="1"/>
  <c r="AL70" i="1"/>
  <c r="AM70" i="1"/>
  <c r="V70" i="1"/>
  <c r="U70" i="1"/>
  <c r="W70" i="1"/>
  <c r="AJ62" i="1"/>
  <c r="AK62" i="1"/>
  <c r="AL62" i="1"/>
  <c r="AM62" i="1"/>
  <c r="V62" i="1"/>
  <c r="U62" i="1"/>
  <c r="W62" i="1"/>
  <c r="AJ54" i="1"/>
  <c r="AK54" i="1"/>
  <c r="AL54" i="1"/>
  <c r="AM54" i="1"/>
  <c r="V54" i="1"/>
  <c r="U54" i="1"/>
  <c r="W54" i="1"/>
  <c r="AJ46" i="1"/>
  <c r="AK46" i="1"/>
  <c r="AL46" i="1"/>
  <c r="AM46" i="1"/>
  <c r="V46" i="1"/>
  <c r="U46" i="1"/>
  <c r="W46" i="1"/>
  <c r="AJ38" i="1"/>
  <c r="AK38" i="1"/>
  <c r="AL38" i="1"/>
  <c r="AM38" i="1"/>
  <c r="V38" i="1"/>
  <c r="U38" i="1"/>
  <c r="W38" i="1"/>
  <c r="DG100" i="1"/>
  <c r="Q100" i="1"/>
  <c r="DG76" i="1"/>
  <c r="Q76" i="1"/>
  <c r="DG68" i="1"/>
  <c r="Q68" i="1"/>
  <c r="DG60" i="1"/>
  <c r="Q60" i="1"/>
  <c r="DG135" i="1"/>
  <c r="Q135" i="1"/>
  <c r="DG127" i="1"/>
  <c r="Q127" i="1"/>
  <c r="DG119" i="1"/>
  <c r="Q119" i="1"/>
  <c r="DG111" i="1"/>
  <c r="Q111" i="1"/>
  <c r="DG103" i="1"/>
  <c r="Q103" i="1"/>
  <c r="DG95" i="1"/>
  <c r="Q95" i="1"/>
  <c r="DG87" i="1"/>
  <c r="Q87" i="1"/>
  <c r="DG79" i="1"/>
  <c r="Q79" i="1"/>
  <c r="DG71" i="1"/>
  <c r="Q71" i="1"/>
  <c r="DG63" i="1"/>
  <c r="Q63" i="1"/>
  <c r="DG55" i="1"/>
  <c r="Q55" i="1"/>
  <c r="DG47" i="1"/>
  <c r="Q47" i="1"/>
  <c r="DG39" i="1"/>
  <c r="DI39" i="1" s="1"/>
  <c r="DJ39" i="1" s="1"/>
  <c r="DK39" i="1" s="1"/>
  <c r="Q39" i="1"/>
  <c r="DG140" i="1"/>
  <c r="Q140" i="1"/>
  <c r="DG108" i="1"/>
  <c r="Q108" i="1"/>
  <c r="DG44" i="1"/>
  <c r="Q44" i="1"/>
  <c r="DG138" i="1"/>
  <c r="Q138" i="1"/>
  <c r="DG122" i="1"/>
  <c r="Q122" i="1"/>
  <c r="DG114" i="1"/>
  <c r="Q114" i="1"/>
  <c r="DG106" i="1"/>
  <c r="Q106" i="1"/>
  <c r="DG98" i="1"/>
  <c r="Q98" i="1"/>
  <c r="DG90" i="1"/>
  <c r="Q90" i="1"/>
  <c r="DG82" i="1"/>
  <c r="Q82" i="1"/>
  <c r="DG74" i="1"/>
  <c r="Q74" i="1"/>
  <c r="DG66" i="1"/>
  <c r="Q66" i="1"/>
  <c r="DG58" i="1"/>
  <c r="Q58" i="1"/>
  <c r="DG50" i="1"/>
  <c r="Q50" i="1"/>
  <c r="DG42" i="1"/>
  <c r="Q42" i="1"/>
  <c r="DG34" i="1"/>
  <c r="DI34" i="1" s="1"/>
  <c r="DJ34" i="1" s="1"/>
  <c r="DK34" i="1" s="1"/>
  <c r="Q34" i="1"/>
  <c r="DG132" i="1"/>
  <c r="Q132" i="1"/>
  <c r="DG117" i="1"/>
  <c r="Q117" i="1"/>
  <c r="DG109" i="1"/>
  <c r="Q109" i="1"/>
  <c r="DG101" i="1"/>
  <c r="Q101" i="1"/>
  <c r="DG93" i="1"/>
  <c r="Q93" i="1"/>
  <c r="DG85" i="1"/>
  <c r="Q85" i="1"/>
  <c r="DG77" i="1"/>
  <c r="Q77" i="1"/>
  <c r="DG69" i="1"/>
  <c r="Q69" i="1"/>
  <c r="DG61" i="1"/>
  <c r="Q61" i="1"/>
  <c r="DG53" i="1"/>
  <c r="Q53" i="1"/>
  <c r="DG45" i="1"/>
  <c r="Q45" i="1"/>
  <c r="DG37" i="1"/>
  <c r="DI37" i="1" s="1"/>
  <c r="DJ37" i="1" s="1"/>
  <c r="Q37" i="1"/>
  <c r="DG130" i="1"/>
  <c r="Q130" i="1"/>
  <c r="DG125" i="1"/>
  <c r="Q125" i="1"/>
  <c r="DG136" i="1"/>
  <c r="Q136" i="1"/>
  <c r="DG128" i="1"/>
  <c r="Q128" i="1"/>
  <c r="DG120" i="1"/>
  <c r="Q120" i="1"/>
  <c r="DG112" i="1"/>
  <c r="Q112" i="1"/>
  <c r="DG104" i="1"/>
  <c r="Q104" i="1"/>
  <c r="DG96" i="1"/>
  <c r="Q96" i="1"/>
  <c r="DG88" i="1"/>
  <c r="Q88" i="1"/>
  <c r="DG80" i="1"/>
  <c r="Q80" i="1"/>
  <c r="DG72" i="1"/>
  <c r="Q72" i="1"/>
  <c r="DG64" i="1"/>
  <c r="Q64" i="1"/>
  <c r="DG56" i="1"/>
  <c r="Q56" i="1"/>
  <c r="DG48" i="1"/>
  <c r="Q48" i="1"/>
  <c r="DG40" i="1"/>
  <c r="Q40" i="1"/>
  <c r="DG116" i="1"/>
  <c r="Q116" i="1"/>
  <c r="DG92" i="1"/>
  <c r="Q92" i="1"/>
  <c r="DG84" i="1"/>
  <c r="Q84" i="1"/>
  <c r="DG36" i="1"/>
  <c r="DI36" i="1" s="1"/>
  <c r="DJ36" i="1" s="1"/>
  <c r="DK36" i="1" s="1"/>
  <c r="Q36" i="1"/>
  <c r="DG141" i="1"/>
  <c r="Q141" i="1"/>
  <c r="DG133" i="1"/>
  <c r="Q133" i="1"/>
  <c r="DG139" i="1"/>
  <c r="Q139" i="1"/>
  <c r="DG131" i="1"/>
  <c r="Q131" i="1"/>
  <c r="DG123" i="1"/>
  <c r="Q123" i="1"/>
  <c r="DG115" i="1"/>
  <c r="Q115" i="1"/>
  <c r="DG107" i="1"/>
  <c r="Q107" i="1"/>
  <c r="DG99" i="1"/>
  <c r="Q99" i="1"/>
  <c r="DG91" i="1"/>
  <c r="Q91" i="1"/>
  <c r="DG83" i="1"/>
  <c r="Q83" i="1"/>
  <c r="DG75" i="1"/>
  <c r="Q75" i="1"/>
  <c r="DG67" i="1"/>
  <c r="Q67" i="1"/>
  <c r="DG59" i="1"/>
  <c r="Q59" i="1"/>
  <c r="DG51" i="1"/>
  <c r="Q51" i="1"/>
  <c r="DG43" i="1"/>
  <c r="Q43" i="1"/>
  <c r="DG35" i="1"/>
  <c r="DI35" i="1" s="1"/>
  <c r="DJ35" i="1" s="1"/>
  <c r="DK35" i="1" s="1"/>
  <c r="Q35" i="1"/>
  <c r="DG134" i="1"/>
  <c r="Q134" i="1"/>
  <c r="DG126" i="1"/>
  <c r="Q126" i="1"/>
  <c r="DG118" i="1"/>
  <c r="Q118" i="1"/>
  <c r="DG110" i="1"/>
  <c r="Q110" i="1"/>
  <c r="DG102" i="1"/>
  <c r="Q102" i="1"/>
  <c r="DG94" i="1"/>
  <c r="Q94" i="1"/>
  <c r="DG86" i="1"/>
  <c r="Q86" i="1"/>
  <c r="DG78" i="1"/>
  <c r="Q78" i="1"/>
  <c r="DG70" i="1"/>
  <c r="Q70" i="1"/>
  <c r="DG62" i="1"/>
  <c r="Q62" i="1"/>
  <c r="DG54" i="1"/>
  <c r="Q54" i="1"/>
  <c r="DG46" i="1"/>
  <c r="Q46" i="1"/>
  <c r="DG38" i="1"/>
  <c r="DI38" i="1" s="1"/>
  <c r="DJ38" i="1" s="1"/>
  <c r="DK38" i="1" s="1"/>
  <c r="Q38" i="1"/>
  <c r="DG124" i="1"/>
  <c r="Q124" i="1"/>
  <c r="DG52" i="1"/>
  <c r="Q52" i="1"/>
  <c r="DG142" i="1"/>
  <c r="Q142" i="1"/>
  <c r="DG137" i="1"/>
  <c r="Q137" i="1"/>
  <c r="DG129" i="1"/>
  <c r="Q129" i="1"/>
  <c r="DG121" i="1"/>
  <c r="Q121" i="1"/>
  <c r="DG113" i="1"/>
  <c r="Q113" i="1"/>
  <c r="DG105" i="1"/>
  <c r="Q105" i="1"/>
  <c r="DG97" i="1"/>
  <c r="Q97" i="1"/>
  <c r="DG89" i="1"/>
  <c r="Q89" i="1"/>
  <c r="DG81" i="1"/>
  <c r="Q81" i="1"/>
  <c r="DG73" i="1"/>
  <c r="Q73" i="1"/>
  <c r="DG65" i="1"/>
  <c r="Q65" i="1"/>
  <c r="DG57" i="1"/>
  <c r="Q57" i="1"/>
  <c r="DG49" i="1"/>
  <c r="Q49" i="1"/>
  <c r="DG41" i="1"/>
  <c r="Q41" i="1"/>
  <c r="DG33" i="1"/>
  <c r="DI33" i="1" s="1"/>
  <c r="DJ33" i="1" s="1"/>
  <c r="DK33" i="1" s="1"/>
  <c r="Q33" i="1"/>
  <c r="DK32" i="1"/>
  <c r="DV31" i="1"/>
  <c r="DV39" i="1"/>
  <c r="DV35" i="1"/>
  <c r="DV37" i="1"/>
  <c r="DV33" i="1"/>
  <c r="DV36" i="1"/>
  <c r="DV32" i="1"/>
  <c r="DK31" i="1"/>
  <c r="DK30" i="1"/>
  <c r="DV30" i="1"/>
  <c r="DV38" i="1"/>
  <c r="DK37" i="1"/>
  <c r="DV34" i="1"/>
  <c r="DH132" i="1"/>
  <c r="DI132" i="1" s="1"/>
  <c r="DJ132" i="1" s="1"/>
  <c r="DK132" i="1" s="1"/>
  <c r="DT132" i="1"/>
  <c r="CM132" i="1"/>
  <c r="DN132" i="1"/>
  <c r="DH126" i="1"/>
  <c r="DN126" i="1"/>
  <c r="CM126" i="1"/>
  <c r="DT126" i="1"/>
  <c r="CM120" i="1"/>
  <c r="DN120" i="1"/>
  <c r="DH120" i="1"/>
  <c r="DT120" i="1"/>
  <c r="DN112" i="1"/>
  <c r="DH112" i="1"/>
  <c r="CM112" i="1"/>
  <c r="DT112" i="1"/>
  <c r="DN108" i="1"/>
  <c r="DH108" i="1"/>
  <c r="CM108" i="1"/>
  <c r="DT108" i="1"/>
  <c r="DH90" i="1"/>
  <c r="DI90" i="1" s="1"/>
  <c r="DJ90" i="1" s="1"/>
  <c r="DK90" i="1" s="1"/>
  <c r="DN90" i="1"/>
  <c r="DT90" i="1"/>
  <c r="CM90" i="1"/>
  <c r="DN80" i="1"/>
  <c r="CM80" i="1"/>
  <c r="DH80" i="1"/>
  <c r="DI80" i="1" s="1"/>
  <c r="DJ80" i="1" s="1"/>
  <c r="DK80" i="1" s="1"/>
  <c r="DT80" i="1"/>
  <c r="DT72" i="1"/>
  <c r="DH72" i="1"/>
  <c r="DN72" i="1"/>
  <c r="CM72" i="1"/>
  <c r="DT70" i="1"/>
  <c r="DH70" i="1"/>
  <c r="DN70" i="1"/>
  <c r="CM70" i="1"/>
  <c r="DT68" i="1"/>
  <c r="DH68" i="1"/>
  <c r="DN68" i="1"/>
  <c r="CM68" i="1"/>
  <c r="DT64" i="1"/>
  <c r="DH64" i="1"/>
  <c r="DN64" i="1"/>
  <c r="CM64" i="1"/>
  <c r="DT62" i="1"/>
  <c r="DH62" i="1"/>
  <c r="DN62" i="1"/>
  <c r="CM62" i="1"/>
  <c r="CM60" i="1"/>
  <c r="DT60" i="1"/>
  <c r="DN60" i="1"/>
  <c r="DH60" i="1"/>
  <c r="DH58" i="1"/>
  <c r="DN58" i="1"/>
  <c r="CM58" i="1"/>
  <c r="DT58" i="1"/>
  <c r="CM56" i="1"/>
  <c r="DT56" i="1"/>
  <c r="DH56" i="1"/>
  <c r="DN56" i="1"/>
  <c r="DN54" i="1"/>
  <c r="DH54" i="1"/>
  <c r="CM54" i="1"/>
  <c r="DT54" i="1"/>
  <c r="DT52" i="1"/>
  <c r="DH52" i="1"/>
  <c r="DN52" i="1"/>
  <c r="CM52" i="1"/>
  <c r="DT50" i="1"/>
  <c r="DH50" i="1"/>
  <c r="DN50" i="1"/>
  <c r="CM50" i="1"/>
  <c r="DT48" i="1"/>
  <c r="DH48" i="1"/>
  <c r="DN48" i="1"/>
  <c r="CM48" i="1"/>
  <c r="DT46" i="1"/>
  <c r="DH46" i="1"/>
  <c r="DN46" i="1"/>
  <c r="CM46" i="1"/>
  <c r="DT44" i="1"/>
  <c r="DH44" i="1"/>
  <c r="DN44" i="1"/>
  <c r="CM44" i="1"/>
  <c r="CM42" i="1"/>
  <c r="DT42" i="1"/>
  <c r="DN42" i="1"/>
  <c r="DH42" i="1"/>
  <c r="CM40" i="1"/>
  <c r="DT40" i="1"/>
  <c r="DH40" i="1"/>
  <c r="DN40" i="1"/>
  <c r="DH140" i="1"/>
  <c r="DI140" i="1" s="1"/>
  <c r="DJ140" i="1" s="1"/>
  <c r="DK140" i="1" s="1"/>
  <c r="DT140" i="1"/>
  <c r="CM140" i="1"/>
  <c r="DN140" i="1"/>
  <c r="DN116" i="1"/>
  <c r="DH116" i="1"/>
  <c r="DI116" i="1" s="1"/>
  <c r="DJ116" i="1" s="1"/>
  <c r="DK116" i="1" s="1"/>
  <c r="CM116" i="1"/>
  <c r="DT116" i="1"/>
  <c r="DN104" i="1"/>
  <c r="DH104" i="1"/>
  <c r="DI104" i="1" s="1"/>
  <c r="DJ104" i="1" s="1"/>
  <c r="DK104" i="1" s="1"/>
  <c r="CM104" i="1"/>
  <c r="DT104" i="1"/>
  <c r="DH102" i="1"/>
  <c r="DN102" i="1"/>
  <c r="CM102" i="1"/>
  <c r="DT102" i="1"/>
  <c r="DH98" i="1"/>
  <c r="DN98" i="1"/>
  <c r="CM98" i="1"/>
  <c r="DT98" i="1"/>
  <c r="DN94" i="1"/>
  <c r="DH94" i="1"/>
  <c r="CM94" i="1"/>
  <c r="DT94" i="1"/>
  <c r="DT84" i="1"/>
  <c r="DH84" i="1"/>
  <c r="DN84" i="1"/>
  <c r="CM84" i="1"/>
  <c r="DN76" i="1"/>
  <c r="CM76" i="1"/>
  <c r="DH76" i="1"/>
  <c r="DT76" i="1"/>
  <c r="DH142" i="1"/>
  <c r="DT142" i="1"/>
  <c r="CM142" i="1"/>
  <c r="DN142" i="1"/>
  <c r="DH138" i="1"/>
  <c r="DI138" i="1" s="1"/>
  <c r="DJ138" i="1" s="1"/>
  <c r="DK138" i="1" s="1"/>
  <c r="DT138" i="1"/>
  <c r="CM138" i="1"/>
  <c r="DN138" i="1"/>
  <c r="DH136" i="1"/>
  <c r="DI136" i="1" s="1"/>
  <c r="DJ136" i="1" s="1"/>
  <c r="DK136" i="1" s="1"/>
  <c r="DT136" i="1"/>
  <c r="CM136" i="1"/>
  <c r="DN136" i="1"/>
  <c r="DH134" i="1"/>
  <c r="DT134" i="1"/>
  <c r="CM134" i="1"/>
  <c r="DN134" i="1"/>
  <c r="DH130" i="1"/>
  <c r="DT130" i="1"/>
  <c r="CM130" i="1"/>
  <c r="DN130" i="1"/>
  <c r="DN128" i="1"/>
  <c r="DH128" i="1"/>
  <c r="CM128" i="1"/>
  <c r="DT128" i="1"/>
  <c r="DN124" i="1"/>
  <c r="DH124" i="1"/>
  <c r="CM124" i="1"/>
  <c r="DT124" i="1"/>
  <c r="CM122" i="1"/>
  <c r="DN122" i="1"/>
  <c r="DH122" i="1"/>
  <c r="DT122" i="1"/>
  <c r="DH118" i="1"/>
  <c r="DN118" i="1"/>
  <c r="CM118" i="1"/>
  <c r="DT118" i="1"/>
  <c r="DH114" i="1"/>
  <c r="DI114" i="1" s="1"/>
  <c r="DJ114" i="1" s="1"/>
  <c r="DK114" i="1" s="1"/>
  <c r="DN114" i="1"/>
  <c r="CM114" i="1"/>
  <c r="DT114" i="1"/>
  <c r="DH110" i="1"/>
  <c r="DI110" i="1" s="1"/>
  <c r="DJ110" i="1" s="1"/>
  <c r="DK110" i="1" s="1"/>
  <c r="DN110" i="1"/>
  <c r="CM110" i="1"/>
  <c r="DT110" i="1"/>
  <c r="DH106" i="1"/>
  <c r="DI106" i="1" s="1"/>
  <c r="DJ106" i="1" s="1"/>
  <c r="DK106" i="1" s="1"/>
  <c r="DN106" i="1"/>
  <c r="CM106" i="1"/>
  <c r="DT106" i="1"/>
  <c r="DN100" i="1"/>
  <c r="DH100" i="1"/>
  <c r="DI100" i="1" s="1"/>
  <c r="DJ100" i="1" s="1"/>
  <c r="DK100" i="1" s="1"/>
  <c r="CM100" i="1"/>
  <c r="DT100" i="1"/>
  <c r="DN96" i="1"/>
  <c r="CM96" i="1"/>
  <c r="DH96" i="1"/>
  <c r="DI96" i="1" s="1"/>
  <c r="DJ96" i="1" s="1"/>
  <c r="DK96" i="1" s="1"/>
  <c r="DT96" i="1"/>
  <c r="CM92" i="1"/>
  <c r="DT92" i="1"/>
  <c r="DN92" i="1"/>
  <c r="DH92" i="1"/>
  <c r="DT88" i="1"/>
  <c r="DH88" i="1"/>
  <c r="DN88" i="1"/>
  <c r="CM88" i="1"/>
  <c r="DT86" i="1"/>
  <c r="DH86" i="1"/>
  <c r="DN86" i="1"/>
  <c r="CM86" i="1"/>
  <c r="DT82" i="1"/>
  <c r="DH82" i="1"/>
  <c r="DN82" i="1"/>
  <c r="CM82" i="1"/>
  <c r="DN78" i="1"/>
  <c r="CM78" i="1"/>
  <c r="DH78" i="1"/>
  <c r="DT78" i="1"/>
  <c r="DN74" i="1"/>
  <c r="CM74" i="1"/>
  <c r="DH74" i="1"/>
  <c r="DT74" i="1"/>
  <c r="DT66" i="1"/>
  <c r="DH66" i="1"/>
  <c r="DI66" i="1" s="1"/>
  <c r="DJ66" i="1" s="1"/>
  <c r="DK66" i="1" s="1"/>
  <c r="DN66" i="1"/>
  <c r="CM66" i="1"/>
  <c r="DH141" i="1"/>
  <c r="DT141" i="1"/>
  <c r="CM141" i="1"/>
  <c r="DN141" i="1"/>
  <c r="DH139" i="1"/>
  <c r="DT139" i="1"/>
  <c r="CM139" i="1"/>
  <c r="DN139" i="1"/>
  <c r="DH137" i="1"/>
  <c r="DT137" i="1"/>
  <c r="CM137" i="1"/>
  <c r="DN137" i="1"/>
  <c r="DH135" i="1"/>
  <c r="DI135" i="1" s="1"/>
  <c r="DJ135" i="1" s="1"/>
  <c r="DK135" i="1" s="1"/>
  <c r="DT135" i="1"/>
  <c r="CM135" i="1"/>
  <c r="DN135" i="1"/>
  <c r="DH133" i="1"/>
  <c r="DI133" i="1" s="1"/>
  <c r="DJ133" i="1" s="1"/>
  <c r="DK133" i="1" s="1"/>
  <c r="DT133" i="1"/>
  <c r="CM133" i="1"/>
  <c r="DN133" i="1"/>
  <c r="DH131" i="1"/>
  <c r="DI131" i="1" s="1"/>
  <c r="DJ131" i="1" s="1"/>
  <c r="DK131" i="1" s="1"/>
  <c r="DT131" i="1"/>
  <c r="CM131" i="1"/>
  <c r="DN131" i="1"/>
  <c r="CM129" i="1"/>
  <c r="DT129" i="1"/>
  <c r="DH129" i="1"/>
  <c r="DN129" i="1"/>
  <c r="CM127" i="1"/>
  <c r="DT127" i="1"/>
  <c r="DN127" i="1"/>
  <c r="DH127" i="1"/>
  <c r="CM125" i="1"/>
  <c r="DT125" i="1"/>
  <c r="DH125" i="1"/>
  <c r="DI125" i="1" s="1"/>
  <c r="DJ125" i="1" s="1"/>
  <c r="DK125" i="1" s="1"/>
  <c r="DN125" i="1"/>
  <c r="CM123" i="1"/>
  <c r="DT123" i="1"/>
  <c r="DN123" i="1"/>
  <c r="DH123" i="1"/>
  <c r="DI123" i="1" s="1"/>
  <c r="DJ123" i="1" s="1"/>
  <c r="DK123" i="1" s="1"/>
  <c r="CM121" i="1"/>
  <c r="DN121" i="1"/>
  <c r="DH121" i="1"/>
  <c r="DT121" i="1"/>
  <c r="CM119" i="1"/>
  <c r="DN119" i="1"/>
  <c r="DH119" i="1"/>
  <c r="DT119" i="1"/>
  <c r="CM117" i="1"/>
  <c r="DT117" i="1"/>
  <c r="DH117" i="1"/>
  <c r="DN117" i="1"/>
  <c r="CM115" i="1"/>
  <c r="DT115" i="1"/>
  <c r="DN115" i="1"/>
  <c r="DH115" i="1"/>
  <c r="CM113" i="1"/>
  <c r="DT113" i="1"/>
  <c r="DH113" i="1"/>
  <c r="DN113" i="1"/>
  <c r="CM111" i="1"/>
  <c r="DT111" i="1"/>
  <c r="DN111" i="1"/>
  <c r="DH111" i="1"/>
  <c r="CM109" i="1"/>
  <c r="DT109" i="1"/>
  <c r="DH109" i="1"/>
  <c r="DN109" i="1"/>
  <c r="CM107" i="1"/>
  <c r="DT107" i="1"/>
  <c r="DN107" i="1"/>
  <c r="DH107" i="1"/>
  <c r="CM105" i="1"/>
  <c r="DT105" i="1"/>
  <c r="DH105" i="1"/>
  <c r="DN105" i="1"/>
  <c r="CM103" i="1"/>
  <c r="DT103" i="1"/>
  <c r="DN103" i="1"/>
  <c r="DH103" i="1"/>
  <c r="CM101" i="1"/>
  <c r="DT101" i="1"/>
  <c r="DH101" i="1"/>
  <c r="DI101" i="1" s="1"/>
  <c r="DJ101" i="1" s="1"/>
  <c r="DK101" i="1" s="1"/>
  <c r="DN101" i="1"/>
  <c r="CM99" i="1"/>
  <c r="DT99" i="1"/>
  <c r="DN99" i="1"/>
  <c r="DH99" i="1"/>
  <c r="CM97" i="1"/>
  <c r="DT97" i="1"/>
  <c r="DH97" i="1"/>
  <c r="DN97" i="1"/>
  <c r="DN95" i="1"/>
  <c r="CM95" i="1"/>
  <c r="DH95" i="1"/>
  <c r="DT95" i="1"/>
  <c r="DT93" i="1"/>
  <c r="DH93" i="1"/>
  <c r="DN93" i="1"/>
  <c r="CM93" i="1"/>
  <c r="CM91" i="1"/>
  <c r="DN91" i="1"/>
  <c r="DT91" i="1"/>
  <c r="DH91" i="1"/>
  <c r="DT89" i="1"/>
  <c r="DH89" i="1"/>
  <c r="DN89" i="1"/>
  <c r="CM89" i="1"/>
  <c r="DT87" i="1"/>
  <c r="DH87" i="1"/>
  <c r="DN87" i="1"/>
  <c r="CM87" i="1"/>
  <c r="DT85" i="1"/>
  <c r="DH85" i="1"/>
  <c r="DN85" i="1"/>
  <c r="CM85" i="1"/>
  <c r="DT83" i="1"/>
  <c r="DH83" i="1"/>
  <c r="DN83" i="1"/>
  <c r="CM83" i="1"/>
  <c r="DT81" i="1"/>
  <c r="CM81" i="1"/>
  <c r="DN81" i="1"/>
  <c r="DH81" i="1"/>
  <c r="DN79" i="1"/>
  <c r="CM79" i="1"/>
  <c r="DH79" i="1"/>
  <c r="DT79" i="1"/>
  <c r="DN77" i="1"/>
  <c r="CM77" i="1"/>
  <c r="DH77" i="1"/>
  <c r="DT77" i="1"/>
  <c r="DN75" i="1"/>
  <c r="CM75" i="1"/>
  <c r="DH75" i="1"/>
  <c r="DT75" i="1"/>
  <c r="DN73" i="1"/>
  <c r="DH73" i="1"/>
  <c r="CM73" i="1"/>
  <c r="DT73" i="1"/>
  <c r="DT71" i="1"/>
  <c r="DH71" i="1"/>
  <c r="DI71" i="1" s="1"/>
  <c r="DJ71" i="1" s="1"/>
  <c r="DK71" i="1" s="1"/>
  <c r="DN71" i="1"/>
  <c r="CM71" i="1"/>
  <c r="DT69" i="1"/>
  <c r="DH69" i="1"/>
  <c r="DN69" i="1"/>
  <c r="CM69" i="1"/>
  <c r="DT67" i="1"/>
  <c r="DH67" i="1"/>
  <c r="DN67" i="1"/>
  <c r="CM67" i="1"/>
  <c r="DT65" i="1"/>
  <c r="DH65" i="1"/>
  <c r="DN65" i="1"/>
  <c r="CM65" i="1"/>
  <c r="DT63" i="1"/>
  <c r="DH63" i="1"/>
  <c r="DN63" i="1"/>
  <c r="CM63" i="1"/>
  <c r="DT61" i="1"/>
  <c r="DH61" i="1"/>
  <c r="DN61" i="1"/>
  <c r="CM61" i="1"/>
  <c r="CM59" i="1"/>
  <c r="DN59" i="1"/>
  <c r="DT59" i="1"/>
  <c r="DH59" i="1"/>
  <c r="DI59" i="1" s="1"/>
  <c r="DJ59" i="1" s="1"/>
  <c r="DK59" i="1" s="1"/>
  <c r="DH57" i="1"/>
  <c r="DT57" i="1"/>
  <c r="CM57" i="1"/>
  <c r="DN57" i="1"/>
  <c r="DN55" i="1"/>
  <c r="CM55" i="1"/>
  <c r="DH55" i="1"/>
  <c r="DT55" i="1"/>
  <c r="DT53" i="1"/>
  <c r="DH53" i="1"/>
  <c r="DN53" i="1"/>
  <c r="CM53" i="1"/>
  <c r="DT51" i="1"/>
  <c r="DH51" i="1"/>
  <c r="DN51" i="1"/>
  <c r="CM51" i="1"/>
  <c r="DT49" i="1"/>
  <c r="DH49" i="1"/>
  <c r="DN49" i="1"/>
  <c r="CM49" i="1"/>
  <c r="DT47" i="1"/>
  <c r="DH47" i="1"/>
  <c r="DN47" i="1"/>
  <c r="CM47" i="1"/>
  <c r="DT45" i="1"/>
  <c r="DH45" i="1"/>
  <c r="DN45" i="1"/>
  <c r="CM45" i="1"/>
  <c r="DT43" i="1"/>
  <c r="DH43" i="1"/>
  <c r="DN43" i="1"/>
  <c r="CM43" i="1"/>
  <c r="DH41" i="1"/>
  <c r="DN41" i="1"/>
  <c r="CM41" i="1"/>
  <c r="DT41" i="1"/>
  <c r="DM139" i="1"/>
  <c r="DM135" i="1"/>
  <c r="DO135" i="1" s="1"/>
  <c r="DM131" i="1"/>
  <c r="DO131" i="1" s="1"/>
  <c r="DM127" i="1"/>
  <c r="DM123" i="1"/>
  <c r="DO123" i="1" s="1"/>
  <c r="DM119" i="1"/>
  <c r="DO119" i="1" s="1"/>
  <c r="DM115" i="1"/>
  <c r="DO115" i="1" s="1"/>
  <c r="DM111" i="1"/>
  <c r="DM107" i="1"/>
  <c r="DO107" i="1" s="1"/>
  <c r="DM103" i="1"/>
  <c r="DO103" i="1" s="1"/>
  <c r="DM99" i="1"/>
  <c r="DO99" i="1" s="1"/>
  <c r="DM35" i="1"/>
  <c r="DM95" i="1"/>
  <c r="DM91" i="1"/>
  <c r="DO91" i="1" s="1"/>
  <c r="DM87" i="1"/>
  <c r="DO87" i="1" s="1"/>
  <c r="DM83" i="1"/>
  <c r="DM79" i="1"/>
  <c r="DM75" i="1"/>
  <c r="DO75" i="1" s="1"/>
  <c r="DM71" i="1"/>
  <c r="DO71" i="1" s="1"/>
  <c r="DM67" i="1"/>
  <c r="DM63" i="1"/>
  <c r="DO63" i="1" s="1"/>
  <c r="DM59" i="1"/>
  <c r="DO59" i="1" s="1"/>
  <c r="DM55" i="1"/>
  <c r="DO55" i="1" s="1"/>
  <c r="DM51" i="1"/>
  <c r="DO51" i="1" s="1"/>
  <c r="DM47" i="1"/>
  <c r="DO47" i="1" s="1"/>
  <c r="DM43" i="1"/>
  <c r="DO43" i="1" s="1"/>
  <c r="DM39" i="1"/>
  <c r="DM31" i="1"/>
  <c r="DM142" i="1"/>
  <c r="DM138" i="1"/>
  <c r="DO138" i="1" s="1"/>
  <c r="DM134" i="1"/>
  <c r="DO134" i="1" s="1"/>
  <c r="DM130" i="1"/>
  <c r="DO130" i="1" s="1"/>
  <c r="DM126" i="1"/>
  <c r="DM122" i="1"/>
  <c r="DO122" i="1" s="1"/>
  <c r="DM118" i="1"/>
  <c r="DO118" i="1" s="1"/>
  <c r="DM114" i="1"/>
  <c r="DM110" i="1"/>
  <c r="DO110" i="1" s="1"/>
  <c r="DM106" i="1"/>
  <c r="DO106" i="1" s="1"/>
  <c r="DM102" i="1"/>
  <c r="DO102" i="1" s="1"/>
  <c r="DM98" i="1"/>
  <c r="DO98" i="1" s="1"/>
  <c r="DM94" i="1"/>
  <c r="DM90" i="1"/>
  <c r="DM86" i="1"/>
  <c r="DO86" i="1" s="1"/>
  <c r="DM82" i="1"/>
  <c r="DM78" i="1"/>
  <c r="DM74" i="1"/>
  <c r="DO74" i="1" s="1"/>
  <c r="DM70" i="1"/>
  <c r="DO70" i="1" s="1"/>
  <c r="DM66" i="1"/>
  <c r="DM62" i="1"/>
  <c r="DO62" i="1" s="1"/>
  <c r="DM58" i="1"/>
  <c r="DM54" i="1"/>
  <c r="DO54" i="1" s="1"/>
  <c r="DM50" i="1"/>
  <c r="DM46" i="1"/>
  <c r="DO46" i="1" s="1"/>
  <c r="DM42" i="1"/>
  <c r="DO42" i="1" s="1"/>
  <c r="DM38" i="1"/>
  <c r="DM34" i="1"/>
  <c r="DM132" i="1"/>
  <c r="DM112" i="1"/>
  <c r="DO112" i="1" s="1"/>
  <c r="DM92" i="1"/>
  <c r="DO92" i="1" s="1"/>
  <c r="DM76" i="1"/>
  <c r="DO76" i="1" s="1"/>
  <c r="DM64" i="1"/>
  <c r="DO64" i="1" s="1"/>
  <c r="DM60" i="1"/>
  <c r="DO60" i="1" s="1"/>
  <c r="DM56" i="1"/>
  <c r="DO56" i="1" s="1"/>
  <c r="DM52" i="1"/>
  <c r="DM48" i="1"/>
  <c r="DO48" i="1" s="1"/>
  <c r="DM44" i="1"/>
  <c r="DO44" i="1" s="1"/>
  <c r="DM40" i="1"/>
  <c r="DO40" i="1" s="1"/>
  <c r="DM36" i="1"/>
  <c r="DM32" i="1"/>
  <c r="DM141" i="1"/>
  <c r="DO141" i="1" s="1"/>
  <c r="DM137" i="1"/>
  <c r="DO137" i="1" s="1"/>
  <c r="DM133" i="1"/>
  <c r="DO133" i="1" s="1"/>
  <c r="DM129" i="1"/>
  <c r="DM125" i="1"/>
  <c r="DO125" i="1" s="1"/>
  <c r="DM121" i="1"/>
  <c r="DO121" i="1" s="1"/>
  <c r="DM117" i="1"/>
  <c r="DO117" i="1" s="1"/>
  <c r="DM113" i="1"/>
  <c r="DM109" i="1"/>
  <c r="DO109" i="1" s="1"/>
  <c r="DM105" i="1"/>
  <c r="DO105" i="1" s="1"/>
  <c r="DM101" i="1"/>
  <c r="DO101" i="1" s="1"/>
  <c r="DM97" i="1"/>
  <c r="DM93" i="1"/>
  <c r="DO93" i="1" s="1"/>
  <c r="DM89" i="1"/>
  <c r="DO89" i="1" s="1"/>
  <c r="DM85" i="1"/>
  <c r="DM81" i="1"/>
  <c r="DO81" i="1" s="1"/>
  <c r="DM77" i="1"/>
  <c r="DO77" i="1" s="1"/>
  <c r="DM73" i="1"/>
  <c r="DO73" i="1" s="1"/>
  <c r="DM69" i="1"/>
  <c r="DM65" i="1"/>
  <c r="DO65" i="1" s="1"/>
  <c r="DM61" i="1"/>
  <c r="DO61" i="1" s="1"/>
  <c r="DM57" i="1"/>
  <c r="DO57" i="1" s="1"/>
  <c r="DM53" i="1"/>
  <c r="DM49" i="1"/>
  <c r="DO49" i="1" s="1"/>
  <c r="DM45" i="1"/>
  <c r="DO45" i="1" s="1"/>
  <c r="DM41" i="1"/>
  <c r="DO41" i="1" s="1"/>
  <c r="DM37" i="1"/>
  <c r="DM33" i="1"/>
  <c r="DM140" i="1"/>
  <c r="DO140" i="1" s="1"/>
  <c r="DM136" i="1"/>
  <c r="DO136" i="1" s="1"/>
  <c r="DM128" i="1"/>
  <c r="DO128" i="1" s="1"/>
  <c r="DM124" i="1"/>
  <c r="DM120" i="1"/>
  <c r="DM116" i="1"/>
  <c r="DO116" i="1" s="1"/>
  <c r="DM108" i="1"/>
  <c r="DO108" i="1" s="1"/>
  <c r="DM104" i="1"/>
  <c r="DM100" i="1"/>
  <c r="DO100" i="1" s="1"/>
  <c r="DM96" i="1"/>
  <c r="DO96" i="1" s="1"/>
  <c r="DM88" i="1"/>
  <c r="DM84" i="1"/>
  <c r="DM80" i="1"/>
  <c r="DO80" i="1" s="1"/>
  <c r="DM72" i="1"/>
  <c r="DO72" i="1" s="1"/>
  <c r="DM68" i="1"/>
  <c r="CH105" i="1"/>
  <c r="CH101" i="1"/>
  <c r="CH97" i="1"/>
  <c r="CH93" i="1"/>
  <c r="CH89" i="1"/>
  <c r="CH85" i="1"/>
  <c r="CH81" i="1"/>
  <c r="CH77" i="1"/>
  <c r="CH73" i="1"/>
  <c r="CH69" i="1"/>
  <c r="CH65" i="1"/>
  <c r="CH61" i="1"/>
  <c r="CH57" i="1"/>
  <c r="CH53" i="1"/>
  <c r="CH49" i="1"/>
  <c r="CH45" i="1"/>
  <c r="CH41" i="1"/>
  <c r="CH37" i="1"/>
  <c r="CH33" i="1"/>
  <c r="CH106" i="1"/>
  <c r="CH102" i="1"/>
  <c r="CH98" i="1"/>
  <c r="CH94" i="1"/>
  <c r="CH90" i="1"/>
  <c r="CH86" i="1"/>
  <c r="CH82" i="1"/>
  <c r="CH78" i="1"/>
  <c r="CH74" i="1"/>
  <c r="CH70" i="1"/>
  <c r="CH66" i="1"/>
  <c r="CH62" i="1"/>
  <c r="CH58" i="1"/>
  <c r="CH54" i="1"/>
  <c r="CH50" i="1"/>
  <c r="CH46" i="1"/>
  <c r="CH42" i="1"/>
  <c r="CH38" i="1"/>
  <c r="CH34" i="1"/>
  <c r="CH30" i="1"/>
  <c r="CH103" i="1"/>
  <c r="CH99" i="1"/>
  <c r="CH95" i="1"/>
  <c r="CH91" i="1"/>
  <c r="CH87" i="1"/>
  <c r="CH83" i="1"/>
  <c r="CH79" i="1"/>
  <c r="CH75" i="1"/>
  <c r="CH71" i="1"/>
  <c r="CH67" i="1"/>
  <c r="CH63" i="1"/>
  <c r="CH59" i="1"/>
  <c r="CH55" i="1"/>
  <c r="CH51" i="1"/>
  <c r="CH47" i="1"/>
  <c r="CH43" i="1"/>
  <c r="CH39" i="1"/>
  <c r="CH35" i="1"/>
  <c r="CH31" i="1"/>
  <c r="CH104" i="1"/>
  <c r="CH100" i="1"/>
  <c r="CH96" i="1"/>
  <c r="CH92" i="1"/>
  <c r="CH88" i="1"/>
  <c r="CH84" i="1"/>
  <c r="CH80" i="1"/>
  <c r="CH76" i="1"/>
  <c r="CH72" i="1"/>
  <c r="CH68" i="1"/>
  <c r="CH64" i="1"/>
  <c r="CH60" i="1"/>
  <c r="CH56" i="1"/>
  <c r="CH52" i="1"/>
  <c r="CH48" i="1"/>
  <c r="CH44" i="1"/>
  <c r="CH40" i="1"/>
  <c r="CH36" i="1"/>
  <c r="CH32" i="1"/>
  <c r="BV141" i="1"/>
  <c r="BW141" i="1"/>
  <c r="BX141" i="1"/>
  <c r="BY141" i="1" s="1"/>
  <c r="BV142" i="1"/>
  <c r="BW142" i="1"/>
  <c r="BX142" i="1"/>
  <c r="BY142" i="1" s="1"/>
  <c r="CA142" i="1" s="1"/>
  <c r="DI109" i="1" l="1"/>
  <c r="DJ109" i="1" s="1"/>
  <c r="DK109" i="1" s="1"/>
  <c r="DI99" i="1"/>
  <c r="DJ99" i="1" s="1"/>
  <c r="DK99" i="1" s="1"/>
  <c r="DI107" i="1"/>
  <c r="DJ107" i="1" s="1"/>
  <c r="DK107" i="1" s="1"/>
  <c r="DI111" i="1"/>
  <c r="DJ111" i="1" s="1"/>
  <c r="DK111" i="1" s="1"/>
  <c r="DI75" i="1"/>
  <c r="DJ75" i="1" s="1"/>
  <c r="DK75" i="1" s="1"/>
  <c r="DI79" i="1"/>
  <c r="DJ79" i="1" s="1"/>
  <c r="DK79" i="1" s="1"/>
  <c r="DI95" i="1"/>
  <c r="DJ95" i="1" s="1"/>
  <c r="DK95" i="1" s="1"/>
  <c r="DI119" i="1"/>
  <c r="DJ119" i="1" s="1"/>
  <c r="DK119" i="1" s="1"/>
  <c r="DI47" i="1"/>
  <c r="DJ47" i="1" s="1"/>
  <c r="DK47" i="1" s="1"/>
  <c r="DI67" i="1"/>
  <c r="DJ67" i="1" s="1"/>
  <c r="DK67" i="1" s="1"/>
  <c r="DI83" i="1"/>
  <c r="DJ83" i="1" s="1"/>
  <c r="DK83" i="1" s="1"/>
  <c r="DI60" i="1"/>
  <c r="DJ60" i="1" s="1"/>
  <c r="DK60" i="1" s="1"/>
  <c r="DI77" i="1"/>
  <c r="DJ77" i="1" s="1"/>
  <c r="DK77" i="1" s="1"/>
  <c r="DI74" i="1"/>
  <c r="DJ74" i="1" s="1"/>
  <c r="DK74" i="1" s="1"/>
  <c r="DI76" i="1"/>
  <c r="DJ76" i="1" s="1"/>
  <c r="DK76" i="1" s="1"/>
  <c r="DI45" i="1"/>
  <c r="DJ45" i="1" s="1"/>
  <c r="DK45" i="1" s="1"/>
  <c r="DI49" i="1"/>
  <c r="DJ49" i="1" s="1"/>
  <c r="DK49" i="1" s="1"/>
  <c r="DI61" i="1"/>
  <c r="DJ61" i="1" s="1"/>
  <c r="DK61" i="1" s="1"/>
  <c r="DI44" i="1"/>
  <c r="DJ44" i="1" s="1"/>
  <c r="DK44" i="1" s="1"/>
  <c r="DI42" i="1"/>
  <c r="DJ42" i="1" s="1"/>
  <c r="DK42" i="1" s="1"/>
  <c r="DI78" i="1"/>
  <c r="DJ78" i="1" s="1"/>
  <c r="DK78" i="1" s="1"/>
  <c r="CC7" i="1"/>
  <c r="P9" i="1"/>
  <c r="DI87" i="1"/>
  <c r="DJ87" i="1" s="1"/>
  <c r="DK87" i="1" s="1"/>
  <c r="DI54" i="1"/>
  <c r="DJ54" i="1" s="1"/>
  <c r="DK54" i="1" s="1"/>
  <c r="DI68" i="1"/>
  <c r="DJ68" i="1" s="1"/>
  <c r="DK68" i="1" s="1"/>
  <c r="DI112" i="1"/>
  <c r="DJ112" i="1" s="1"/>
  <c r="DK112" i="1" s="1"/>
  <c r="DI139" i="1"/>
  <c r="DJ139" i="1" s="1"/>
  <c r="DK139" i="1" s="1"/>
  <c r="DI118" i="1"/>
  <c r="DJ118" i="1" s="1"/>
  <c r="DK118" i="1" s="1"/>
  <c r="DI126" i="1"/>
  <c r="DJ126" i="1" s="1"/>
  <c r="DK126" i="1" s="1"/>
  <c r="DI105" i="1"/>
  <c r="DJ105" i="1" s="1"/>
  <c r="DK105" i="1" s="1"/>
  <c r="DI113" i="1"/>
  <c r="DJ113" i="1" s="1"/>
  <c r="DK113" i="1" s="1"/>
  <c r="DI117" i="1"/>
  <c r="DJ117" i="1" s="1"/>
  <c r="DK117" i="1" s="1"/>
  <c r="DI121" i="1"/>
  <c r="DJ121" i="1" s="1"/>
  <c r="DK121" i="1" s="1"/>
  <c r="DI129" i="1"/>
  <c r="DJ129" i="1" s="1"/>
  <c r="DK129" i="1" s="1"/>
  <c r="DI120" i="1"/>
  <c r="DJ120" i="1" s="1"/>
  <c r="DK120" i="1" s="1"/>
  <c r="DI53" i="1"/>
  <c r="DJ53" i="1" s="1"/>
  <c r="DK53" i="1" s="1"/>
  <c r="DI65" i="1"/>
  <c r="DJ65" i="1" s="1"/>
  <c r="DK65" i="1" s="1"/>
  <c r="DI82" i="1"/>
  <c r="DJ82" i="1" s="1"/>
  <c r="DK82" i="1" s="1"/>
  <c r="DI48" i="1"/>
  <c r="DJ48" i="1" s="1"/>
  <c r="DK48" i="1" s="1"/>
  <c r="DI108" i="1"/>
  <c r="DJ108" i="1" s="1"/>
  <c r="DK108" i="1" s="1"/>
  <c r="DI40" i="1"/>
  <c r="DJ40" i="1" s="1"/>
  <c r="DK40" i="1" s="1"/>
  <c r="DI56" i="1"/>
  <c r="DJ56" i="1" s="1"/>
  <c r="DK56" i="1" s="1"/>
  <c r="DI142" i="1"/>
  <c r="DJ142" i="1" s="1"/>
  <c r="DK142" i="1" s="1"/>
  <c r="DI98" i="1"/>
  <c r="DJ98" i="1" s="1"/>
  <c r="DK98" i="1" s="1"/>
  <c r="DI69" i="1"/>
  <c r="DJ69" i="1" s="1"/>
  <c r="DK69" i="1" s="1"/>
  <c r="DI41" i="1"/>
  <c r="DJ41" i="1" s="1"/>
  <c r="DK41" i="1" s="1"/>
  <c r="DI57" i="1"/>
  <c r="DJ57" i="1" s="1"/>
  <c r="DK57" i="1" s="1"/>
  <c r="DI137" i="1"/>
  <c r="DJ137" i="1" s="1"/>
  <c r="DK137" i="1" s="1"/>
  <c r="DI141" i="1"/>
  <c r="DJ141" i="1" s="1"/>
  <c r="DK141" i="1" s="1"/>
  <c r="DI134" i="1"/>
  <c r="DJ134" i="1" s="1"/>
  <c r="DK134" i="1" s="1"/>
  <c r="DI102" i="1"/>
  <c r="DJ102" i="1" s="1"/>
  <c r="DK102" i="1" s="1"/>
  <c r="DI128" i="1"/>
  <c r="DJ128" i="1" s="1"/>
  <c r="DK128" i="1" s="1"/>
  <c r="DI91" i="1"/>
  <c r="DJ91" i="1" s="1"/>
  <c r="DK91" i="1" s="1"/>
  <c r="DI103" i="1"/>
  <c r="DJ103" i="1" s="1"/>
  <c r="DK103" i="1" s="1"/>
  <c r="DI85" i="1"/>
  <c r="DJ85" i="1" s="1"/>
  <c r="DK85" i="1" s="1"/>
  <c r="DI89" i="1"/>
  <c r="DJ89" i="1" s="1"/>
  <c r="DK89" i="1" s="1"/>
  <c r="DI52" i="1"/>
  <c r="DJ52" i="1" s="1"/>
  <c r="DK52" i="1" s="1"/>
  <c r="DI55" i="1"/>
  <c r="DJ55" i="1" s="1"/>
  <c r="DK55" i="1" s="1"/>
  <c r="DI43" i="1"/>
  <c r="DJ43" i="1" s="1"/>
  <c r="DK43" i="1" s="1"/>
  <c r="DI86" i="1"/>
  <c r="DJ86" i="1" s="1"/>
  <c r="DK86" i="1" s="1"/>
  <c r="DI84" i="1"/>
  <c r="DJ84" i="1" s="1"/>
  <c r="DK84" i="1" s="1"/>
  <c r="DI50" i="1"/>
  <c r="DJ50" i="1" s="1"/>
  <c r="DK50" i="1" s="1"/>
  <c r="DI46" i="1"/>
  <c r="DJ46" i="1" s="1"/>
  <c r="DK46" i="1" s="1"/>
  <c r="DI62" i="1"/>
  <c r="DJ62" i="1" s="1"/>
  <c r="DK62" i="1" s="1"/>
  <c r="DI72" i="1"/>
  <c r="DJ72" i="1" s="1"/>
  <c r="DK72" i="1" s="1"/>
  <c r="DI73" i="1"/>
  <c r="DJ73" i="1" s="1"/>
  <c r="DK73" i="1" s="1"/>
  <c r="DI64" i="1"/>
  <c r="DJ64" i="1" s="1"/>
  <c r="DK64" i="1" s="1"/>
  <c r="DI70" i="1"/>
  <c r="DJ70" i="1" s="1"/>
  <c r="DK70" i="1" s="1"/>
  <c r="DI63" i="1"/>
  <c r="DJ63" i="1" s="1"/>
  <c r="DK63" i="1" s="1"/>
  <c r="DI130" i="1"/>
  <c r="DJ130" i="1" s="1"/>
  <c r="DK130" i="1" s="1"/>
  <c r="DI58" i="1"/>
  <c r="DJ58" i="1" s="1"/>
  <c r="DK58" i="1" s="1"/>
  <c r="DI81" i="1"/>
  <c r="DJ81" i="1" s="1"/>
  <c r="DK81" i="1" s="1"/>
  <c r="DI97" i="1"/>
  <c r="DJ97" i="1" s="1"/>
  <c r="DK97" i="1" s="1"/>
  <c r="DI122" i="1"/>
  <c r="DJ122" i="1" s="1"/>
  <c r="DK122" i="1" s="1"/>
  <c r="DI93" i="1"/>
  <c r="DJ93" i="1" s="1"/>
  <c r="DK93" i="1" s="1"/>
  <c r="DI88" i="1"/>
  <c r="DJ88" i="1" s="1"/>
  <c r="DK88" i="1" s="1"/>
  <c r="DI94" i="1"/>
  <c r="DJ94" i="1" s="1"/>
  <c r="DK94" i="1" s="1"/>
  <c r="DI115" i="1"/>
  <c r="DJ115" i="1" s="1"/>
  <c r="DK115" i="1" s="1"/>
  <c r="DI127" i="1"/>
  <c r="DJ127" i="1" s="1"/>
  <c r="DK127" i="1" s="1"/>
  <c r="DI92" i="1"/>
  <c r="DJ92" i="1" s="1"/>
  <c r="DK92" i="1" s="1"/>
  <c r="DI51" i="1"/>
  <c r="DJ51" i="1" s="1"/>
  <c r="DK51" i="1" s="1"/>
  <c r="DI124" i="1"/>
  <c r="DJ124" i="1" s="1"/>
  <c r="DK124" i="1" s="1"/>
  <c r="DO69" i="1"/>
  <c r="DP69" i="1" s="1"/>
  <c r="DO52" i="1"/>
  <c r="DP52" i="1" s="1"/>
  <c r="DO67" i="1"/>
  <c r="DP67" i="1" s="1"/>
  <c r="DO84" i="1"/>
  <c r="DP84" i="1" s="1"/>
  <c r="DO104" i="1"/>
  <c r="DP104" i="1" s="1"/>
  <c r="DO124" i="1"/>
  <c r="DP124" i="1" s="1"/>
  <c r="DO33" i="1"/>
  <c r="DP33" i="1" s="1"/>
  <c r="DO97" i="1"/>
  <c r="DP97" i="1" s="1"/>
  <c r="DO113" i="1"/>
  <c r="DP113" i="1" s="1"/>
  <c r="DO129" i="1"/>
  <c r="DP129" i="1" s="1"/>
  <c r="DO32" i="1"/>
  <c r="DP32" i="1" s="1"/>
  <c r="DO132" i="1"/>
  <c r="DP132" i="1" s="1"/>
  <c r="DO78" i="1"/>
  <c r="DP78" i="1" s="1"/>
  <c r="DO94" i="1"/>
  <c r="DP94" i="1" s="1"/>
  <c r="DO126" i="1"/>
  <c r="DP126" i="1" s="1"/>
  <c r="DO142" i="1"/>
  <c r="DP142" i="1" s="1"/>
  <c r="DO79" i="1"/>
  <c r="DP79" i="1" s="1"/>
  <c r="DO95" i="1"/>
  <c r="DP95" i="1" s="1"/>
  <c r="DO139" i="1"/>
  <c r="DP139" i="1" s="1"/>
  <c r="DO88" i="1"/>
  <c r="DP88" i="1" s="1"/>
  <c r="DO37" i="1"/>
  <c r="DP37" i="1" s="1"/>
  <c r="DO85" i="1"/>
  <c r="DP85" i="1" s="1"/>
  <c r="DO36" i="1"/>
  <c r="DP36" i="1" s="1"/>
  <c r="DO34" i="1"/>
  <c r="DP34" i="1" s="1"/>
  <c r="DO66" i="1"/>
  <c r="DP66" i="1" s="1"/>
  <c r="DO31" i="1"/>
  <c r="DP31" i="1" s="1"/>
  <c r="DO83" i="1"/>
  <c r="DP83" i="1" s="1"/>
  <c r="DO111" i="1"/>
  <c r="DP111" i="1" s="1"/>
  <c r="DO38" i="1"/>
  <c r="DP38" i="1" s="1"/>
  <c r="DO39" i="1"/>
  <c r="DP39" i="1" s="1"/>
  <c r="DO68" i="1"/>
  <c r="DP68" i="1" s="1"/>
  <c r="DO53" i="1"/>
  <c r="DP53" i="1" s="1"/>
  <c r="DO50" i="1"/>
  <c r="DP50" i="1" s="1"/>
  <c r="DO82" i="1"/>
  <c r="DP82" i="1" s="1"/>
  <c r="DO114" i="1"/>
  <c r="DP114" i="1" s="1"/>
  <c r="DO35" i="1"/>
  <c r="DP35" i="1" s="1"/>
  <c r="DO127" i="1"/>
  <c r="DP127" i="1" s="1"/>
  <c r="DO120" i="1"/>
  <c r="DP120" i="1" s="1"/>
  <c r="DO58" i="1"/>
  <c r="DP58" i="1" s="1"/>
  <c r="DO90" i="1"/>
  <c r="DP90" i="1" s="1"/>
  <c r="DP128" i="1"/>
  <c r="DP76" i="1"/>
  <c r="DP96" i="1"/>
  <c r="DP73" i="1"/>
  <c r="DP55" i="1"/>
  <c r="DP100" i="1"/>
  <c r="DP77" i="1"/>
  <c r="DP74" i="1"/>
  <c r="DP75" i="1"/>
  <c r="DP51" i="1"/>
  <c r="DP121" i="1"/>
  <c r="DP118" i="1"/>
  <c r="DP140" i="1"/>
  <c r="DP106" i="1"/>
  <c r="DP122" i="1"/>
  <c r="DP59" i="1"/>
  <c r="DP91" i="1"/>
  <c r="DP119" i="1"/>
  <c r="DP110" i="1"/>
  <c r="DP117" i="1"/>
  <c r="DP130" i="1"/>
  <c r="DP80" i="1"/>
  <c r="DP109" i="1"/>
  <c r="DP125" i="1"/>
  <c r="DP141" i="1"/>
  <c r="DP112" i="1"/>
  <c r="DP138" i="1"/>
  <c r="DP135" i="1"/>
  <c r="DP108" i="1"/>
  <c r="DP101" i="1"/>
  <c r="DP133" i="1"/>
  <c r="DP98" i="1"/>
  <c r="DP116" i="1"/>
  <c r="DP136" i="1"/>
  <c r="DP57" i="1"/>
  <c r="DP105" i="1"/>
  <c r="DP137" i="1"/>
  <c r="DP40" i="1"/>
  <c r="DP56" i="1"/>
  <c r="DP54" i="1"/>
  <c r="DP102" i="1"/>
  <c r="DP134" i="1"/>
  <c r="DP131" i="1"/>
  <c r="DP72" i="1"/>
  <c r="DP41" i="1"/>
  <c r="DP89" i="1"/>
  <c r="DP92" i="1"/>
  <c r="DP70" i="1"/>
  <c r="DP86" i="1"/>
  <c r="DP71" i="1"/>
  <c r="DP87" i="1"/>
  <c r="DP99" i="1"/>
  <c r="DP115" i="1"/>
  <c r="DP45" i="1"/>
  <c r="DP61" i="1"/>
  <c r="DP93" i="1"/>
  <c r="DP44" i="1"/>
  <c r="DP60" i="1"/>
  <c r="DP42" i="1"/>
  <c r="DP43" i="1"/>
  <c r="DP103" i="1"/>
  <c r="DP49" i="1"/>
  <c r="DP65" i="1"/>
  <c r="DP81" i="1"/>
  <c r="DP48" i="1"/>
  <c r="DP64" i="1"/>
  <c r="DP46" i="1"/>
  <c r="DP62" i="1"/>
  <c r="DP47" i="1"/>
  <c r="DP63" i="1"/>
  <c r="DP107" i="1"/>
  <c r="DP123" i="1"/>
  <c r="H8" i="5"/>
  <c r="J8" i="5" s="1"/>
  <c r="G8" i="5"/>
  <c r="CC142" i="1"/>
  <c r="CA141" i="1"/>
  <c r="CC141" i="1"/>
  <c r="CG141" i="1"/>
  <c r="CF141" i="1" s="1"/>
  <c r="CG142" i="1"/>
  <c r="CF142" i="1" s="1"/>
  <c r="CB142" i="1"/>
  <c r="CB141" i="1"/>
  <c r="Q9" i="1" l="1"/>
  <c r="I8" i="5"/>
  <c r="T29" i="1" s="1"/>
  <c r="AI142" i="1"/>
  <c r="AI141" i="1"/>
  <c r="AG142" i="1"/>
  <c r="AB142" i="1"/>
  <c r="AA142" i="1"/>
  <c r="AH142" i="1"/>
  <c r="AD142" i="1"/>
  <c r="Z142" i="1"/>
  <c r="AC142" i="1"/>
  <c r="AH141" i="1"/>
  <c r="AC141" i="1"/>
  <c r="AA141" i="1"/>
  <c r="AG141" i="1"/>
  <c r="AD141" i="1"/>
  <c r="Z141" i="1"/>
  <c r="AB141" i="1"/>
  <c r="X142" i="1"/>
  <c r="Y142" i="1"/>
  <c r="S142" i="1"/>
  <c r="X141" i="1"/>
  <c r="Y141" i="1"/>
  <c r="S141" i="1"/>
  <c r="BZ141" i="1"/>
  <c r="CE141" i="1"/>
  <c r="CD141" i="1" s="1"/>
  <c r="BZ142" i="1"/>
  <c r="CE142" i="1"/>
  <c r="CD142" i="1" s="1"/>
  <c r="BX91" i="1"/>
  <c r="BY91" i="1" s="1"/>
  <c r="BX92" i="1"/>
  <c r="BY92" i="1" s="1"/>
  <c r="BX93" i="1"/>
  <c r="BY93" i="1" s="1"/>
  <c r="BX94" i="1"/>
  <c r="BY94" i="1" s="1"/>
  <c r="BX95" i="1"/>
  <c r="BY95" i="1" s="1"/>
  <c r="BX96" i="1"/>
  <c r="BY96" i="1" s="1"/>
  <c r="BX97" i="1"/>
  <c r="BY97" i="1" s="1"/>
  <c r="BX98" i="1"/>
  <c r="BY98" i="1" s="1"/>
  <c r="BX99" i="1"/>
  <c r="BY99" i="1" s="1"/>
  <c r="BX100" i="1"/>
  <c r="BY100" i="1" s="1"/>
  <c r="BX101" i="1"/>
  <c r="BY101" i="1" s="1"/>
  <c r="BX102" i="1"/>
  <c r="BY102" i="1" s="1"/>
  <c r="BX103" i="1"/>
  <c r="BY103" i="1" s="1"/>
  <c r="BX104" i="1"/>
  <c r="BY104" i="1" s="1"/>
  <c r="BX105" i="1"/>
  <c r="BY105" i="1" s="1"/>
  <c r="BX106" i="1"/>
  <c r="BY106" i="1" s="1"/>
  <c r="BX107" i="1"/>
  <c r="BY107" i="1" s="1"/>
  <c r="BX108" i="1"/>
  <c r="BY108" i="1" s="1"/>
  <c r="BX109" i="1"/>
  <c r="BY109" i="1" s="1"/>
  <c r="BX110" i="1"/>
  <c r="BY110" i="1" s="1"/>
  <c r="BX111" i="1"/>
  <c r="BY111" i="1" s="1"/>
  <c r="BX112" i="1"/>
  <c r="BY112" i="1" s="1"/>
  <c r="BX113" i="1"/>
  <c r="BY113" i="1" s="1"/>
  <c r="BX114" i="1"/>
  <c r="BY114" i="1" s="1"/>
  <c r="BX115" i="1"/>
  <c r="BY115" i="1" s="1"/>
  <c r="BX116" i="1"/>
  <c r="BY116" i="1" s="1"/>
  <c r="BX117" i="1"/>
  <c r="BY117" i="1" s="1"/>
  <c r="BX118" i="1"/>
  <c r="BY118" i="1" s="1"/>
  <c r="BX119" i="1"/>
  <c r="BY119" i="1" s="1"/>
  <c r="BX120" i="1"/>
  <c r="BY120" i="1" s="1"/>
  <c r="BX121" i="1"/>
  <c r="BY121" i="1" s="1"/>
  <c r="BX122" i="1"/>
  <c r="BY122" i="1" s="1"/>
  <c r="BX123" i="1"/>
  <c r="BY123" i="1" s="1"/>
  <c r="BX124" i="1"/>
  <c r="BY124" i="1" s="1"/>
  <c r="BX125" i="1"/>
  <c r="BY125" i="1" s="1"/>
  <c r="BX126" i="1"/>
  <c r="BY126" i="1" s="1"/>
  <c r="BX127" i="1"/>
  <c r="BY127" i="1" s="1"/>
  <c r="BX128" i="1"/>
  <c r="BY128" i="1" s="1"/>
  <c r="BX129" i="1"/>
  <c r="BY129" i="1" s="1"/>
  <c r="BX130" i="1"/>
  <c r="BY130" i="1" s="1"/>
  <c r="BX131" i="1"/>
  <c r="BY131" i="1" s="1"/>
  <c r="BX132" i="1"/>
  <c r="BY132" i="1" s="1"/>
  <c r="BX133" i="1"/>
  <c r="BY133" i="1" s="1"/>
  <c r="BX134" i="1"/>
  <c r="BY134" i="1" s="1"/>
  <c r="BX135" i="1"/>
  <c r="BY135" i="1" s="1"/>
  <c r="BX136" i="1"/>
  <c r="BY136" i="1" s="1"/>
  <c r="BX137" i="1"/>
  <c r="BY137" i="1" s="1"/>
  <c r="BX138" i="1"/>
  <c r="BY138" i="1" s="1"/>
  <c r="BX139" i="1"/>
  <c r="BY139" i="1" s="1"/>
  <c r="BX140" i="1"/>
  <c r="BY140" i="1" s="1"/>
  <c r="F80" i="2"/>
  <c r="G80" i="2" s="1"/>
  <c r="C80" i="2"/>
  <c r="K8" i="5" l="1"/>
  <c r="K1" i="5" s="1"/>
  <c r="BW140" i="1"/>
  <c r="CG135" i="1"/>
  <c r="CF135" i="1" s="1"/>
  <c r="CB135" i="1"/>
  <c r="CC135" i="1"/>
  <c r="CA135" i="1"/>
  <c r="BW132" i="1"/>
  <c r="CC131" i="1"/>
  <c r="CB131" i="1"/>
  <c r="CG131" i="1"/>
  <c r="CF131" i="1" s="1"/>
  <c r="CA131" i="1"/>
  <c r="BV129" i="1"/>
  <c r="BW128" i="1"/>
  <c r="CA127" i="1"/>
  <c r="CC127" i="1"/>
  <c r="CB127" i="1"/>
  <c r="CG127" i="1"/>
  <c r="CF127" i="1" s="1"/>
  <c r="BV125" i="1"/>
  <c r="BW124" i="1"/>
  <c r="CA123" i="1"/>
  <c r="CB123" i="1"/>
  <c r="CG123" i="1"/>
  <c r="CF123" i="1" s="1"/>
  <c r="CC123" i="1"/>
  <c r="BV121" i="1"/>
  <c r="BW120" i="1"/>
  <c r="CB119" i="1"/>
  <c r="CG119" i="1"/>
  <c r="CF119" i="1" s="1"/>
  <c r="CC119" i="1"/>
  <c r="CA119" i="1"/>
  <c r="BV117" i="1"/>
  <c r="BW116" i="1"/>
  <c r="CC115" i="1"/>
  <c r="CA115" i="1"/>
  <c r="CB115" i="1"/>
  <c r="CG115" i="1"/>
  <c r="CF115" i="1" s="1"/>
  <c r="BV113" i="1"/>
  <c r="BW112" i="1"/>
  <c r="CG111" i="1"/>
  <c r="CF111" i="1" s="1"/>
  <c r="CB111" i="1"/>
  <c r="CA111" i="1"/>
  <c r="CC111" i="1"/>
  <c r="BV109" i="1"/>
  <c r="BW108" i="1"/>
  <c r="CC107" i="1"/>
  <c r="CA107" i="1"/>
  <c r="CB107" i="1"/>
  <c r="CG107" i="1"/>
  <c r="CF107" i="1" s="1"/>
  <c r="BV105" i="1"/>
  <c r="BW104" i="1"/>
  <c r="CB103" i="1"/>
  <c r="CG103" i="1"/>
  <c r="CF103" i="1" s="1"/>
  <c r="CC103" i="1"/>
  <c r="CA103" i="1"/>
  <c r="BV101" i="1"/>
  <c r="BW100" i="1"/>
  <c r="CC99" i="1"/>
  <c r="CB99" i="1"/>
  <c r="CG99" i="1"/>
  <c r="CF99" i="1" s="1"/>
  <c r="CA99" i="1"/>
  <c r="BV97" i="1"/>
  <c r="BW96" i="1"/>
  <c r="CA95" i="1"/>
  <c r="CC95" i="1"/>
  <c r="CG95" i="1"/>
  <c r="CF95" i="1" s="1"/>
  <c r="CB95" i="1"/>
  <c r="BV93" i="1"/>
  <c r="BW92" i="1"/>
  <c r="CB91" i="1"/>
  <c r="CG91" i="1"/>
  <c r="CF91" i="1" s="1"/>
  <c r="CC91" i="1"/>
  <c r="CA91" i="1"/>
  <c r="BV140" i="1"/>
  <c r="BW139" i="1"/>
  <c r="CA138" i="1"/>
  <c r="CG138" i="1"/>
  <c r="CF138" i="1" s="1"/>
  <c r="CB138" i="1"/>
  <c r="CC138" i="1"/>
  <c r="BV136" i="1"/>
  <c r="BW135" i="1"/>
  <c r="CA134" i="1"/>
  <c r="CB134" i="1"/>
  <c r="CC134" i="1"/>
  <c r="CG134" i="1"/>
  <c r="CF134" i="1" s="1"/>
  <c r="BV132" i="1"/>
  <c r="BW131" i="1"/>
  <c r="CB130" i="1"/>
  <c r="CA130" i="1"/>
  <c r="CG130" i="1"/>
  <c r="CF130" i="1" s="1"/>
  <c r="CC130" i="1"/>
  <c r="BV128" i="1"/>
  <c r="BW127" i="1"/>
  <c r="CB126" i="1"/>
  <c r="CC126" i="1"/>
  <c r="CG126" i="1"/>
  <c r="CF126" i="1" s="1"/>
  <c r="CA126" i="1"/>
  <c r="BV124" i="1"/>
  <c r="BW123" i="1"/>
  <c r="CB122" i="1"/>
  <c r="CC122" i="1"/>
  <c r="CG122" i="1"/>
  <c r="CF122" i="1" s="1"/>
  <c r="CA122" i="1"/>
  <c r="BV120" i="1"/>
  <c r="BW119" i="1"/>
  <c r="CB118" i="1"/>
  <c r="CG118" i="1"/>
  <c r="CF118" i="1" s="1"/>
  <c r="CC118" i="1"/>
  <c r="CA118" i="1"/>
  <c r="BV116" i="1"/>
  <c r="BW115" i="1"/>
  <c r="CB114" i="1"/>
  <c r="CG114" i="1"/>
  <c r="CF114" i="1" s="1"/>
  <c r="CA114" i="1"/>
  <c r="CC114" i="1"/>
  <c r="BV112" i="1"/>
  <c r="BW111" i="1"/>
  <c r="CB110" i="1"/>
  <c r="CC110" i="1"/>
  <c r="CG110" i="1"/>
  <c r="CF110" i="1" s="1"/>
  <c r="CA110" i="1"/>
  <c r="BV108" i="1"/>
  <c r="BW107" i="1"/>
  <c r="CB106" i="1"/>
  <c r="CC106" i="1"/>
  <c r="CA106" i="1"/>
  <c r="CG106" i="1"/>
  <c r="CF106" i="1" s="1"/>
  <c r="BV104" i="1"/>
  <c r="BW103" i="1"/>
  <c r="CB102" i="1"/>
  <c r="CG102" i="1"/>
  <c r="CF102" i="1" s="1"/>
  <c r="CA102" i="1"/>
  <c r="CC102" i="1"/>
  <c r="BV100" i="1"/>
  <c r="BW99" i="1"/>
  <c r="CB98" i="1"/>
  <c r="CG98" i="1"/>
  <c r="CF98" i="1" s="1"/>
  <c r="CC98" i="1"/>
  <c r="CA98" i="1"/>
  <c r="BV96" i="1"/>
  <c r="BW95" i="1"/>
  <c r="CB94" i="1"/>
  <c r="CC94" i="1"/>
  <c r="CA94" i="1"/>
  <c r="CG94" i="1"/>
  <c r="CF94" i="1" s="1"/>
  <c r="BV92" i="1"/>
  <c r="BW91" i="1"/>
  <c r="CB139" i="1"/>
  <c r="CG139" i="1"/>
  <c r="CF139" i="1" s="1"/>
  <c r="CC139" i="1"/>
  <c r="CA139" i="1"/>
  <c r="BV137" i="1"/>
  <c r="BW136" i="1"/>
  <c r="BV133" i="1"/>
  <c r="BV139" i="1"/>
  <c r="BW138" i="1"/>
  <c r="CB137" i="1"/>
  <c r="CC137" i="1"/>
  <c r="CA137" i="1"/>
  <c r="CG137" i="1"/>
  <c r="CF137" i="1" s="1"/>
  <c r="BV135" i="1"/>
  <c r="BW134" i="1"/>
  <c r="CG133" i="1"/>
  <c r="CF133" i="1" s="1"/>
  <c r="CC133" i="1"/>
  <c r="CB133" i="1"/>
  <c r="CA133" i="1"/>
  <c r="BV131" i="1"/>
  <c r="BW130" i="1"/>
  <c r="CA129" i="1"/>
  <c r="CC129" i="1"/>
  <c r="CG129" i="1"/>
  <c r="CF129" i="1" s="1"/>
  <c r="CB129" i="1"/>
  <c r="BV127" i="1"/>
  <c r="BW126" i="1"/>
  <c r="CC125" i="1"/>
  <c r="CG125" i="1"/>
  <c r="CF125" i="1" s="1"/>
  <c r="CB125" i="1"/>
  <c r="CA125" i="1"/>
  <c r="BV123" i="1"/>
  <c r="BW122" i="1"/>
  <c r="CC121" i="1"/>
  <c r="CA121" i="1"/>
  <c r="CG121" i="1"/>
  <c r="CF121" i="1" s="1"/>
  <c r="CB121" i="1"/>
  <c r="BV119" i="1"/>
  <c r="BW118" i="1"/>
  <c r="CC117" i="1"/>
  <c r="CA117" i="1"/>
  <c r="CB117" i="1"/>
  <c r="CG117" i="1"/>
  <c r="CF117" i="1" s="1"/>
  <c r="BV115" i="1"/>
  <c r="BW114" i="1"/>
  <c r="CB113" i="1"/>
  <c r="CG113" i="1"/>
  <c r="CF113" i="1" s="1"/>
  <c r="CC113" i="1"/>
  <c r="CA113" i="1"/>
  <c r="BV111" i="1"/>
  <c r="BW110" i="1"/>
  <c r="CC109" i="1"/>
  <c r="CB109" i="1"/>
  <c r="CG109" i="1"/>
  <c r="CF109" i="1" s="1"/>
  <c r="CA109" i="1"/>
  <c r="BV107" i="1"/>
  <c r="BW106" i="1"/>
  <c r="CB105" i="1"/>
  <c r="CG105" i="1"/>
  <c r="CF105" i="1" s="1"/>
  <c r="CA105" i="1"/>
  <c r="CC105" i="1"/>
  <c r="BV103" i="1"/>
  <c r="BW102" i="1"/>
  <c r="CC101" i="1"/>
  <c r="CA101" i="1"/>
  <c r="CB101" i="1"/>
  <c r="CG101" i="1"/>
  <c r="CF101" i="1" s="1"/>
  <c r="BV99" i="1"/>
  <c r="BW98" i="1"/>
  <c r="CG97" i="1"/>
  <c r="CF97" i="1" s="1"/>
  <c r="CB97" i="1"/>
  <c r="CC97" i="1"/>
  <c r="CA97" i="1"/>
  <c r="BV95" i="1"/>
  <c r="BW94" i="1"/>
  <c r="CC93" i="1"/>
  <c r="CG93" i="1"/>
  <c r="CF93" i="1" s="1"/>
  <c r="CB93" i="1"/>
  <c r="CA93" i="1"/>
  <c r="BV91" i="1"/>
  <c r="CA140" i="1"/>
  <c r="CG140" i="1"/>
  <c r="CF140" i="1" s="1"/>
  <c r="CB140" i="1"/>
  <c r="CC140" i="1"/>
  <c r="BV138" i="1"/>
  <c r="BW137" i="1"/>
  <c r="CC136" i="1"/>
  <c r="CA136" i="1"/>
  <c r="CB136" i="1"/>
  <c r="CG136" i="1"/>
  <c r="CF136" i="1" s="1"/>
  <c r="BV134" i="1"/>
  <c r="BW133" i="1"/>
  <c r="CB132" i="1"/>
  <c r="CC132" i="1"/>
  <c r="CA132" i="1"/>
  <c r="CG132" i="1"/>
  <c r="CF132" i="1" s="1"/>
  <c r="BV130" i="1"/>
  <c r="BW129" i="1"/>
  <c r="CB128" i="1"/>
  <c r="CC128" i="1"/>
  <c r="CA128" i="1"/>
  <c r="CG128" i="1"/>
  <c r="CF128" i="1" s="1"/>
  <c r="BV126" i="1"/>
  <c r="BW125" i="1"/>
  <c r="CB124" i="1"/>
  <c r="CA124" i="1"/>
  <c r="CC124" i="1"/>
  <c r="CG124" i="1"/>
  <c r="CF124" i="1" s="1"/>
  <c r="BV122" i="1"/>
  <c r="BW121" i="1"/>
  <c r="CB120" i="1"/>
  <c r="CC120" i="1"/>
  <c r="CA120" i="1"/>
  <c r="CG120" i="1"/>
  <c r="CF120" i="1" s="1"/>
  <c r="BV118" i="1"/>
  <c r="BW117" i="1"/>
  <c r="CB116" i="1"/>
  <c r="CC116" i="1"/>
  <c r="CA116" i="1"/>
  <c r="CG116" i="1"/>
  <c r="CF116" i="1" s="1"/>
  <c r="BV114" i="1"/>
  <c r="BW113" i="1"/>
  <c r="CB112" i="1"/>
  <c r="CA112" i="1"/>
  <c r="CC112" i="1"/>
  <c r="CG112" i="1"/>
  <c r="CF112" i="1" s="1"/>
  <c r="BV110" i="1"/>
  <c r="BW109" i="1"/>
  <c r="CB108" i="1"/>
  <c r="CG108" i="1"/>
  <c r="CF108" i="1" s="1"/>
  <c r="CA108" i="1"/>
  <c r="CC108" i="1"/>
  <c r="BV106" i="1"/>
  <c r="BW105" i="1"/>
  <c r="CB104" i="1"/>
  <c r="CG104" i="1"/>
  <c r="CF104" i="1" s="1"/>
  <c r="CA104" i="1"/>
  <c r="CC104" i="1"/>
  <c r="BV102" i="1"/>
  <c r="BW101" i="1"/>
  <c r="CB100" i="1"/>
  <c r="CC100" i="1"/>
  <c r="CG100" i="1"/>
  <c r="CF100" i="1" s="1"/>
  <c r="CA100" i="1"/>
  <c r="BV98" i="1"/>
  <c r="BW97" i="1"/>
  <c r="CB96" i="1"/>
  <c r="CA96" i="1"/>
  <c r="CG96" i="1"/>
  <c r="CF96" i="1" s="1"/>
  <c r="CC96" i="1"/>
  <c r="BV94" i="1"/>
  <c r="BW93" i="1"/>
  <c r="CB92" i="1"/>
  <c r="CG92" i="1"/>
  <c r="CF92" i="1" s="1"/>
  <c r="CA92" i="1"/>
  <c r="CC92"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AI136" i="1" l="1"/>
  <c r="AI92" i="1"/>
  <c r="AI108" i="1"/>
  <c r="AI120" i="1"/>
  <c r="AI128" i="1"/>
  <c r="AI140" i="1"/>
  <c r="AI93" i="1"/>
  <c r="AI97" i="1"/>
  <c r="AI101" i="1"/>
  <c r="AI109" i="1"/>
  <c r="AI113" i="1"/>
  <c r="AI117" i="1"/>
  <c r="AI125" i="1"/>
  <c r="AI94" i="1"/>
  <c r="AI110" i="1"/>
  <c r="AI114" i="1"/>
  <c r="AI126" i="1"/>
  <c r="AI130" i="1"/>
  <c r="AI138" i="1"/>
  <c r="AI111" i="1"/>
  <c r="AI135" i="1"/>
  <c r="AI103" i="1"/>
  <c r="AI119" i="1"/>
  <c r="AI131" i="1"/>
  <c r="AI100" i="1"/>
  <c r="AI132" i="1"/>
  <c r="AI121" i="1"/>
  <c r="AI102" i="1"/>
  <c r="AI106" i="1"/>
  <c r="AI122" i="1"/>
  <c r="AI95" i="1"/>
  <c r="AI123" i="1"/>
  <c r="AI127" i="1"/>
  <c r="AI124" i="1"/>
  <c r="AI129" i="1"/>
  <c r="AI137" i="1"/>
  <c r="AI139" i="1"/>
  <c r="AI98" i="1"/>
  <c r="AI99" i="1"/>
  <c r="AI107" i="1"/>
  <c r="AI115" i="1"/>
  <c r="AI96" i="1"/>
  <c r="AI104" i="1"/>
  <c r="AI116" i="1"/>
  <c r="AI112" i="1"/>
  <c r="AI105" i="1"/>
  <c r="AI133" i="1"/>
  <c r="AI118" i="1"/>
  <c r="AI134" i="1"/>
  <c r="AI91" i="1"/>
  <c r="BX23" i="1"/>
  <c r="CH23" i="1"/>
  <c r="AB92" i="1"/>
  <c r="AG92" i="1"/>
  <c r="Z92" i="1"/>
  <c r="AA92" i="1"/>
  <c r="AH92" i="1"/>
  <c r="AD92" i="1"/>
  <c r="AC92" i="1"/>
  <c r="AH108" i="1"/>
  <c r="Z108" i="1"/>
  <c r="AD108" i="1"/>
  <c r="AG108" i="1"/>
  <c r="AA108" i="1"/>
  <c r="AC108" i="1"/>
  <c r="AB108" i="1"/>
  <c r="AH120" i="1"/>
  <c r="Z120" i="1"/>
  <c r="AD120" i="1"/>
  <c r="AG120" i="1"/>
  <c r="AB120" i="1"/>
  <c r="AA120" i="1"/>
  <c r="AC120" i="1"/>
  <c r="AH128" i="1"/>
  <c r="Z128" i="1"/>
  <c r="AD128" i="1"/>
  <c r="AB128" i="1"/>
  <c r="AG128" i="1"/>
  <c r="AA128" i="1"/>
  <c r="AC128" i="1"/>
  <c r="AH140" i="1"/>
  <c r="Z140" i="1"/>
  <c r="AD140" i="1"/>
  <c r="AG140" i="1"/>
  <c r="AA140" i="1"/>
  <c r="AC140" i="1"/>
  <c r="AB140" i="1"/>
  <c r="AG93" i="1"/>
  <c r="AA93" i="1"/>
  <c r="AH93" i="1"/>
  <c r="Z93" i="1"/>
  <c r="AC93" i="1"/>
  <c r="AB93" i="1"/>
  <c r="AD93" i="1"/>
  <c r="AG97" i="1"/>
  <c r="AA97" i="1"/>
  <c r="AH97" i="1"/>
  <c r="AB97" i="1"/>
  <c r="AD97" i="1"/>
  <c r="Z97" i="1"/>
  <c r="AC97" i="1"/>
  <c r="AH101" i="1"/>
  <c r="AA101" i="1"/>
  <c r="AC101" i="1"/>
  <c r="AB101" i="1"/>
  <c r="AD101" i="1"/>
  <c r="AG101" i="1"/>
  <c r="Z101" i="1"/>
  <c r="AH109" i="1"/>
  <c r="AC109" i="1"/>
  <c r="AA109" i="1"/>
  <c r="AG109" i="1"/>
  <c r="AD109" i="1"/>
  <c r="Z109" i="1"/>
  <c r="AB109" i="1"/>
  <c r="AH113" i="1"/>
  <c r="AC113" i="1"/>
  <c r="AG113" i="1"/>
  <c r="AB113" i="1"/>
  <c r="Z113" i="1"/>
  <c r="AA113" i="1"/>
  <c r="AD113" i="1"/>
  <c r="AH117" i="1"/>
  <c r="AC117" i="1"/>
  <c r="AD117" i="1"/>
  <c r="AA117" i="1"/>
  <c r="AB117" i="1"/>
  <c r="AG117" i="1"/>
  <c r="Z117" i="1"/>
  <c r="AH125" i="1"/>
  <c r="AC125" i="1"/>
  <c r="AA125" i="1"/>
  <c r="AG125" i="1"/>
  <c r="AD125" i="1"/>
  <c r="Z125" i="1"/>
  <c r="AB125" i="1"/>
  <c r="AG94" i="1"/>
  <c r="Z94" i="1"/>
  <c r="AD94" i="1"/>
  <c r="AA94" i="1"/>
  <c r="AB94" i="1"/>
  <c r="AH94" i="1"/>
  <c r="AC94" i="1"/>
  <c r="AG110" i="1"/>
  <c r="AB110" i="1"/>
  <c r="AA110" i="1"/>
  <c r="AH110" i="1"/>
  <c r="AD110" i="1"/>
  <c r="Z110" i="1"/>
  <c r="AC110" i="1"/>
  <c r="AG114" i="1"/>
  <c r="AB114" i="1"/>
  <c r="AC114" i="1"/>
  <c r="AH114" i="1"/>
  <c r="Z114" i="1"/>
  <c r="AA114" i="1"/>
  <c r="AD114" i="1"/>
  <c r="AG126" i="1"/>
  <c r="AB126" i="1"/>
  <c r="AA126" i="1"/>
  <c r="AH126" i="1"/>
  <c r="AD126" i="1"/>
  <c r="Z126" i="1"/>
  <c r="AC126" i="1"/>
  <c r="AG130" i="1"/>
  <c r="AB130" i="1"/>
  <c r="AC130" i="1"/>
  <c r="AH130" i="1"/>
  <c r="Z130" i="1"/>
  <c r="AA130" i="1"/>
  <c r="AD130" i="1"/>
  <c r="AG138" i="1"/>
  <c r="AB138" i="1"/>
  <c r="Z138" i="1"/>
  <c r="AC138" i="1"/>
  <c r="AD138" i="1"/>
  <c r="AH138" i="1"/>
  <c r="AA138" i="1"/>
  <c r="AH111" i="1"/>
  <c r="AG111" i="1"/>
  <c r="AA111" i="1"/>
  <c r="AB111" i="1"/>
  <c r="AD111" i="1"/>
  <c r="Z111" i="1"/>
  <c r="AC111" i="1"/>
  <c r="AH135" i="1"/>
  <c r="AG135" i="1"/>
  <c r="AA135" i="1"/>
  <c r="AD135" i="1"/>
  <c r="AB135" i="1"/>
  <c r="Z135" i="1"/>
  <c r="AC135" i="1"/>
  <c r="AH124" i="1"/>
  <c r="Z124" i="1"/>
  <c r="AD124" i="1"/>
  <c r="AG124" i="1"/>
  <c r="AA124" i="1"/>
  <c r="AC124" i="1"/>
  <c r="AB124" i="1"/>
  <c r="AH136" i="1"/>
  <c r="Z136" i="1"/>
  <c r="AD136" i="1"/>
  <c r="AG136" i="1"/>
  <c r="AB136" i="1"/>
  <c r="AC136" i="1"/>
  <c r="AA136" i="1"/>
  <c r="AH129" i="1"/>
  <c r="AC129" i="1"/>
  <c r="AG129" i="1"/>
  <c r="AB129" i="1"/>
  <c r="Z129" i="1"/>
  <c r="AA129" i="1"/>
  <c r="AD129" i="1"/>
  <c r="AH137" i="1"/>
  <c r="AC137" i="1"/>
  <c r="Z137" i="1"/>
  <c r="AG137" i="1"/>
  <c r="AB137" i="1"/>
  <c r="AA137" i="1"/>
  <c r="AD137" i="1"/>
  <c r="AH139" i="1"/>
  <c r="AG139" i="1"/>
  <c r="AA139" i="1"/>
  <c r="Z139" i="1"/>
  <c r="AC139" i="1"/>
  <c r="AB139" i="1"/>
  <c r="AD139" i="1"/>
  <c r="Z98" i="1"/>
  <c r="AD98" i="1"/>
  <c r="AH98" i="1"/>
  <c r="AB98" i="1"/>
  <c r="AG98" i="1"/>
  <c r="AC98" i="1"/>
  <c r="AA98" i="1"/>
  <c r="AG99" i="1"/>
  <c r="AH99" i="1"/>
  <c r="AC99" i="1"/>
  <c r="AB99" i="1"/>
  <c r="AA99" i="1"/>
  <c r="Z99" i="1"/>
  <c r="AD99" i="1"/>
  <c r="AH103" i="1"/>
  <c r="AC103" i="1"/>
  <c r="AG103" i="1"/>
  <c r="AD103" i="1"/>
  <c r="AB103" i="1"/>
  <c r="Z103" i="1"/>
  <c r="AA103" i="1"/>
  <c r="AH107" i="1"/>
  <c r="AG107" i="1"/>
  <c r="AA107" i="1"/>
  <c r="Z107" i="1"/>
  <c r="AC107" i="1"/>
  <c r="AB107" i="1"/>
  <c r="AD107" i="1"/>
  <c r="AH115" i="1"/>
  <c r="AG115" i="1"/>
  <c r="AA115" i="1"/>
  <c r="AC115" i="1"/>
  <c r="Z115" i="1"/>
  <c r="AB115" i="1"/>
  <c r="AD115" i="1"/>
  <c r="AH119" i="1"/>
  <c r="AG119" i="1"/>
  <c r="AA119" i="1"/>
  <c r="AD119" i="1"/>
  <c r="AB119" i="1"/>
  <c r="AC119" i="1"/>
  <c r="Z119" i="1"/>
  <c r="AH131" i="1"/>
  <c r="AG131" i="1"/>
  <c r="AA131" i="1"/>
  <c r="AC131" i="1"/>
  <c r="Z131" i="1"/>
  <c r="AB131" i="1"/>
  <c r="AD131" i="1"/>
  <c r="AH96" i="1"/>
  <c r="AB96" i="1"/>
  <c r="AA96" i="1"/>
  <c r="AG96" i="1"/>
  <c r="AC96" i="1"/>
  <c r="Z96" i="1"/>
  <c r="AD96" i="1"/>
  <c r="AB100" i="1"/>
  <c r="AH100" i="1"/>
  <c r="AC100" i="1"/>
  <c r="AD100" i="1"/>
  <c r="AG100" i="1"/>
  <c r="Z100" i="1"/>
  <c r="AA100" i="1"/>
  <c r="AB104" i="1"/>
  <c r="AH104" i="1"/>
  <c r="AD104" i="1"/>
  <c r="AG104" i="1"/>
  <c r="AA104" i="1"/>
  <c r="AC104" i="1"/>
  <c r="Z104" i="1"/>
  <c r="AH116" i="1"/>
  <c r="Z116" i="1"/>
  <c r="AD116" i="1"/>
  <c r="AC116" i="1"/>
  <c r="AG116" i="1"/>
  <c r="AA116" i="1"/>
  <c r="AB116" i="1"/>
  <c r="AH132" i="1"/>
  <c r="Z132" i="1"/>
  <c r="AD132" i="1"/>
  <c r="AC132" i="1"/>
  <c r="AG132" i="1"/>
  <c r="AA132" i="1"/>
  <c r="AB132" i="1"/>
  <c r="AH121" i="1"/>
  <c r="AC121" i="1"/>
  <c r="Z121" i="1"/>
  <c r="AG121" i="1"/>
  <c r="AB121" i="1"/>
  <c r="AD121" i="1"/>
  <c r="AA121" i="1"/>
  <c r="Z102" i="1"/>
  <c r="AD102" i="1"/>
  <c r="AG102" i="1"/>
  <c r="AC102" i="1"/>
  <c r="AH102" i="1"/>
  <c r="AA102" i="1"/>
  <c r="AB102" i="1"/>
  <c r="AG106" i="1"/>
  <c r="AB106" i="1"/>
  <c r="Z106" i="1"/>
  <c r="AC106" i="1"/>
  <c r="AH106" i="1"/>
  <c r="AD106" i="1"/>
  <c r="AA106" i="1"/>
  <c r="AG122" i="1"/>
  <c r="AB122" i="1"/>
  <c r="Z122" i="1"/>
  <c r="AC122" i="1"/>
  <c r="AA122" i="1"/>
  <c r="AD122" i="1"/>
  <c r="AH122" i="1"/>
  <c r="AG95" i="1"/>
  <c r="AC95" i="1"/>
  <c r="AH95" i="1"/>
  <c r="AA95" i="1"/>
  <c r="Z95" i="1"/>
  <c r="AD95" i="1"/>
  <c r="AB95" i="1"/>
  <c r="AH123" i="1"/>
  <c r="AG123" i="1"/>
  <c r="AA123" i="1"/>
  <c r="Z123" i="1"/>
  <c r="AC123" i="1"/>
  <c r="AD123" i="1"/>
  <c r="AB123" i="1"/>
  <c r="AH127" i="1"/>
  <c r="AG127" i="1"/>
  <c r="AA127" i="1"/>
  <c r="AB127" i="1"/>
  <c r="AD127" i="1"/>
  <c r="Z127" i="1"/>
  <c r="AC127" i="1"/>
  <c r="AH112" i="1"/>
  <c r="Z112" i="1"/>
  <c r="AD112" i="1"/>
  <c r="AB112" i="1"/>
  <c r="AG112" i="1"/>
  <c r="AA112" i="1"/>
  <c r="AC112" i="1"/>
  <c r="AH105" i="1"/>
  <c r="AC105" i="1"/>
  <c r="Z105" i="1"/>
  <c r="AG105" i="1"/>
  <c r="AB105" i="1"/>
  <c r="AA105" i="1"/>
  <c r="AD105" i="1"/>
  <c r="AH133" i="1"/>
  <c r="AC133" i="1"/>
  <c r="AD133" i="1"/>
  <c r="AA133" i="1"/>
  <c r="AG133" i="1"/>
  <c r="Z133" i="1"/>
  <c r="AB133" i="1"/>
  <c r="AG118" i="1"/>
  <c r="AB118" i="1"/>
  <c r="AH118" i="1"/>
  <c r="AD118" i="1"/>
  <c r="AA118" i="1"/>
  <c r="Z118" i="1"/>
  <c r="AC118" i="1"/>
  <c r="AG134" i="1"/>
  <c r="AB134" i="1"/>
  <c r="AH134" i="1"/>
  <c r="AD134" i="1"/>
  <c r="AA134" i="1"/>
  <c r="AC134" i="1"/>
  <c r="Z134" i="1"/>
  <c r="AG91" i="1"/>
  <c r="AH91" i="1"/>
  <c r="AC91" i="1"/>
  <c r="Z91" i="1"/>
  <c r="AB91" i="1"/>
  <c r="AA91" i="1"/>
  <c r="AD91" i="1"/>
  <c r="X96" i="1"/>
  <c r="Y96" i="1"/>
  <c r="S96" i="1"/>
  <c r="X104" i="1"/>
  <c r="S104" i="1"/>
  <c r="Y104" i="1"/>
  <c r="X132" i="1"/>
  <c r="Y132" i="1"/>
  <c r="S132" i="1"/>
  <c r="X121" i="1"/>
  <c r="Y121" i="1"/>
  <c r="S121" i="1"/>
  <c r="X92" i="1"/>
  <c r="Y92" i="1"/>
  <c r="S92" i="1"/>
  <c r="X108" i="1"/>
  <c r="Y108" i="1"/>
  <c r="S108" i="1"/>
  <c r="X120" i="1"/>
  <c r="Y120" i="1"/>
  <c r="S120" i="1"/>
  <c r="X128" i="1"/>
  <c r="Y128" i="1"/>
  <c r="S128" i="1"/>
  <c r="X140" i="1"/>
  <c r="Y140" i="1"/>
  <c r="S140" i="1"/>
  <c r="X93" i="1"/>
  <c r="Y93" i="1"/>
  <c r="S93" i="1"/>
  <c r="X97" i="1"/>
  <c r="Y97" i="1"/>
  <c r="S97" i="1"/>
  <c r="X101" i="1"/>
  <c r="S101" i="1"/>
  <c r="Y101" i="1"/>
  <c r="X109" i="1"/>
  <c r="Y109" i="1"/>
  <c r="S109" i="1"/>
  <c r="X113" i="1"/>
  <c r="Y113" i="1"/>
  <c r="S113" i="1"/>
  <c r="X117" i="1"/>
  <c r="Y117" i="1"/>
  <c r="S117" i="1"/>
  <c r="X125" i="1"/>
  <c r="Y125" i="1"/>
  <c r="S125" i="1"/>
  <c r="X94" i="1"/>
  <c r="Y94" i="1"/>
  <c r="S94" i="1"/>
  <c r="X110" i="1"/>
  <c r="Y110" i="1"/>
  <c r="S110" i="1"/>
  <c r="X114" i="1"/>
  <c r="Y114" i="1"/>
  <c r="S114" i="1"/>
  <c r="X126" i="1"/>
  <c r="Y126" i="1"/>
  <c r="S126" i="1"/>
  <c r="X130" i="1"/>
  <c r="Y130" i="1"/>
  <c r="S130" i="1"/>
  <c r="X138" i="1"/>
  <c r="Y138" i="1"/>
  <c r="S138" i="1"/>
  <c r="X111" i="1"/>
  <c r="S111" i="1"/>
  <c r="Y111" i="1"/>
  <c r="X135" i="1"/>
  <c r="Y135" i="1"/>
  <c r="S135" i="1"/>
  <c r="X124" i="1"/>
  <c r="Y124" i="1"/>
  <c r="S124" i="1"/>
  <c r="X136" i="1"/>
  <c r="Y136" i="1"/>
  <c r="S136" i="1"/>
  <c r="X129" i="1"/>
  <c r="Y129" i="1"/>
  <c r="S129" i="1"/>
  <c r="X137" i="1"/>
  <c r="Y137" i="1"/>
  <c r="S137" i="1"/>
  <c r="X139" i="1"/>
  <c r="Y139" i="1"/>
  <c r="S139" i="1"/>
  <c r="X98" i="1"/>
  <c r="Y98" i="1"/>
  <c r="S98" i="1"/>
  <c r="X99" i="1"/>
  <c r="Y99" i="1"/>
  <c r="S99" i="1"/>
  <c r="X103" i="1"/>
  <c r="S103" i="1"/>
  <c r="Y103" i="1"/>
  <c r="X107" i="1"/>
  <c r="S107" i="1"/>
  <c r="Y107" i="1"/>
  <c r="X115" i="1"/>
  <c r="Y115" i="1"/>
  <c r="S115" i="1"/>
  <c r="X119" i="1"/>
  <c r="Y119" i="1"/>
  <c r="S119" i="1"/>
  <c r="X131" i="1"/>
  <c r="Y131" i="1"/>
  <c r="S131" i="1"/>
  <c r="X100" i="1"/>
  <c r="Y100" i="1"/>
  <c r="S100" i="1"/>
  <c r="X116" i="1"/>
  <c r="Y116" i="1"/>
  <c r="S116" i="1"/>
  <c r="X102" i="1"/>
  <c r="Y102" i="1"/>
  <c r="S102" i="1"/>
  <c r="X106" i="1"/>
  <c r="Y106" i="1"/>
  <c r="S106" i="1"/>
  <c r="X122" i="1"/>
  <c r="Y122" i="1"/>
  <c r="S122" i="1"/>
  <c r="X95" i="1"/>
  <c r="Y95" i="1"/>
  <c r="S95" i="1"/>
  <c r="X123" i="1"/>
  <c r="Y123" i="1"/>
  <c r="S123" i="1"/>
  <c r="X127" i="1"/>
  <c r="Y127" i="1"/>
  <c r="S127" i="1"/>
  <c r="X112" i="1"/>
  <c r="Y112" i="1"/>
  <c r="S112" i="1"/>
  <c r="X105" i="1"/>
  <c r="S105" i="1"/>
  <c r="Y105" i="1"/>
  <c r="X133" i="1"/>
  <c r="Y133" i="1"/>
  <c r="S133" i="1"/>
  <c r="X118" i="1"/>
  <c r="Y118" i="1"/>
  <c r="S118" i="1"/>
  <c r="X134" i="1"/>
  <c r="Y134" i="1"/>
  <c r="S134" i="1"/>
  <c r="X91" i="1"/>
  <c r="Y91" i="1"/>
  <c r="S91" i="1"/>
  <c r="BZ121" i="1"/>
  <c r="CE121" i="1"/>
  <c r="CD121" i="1" s="1"/>
  <c r="CE129" i="1"/>
  <c r="CD129" i="1" s="1"/>
  <c r="BZ129" i="1"/>
  <c r="BZ97" i="1"/>
  <c r="CE97" i="1"/>
  <c r="CD97" i="1" s="1"/>
  <c r="BZ109" i="1"/>
  <c r="CE109" i="1"/>
  <c r="CD109" i="1" s="1"/>
  <c r="CE95" i="1"/>
  <c r="CD95" i="1" s="1"/>
  <c r="BZ95" i="1"/>
  <c r="CE135" i="1"/>
  <c r="CD135" i="1" s="1"/>
  <c r="BZ135" i="1"/>
  <c r="CE136" i="1"/>
  <c r="CD136" i="1" s="1"/>
  <c r="BZ136" i="1"/>
  <c r="BZ140" i="1"/>
  <c r="CE140" i="1"/>
  <c r="CD140" i="1" s="1"/>
  <c r="BZ105" i="1"/>
  <c r="CE105" i="1"/>
  <c r="CD105" i="1" s="1"/>
  <c r="BZ113" i="1"/>
  <c r="CE113" i="1"/>
  <c r="CD113" i="1" s="1"/>
  <c r="BZ137" i="1"/>
  <c r="CE137" i="1"/>
  <c r="CD137" i="1" s="1"/>
  <c r="BZ138" i="1"/>
  <c r="CE138" i="1"/>
  <c r="CD138" i="1" s="1"/>
  <c r="BZ107" i="1"/>
  <c r="CE107" i="1"/>
  <c r="CD107" i="1" s="1"/>
  <c r="CE115" i="1"/>
  <c r="CD115" i="1" s="1"/>
  <c r="BZ115" i="1"/>
  <c r="BZ127" i="1"/>
  <c r="CE127" i="1"/>
  <c r="CD127" i="1" s="1"/>
  <c r="BZ134" i="1"/>
  <c r="CE134" i="1"/>
  <c r="CD134" i="1" s="1"/>
  <c r="BZ99" i="1"/>
  <c r="CE99" i="1"/>
  <c r="CD99" i="1" s="1"/>
  <c r="BZ111" i="1"/>
  <c r="CE111" i="1"/>
  <c r="CD111" i="1" s="1"/>
  <c r="CE123" i="1"/>
  <c r="CD123" i="1" s="1"/>
  <c r="BZ123" i="1"/>
  <c r="BZ131" i="1"/>
  <c r="CE131" i="1"/>
  <c r="CD131" i="1" s="1"/>
  <c r="BZ92" i="1"/>
  <c r="CE92" i="1"/>
  <c r="CD92" i="1" s="1"/>
  <c r="BZ96" i="1"/>
  <c r="CE96" i="1"/>
  <c r="CD96" i="1" s="1"/>
  <c r="BZ100" i="1"/>
  <c r="CE100" i="1"/>
  <c r="CD100" i="1" s="1"/>
  <c r="CE104" i="1"/>
  <c r="CD104" i="1" s="1"/>
  <c r="BZ104" i="1"/>
  <c r="BZ108" i="1"/>
  <c r="CE108" i="1"/>
  <c r="CD108" i="1" s="1"/>
  <c r="CE112" i="1"/>
  <c r="CD112" i="1" s="1"/>
  <c r="BZ112" i="1"/>
  <c r="CE116" i="1"/>
  <c r="CD116" i="1" s="1"/>
  <c r="BZ116" i="1"/>
  <c r="CE120" i="1"/>
  <c r="CD120" i="1" s="1"/>
  <c r="BZ120" i="1"/>
  <c r="CE124" i="1"/>
  <c r="CD124" i="1" s="1"/>
  <c r="BZ124" i="1"/>
  <c r="CE128" i="1"/>
  <c r="CD128" i="1" s="1"/>
  <c r="BZ128" i="1"/>
  <c r="CE132" i="1"/>
  <c r="CD132" i="1" s="1"/>
  <c r="BZ132" i="1"/>
  <c r="CE93" i="1"/>
  <c r="CD93" i="1" s="1"/>
  <c r="BZ93" i="1"/>
  <c r="CE101" i="1"/>
  <c r="CD101" i="1" s="1"/>
  <c r="BZ101" i="1"/>
  <c r="CE117" i="1"/>
  <c r="CD117" i="1" s="1"/>
  <c r="BZ117" i="1"/>
  <c r="BZ125" i="1"/>
  <c r="CE125" i="1"/>
  <c r="CD125" i="1" s="1"/>
  <c r="CE133" i="1"/>
  <c r="CD133" i="1" s="1"/>
  <c r="BZ133" i="1"/>
  <c r="BZ139" i="1"/>
  <c r="CE139" i="1"/>
  <c r="CD139" i="1" s="1"/>
  <c r="CE94" i="1"/>
  <c r="CD94" i="1" s="1"/>
  <c r="BZ94" i="1"/>
  <c r="BZ98" i="1"/>
  <c r="CE98" i="1"/>
  <c r="CD98" i="1" s="1"/>
  <c r="BZ102" i="1"/>
  <c r="CE102" i="1"/>
  <c r="CD102" i="1" s="1"/>
  <c r="CE106" i="1"/>
  <c r="CD106" i="1" s="1"/>
  <c r="BZ106" i="1"/>
  <c r="BZ110" i="1"/>
  <c r="CE110" i="1"/>
  <c r="CD110" i="1" s="1"/>
  <c r="BZ114" i="1"/>
  <c r="CE114" i="1"/>
  <c r="CD114" i="1" s="1"/>
  <c r="BZ118" i="1"/>
  <c r="CE118" i="1"/>
  <c r="CD118" i="1" s="1"/>
  <c r="BZ122" i="1"/>
  <c r="CE122" i="1"/>
  <c r="CD122" i="1" s="1"/>
  <c r="CE126" i="1"/>
  <c r="CD126" i="1" s="1"/>
  <c r="BZ126" i="1"/>
  <c r="BZ130" i="1"/>
  <c r="CE130" i="1"/>
  <c r="CD130" i="1" s="1"/>
  <c r="BZ91" i="1"/>
  <c r="CE91" i="1"/>
  <c r="CD91" i="1" s="1"/>
  <c r="CE103" i="1"/>
  <c r="CD103" i="1" s="1"/>
  <c r="BZ103" i="1"/>
  <c r="CE119" i="1"/>
  <c r="CD119" i="1" s="1"/>
  <c r="BZ119" i="1"/>
  <c r="BW45" i="1"/>
  <c r="BW48" i="1"/>
  <c r="BW52" i="1"/>
  <c r="BW54" i="1"/>
  <c r="BW55" i="1"/>
  <c r="BY55" i="1" s="1"/>
  <c r="BW57" i="1"/>
  <c r="BW62" i="1"/>
  <c r="BW65" i="1"/>
  <c r="BW75" i="1"/>
  <c r="BW77" i="1"/>
  <c r="BW83" i="1"/>
  <c r="BW43" i="1"/>
  <c r="BV46" i="1"/>
  <c r="BW47" i="1"/>
  <c r="BV50" i="1"/>
  <c r="BW51" i="1"/>
  <c r="BW59" i="1"/>
  <c r="BV62" i="1"/>
  <c r="BW63" i="1"/>
  <c r="BV66" i="1"/>
  <c r="BW67" i="1"/>
  <c r="BW71" i="1"/>
  <c r="BV75" i="1"/>
  <c r="BW79" i="1"/>
  <c r="BW80" i="1"/>
  <c r="BV82" i="1"/>
  <c r="BW84" i="1"/>
  <c r="BW87" i="1"/>
  <c r="BW28" i="1"/>
  <c r="BV36" i="1"/>
  <c r="BW41" i="1"/>
  <c r="BV42" i="1"/>
  <c r="BW42" i="1"/>
  <c r="BV43" i="1"/>
  <c r="BV44" i="1"/>
  <c r="BW44" i="1"/>
  <c r="BY44" i="1" s="1"/>
  <c r="BV45" i="1"/>
  <c r="BW46" i="1"/>
  <c r="BV47" i="1"/>
  <c r="BV48" i="1"/>
  <c r="BW49" i="1"/>
  <c r="BV51" i="1"/>
  <c r="BV52" i="1"/>
  <c r="BV53" i="1"/>
  <c r="BW53" i="1"/>
  <c r="BV54" i="1"/>
  <c r="BV55" i="1"/>
  <c r="BV56" i="1"/>
  <c r="BW56" i="1"/>
  <c r="BV58" i="1"/>
  <c r="BW58" i="1"/>
  <c r="BY58" i="1" s="1"/>
  <c r="BV59" i="1"/>
  <c r="BV60" i="1"/>
  <c r="BW60" i="1"/>
  <c r="BV61" i="1"/>
  <c r="BW61" i="1"/>
  <c r="BV63" i="1"/>
  <c r="BV64" i="1"/>
  <c r="BW64" i="1"/>
  <c r="BY64" i="1" s="1"/>
  <c r="BV67" i="1"/>
  <c r="BV68" i="1"/>
  <c r="BW68" i="1"/>
  <c r="BV69" i="1"/>
  <c r="BW69" i="1"/>
  <c r="BV70" i="1"/>
  <c r="BW70" i="1"/>
  <c r="BV71" i="1"/>
  <c r="BV72" i="1"/>
  <c r="BW72" i="1"/>
  <c r="BW73" i="1"/>
  <c r="BV74" i="1"/>
  <c r="BW74" i="1"/>
  <c r="BY74" i="1" s="1"/>
  <c r="CG74" i="1" s="1"/>
  <c r="BV76" i="1"/>
  <c r="BV77" i="1"/>
  <c r="BV78" i="1"/>
  <c r="BW78" i="1"/>
  <c r="BY78" i="1" s="1"/>
  <c r="BV79" i="1"/>
  <c r="BV80" i="1"/>
  <c r="BV81" i="1"/>
  <c r="BW81" i="1"/>
  <c r="BW82" i="1"/>
  <c r="BV83" i="1"/>
  <c r="BV84" i="1"/>
  <c r="BW85" i="1"/>
  <c r="BV86" i="1"/>
  <c r="BV87" i="1"/>
  <c r="BV88" i="1"/>
  <c r="BW88" i="1"/>
  <c r="BY88" i="1" s="1"/>
  <c r="BW89" i="1"/>
  <c r="BV90" i="1"/>
  <c r="BW90" i="1"/>
  <c r="BY90" i="1" s="1"/>
  <c r="BV23" i="1"/>
  <c r="CE23" i="1" s="1"/>
  <c r="BV2" i="1"/>
  <c r="K22" i="2"/>
  <c r="BY60" i="1" l="1"/>
  <c r="CA60" i="1" s="1"/>
  <c r="BY71" i="1"/>
  <c r="CG71" i="1" s="1"/>
  <c r="BY80" i="1"/>
  <c r="CG80" i="1" s="1"/>
  <c r="BY72" i="1"/>
  <c r="CG72" i="1" s="1"/>
  <c r="BY56" i="1"/>
  <c r="CG56" i="1" s="1"/>
  <c r="BY42" i="1"/>
  <c r="CA42" i="1" s="1"/>
  <c r="BY48" i="1"/>
  <c r="CG48" i="1" s="1"/>
  <c r="BY84" i="1"/>
  <c r="CA84" i="1" s="1"/>
  <c r="BY79" i="1"/>
  <c r="CA79" i="1" s="1"/>
  <c r="BW76" i="1"/>
  <c r="BY76" i="1" s="1"/>
  <c r="CG76" i="1" s="1"/>
  <c r="BV65" i="1"/>
  <c r="BY65" i="1" s="1"/>
  <c r="CG65" i="1" s="1"/>
  <c r="BY62" i="1"/>
  <c r="CA62" i="1" s="1"/>
  <c r="BV49" i="1"/>
  <c r="BY49" i="1" s="1"/>
  <c r="BY46" i="1"/>
  <c r="CG46" i="1" s="1"/>
  <c r="BY83" i="1"/>
  <c r="CG83" i="1" s="1"/>
  <c r="BY63" i="1"/>
  <c r="CA63" i="1" s="1"/>
  <c r="BY47" i="1"/>
  <c r="CG47" i="1" s="1"/>
  <c r="BV85" i="1"/>
  <c r="BY85" i="1" s="1"/>
  <c r="BY82" i="1"/>
  <c r="CG82" i="1" s="1"/>
  <c r="BW66" i="1"/>
  <c r="BY66" i="1" s="1"/>
  <c r="CG66" i="1" s="1"/>
  <c r="BW50" i="1"/>
  <c r="BY50" i="1" s="1"/>
  <c r="CG50" i="1" s="1"/>
  <c r="BY87" i="1"/>
  <c r="CG87" i="1" s="1"/>
  <c r="BV89" i="1"/>
  <c r="BY89" i="1" s="1"/>
  <c r="BW86" i="1"/>
  <c r="BY86" i="1" s="1"/>
  <c r="CA86" i="1" s="1"/>
  <c r="BV73" i="1"/>
  <c r="BY73" i="1" s="1"/>
  <c r="BY70" i="1"/>
  <c r="CG70" i="1" s="1"/>
  <c r="BY68" i="1"/>
  <c r="CG68" i="1" s="1"/>
  <c r="BV57" i="1"/>
  <c r="BY57" i="1" s="1"/>
  <c r="CA57" i="1" s="1"/>
  <c r="BY54" i="1"/>
  <c r="CG54" i="1" s="1"/>
  <c r="BY52" i="1"/>
  <c r="CA52" i="1" s="1"/>
  <c r="BY75" i="1"/>
  <c r="CA75" i="1" s="1"/>
  <c r="BY67" i="1"/>
  <c r="CA67" i="1" s="1"/>
  <c r="BY59" i="1"/>
  <c r="BY51" i="1"/>
  <c r="CG51" i="1" s="1"/>
  <c r="BY43" i="1"/>
  <c r="BY81" i="1"/>
  <c r="CG81" i="1" s="1"/>
  <c r="BY77" i="1"/>
  <c r="CG77" i="1" s="1"/>
  <c r="BY69" i="1"/>
  <c r="CA69" i="1" s="1"/>
  <c r="BY61" i="1"/>
  <c r="CG61" i="1" s="1"/>
  <c r="BY53" i="1"/>
  <c r="CA53" i="1" s="1"/>
  <c r="BY45" i="1"/>
  <c r="CG45" i="1" s="1"/>
  <c r="CF74" i="1"/>
  <c r="CG90" i="1"/>
  <c r="CA90" i="1"/>
  <c r="CG88" i="1"/>
  <c r="CA88" i="1"/>
  <c r="CG78" i="1"/>
  <c r="CG64" i="1"/>
  <c r="CA64" i="1"/>
  <c r="CG58" i="1"/>
  <c r="CA58" i="1"/>
  <c r="CG44" i="1"/>
  <c r="CA44" i="1"/>
  <c r="CG55" i="1"/>
  <c r="CA55" i="1"/>
  <c r="CA74" i="1"/>
  <c r="CA78" i="1"/>
  <c r="BW37" i="1"/>
  <c r="BV37" i="1"/>
  <c r="BW36" i="1"/>
  <c r="BY36" i="1" s="1"/>
  <c r="BW35" i="1"/>
  <c r="BW23" i="1"/>
  <c r="BV29" i="1"/>
  <c r="BY23" i="1" l="1"/>
  <c r="CB23" i="1" s="1"/>
  <c r="BZ23" i="1" s="1"/>
  <c r="CG52" i="1"/>
  <c r="CG42" i="1"/>
  <c r="CF42" i="1" s="1"/>
  <c r="CA54" i="1"/>
  <c r="CG60" i="1"/>
  <c r="CF60" i="1" s="1"/>
  <c r="CA80" i="1"/>
  <c r="CA66" i="1"/>
  <c r="CG63" i="1"/>
  <c r="CF63" i="1" s="1"/>
  <c r="CA87" i="1"/>
  <c r="CA48" i="1"/>
  <c r="CA51" i="1"/>
  <c r="CA68" i="1"/>
  <c r="CA70" i="1"/>
  <c r="CA72" i="1"/>
  <c r="CG84" i="1"/>
  <c r="CF84" i="1" s="1"/>
  <c r="CA61" i="1"/>
  <c r="CG85" i="1"/>
  <c r="CF85" i="1" s="1"/>
  <c r="CA85" i="1"/>
  <c r="CA71" i="1"/>
  <c r="CA56" i="1"/>
  <c r="CG69" i="1"/>
  <c r="CF69" i="1" s="1"/>
  <c r="CG67" i="1"/>
  <c r="CF67" i="1" s="1"/>
  <c r="CA81" i="1"/>
  <c r="CA76" i="1"/>
  <c r="CA83" i="1"/>
  <c r="CA89" i="1"/>
  <c r="CG89" i="1"/>
  <c r="CF89" i="1" s="1"/>
  <c r="CA65" i="1"/>
  <c r="CA82" i="1"/>
  <c r="CG62" i="1"/>
  <c r="CF62" i="1" s="1"/>
  <c r="CA45" i="1"/>
  <c r="CG53" i="1"/>
  <c r="CF53" i="1" s="1"/>
  <c r="CG86" i="1"/>
  <c r="CF86" i="1" s="1"/>
  <c r="CG49" i="1"/>
  <c r="CA49" i="1"/>
  <c r="CA43" i="1"/>
  <c r="CG75" i="1"/>
  <c r="CF75" i="1" s="1"/>
  <c r="CG57" i="1"/>
  <c r="CF57" i="1" s="1"/>
  <c r="CA46" i="1"/>
  <c r="CA50" i="1"/>
  <c r="CG59" i="1"/>
  <c r="CF59" i="1" s="1"/>
  <c r="CA59" i="1"/>
  <c r="CA47" i="1"/>
  <c r="CG73" i="1"/>
  <c r="CF73" i="1" s="1"/>
  <c r="CG79" i="1"/>
  <c r="CF79" i="1" s="1"/>
  <c r="CA73" i="1"/>
  <c r="CG43" i="1"/>
  <c r="CF43" i="1" s="1"/>
  <c r="CA77" i="1"/>
  <c r="CF77" i="1"/>
  <c r="CF52" i="1"/>
  <c r="CF56" i="1"/>
  <c r="CF78" i="1"/>
  <c r="BY37" i="1"/>
  <c r="CF65" i="1"/>
  <c r="CF55" i="1"/>
  <c r="CF71" i="1"/>
  <c r="CF44" i="1"/>
  <c r="CF80" i="1"/>
  <c r="CF47" i="1"/>
  <c r="CF58" i="1"/>
  <c r="CF64" i="1"/>
  <c r="CF68" i="1"/>
  <c r="CF70" i="1"/>
  <c r="CF72" i="1"/>
  <c r="CF48" i="1"/>
  <c r="CF50" i="1"/>
  <c r="CF54" i="1"/>
  <c r="CF66" i="1"/>
  <c r="CF76" i="1"/>
  <c r="CF61" i="1"/>
  <c r="CF83" i="1"/>
  <c r="CF46" i="1"/>
  <c r="CF87" i="1"/>
  <c r="CF45" i="1"/>
  <c r="CF88" i="1"/>
  <c r="CG36" i="1"/>
  <c r="CA36" i="1"/>
  <c r="BV24" i="1"/>
  <c r="BW29" i="1"/>
  <c r="BY29" i="1" s="1"/>
  <c r="CG23" i="1" l="1"/>
  <c r="CF23" i="1" s="1"/>
  <c r="CA23" i="1"/>
  <c r="CG29" i="1"/>
  <c r="CG37" i="1"/>
  <c r="CF37" i="1" s="1"/>
  <c r="CC23" i="1"/>
  <c r="CD23" i="1"/>
  <c r="CA37" i="1"/>
  <c r="CF36" i="1"/>
  <c r="BV38" i="1"/>
  <c r="CA29" i="1"/>
  <c r="BW24" i="1"/>
  <c r="F303" i="2"/>
  <c r="G303" i="2" s="1"/>
  <c r="C303" i="2"/>
  <c r="F302" i="2"/>
  <c r="G302" i="2" s="1"/>
  <c r="C302" i="2"/>
  <c r="F301" i="2"/>
  <c r="G301" i="2" s="1"/>
  <c r="C301" i="2"/>
  <c r="F300" i="2"/>
  <c r="G300" i="2" s="1"/>
  <c r="C300" i="2"/>
  <c r="F299" i="2"/>
  <c r="G299" i="2" s="1"/>
  <c r="C299" i="2"/>
  <c r="F298" i="2"/>
  <c r="G298" i="2" s="1"/>
  <c r="C298" i="2"/>
  <c r="F297" i="2"/>
  <c r="G297" i="2" s="1"/>
  <c r="C297" i="2"/>
  <c r="F296" i="2"/>
  <c r="G296" i="2" s="1"/>
  <c r="C296" i="2"/>
  <c r="F295" i="2"/>
  <c r="G295" i="2" s="1"/>
  <c r="C295" i="2"/>
  <c r="F294" i="2"/>
  <c r="G294" i="2" s="1"/>
  <c r="C294" i="2"/>
  <c r="F293" i="2"/>
  <c r="G293" i="2" s="1"/>
  <c r="C293" i="2"/>
  <c r="F292" i="2"/>
  <c r="G292" i="2" s="1"/>
  <c r="C292" i="2"/>
  <c r="F291" i="2"/>
  <c r="G291" i="2" s="1"/>
  <c r="C291" i="2"/>
  <c r="F290" i="2"/>
  <c r="G290" i="2" s="1"/>
  <c r="C290" i="2"/>
  <c r="F289" i="2"/>
  <c r="G289" i="2" s="1"/>
  <c r="C289" i="2"/>
  <c r="F288" i="2"/>
  <c r="G288" i="2" s="1"/>
  <c r="C288" i="2"/>
  <c r="F287" i="2"/>
  <c r="G287" i="2" s="1"/>
  <c r="C287" i="2"/>
  <c r="G286" i="2"/>
  <c r="F286" i="2"/>
  <c r="C286" i="2"/>
  <c r="F285" i="2"/>
  <c r="G285" i="2" s="1"/>
  <c r="C285" i="2"/>
  <c r="F284" i="2"/>
  <c r="G284" i="2" s="1"/>
  <c r="C284" i="2"/>
  <c r="F283" i="2"/>
  <c r="G283" i="2" s="1"/>
  <c r="C283" i="2"/>
  <c r="F282" i="2"/>
  <c r="G282" i="2" s="1"/>
  <c r="C282" i="2"/>
  <c r="F281" i="2"/>
  <c r="G281" i="2" s="1"/>
  <c r="C281" i="2"/>
  <c r="F280" i="2"/>
  <c r="G280" i="2" s="1"/>
  <c r="C280" i="2"/>
  <c r="F279" i="2"/>
  <c r="G279" i="2" s="1"/>
  <c r="C279" i="2"/>
  <c r="F278" i="2"/>
  <c r="G278" i="2" s="1"/>
  <c r="C278" i="2"/>
  <c r="F277" i="2"/>
  <c r="G277" i="2" s="1"/>
  <c r="C277" i="2"/>
  <c r="F276" i="2"/>
  <c r="G276" i="2" s="1"/>
  <c r="C276" i="2"/>
  <c r="F275" i="2"/>
  <c r="G275" i="2" s="1"/>
  <c r="C275" i="2"/>
  <c r="F274" i="2"/>
  <c r="G274" i="2" s="1"/>
  <c r="C274" i="2"/>
  <c r="F273" i="2"/>
  <c r="G273" i="2" s="1"/>
  <c r="C273" i="2"/>
  <c r="F272" i="2"/>
  <c r="G272" i="2" s="1"/>
  <c r="C272" i="2"/>
  <c r="F271" i="2"/>
  <c r="G271" i="2" s="1"/>
  <c r="C271" i="2"/>
  <c r="F270" i="2"/>
  <c r="G270" i="2" s="1"/>
  <c r="C270" i="2"/>
  <c r="F269" i="2"/>
  <c r="G269" i="2" s="1"/>
  <c r="C269" i="2"/>
  <c r="F268" i="2"/>
  <c r="G268" i="2" s="1"/>
  <c r="C268" i="2"/>
  <c r="F267" i="2"/>
  <c r="G267" i="2" s="1"/>
  <c r="C267" i="2"/>
  <c r="F266" i="2"/>
  <c r="G266" i="2" s="1"/>
  <c r="C266" i="2"/>
  <c r="F265" i="2"/>
  <c r="G265" i="2" s="1"/>
  <c r="C265" i="2"/>
  <c r="F264" i="2"/>
  <c r="G264" i="2" s="1"/>
  <c r="C264" i="2"/>
  <c r="F263" i="2"/>
  <c r="G263" i="2" s="1"/>
  <c r="C263" i="2"/>
  <c r="F262" i="2"/>
  <c r="G262" i="2" s="1"/>
  <c r="C262" i="2"/>
  <c r="F261" i="2"/>
  <c r="G261" i="2" s="1"/>
  <c r="C261" i="2"/>
  <c r="F260" i="2"/>
  <c r="G260" i="2" s="1"/>
  <c r="C260" i="2"/>
  <c r="F259" i="2"/>
  <c r="G259" i="2" s="1"/>
  <c r="C259" i="2"/>
  <c r="F258" i="2"/>
  <c r="G258" i="2" s="1"/>
  <c r="C258" i="2"/>
  <c r="F257" i="2"/>
  <c r="G257" i="2" s="1"/>
  <c r="C257" i="2"/>
  <c r="F256" i="2"/>
  <c r="G256" i="2" s="1"/>
  <c r="C256" i="2"/>
  <c r="F255" i="2"/>
  <c r="G255" i="2" s="1"/>
  <c r="C255" i="2"/>
  <c r="F254" i="2"/>
  <c r="G254" i="2" s="1"/>
  <c r="C254" i="2"/>
  <c r="F253" i="2"/>
  <c r="G253" i="2" s="1"/>
  <c r="C253" i="2"/>
  <c r="F252" i="2"/>
  <c r="G252" i="2" s="1"/>
  <c r="C252" i="2"/>
  <c r="F251" i="2"/>
  <c r="G251" i="2" s="1"/>
  <c r="C251" i="2"/>
  <c r="F250" i="2"/>
  <c r="G250" i="2" s="1"/>
  <c r="C250" i="2"/>
  <c r="F249" i="2"/>
  <c r="G249" i="2" s="1"/>
  <c r="C249" i="2"/>
  <c r="F248" i="2"/>
  <c r="G248" i="2" s="1"/>
  <c r="C248" i="2"/>
  <c r="F247" i="2"/>
  <c r="G247" i="2" s="1"/>
  <c r="C247" i="2"/>
  <c r="F246" i="2"/>
  <c r="G246" i="2" s="1"/>
  <c r="C246" i="2"/>
  <c r="F245" i="2"/>
  <c r="G245" i="2" s="1"/>
  <c r="C245" i="2"/>
  <c r="F244" i="2"/>
  <c r="G244" i="2" s="1"/>
  <c r="C244" i="2"/>
  <c r="F243" i="2"/>
  <c r="G243" i="2" s="1"/>
  <c r="C243" i="2"/>
  <c r="F242" i="2"/>
  <c r="G242" i="2" s="1"/>
  <c r="C242" i="2"/>
  <c r="F241" i="2"/>
  <c r="G241" i="2" s="1"/>
  <c r="C241" i="2"/>
  <c r="F240" i="2"/>
  <c r="G240" i="2" s="1"/>
  <c r="C240" i="2"/>
  <c r="F239" i="2"/>
  <c r="G239" i="2" s="1"/>
  <c r="C239" i="2"/>
  <c r="F238" i="2"/>
  <c r="G238" i="2" s="1"/>
  <c r="C238" i="2"/>
  <c r="F237" i="2"/>
  <c r="G237" i="2" s="1"/>
  <c r="C237" i="2"/>
  <c r="F236" i="2"/>
  <c r="G236" i="2" s="1"/>
  <c r="C236" i="2"/>
  <c r="F235" i="2"/>
  <c r="G235" i="2" s="1"/>
  <c r="C235" i="2"/>
  <c r="F234" i="2"/>
  <c r="G234" i="2" s="1"/>
  <c r="C234" i="2"/>
  <c r="G233" i="2"/>
  <c r="F233" i="2"/>
  <c r="C233" i="2"/>
  <c r="F232" i="2"/>
  <c r="G232" i="2" s="1"/>
  <c r="C232" i="2"/>
  <c r="F231" i="2"/>
  <c r="G231" i="2" s="1"/>
  <c r="C231" i="2"/>
  <c r="F230" i="2"/>
  <c r="G230" i="2" s="1"/>
  <c r="C230" i="2"/>
  <c r="F229" i="2"/>
  <c r="G229" i="2" s="1"/>
  <c r="C229" i="2"/>
  <c r="F228" i="2"/>
  <c r="G228" i="2" s="1"/>
  <c r="C228" i="2"/>
  <c r="F227" i="2"/>
  <c r="G227" i="2" s="1"/>
  <c r="C227" i="2"/>
  <c r="F226" i="2"/>
  <c r="G226" i="2" s="1"/>
  <c r="C226" i="2"/>
  <c r="F225" i="2"/>
  <c r="G225" i="2" s="1"/>
  <c r="C225" i="2"/>
  <c r="F224" i="2"/>
  <c r="G224" i="2" s="1"/>
  <c r="C224" i="2"/>
  <c r="F223" i="2"/>
  <c r="G223" i="2" s="1"/>
  <c r="C223" i="2"/>
  <c r="F222" i="2"/>
  <c r="G222" i="2" s="1"/>
  <c r="C222" i="2"/>
  <c r="F221" i="2"/>
  <c r="G221" i="2" s="1"/>
  <c r="C221" i="2"/>
  <c r="F220" i="2"/>
  <c r="G220" i="2" s="1"/>
  <c r="C220" i="2"/>
  <c r="F219" i="2"/>
  <c r="G219" i="2" s="1"/>
  <c r="C219" i="2"/>
  <c r="F218" i="2"/>
  <c r="G218" i="2" s="1"/>
  <c r="C218" i="2"/>
  <c r="F217" i="2"/>
  <c r="G217" i="2" s="1"/>
  <c r="C217" i="2"/>
  <c r="F216" i="2"/>
  <c r="G216" i="2" s="1"/>
  <c r="C216" i="2"/>
  <c r="F215" i="2"/>
  <c r="G215" i="2" s="1"/>
  <c r="C215" i="2"/>
  <c r="F214" i="2"/>
  <c r="G214" i="2" s="1"/>
  <c r="C214" i="2"/>
  <c r="F213" i="2"/>
  <c r="G213" i="2" s="1"/>
  <c r="C213" i="2"/>
  <c r="F212" i="2"/>
  <c r="G212" i="2" s="1"/>
  <c r="C212" i="2"/>
  <c r="F211" i="2"/>
  <c r="G211" i="2" s="1"/>
  <c r="C211" i="2"/>
  <c r="F210" i="2"/>
  <c r="G210" i="2" s="1"/>
  <c r="C210" i="2"/>
  <c r="F209" i="2"/>
  <c r="G209" i="2" s="1"/>
  <c r="C209" i="2"/>
  <c r="F208" i="2"/>
  <c r="G208" i="2" s="1"/>
  <c r="C208" i="2"/>
  <c r="F207" i="2"/>
  <c r="G207" i="2" s="1"/>
  <c r="C207" i="2"/>
  <c r="F206" i="2"/>
  <c r="G206" i="2" s="1"/>
  <c r="C206" i="2"/>
  <c r="F205" i="2"/>
  <c r="G205" i="2" s="1"/>
  <c r="C205" i="2"/>
  <c r="F204" i="2"/>
  <c r="G204" i="2" s="1"/>
  <c r="C204" i="2"/>
  <c r="F203" i="2"/>
  <c r="G203" i="2" s="1"/>
  <c r="C203" i="2"/>
  <c r="F202" i="2"/>
  <c r="G202" i="2" s="1"/>
  <c r="C202" i="2"/>
  <c r="F201" i="2"/>
  <c r="G201" i="2" s="1"/>
  <c r="C201" i="2"/>
  <c r="F200" i="2"/>
  <c r="G200" i="2" s="1"/>
  <c r="C200" i="2"/>
  <c r="F199" i="2"/>
  <c r="G199" i="2" s="1"/>
  <c r="C199" i="2"/>
  <c r="F198" i="2"/>
  <c r="G198" i="2" s="1"/>
  <c r="C198" i="2"/>
  <c r="F197" i="2"/>
  <c r="G197" i="2" s="1"/>
  <c r="C197" i="2"/>
  <c r="F196" i="2"/>
  <c r="G196" i="2" s="1"/>
  <c r="C196" i="2"/>
  <c r="F195" i="2"/>
  <c r="G195" i="2" s="1"/>
  <c r="C195" i="2"/>
  <c r="F194" i="2"/>
  <c r="G194" i="2" s="1"/>
  <c r="C194" i="2"/>
  <c r="F193" i="2"/>
  <c r="G193" i="2" s="1"/>
  <c r="C193" i="2"/>
  <c r="F192" i="2"/>
  <c r="G192" i="2" s="1"/>
  <c r="C192" i="2"/>
  <c r="F191" i="2"/>
  <c r="G191" i="2" s="1"/>
  <c r="C191" i="2"/>
  <c r="F190" i="2"/>
  <c r="G190" i="2" s="1"/>
  <c r="C190" i="2"/>
  <c r="F189" i="2"/>
  <c r="G189" i="2" s="1"/>
  <c r="C189" i="2"/>
  <c r="F188" i="2"/>
  <c r="G188" i="2" s="1"/>
  <c r="C188" i="2"/>
  <c r="F187" i="2"/>
  <c r="G187" i="2" s="1"/>
  <c r="C187" i="2"/>
  <c r="F186" i="2"/>
  <c r="G186" i="2" s="1"/>
  <c r="C186" i="2"/>
  <c r="F185" i="2"/>
  <c r="G185" i="2" s="1"/>
  <c r="C185" i="2"/>
  <c r="F184" i="2"/>
  <c r="G184" i="2" s="1"/>
  <c r="C184" i="2"/>
  <c r="F183" i="2"/>
  <c r="G183" i="2" s="1"/>
  <c r="C183" i="2"/>
  <c r="F182" i="2"/>
  <c r="G182" i="2" s="1"/>
  <c r="C182" i="2"/>
  <c r="F181" i="2"/>
  <c r="G181" i="2" s="1"/>
  <c r="C181" i="2"/>
  <c r="F180" i="2"/>
  <c r="G180" i="2" s="1"/>
  <c r="C180" i="2"/>
  <c r="F179" i="2"/>
  <c r="G179" i="2" s="1"/>
  <c r="C179" i="2"/>
  <c r="F178" i="2"/>
  <c r="G178" i="2" s="1"/>
  <c r="C178" i="2"/>
  <c r="F177" i="2"/>
  <c r="G177" i="2" s="1"/>
  <c r="C177" i="2"/>
  <c r="F176" i="2"/>
  <c r="G176" i="2" s="1"/>
  <c r="C176" i="2"/>
  <c r="F175" i="2"/>
  <c r="G175" i="2" s="1"/>
  <c r="C175" i="2"/>
  <c r="F174" i="2"/>
  <c r="G174" i="2" s="1"/>
  <c r="C174" i="2"/>
  <c r="F173" i="2"/>
  <c r="G173" i="2" s="1"/>
  <c r="C173" i="2"/>
  <c r="F172" i="2"/>
  <c r="G172" i="2" s="1"/>
  <c r="C172" i="2"/>
  <c r="F171" i="2"/>
  <c r="G171" i="2" s="1"/>
  <c r="C171" i="2"/>
  <c r="F170" i="2"/>
  <c r="G170" i="2" s="1"/>
  <c r="C170" i="2"/>
  <c r="G169" i="2"/>
  <c r="F169" i="2"/>
  <c r="C169" i="2"/>
  <c r="F168" i="2"/>
  <c r="G168" i="2" s="1"/>
  <c r="C168" i="2"/>
  <c r="F167" i="2"/>
  <c r="G167" i="2" s="1"/>
  <c r="C167" i="2"/>
  <c r="F166" i="2"/>
  <c r="G166" i="2" s="1"/>
  <c r="C166" i="2"/>
  <c r="F165" i="2"/>
  <c r="G165" i="2" s="1"/>
  <c r="C165" i="2"/>
  <c r="F164" i="2"/>
  <c r="G164" i="2" s="1"/>
  <c r="C164" i="2"/>
  <c r="F163" i="2"/>
  <c r="G163" i="2" s="1"/>
  <c r="C163" i="2"/>
  <c r="F162" i="2"/>
  <c r="G162" i="2" s="1"/>
  <c r="C162" i="2"/>
  <c r="F161" i="2"/>
  <c r="G161" i="2" s="1"/>
  <c r="C161" i="2"/>
  <c r="F160" i="2"/>
  <c r="G160" i="2" s="1"/>
  <c r="C160" i="2"/>
  <c r="F159" i="2"/>
  <c r="G159" i="2" s="1"/>
  <c r="C159" i="2"/>
  <c r="F158" i="2"/>
  <c r="G158" i="2" s="1"/>
  <c r="C158" i="2"/>
  <c r="F157" i="2"/>
  <c r="G157" i="2" s="1"/>
  <c r="C157" i="2"/>
  <c r="F156" i="2"/>
  <c r="G156" i="2" s="1"/>
  <c r="C156" i="2"/>
  <c r="F155" i="2"/>
  <c r="G155" i="2" s="1"/>
  <c r="C155" i="2"/>
  <c r="F154" i="2"/>
  <c r="G154" i="2" s="1"/>
  <c r="C154" i="2"/>
  <c r="F153" i="2"/>
  <c r="G153" i="2" s="1"/>
  <c r="C153" i="2"/>
  <c r="F152" i="2"/>
  <c r="G152" i="2" s="1"/>
  <c r="C152" i="2"/>
  <c r="F151" i="2"/>
  <c r="G151" i="2" s="1"/>
  <c r="C151" i="2"/>
  <c r="F150" i="2"/>
  <c r="G150" i="2" s="1"/>
  <c r="C150" i="2"/>
  <c r="F149" i="2"/>
  <c r="G149" i="2" s="1"/>
  <c r="C149" i="2"/>
  <c r="F148" i="2"/>
  <c r="G148" i="2" s="1"/>
  <c r="C148" i="2"/>
  <c r="F147" i="2"/>
  <c r="G147" i="2" s="1"/>
  <c r="C147" i="2"/>
  <c r="F146" i="2"/>
  <c r="G146" i="2" s="1"/>
  <c r="C146" i="2"/>
  <c r="F145" i="2"/>
  <c r="G145" i="2" s="1"/>
  <c r="C145" i="2"/>
  <c r="F144" i="2"/>
  <c r="G144" i="2" s="1"/>
  <c r="C144" i="2"/>
  <c r="F143" i="2"/>
  <c r="G143" i="2" s="1"/>
  <c r="C143" i="2"/>
  <c r="F142" i="2"/>
  <c r="G142" i="2" s="1"/>
  <c r="C142" i="2"/>
  <c r="F141" i="2"/>
  <c r="G141" i="2" s="1"/>
  <c r="C141" i="2"/>
  <c r="F140" i="2"/>
  <c r="G140" i="2" s="1"/>
  <c r="C140" i="2"/>
  <c r="F139" i="2"/>
  <c r="G139" i="2" s="1"/>
  <c r="C139" i="2"/>
  <c r="F138" i="2"/>
  <c r="G138" i="2" s="1"/>
  <c r="C138" i="2"/>
  <c r="F137" i="2"/>
  <c r="G137" i="2" s="1"/>
  <c r="C137" i="2"/>
  <c r="F136" i="2"/>
  <c r="G136" i="2" s="1"/>
  <c r="C136" i="2"/>
  <c r="F135" i="2"/>
  <c r="G135" i="2" s="1"/>
  <c r="C135" i="2"/>
  <c r="F134" i="2"/>
  <c r="G134" i="2" s="1"/>
  <c r="C134" i="2"/>
  <c r="F133" i="2"/>
  <c r="G133" i="2" s="1"/>
  <c r="C133" i="2"/>
  <c r="F132" i="2"/>
  <c r="G132" i="2" s="1"/>
  <c r="C132" i="2"/>
  <c r="F131" i="2"/>
  <c r="G131" i="2" s="1"/>
  <c r="C131" i="2"/>
  <c r="F130" i="2"/>
  <c r="G130" i="2" s="1"/>
  <c r="C130" i="2"/>
  <c r="F129" i="2"/>
  <c r="G129" i="2" s="1"/>
  <c r="C129" i="2"/>
  <c r="F128" i="2"/>
  <c r="G128" i="2" s="1"/>
  <c r="C128" i="2"/>
  <c r="F127" i="2"/>
  <c r="G127" i="2" s="1"/>
  <c r="C127" i="2"/>
  <c r="F126" i="2"/>
  <c r="G126" i="2" s="1"/>
  <c r="C126" i="2"/>
  <c r="F125" i="2"/>
  <c r="G125" i="2" s="1"/>
  <c r="C125" i="2"/>
  <c r="F124" i="2"/>
  <c r="G124" i="2" s="1"/>
  <c r="C124" i="2"/>
  <c r="F123" i="2"/>
  <c r="G123" i="2" s="1"/>
  <c r="C123" i="2"/>
  <c r="F122" i="2"/>
  <c r="G122" i="2" s="1"/>
  <c r="C122" i="2"/>
  <c r="F121" i="2"/>
  <c r="G121" i="2" s="1"/>
  <c r="C121" i="2"/>
  <c r="F120" i="2"/>
  <c r="G120" i="2" s="1"/>
  <c r="C120" i="2"/>
  <c r="F119" i="2"/>
  <c r="G119" i="2" s="1"/>
  <c r="C119" i="2"/>
  <c r="F118" i="2"/>
  <c r="G118" i="2" s="1"/>
  <c r="C118" i="2"/>
  <c r="F117" i="2"/>
  <c r="G117" i="2" s="1"/>
  <c r="C117" i="2"/>
  <c r="F116" i="2"/>
  <c r="G116" i="2" s="1"/>
  <c r="C116" i="2"/>
  <c r="F115" i="2"/>
  <c r="G115" i="2" s="1"/>
  <c r="C115" i="2"/>
  <c r="F114" i="2"/>
  <c r="G114" i="2" s="1"/>
  <c r="C114" i="2"/>
  <c r="F113" i="2"/>
  <c r="G113" i="2" s="1"/>
  <c r="C113" i="2"/>
  <c r="F112" i="2"/>
  <c r="G112" i="2" s="1"/>
  <c r="C112" i="2"/>
  <c r="F111" i="2"/>
  <c r="G111" i="2" s="1"/>
  <c r="C111" i="2"/>
  <c r="F110" i="2"/>
  <c r="G110" i="2" s="1"/>
  <c r="C110" i="2"/>
  <c r="F109" i="2"/>
  <c r="G109" i="2" s="1"/>
  <c r="C109" i="2"/>
  <c r="F108" i="2"/>
  <c r="G108" i="2" s="1"/>
  <c r="C108" i="2"/>
  <c r="F107" i="2"/>
  <c r="G107" i="2" s="1"/>
  <c r="C107" i="2"/>
  <c r="F106" i="2"/>
  <c r="G106" i="2" s="1"/>
  <c r="C106" i="2"/>
  <c r="F105" i="2"/>
  <c r="G105" i="2" s="1"/>
  <c r="C105" i="2"/>
  <c r="F104" i="2"/>
  <c r="G104" i="2" s="1"/>
  <c r="C104" i="2"/>
  <c r="F103" i="2"/>
  <c r="G103" i="2" s="1"/>
  <c r="C103" i="2"/>
  <c r="F102" i="2"/>
  <c r="G102" i="2" s="1"/>
  <c r="C102" i="2"/>
  <c r="F101" i="2"/>
  <c r="G101" i="2" s="1"/>
  <c r="C101" i="2"/>
  <c r="F100" i="2"/>
  <c r="G100" i="2" s="1"/>
  <c r="C100" i="2"/>
  <c r="F99" i="2"/>
  <c r="G99" i="2" s="1"/>
  <c r="C99" i="2"/>
  <c r="F98" i="2"/>
  <c r="G98" i="2" s="1"/>
  <c r="C98" i="2"/>
  <c r="F97" i="2"/>
  <c r="G97" i="2" s="1"/>
  <c r="C97" i="2"/>
  <c r="F96" i="2"/>
  <c r="G96" i="2" s="1"/>
  <c r="C96" i="2"/>
  <c r="F95" i="2"/>
  <c r="G95" i="2" s="1"/>
  <c r="C95" i="2"/>
  <c r="F94" i="2"/>
  <c r="G94" i="2" s="1"/>
  <c r="C94" i="2"/>
  <c r="F93" i="2"/>
  <c r="G93" i="2" s="1"/>
  <c r="C93" i="2"/>
  <c r="F92" i="2"/>
  <c r="G92" i="2" s="1"/>
  <c r="C92" i="2"/>
  <c r="F91" i="2"/>
  <c r="G91" i="2" s="1"/>
  <c r="C91" i="2"/>
  <c r="F90" i="2"/>
  <c r="G90" i="2" s="1"/>
  <c r="C90" i="2"/>
  <c r="F89" i="2"/>
  <c r="G89" i="2" s="1"/>
  <c r="C89" i="2"/>
  <c r="F88" i="2"/>
  <c r="G88" i="2" s="1"/>
  <c r="C88" i="2"/>
  <c r="F87" i="2"/>
  <c r="G87" i="2" s="1"/>
  <c r="C87" i="2"/>
  <c r="F86" i="2"/>
  <c r="G86" i="2" s="1"/>
  <c r="C86" i="2"/>
  <c r="F85" i="2"/>
  <c r="G85" i="2" s="1"/>
  <c r="C85" i="2"/>
  <c r="F84" i="2"/>
  <c r="G84" i="2" s="1"/>
  <c r="C84" i="2"/>
  <c r="F83" i="2"/>
  <c r="G83" i="2" s="1"/>
  <c r="C83" i="2"/>
  <c r="F82" i="2"/>
  <c r="G82" i="2" s="1"/>
  <c r="C82" i="2"/>
  <c r="F81" i="2"/>
  <c r="G81" i="2" s="1"/>
  <c r="C81" i="2"/>
  <c r="F79" i="2"/>
  <c r="G79" i="2" s="1"/>
  <c r="C79" i="2"/>
  <c r="F78" i="2"/>
  <c r="G78" i="2" s="1"/>
  <c r="C78" i="2"/>
  <c r="F77" i="2"/>
  <c r="G77" i="2" s="1"/>
  <c r="C77" i="2"/>
  <c r="F76" i="2"/>
  <c r="G76" i="2" s="1"/>
  <c r="C76" i="2"/>
  <c r="F75" i="2"/>
  <c r="G75" i="2" s="1"/>
  <c r="C75" i="2"/>
  <c r="F74" i="2"/>
  <c r="G74" i="2" s="1"/>
  <c r="C74" i="2"/>
  <c r="F73" i="2"/>
  <c r="G73" i="2" s="1"/>
  <c r="C73" i="2"/>
  <c r="F72" i="2"/>
  <c r="G72" i="2" s="1"/>
  <c r="C72" i="2"/>
  <c r="F71" i="2"/>
  <c r="G71" i="2" s="1"/>
  <c r="C71" i="2"/>
  <c r="F70" i="2"/>
  <c r="G70" i="2" s="1"/>
  <c r="C70" i="2"/>
  <c r="F69" i="2"/>
  <c r="G69" i="2" s="1"/>
  <c r="C69" i="2"/>
  <c r="F68" i="2"/>
  <c r="G68" i="2" s="1"/>
  <c r="C68" i="2"/>
  <c r="F67" i="2"/>
  <c r="G67" i="2" s="1"/>
  <c r="C67" i="2"/>
  <c r="F66" i="2"/>
  <c r="G66" i="2" s="1"/>
  <c r="C66" i="2"/>
  <c r="F65" i="2"/>
  <c r="G65" i="2" s="1"/>
  <c r="C65" i="2"/>
  <c r="F64" i="2"/>
  <c r="G64" i="2" s="1"/>
  <c r="C64" i="2"/>
  <c r="F63" i="2"/>
  <c r="G63" i="2" s="1"/>
  <c r="C63" i="2"/>
  <c r="F62" i="2"/>
  <c r="G62" i="2" s="1"/>
  <c r="C62" i="2"/>
  <c r="F61" i="2"/>
  <c r="G61" i="2" s="1"/>
  <c r="C61" i="2"/>
  <c r="F60" i="2"/>
  <c r="G60" i="2" s="1"/>
  <c r="C60" i="2"/>
  <c r="F59" i="2"/>
  <c r="G59" i="2" s="1"/>
  <c r="C59" i="2"/>
  <c r="F58" i="2"/>
  <c r="G58" i="2" s="1"/>
  <c r="C58" i="2"/>
  <c r="F57" i="2"/>
  <c r="G57" i="2" s="1"/>
  <c r="C57" i="2"/>
  <c r="F56" i="2"/>
  <c r="G56" i="2" s="1"/>
  <c r="C56" i="2"/>
  <c r="F55" i="2"/>
  <c r="G55" i="2" s="1"/>
  <c r="C55" i="2"/>
  <c r="F54" i="2"/>
  <c r="G54" i="2" s="1"/>
  <c r="C54" i="2"/>
  <c r="F53" i="2"/>
  <c r="G53" i="2" s="1"/>
  <c r="C53" i="2"/>
  <c r="F52" i="2"/>
  <c r="G52" i="2" s="1"/>
  <c r="C52" i="2"/>
  <c r="F51" i="2"/>
  <c r="G51" i="2" s="1"/>
  <c r="C51" i="2"/>
  <c r="F50" i="2"/>
  <c r="G50" i="2" s="1"/>
  <c r="C50" i="2"/>
  <c r="F49" i="2"/>
  <c r="G49" i="2" s="1"/>
  <c r="C49" i="2"/>
  <c r="F48" i="2"/>
  <c r="G48" i="2" s="1"/>
  <c r="C48" i="2"/>
  <c r="F47" i="2"/>
  <c r="G47" i="2" s="1"/>
  <c r="C47" i="2"/>
  <c r="F46" i="2"/>
  <c r="G46" i="2" s="1"/>
  <c r="C46" i="2"/>
  <c r="F45" i="2"/>
  <c r="G45" i="2" s="1"/>
  <c r="C45" i="2"/>
  <c r="F44" i="2"/>
  <c r="G44" i="2" s="1"/>
  <c r="C44" i="2"/>
  <c r="F43" i="2"/>
  <c r="G43" i="2" s="1"/>
  <c r="C43" i="2"/>
  <c r="F42" i="2"/>
  <c r="G42" i="2" s="1"/>
  <c r="C42" i="2"/>
  <c r="F41" i="2"/>
  <c r="G41" i="2" s="1"/>
  <c r="C41" i="2"/>
  <c r="F40" i="2"/>
  <c r="G40" i="2" s="1"/>
  <c r="C40" i="2"/>
  <c r="F39" i="2"/>
  <c r="G39" i="2" s="1"/>
  <c r="C39" i="2"/>
  <c r="F38" i="2"/>
  <c r="G38" i="2" s="1"/>
  <c r="C38" i="2"/>
  <c r="F37" i="2"/>
  <c r="G37" i="2" s="1"/>
  <c r="C37" i="2"/>
  <c r="F36" i="2"/>
  <c r="G36" i="2" s="1"/>
  <c r="C36" i="2"/>
  <c r="F35" i="2"/>
  <c r="G35" i="2" s="1"/>
  <c r="C35" i="2"/>
  <c r="F34" i="2"/>
  <c r="G34" i="2" s="1"/>
  <c r="C34" i="2"/>
  <c r="F33" i="2"/>
  <c r="G33" i="2" s="1"/>
  <c r="C33" i="2"/>
  <c r="F32" i="2"/>
  <c r="G32" i="2" s="1"/>
  <c r="C32" i="2"/>
  <c r="F31" i="2"/>
  <c r="G31" i="2" s="1"/>
  <c r="C31" i="2"/>
  <c r="F30" i="2"/>
  <c r="G30" i="2" s="1"/>
  <c r="C30" i="2"/>
  <c r="F29" i="2"/>
  <c r="G29" i="2" s="1"/>
  <c r="C29" i="2"/>
  <c r="F28" i="2"/>
  <c r="G28" i="2" s="1"/>
  <c r="C28" i="2"/>
  <c r="F27" i="2"/>
  <c r="G27" i="2" s="1"/>
  <c r="C27" i="2"/>
  <c r="F26" i="2"/>
  <c r="G26" i="2" s="1"/>
  <c r="C26" i="2"/>
  <c r="F25" i="2"/>
  <c r="G25" i="2" s="1"/>
  <c r="C25" i="2"/>
  <c r="E19" i="2"/>
  <c r="D15" i="2"/>
  <c r="D14" i="2"/>
  <c r="E13" i="2"/>
  <c r="D13" i="2"/>
  <c r="K12" i="2"/>
  <c r="E12" i="2"/>
  <c r="D12" i="2"/>
  <c r="K11" i="2"/>
  <c r="E11" i="2"/>
  <c r="D11" i="2"/>
  <c r="C11" i="2"/>
  <c r="K10" i="2"/>
  <c r="E10" i="2"/>
  <c r="D10" i="2"/>
  <c r="C10" i="2"/>
  <c r="K9" i="2"/>
  <c r="G9" i="2"/>
  <c r="F9" i="2"/>
  <c r="E9" i="2"/>
  <c r="D9" i="2"/>
  <c r="C9" i="2"/>
  <c r="K8" i="2"/>
  <c r="G8" i="2"/>
  <c r="F8" i="2"/>
  <c r="E8" i="2"/>
  <c r="D8" i="2"/>
  <c r="C8" i="2"/>
  <c r="B8" i="2"/>
  <c r="K7" i="2"/>
  <c r="G7" i="2"/>
  <c r="F7" i="2"/>
  <c r="E7" i="2"/>
  <c r="D7" i="2"/>
  <c r="C7" i="2"/>
  <c r="B7" i="2"/>
  <c r="L6" i="2"/>
  <c r="K6" i="2"/>
  <c r="J6" i="2"/>
  <c r="I6" i="2"/>
  <c r="H6" i="2"/>
  <c r="G6" i="2"/>
  <c r="F6" i="2"/>
  <c r="E6" i="2"/>
  <c r="D6" i="2"/>
  <c r="C6" i="2"/>
  <c r="B6" i="2"/>
  <c r="M5" i="2"/>
  <c r="L5" i="2"/>
  <c r="K5" i="2"/>
  <c r="J5" i="2"/>
  <c r="I5" i="2"/>
  <c r="H5" i="2"/>
  <c r="G5" i="2"/>
  <c r="F5" i="2"/>
  <c r="E5" i="2"/>
  <c r="D5" i="2"/>
  <c r="C5" i="2"/>
  <c r="B5" i="2"/>
  <c r="H7" i="1"/>
  <c r="E7" i="1"/>
  <c r="S23" i="1" l="1"/>
  <c r="AI23" i="1"/>
  <c r="BY24" i="1"/>
  <c r="CA24" i="1" s="1"/>
  <c r="X23" i="1"/>
  <c r="AG23" i="1"/>
  <c r="AH23" i="1"/>
  <c r="AC23" i="1"/>
  <c r="AB23" i="1"/>
  <c r="AD23" i="1"/>
  <c r="AA23" i="1"/>
  <c r="Z23" i="1"/>
  <c r="Y23" i="1"/>
  <c r="BW38" i="1"/>
  <c r="BV30" i="1"/>
  <c r="BV25" i="1"/>
  <c r="F22" i="2"/>
  <c r="F21" i="2"/>
  <c r="CK23" i="1"/>
  <c r="CR23" i="1"/>
  <c r="CJ23" i="1" l="1"/>
  <c r="CI23" i="1"/>
  <c r="CG24" i="1"/>
  <c r="CF24" i="1" s="1"/>
  <c r="BY38" i="1"/>
  <c r="CA38" i="1" s="1"/>
  <c r="CB24" i="1"/>
  <c r="BZ24" i="1" s="1"/>
  <c r="BV39" i="1"/>
  <c r="BV31" i="1"/>
  <c r="BW30" i="1"/>
  <c r="BY30" i="1" s="1"/>
  <c r="BW25" i="1"/>
  <c r="CG38" i="1" l="1"/>
  <c r="CF38" i="1" s="1"/>
  <c r="CE24" i="1"/>
  <c r="CD24" i="1" s="1"/>
  <c r="CC24" i="1"/>
  <c r="AI24" i="1" s="1"/>
  <c r="BY25" i="1"/>
  <c r="CG25" i="1" s="1"/>
  <c r="CG30" i="1"/>
  <c r="CF30" i="1" s="1"/>
  <c r="BW39" i="1"/>
  <c r="CA30" i="1"/>
  <c r="BV26" i="1"/>
  <c r="DU46" i="1"/>
  <c r="DU76" i="1"/>
  <c r="DQ194" i="1"/>
  <c r="DQ94" i="1"/>
  <c r="DQ110" i="1"/>
  <c r="DQ275" i="1"/>
  <c r="DQ91" i="1"/>
  <c r="DQ300" i="1"/>
  <c r="DQ30" i="1"/>
  <c r="DQ44" i="1"/>
  <c r="DQ321" i="1"/>
  <c r="DQ409" i="1"/>
  <c r="DU123" i="1"/>
  <c r="DQ168" i="1"/>
  <c r="DQ266" i="1"/>
  <c r="DQ177" i="1"/>
  <c r="DQ278" i="1"/>
  <c r="DU72" i="1"/>
  <c r="DQ220" i="1"/>
  <c r="DQ192" i="1"/>
  <c r="DQ186" i="1"/>
  <c r="DQ199" i="1"/>
  <c r="DQ74" i="1"/>
  <c r="DQ267" i="1"/>
  <c r="DQ471" i="1"/>
  <c r="DQ400" i="1"/>
  <c r="DQ135" i="1"/>
  <c r="DU71" i="1"/>
  <c r="DQ433" i="1"/>
  <c r="DQ291" i="1"/>
  <c r="DQ225" i="1"/>
  <c r="DQ510" i="1"/>
  <c r="DQ396" i="1"/>
  <c r="DU126" i="1"/>
  <c r="DQ62" i="1"/>
  <c r="DQ85" i="1"/>
  <c r="DQ337" i="1"/>
  <c r="DQ121" i="1"/>
  <c r="DQ111" i="1"/>
  <c r="DQ298" i="1"/>
  <c r="DQ189" i="1"/>
  <c r="DQ178" i="1"/>
  <c r="DQ432" i="1"/>
  <c r="DQ497" i="1"/>
  <c r="DU137" i="1"/>
  <c r="DQ184" i="1"/>
  <c r="DQ363" i="1"/>
  <c r="DQ296" i="1"/>
  <c r="DU96" i="1"/>
  <c r="DQ350" i="1"/>
  <c r="DU102" i="1"/>
  <c r="DU45" i="1"/>
  <c r="DU58" i="1"/>
  <c r="DQ173" i="1"/>
  <c r="DQ372" i="1"/>
  <c r="DQ262" i="1"/>
  <c r="DQ352" i="1"/>
  <c r="DQ438" i="1"/>
  <c r="DQ71" i="1"/>
  <c r="DQ480" i="1"/>
  <c r="DQ458" i="1"/>
  <c r="DQ263" i="1"/>
  <c r="DQ66" i="1"/>
  <c r="DU60" i="1"/>
  <c r="DQ464" i="1"/>
  <c r="DQ358" i="1"/>
  <c r="DU114" i="1"/>
  <c r="DU97" i="1"/>
  <c r="DQ114" i="1"/>
  <c r="DQ376" i="1"/>
  <c r="DU86" i="1"/>
  <c r="DQ82" i="1"/>
  <c r="DQ76" i="1"/>
  <c r="DQ171" i="1"/>
  <c r="DQ513" i="1"/>
  <c r="DQ318" i="1"/>
  <c r="DQ106" i="1"/>
  <c r="DQ97" i="1"/>
  <c r="DQ167" i="1"/>
  <c r="DQ210" i="1"/>
  <c r="DQ131" i="1"/>
  <c r="DQ421" i="1"/>
  <c r="DQ120" i="1"/>
  <c r="DQ494" i="1"/>
  <c r="DQ211" i="1"/>
  <c r="DQ25" i="1"/>
  <c r="DQ302" i="1"/>
  <c r="DQ100" i="1"/>
  <c r="DU98" i="1"/>
  <c r="DQ310" i="1"/>
  <c r="DU87" i="1"/>
  <c r="DU91" i="1"/>
  <c r="DQ155" i="1"/>
  <c r="DQ427" i="1"/>
  <c r="DQ143" i="1"/>
  <c r="DQ333" i="1"/>
  <c r="DU110" i="1"/>
  <c r="DQ52" i="1"/>
  <c r="DQ134" i="1"/>
  <c r="DQ243" i="1"/>
  <c r="DQ369" i="1"/>
  <c r="DQ495" i="1"/>
  <c r="DQ465" i="1"/>
  <c r="DQ191" i="1"/>
  <c r="DU107" i="1"/>
  <c r="DQ152" i="1"/>
  <c r="DU105" i="1"/>
  <c r="DQ202" i="1"/>
  <c r="DQ473" i="1"/>
  <c r="DQ361" i="1"/>
  <c r="DQ158" i="1"/>
  <c r="DQ237" i="1"/>
  <c r="DQ486" i="1"/>
  <c r="DQ209" i="1"/>
  <c r="DQ308" i="1"/>
  <c r="DQ357" i="1"/>
  <c r="DU59" i="1"/>
  <c r="DQ219" i="1"/>
  <c r="DQ116" i="1"/>
  <c r="DQ197" i="1"/>
  <c r="DQ399" i="1"/>
  <c r="DQ54" i="1"/>
  <c r="DQ294" i="1"/>
  <c r="DQ499" i="1"/>
  <c r="DQ442" i="1"/>
  <c r="DQ254" i="1"/>
  <c r="DQ73" i="1"/>
  <c r="DQ389" i="1"/>
  <c r="DU135" i="1"/>
  <c r="DQ293" i="1"/>
  <c r="DQ179" i="1"/>
  <c r="DQ206" i="1"/>
  <c r="DQ290" i="1"/>
  <c r="DQ285" i="1"/>
  <c r="DQ122" i="1"/>
  <c r="DQ37" i="1"/>
  <c r="DQ253" i="1"/>
  <c r="DQ31" i="1"/>
  <c r="DQ313" i="1"/>
  <c r="DQ43" i="1"/>
  <c r="DQ280" i="1"/>
  <c r="DU108" i="1"/>
  <c r="DQ407" i="1"/>
  <c r="DQ489" i="1"/>
  <c r="DQ330" i="1"/>
  <c r="DQ512" i="1"/>
  <c r="DQ461" i="1"/>
  <c r="DU103" i="1"/>
  <c r="DU128" i="1"/>
  <c r="DQ459" i="1"/>
  <c r="DQ229" i="1"/>
  <c r="DQ164" i="1"/>
  <c r="DQ515" i="1"/>
  <c r="DQ53" i="1"/>
  <c r="DQ88" i="1"/>
  <c r="DU63" i="1"/>
  <c r="DQ34" i="1"/>
  <c r="DQ447" i="1"/>
  <c r="DQ450" i="1"/>
  <c r="DQ364" i="1"/>
  <c r="DQ295" i="1"/>
  <c r="DQ247" i="1"/>
  <c r="DQ145" i="1"/>
  <c r="DQ301" i="1"/>
  <c r="DQ238" i="1"/>
  <c r="DQ203" i="1"/>
  <c r="DQ48" i="1"/>
  <c r="DQ359" i="1"/>
  <c r="DU106" i="1"/>
  <c r="DQ384" i="1"/>
  <c r="DQ33" i="1"/>
  <c r="DU92" i="1"/>
  <c r="DQ261" i="1"/>
  <c r="DQ190" i="1"/>
  <c r="DU77" i="1"/>
  <c r="DQ279" i="1"/>
  <c r="DQ426" i="1"/>
  <c r="DQ445" i="1"/>
  <c r="DQ223" i="1"/>
  <c r="DQ57" i="1"/>
  <c r="DU138" i="1"/>
  <c r="DQ341" i="1"/>
  <c r="DQ370" i="1"/>
  <c r="DQ509" i="1"/>
  <c r="DU67" i="1"/>
  <c r="DQ305" i="1"/>
  <c r="DQ153" i="1"/>
  <c r="DQ346" i="1"/>
  <c r="DQ297" i="1"/>
  <c r="DU42" i="1"/>
  <c r="DQ377" i="1"/>
  <c r="DQ50" i="1"/>
  <c r="DU100" i="1"/>
  <c r="DQ214" i="1"/>
  <c r="DQ353" i="1"/>
  <c r="DQ299" i="1"/>
  <c r="DQ96" i="1"/>
  <c r="DQ332" i="1"/>
  <c r="DQ228" i="1"/>
  <c r="DQ345" i="1"/>
  <c r="DQ394" i="1"/>
  <c r="DU43" i="1"/>
  <c r="DQ496" i="1"/>
  <c r="DQ26" i="1"/>
  <c r="DQ271" i="1"/>
  <c r="DQ339" i="1"/>
  <c r="DQ351" i="1"/>
  <c r="DQ159" i="1"/>
  <c r="DQ176" i="1"/>
  <c r="DQ440" i="1"/>
  <c r="DQ277" i="1"/>
  <c r="DQ518" i="1"/>
  <c r="DQ161" i="1"/>
  <c r="DQ149" i="1"/>
  <c r="DQ410" i="1"/>
  <c r="DQ273" i="1"/>
  <c r="DU80" i="1"/>
  <c r="DQ72" i="1"/>
  <c r="DQ242" i="1"/>
  <c r="DQ216" i="1"/>
  <c r="DQ235" i="1"/>
  <c r="DQ226" i="1"/>
  <c r="DQ283" i="1"/>
  <c r="DQ129" i="1"/>
  <c r="DQ232" i="1"/>
  <c r="DQ137" i="1"/>
  <c r="DQ269" i="1"/>
  <c r="DQ387" i="1"/>
  <c r="DQ315" i="1"/>
  <c r="DQ349" i="1"/>
  <c r="DQ470" i="1"/>
  <c r="DQ56" i="1"/>
  <c r="DQ55" i="1"/>
  <c r="DU55" i="1"/>
  <c r="DQ79" i="1"/>
  <c r="DQ325" i="1"/>
  <c r="DU54" i="1"/>
  <c r="DQ406" i="1"/>
  <c r="DU50" i="1"/>
  <c r="DQ255" i="1"/>
  <c r="DU65" i="1"/>
  <c r="DQ166" i="1"/>
  <c r="DQ355" i="1"/>
  <c r="DQ309" i="1"/>
  <c r="DQ65" i="1"/>
  <c r="DU120" i="1"/>
  <c r="DQ251" i="1"/>
  <c r="DU82" i="1"/>
  <c r="DQ81" i="1"/>
  <c r="DQ246" i="1"/>
  <c r="DQ414" i="1"/>
  <c r="DQ441" i="1"/>
  <c r="DQ139" i="1"/>
  <c r="DU109" i="1"/>
  <c r="DQ233" i="1"/>
  <c r="DQ511" i="1"/>
  <c r="DQ188" i="1"/>
  <c r="DQ68" i="1"/>
  <c r="DQ316" i="1"/>
  <c r="DQ360" i="1"/>
  <c r="DQ132" i="1"/>
  <c r="DQ138" i="1"/>
  <c r="DQ92" i="1"/>
  <c r="DQ504" i="1"/>
  <c r="DQ343" i="1"/>
  <c r="DQ435" i="1"/>
  <c r="DU68" i="1"/>
  <c r="DQ201" i="1"/>
  <c r="DQ213" i="1"/>
  <c r="DQ172" i="1"/>
  <c r="DQ130" i="1"/>
  <c r="DQ469" i="1"/>
  <c r="DQ51" i="1"/>
  <c r="DQ472" i="1"/>
  <c r="DQ306" i="1"/>
  <c r="DQ286" i="1"/>
  <c r="DQ331" i="1"/>
  <c r="DQ102" i="1"/>
  <c r="DQ476" i="1"/>
  <c r="DQ218" i="1"/>
  <c r="DQ272" i="1"/>
  <c r="DQ35" i="1"/>
  <c r="DQ403" i="1"/>
  <c r="DQ323" i="1"/>
  <c r="DQ183" i="1"/>
  <c r="DQ378" i="1"/>
  <c r="DQ371" i="1"/>
  <c r="DQ230" i="1"/>
  <c r="DU53" i="1"/>
  <c r="DQ380" i="1"/>
  <c r="DQ264" i="1"/>
  <c r="DQ517" i="1"/>
  <c r="DQ455" i="1"/>
  <c r="DQ288" i="1"/>
  <c r="DQ516" i="1"/>
  <c r="DQ38" i="1"/>
  <c r="DU139" i="1"/>
  <c r="DQ398" i="1"/>
  <c r="DQ452" i="1"/>
  <c r="DQ386" i="1"/>
  <c r="DU52" i="1"/>
  <c r="DQ354" i="1"/>
  <c r="DQ175" i="1"/>
  <c r="DQ401" i="1"/>
  <c r="DQ217" i="1"/>
  <c r="DU131" i="1"/>
  <c r="DQ522" i="1"/>
  <c r="DU57" i="1"/>
  <c r="DQ443" i="1"/>
  <c r="DQ46" i="1"/>
  <c r="DU140" i="1"/>
  <c r="DQ347" i="1"/>
  <c r="DQ519" i="1"/>
  <c r="DQ468" i="1"/>
  <c r="DU122" i="1"/>
  <c r="DU51" i="1"/>
  <c r="DU99" i="1"/>
  <c r="DQ482" i="1"/>
  <c r="DQ180" i="1"/>
  <c r="DQ446" i="1"/>
  <c r="DQ198" i="1"/>
  <c r="DQ314" i="1"/>
  <c r="DQ47" i="1"/>
  <c r="DU74" i="1"/>
  <c r="DQ87" i="1"/>
  <c r="DQ101" i="1"/>
  <c r="DQ334" i="1"/>
  <c r="DQ477" i="1"/>
  <c r="DQ222" i="1"/>
  <c r="DU94" i="1"/>
  <c r="DQ123" i="1"/>
  <c r="DU64" i="1"/>
  <c r="DQ165" i="1"/>
  <c r="DU69" i="1"/>
  <c r="DQ437" i="1"/>
  <c r="DQ70" i="1"/>
  <c r="DQ506" i="1"/>
  <c r="DQ124" i="1"/>
  <c r="DQ488" i="1"/>
  <c r="DU121" i="1"/>
  <c r="DQ245" i="1"/>
  <c r="DQ144" i="1"/>
  <c r="DQ498" i="1"/>
  <c r="DQ502" i="1"/>
  <c r="DU88" i="1"/>
  <c r="DQ113" i="1"/>
  <c r="DQ417" i="1"/>
  <c r="DQ248" i="1"/>
  <c r="DQ59" i="1"/>
  <c r="DQ327" i="1"/>
  <c r="DQ32" i="1"/>
  <c r="DQ140" i="1"/>
  <c r="DQ249" i="1"/>
  <c r="DQ475" i="1"/>
  <c r="DQ521" i="1"/>
  <c r="DQ463" i="1"/>
  <c r="DQ322" i="1"/>
  <c r="DU119" i="1"/>
  <c r="DQ163" i="1"/>
  <c r="DQ63" i="1"/>
  <c r="DQ430" i="1"/>
  <c r="DQ454" i="1"/>
  <c r="DQ268" i="1"/>
  <c r="DQ69" i="1"/>
  <c r="DU56" i="1"/>
  <c r="DQ307" i="1"/>
  <c r="DQ303" i="1"/>
  <c r="DQ338" i="1"/>
  <c r="DU129" i="1"/>
  <c r="DQ492" i="1"/>
  <c r="DQ362" i="1"/>
  <c r="DQ241" i="1"/>
  <c r="DQ78" i="1"/>
  <c r="DQ28" i="1"/>
  <c r="DQ39" i="1"/>
  <c r="DU83" i="1"/>
  <c r="DQ256" i="1"/>
  <c r="DU133" i="1"/>
  <c r="DQ408" i="1"/>
  <c r="DU130" i="1"/>
  <c r="DQ503" i="1"/>
  <c r="DQ448" i="1"/>
  <c r="DQ93" i="1"/>
  <c r="DQ419" i="1"/>
  <c r="DQ507" i="1"/>
  <c r="DU85" i="1"/>
  <c r="DQ61" i="1"/>
  <c r="DQ239" i="1"/>
  <c r="DQ493" i="1"/>
  <c r="DQ460" i="1"/>
  <c r="DU141" i="1"/>
  <c r="DQ453" i="1"/>
  <c r="DQ287" i="1"/>
  <c r="DQ224" i="1"/>
  <c r="DQ425" i="1"/>
  <c r="DQ244" i="1"/>
  <c r="DQ342" i="1"/>
  <c r="DQ436" i="1"/>
  <c r="DQ424" i="1"/>
  <c r="DQ42" i="1"/>
  <c r="DQ478" i="1"/>
  <c r="DQ373" i="1"/>
  <c r="DQ257" i="1"/>
  <c r="DQ160" i="1"/>
  <c r="DQ252" i="1"/>
  <c r="DQ415" i="1"/>
  <c r="DQ142" i="1"/>
  <c r="DQ174" i="1"/>
  <c r="DQ99" i="1"/>
  <c r="DQ185" i="1"/>
  <c r="DQ375" i="1"/>
  <c r="DQ365" i="1"/>
  <c r="DQ276" i="1"/>
  <c r="DQ215" i="1"/>
  <c r="DQ89" i="1"/>
  <c r="DQ418" i="1"/>
  <c r="DQ98" i="1"/>
  <c r="DQ282" i="1"/>
  <c r="DQ484" i="1"/>
  <c r="DQ148" i="1"/>
  <c r="DQ169" i="1"/>
  <c r="DQ390" i="1"/>
  <c r="DQ457" i="1"/>
  <c r="DQ83" i="1"/>
  <c r="DU104" i="1"/>
  <c r="DQ64" i="1"/>
  <c r="DU127" i="1"/>
  <c r="DQ304" i="1"/>
  <c r="DQ451" i="1"/>
  <c r="DQ411" i="1"/>
  <c r="DQ147" i="1"/>
  <c r="DQ125" i="1"/>
  <c r="DQ136" i="1"/>
  <c r="DQ439" i="1"/>
  <c r="DQ270" i="1"/>
  <c r="DQ292" i="1"/>
  <c r="DQ45" i="1"/>
  <c r="DU136" i="1"/>
  <c r="DU41" i="1"/>
  <c r="DU116" i="1"/>
  <c r="DU79" i="1"/>
  <c r="DU113" i="1"/>
  <c r="DQ260" i="1"/>
  <c r="DQ187" i="1"/>
  <c r="DQ456" i="1"/>
  <c r="DQ119" i="1"/>
  <c r="DQ95" i="1"/>
  <c r="DQ227" i="1"/>
  <c r="DQ104" i="1"/>
  <c r="DQ117" i="1"/>
  <c r="DQ150" i="1"/>
  <c r="DQ36" i="1"/>
  <c r="DQ77" i="1"/>
  <c r="DQ41" i="1"/>
  <c r="DQ487" i="1"/>
  <c r="DQ500" i="1"/>
  <c r="DQ80" i="1"/>
  <c r="DQ328" i="1"/>
  <c r="DU134" i="1"/>
  <c r="DU40" i="1"/>
  <c r="DQ508" i="1"/>
  <c r="DQ429" i="1"/>
  <c r="DQ265" i="1"/>
  <c r="DQ212" i="1"/>
  <c r="DQ133" i="1"/>
  <c r="DQ205" i="1"/>
  <c r="DQ340" i="1"/>
  <c r="DU90" i="1"/>
  <c r="DU62" i="1"/>
  <c r="DQ141" i="1"/>
  <c r="DQ208" i="1"/>
  <c r="DQ404" i="1"/>
  <c r="DU70" i="1"/>
  <c r="DQ221" i="1"/>
  <c r="DU117" i="1"/>
  <c r="DQ423" i="1"/>
  <c r="DQ118" i="1"/>
  <c r="DQ335" i="1"/>
  <c r="DU81" i="1"/>
  <c r="DQ402" i="1"/>
  <c r="DQ58" i="1"/>
  <c r="DU95" i="1"/>
  <c r="DQ382" i="1"/>
  <c r="DQ368" i="1"/>
  <c r="DQ127" i="1"/>
  <c r="DQ412" i="1"/>
  <c r="DQ156" i="1"/>
  <c r="DQ514" i="1"/>
  <c r="DQ405" i="1"/>
  <c r="DQ154" i="1"/>
  <c r="DQ326" i="1"/>
  <c r="DU89" i="1"/>
  <c r="DQ284" i="1"/>
  <c r="DQ324" i="1"/>
  <c r="DQ491" i="1"/>
  <c r="DQ128" i="1"/>
  <c r="DU48" i="1"/>
  <c r="DQ381" i="1"/>
  <c r="DU66" i="1"/>
  <c r="DQ474" i="1"/>
  <c r="DQ479" i="1"/>
  <c r="DU84" i="1"/>
  <c r="DQ86" i="1"/>
  <c r="DQ109" i="1"/>
  <c r="DU111" i="1"/>
  <c r="DQ126" i="1"/>
  <c r="DU49" i="1"/>
  <c r="DQ329" i="1"/>
  <c r="DQ366" i="1"/>
  <c r="DQ317" i="1"/>
  <c r="DQ431" i="1"/>
  <c r="DQ312" i="1"/>
  <c r="DQ108" i="1"/>
  <c r="DQ413" i="1"/>
  <c r="DQ195" i="1"/>
  <c r="DQ27" i="1"/>
  <c r="DQ428" i="1"/>
  <c r="DQ344" i="1"/>
  <c r="DU112" i="1"/>
  <c r="DQ467" i="1"/>
  <c r="DQ181" i="1"/>
  <c r="DU118" i="1"/>
  <c r="DQ434" i="1"/>
  <c r="DU75" i="1"/>
  <c r="DQ115" i="1"/>
  <c r="DQ182" i="1"/>
  <c r="DQ501" i="1"/>
  <c r="DQ259" i="1"/>
  <c r="DQ193" i="1"/>
  <c r="DQ320" i="1"/>
  <c r="DQ84" i="1"/>
  <c r="DQ40" i="1"/>
  <c r="DQ146" i="1"/>
  <c r="DU124" i="1"/>
  <c r="DU115" i="1"/>
  <c r="DQ60" i="1"/>
  <c r="DQ200" i="1"/>
  <c r="DQ250" i="1"/>
  <c r="DQ374" i="1"/>
  <c r="DQ319" i="1"/>
  <c r="DQ103" i="1"/>
  <c r="DU47" i="1"/>
  <c r="DQ481" i="1"/>
  <c r="DQ151" i="1"/>
  <c r="DQ49" i="1"/>
  <c r="DQ397" i="1"/>
  <c r="DU101" i="1"/>
  <c r="DU125" i="1"/>
  <c r="DQ505" i="1"/>
  <c r="DQ196" i="1"/>
  <c r="DQ388" i="1"/>
  <c r="DQ207" i="1"/>
  <c r="DU142" i="1"/>
  <c r="DQ281" i="1"/>
  <c r="DQ231" i="1"/>
  <c r="DQ379" i="1"/>
  <c r="DQ67" i="1"/>
  <c r="DQ29" i="1"/>
  <c r="DQ289" i="1"/>
  <c r="DQ385" i="1"/>
  <c r="DQ236" i="1"/>
  <c r="DU132" i="1"/>
  <c r="DQ483" i="1"/>
  <c r="DQ392" i="1"/>
  <c r="DQ105" i="1"/>
  <c r="DQ490" i="1"/>
  <c r="DQ462" i="1"/>
  <c r="DQ311" i="1"/>
  <c r="DU73" i="1"/>
  <c r="DQ520" i="1"/>
  <c r="DQ393" i="1"/>
  <c r="DQ416" i="1"/>
  <c r="DQ258" i="1"/>
  <c r="DU61" i="1"/>
  <c r="DQ466" i="1"/>
  <c r="DU78" i="1"/>
  <c r="DQ336" i="1"/>
  <c r="DQ395" i="1"/>
  <c r="DQ420" i="1"/>
  <c r="DQ422" i="1"/>
  <c r="DQ356" i="1"/>
  <c r="DQ75" i="1"/>
  <c r="DQ274" i="1"/>
  <c r="DQ240" i="1"/>
  <c r="DQ444" i="1"/>
  <c r="DQ391" i="1"/>
  <c r="DQ112" i="1"/>
  <c r="DQ107" i="1"/>
  <c r="DQ170" i="1"/>
  <c r="DU44" i="1"/>
  <c r="DQ162" i="1"/>
  <c r="DQ157" i="1"/>
  <c r="DQ383" i="1"/>
  <c r="DQ485" i="1"/>
  <c r="DQ90" i="1"/>
  <c r="DQ204" i="1"/>
  <c r="DQ234" i="1"/>
  <c r="DU93" i="1"/>
  <c r="DQ348" i="1"/>
  <c r="DQ449" i="1"/>
  <c r="DQ367" i="1"/>
  <c r="DR429" i="1" l="1"/>
  <c r="DR282" i="1"/>
  <c r="DR246" i="1"/>
  <c r="DR497" i="1"/>
  <c r="DR164" i="1"/>
  <c r="CR241" i="1"/>
  <c r="CK241" i="1"/>
  <c r="CU241" i="1"/>
  <c r="CV241" i="1" s="1"/>
  <c r="CN241" i="1"/>
  <c r="CO241" i="1" s="1"/>
  <c r="DA241" i="1" s="1"/>
  <c r="DD241" i="1" s="1"/>
  <c r="DE241" i="1" s="1"/>
  <c r="A241" i="1"/>
  <c r="DR340" i="1"/>
  <c r="DR345" i="1"/>
  <c r="CR410" i="1"/>
  <c r="A410" i="1"/>
  <c r="CU410" i="1"/>
  <c r="CV410" i="1" s="1"/>
  <c r="CK410" i="1"/>
  <c r="CN410" i="1"/>
  <c r="CO410" i="1" s="1"/>
  <c r="DA410" i="1" s="1"/>
  <c r="DD410" i="1" s="1"/>
  <c r="DE410" i="1" s="1"/>
  <c r="DR266" i="1"/>
  <c r="DR365" i="1"/>
  <c r="A44" i="1"/>
  <c r="DR130" i="1"/>
  <c r="CN188" i="1"/>
  <c r="CO188" i="1" s="1"/>
  <c r="DA188" i="1" s="1"/>
  <c r="DD188" i="1" s="1"/>
  <c r="DE188" i="1" s="1"/>
  <c r="CU188" i="1"/>
  <c r="CV188" i="1" s="1"/>
  <c r="A188" i="1"/>
  <c r="CR188" i="1"/>
  <c r="CS188" i="1" s="1"/>
  <c r="CK188" i="1"/>
  <c r="CU393" i="1"/>
  <c r="CV393" i="1" s="1"/>
  <c r="CK393" i="1"/>
  <c r="CN393" i="1"/>
  <c r="CO393" i="1" s="1"/>
  <c r="DA393" i="1" s="1"/>
  <c r="DD393" i="1" s="1"/>
  <c r="DE393" i="1" s="1"/>
  <c r="A393" i="1"/>
  <c r="CR393" i="1"/>
  <c r="A457" i="1"/>
  <c r="CR457" i="1"/>
  <c r="CK457" i="1"/>
  <c r="CN457" i="1"/>
  <c r="CO457" i="1" s="1"/>
  <c r="DA457" i="1" s="1"/>
  <c r="DD457" i="1" s="1"/>
  <c r="DE457" i="1" s="1"/>
  <c r="CU457" i="1"/>
  <c r="CV457" i="1" s="1"/>
  <c r="CU467" i="1"/>
  <c r="CV467" i="1" s="1"/>
  <c r="CN467" i="1"/>
  <c r="CO467" i="1" s="1"/>
  <c r="DA467" i="1" s="1"/>
  <c r="DD467" i="1" s="1"/>
  <c r="DE467" i="1" s="1"/>
  <c r="A467" i="1"/>
  <c r="CK467" i="1"/>
  <c r="CR467" i="1"/>
  <c r="CU204" i="1"/>
  <c r="CV204" i="1" s="1"/>
  <c r="A204" i="1"/>
  <c r="CK204" i="1"/>
  <c r="CR204" i="1"/>
  <c r="CN204" i="1"/>
  <c r="CO204" i="1" s="1"/>
  <c r="DA204" i="1" s="1"/>
  <c r="DD204" i="1" s="1"/>
  <c r="DE204" i="1" s="1"/>
  <c r="DR171" i="1"/>
  <c r="DR276" i="1"/>
  <c r="DR472" i="1"/>
  <c r="DR447" i="1"/>
  <c r="DR113" i="1"/>
  <c r="A260" i="1"/>
  <c r="CR260" i="1"/>
  <c r="CK260" i="1"/>
  <c r="CU260" i="1"/>
  <c r="CV260" i="1" s="1"/>
  <c r="CN260" i="1"/>
  <c r="CO260" i="1" s="1"/>
  <c r="DA260" i="1" s="1"/>
  <c r="DD260" i="1" s="1"/>
  <c r="DE260" i="1" s="1"/>
  <c r="DV91" i="1"/>
  <c r="CN407" i="1"/>
  <c r="CO407" i="1" s="1"/>
  <c r="DA407" i="1" s="1"/>
  <c r="DD407" i="1" s="1"/>
  <c r="DE407" i="1" s="1"/>
  <c r="CK407" i="1"/>
  <c r="CR407" i="1"/>
  <c r="CU407" i="1"/>
  <c r="CV407" i="1" s="1"/>
  <c r="A407" i="1"/>
  <c r="A426" i="1"/>
  <c r="CN426" i="1"/>
  <c r="CO426" i="1" s="1"/>
  <c r="DA426" i="1" s="1"/>
  <c r="DD426" i="1" s="1"/>
  <c r="DE426" i="1" s="1"/>
  <c r="CR426" i="1"/>
  <c r="CU426" i="1"/>
  <c r="CV426" i="1" s="1"/>
  <c r="CK426" i="1"/>
  <c r="CN132" i="1"/>
  <c r="CO132" i="1" s="1"/>
  <c r="DA132" i="1" s="1"/>
  <c r="DD132" i="1" s="1"/>
  <c r="DE132" i="1" s="1"/>
  <c r="CK132" i="1"/>
  <c r="CJ132" i="1" s="1"/>
  <c r="CR132" i="1"/>
  <c r="CQ132" i="1" s="1"/>
  <c r="A132" i="1"/>
  <c r="CU132" i="1"/>
  <c r="CV132" i="1" s="1"/>
  <c r="DV116" i="1"/>
  <c r="DR392" i="1"/>
  <c r="CN195" i="1"/>
  <c r="CO195" i="1" s="1"/>
  <c r="DA195" i="1" s="1"/>
  <c r="DD195" i="1" s="1"/>
  <c r="DE195" i="1" s="1"/>
  <c r="A195" i="1"/>
  <c r="CU195" i="1"/>
  <c r="CV195" i="1" s="1"/>
  <c r="CK195" i="1"/>
  <c r="CR195" i="1"/>
  <c r="DR439" i="1"/>
  <c r="DR457" i="1"/>
  <c r="DR228" i="1"/>
  <c r="DR92" i="1"/>
  <c r="DR321" i="1"/>
  <c r="DV73" i="1"/>
  <c r="DV118" i="1"/>
  <c r="DR308" i="1"/>
  <c r="CN192" i="1"/>
  <c r="CO192" i="1" s="1"/>
  <c r="DA192" i="1" s="1"/>
  <c r="DD192" i="1" s="1"/>
  <c r="DE192" i="1" s="1"/>
  <c r="CR192" i="1"/>
  <c r="CU192" i="1"/>
  <c r="CV192" i="1" s="1"/>
  <c r="CK192" i="1"/>
  <c r="CI192" i="1" s="1"/>
  <c r="A192" i="1"/>
  <c r="A34" i="1"/>
  <c r="DR481" i="1"/>
  <c r="CN409" i="1"/>
  <c r="CO409" i="1" s="1"/>
  <c r="DA409" i="1" s="1"/>
  <c r="DD409" i="1" s="1"/>
  <c r="DE409" i="1" s="1"/>
  <c r="CK409" i="1"/>
  <c r="CL409" i="1" s="1"/>
  <c r="A409" i="1"/>
  <c r="CU409" i="1"/>
  <c r="CV409" i="1" s="1"/>
  <c r="CR409" i="1"/>
  <c r="A507" i="1"/>
  <c r="CN507" i="1"/>
  <c r="CO507" i="1" s="1"/>
  <c r="DA507" i="1" s="1"/>
  <c r="DD507" i="1" s="1"/>
  <c r="DE507" i="1" s="1"/>
  <c r="CU507" i="1"/>
  <c r="CV507" i="1" s="1"/>
  <c r="CK507" i="1"/>
  <c r="CI507" i="1" s="1"/>
  <c r="CR507" i="1"/>
  <c r="CU123" i="1"/>
  <c r="CV123" i="1" s="1"/>
  <c r="A123" i="1"/>
  <c r="CK123" i="1"/>
  <c r="CN123" i="1"/>
  <c r="CO123" i="1" s="1"/>
  <c r="DA123" i="1" s="1"/>
  <c r="DD123" i="1" s="1"/>
  <c r="DE123" i="1" s="1"/>
  <c r="CR123" i="1"/>
  <c r="DR356" i="1"/>
  <c r="DR37" i="1"/>
  <c r="CK302" i="1"/>
  <c r="A302" i="1"/>
  <c r="CN302" i="1"/>
  <c r="CO302" i="1" s="1"/>
  <c r="DA302" i="1" s="1"/>
  <c r="DD302" i="1" s="1"/>
  <c r="DE302" i="1" s="1"/>
  <c r="CU302" i="1"/>
  <c r="CV302" i="1" s="1"/>
  <c r="CR302" i="1"/>
  <c r="CK212" i="1"/>
  <c r="CN212" i="1"/>
  <c r="CO212" i="1" s="1"/>
  <c r="DA212" i="1" s="1"/>
  <c r="DD212" i="1" s="1"/>
  <c r="DE212" i="1" s="1"/>
  <c r="CR212" i="1"/>
  <c r="A212" i="1"/>
  <c r="CU212" i="1"/>
  <c r="CV212" i="1" s="1"/>
  <c r="CR451" i="1"/>
  <c r="CN451" i="1"/>
  <c r="CO451" i="1" s="1"/>
  <c r="DA451" i="1" s="1"/>
  <c r="DD451" i="1" s="1"/>
  <c r="DE451" i="1" s="1"/>
  <c r="CU451" i="1"/>
  <c r="CV451" i="1" s="1"/>
  <c r="CK451" i="1"/>
  <c r="A451" i="1"/>
  <c r="CU486" i="1"/>
  <c r="CV486" i="1" s="1"/>
  <c r="A486" i="1"/>
  <c r="CK486" i="1"/>
  <c r="CN486" i="1"/>
  <c r="CO486" i="1" s="1"/>
  <c r="DA486" i="1" s="1"/>
  <c r="DD486" i="1" s="1"/>
  <c r="DE486" i="1" s="1"/>
  <c r="CR486" i="1"/>
  <c r="CK234" i="1"/>
  <c r="CR234" i="1"/>
  <c r="CU234" i="1"/>
  <c r="CV234" i="1" s="1"/>
  <c r="A234" i="1"/>
  <c r="CN234" i="1"/>
  <c r="CO234" i="1" s="1"/>
  <c r="DA234" i="1" s="1"/>
  <c r="DD234" i="1" s="1"/>
  <c r="DE234" i="1" s="1"/>
  <c r="DV137" i="1"/>
  <c r="A101" i="1"/>
  <c r="CR101" i="1"/>
  <c r="CU101" i="1"/>
  <c r="CV101" i="1" s="1"/>
  <c r="CK101" i="1"/>
  <c r="CN101" i="1"/>
  <c r="CO101" i="1" s="1"/>
  <c r="DA101" i="1" s="1"/>
  <c r="DD101" i="1" s="1"/>
  <c r="DE101" i="1" s="1"/>
  <c r="DR74" i="1"/>
  <c r="DR463" i="1"/>
  <c r="CU256" i="1"/>
  <c r="CV256" i="1" s="1"/>
  <c r="CR256" i="1"/>
  <c r="CN256" i="1"/>
  <c r="CO256" i="1" s="1"/>
  <c r="DA256" i="1" s="1"/>
  <c r="DD256" i="1" s="1"/>
  <c r="DE256" i="1" s="1"/>
  <c r="CK256" i="1"/>
  <c r="A256" i="1"/>
  <c r="CK500" i="1"/>
  <c r="CU500" i="1"/>
  <c r="CV500" i="1" s="1"/>
  <c r="CN500" i="1"/>
  <c r="CO500" i="1" s="1"/>
  <c r="DA500" i="1" s="1"/>
  <c r="DD500" i="1" s="1"/>
  <c r="DE500" i="1" s="1"/>
  <c r="A500" i="1"/>
  <c r="CR500" i="1"/>
  <c r="DV113" i="1"/>
  <c r="DR272" i="1"/>
  <c r="CN301" i="1"/>
  <c r="CO301" i="1" s="1"/>
  <c r="DA301" i="1" s="1"/>
  <c r="DD301" i="1" s="1"/>
  <c r="DE301" i="1" s="1"/>
  <c r="A301" i="1"/>
  <c r="CR301" i="1"/>
  <c r="CK301" i="1"/>
  <c r="CU301" i="1"/>
  <c r="CV301" i="1" s="1"/>
  <c r="CN167" i="1"/>
  <c r="CO167" i="1" s="1"/>
  <c r="DA167" i="1" s="1"/>
  <c r="DD167" i="1" s="1"/>
  <c r="DE167" i="1" s="1"/>
  <c r="A167" i="1"/>
  <c r="CR167" i="1"/>
  <c r="CK167" i="1"/>
  <c r="CU167" i="1"/>
  <c r="CV167" i="1" s="1"/>
  <c r="DV89" i="1"/>
  <c r="DR485" i="1"/>
  <c r="DR59" i="1"/>
  <c r="A30" i="1"/>
  <c r="CN328" i="1"/>
  <c r="CO328" i="1" s="1"/>
  <c r="DA328" i="1" s="1"/>
  <c r="DD328" i="1" s="1"/>
  <c r="DE328" i="1" s="1"/>
  <c r="CU328" i="1"/>
  <c r="CV328" i="1" s="1"/>
  <c r="A328" i="1"/>
  <c r="CK328" i="1"/>
  <c r="CR328" i="1"/>
  <c r="DR114" i="1"/>
  <c r="CR239" i="1"/>
  <c r="CK239" i="1"/>
  <c r="A239" i="1"/>
  <c r="CN239" i="1"/>
  <c r="CO239" i="1" s="1"/>
  <c r="DA239" i="1" s="1"/>
  <c r="DD239" i="1" s="1"/>
  <c r="DE239" i="1" s="1"/>
  <c r="CU239" i="1"/>
  <c r="CV239" i="1" s="1"/>
  <c r="DR238" i="1"/>
  <c r="DR210" i="1"/>
  <c r="CU318" i="1"/>
  <c r="CV318" i="1" s="1"/>
  <c r="CN318" i="1"/>
  <c r="CO318" i="1" s="1"/>
  <c r="DA318" i="1" s="1"/>
  <c r="DD318" i="1" s="1"/>
  <c r="DE318" i="1" s="1"/>
  <c r="CR318" i="1"/>
  <c r="A318" i="1"/>
  <c r="CK318" i="1"/>
  <c r="CU320" i="1"/>
  <c r="CV320" i="1" s="1"/>
  <c r="CR320" i="1"/>
  <c r="CK320" i="1"/>
  <c r="CN320" i="1"/>
  <c r="CO320" i="1" s="1"/>
  <c r="DA320" i="1" s="1"/>
  <c r="DD320" i="1" s="1"/>
  <c r="DE320" i="1" s="1"/>
  <c r="A320" i="1"/>
  <c r="CN155" i="1"/>
  <c r="CO155" i="1" s="1"/>
  <c r="DA155" i="1" s="1"/>
  <c r="DD155" i="1" s="1"/>
  <c r="DE155" i="1" s="1"/>
  <c r="CU155" i="1"/>
  <c r="CV155" i="1" s="1"/>
  <c r="A155" i="1"/>
  <c r="CR155" i="1"/>
  <c r="CK155" i="1"/>
  <c r="DR186" i="1"/>
  <c r="DR225" i="1"/>
  <c r="DR352" i="1"/>
  <c r="A176" i="1"/>
  <c r="CU176" i="1"/>
  <c r="CV176" i="1" s="1"/>
  <c r="CK176" i="1"/>
  <c r="CR176" i="1"/>
  <c r="CN176" i="1"/>
  <c r="CO176" i="1" s="1"/>
  <c r="DA176" i="1" s="1"/>
  <c r="DD176" i="1" s="1"/>
  <c r="DE176" i="1" s="1"/>
  <c r="DR221" i="1"/>
  <c r="DR397" i="1"/>
  <c r="DR240" i="1"/>
  <c r="DR317" i="1"/>
  <c r="CU175" i="1"/>
  <c r="CV175" i="1" s="1"/>
  <c r="CR175" i="1"/>
  <c r="A175" i="1"/>
  <c r="CK175" i="1"/>
  <c r="CN175" i="1"/>
  <c r="CO175" i="1" s="1"/>
  <c r="DA175" i="1" s="1"/>
  <c r="DD175" i="1" s="1"/>
  <c r="DE175" i="1" s="1"/>
  <c r="A47" i="1"/>
  <c r="DR70" i="1"/>
  <c r="A122" i="1"/>
  <c r="CK122" i="1"/>
  <c r="CR122" i="1"/>
  <c r="CN122" i="1"/>
  <c r="CO122" i="1" s="1"/>
  <c r="DA122" i="1" s="1"/>
  <c r="DD122" i="1" s="1"/>
  <c r="DE122" i="1" s="1"/>
  <c r="CU122" i="1"/>
  <c r="CV122" i="1" s="1"/>
  <c r="A90" i="1"/>
  <c r="DV142" i="1"/>
  <c r="DR367" i="1"/>
  <c r="DR90" i="1"/>
  <c r="CN96" i="1"/>
  <c r="CO96" i="1" s="1"/>
  <c r="DA96" i="1" s="1"/>
  <c r="DD96" i="1" s="1"/>
  <c r="DE96" i="1" s="1"/>
  <c r="A96" i="1"/>
  <c r="CU96" i="1"/>
  <c r="CV96" i="1" s="1"/>
  <c r="CR96" i="1"/>
  <c r="CK96" i="1"/>
  <c r="DR383" i="1"/>
  <c r="DR203" i="1"/>
  <c r="DV77" i="1"/>
  <c r="A412" i="1"/>
  <c r="CK412" i="1"/>
  <c r="CU412" i="1"/>
  <c r="CV412" i="1" s="1"/>
  <c r="CN412" i="1"/>
  <c r="CO412" i="1" s="1"/>
  <c r="DA412" i="1" s="1"/>
  <c r="DD412" i="1" s="1"/>
  <c r="DE412" i="1" s="1"/>
  <c r="CR412" i="1"/>
  <c r="CQ412" i="1" s="1"/>
  <c r="DR52" i="1"/>
  <c r="DR473" i="1"/>
  <c r="A85" i="1"/>
  <c r="DR159" i="1"/>
  <c r="CU186" i="1"/>
  <c r="CV186" i="1" s="1"/>
  <c r="CK186" i="1"/>
  <c r="CI186" i="1" s="1"/>
  <c r="CR186" i="1"/>
  <c r="A186" i="1"/>
  <c r="CN186" i="1"/>
  <c r="CO186" i="1" s="1"/>
  <c r="DA186" i="1" s="1"/>
  <c r="DD186" i="1" s="1"/>
  <c r="DE186" i="1" s="1"/>
  <c r="DR297" i="1"/>
  <c r="DR27" i="1"/>
  <c r="DR298" i="1"/>
  <c r="DR513" i="1"/>
  <c r="CK497" i="1"/>
  <c r="CN497" i="1"/>
  <c r="CO497" i="1" s="1"/>
  <c r="DA497" i="1" s="1"/>
  <c r="DD497" i="1" s="1"/>
  <c r="DE497" i="1" s="1"/>
  <c r="CR497" i="1"/>
  <c r="CU497" i="1"/>
  <c r="CV497" i="1" s="1"/>
  <c r="A497" i="1"/>
  <c r="CR342" i="1"/>
  <c r="CU342" i="1"/>
  <c r="CV342" i="1" s="1"/>
  <c r="A342" i="1"/>
  <c r="CN342" i="1"/>
  <c r="CO342" i="1" s="1"/>
  <c r="DA342" i="1" s="1"/>
  <c r="DD342" i="1" s="1"/>
  <c r="DE342" i="1" s="1"/>
  <c r="CK342" i="1"/>
  <c r="DR192" i="1"/>
  <c r="CK147" i="1"/>
  <c r="CR147" i="1"/>
  <c r="CN147" i="1"/>
  <c r="CO147" i="1" s="1"/>
  <c r="DA147" i="1" s="1"/>
  <c r="DD147" i="1" s="1"/>
  <c r="DE147" i="1" s="1"/>
  <c r="A147" i="1"/>
  <c r="CU147" i="1"/>
  <c r="CV147" i="1" s="1"/>
  <c r="DR322" i="1"/>
  <c r="DR517" i="1"/>
  <c r="DR189" i="1"/>
  <c r="CN418" i="1"/>
  <c r="CO418" i="1" s="1"/>
  <c r="DA418" i="1" s="1"/>
  <c r="DD418" i="1" s="1"/>
  <c r="DE418" i="1" s="1"/>
  <c r="CK418" i="1"/>
  <c r="A418" i="1"/>
  <c r="CR418" i="1"/>
  <c r="CU418" i="1"/>
  <c r="CV418" i="1" s="1"/>
  <c r="DR336" i="1"/>
  <c r="A28" i="1"/>
  <c r="A140" i="1"/>
  <c r="CK140" i="1"/>
  <c r="CN140" i="1"/>
  <c r="CO140" i="1" s="1"/>
  <c r="DA140" i="1" s="1"/>
  <c r="DD140" i="1" s="1"/>
  <c r="DE140" i="1" s="1"/>
  <c r="CR140" i="1"/>
  <c r="CU140" i="1"/>
  <c r="CV140" i="1" s="1"/>
  <c r="DR437" i="1"/>
  <c r="CU373" i="1"/>
  <c r="CV373" i="1" s="1"/>
  <c r="CK373" i="1"/>
  <c r="CN373" i="1"/>
  <c r="CO373" i="1" s="1"/>
  <c r="DA373" i="1" s="1"/>
  <c r="DD373" i="1" s="1"/>
  <c r="DE373" i="1" s="1"/>
  <c r="A373" i="1"/>
  <c r="CR373" i="1"/>
  <c r="DR178" i="1"/>
  <c r="DR388" i="1"/>
  <c r="DV58" i="1"/>
  <c r="DR75" i="1"/>
  <c r="A46" i="1"/>
  <c r="CN230" i="1"/>
  <c r="CO230" i="1" s="1"/>
  <c r="DA230" i="1" s="1"/>
  <c r="DD230" i="1" s="1"/>
  <c r="DE230" i="1" s="1"/>
  <c r="CK230" i="1"/>
  <c r="CR230" i="1"/>
  <c r="A230" i="1"/>
  <c r="CU230" i="1"/>
  <c r="CV230" i="1" s="1"/>
  <c r="CK168" i="1"/>
  <c r="A168" i="1"/>
  <c r="CU168" i="1"/>
  <c r="CV168" i="1" s="1"/>
  <c r="CN168" i="1"/>
  <c r="CO168" i="1" s="1"/>
  <c r="DA168" i="1" s="1"/>
  <c r="DD168" i="1" s="1"/>
  <c r="DE168" i="1" s="1"/>
  <c r="CR168" i="1"/>
  <c r="DR245" i="1"/>
  <c r="CN300" i="1"/>
  <c r="CO300" i="1" s="1"/>
  <c r="DA300" i="1" s="1"/>
  <c r="DD300" i="1" s="1"/>
  <c r="DE300" i="1" s="1"/>
  <c r="CK300" i="1"/>
  <c r="A300" i="1"/>
  <c r="CR300" i="1"/>
  <c r="CU300" i="1"/>
  <c r="CV300" i="1" s="1"/>
  <c r="DR452" i="1"/>
  <c r="CK156" i="1"/>
  <c r="CI156" i="1" s="1"/>
  <c r="CR156" i="1"/>
  <c r="CN156" i="1"/>
  <c r="CO156" i="1" s="1"/>
  <c r="DA156" i="1" s="1"/>
  <c r="DD156" i="1" s="1"/>
  <c r="DE156" i="1" s="1"/>
  <c r="CU156" i="1"/>
  <c r="CV156" i="1" s="1"/>
  <c r="A156" i="1"/>
  <c r="CN145" i="1"/>
  <c r="CO145" i="1" s="1"/>
  <c r="DA145" i="1" s="1"/>
  <c r="DD145" i="1" s="1"/>
  <c r="DE145" i="1" s="1"/>
  <c r="CR145" i="1"/>
  <c r="A145" i="1"/>
  <c r="CK145" i="1"/>
  <c r="CU145" i="1"/>
  <c r="CV145" i="1" s="1"/>
  <c r="DR417" i="1"/>
  <c r="DR117" i="1"/>
  <c r="DR427" i="1"/>
  <c r="DR202" i="1"/>
  <c r="DR351" i="1"/>
  <c r="DR85" i="1"/>
  <c r="A341" i="1"/>
  <c r="CK341" i="1"/>
  <c r="CR341" i="1"/>
  <c r="CQ341" i="1" s="1"/>
  <c r="CU341" i="1"/>
  <c r="CV341" i="1" s="1"/>
  <c r="CN341" i="1"/>
  <c r="CO341" i="1" s="1"/>
  <c r="DA341" i="1" s="1"/>
  <c r="DD341" i="1" s="1"/>
  <c r="DE341" i="1" s="1"/>
  <c r="DR215" i="1"/>
  <c r="DR374" i="1"/>
  <c r="DR207" i="1"/>
  <c r="A51" i="1"/>
  <c r="A169" i="1"/>
  <c r="CU169" i="1"/>
  <c r="CV169" i="1" s="1"/>
  <c r="CR169" i="1"/>
  <c r="CQ169" i="1" s="1"/>
  <c r="CK169" i="1"/>
  <c r="CN169" i="1"/>
  <c r="CO169" i="1" s="1"/>
  <c r="DA169" i="1" s="1"/>
  <c r="DD169" i="1" s="1"/>
  <c r="DE169" i="1" s="1"/>
  <c r="CU213" i="1"/>
  <c r="CV213" i="1" s="1"/>
  <c r="A213" i="1"/>
  <c r="CR213" i="1"/>
  <c r="CN213" i="1"/>
  <c r="CO213" i="1" s="1"/>
  <c r="DA213" i="1" s="1"/>
  <c r="DD213" i="1" s="1"/>
  <c r="DE213" i="1" s="1"/>
  <c r="CK213" i="1"/>
  <c r="DR142" i="1"/>
  <c r="DV61" i="1"/>
  <c r="DR154" i="1"/>
  <c r="DR428" i="1"/>
  <c r="DR381" i="1"/>
  <c r="DR444" i="1"/>
  <c r="CK355" i="1"/>
  <c r="CN355" i="1"/>
  <c r="CO355" i="1" s="1"/>
  <c r="DA355" i="1" s="1"/>
  <c r="DD355" i="1" s="1"/>
  <c r="DE355" i="1" s="1"/>
  <c r="A355" i="1"/>
  <c r="CR355" i="1"/>
  <c r="CU355" i="1"/>
  <c r="CV355" i="1" s="1"/>
  <c r="DR42" i="1"/>
  <c r="CU491" i="1"/>
  <c r="CV491" i="1" s="1"/>
  <c r="CR491" i="1"/>
  <c r="CK491" i="1"/>
  <c r="CN491" i="1"/>
  <c r="CO491" i="1" s="1"/>
  <c r="DA491" i="1" s="1"/>
  <c r="DD491" i="1" s="1"/>
  <c r="DE491" i="1" s="1"/>
  <c r="A491" i="1"/>
  <c r="CK367" i="1"/>
  <c r="CL367" i="1" s="1"/>
  <c r="CR367" i="1"/>
  <c r="A367" i="1"/>
  <c r="CU367" i="1"/>
  <c r="CV367" i="1" s="1"/>
  <c r="CN367" i="1"/>
  <c r="CO367" i="1" s="1"/>
  <c r="DA367" i="1" s="1"/>
  <c r="DD367" i="1" s="1"/>
  <c r="DE367" i="1" s="1"/>
  <c r="DR312" i="1"/>
  <c r="A49" i="1"/>
  <c r="A364" i="1"/>
  <c r="CK364" i="1"/>
  <c r="CR364" i="1"/>
  <c r="CU364" i="1"/>
  <c r="CV364" i="1" s="1"/>
  <c r="CN364" i="1"/>
  <c r="CO364" i="1" s="1"/>
  <c r="DA364" i="1" s="1"/>
  <c r="DD364" i="1" s="1"/>
  <c r="DE364" i="1" s="1"/>
  <c r="A465" i="1"/>
  <c r="CN465" i="1"/>
  <c r="CO465" i="1" s="1"/>
  <c r="DA465" i="1" s="1"/>
  <c r="DD465" i="1" s="1"/>
  <c r="DE465" i="1" s="1"/>
  <c r="CK465" i="1"/>
  <c r="CI465" i="1" s="1"/>
  <c r="CU465" i="1"/>
  <c r="CV465" i="1" s="1"/>
  <c r="CR465" i="1"/>
  <c r="CR107" i="1"/>
  <c r="CK107" i="1"/>
  <c r="A107" i="1"/>
  <c r="CN107" i="1"/>
  <c r="CO107" i="1" s="1"/>
  <c r="DA107" i="1" s="1"/>
  <c r="DD107" i="1" s="1"/>
  <c r="DE107" i="1" s="1"/>
  <c r="CU107" i="1"/>
  <c r="CV107" i="1" s="1"/>
  <c r="CN389" i="1"/>
  <c r="CO389" i="1" s="1"/>
  <c r="DA389" i="1" s="1"/>
  <c r="DD389" i="1" s="1"/>
  <c r="DE389" i="1" s="1"/>
  <c r="CU389" i="1"/>
  <c r="CV389" i="1" s="1"/>
  <c r="CK389" i="1"/>
  <c r="A389" i="1"/>
  <c r="CR389" i="1"/>
  <c r="DR287" i="1"/>
  <c r="DR83" i="1"/>
  <c r="DR314" i="1"/>
  <c r="DR111" i="1"/>
  <c r="DR32" i="1"/>
  <c r="DR169" i="1"/>
  <c r="DR98" i="1"/>
  <c r="CN150" i="1"/>
  <c r="CO150" i="1" s="1"/>
  <c r="DA150" i="1" s="1"/>
  <c r="DD150" i="1" s="1"/>
  <c r="DE150" i="1" s="1"/>
  <c r="A150" i="1"/>
  <c r="CU150" i="1"/>
  <c r="CV150" i="1" s="1"/>
  <c r="CK150" i="1"/>
  <c r="CR150" i="1"/>
  <c r="DR64" i="1"/>
  <c r="DR464" i="1"/>
  <c r="CN480" i="1"/>
  <c r="CO480" i="1" s="1"/>
  <c r="DA480" i="1" s="1"/>
  <c r="DD480" i="1" s="1"/>
  <c r="DE480" i="1" s="1"/>
  <c r="CR480" i="1"/>
  <c r="CU480" i="1"/>
  <c r="CV480" i="1" s="1"/>
  <c r="A480" i="1"/>
  <c r="CK480" i="1"/>
  <c r="DR157" i="1"/>
  <c r="DR329" i="1"/>
  <c r="CR388" i="1"/>
  <c r="CU388" i="1"/>
  <c r="CV388" i="1" s="1"/>
  <c r="CK388" i="1"/>
  <c r="CJ388" i="1" s="1"/>
  <c r="A388" i="1"/>
  <c r="CN388" i="1"/>
  <c r="CO388" i="1" s="1"/>
  <c r="DA388" i="1" s="1"/>
  <c r="DD388" i="1" s="1"/>
  <c r="DE388" i="1" s="1"/>
  <c r="CN344" i="1"/>
  <c r="CO344" i="1" s="1"/>
  <c r="DA344" i="1" s="1"/>
  <c r="DD344" i="1" s="1"/>
  <c r="DE344" i="1" s="1"/>
  <c r="A344" i="1"/>
  <c r="CK344" i="1"/>
  <c r="CI344" i="1" s="1"/>
  <c r="CR344" i="1"/>
  <c r="CU344" i="1"/>
  <c r="CV344" i="1" s="1"/>
  <c r="DR410" i="1"/>
  <c r="DR110" i="1"/>
  <c r="CK391" i="1"/>
  <c r="CN391" i="1"/>
  <c r="CO391" i="1" s="1"/>
  <c r="DA391" i="1" s="1"/>
  <c r="DD391" i="1" s="1"/>
  <c r="DE391" i="1" s="1"/>
  <c r="CU391" i="1"/>
  <c r="CV391" i="1" s="1"/>
  <c r="CR391" i="1"/>
  <c r="A391" i="1"/>
  <c r="CK221" i="1"/>
  <c r="CU221" i="1"/>
  <c r="CV221" i="1" s="1"/>
  <c r="A221" i="1"/>
  <c r="CR221" i="1"/>
  <c r="CN221" i="1"/>
  <c r="CO221" i="1" s="1"/>
  <c r="DA221" i="1" s="1"/>
  <c r="DD221" i="1" s="1"/>
  <c r="DE221" i="1" s="1"/>
  <c r="DV135" i="1"/>
  <c r="CK506" i="1"/>
  <c r="A506" i="1"/>
  <c r="CN506" i="1"/>
  <c r="CO506" i="1" s="1"/>
  <c r="DA506" i="1" s="1"/>
  <c r="DD506" i="1" s="1"/>
  <c r="DE506" i="1" s="1"/>
  <c r="CR506" i="1"/>
  <c r="CU506" i="1"/>
  <c r="CV506" i="1" s="1"/>
  <c r="CU297" i="1"/>
  <c r="CV297" i="1" s="1"/>
  <c r="A297" i="1"/>
  <c r="CK297" i="1"/>
  <c r="CR297" i="1"/>
  <c r="CN297" i="1"/>
  <c r="CO297" i="1" s="1"/>
  <c r="DA297" i="1" s="1"/>
  <c r="DD297" i="1" s="1"/>
  <c r="DE297" i="1" s="1"/>
  <c r="A340" i="1"/>
  <c r="CK340" i="1"/>
  <c r="CL340" i="1" s="1"/>
  <c r="CR340" i="1"/>
  <c r="CN340" i="1"/>
  <c r="CO340" i="1" s="1"/>
  <c r="DA340" i="1" s="1"/>
  <c r="DD340" i="1" s="1"/>
  <c r="DE340" i="1" s="1"/>
  <c r="CU340" i="1"/>
  <c r="CV340" i="1" s="1"/>
  <c r="DR162" i="1"/>
  <c r="DR205" i="1"/>
  <c r="DR324" i="1"/>
  <c r="CR485" i="1"/>
  <c r="CN485" i="1"/>
  <c r="CO485" i="1" s="1"/>
  <c r="DA485" i="1" s="1"/>
  <c r="DD485" i="1" s="1"/>
  <c r="DE485" i="1" s="1"/>
  <c r="CU485" i="1"/>
  <c r="CV485" i="1" s="1"/>
  <c r="CK485" i="1"/>
  <c r="A485" i="1"/>
  <c r="CN184" i="1"/>
  <c r="CO184" i="1" s="1"/>
  <c r="DA184" i="1" s="1"/>
  <c r="DD184" i="1" s="1"/>
  <c r="DE184" i="1" s="1"/>
  <c r="A184" i="1"/>
  <c r="CK184" i="1"/>
  <c r="CI184" i="1" s="1"/>
  <c r="CR184" i="1"/>
  <c r="CU184" i="1"/>
  <c r="CV184" i="1" s="1"/>
  <c r="CR405" i="1"/>
  <c r="CK405" i="1"/>
  <c r="A405" i="1"/>
  <c r="CU405" i="1"/>
  <c r="CV405" i="1" s="1"/>
  <c r="CN405" i="1"/>
  <c r="CO405" i="1" s="1"/>
  <c r="DA405" i="1" s="1"/>
  <c r="DD405" i="1" s="1"/>
  <c r="DE405" i="1" s="1"/>
  <c r="CU116" i="1"/>
  <c r="CV116" i="1" s="1"/>
  <c r="CN116" i="1"/>
  <c r="CO116" i="1" s="1"/>
  <c r="DA116" i="1" s="1"/>
  <c r="DD116" i="1" s="1"/>
  <c r="DE116" i="1" s="1"/>
  <c r="A116" i="1"/>
  <c r="CR116" i="1"/>
  <c r="CK116" i="1"/>
  <c r="DR173" i="1"/>
  <c r="CN94" i="1"/>
  <c r="CO94" i="1" s="1"/>
  <c r="DA94" i="1" s="1"/>
  <c r="DD94" i="1" s="1"/>
  <c r="DE94" i="1" s="1"/>
  <c r="CU94" i="1"/>
  <c r="CV94" i="1" s="1"/>
  <c r="CR94" i="1"/>
  <c r="CS94" i="1" s="1"/>
  <c r="A94" i="1"/>
  <c r="CK94" i="1"/>
  <c r="A135" i="1"/>
  <c r="CN135" i="1"/>
  <c r="CO135" i="1" s="1"/>
  <c r="DA135" i="1" s="1"/>
  <c r="DD135" i="1" s="1"/>
  <c r="DE135" i="1" s="1"/>
  <c r="CR135" i="1"/>
  <c r="CU135" i="1"/>
  <c r="CV135" i="1" s="1"/>
  <c r="CK135" i="1"/>
  <c r="A65" i="1"/>
  <c r="A69" i="1"/>
  <c r="A41" i="1"/>
  <c r="DR35" i="1"/>
  <c r="DR248" i="1"/>
  <c r="DR270" i="1"/>
  <c r="DR112" i="1"/>
  <c r="DR453" i="1"/>
  <c r="CK425" i="1"/>
  <c r="CR425" i="1"/>
  <c r="CU425" i="1"/>
  <c r="CV425" i="1" s="1"/>
  <c r="CN425" i="1"/>
  <c r="CO425" i="1" s="1"/>
  <c r="DA425" i="1" s="1"/>
  <c r="DD425" i="1" s="1"/>
  <c r="DE425" i="1" s="1"/>
  <c r="A425" i="1"/>
  <c r="CU489" i="1"/>
  <c r="CV489" i="1" s="1"/>
  <c r="CN489" i="1"/>
  <c r="CO489" i="1" s="1"/>
  <c r="DA489" i="1" s="1"/>
  <c r="DD489" i="1" s="1"/>
  <c r="DE489" i="1" s="1"/>
  <c r="CK489" i="1"/>
  <c r="CJ489" i="1" s="1"/>
  <c r="A489" i="1"/>
  <c r="CR489" i="1"/>
  <c r="A271" i="1"/>
  <c r="CK271" i="1"/>
  <c r="CU271" i="1"/>
  <c r="CV271" i="1" s="1"/>
  <c r="CR271" i="1"/>
  <c r="CN271" i="1"/>
  <c r="CO271" i="1" s="1"/>
  <c r="DA271" i="1" s="1"/>
  <c r="DD271" i="1" s="1"/>
  <c r="DE271" i="1" s="1"/>
  <c r="DR156" i="1"/>
  <c r="DR86" i="1"/>
  <c r="CK462" i="1"/>
  <c r="A462" i="1"/>
  <c r="CU462" i="1"/>
  <c r="CV462" i="1" s="1"/>
  <c r="CR462" i="1"/>
  <c r="CN462" i="1"/>
  <c r="CO462" i="1" s="1"/>
  <c r="DA462" i="1" s="1"/>
  <c r="DD462" i="1" s="1"/>
  <c r="DE462" i="1" s="1"/>
  <c r="DR292" i="1"/>
  <c r="DR446" i="1"/>
  <c r="DR515" i="1"/>
  <c r="CN255" i="1"/>
  <c r="CO255" i="1" s="1"/>
  <c r="DA255" i="1" s="1"/>
  <c r="DD255" i="1" s="1"/>
  <c r="DE255" i="1" s="1"/>
  <c r="CK255" i="1"/>
  <c r="CU255" i="1"/>
  <c r="CV255" i="1" s="1"/>
  <c r="A255" i="1"/>
  <c r="CR255" i="1"/>
  <c r="DR268" i="1"/>
  <c r="CN329" i="1"/>
  <c r="CO329" i="1" s="1"/>
  <c r="DA329" i="1" s="1"/>
  <c r="DD329" i="1" s="1"/>
  <c r="DE329" i="1" s="1"/>
  <c r="CK329" i="1"/>
  <c r="A329" i="1"/>
  <c r="CR329" i="1"/>
  <c r="CU329" i="1"/>
  <c r="CV329" i="1" s="1"/>
  <c r="DR124" i="1"/>
  <c r="DV78" i="1"/>
  <c r="CK206" i="1"/>
  <c r="CR206" i="1"/>
  <c r="CN206" i="1"/>
  <c r="CO206" i="1" s="1"/>
  <c r="DA206" i="1" s="1"/>
  <c r="DD206" i="1" s="1"/>
  <c r="DE206" i="1" s="1"/>
  <c r="A206" i="1"/>
  <c r="CU206" i="1"/>
  <c r="CV206" i="1" s="1"/>
  <c r="A143" i="1"/>
  <c r="CK143" i="1"/>
  <c r="CR143" i="1"/>
  <c r="CU143" i="1"/>
  <c r="CV143" i="1" s="1"/>
  <c r="CN143" i="1"/>
  <c r="CO143" i="1" s="1"/>
  <c r="DA143" i="1" s="1"/>
  <c r="DD143" i="1" s="1"/>
  <c r="DE143" i="1" s="1"/>
  <c r="DR218" i="1"/>
  <c r="CU327" i="1"/>
  <c r="CV327" i="1" s="1"/>
  <c r="CR327" i="1"/>
  <c r="CN327" i="1"/>
  <c r="CO327" i="1" s="1"/>
  <c r="DA327" i="1" s="1"/>
  <c r="DD327" i="1" s="1"/>
  <c r="DE327" i="1" s="1"/>
  <c r="CK327" i="1"/>
  <c r="A327" i="1"/>
  <c r="A26" i="1"/>
  <c r="DR84" i="1"/>
  <c r="DR172" i="1"/>
  <c r="DR510" i="1"/>
  <c r="DR211" i="1"/>
  <c r="DR456" i="1"/>
  <c r="A131" i="1"/>
  <c r="CR131" i="1"/>
  <c r="CN131" i="1"/>
  <c r="CO131" i="1" s="1"/>
  <c r="DA131" i="1" s="1"/>
  <c r="DD131" i="1" s="1"/>
  <c r="DE131" i="1" s="1"/>
  <c r="CK131" i="1"/>
  <c r="CI131" i="1" s="1"/>
  <c r="CU131" i="1"/>
  <c r="CV131" i="1" s="1"/>
  <c r="CU522" i="1"/>
  <c r="CV522" i="1" s="1"/>
  <c r="CR522" i="1"/>
  <c r="CN522" i="1"/>
  <c r="CO522" i="1" s="1"/>
  <c r="DA522" i="1" s="1"/>
  <c r="DD522" i="1" s="1"/>
  <c r="DE522" i="1" s="1"/>
  <c r="A522" i="1"/>
  <c r="CK522" i="1"/>
  <c r="CR437" i="1"/>
  <c r="A437" i="1"/>
  <c r="CK437" i="1"/>
  <c r="CI437" i="1" s="1"/>
  <c r="CU437" i="1"/>
  <c r="CV437" i="1" s="1"/>
  <c r="CN437" i="1"/>
  <c r="CO437" i="1" s="1"/>
  <c r="DA437" i="1" s="1"/>
  <c r="DD437" i="1" s="1"/>
  <c r="DE437" i="1" s="1"/>
  <c r="CR120" i="1"/>
  <c r="CN120" i="1"/>
  <c r="CO120" i="1" s="1"/>
  <c r="DA120" i="1" s="1"/>
  <c r="DD120" i="1" s="1"/>
  <c r="DE120" i="1" s="1"/>
  <c r="A120" i="1"/>
  <c r="CU120" i="1"/>
  <c r="CV120" i="1" s="1"/>
  <c r="CK120" i="1"/>
  <c r="CN305" i="1"/>
  <c r="CO305" i="1" s="1"/>
  <c r="DA305" i="1" s="1"/>
  <c r="DD305" i="1" s="1"/>
  <c r="DE305" i="1" s="1"/>
  <c r="A305" i="1"/>
  <c r="CU305" i="1"/>
  <c r="CV305" i="1" s="1"/>
  <c r="CR305" i="1"/>
  <c r="CK305" i="1"/>
  <c r="DR231" i="1"/>
  <c r="CU272" i="1"/>
  <c r="CV272" i="1" s="1"/>
  <c r="CR272" i="1"/>
  <c r="CK272" i="1"/>
  <c r="CN272" i="1"/>
  <c r="CO272" i="1" s="1"/>
  <c r="DA272" i="1" s="1"/>
  <c r="DD272" i="1" s="1"/>
  <c r="DE272" i="1" s="1"/>
  <c r="A272" i="1"/>
  <c r="A177" i="1"/>
  <c r="CU177" i="1"/>
  <c r="CV177" i="1" s="1"/>
  <c r="CR177" i="1"/>
  <c r="CK177" i="1"/>
  <c r="CN177" i="1"/>
  <c r="CO177" i="1" s="1"/>
  <c r="DA177" i="1" s="1"/>
  <c r="DD177" i="1" s="1"/>
  <c r="DE177" i="1" s="1"/>
  <c r="A31" i="1"/>
  <c r="DR418" i="1"/>
  <c r="CU458" i="1"/>
  <c r="CV458" i="1" s="1"/>
  <c r="CN458" i="1"/>
  <c r="CO458" i="1" s="1"/>
  <c r="DA458" i="1" s="1"/>
  <c r="DD458" i="1" s="1"/>
  <c r="DE458" i="1" s="1"/>
  <c r="CR458" i="1"/>
  <c r="CS458" i="1" s="1"/>
  <c r="CK458" i="1"/>
  <c r="A458" i="1"/>
  <c r="CR306" i="1"/>
  <c r="CU306" i="1"/>
  <c r="CV306" i="1" s="1"/>
  <c r="CN306" i="1"/>
  <c r="CO306" i="1" s="1"/>
  <c r="DA306" i="1" s="1"/>
  <c r="DD306" i="1" s="1"/>
  <c r="DE306" i="1" s="1"/>
  <c r="A306" i="1"/>
  <c r="CK306" i="1"/>
  <c r="CR432" i="1"/>
  <c r="CK432" i="1"/>
  <c r="CN432" i="1"/>
  <c r="CO432" i="1" s="1"/>
  <c r="DA432" i="1" s="1"/>
  <c r="DD432" i="1" s="1"/>
  <c r="DE432" i="1" s="1"/>
  <c r="A432" i="1"/>
  <c r="CU432" i="1"/>
  <c r="CV432" i="1" s="1"/>
  <c r="DR125" i="1"/>
  <c r="A88" i="1"/>
  <c r="CK333" i="1"/>
  <c r="CR333" i="1"/>
  <c r="CN333" i="1"/>
  <c r="CO333" i="1" s="1"/>
  <c r="DA333" i="1" s="1"/>
  <c r="DD333" i="1" s="1"/>
  <c r="DE333" i="1" s="1"/>
  <c r="CU333" i="1"/>
  <c r="CV333" i="1" s="1"/>
  <c r="A333" i="1"/>
  <c r="CR304" i="1"/>
  <c r="CQ304" i="1" s="1"/>
  <c r="A304" i="1"/>
  <c r="CU304" i="1"/>
  <c r="CV304" i="1" s="1"/>
  <c r="CK304" i="1"/>
  <c r="CN304" i="1"/>
  <c r="CO304" i="1" s="1"/>
  <c r="DA304" i="1" s="1"/>
  <c r="DD304" i="1" s="1"/>
  <c r="DE304" i="1" s="1"/>
  <c r="DV122" i="1"/>
  <c r="CN487" i="1"/>
  <c r="CO487" i="1" s="1"/>
  <c r="DA487" i="1" s="1"/>
  <c r="DD487" i="1" s="1"/>
  <c r="DE487" i="1" s="1"/>
  <c r="CK487" i="1"/>
  <c r="A487" i="1"/>
  <c r="CR487" i="1"/>
  <c r="CU487" i="1"/>
  <c r="CV487" i="1" s="1"/>
  <c r="DR363" i="1"/>
  <c r="A463" i="1"/>
  <c r="CN463" i="1"/>
  <c r="CO463" i="1" s="1"/>
  <c r="DA463" i="1" s="1"/>
  <c r="DD463" i="1" s="1"/>
  <c r="DE463" i="1" s="1"/>
  <c r="CR463" i="1"/>
  <c r="CQ463" i="1" s="1"/>
  <c r="CK463" i="1"/>
  <c r="CU463" i="1"/>
  <c r="CV463" i="1" s="1"/>
  <c r="DR30" i="1"/>
  <c r="DR148" i="1"/>
  <c r="CU199" i="1"/>
  <c r="CV199" i="1" s="1"/>
  <c r="A199" i="1"/>
  <c r="CK199" i="1"/>
  <c r="CL199" i="1" s="1"/>
  <c r="CR199" i="1"/>
  <c r="CN199" i="1"/>
  <c r="CO199" i="1" s="1"/>
  <c r="DA199" i="1" s="1"/>
  <c r="DD199" i="1" s="1"/>
  <c r="DE199" i="1" s="1"/>
  <c r="DR163" i="1"/>
  <c r="DR311" i="1"/>
  <c r="CK496" i="1"/>
  <c r="CR496" i="1"/>
  <c r="A496" i="1"/>
  <c r="CN496" i="1"/>
  <c r="CO496" i="1" s="1"/>
  <c r="DA496" i="1" s="1"/>
  <c r="DD496" i="1" s="1"/>
  <c r="DE496" i="1" s="1"/>
  <c r="CU496" i="1"/>
  <c r="CV496" i="1" s="1"/>
  <c r="DR136" i="1"/>
  <c r="CN312" i="1"/>
  <c r="CO312" i="1" s="1"/>
  <c r="DA312" i="1" s="1"/>
  <c r="DD312" i="1" s="1"/>
  <c r="DE312" i="1" s="1"/>
  <c r="A312" i="1"/>
  <c r="CU312" i="1"/>
  <c r="CV312" i="1" s="1"/>
  <c r="CR312" i="1"/>
  <c r="CK312" i="1"/>
  <c r="DR194" i="1"/>
  <c r="CN237" i="1"/>
  <c r="CO237" i="1" s="1"/>
  <c r="DA237" i="1" s="1"/>
  <c r="DD237" i="1" s="1"/>
  <c r="DE237" i="1" s="1"/>
  <c r="CU237" i="1"/>
  <c r="CV237" i="1" s="1"/>
  <c r="CR237" i="1"/>
  <c r="CK237" i="1"/>
  <c r="A237" i="1"/>
  <c r="DR348" i="1"/>
  <c r="CU290" i="1"/>
  <c r="CV290" i="1" s="1"/>
  <c r="CN290" i="1"/>
  <c r="CO290" i="1" s="1"/>
  <c r="DA290" i="1" s="1"/>
  <c r="DD290" i="1" s="1"/>
  <c r="DE290" i="1" s="1"/>
  <c r="A290" i="1"/>
  <c r="CR290" i="1"/>
  <c r="CK290" i="1"/>
  <c r="DV93" i="1"/>
  <c r="DR103" i="1"/>
  <c r="DR280" i="1"/>
  <c r="DR65" i="1"/>
  <c r="DR185" i="1"/>
  <c r="DR405" i="1"/>
  <c r="DR180" i="1"/>
  <c r="CN233" i="1"/>
  <c r="CO233" i="1" s="1"/>
  <c r="DA233" i="1" s="1"/>
  <c r="DD233" i="1" s="1"/>
  <c r="DE233" i="1" s="1"/>
  <c r="CK233" i="1"/>
  <c r="A233" i="1"/>
  <c r="CR233" i="1"/>
  <c r="CS233" i="1" s="1"/>
  <c r="CU233" i="1"/>
  <c r="CV233" i="1" s="1"/>
  <c r="DR488" i="1"/>
  <c r="CN119" i="1"/>
  <c r="CO119" i="1" s="1"/>
  <c r="DA119" i="1" s="1"/>
  <c r="DD119" i="1" s="1"/>
  <c r="DE119" i="1" s="1"/>
  <c r="A119" i="1"/>
  <c r="CU119" i="1"/>
  <c r="CV119" i="1" s="1"/>
  <c r="CR119" i="1"/>
  <c r="CK119" i="1"/>
  <c r="DR219" i="1"/>
  <c r="CK380" i="1"/>
  <c r="CR380" i="1"/>
  <c r="CN380" i="1"/>
  <c r="CO380" i="1" s="1"/>
  <c r="DA380" i="1" s="1"/>
  <c r="DD380" i="1" s="1"/>
  <c r="DE380" i="1" s="1"/>
  <c r="A380" i="1"/>
  <c r="CU380" i="1"/>
  <c r="CV380" i="1" s="1"/>
  <c r="A27" i="1"/>
  <c r="A121" i="1"/>
  <c r="CK121" i="1"/>
  <c r="CN121" i="1"/>
  <c r="CO121" i="1" s="1"/>
  <c r="DA121" i="1" s="1"/>
  <c r="DD121" i="1" s="1"/>
  <c r="DE121" i="1" s="1"/>
  <c r="CR121" i="1"/>
  <c r="CU121" i="1"/>
  <c r="CV121" i="1" s="1"/>
  <c r="CN402" i="1"/>
  <c r="CO402" i="1" s="1"/>
  <c r="DA402" i="1" s="1"/>
  <c r="DD402" i="1" s="1"/>
  <c r="DE402" i="1" s="1"/>
  <c r="CR402" i="1"/>
  <c r="CK402" i="1"/>
  <c r="CI402" i="1" s="1"/>
  <c r="CU402" i="1"/>
  <c r="CV402" i="1" s="1"/>
  <c r="A402" i="1"/>
  <c r="DV80" i="1"/>
  <c r="DV48" i="1"/>
  <c r="CU419" i="1"/>
  <c r="CV419" i="1" s="1"/>
  <c r="CN419" i="1"/>
  <c r="CO419" i="1" s="1"/>
  <c r="DA419" i="1" s="1"/>
  <c r="DD419" i="1" s="1"/>
  <c r="DE419" i="1" s="1"/>
  <c r="A419" i="1"/>
  <c r="CR419" i="1"/>
  <c r="CQ419" i="1" s="1"/>
  <c r="CK419" i="1"/>
  <c r="DR133" i="1"/>
  <c r="DR334" i="1"/>
  <c r="DR69" i="1"/>
  <c r="CK468" i="1"/>
  <c r="CU468" i="1"/>
  <c r="CV468" i="1" s="1"/>
  <c r="CR468" i="1"/>
  <c r="CN468" i="1"/>
  <c r="CO468" i="1" s="1"/>
  <c r="DA468" i="1" s="1"/>
  <c r="DD468" i="1" s="1"/>
  <c r="DE468" i="1" s="1"/>
  <c r="A468" i="1"/>
  <c r="DR309" i="1"/>
  <c r="DR400" i="1"/>
  <c r="CU385" i="1"/>
  <c r="CV385" i="1" s="1"/>
  <c r="CK385" i="1"/>
  <c r="CR385" i="1"/>
  <c r="A385" i="1"/>
  <c r="CN385" i="1"/>
  <c r="CO385" i="1" s="1"/>
  <c r="DA385" i="1" s="1"/>
  <c r="DD385" i="1" s="1"/>
  <c r="DE385" i="1" s="1"/>
  <c r="DR424" i="1"/>
  <c r="DR129" i="1"/>
  <c r="DR487" i="1"/>
  <c r="CR198" i="1"/>
  <c r="A198" i="1"/>
  <c r="CN198" i="1"/>
  <c r="CO198" i="1" s="1"/>
  <c r="DA198" i="1" s="1"/>
  <c r="DD198" i="1" s="1"/>
  <c r="DE198" i="1" s="1"/>
  <c r="CU198" i="1"/>
  <c r="CV198" i="1" s="1"/>
  <c r="CK198" i="1"/>
  <c r="DR434" i="1"/>
  <c r="CN430" i="1"/>
  <c r="CO430" i="1" s="1"/>
  <c r="DA430" i="1" s="1"/>
  <c r="DD430" i="1" s="1"/>
  <c r="DE430" i="1" s="1"/>
  <c r="CU430" i="1"/>
  <c r="CV430" i="1" s="1"/>
  <c r="A430" i="1"/>
  <c r="CR430" i="1"/>
  <c r="CS430" i="1" s="1"/>
  <c r="CK430" i="1"/>
  <c r="DV99" i="1"/>
  <c r="DV69" i="1"/>
  <c r="CR100" i="1"/>
  <c r="A100" i="1"/>
  <c r="CN100" i="1"/>
  <c r="CO100" i="1" s="1"/>
  <c r="DA100" i="1" s="1"/>
  <c r="DD100" i="1" s="1"/>
  <c r="DE100" i="1" s="1"/>
  <c r="CK100" i="1"/>
  <c r="CL100" i="1" s="1"/>
  <c r="CU100" i="1"/>
  <c r="CV100" i="1" s="1"/>
  <c r="A89" i="1"/>
  <c r="DR339" i="1"/>
  <c r="A434" i="1"/>
  <c r="CR434" i="1"/>
  <c r="CN434" i="1"/>
  <c r="CO434" i="1" s="1"/>
  <c r="DA434" i="1" s="1"/>
  <c r="DD434" i="1" s="1"/>
  <c r="DE434" i="1" s="1"/>
  <c r="CK434" i="1"/>
  <c r="CJ434" i="1" s="1"/>
  <c r="CU434" i="1"/>
  <c r="CV434" i="1" s="1"/>
  <c r="CU250" i="1"/>
  <c r="CV250" i="1" s="1"/>
  <c r="CR250" i="1"/>
  <c r="A250" i="1"/>
  <c r="CN250" i="1"/>
  <c r="CO250" i="1" s="1"/>
  <c r="DA250" i="1" s="1"/>
  <c r="DD250" i="1" s="1"/>
  <c r="DE250" i="1" s="1"/>
  <c r="CK250" i="1"/>
  <c r="DR283" i="1"/>
  <c r="DR505" i="1"/>
  <c r="DR182" i="1"/>
  <c r="DR45" i="1"/>
  <c r="DR167" i="1"/>
  <c r="DR104" i="1"/>
  <c r="CK423" i="1"/>
  <c r="A423" i="1"/>
  <c r="CR423" i="1"/>
  <c r="CU423" i="1"/>
  <c r="CV423" i="1" s="1"/>
  <c r="CN423" i="1"/>
  <c r="CO423" i="1" s="1"/>
  <c r="DA423" i="1" s="1"/>
  <c r="DD423" i="1" s="1"/>
  <c r="DE423" i="1" s="1"/>
  <c r="A32" i="1"/>
  <c r="CU117" i="1"/>
  <c r="CV117" i="1" s="1"/>
  <c r="A117" i="1"/>
  <c r="CR117" i="1"/>
  <c r="CK117" i="1"/>
  <c r="CN117" i="1"/>
  <c r="CO117" i="1" s="1"/>
  <c r="DA117" i="1" s="1"/>
  <c r="DD117" i="1" s="1"/>
  <c r="DE117" i="1" s="1"/>
  <c r="DV88" i="1"/>
  <c r="DV67" i="1"/>
  <c r="CN261" i="1"/>
  <c r="CO261" i="1" s="1"/>
  <c r="DA261" i="1" s="1"/>
  <c r="DD261" i="1" s="1"/>
  <c r="DE261" i="1" s="1"/>
  <c r="CK261" i="1"/>
  <c r="CR261" i="1"/>
  <c r="CU261" i="1"/>
  <c r="CV261" i="1" s="1"/>
  <c r="A261" i="1"/>
  <c r="A228" i="1"/>
  <c r="CR228" i="1"/>
  <c r="CK228" i="1"/>
  <c r="CU228" i="1"/>
  <c r="CV228" i="1" s="1"/>
  <c r="CN228" i="1"/>
  <c r="CO228" i="1" s="1"/>
  <c r="DA228" i="1" s="1"/>
  <c r="DD228" i="1" s="1"/>
  <c r="DE228" i="1" s="1"/>
  <c r="CU436" i="1"/>
  <c r="CV436" i="1" s="1"/>
  <c r="CR436" i="1"/>
  <c r="CQ436" i="1" s="1"/>
  <c r="CK436" i="1"/>
  <c r="A436" i="1"/>
  <c r="CN436" i="1"/>
  <c r="CO436" i="1" s="1"/>
  <c r="DA436" i="1" s="1"/>
  <c r="DD436" i="1" s="1"/>
  <c r="DE436" i="1" s="1"/>
  <c r="CU403" i="1"/>
  <c r="CV403" i="1" s="1"/>
  <c r="CR403" i="1"/>
  <c r="CS403" i="1" s="1"/>
  <c r="CK403" i="1"/>
  <c r="A403" i="1"/>
  <c r="CN403" i="1"/>
  <c r="CO403" i="1" s="1"/>
  <c r="DA403" i="1" s="1"/>
  <c r="DD403" i="1" s="1"/>
  <c r="DE403" i="1" s="1"/>
  <c r="DR208" i="1"/>
  <c r="CN235" i="1"/>
  <c r="CO235" i="1" s="1"/>
  <c r="DA235" i="1" s="1"/>
  <c r="DD235" i="1" s="1"/>
  <c r="DE235" i="1" s="1"/>
  <c r="A235" i="1"/>
  <c r="CK235" i="1"/>
  <c r="CU235" i="1"/>
  <c r="CV235" i="1" s="1"/>
  <c r="CR235" i="1"/>
  <c r="DR478" i="1"/>
  <c r="DR288" i="1"/>
  <c r="DR500" i="1"/>
  <c r="DR197" i="1"/>
  <c r="CK374" i="1"/>
  <c r="A374" i="1"/>
  <c r="CU374" i="1"/>
  <c r="CV374" i="1" s="1"/>
  <c r="CN374" i="1"/>
  <c r="CO374" i="1" s="1"/>
  <c r="DA374" i="1" s="1"/>
  <c r="DD374" i="1" s="1"/>
  <c r="DE374" i="1" s="1"/>
  <c r="CR374" i="1"/>
  <c r="DR421" i="1"/>
  <c r="DR61" i="1"/>
  <c r="DR465" i="1"/>
  <c r="DV94" i="1"/>
  <c r="DV79" i="1"/>
  <c r="CK245" i="1"/>
  <c r="A245" i="1"/>
  <c r="CR245" i="1"/>
  <c r="CQ245" i="1" s="1"/>
  <c r="CN245" i="1"/>
  <c r="CO245" i="1" s="1"/>
  <c r="DA245" i="1" s="1"/>
  <c r="DD245" i="1" s="1"/>
  <c r="DE245" i="1" s="1"/>
  <c r="CU245" i="1"/>
  <c r="CV245" i="1" s="1"/>
  <c r="A68" i="1"/>
  <c r="DR106" i="1"/>
  <c r="DR506" i="1"/>
  <c r="CK217" i="1"/>
  <c r="CI217" i="1" s="1"/>
  <c r="CR217" i="1"/>
  <c r="CQ217" i="1" s="1"/>
  <c r="A217" i="1"/>
  <c r="CN217" i="1"/>
  <c r="CO217" i="1" s="1"/>
  <c r="DA217" i="1" s="1"/>
  <c r="DD217" i="1" s="1"/>
  <c r="DE217" i="1" s="1"/>
  <c r="CU217" i="1"/>
  <c r="CV217" i="1" s="1"/>
  <c r="CU279" i="1"/>
  <c r="CV279" i="1" s="1"/>
  <c r="CR279" i="1"/>
  <c r="CN279" i="1"/>
  <c r="CO279" i="1" s="1"/>
  <c r="DA279" i="1" s="1"/>
  <c r="DD279" i="1" s="1"/>
  <c r="DE279" i="1" s="1"/>
  <c r="A279" i="1"/>
  <c r="CK279" i="1"/>
  <c r="CL279" i="1" s="1"/>
  <c r="A86" i="1"/>
  <c r="CU211" i="1"/>
  <c r="CV211" i="1" s="1"/>
  <c r="CN211" i="1"/>
  <c r="CO211" i="1" s="1"/>
  <c r="DA211" i="1" s="1"/>
  <c r="DD211" i="1" s="1"/>
  <c r="DE211" i="1" s="1"/>
  <c r="CK211" i="1"/>
  <c r="CI211" i="1" s="1"/>
  <c r="A211" i="1"/>
  <c r="CR211" i="1"/>
  <c r="CS211" i="1" s="1"/>
  <c r="CK509" i="1"/>
  <c r="CN509" i="1"/>
  <c r="CO509" i="1" s="1"/>
  <c r="DA509" i="1" s="1"/>
  <c r="DD509" i="1" s="1"/>
  <c r="DE509" i="1" s="1"/>
  <c r="CR509" i="1"/>
  <c r="A509" i="1"/>
  <c r="CU509" i="1"/>
  <c r="CV509" i="1" s="1"/>
  <c r="DR50" i="1"/>
  <c r="CR351" i="1"/>
  <c r="CS351" i="1" s="1"/>
  <c r="CN351" i="1"/>
  <c r="CO351" i="1" s="1"/>
  <c r="DA351" i="1" s="1"/>
  <c r="DD351" i="1" s="1"/>
  <c r="DE351" i="1" s="1"/>
  <c r="CU351" i="1"/>
  <c r="CV351" i="1" s="1"/>
  <c r="CK351" i="1"/>
  <c r="CJ351" i="1" s="1"/>
  <c r="A351" i="1"/>
  <c r="CK446" i="1"/>
  <c r="CR446" i="1"/>
  <c r="CU446" i="1"/>
  <c r="CV446" i="1" s="1"/>
  <c r="CN446" i="1"/>
  <c r="CO446" i="1" s="1"/>
  <c r="DA446" i="1" s="1"/>
  <c r="DD446" i="1" s="1"/>
  <c r="DE446" i="1" s="1"/>
  <c r="A446" i="1"/>
  <c r="DR264" i="1"/>
  <c r="CN133" i="1"/>
  <c r="CO133" i="1" s="1"/>
  <c r="DA133" i="1" s="1"/>
  <c r="DD133" i="1" s="1"/>
  <c r="DE133" i="1" s="1"/>
  <c r="A133" i="1"/>
  <c r="CR133" i="1"/>
  <c r="CK133" i="1"/>
  <c r="CL133" i="1" s="1"/>
  <c r="CU133" i="1"/>
  <c r="CV133" i="1" s="1"/>
  <c r="DV98" i="1"/>
  <c r="DR253" i="1"/>
  <c r="DR503" i="1"/>
  <c r="DR300" i="1"/>
  <c r="DR378" i="1"/>
  <c r="A62" i="1"/>
  <c r="CN353" i="1"/>
  <c r="CO353" i="1" s="1"/>
  <c r="DA353" i="1" s="1"/>
  <c r="DD353" i="1" s="1"/>
  <c r="DE353" i="1" s="1"/>
  <c r="CK353" i="1"/>
  <c r="CI353" i="1" s="1"/>
  <c r="A353" i="1"/>
  <c r="CU353" i="1"/>
  <c r="CV353" i="1" s="1"/>
  <c r="CR353" i="1"/>
  <c r="CR118" i="1"/>
  <c r="CK118" i="1"/>
  <c r="CJ118" i="1" s="1"/>
  <c r="CN118" i="1"/>
  <c r="CO118" i="1" s="1"/>
  <c r="DA118" i="1" s="1"/>
  <c r="DD118" i="1" s="1"/>
  <c r="DE118" i="1" s="1"/>
  <c r="A118" i="1"/>
  <c r="CU118" i="1"/>
  <c r="CV118" i="1" s="1"/>
  <c r="DR170" i="1"/>
  <c r="A161" i="1"/>
  <c r="CN161" i="1"/>
  <c r="CO161" i="1" s="1"/>
  <c r="DA161" i="1" s="1"/>
  <c r="DD161" i="1" s="1"/>
  <c r="DE161" i="1" s="1"/>
  <c r="CK161" i="1"/>
  <c r="CU161" i="1"/>
  <c r="CV161" i="1" s="1"/>
  <c r="CR161" i="1"/>
  <c r="DR318" i="1"/>
  <c r="DR99" i="1"/>
  <c r="DR330" i="1"/>
  <c r="DV85" i="1"/>
  <c r="DR242" i="1"/>
  <c r="DR234" i="1"/>
  <c r="CN401" i="1"/>
  <c r="CO401" i="1" s="1"/>
  <c r="DA401" i="1" s="1"/>
  <c r="DD401" i="1" s="1"/>
  <c r="DE401" i="1" s="1"/>
  <c r="CR401" i="1"/>
  <c r="CU401" i="1"/>
  <c r="CV401" i="1" s="1"/>
  <c r="A401" i="1"/>
  <c r="CK401" i="1"/>
  <c r="DR502" i="1"/>
  <c r="A339" i="1"/>
  <c r="CR339" i="1"/>
  <c r="CN339" i="1"/>
  <c r="CO339" i="1" s="1"/>
  <c r="DA339" i="1" s="1"/>
  <c r="DD339" i="1" s="1"/>
  <c r="DE339" i="1" s="1"/>
  <c r="CU339" i="1"/>
  <c r="CV339" i="1" s="1"/>
  <c r="CK339" i="1"/>
  <c r="CU490" i="1"/>
  <c r="CV490" i="1" s="1"/>
  <c r="CR490" i="1"/>
  <c r="A490" i="1"/>
  <c r="CK490" i="1"/>
  <c r="CN490" i="1"/>
  <c r="CO490" i="1" s="1"/>
  <c r="DA490" i="1" s="1"/>
  <c r="DD490" i="1" s="1"/>
  <c r="DE490" i="1" s="1"/>
  <c r="DR313" i="1"/>
  <c r="DR232" i="1"/>
  <c r="DR226" i="1"/>
  <c r="DR82" i="1"/>
  <c r="A357" i="1"/>
  <c r="CN357" i="1"/>
  <c r="CO357" i="1" s="1"/>
  <c r="DA357" i="1" s="1"/>
  <c r="DD357" i="1" s="1"/>
  <c r="DE357" i="1" s="1"/>
  <c r="CU357" i="1"/>
  <c r="CV357" i="1" s="1"/>
  <c r="CR357" i="1"/>
  <c r="CK357" i="1"/>
  <c r="CR203" i="1"/>
  <c r="CN203" i="1"/>
  <c r="CO203" i="1" s="1"/>
  <c r="DA203" i="1" s="1"/>
  <c r="DD203" i="1" s="1"/>
  <c r="DE203" i="1" s="1"/>
  <c r="A203" i="1"/>
  <c r="CK203" i="1"/>
  <c r="CU203" i="1"/>
  <c r="CV203" i="1" s="1"/>
  <c r="CN370" i="1"/>
  <c r="CO370" i="1" s="1"/>
  <c r="DA370" i="1" s="1"/>
  <c r="DD370" i="1" s="1"/>
  <c r="DE370" i="1" s="1"/>
  <c r="CR370" i="1"/>
  <c r="CK370" i="1"/>
  <c r="CL370" i="1" s="1"/>
  <c r="A370" i="1"/>
  <c r="CU370" i="1"/>
  <c r="CV370" i="1" s="1"/>
  <c r="DR60" i="1"/>
  <c r="CK322" i="1"/>
  <c r="A322" i="1"/>
  <c r="CN322" i="1"/>
  <c r="CO322" i="1" s="1"/>
  <c r="DA322" i="1" s="1"/>
  <c r="DD322" i="1" s="1"/>
  <c r="DE322" i="1" s="1"/>
  <c r="CR322" i="1"/>
  <c r="CQ322" i="1" s="1"/>
  <c r="CU322" i="1"/>
  <c r="CV322" i="1" s="1"/>
  <c r="DV97" i="1"/>
  <c r="DR71" i="1"/>
  <c r="CK330" i="1"/>
  <c r="CR330" i="1"/>
  <c r="A330" i="1"/>
  <c r="CN330" i="1"/>
  <c r="CO330" i="1" s="1"/>
  <c r="DA330" i="1" s="1"/>
  <c r="DD330" i="1" s="1"/>
  <c r="DE330" i="1" s="1"/>
  <c r="CU330" i="1"/>
  <c r="CV330" i="1" s="1"/>
  <c r="DR407" i="1"/>
  <c r="A78" i="1"/>
  <c r="DR236" i="1"/>
  <c r="DR357" i="1"/>
  <c r="CR141" i="1"/>
  <c r="CK141" i="1"/>
  <c r="CU141" i="1"/>
  <c r="CV141" i="1" s="1"/>
  <c r="CN141" i="1"/>
  <c r="CO141" i="1" s="1"/>
  <c r="DA141" i="1" s="1"/>
  <c r="DD141" i="1" s="1"/>
  <c r="DE141" i="1" s="1"/>
  <c r="A141" i="1"/>
  <c r="CU422" i="1"/>
  <c r="CV422" i="1" s="1"/>
  <c r="A422" i="1"/>
  <c r="CK422" i="1"/>
  <c r="CR422" i="1"/>
  <c r="CN422" i="1"/>
  <c r="CO422" i="1" s="1"/>
  <c r="DA422" i="1" s="1"/>
  <c r="DD422" i="1" s="1"/>
  <c r="DE422" i="1" s="1"/>
  <c r="CR375" i="1"/>
  <c r="CK375" i="1"/>
  <c r="CU375" i="1"/>
  <c r="CV375" i="1" s="1"/>
  <c r="A375" i="1"/>
  <c r="CN375" i="1"/>
  <c r="CO375" i="1" s="1"/>
  <c r="DA375" i="1" s="1"/>
  <c r="DD375" i="1" s="1"/>
  <c r="DE375" i="1" s="1"/>
  <c r="DR441" i="1"/>
  <c r="A324" i="1"/>
  <c r="CR324" i="1"/>
  <c r="CN324" i="1"/>
  <c r="CO324" i="1" s="1"/>
  <c r="DA324" i="1" s="1"/>
  <c r="DD324" i="1" s="1"/>
  <c r="DE324" i="1" s="1"/>
  <c r="CU324" i="1"/>
  <c r="CV324" i="1" s="1"/>
  <c r="CK324" i="1"/>
  <c r="A36" i="1"/>
  <c r="DR460" i="1"/>
  <c r="CU108" i="1"/>
  <c r="CV108" i="1" s="1"/>
  <c r="CR108" i="1"/>
  <c r="CQ108" i="1" s="1"/>
  <c r="CK108" i="1"/>
  <c r="A108" i="1"/>
  <c r="CN108" i="1"/>
  <c r="CO108" i="1" s="1"/>
  <c r="DA108" i="1" s="1"/>
  <c r="DD108" i="1" s="1"/>
  <c r="DE108" i="1" s="1"/>
  <c r="DV46" i="1"/>
  <c r="DV126" i="1"/>
  <c r="A95" i="1"/>
  <c r="CR95" i="1"/>
  <c r="CU95" i="1"/>
  <c r="CV95" i="1" s="1"/>
  <c r="CN95" i="1"/>
  <c r="CO95" i="1" s="1"/>
  <c r="DA95" i="1" s="1"/>
  <c r="DD95" i="1" s="1"/>
  <c r="DE95" i="1" s="1"/>
  <c r="CK95" i="1"/>
  <c r="DR350" i="1"/>
  <c r="CR251" i="1"/>
  <c r="CU251" i="1"/>
  <c r="CV251" i="1" s="1"/>
  <c r="A251" i="1"/>
  <c r="CK251" i="1"/>
  <c r="CN251" i="1"/>
  <c r="CO251" i="1" s="1"/>
  <c r="DA251" i="1" s="1"/>
  <c r="DD251" i="1" s="1"/>
  <c r="DE251" i="1" s="1"/>
  <c r="DR368" i="1"/>
  <c r="DR256" i="1"/>
  <c r="CN394" i="1"/>
  <c r="CO394" i="1" s="1"/>
  <c r="DA394" i="1" s="1"/>
  <c r="DD394" i="1" s="1"/>
  <c r="DE394" i="1" s="1"/>
  <c r="CR394" i="1"/>
  <c r="CU394" i="1"/>
  <c r="CV394" i="1" s="1"/>
  <c r="CK394" i="1"/>
  <c r="A394" i="1"/>
  <c r="DR78" i="1"/>
  <c r="CN512" i="1"/>
  <c r="CO512" i="1" s="1"/>
  <c r="DA512" i="1" s="1"/>
  <c r="DD512" i="1" s="1"/>
  <c r="DE512" i="1" s="1"/>
  <c r="CR512" i="1"/>
  <c r="A512" i="1"/>
  <c r="CU512" i="1"/>
  <c r="CV512" i="1" s="1"/>
  <c r="CK512" i="1"/>
  <c r="DR141" i="1"/>
  <c r="A358" i="1"/>
  <c r="CR358" i="1"/>
  <c r="CQ358" i="1" s="1"/>
  <c r="CK358" i="1"/>
  <c r="CN358" i="1"/>
  <c r="CO358" i="1" s="1"/>
  <c r="DA358" i="1" s="1"/>
  <c r="DD358" i="1" s="1"/>
  <c r="DE358" i="1" s="1"/>
  <c r="CU358" i="1"/>
  <c r="CV358" i="1" s="1"/>
  <c r="DR425" i="1"/>
  <c r="DR128" i="1"/>
  <c r="DR327" i="1"/>
  <c r="CU484" i="1"/>
  <c r="CV484" i="1" s="1"/>
  <c r="CN484" i="1"/>
  <c r="CO484" i="1" s="1"/>
  <c r="DA484" i="1" s="1"/>
  <c r="DD484" i="1" s="1"/>
  <c r="DE484" i="1" s="1"/>
  <c r="CK484" i="1"/>
  <c r="CR484" i="1"/>
  <c r="A484" i="1"/>
  <c r="DV107" i="1"/>
  <c r="DV83" i="1"/>
  <c r="CN278" i="1"/>
  <c r="CO278" i="1" s="1"/>
  <c r="DA278" i="1" s="1"/>
  <c r="DD278" i="1" s="1"/>
  <c r="DE278" i="1" s="1"/>
  <c r="CK278" i="1"/>
  <c r="CR278" i="1"/>
  <c r="CU278" i="1"/>
  <c r="CV278" i="1" s="1"/>
  <c r="A278" i="1"/>
  <c r="DR81" i="1"/>
  <c r="DR323" i="1"/>
  <c r="DR96" i="1"/>
  <c r="DR372" i="1"/>
  <c r="CU179" i="1"/>
  <c r="CV179" i="1" s="1"/>
  <c r="CR179" i="1"/>
  <c r="A179" i="1"/>
  <c r="CK179" i="1"/>
  <c r="CJ179" i="1" s="1"/>
  <c r="CN179" i="1"/>
  <c r="CO179" i="1" s="1"/>
  <c r="DA179" i="1" s="1"/>
  <c r="DD179" i="1" s="1"/>
  <c r="DE179" i="1" s="1"/>
  <c r="CK315" i="1"/>
  <c r="A315" i="1"/>
  <c r="CR315" i="1"/>
  <c r="CU315" i="1"/>
  <c r="CV315" i="1" s="1"/>
  <c r="CN315" i="1"/>
  <c r="CO315" i="1" s="1"/>
  <c r="DA315" i="1" s="1"/>
  <c r="DD315" i="1" s="1"/>
  <c r="DE315" i="1" s="1"/>
  <c r="DR33" i="1"/>
  <c r="CK321" i="1"/>
  <c r="CU321" i="1"/>
  <c r="CV321" i="1" s="1"/>
  <c r="A321" i="1"/>
  <c r="CN321" i="1"/>
  <c r="CO321" i="1" s="1"/>
  <c r="DA321" i="1" s="1"/>
  <c r="DD321" i="1" s="1"/>
  <c r="DE321" i="1" s="1"/>
  <c r="CR321" i="1"/>
  <c r="DR415" i="1"/>
  <c r="CU310" i="1"/>
  <c r="CV310" i="1" s="1"/>
  <c r="CK310" i="1"/>
  <c r="CR310" i="1"/>
  <c r="CN310" i="1"/>
  <c r="CO310" i="1" s="1"/>
  <c r="DA310" i="1" s="1"/>
  <c r="DD310" i="1" s="1"/>
  <c r="DE310" i="1" s="1"/>
  <c r="A310" i="1"/>
  <c r="CU470" i="1"/>
  <c r="CV470" i="1" s="1"/>
  <c r="A470" i="1"/>
  <c r="CK470" i="1"/>
  <c r="CN470" i="1"/>
  <c r="CO470" i="1" s="1"/>
  <c r="DA470" i="1" s="1"/>
  <c r="DD470" i="1" s="1"/>
  <c r="DE470" i="1" s="1"/>
  <c r="CR470" i="1"/>
  <c r="DR443" i="1"/>
  <c r="CK285" i="1"/>
  <c r="CL285" i="1" s="1"/>
  <c r="CN285" i="1"/>
  <c r="CO285" i="1" s="1"/>
  <c r="DA285" i="1" s="1"/>
  <c r="DD285" i="1" s="1"/>
  <c r="DE285" i="1" s="1"/>
  <c r="A285" i="1"/>
  <c r="CR285" i="1"/>
  <c r="CU285" i="1"/>
  <c r="CV285" i="1" s="1"/>
  <c r="DV109" i="1"/>
  <c r="DV50" i="1"/>
  <c r="DR212" i="1"/>
  <c r="DR422" i="1"/>
  <c r="CU411" i="1"/>
  <c r="CV411" i="1" s="1"/>
  <c r="CK411" i="1"/>
  <c r="CN411" i="1"/>
  <c r="CO411" i="1" s="1"/>
  <c r="DA411" i="1" s="1"/>
  <c r="DD411" i="1" s="1"/>
  <c r="DE411" i="1" s="1"/>
  <c r="CR411" i="1"/>
  <c r="A411" i="1"/>
  <c r="DR484" i="1"/>
  <c r="CU138" i="1"/>
  <c r="CV138" i="1" s="1"/>
  <c r="CN138" i="1"/>
  <c r="CO138" i="1" s="1"/>
  <c r="DA138" i="1" s="1"/>
  <c r="DD138" i="1" s="1"/>
  <c r="DE138" i="1" s="1"/>
  <c r="CR138" i="1"/>
  <c r="CS138" i="1" s="1"/>
  <c r="A138" i="1"/>
  <c r="CK138" i="1"/>
  <c r="CL138" i="1" s="1"/>
  <c r="CK495" i="1"/>
  <c r="CN495" i="1"/>
  <c r="CO495" i="1" s="1"/>
  <c r="DA495" i="1" s="1"/>
  <c r="DD495" i="1" s="1"/>
  <c r="DE495" i="1" s="1"/>
  <c r="CR495" i="1"/>
  <c r="CQ495" i="1" s="1"/>
  <c r="CU495" i="1"/>
  <c r="CV495" i="1" s="1"/>
  <c r="A495" i="1"/>
  <c r="CR343" i="1"/>
  <c r="CQ343" i="1" s="1"/>
  <c r="A343" i="1"/>
  <c r="CK343" i="1"/>
  <c r="CU343" i="1"/>
  <c r="CV343" i="1" s="1"/>
  <c r="CN343" i="1"/>
  <c r="CO343" i="1" s="1"/>
  <c r="DA343" i="1" s="1"/>
  <c r="DD343" i="1" s="1"/>
  <c r="DE343" i="1" s="1"/>
  <c r="DR51" i="1"/>
  <c r="CU128" i="1"/>
  <c r="CV128" i="1" s="1"/>
  <c r="A128" i="1"/>
  <c r="CR128" i="1"/>
  <c r="CQ128" i="1" s="1"/>
  <c r="CN128" i="1"/>
  <c r="CO128" i="1" s="1"/>
  <c r="DA128" i="1" s="1"/>
  <c r="DD128" i="1" s="1"/>
  <c r="DE128" i="1" s="1"/>
  <c r="CK128" i="1"/>
  <c r="DR260" i="1"/>
  <c r="A441" i="1"/>
  <c r="CN441" i="1"/>
  <c r="CO441" i="1" s="1"/>
  <c r="DA441" i="1" s="1"/>
  <c r="DD441" i="1" s="1"/>
  <c r="DE441" i="1" s="1"/>
  <c r="CK441" i="1"/>
  <c r="CR441" i="1"/>
  <c r="CU441" i="1"/>
  <c r="CV441" i="1" s="1"/>
  <c r="A75" i="1"/>
  <c r="DR326" i="1"/>
  <c r="CN445" i="1"/>
  <c r="CO445" i="1" s="1"/>
  <c r="DA445" i="1" s="1"/>
  <c r="DD445" i="1" s="1"/>
  <c r="DE445" i="1" s="1"/>
  <c r="A445" i="1"/>
  <c r="CK445" i="1"/>
  <c r="CR445" i="1"/>
  <c r="CU445" i="1"/>
  <c r="CV445" i="1" s="1"/>
  <c r="DV53" i="1"/>
  <c r="DV117" i="1"/>
  <c r="CK387" i="1"/>
  <c r="CR387" i="1"/>
  <c r="CU387" i="1"/>
  <c r="CV387" i="1" s="1"/>
  <c r="A387" i="1"/>
  <c r="CN387" i="1"/>
  <c r="CO387" i="1" s="1"/>
  <c r="DA387" i="1" s="1"/>
  <c r="DD387" i="1" s="1"/>
  <c r="DE387" i="1" s="1"/>
  <c r="DR267" i="1"/>
  <c r="DR198" i="1"/>
  <c r="DR491" i="1"/>
  <c r="CK488" i="1"/>
  <c r="A488" i="1"/>
  <c r="CR488" i="1"/>
  <c r="CU488" i="1"/>
  <c r="CV488" i="1" s="1"/>
  <c r="CN488" i="1"/>
  <c r="CO488" i="1" s="1"/>
  <c r="DA488" i="1" s="1"/>
  <c r="DD488" i="1" s="1"/>
  <c r="DE488" i="1" s="1"/>
  <c r="CU511" i="1"/>
  <c r="CV511" i="1" s="1"/>
  <c r="CR511" i="1"/>
  <c r="CQ511" i="1" s="1"/>
  <c r="CK511" i="1"/>
  <c r="CN511" i="1"/>
  <c r="CO511" i="1" s="1"/>
  <c r="DA511" i="1" s="1"/>
  <c r="DD511" i="1" s="1"/>
  <c r="DE511" i="1" s="1"/>
  <c r="A511" i="1"/>
  <c r="CK479" i="1"/>
  <c r="CR479" i="1"/>
  <c r="CS479" i="1" s="1"/>
  <c r="A479" i="1"/>
  <c r="CU479" i="1"/>
  <c r="CV479" i="1" s="1"/>
  <c r="CN479" i="1"/>
  <c r="CO479" i="1" s="1"/>
  <c r="DA479" i="1" s="1"/>
  <c r="DD479" i="1" s="1"/>
  <c r="DE479" i="1" s="1"/>
  <c r="A317" i="1"/>
  <c r="CK317" i="1"/>
  <c r="CN317" i="1"/>
  <c r="CO317" i="1" s="1"/>
  <c r="DA317" i="1" s="1"/>
  <c r="DD317" i="1" s="1"/>
  <c r="DE317" i="1" s="1"/>
  <c r="CU317" i="1"/>
  <c r="CV317" i="1" s="1"/>
  <c r="CR317" i="1"/>
  <c r="A130" i="1"/>
  <c r="CN130" i="1"/>
  <c r="CO130" i="1" s="1"/>
  <c r="DA130" i="1" s="1"/>
  <c r="DD130" i="1" s="1"/>
  <c r="DE130" i="1" s="1"/>
  <c r="CK130" i="1"/>
  <c r="CU130" i="1"/>
  <c r="CV130" i="1" s="1"/>
  <c r="CR130" i="1"/>
  <c r="CQ130" i="1" s="1"/>
  <c r="CR104" i="1"/>
  <c r="A104" i="1"/>
  <c r="CU104" i="1"/>
  <c r="CV104" i="1" s="1"/>
  <c r="CN104" i="1"/>
  <c r="CO104" i="1" s="1"/>
  <c r="DA104" i="1" s="1"/>
  <c r="DD104" i="1" s="1"/>
  <c r="DE104" i="1" s="1"/>
  <c r="CK104" i="1"/>
  <c r="CR103" i="1"/>
  <c r="A103" i="1"/>
  <c r="CN103" i="1"/>
  <c r="CO103" i="1" s="1"/>
  <c r="DA103" i="1" s="1"/>
  <c r="DD103" i="1" s="1"/>
  <c r="DE103" i="1" s="1"/>
  <c r="CU103" i="1"/>
  <c r="CV103" i="1" s="1"/>
  <c r="CK103" i="1"/>
  <c r="CN267" i="1"/>
  <c r="CO267" i="1" s="1"/>
  <c r="DA267" i="1" s="1"/>
  <c r="DD267" i="1" s="1"/>
  <c r="DE267" i="1" s="1"/>
  <c r="CR267" i="1"/>
  <c r="CS267" i="1" s="1"/>
  <c r="A267" i="1"/>
  <c r="CU267" i="1"/>
  <c r="CV267" i="1" s="1"/>
  <c r="CK267" i="1"/>
  <c r="DR435" i="1"/>
  <c r="CU275" i="1"/>
  <c r="CV275" i="1" s="1"/>
  <c r="CR275" i="1"/>
  <c r="CS275" i="1" s="1"/>
  <c r="CK275" i="1"/>
  <c r="CN275" i="1"/>
  <c r="CO275" i="1" s="1"/>
  <c r="DA275" i="1" s="1"/>
  <c r="DD275" i="1" s="1"/>
  <c r="DE275" i="1" s="1"/>
  <c r="A275" i="1"/>
  <c r="DV103" i="1"/>
  <c r="DR373" i="1"/>
  <c r="DR214" i="1"/>
  <c r="DR303" i="1"/>
  <c r="DR100" i="1"/>
  <c r="CN166" i="1"/>
  <c r="CO166" i="1" s="1"/>
  <c r="DA166" i="1" s="1"/>
  <c r="DD166" i="1" s="1"/>
  <c r="DE166" i="1" s="1"/>
  <c r="CR166" i="1"/>
  <c r="CQ166" i="1" s="1"/>
  <c r="A166" i="1"/>
  <c r="CU166" i="1"/>
  <c r="CV166" i="1" s="1"/>
  <c r="CK166" i="1"/>
  <c r="DR47" i="1"/>
  <c r="DR105" i="1"/>
  <c r="CN386" i="1"/>
  <c r="CO386" i="1" s="1"/>
  <c r="DA386" i="1" s="1"/>
  <c r="DD386" i="1" s="1"/>
  <c r="DE386" i="1" s="1"/>
  <c r="A386" i="1"/>
  <c r="CK386" i="1"/>
  <c r="CU386" i="1"/>
  <c r="CV386" i="1" s="1"/>
  <c r="CR386" i="1"/>
  <c r="CR336" i="1"/>
  <c r="CN336" i="1"/>
  <c r="CO336" i="1" s="1"/>
  <c r="DA336" i="1" s="1"/>
  <c r="DD336" i="1" s="1"/>
  <c r="DE336" i="1" s="1"/>
  <c r="CK336" i="1"/>
  <c r="CI336" i="1" s="1"/>
  <c r="CU336" i="1"/>
  <c r="CV336" i="1" s="1"/>
  <c r="A336" i="1"/>
  <c r="CK443" i="1"/>
  <c r="CL443" i="1" s="1"/>
  <c r="A443" i="1"/>
  <c r="CU443" i="1"/>
  <c r="CV443" i="1" s="1"/>
  <c r="CR443" i="1"/>
  <c r="CN443" i="1"/>
  <c r="CO443" i="1" s="1"/>
  <c r="DA443" i="1" s="1"/>
  <c r="DD443" i="1" s="1"/>
  <c r="DE443" i="1" s="1"/>
  <c r="DR58" i="1"/>
  <c r="DR438" i="1"/>
  <c r="DR341" i="1"/>
  <c r="DR384" i="1"/>
  <c r="DV71" i="1"/>
  <c r="DR476" i="1"/>
  <c r="A39" i="1"/>
  <c r="DR344" i="1"/>
  <c r="CR289" i="1"/>
  <c r="A289" i="1"/>
  <c r="CK289" i="1"/>
  <c r="CN289" i="1"/>
  <c r="CO289" i="1" s="1"/>
  <c r="DA289" i="1" s="1"/>
  <c r="DD289" i="1" s="1"/>
  <c r="DE289" i="1" s="1"/>
  <c r="CU289" i="1"/>
  <c r="CV289" i="1" s="1"/>
  <c r="DR168" i="1"/>
  <c r="CN282" i="1"/>
  <c r="CO282" i="1" s="1"/>
  <c r="DA282" i="1" s="1"/>
  <c r="DD282" i="1" s="1"/>
  <c r="DE282" i="1" s="1"/>
  <c r="A282" i="1"/>
  <c r="CR282" i="1"/>
  <c r="CQ282" i="1" s="1"/>
  <c r="CK282" i="1"/>
  <c r="CU282" i="1"/>
  <c r="CV282" i="1" s="1"/>
  <c r="DR347" i="1"/>
  <c r="CK218" i="1"/>
  <c r="CN218" i="1"/>
  <c r="CO218" i="1" s="1"/>
  <c r="DA218" i="1" s="1"/>
  <c r="DD218" i="1" s="1"/>
  <c r="DE218" i="1" s="1"/>
  <c r="A218" i="1"/>
  <c r="CR218" i="1"/>
  <c r="CU218" i="1"/>
  <c r="CV218" i="1" s="1"/>
  <c r="DR107" i="1"/>
  <c r="DR394" i="1"/>
  <c r="DR466" i="1"/>
  <c r="CK440" i="1"/>
  <c r="CN440" i="1"/>
  <c r="CO440" i="1" s="1"/>
  <c r="DA440" i="1" s="1"/>
  <c r="DD440" i="1" s="1"/>
  <c r="DE440" i="1" s="1"/>
  <c r="A440" i="1"/>
  <c r="CU440" i="1"/>
  <c r="CV440" i="1" s="1"/>
  <c r="CR440" i="1"/>
  <c r="A83" i="1"/>
  <c r="A347" i="1"/>
  <c r="CN347" i="1"/>
  <c r="CO347" i="1" s="1"/>
  <c r="DA347" i="1" s="1"/>
  <c r="DD347" i="1" s="1"/>
  <c r="DE347" i="1" s="1"/>
  <c r="CR347" i="1"/>
  <c r="CS347" i="1" s="1"/>
  <c r="CU347" i="1"/>
  <c r="CV347" i="1" s="1"/>
  <c r="CK347" i="1"/>
  <c r="CN309" i="1"/>
  <c r="CO309" i="1" s="1"/>
  <c r="DA309" i="1" s="1"/>
  <c r="DD309" i="1" s="1"/>
  <c r="DE309" i="1" s="1"/>
  <c r="CK309" i="1"/>
  <c r="CR309" i="1"/>
  <c r="A309" i="1"/>
  <c r="CU309" i="1"/>
  <c r="CV309" i="1" s="1"/>
  <c r="DV43" i="1"/>
  <c r="CU242" i="1"/>
  <c r="CV242" i="1" s="1"/>
  <c r="CN242" i="1"/>
  <c r="CO242" i="1" s="1"/>
  <c r="DA242" i="1" s="1"/>
  <c r="DD242" i="1" s="1"/>
  <c r="DE242" i="1" s="1"/>
  <c r="CK242" i="1"/>
  <c r="A242" i="1"/>
  <c r="CR242" i="1"/>
  <c r="CK476" i="1"/>
  <c r="A476" i="1"/>
  <c r="CR476" i="1"/>
  <c r="CU476" i="1"/>
  <c r="CV476" i="1" s="1"/>
  <c r="CN476" i="1"/>
  <c r="CO476" i="1" s="1"/>
  <c r="DA476" i="1" s="1"/>
  <c r="DD476" i="1" s="1"/>
  <c r="DE476" i="1" s="1"/>
  <c r="DR354" i="1"/>
  <c r="DR404" i="1"/>
  <c r="CU139" i="1"/>
  <c r="CV139" i="1" s="1"/>
  <c r="CN139" i="1"/>
  <c r="CO139" i="1" s="1"/>
  <c r="DA139" i="1" s="1"/>
  <c r="DD139" i="1" s="1"/>
  <c r="DE139" i="1" s="1"/>
  <c r="A139" i="1"/>
  <c r="CR139" i="1"/>
  <c r="CK139" i="1"/>
  <c r="DR102" i="1"/>
  <c r="A134" i="1"/>
  <c r="CN134" i="1"/>
  <c r="CO134" i="1" s="1"/>
  <c r="DA134" i="1" s="1"/>
  <c r="DD134" i="1" s="1"/>
  <c r="DE134" i="1" s="1"/>
  <c r="CR134" i="1"/>
  <c r="CK134" i="1"/>
  <c r="CU134" i="1"/>
  <c r="CV134" i="1" s="1"/>
  <c r="CR299" i="1"/>
  <c r="CN299" i="1"/>
  <c r="CO299" i="1" s="1"/>
  <c r="DA299" i="1" s="1"/>
  <c r="DD299" i="1" s="1"/>
  <c r="DE299" i="1" s="1"/>
  <c r="A299" i="1"/>
  <c r="CU299" i="1"/>
  <c r="CV299" i="1" s="1"/>
  <c r="CK299" i="1"/>
  <c r="CK384" i="1"/>
  <c r="CR384" i="1"/>
  <c r="CU384" i="1"/>
  <c r="CV384" i="1" s="1"/>
  <c r="A384" i="1"/>
  <c r="CN384" i="1"/>
  <c r="CO384" i="1" s="1"/>
  <c r="DA384" i="1" s="1"/>
  <c r="DD384" i="1" s="1"/>
  <c r="DE384" i="1" s="1"/>
  <c r="A81" i="1"/>
  <c r="DR229" i="1"/>
  <c r="DV64" i="1"/>
  <c r="DV140" i="1"/>
  <c r="DR413" i="1"/>
  <c r="CN109" i="1"/>
  <c r="CO109" i="1" s="1"/>
  <c r="DA109" i="1" s="1"/>
  <c r="DD109" i="1" s="1"/>
  <c r="DE109" i="1" s="1"/>
  <c r="CR109" i="1"/>
  <c r="CK109" i="1"/>
  <c r="CI109" i="1" s="1"/>
  <c r="CU109" i="1"/>
  <c r="CV109" i="1" s="1"/>
  <c r="A109" i="1"/>
  <c r="DR486" i="1"/>
  <c r="CK371" i="1"/>
  <c r="A371" i="1"/>
  <c r="CU371" i="1"/>
  <c r="CV371" i="1" s="1"/>
  <c r="CN371" i="1"/>
  <c r="CO371" i="1" s="1"/>
  <c r="DA371" i="1" s="1"/>
  <c r="DD371" i="1" s="1"/>
  <c r="DE371" i="1" s="1"/>
  <c r="CR371" i="1"/>
  <c r="DR31" i="1"/>
  <c r="CK281" i="1"/>
  <c r="CU281" i="1"/>
  <c r="CV281" i="1" s="1"/>
  <c r="A281" i="1"/>
  <c r="CN281" i="1"/>
  <c r="CO281" i="1" s="1"/>
  <c r="DA281" i="1" s="1"/>
  <c r="DD281" i="1" s="1"/>
  <c r="DE281" i="1" s="1"/>
  <c r="CR281" i="1"/>
  <c r="DR277" i="1"/>
  <c r="A478" i="1"/>
  <c r="CU478" i="1"/>
  <c r="CV478" i="1" s="1"/>
  <c r="CR478" i="1"/>
  <c r="CN478" i="1"/>
  <c r="CO478" i="1" s="1"/>
  <c r="DA478" i="1" s="1"/>
  <c r="DD478" i="1" s="1"/>
  <c r="DE478" i="1" s="1"/>
  <c r="CK478" i="1"/>
  <c r="DR57" i="1"/>
  <c r="DR412" i="1"/>
  <c r="DR145" i="1"/>
  <c r="DR235" i="1"/>
  <c r="DR519" i="1"/>
  <c r="CN189" i="1"/>
  <c r="CO189" i="1" s="1"/>
  <c r="DA189" i="1" s="1"/>
  <c r="DD189" i="1" s="1"/>
  <c r="DE189" i="1" s="1"/>
  <c r="CR189" i="1"/>
  <c r="CU189" i="1"/>
  <c r="CV189" i="1" s="1"/>
  <c r="A189" i="1"/>
  <c r="CK189" i="1"/>
  <c r="DV90" i="1"/>
  <c r="DV74" i="1"/>
  <c r="A433" i="1"/>
  <c r="CR433" i="1"/>
  <c r="CK433" i="1"/>
  <c r="CN433" i="1"/>
  <c r="CO433" i="1" s="1"/>
  <c r="DA433" i="1" s="1"/>
  <c r="DD433" i="1" s="1"/>
  <c r="DE433" i="1" s="1"/>
  <c r="CU433" i="1"/>
  <c r="CV433" i="1" s="1"/>
  <c r="A346" i="1"/>
  <c r="CU346" i="1"/>
  <c r="CV346" i="1" s="1"/>
  <c r="CK346" i="1"/>
  <c r="CN346" i="1"/>
  <c r="CO346" i="1" s="1"/>
  <c r="DA346" i="1" s="1"/>
  <c r="DD346" i="1" s="1"/>
  <c r="DE346" i="1" s="1"/>
  <c r="CR346" i="1"/>
  <c r="DR382" i="1"/>
  <c r="DR516" i="1"/>
  <c r="DR432" i="1"/>
  <c r="DR206" i="1"/>
  <c r="A54" i="1"/>
  <c r="CU513" i="1"/>
  <c r="CV513" i="1" s="1"/>
  <c r="CR513" i="1"/>
  <c r="A513" i="1"/>
  <c r="CN513" i="1"/>
  <c r="CO513" i="1" s="1"/>
  <c r="DA513" i="1" s="1"/>
  <c r="DD513" i="1" s="1"/>
  <c r="DE513" i="1" s="1"/>
  <c r="CK513" i="1"/>
  <c r="A56" i="1"/>
  <c r="DR501" i="1"/>
  <c r="A29" i="1"/>
  <c r="CN182" i="1"/>
  <c r="CO182" i="1" s="1"/>
  <c r="DA182" i="1" s="1"/>
  <c r="DD182" i="1" s="1"/>
  <c r="DE182" i="1" s="1"/>
  <c r="A182" i="1"/>
  <c r="CK182" i="1"/>
  <c r="CR182" i="1"/>
  <c r="CU182" i="1"/>
  <c r="CV182" i="1" s="1"/>
  <c r="A503" i="1"/>
  <c r="CU503" i="1"/>
  <c r="CV503" i="1" s="1"/>
  <c r="CN503" i="1"/>
  <c r="CO503" i="1" s="1"/>
  <c r="DA503" i="1" s="1"/>
  <c r="DD503" i="1" s="1"/>
  <c r="DE503" i="1" s="1"/>
  <c r="CK503" i="1"/>
  <c r="CR503" i="1"/>
  <c r="CN450" i="1"/>
  <c r="CO450" i="1" s="1"/>
  <c r="DA450" i="1" s="1"/>
  <c r="DD450" i="1" s="1"/>
  <c r="DE450" i="1" s="1"/>
  <c r="CU450" i="1"/>
  <c r="CV450" i="1" s="1"/>
  <c r="CR450" i="1"/>
  <c r="CK450" i="1"/>
  <c r="CJ450" i="1" s="1"/>
  <c r="A450" i="1"/>
  <c r="DV131" i="1"/>
  <c r="DV134" i="1"/>
  <c r="DR333" i="1"/>
  <c r="CK438" i="1"/>
  <c r="CU438" i="1"/>
  <c r="CV438" i="1" s="1"/>
  <c r="CR438" i="1"/>
  <c r="CN438" i="1"/>
  <c r="CO438" i="1" s="1"/>
  <c r="DA438" i="1" s="1"/>
  <c r="DD438" i="1" s="1"/>
  <c r="DE438" i="1" s="1"/>
  <c r="A438" i="1"/>
  <c r="DR40" i="1"/>
  <c r="DR181" i="1"/>
  <c r="CN194" i="1"/>
  <c r="CO194" i="1" s="1"/>
  <c r="DA194" i="1" s="1"/>
  <c r="DD194" i="1" s="1"/>
  <c r="DE194" i="1" s="1"/>
  <c r="A194" i="1"/>
  <c r="CR194" i="1"/>
  <c r="CU194" i="1"/>
  <c r="CV194" i="1" s="1"/>
  <c r="CK194" i="1"/>
  <c r="CK350" i="1"/>
  <c r="CU350" i="1"/>
  <c r="CV350" i="1" s="1"/>
  <c r="A350" i="1"/>
  <c r="CN350" i="1"/>
  <c r="CO350" i="1" s="1"/>
  <c r="DA350" i="1" s="1"/>
  <c r="DD350" i="1" s="1"/>
  <c r="DE350" i="1" s="1"/>
  <c r="CR350" i="1"/>
  <c r="DR174" i="1"/>
  <c r="DR251" i="1"/>
  <c r="DR233" i="1"/>
  <c r="DR275" i="1"/>
  <c r="DR263" i="1"/>
  <c r="DR143" i="1"/>
  <c r="DR269" i="1"/>
  <c r="DR222" i="1"/>
  <c r="DV121" i="1"/>
  <c r="DV138" i="1"/>
  <c r="CK287" i="1"/>
  <c r="CL287" i="1" s="1"/>
  <c r="CN287" i="1"/>
  <c r="CO287" i="1" s="1"/>
  <c r="DA287" i="1" s="1"/>
  <c r="DD287" i="1" s="1"/>
  <c r="DE287" i="1" s="1"/>
  <c r="CU287" i="1"/>
  <c r="CV287" i="1" s="1"/>
  <c r="CR287" i="1"/>
  <c r="A287" i="1"/>
  <c r="CR276" i="1"/>
  <c r="CS276" i="1" s="1"/>
  <c r="CU276" i="1"/>
  <c r="CV276" i="1" s="1"/>
  <c r="CK276" i="1"/>
  <c r="CN276" i="1"/>
  <c r="CO276" i="1" s="1"/>
  <c r="DA276" i="1" s="1"/>
  <c r="DD276" i="1" s="1"/>
  <c r="DE276" i="1" s="1"/>
  <c r="A276" i="1"/>
  <c r="A58" i="1"/>
  <c r="CU448" i="1"/>
  <c r="CV448" i="1" s="1"/>
  <c r="A448" i="1"/>
  <c r="CR448" i="1"/>
  <c r="CK448" i="1"/>
  <c r="CI448" i="1" s="1"/>
  <c r="CN448" i="1"/>
  <c r="CO448" i="1" s="1"/>
  <c r="DA448" i="1" s="1"/>
  <c r="DD448" i="1" s="1"/>
  <c r="DE448" i="1" s="1"/>
  <c r="DR38" i="1"/>
  <c r="CR173" i="1"/>
  <c r="CU173" i="1"/>
  <c r="CV173" i="1" s="1"/>
  <c r="CK173" i="1"/>
  <c r="A173" i="1"/>
  <c r="CN173" i="1"/>
  <c r="CO173" i="1" s="1"/>
  <c r="DA173" i="1" s="1"/>
  <c r="DD173" i="1" s="1"/>
  <c r="DE173" i="1" s="1"/>
  <c r="DR146" i="1"/>
  <c r="DR518" i="1"/>
  <c r="DR508" i="1"/>
  <c r="DR139" i="1"/>
  <c r="DR79" i="1"/>
  <c r="DR458" i="1"/>
  <c r="DR436" i="1"/>
  <c r="DR140" i="1"/>
  <c r="DV112" i="1"/>
  <c r="DV102" i="1"/>
  <c r="A57" i="1"/>
  <c r="DR433" i="1"/>
  <c r="DR285" i="1"/>
  <c r="CN397" i="1"/>
  <c r="CO397" i="1" s="1"/>
  <c r="DA397" i="1" s="1"/>
  <c r="DD397" i="1" s="1"/>
  <c r="DE397" i="1" s="1"/>
  <c r="CR397" i="1"/>
  <c r="CK397" i="1"/>
  <c r="CU397" i="1"/>
  <c r="CV397" i="1" s="1"/>
  <c r="A397" i="1"/>
  <c r="DR325" i="1"/>
  <c r="CU149" i="1"/>
  <c r="CV149" i="1" s="1"/>
  <c r="CK149" i="1"/>
  <c r="A149" i="1"/>
  <c r="CR149" i="1"/>
  <c r="CN149" i="1"/>
  <c r="CO149" i="1" s="1"/>
  <c r="DA149" i="1" s="1"/>
  <c r="DD149" i="1" s="1"/>
  <c r="DE149" i="1" s="1"/>
  <c r="DR165" i="1"/>
  <c r="DR328" i="1"/>
  <c r="A180" i="1"/>
  <c r="CN180" i="1"/>
  <c r="CO180" i="1" s="1"/>
  <c r="DA180" i="1" s="1"/>
  <c r="DD180" i="1" s="1"/>
  <c r="DE180" i="1" s="1"/>
  <c r="CR180" i="1"/>
  <c r="CS180" i="1" s="1"/>
  <c r="CK180" i="1"/>
  <c r="CU180" i="1"/>
  <c r="CV180" i="1" s="1"/>
  <c r="DR301" i="1"/>
  <c r="DR366" i="1"/>
  <c r="DR459" i="1"/>
  <c r="DR483" i="1"/>
  <c r="DV42" i="1"/>
  <c r="CK492" i="1"/>
  <c r="CR492" i="1"/>
  <c r="CQ492" i="1" s="1"/>
  <c r="CU492" i="1"/>
  <c r="CV492" i="1" s="1"/>
  <c r="CN492" i="1"/>
  <c r="CO492" i="1" s="1"/>
  <c r="DA492" i="1" s="1"/>
  <c r="DD492" i="1" s="1"/>
  <c r="DE492" i="1" s="1"/>
  <c r="A492" i="1"/>
  <c r="DR127" i="1"/>
  <c r="DR306" i="1"/>
  <c r="DR227" i="1"/>
  <c r="CN127" i="1"/>
  <c r="CO127" i="1" s="1"/>
  <c r="DA127" i="1" s="1"/>
  <c r="DD127" i="1" s="1"/>
  <c r="DE127" i="1" s="1"/>
  <c r="CU127" i="1"/>
  <c r="CV127" i="1" s="1"/>
  <c r="CR127" i="1"/>
  <c r="CQ127" i="1" s="1"/>
  <c r="CK127" i="1"/>
  <c r="A127" i="1"/>
  <c r="CR164" i="1"/>
  <c r="CQ164" i="1" s="1"/>
  <c r="A164" i="1"/>
  <c r="CU164" i="1"/>
  <c r="CV164" i="1" s="1"/>
  <c r="CK164" i="1"/>
  <c r="CN164" i="1"/>
  <c r="CO164" i="1" s="1"/>
  <c r="DA164" i="1" s="1"/>
  <c r="DD164" i="1" s="1"/>
  <c r="DE164" i="1" s="1"/>
  <c r="A428" i="1"/>
  <c r="CR428" i="1"/>
  <c r="CQ428" i="1" s="1"/>
  <c r="CU428" i="1"/>
  <c r="CV428" i="1" s="1"/>
  <c r="CN428" i="1"/>
  <c r="CO428" i="1" s="1"/>
  <c r="DA428" i="1" s="1"/>
  <c r="DD428" i="1" s="1"/>
  <c r="DE428" i="1" s="1"/>
  <c r="CK428" i="1"/>
  <c r="CR406" i="1"/>
  <c r="CU406" i="1"/>
  <c r="CV406" i="1" s="1"/>
  <c r="CK406" i="1"/>
  <c r="A406" i="1"/>
  <c r="CN406" i="1"/>
  <c r="CO406" i="1" s="1"/>
  <c r="DA406" i="1" s="1"/>
  <c r="DD406" i="1" s="1"/>
  <c r="DE406" i="1" s="1"/>
  <c r="DR316" i="1"/>
  <c r="DR379" i="1"/>
  <c r="DR490" i="1"/>
  <c r="CK151" i="1"/>
  <c r="CN151" i="1"/>
  <c r="CO151" i="1" s="1"/>
  <c r="DA151" i="1" s="1"/>
  <c r="DD151" i="1" s="1"/>
  <c r="DE151" i="1" s="1"/>
  <c r="A151" i="1"/>
  <c r="CU151" i="1"/>
  <c r="CV151" i="1" s="1"/>
  <c r="CR151" i="1"/>
  <c r="CQ151" i="1" s="1"/>
  <c r="CU246" i="1"/>
  <c r="CV246" i="1" s="1"/>
  <c r="A246" i="1"/>
  <c r="CR246" i="1"/>
  <c r="CS246" i="1" s="1"/>
  <c r="CN246" i="1"/>
  <c r="CO246" i="1" s="1"/>
  <c r="DA246" i="1" s="1"/>
  <c r="DD246" i="1" s="1"/>
  <c r="DE246" i="1" s="1"/>
  <c r="CK246" i="1"/>
  <c r="A408" i="1"/>
  <c r="CK408" i="1"/>
  <c r="CN408" i="1"/>
  <c r="CO408" i="1" s="1"/>
  <c r="DA408" i="1" s="1"/>
  <c r="DD408" i="1" s="1"/>
  <c r="DE408" i="1" s="1"/>
  <c r="CR408" i="1"/>
  <c r="CQ408" i="1" s="1"/>
  <c r="CU408" i="1"/>
  <c r="CV408" i="1" s="1"/>
  <c r="CN435" i="1"/>
  <c r="CO435" i="1" s="1"/>
  <c r="DA435" i="1" s="1"/>
  <c r="DD435" i="1" s="1"/>
  <c r="DE435" i="1" s="1"/>
  <c r="CR435" i="1"/>
  <c r="A435" i="1"/>
  <c r="CK435" i="1"/>
  <c r="CU435" i="1"/>
  <c r="CV435" i="1" s="1"/>
  <c r="DV81" i="1"/>
  <c r="DR295" i="1"/>
  <c r="DR39" i="1"/>
  <c r="DR87" i="1"/>
  <c r="DR213" i="1"/>
  <c r="DR68" i="1"/>
  <c r="DR191" i="1"/>
  <c r="A79" i="1"/>
  <c r="DR183" i="1"/>
  <c r="CN114" i="1"/>
  <c r="CO114" i="1" s="1"/>
  <c r="DA114" i="1" s="1"/>
  <c r="DD114" i="1" s="1"/>
  <c r="DE114" i="1" s="1"/>
  <c r="CU114" i="1"/>
  <c r="CV114" i="1" s="1"/>
  <c r="A114" i="1"/>
  <c r="CK114" i="1"/>
  <c r="CR114" i="1"/>
  <c r="DR471" i="1"/>
  <c r="CR415" i="1"/>
  <c r="A415" i="1"/>
  <c r="CK415" i="1"/>
  <c r="CI415" i="1" s="1"/>
  <c r="CU415" i="1"/>
  <c r="CV415" i="1" s="1"/>
  <c r="CN415" i="1"/>
  <c r="CO415" i="1" s="1"/>
  <c r="DA415" i="1" s="1"/>
  <c r="DD415" i="1" s="1"/>
  <c r="DE415" i="1" s="1"/>
  <c r="DR411" i="1"/>
  <c r="DR63" i="1"/>
  <c r="CU325" i="1"/>
  <c r="CV325" i="1" s="1"/>
  <c r="CR325" i="1"/>
  <c r="CK325" i="1"/>
  <c r="CN325" i="1"/>
  <c r="CO325" i="1" s="1"/>
  <c r="DA325" i="1" s="1"/>
  <c r="DD325" i="1" s="1"/>
  <c r="DE325" i="1" s="1"/>
  <c r="A325" i="1"/>
  <c r="DV123" i="1"/>
  <c r="DV96" i="1"/>
  <c r="DR291" i="1"/>
  <c r="CR473" i="1"/>
  <c r="CN473" i="1"/>
  <c r="CO473" i="1" s="1"/>
  <c r="DA473" i="1" s="1"/>
  <c r="DD473" i="1" s="1"/>
  <c r="DE473" i="1" s="1"/>
  <c r="A473" i="1"/>
  <c r="CU473" i="1"/>
  <c r="CV473" i="1" s="1"/>
  <c r="CK473" i="1"/>
  <c r="DR395" i="1"/>
  <c r="CN222" i="1"/>
  <c r="CO222" i="1" s="1"/>
  <c r="DA222" i="1" s="1"/>
  <c r="DD222" i="1" s="1"/>
  <c r="DE222" i="1" s="1"/>
  <c r="CU222" i="1"/>
  <c r="CV222" i="1" s="1"/>
  <c r="A222" i="1"/>
  <c r="CR222" i="1"/>
  <c r="CK222" i="1"/>
  <c r="DR176" i="1"/>
  <c r="CN427" i="1"/>
  <c r="CO427" i="1" s="1"/>
  <c r="DA427" i="1" s="1"/>
  <c r="DD427" i="1" s="1"/>
  <c r="DE427" i="1" s="1"/>
  <c r="A427" i="1"/>
  <c r="CK427" i="1"/>
  <c r="CR427" i="1"/>
  <c r="CQ427" i="1" s="1"/>
  <c r="CU427" i="1"/>
  <c r="CV427" i="1" s="1"/>
  <c r="DR475" i="1"/>
  <c r="DR337" i="1"/>
  <c r="DR67" i="1"/>
  <c r="CK516" i="1"/>
  <c r="CU516" i="1"/>
  <c r="CV516" i="1" s="1"/>
  <c r="CN516" i="1"/>
  <c r="CO516" i="1" s="1"/>
  <c r="DA516" i="1" s="1"/>
  <c r="DD516" i="1" s="1"/>
  <c r="DE516" i="1" s="1"/>
  <c r="A516" i="1"/>
  <c r="CR516" i="1"/>
  <c r="DR284" i="1"/>
  <c r="DR73" i="1"/>
  <c r="DR126" i="1"/>
  <c r="DR498" i="1"/>
  <c r="DV95" i="1"/>
  <c r="DV70" i="1"/>
  <c r="DR349" i="1"/>
  <c r="CN148" i="1"/>
  <c r="CO148" i="1" s="1"/>
  <c r="DA148" i="1" s="1"/>
  <c r="DD148" i="1" s="1"/>
  <c r="DE148" i="1" s="1"/>
  <c r="CR148" i="1"/>
  <c r="CU148" i="1"/>
  <c r="CV148" i="1" s="1"/>
  <c r="CK148" i="1"/>
  <c r="A148" i="1"/>
  <c r="CN332" i="1"/>
  <c r="CO332" i="1" s="1"/>
  <c r="DA332" i="1" s="1"/>
  <c r="DD332" i="1" s="1"/>
  <c r="DE332" i="1" s="1"/>
  <c r="CU332" i="1"/>
  <c r="CV332" i="1" s="1"/>
  <c r="CK332" i="1"/>
  <c r="CJ332" i="1" s="1"/>
  <c r="A332" i="1"/>
  <c r="CR332" i="1"/>
  <c r="DR188" i="1"/>
  <c r="DR223" i="1"/>
  <c r="DR137" i="1"/>
  <c r="A243" i="1"/>
  <c r="CN243" i="1"/>
  <c r="CO243" i="1" s="1"/>
  <c r="DA243" i="1" s="1"/>
  <c r="DD243" i="1" s="1"/>
  <c r="DE243" i="1" s="1"/>
  <c r="CR243" i="1"/>
  <c r="CK243" i="1"/>
  <c r="CU243" i="1"/>
  <c r="CV243" i="1" s="1"/>
  <c r="CK474" i="1"/>
  <c r="A474" i="1"/>
  <c r="CR474" i="1"/>
  <c r="CN474" i="1"/>
  <c r="CO474" i="1" s="1"/>
  <c r="DA474" i="1" s="1"/>
  <c r="DD474" i="1" s="1"/>
  <c r="DE474" i="1" s="1"/>
  <c r="CU474" i="1"/>
  <c r="CV474" i="1" s="1"/>
  <c r="A404" i="1"/>
  <c r="CK404" i="1"/>
  <c r="CR404" i="1"/>
  <c r="CU404" i="1"/>
  <c r="CV404" i="1" s="1"/>
  <c r="CN404" i="1"/>
  <c r="CO404" i="1" s="1"/>
  <c r="DA404" i="1" s="1"/>
  <c r="DD404" i="1" s="1"/>
  <c r="DE404" i="1" s="1"/>
  <c r="CN98" i="1"/>
  <c r="CO98" i="1" s="1"/>
  <c r="DA98" i="1" s="1"/>
  <c r="DD98" i="1" s="1"/>
  <c r="DE98" i="1" s="1"/>
  <c r="CU98" i="1"/>
  <c r="CV98" i="1" s="1"/>
  <c r="CK98" i="1"/>
  <c r="CR98" i="1"/>
  <c r="A98" i="1"/>
  <c r="A214" i="1"/>
  <c r="CU214" i="1"/>
  <c r="CV214" i="1" s="1"/>
  <c r="CR214" i="1"/>
  <c r="CK214" i="1"/>
  <c r="CN214" i="1"/>
  <c r="CO214" i="1" s="1"/>
  <c r="DA214" i="1" s="1"/>
  <c r="DD214" i="1" s="1"/>
  <c r="DE214" i="1" s="1"/>
  <c r="CK515" i="1"/>
  <c r="CN515" i="1"/>
  <c r="CO515" i="1" s="1"/>
  <c r="DA515" i="1" s="1"/>
  <c r="DD515" i="1" s="1"/>
  <c r="DE515" i="1" s="1"/>
  <c r="A515" i="1"/>
  <c r="CU515" i="1"/>
  <c r="CV515" i="1" s="1"/>
  <c r="CR515" i="1"/>
  <c r="DR175" i="1"/>
  <c r="CR421" i="1"/>
  <c r="CN421" i="1"/>
  <c r="CO421" i="1" s="1"/>
  <c r="DA421" i="1" s="1"/>
  <c r="DD421" i="1" s="1"/>
  <c r="DE421" i="1" s="1"/>
  <c r="CU421" i="1"/>
  <c r="CV421" i="1" s="1"/>
  <c r="CK421" i="1"/>
  <c r="A421" i="1"/>
  <c r="DV57" i="1"/>
  <c r="DV105" i="1"/>
  <c r="DR426" i="1"/>
  <c r="CK105" i="1"/>
  <c r="CR105" i="1"/>
  <c r="CU105" i="1"/>
  <c r="CV105" i="1" s="1"/>
  <c r="A105" i="1"/>
  <c r="CN105" i="1"/>
  <c r="CO105" i="1" s="1"/>
  <c r="DA105" i="1" s="1"/>
  <c r="DD105" i="1" s="1"/>
  <c r="DE105" i="1" s="1"/>
  <c r="DR187" i="1"/>
  <c r="CU424" i="1"/>
  <c r="CV424" i="1" s="1"/>
  <c r="A424" i="1"/>
  <c r="CN424" i="1"/>
  <c r="CO424" i="1" s="1"/>
  <c r="DA424" i="1" s="1"/>
  <c r="DD424" i="1" s="1"/>
  <c r="DE424" i="1" s="1"/>
  <c r="CK424" i="1"/>
  <c r="CJ424" i="1" s="1"/>
  <c r="CR424" i="1"/>
  <c r="A460" i="1"/>
  <c r="CR460" i="1"/>
  <c r="CK460" i="1"/>
  <c r="CN460" i="1"/>
  <c r="CO460" i="1" s="1"/>
  <c r="DA460" i="1" s="1"/>
  <c r="DD460" i="1" s="1"/>
  <c r="DE460" i="1" s="1"/>
  <c r="CU460" i="1"/>
  <c r="CV460" i="1" s="1"/>
  <c r="CU335" i="1"/>
  <c r="CV335" i="1" s="1"/>
  <c r="CN335" i="1"/>
  <c r="CO335" i="1" s="1"/>
  <c r="DA335" i="1" s="1"/>
  <c r="DD335" i="1" s="1"/>
  <c r="DE335" i="1" s="1"/>
  <c r="CK335" i="1"/>
  <c r="CR335" i="1"/>
  <c r="A335" i="1"/>
  <c r="DR302" i="1"/>
  <c r="DR332" i="1"/>
  <c r="DR361" i="1"/>
  <c r="DR371" i="1"/>
  <c r="DR120" i="1"/>
  <c r="DR179" i="1"/>
  <c r="CU431" i="1"/>
  <c r="CV431" i="1" s="1"/>
  <c r="CN431" i="1"/>
  <c r="CO431" i="1" s="1"/>
  <c r="DA431" i="1" s="1"/>
  <c r="DD431" i="1" s="1"/>
  <c r="DE431" i="1" s="1"/>
  <c r="CR431" i="1"/>
  <c r="CQ431" i="1" s="1"/>
  <c r="CK431" i="1"/>
  <c r="A431" i="1"/>
  <c r="DR278" i="1"/>
  <c r="DV108" i="1"/>
  <c r="DV129" i="1"/>
  <c r="CK455" i="1"/>
  <c r="CN455" i="1"/>
  <c r="CO455" i="1" s="1"/>
  <c r="DA455" i="1" s="1"/>
  <c r="DD455" i="1" s="1"/>
  <c r="DE455" i="1" s="1"/>
  <c r="A455" i="1"/>
  <c r="CU455" i="1"/>
  <c r="CV455" i="1" s="1"/>
  <c r="CR455" i="1"/>
  <c r="DR514" i="1"/>
  <c r="A87" i="1"/>
  <c r="DR431" i="1"/>
  <c r="CK162" i="1"/>
  <c r="CJ162" i="1" s="1"/>
  <c r="CN162" i="1"/>
  <c r="CO162" i="1" s="1"/>
  <c r="DA162" i="1" s="1"/>
  <c r="DD162" i="1" s="1"/>
  <c r="DE162" i="1" s="1"/>
  <c r="CU162" i="1"/>
  <c r="CV162" i="1" s="1"/>
  <c r="A162" i="1"/>
  <c r="CR162" i="1"/>
  <c r="CU124" i="1"/>
  <c r="CV124" i="1" s="1"/>
  <c r="A124" i="1"/>
  <c r="CN124" i="1"/>
  <c r="CO124" i="1" s="1"/>
  <c r="DA124" i="1" s="1"/>
  <c r="DD124" i="1" s="1"/>
  <c r="DE124" i="1" s="1"/>
  <c r="CR124" i="1"/>
  <c r="CK124" i="1"/>
  <c r="CN210" i="1"/>
  <c r="CO210" i="1" s="1"/>
  <c r="DA210" i="1" s="1"/>
  <c r="DD210" i="1" s="1"/>
  <c r="DE210" i="1" s="1"/>
  <c r="CK210" i="1"/>
  <c r="CR210" i="1"/>
  <c r="A210" i="1"/>
  <c r="CU210" i="1"/>
  <c r="CV210" i="1" s="1"/>
  <c r="CU244" i="1"/>
  <c r="CV244" i="1" s="1"/>
  <c r="CK244" i="1"/>
  <c r="CN244" i="1"/>
  <c r="CO244" i="1" s="1"/>
  <c r="DA244" i="1" s="1"/>
  <c r="DD244" i="1" s="1"/>
  <c r="DE244" i="1" s="1"/>
  <c r="A244" i="1"/>
  <c r="CR244" i="1"/>
  <c r="A84" i="1"/>
  <c r="CR376" i="1"/>
  <c r="CK376" i="1"/>
  <c r="CU376" i="1"/>
  <c r="CV376" i="1" s="1"/>
  <c r="CN376" i="1"/>
  <c r="CO376" i="1" s="1"/>
  <c r="DA376" i="1" s="1"/>
  <c r="DD376" i="1" s="1"/>
  <c r="DE376" i="1" s="1"/>
  <c r="A376" i="1"/>
  <c r="A52" i="1"/>
  <c r="CN248" i="1"/>
  <c r="CO248" i="1" s="1"/>
  <c r="DA248" i="1" s="1"/>
  <c r="DD248" i="1" s="1"/>
  <c r="DE248" i="1" s="1"/>
  <c r="CK248" i="1"/>
  <c r="CR248" i="1"/>
  <c r="CU248" i="1"/>
  <c r="CV248" i="1" s="1"/>
  <c r="A248" i="1"/>
  <c r="DR177" i="1"/>
  <c r="CK366" i="1"/>
  <c r="A366" i="1"/>
  <c r="CN366" i="1"/>
  <c r="CO366" i="1" s="1"/>
  <c r="DA366" i="1" s="1"/>
  <c r="DD366" i="1" s="1"/>
  <c r="DE366" i="1" s="1"/>
  <c r="CU366" i="1"/>
  <c r="CV366" i="1" s="1"/>
  <c r="CR366" i="1"/>
  <c r="DV100" i="1"/>
  <c r="DV72" i="1"/>
  <c r="DR467" i="1"/>
  <c r="DR455" i="1"/>
  <c r="A254" i="1"/>
  <c r="CR254" i="1"/>
  <c r="CQ254" i="1" s="1"/>
  <c r="CU254" i="1"/>
  <c r="CV254" i="1" s="1"/>
  <c r="CN254" i="1"/>
  <c r="CO254" i="1" s="1"/>
  <c r="DA254" i="1" s="1"/>
  <c r="DD254" i="1" s="1"/>
  <c r="DE254" i="1" s="1"/>
  <c r="CK254" i="1"/>
  <c r="DR36" i="1"/>
  <c r="CN92" i="1"/>
  <c r="CO92" i="1" s="1"/>
  <c r="DA92" i="1" s="1"/>
  <c r="DD92" i="1" s="1"/>
  <c r="DE92" i="1" s="1"/>
  <c r="CK92" i="1"/>
  <c r="CU92" i="1"/>
  <c r="CV92" i="1" s="1"/>
  <c r="CR92" i="1"/>
  <c r="CS92" i="1" s="1"/>
  <c r="A92" i="1"/>
  <c r="CN157" i="1"/>
  <c r="CO157" i="1" s="1"/>
  <c r="DA157" i="1" s="1"/>
  <c r="DD157" i="1" s="1"/>
  <c r="DE157" i="1" s="1"/>
  <c r="CK157" i="1"/>
  <c r="CL157" i="1" s="1"/>
  <c r="CU157" i="1"/>
  <c r="CV157" i="1" s="1"/>
  <c r="CR157" i="1"/>
  <c r="A157" i="1"/>
  <c r="CU202" i="1"/>
  <c r="CV202" i="1" s="1"/>
  <c r="CR202" i="1"/>
  <c r="A202" i="1"/>
  <c r="CK202" i="1"/>
  <c r="CI202" i="1" s="1"/>
  <c r="CN202" i="1"/>
  <c r="CO202" i="1" s="1"/>
  <c r="DA202" i="1" s="1"/>
  <c r="DD202" i="1" s="1"/>
  <c r="DE202" i="1" s="1"/>
  <c r="CU165" i="1"/>
  <c r="CV165" i="1" s="1"/>
  <c r="CN165" i="1"/>
  <c r="CO165" i="1" s="1"/>
  <c r="DA165" i="1" s="1"/>
  <c r="DD165" i="1" s="1"/>
  <c r="DE165" i="1" s="1"/>
  <c r="CR165" i="1"/>
  <c r="CK165" i="1"/>
  <c r="A165" i="1"/>
  <c r="CU518" i="1"/>
  <c r="CV518" i="1" s="1"/>
  <c r="CR518" i="1"/>
  <c r="CS518" i="1" s="1"/>
  <c r="A518" i="1"/>
  <c r="CN518" i="1"/>
  <c r="CO518" i="1" s="1"/>
  <c r="DA518" i="1" s="1"/>
  <c r="DD518" i="1" s="1"/>
  <c r="DE518" i="1" s="1"/>
  <c r="CK518" i="1"/>
  <c r="CN207" i="1"/>
  <c r="CO207" i="1" s="1"/>
  <c r="DA207" i="1" s="1"/>
  <c r="DD207" i="1" s="1"/>
  <c r="DE207" i="1" s="1"/>
  <c r="A207" i="1"/>
  <c r="CU207" i="1"/>
  <c r="CV207" i="1" s="1"/>
  <c r="CK207" i="1"/>
  <c r="CR207" i="1"/>
  <c r="A136" i="1"/>
  <c r="CK136" i="1"/>
  <c r="CR136" i="1"/>
  <c r="CS136" i="1" s="1"/>
  <c r="CU136" i="1"/>
  <c r="CV136" i="1" s="1"/>
  <c r="CN136" i="1"/>
  <c r="CO136" i="1" s="1"/>
  <c r="DA136" i="1" s="1"/>
  <c r="DD136" i="1" s="1"/>
  <c r="DE136" i="1" s="1"/>
  <c r="CU160" i="1"/>
  <c r="CV160" i="1" s="1"/>
  <c r="A160" i="1"/>
  <c r="CR160" i="1"/>
  <c r="CN160" i="1"/>
  <c r="CO160" i="1" s="1"/>
  <c r="DA160" i="1" s="1"/>
  <c r="DD160" i="1" s="1"/>
  <c r="DE160" i="1" s="1"/>
  <c r="CK160" i="1"/>
  <c r="DR414" i="1"/>
  <c r="CN172" i="1"/>
  <c r="CO172" i="1" s="1"/>
  <c r="DA172" i="1" s="1"/>
  <c r="DD172" i="1" s="1"/>
  <c r="DE172" i="1" s="1"/>
  <c r="CK172" i="1"/>
  <c r="CJ172" i="1" s="1"/>
  <c r="CU172" i="1"/>
  <c r="CV172" i="1" s="1"/>
  <c r="A172" i="1"/>
  <c r="CR172" i="1"/>
  <c r="DV82" i="1"/>
  <c r="DR28" i="1"/>
  <c r="DR122" i="1"/>
  <c r="CN517" i="1"/>
  <c r="CO517" i="1" s="1"/>
  <c r="DA517" i="1" s="1"/>
  <c r="DD517" i="1" s="1"/>
  <c r="DE517" i="1" s="1"/>
  <c r="A517" i="1"/>
  <c r="CU517" i="1"/>
  <c r="CV517" i="1" s="1"/>
  <c r="CR517" i="1"/>
  <c r="CK517" i="1"/>
  <c r="DR123" i="1"/>
  <c r="DR119" i="1"/>
  <c r="CN265" i="1"/>
  <c r="CO265" i="1" s="1"/>
  <c r="DA265" i="1" s="1"/>
  <c r="DD265" i="1" s="1"/>
  <c r="DE265" i="1" s="1"/>
  <c r="CU265" i="1"/>
  <c r="CV265" i="1" s="1"/>
  <c r="CR265" i="1"/>
  <c r="CS265" i="1" s="1"/>
  <c r="A265" i="1"/>
  <c r="CK265" i="1"/>
  <c r="A348" i="1"/>
  <c r="CN348" i="1"/>
  <c r="CO348" i="1" s="1"/>
  <c r="DA348" i="1" s="1"/>
  <c r="DD348" i="1" s="1"/>
  <c r="DE348" i="1" s="1"/>
  <c r="CR348" i="1"/>
  <c r="CK348" i="1"/>
  <c r="CU348" i="1"/>
  <c r="CV348" i="1" s="1"/>
  <c r="CR110" i="1"/>
  <c r="CQ110" i="1" s="1"/>
  <c r="A110" i="1"/>
  <c r="CK110" i="1"/>
  <c r="CU110" i="1"/>
  <c r="CV110" i="1" s="1"/>
  <c r="CN110" i="1"/>
  <c r="CO110" i="1" s="1"/>
  <c r="DA110" i="1" s="1"/>
  <c r="DD110" i="1" s="1"/>
  <c r="DE110" i="1" s="1"/>
  <c r="CR224" i="1"/>
  <c r="CS224" i="1" s="1"/>
  <c r="CK224" i="1"/>
  <c r="A224" i="1"/>
  <c r="CN224" i="1"/>
  <c r="CO224" i="1" s="1"/>
  <c r="DA224" i="1" s="1"/>
  <c r="DD224" i="1" s="1"/>
  <c r="DE224" i="1" s="1"/>
  <c r="CU224" i="1"/>
  <c r="CV224" i="1" s="1"/>
  <c r="A369" i="1"/>
  <c r="CU369" i="1"/>
  <c r="CV369" i="1" s="1"/>
  <c r="CR369" i="1"/>
  <c r="CK369" i="1"/>
  <c r="CN369" i="1"/>
  <c r="CO369" i="1" s="1"/>
  <c r="DA369" i="1" s="1"/>
  <c r="DD369" i="1" s="1"/>
  <c r="DE369" i="1" s="1"/>
  <c r="DR338" i="1"/>
  <c r="CN502" i="1"/>
  <c r="CO502" i="1" s="1"/>
  <c r="DA502" i="1" s="1"/>
  <c r="DD502" i="1" s="1"/>
  <c r="DE502" i="1" s="1"/>
  <c r="A502" i="1"/>
  <c r="CU502" i="1"/>
  <c r="CV502" i="1" s="1"/>
  <c r="CK502" i="1"/>
  <c r="CR502" i="1"/>
  <c r="CU338" i="1"/>
  <c r="CV338" i="1" s="1"/>
  <c r="A338" i="1"/>
  <c r="CR338" i="1"/>
  <c r="CS338" i="1" s="1"/>
  <c r="CN338" i="1"/>
  <c r="CO338" i="1" s="1"/>
  <c r="DA338" i="1" s="1"/>
  <c r="DD338" i="1" s="1"/>
  <c r="DE338" i="1" s="1"/>
  <c r="CK338" i="1"/>
  <c r="CI338" i="1" s="1"/>
  <c r="CK293" i="1"/>
  <c r="CJ293" i="1" s="1"/>
  <c r="CR293" i="1"/>
  <c r="CQ293" i="1" s="1"/>
  <c r="CN293" i="1"/>
  <c r="CO293" i="1" s="1"/>
  <c r="DA293" i="1" s="1"/>
  <c r="DD293" i="1" s="1"/>
  <c r="DE293" i="1" s="1"/>
  <c r="CU293" i="1"/>
  <c r="CV293" i="1" s="1"/>
  <c r="A293" i="1"/>
  <c r="DV125" i="1"/>
  <c r="DR409" i="1"/>
  <c r="DR477" i="1"/>
  <c r="DR244" i="1"/>
  <c r="DR95" i="1"/>
  <c r="CR352" i="1"/>
  <c r="CQ352" i="1" s="1"/>
  <c r="CK352" i="1"/>
  <c r="CI352" i="1" s="1"/>
  <c r="CN352" i="1"/>
  <c r="CO352" i="1" s="1"/>
  <c r="DA352" i="1" s="1"/>
  <c r="DD352" i="1" s="1"/>
  <c r="DE352" i="1" s="1"/>
  <c r="CU352" i="1"/>
  <c r="CV352" i="1" s="1"/>
  <c r="A352" i="1"/>
  <c r="DR343" i="1"/>
  <c r="A464" i="1"/>
  <c r="CN464" i="1"/>
  <c r="CO464" i="1" s="1"/>
  <c r="DA464" i="1" s="1"/>
  <c r="DD464" i="1" s="1"/>
  <c r="DE464" i="1" s="1"/>
  <c r="CR464" i="1"/>
  <c r="CS464" i="1" s="1"/>
  <c r="CK464" i="1"/>
  <c r="CI464" i="1" s="1"/>
  <c r="CU464" i="1"/>
  <c r="CV464" i="1" s="1"/>
  <c r="DR520" i="1"/>
  <c r="CU349" i="1"/>
  <c r="CV349" i="1" s="1"/>
  <c r="CK349" i="1"/>
  <c r="A349" i="1"/>
  <c r="CR349" i="1"/>
  <c r="CQ349" i="1" s="1"/>
  <c r="CN349" i="1"/>
  <c r="CO349" i="1" s="1"/>
  <c r="DA349" i="1" s="1"/>
  <c r="DD349" i="1" s="1"/>
  <c r="DE349" i="1" s="1"/>
  <c r="DR44" i="1"/>
  <c r="CU469" i="1"/>
  <c r="CV469" i="1" s="1"/>
  <c r="CK469" i="1"/>
  <c r="CI469" i="1" s="1"/>
  <c r="A469" i="1"/>
  <c r="CN469" i="1"/>
  <c r="CO469" i="1" s="1"/>
  <c r="DA469" i="1" s="1"/>
  <c r="DD469" i="1" s="1"/>
  <c r="DE469" i="1" s="1"/>
  <c r="CR469" i="1"/>
  <c r="CQ469" i="1" s="1"/>
  <c r="DR454" i="1"/>
  <c r="CU187" i="1"/>
  <c r="CV187" i="1" s="1"/>
  <c r="CK187" i="1"/>
  <c r="CR187" i="1"/>
  <c r="CQ187" i="1" s="1"/>
  <c r="A187" i="1"/>
  <c r="CN187" i="1"/>
  <c r="CO187" i="1" s="1"/>
  <c r="DA187" i="1" s="1"/>
  <c r="DD187" i="1" s="1"/>
  <c r="DE187" i="1" s="1"/>
  <c r="DR265" i="1"/>
  <c r="DV45" i="1"/>
  <c r="DV52" i="1"/>
  <c r="CK377" i="1"/>
  <c r="CN377" i="1"/>
  <c r="CO377" i="1" s="1"/>
  <c r="DA377" i="1" s="1"/>
  <c r="DD377" i="1" s="1"/>
  <c r="DE377" i="1" s="1"/>
  <c r="A377" i="1"/>
  <c r="CR377" i="1"/>
  <c r="CQ377" i="1" s="1"/>
  <c r="CU377" i="1"/>
  <c r="CV377" i="1" s="1"/>
  <c r="CK97" i="1"/>
  <c r="CR97" i="1"/>
  <c r="CS97" i="1" s="1"/>
  <c r="A97" i="1"/>
  <c r="CU97" i="1"/>
  <c r="CV97" i="1" s="1"/>
  <c r="CN97" i="1"/>
  <c r="CO97" i="1" s="1"/>
  <c r="DA97" i="1" s="1"/>
  <c r="DD97" i="1" s="1"/>
  <c r="DE97" i="1" s="1"/>
  <c r="DR360" i="1"/>
  <c r="DR480" i="1"/>
  <c r="DR46" i="1"/>
  <c r="CK158" i="1"/>
  <c r="CN158" i="1"/>
  <c r="CO158" i="1" s="1"/>
  <c r="DA158" i="1" s="1"/>
  <c r="DD158" i="1" s="1"/>
  <c r="DE158" i="1" s="1"/>
  <c r="A158" i="1"/>
  <c r="CU158" i="1"/>
  <c r="CV158" i="1" s="1"/>
  <c r="CR158" i="1"/>
  <c r="CU249" i="1"/>
  <c r="CV249" i="1" s="1"/>
  <c r="A249" i="1"/>
  <c r="CK249" i="1"/>
  <c r="CN249" i="1"/>
  <c r="CO249" i="1" s="1"/>
  <c r="DA249" i="1" s="1"/>
  <c r="DD249" i="1" s="1"/>
  <c r="DE249" i="1" s="1"/>
  <c r="CR249" i="1"/>
  <c r="DR237" i="1"/>
  <c r="DR115" i="1"/>
  <c r="DR166" i="1"/>
  <c r="DR449" i="1"/>
  <c r="A185" i="1"/>
  <c r="CN185" i="1"/>
  <c r="CO185" i="1" s="1"/>
  <c r="DA185" i="1" s="1"/>
  <c r="DD185" i="1" s="1"/>
  <c r="DE185" i="1" s="1"/>
  <c r="CR185" i="1"/>
  <c r="CK185" i="1"/>
  <c r="CL185" i="1" s="1"/>
  <c r="CU185" i="1"/>
  <c r="CV185" i="1" s="1"/>
  <c r="DR230" i="1"/>
  <c r="DR469" i="1"/>
  <c r="DV66" i="1"/>
  <c r="DV49" i="1"/>
  <c r="CU280" i="1"/>
  <c r="CV280" i="1" s="1"/>
  <c r="CK280" i="1"/>
  <c r="CR280" i="1"/>
  <c r="A280" i="1"/>
  <c r="CN280" i="1"/>
  <c r="CO280" i="1" s="1"/>
  <c r="DA280" i="1" s="1"/>
  <c r="DD280" i="1" s="1"/>
  <c r="DE280" i="1" s="1"/>
  <c r="DR509" i="1"/>
  <c r="CU396" i="1"/>
  <c r="CV396" i="1" s="1"/>
  <c r="CK396" i="1"/>
  <c r="CN396" i="1"/>
  <c r="CO396" i="1" s="1"/>
  <c r="DA396" i="1" s="1"/>
  <c r="DD396" i="1" s="1"/>
  <c r="DE396" i="1" s="1"/>
  <c r="CR396" i="1"/>
  <c r="CQ396" i="1" s="1"/>
  <c r="A396" i="1"/>
  <c r="DR448" i="1"/>
  <c r="DR304" i="1"/>
  <c r="DR158" i="1"/>
  <c r="DV114" i="1"/>
  <c r="DR93" i="1"/>
  <c r="DR132" i="1"/>
  <c r="DR474" i="1"/>
  <c r="DR419" i="1"/>
  <c r="DR279" i="1"/>
  <c r="DR315" i="1"/>
  <c r="DR56" i="1"/>
  <c r="CN359" i="1"/>
  <c r="CO359" i="1" s="1"/>
  <c r="DA359" i="1" s="1"/>
  <c r="DD359" i="1" s="1"/>
  <c r="DE359" i="1" s="1"/>
  <c r="CK359" i="1"/>
  <c r="CU359" i="1"/>
  <c r="CV359" i="1" s="1"/>
  <c r="A359" i="1"/>
  <c r="CR359" i="1"/>
  <c r="DR493" i="1"/>
  <c r="CU253" i="1"/>
  <c r="CV253" i="1" s="1"/>
  <c r="CR253" i="1"/>
  <c r="CN253" i="1"/>
  <c r="CO253" i="1" s="1"/>
  <c r="DA253" i="1" s="1"/>
  <c r="DD253" i="1" s="1"/>
  <c r="DE253" i="1" s="1"/>
  <c r="A253" i="1"/>
  <c r="CK253" i="1"/>
  <c r="DR62" i="1"/>
  <c r="DR296" i="1"/>
  <c r="DR319" i="1"/>
  <c r="DR72" i="1"/>
  <c r="DR135" i="1"/>
  <c r="DV104" i="1"/>
  <c r="CN258" i="1"/>
  <c r="CO258" i="1" s="1"/>
  <c r="DA258" i="1" s="1"/>
  <c r="DD258" i="1" s="1"/>
  <c r="DE258" i="1" s="1"/>
  <c r="CU258" i="1"/>
  <c r="CV258" i="1" s="1"/>
  <c r="CK258" i="1"/>
  <c r="CR258" i="1"/>
  <c r="A258" i="1"/>
  <c r="A190" i="1"/>
  <c r="CN190" i="1"/>
  <c r="CO190" i="1" s="1"/>
  <c r="DA190" i="1" s="1"/>
  <c r="DD190" i="1" s="1"/>
  <c r="DE190" i="1" s="1"/>
  <c r="CR190" i="1"/>
  <c r="CS190" i="1" s="1"/>
  <c r="CU190" i="1"/>
  <c r="CV190" i="1" s="1"/>
  <c r="CK190" i="1"/>
  <c r="CN444" i="1"/>
  <c r="CO444" i="1" s="1"/>
  <c r="DA444" i="1" s="1"/>
  <c r="DD444" i="1" s="1"/>
  <c r="DE444" i="1" s="1"/>
  <c r="CU444" i="1"/>
  <c r="CV444" i="1" s="1"/>
  <c r="CR444" i="1"/>
  <c r="CK444" i="1"/>
  <c r="A444" i="1"/>
  <c r="CN174" i="1"/>
  <c r="CO174" i="1" s="1"/>
  <c r="DA174" i="1" s="1"/>
  <c r="DD174" i="1" s="1"/>
  <c r="DE174" i="1" s="1"/>
  <c r="A174" i="1"/>
  <c r="CU174" i="1"/>
  <c r="CV174" i="1" s="1"/>
  <c r="CK174" i="1"/>
  <c r="CR174" i="1"/>
  <c r="A362" i="1"/>
  <c r="CK362" i="1"/>
  <c r="CI362" i="1" s="1"/>
  <c r="CR362" i="1"/>
  <c r="CN362" i="1"/>
  <c r="CO362" i="1" s="1"/>
  <c r="DA362" i="1" s="1"/>
  <c r="DD362" i="1" s="1"/>
  <c r="DE362" i="1" s="1"/>
  <c r="CU362" i="1"/>
  <c r="CV362" i="1" s="1"/>
  <c r="DR255" i="1"/>
  <c r="A163" i="1"/>
  <c r="CN163" i="1"/>
  <c r="CO163" i="1" s="1"/>
  <c r="DA163" i="1" s="1"/>
  <c r="DD163" i="1" s="1"/>
  <c r="DE163" i="1" s="1"/>
  <c r="CU163" i="1"/>
  <c r="CV163" i="1" s="1"/>
  <c r="CR163" i="1"/>
  <c r="CK163" i="1"/>
  <c r="DR294" i="1"/>
  <c r="A115" i="1"/>
  <c r="CU115" i="1"/>
  <c r="CV115" i="1" s="1"/>
  <c r="CR115" i="1"/>
  <c r="CN115" i="1"/>
  <c r="CO115" i="1" s="1"/>
  <c r="DA115" i="1" s="1"/>
  <c r="DD115" i="1" s="1"/>
  <c r="DE115" i="1" s="1"/>
  <c r="CK115" i="1"/>
  <c r="DR217" i="1"/>
  <c r="CR459" i="1"/>
  <c r="CQ459" i="1" s="1"/>
  <c r="CN459" i="1"/>
  <c r="CO459" i="1" s="1"/>
  <c r="DA459" i="1" s="1"/>
  <c r="DD459" i="1" s="1"/>
  <c r="DE459" i="1" s="1"/>
  <c r="CK459" i="1"/>
  <c r="CU459" i="1"/>
  <c r="CV459" i="1" s="1"/>
  <c r="A459" i="1"/>
  <c r="DR440" i="1"/>
  <c r="CK307" i="1"/>
  <c r="CR307" i="1"/>
  <c r="CQ307" i="1" s="1"/>
  <c r="CN307" i="1"/>
  <c r="CO307" i="1" s="1"/>
  <c r="DA307" i="1" s="1"/>
  <c r="DD307" i="1" s="1"/>
  <c r="DE307" i="1" s="1"/>
  <c r="CU307" i="1"/>
  <c r="CV307" i="1" s="1"/>
  <c r="A307" i="1"/>
  <c r="DR507" i="1"/>
  <c r="DV41" i="1"/>
  <c r="DV56" i="1"/>
  <c r="CN316" i="1"/>
  <c r="CO316" i="1" s="1"/>
  <c r="DA316" i="1" s="1"/>
  <c r="DD316" i="1" s="1"/>
  <c r="DE316" i="1" s="1"/>
  <c r="CK316" i="1"/>
  <c r="CU316" i="1"/>
  <c r="CV316" i="1" s="1"/>
  <c r="A316" i="1"/>
  <c r="CR316" i="1"/>
  <c r="A126" i="1"/>
  <c r="CN126" i="1"/>
  <c r="CO126" i="1" s="1"/>
  <c r="DA126" i="1" s="1"/>
  <c r="DD126" i="1" s="1"/>
  <c r="DE126" i="1" s="1"/>
  <c r="CU126" i="1"/>
  <c r="CV126" i="1" s="1"/>
  <c r="CK126" i="1"/>
  <c r="CR126" i="1"/>
  <c r="DR445" i="1"/>
  <c r="DR216" i="1"/>
  <c r="DR310" i="1"/>
  <c r="A334" i="1"/>
  <c r="CN334" i="1"/>
  <c r="CO334" i="1" s="1"/>
  <c r="DA334" i="1" s="1"/>
  <c r="DD334" i="1" s="1"/>
  <c r="DE334" i="1" s="1"/>
  <c r="CK334" i="1"/>
  <c r="CU334" i="1"/>
  <c r="CV334" i="1" s="1"/>
  <c r="CR334" i="1"/>
  <c r="CS334" i="1" s="1"/>
  <c r="CR501" i="1"/>
  <c r="CU501" i="1"/>
  <c r="CV501" i="1" s="1"/>
  <c r="CN501" i="1"/>
  <c r="CO501" i="1" s="1"/>
  <c r="DA501" i="1" s="1"/>
  <c r="DD501" i="1" s="1"/>
  <c r="DE501" i="1" s="1"/>
  <c r="A501" i="1"/>
  <c r="CK501" i="1"/>
  <c r="CJ501" i="1" s="1"/>
  <c r="DR403" i="1"/>
  <c r="A295" i="1"/>
  <c r="CR295" i="1"/>
  <c r="CU295" i="1"/>
  <c r="CV295" i="1" s="1"/>
  <c r="CN295" i="1"/>
  <c r="CO295" i="1" s="1"/>
  <c r="DA295" i="1" s="1"/>
  <c r="DD295" i="1" s="1"/>
  <c r="DE295" i="1" s="1"/>
  <c r="CK295" i="1"/>
  <c r="DR88" i="1"/>
  <c r="DR254" i="1"/>
  <c r="A313" i="1"/>
  <c r="CK313" i="1"/>
  <c r="CN313" i="1"/>
  <c r="CO313" i="1" s="1"/>
  <c r="DA313" i="1" s="1"/>
  <c r="DD313" i="1" s="1"/>
  <c r="DE313" i="1" s="1"/>
  <c r="CR313" i="1"/>
  <c r="CQ313" i="1" s="1"/>
  <c r="CU313" i="1"/>
  <c r="CV313" i="1" s="1"/>
  <c r="CN314" i="1"/>
  <c r="CO314" i="1" s="1"/>
  <c r="DA314" i="1" s="1"/>
  <c r="DD314" i="1" s="1"/>
  <c r="DE314" i="1" s="1"/>
  <c r="CU314" i="1"/>
  <c r="CV314" i="1" s="1"/>
  <c r="CK314" i="1"/>
  <c r="CR314" i="1"/>
  <c r="CQ314" i="1" s="1"/>
  <c r="A314" i="1"/>
  <c r="CK223" i="1"/>
  <c r="CN223" i="1"/>
  <c r="CO223" i="1" s="1"/>
  <c r="DA223" i="1" s="1"/>
  <c r="DD223" i="1" s="1"/>
  <c r="DE223" i="1" s="1"/>
  <c r="CU223" i="1"/>
  <c r="CV223" i="1" s="1"/>
  <c r="CR223" i="1"/>
  <c r="CS223" i="1" s="1"/>
  <c r="A223" i="1"/>
  <c r="DV40" i="1"/>
  <c r="DV59" i="1"/>
  <c r="CK326" i="1"/>
  <c r="CR326" i="1"/>
  <c r="CQ326" i="1" s="1"/>
  <c r="A326" i="1"/>
  <c r="CU326" i="1"/>
  <c r="CV326" i="1" s="1"/>
  <c r="CN326" i="1"/>
  <c r="CO326" i="1" s="1"/>
  <c r="DA326" i="1" s="1"/>
  <c r="DD326" i="1" s="1"/>
  <c r="DE326" i="1" s="1"/>
  <c r="DR470" i="1"/>
  <c r="DR80" i="1"/>
  <c r="CK106" i="1"/>
  <c r="CJ106" i="1" s="1"/>
  <c r="CR106" i="1"/>
  <c r="CS106" i="1" s="1"/>
  <c r="CN106" i="1"/>
  <c r="CO106" i="1" s="1"/>
  <c r="DA106" i="1" s="1"/>
  <c r="DD106" i="1" s="1"/>
  <c r="DE106" i="1" s="1"/>
  <c r="CU106" i="1"/>
  <c r="CV106" i="1" s="1"/>
  <c r="A106" i="1"/>
  <c r="DR184" i="1"/>
  <c r="DR153" i="1"/>
  <c r="DR108" i="1"/>
  <c r="DR495" i="1"/>
  <c r="CU111" i="1"/>
  <c r="CV111" i="1" s="1"/>
  <c r="CK111" i="1"/>
  <c r="CR111" i="1"/>
  <c r="CN111" i="1"/>
  <c r="CO111" i="1" s="1"/>
  <c r="DA111" i="1" s="1"/>
  <c r="DD111" i="1" s="1"/>
  <c r="DE111" i="1" s="1"/>
  <c r="A111" i="1"/>
  <c r="CN337" i="1"/>
  <c r="CO337" i="1" s="1"/>
  <c r="DA337" i="1" s="1"/>
  <c r="DD337" i="1" s="1"/>
  <c r="DE337" i="1" s="1"/>
  <c r="CU337" i="1"/>
  <c r="CV337" i="1" s="1"/>
  <c r="CK337" i="1"/>
  <c r="CR337" i="1"/>
  <c r="CS337" i="1" s="1"/>
  <c r="A337" i="1"/>
  <c r="CR113" i="1"/>
  <c r="CS113" i="1" s="1"/>
  <c r="CK113" i="1"/>
  <c r="A113" i="1"/>
  <c r="CN113" i="1"/>
  <c r="CO113" i="1" s="1"/>
  <c r="DA113" i="1" s="1"/>
  <c r="DD113" i="1" s="1"/>
  <c r="DE113" i="1" s="1"/>
  <c r="CU113" i="1"/>
  <c r="CV113" i="1" s="1"/>
  <c r="A361" i="1"/>
  <c r="CU361" i="1"/>
  <c r="CV361" i="1" s="1"/>
  <c r="CN361" i="1"/>
  <c r="CO361" i="1" s="1"/>
  <c r="DA361" i="1" s="1"/>
  <c r="DD361" i="1" s="1"/>
  <c r="DE361" i="1" s="1"/>
  <c r="CR361" i="1"/>
  <c r="CS361" i="1" s="1"/>
  <c r="CK361" i="1"/>
  <c r="DR289" i="1"/>
  <c r="CU379" i="1"/>
  <c r="CV379" i="1" s="1"/>
  <c r="CR379" i="1"/>
  <c r="CK379" i="1"/>
  <c r="CJ379" i="1" s="1"/>
  <c r="CN379" i="1"/>
  <c r="CO379" i="1" s="1"/>
  <c r="DA379" i="1" s="1"/>
  <c r="DD379" i="1" s="1"/>
  <c r="DE379" i="1" s="1"/>
  <c r="A379" i="1"/>
  <c r="DV139" i="1"/>
  <c r="DV55" i="1"/>
  <c r="A33" i="1"/>
  <c r="A102" i="1"/>
  <c r="CR102" i="1"/>
  <c r="CU102" i="1"/>
  <c r="CV102" i="1" s="1"/>
  <c r="CN102" i="1"/>
  <c r="CO102" i="1" s="1"/>
  <c r="DA102" i="1" s="1"/>
  <c r="DD102" i="1" s="1"/>
  <c r="DE102" i="1" s="1"/>
  <c r="CK102" i="1"/>
  <c r="DV136" i="1"/>
  <c r="DR199" i="1"/>
  <c r="CU232" i="1"/>
  <c r="CV232" i="1" s="1"/>
  <c r="CN232" i="1"/>
  <c r="CO232" i="1" s="1"/>
  <c r="DA232" i="1" s="1"/>
  <c r="DD232" i="1" s="1"/>
  <c r="DE232" i="1" s="1"/>
  <c r="A232" i="1"/>
  <c r="CK232" i="1"/>
  <c r="CR232" i="1"/>
  <c r="DR430" i="1"/>
  <c r="DR54" i="1"/>
  <c r="DR91" i="1"/>
  <c r="A420" i="1"/>
  <c r="CN420" i="1"/>
  <c r="CO420" i="1" s="1"/>
  <c r="DA420" i="1" s="1"/>
  <c r="DD420" i="1" s="1"/>
  <c r="DE420" i="1" s="1"/>
  <c r="CR420" i="1"/>
  <c r="CU420" i="1"/>
  <c r="CV420" i="1" s="1"/>
  <c r="CK420" i="1"/>
  <c r="CR183" i="1"/>
  <c r="A183" i="1"/>
  <c r="CK183" i="1"/>
  <c r="CU183" i="1"/>
  <c r="CV183" i="1" s="1"/>
  <c r="CN183" i="1"/>
  <c r="CO183" i="1" s="1"/>
  <c r="DA183" i="1" s="1"/>
  <c r="DD183" i="1" s="1"/>
  <c r="DE183" i="1" s="1"/>
  <c r="DR116" i="1"/>
  <c r="A200" i="1"/>
  <c r="CK200" i="1"/>
  <c r="CR200" i="1"/>
  <c r="CS200" i="1" s="1"/>
  <c r="CN200" i="1"/>
  <c r="CO200" i="1" s="1"/>
  <c r="DA200" i="1" s="1"/>
  <c r="DD200" i="1" s="1"/>
  <c r="DE200" i="1" s="1"/>
  <c r="CU200" i="1"/>
  <c r="CV200" i="1" s="1"/>
  <c r="A112" i="1"/>
  <c r="CR112" i="1"/>
  <c r="CN112" i="1"/>
  <c r="CO112" i="1" s="1"/>
  <c r="DA112" i="1" s="1"/>
  <c r="DD112" i="1" s="1"/>
  <c r="DE112" i="1" s="1"/>
  <c r="CK112" i="1"/>
  <c r="CU112" i="1"/>
  <c r="CV112" i="1" s="1"/>
  <c r="A356" i="1"/>
  <c r="CU356" i="1"/>
  <c r="CV356" i="1" s="1"/>
  <c r="CK356" i="1"/>
  <c r="CL356" i="1" s="1"/>
  <c r="CN356" i="1"/>
  <c r="CO356" i="1" s="1"/>
  <c r="DA356" i="1" s="1"/>
  <c r="DD356" i="1" s="1"/>
  <c r="DE356" i="1" s="1"/>
  <c r="CR356" i="1"/>
  <c r="CN220" i="1"/>
  <c r="CO220" i="1" s="1"/>
  <c r="DA220" i="1" s="1"/>
  <c r="DD220" i="1" s="1"/>
  <c r="DE220" i="1" s="1"/>
  <c r="A220" i="1"/>
  <c r="CR220" i="1"/>
  <c r="CU220" i="1"/>
  <c r="CV220" i="1" s="1"/>
  <c r="CK220" i="1"/>
  <c r="CU269" i="1"/>
  <c r="CV269" i="1" s="1"/>
  <c r="CK269" i="1"/>
  <c r="A269" i="1"/>
  <c r="CR269" i="1"/>
  <c r="CN269" i="1"/>
  <c r="CO269" i="1" s="1"/>
  <c r="DA269" i="1" s="1"/>
  <c r="DD269" i="1" s="1"/>
  <c r="DE269" i="1" s="1"/>
  <c r="CU461" i="1"/>
  <c r="CV461" i="1" s="1"/>
  <c r="A461" i="1"/>
  <c r="CR461" i="1"/>
  <c r="CS461" i="1" s="1"/>
  <c r="CN461" i="1"/>
  <c r="CO461" i="1" s="1"/>
  <c r="DA461" i="1" s="1"/>
  <c r="DD461" i="1" s="1"/>
  <c r="DE461" i="1" s="1"/>
  <c r="CK461" i="1"/>
  <c r="CU146" i="1"/>
  <c r="CV146" i="1" s="1"/>
  <c r="CN146" i="1"/>
  <c r="CO146" i="1" s="1"/>
  <c r="DA146" i="1" s="1"/>
  <c r="DD146" i="1" s="1"/>
  <c r="DE146" i="1" s="1"/>
  <c r="A146" i="1"/>
  <c r="CR146" i="1"/>
  <c r="CK146" i="1"/>
  <c r="DV86" i="1"/>
  <c r="DR387" i="1"/>
  <c r="A48" i="1"/>
  <c r="DR408" i="1"/>
  <c r="CU229" i="1"/>
  <c r="CV229" i="1" s="1"/>
  <c r="CR229" i="1"/>
  <c r="CN229" i="1"/>
  <c r="CO229" i="1" s="1"/>
  <c r="DA229" i="1" s="1"/>
  <c r="DD229" i="1" s="1"/>
  <c r="DE229" i="1" s="1"/>
  <c r="A229" i="1"/>
  <c r="CK229" i="1"/>
  <c r="CN466" i="1"/>
  <c r="CO466" i="1" s="1"/>
  <c r="DA466" i="1" s="1"/>
  <c r="DD466" i="1" s="1"/>
  <c r="DE466" i="1" s="1"/>
  <c r="CR466" i="1"/>
  <c r="CK466" i="1"/>
  <c r="CI466" i="1" s="1"/>
  <c r="A466" i="1"/>
  <c r="CU466" i="1"/>
  <c r="CV466" i="1" s="1"/>
  <c r="CR264" i="1"/>
  <c r="CQ264" i="1" s="1"/>
  <c r="CK264" i="1"/>
  <c r="CL264" i="1" s="1"/>
  <c r="CN264" i="1"/>
  <c r="CO264" i="1" s="1"/>
  <c r="DA264" i="1" s="1"/>
  <c r="DD264" i="1" s="1"/>
  <c r="DE264" i="1" s="1"/>
  <c r="CU264" i="1"/>
  <c r="CV264" i="1" s="1"/>
  <c r="A264" i="1"/>
  <c r="CR449" i="1"/>
  <c r="CU449" i="1"/>
  <c r="CV449" i="1" s="1"/>
  <c r="CN449" i="1"/>
  <c r="CO449" i="1" s="1"/>
  <c r="DA449" i="1" s="1"/>
  <c r="DD449" i="1" s="1"/>
  <c r="DE449" i="1" s="1"/>
  <c r="A449" i="1"/>
  <c r="CK449" i="1"/>
  <c r="DR492" i="1"/>
  <c r="CK99" i="1"/>
  <c r="CU99" i="1"/>
  <c r="CV99" i="1" s="1"/>
  <c r="A99" i="1"/>
  <c r="CN99" i="1"/>
  <c r="CO99" i="1" s="1"/>
  <c r="DA99" i="1" s="1"/>
  <c r="DD99" i="1" s="1"/>
  <c r="DE99" i="1" s="1"/>
  <c r="CR99" i="1"/>
  <c r="DR76" i="1"/>
  <c r="CU263" i="1"/>
  <c r="CV263" i="1" s="1"/>
  <c r="CN263" i="1"/>
  <c r="CO263" i="1" s="1"/>
  <c r="DA263" i="1" s="1"/>
  <c r="DD263" i="1" s="1"/>
  <c r="DE263" i="1" s="1"/>
  <c r="CK263" i="1"/>
  <c r="A263" i="1"/>
  <c r="CR263" i="1"/>
  <c r="CU238" i="1"/>
  <c r="CV238" i="1" s="1"/>
  <c r="CN238" i="1"/>
  <c r="CO238" i="1" s="1"/>
  <c r="DA238" i="1" s="1"/>
  <c r="DD238" i="1" s="1"/>
  <c r="DE238" i="1" s="1"/>
  <c r="CR238" i="1"/>
  <c r="CS238" i="1" s="1"/>
  <c r="A238" i="1"/>
  <c r="CK238" i="1"/>
  <c r="DR43" i="1"/>
  <c r="CR252" i="1"/>
  <c r="CU252" i="1"/>
  <c r="CV252" i="1" s="1"/>
  <c r="A252" i="1"/>
  <c r="CK252" i="1"/>
  <c r="CN252" i="1"/>
  <c r="CO252" i="1" s="1"/>
  <c r="DA252" i="1" s="1"/>
  <c r="DD252" i="1" s="1"/>
  <c r="DE252" i="1" s="1"/>
  <c r="DV51" i="1"/>
  <c r="DV111" i="1"/>
  <c r="CN395" i="1"/>
  <c r="CO395" i="1" s="1"/>
  <c r="DA395" i="1" s="1"/>
  <c r="DD395" i="1" s="1"/>
  <c r="DE395" i="1" s="1"/>
  <c r="A395" i="1"/>
  <c r="CU395" i="1"/>
  <c r="CV395" i="1" s="1"/>
  <c r="CK395" i="1"/>
  <c r="CR395" i="1"/>
  <c r="DR161" i="1"/>
  <c r="DR290" i="1"/>
  <c r="DR224" i="1"/>
  <c r="DR147" i="1"/>
  <c r="DR380" i="1"/>
  <c r="DR121" i="1"/>
  <c r="DR461" i="1"/>
  <c r="CN153" i="1"/>
  <c r="CO153" i="1" s="1"/>
  <c r="DA153" i="1" s="1"/>
  <c r="DD153" i="1" s="1"/>
  <c r="DE153" i="1" s="1"/>
  <c r="CU153" i="1"/>
  <c r="CV153" i="1" s="1"/>
  <c r="A153" i="1"/>
  <c r="CR153" i="1"/>
  <c r="CQ153" i="1" s="1"/>
  <c r="CK153" i="1"/>
  <c r="CL153" i="1" s="1"/>
  <c r="A291" i="1"/>
  <c r="CU291" i="1"/>
  <c r="CV291" i="1" s="1"/>
  <c r="CK291" i="1"/>
  <c r="CR291" i="1"/>
  <c r="CQ291" i="1" s="1"/>
  <c r="CN291" i="1"/>
  <c r="CO291" i="1" s="1"/>
  <c r="DA291" i="1" s="1"/>
  <c r="DD291" i="1" s="1"/>
  <c r="DE291" i="1" s="1"/>
  <c r="CR354" i="1"/>
  <c r="CK354" i="1"/>
  <c r="CJ354" i="1" s="1"/>
  <c r="CU354" i="1"/>
  <c r="CV354" i="1" s="1"/>
  <c r="A354" i="1"/>
  <c r="CN354" i="1"/>
  <c r="CO354" i="1" s="1"/>
  <c r="DA354" i="1" s="1"/>
  <c r="DD354" i="1" s="1"/>
  <c r="DE354" i="1" s="1"/>
  <c r="DR390" i="1"/>
  <c r="CK208" i="1"/>
  <c r="CN208" i="1"/>
  <c r="CO208" i="1" s="1"/>
  <c r="DA208" i="1" s="1"/>
  <c r="DD208" i="1" s="1"/>
  <c r="DE208" i="1" s="1"/>
  <c r="A208" i="1"/>
  <c r="CR208" i="1"/>
  <c r="CQ208" i="1" s="1"/>
  <c r="CU208" i="1"/>
  <c r="CV208" i="1" s="1"/>
  <c r="DV127" i="1"/>
  <c r="DV75" i="1"/>
  <c r="A483" i="1"/>
  <c r="CK483" i="1"/>
  <c r="CN483" i="1"/>
  <c r="CO483" i="1" s="1"/>
  <c r="DA483" i="1" s="1"/>
  <c r="DD483" i="1" s="1"/>
  <c r="DE483" i="1" s="1"/>
  <c r="CU483" i="1"/>
  <c r="CV483" i="1" s="1"/>
  <c r="CR483" i="1"/>
  <c r="DR259" i="1"/>
  <c r="CU259" i="1"/>
  <c r="CV259" i="1" s="1"/>
  <c r="CR259" i="1"/>
  <c r="CQ259" i="1" s="1"/>
  <c r="CK259" i="1"/>
  <c r="A259" i="1"/>
  <c r="CN259" i="1"/>
  <c r="CO259" i="1" s="1"/>
  <c r="DA259" i="1" s="1"/>
  <c r="DD259" i="1" s="1"/>
  <c r="DE259" i="1" s="1"/>
  <c r="A456" i="1"/>
  <c r="CN456" i="1"/>
  <c r="CO456" i="1" s="1"/>
  <c r="DA456" i="1" s="1"/>
  <c r="DD456" i="1" s="1"/>
  <c r="DE456" i="1" s="1"/>
  <c r="CR456" i="1"/>
  <c r="CK456" i="1"/>
  <c r="CU456" i="1"/>
  <c r="CV456" i="1" s="1"/>
  <c r="A25" i="1"/>
  <c r="CU273" i="1"/>
  <c r="CV273" i="1" s="1"/>
  <c r="CR273" i="1"/>
  <c r="CN273" i="1"/>
  <c r="CO273" i="1" s="1"/>
  <c r="DA273" i="1" s="1"/>
  <c r="DD273" i="1" s="1"/>
  <c r="DE273" i="1" s="1"/>
  <c r="A273" i="1"/>
  <c r="CK273" i="1"/>
  <c r="CJ273" i="1" s="1"/>
  <c r="CK196" i="1"/>
  <c r="CN196" i="1"/>
  <c r="CO196" i="1" s="1"/>
  <c r="DA196" i="1" s="1"/>
  <c r="DD196" i="1" s="1"/>
  <c r="DE196" i="1" s="1"/>
  <c r="CR196" i="1"/>
  <c r="CS196" i="1" s="1"/>
  <c r="A196" i="1"/>
  <c r="CU196" i="1"/>
  <c r="CV196" i="1" s="1"/>
  <c r="CK368" i="1"/>
  <c r="A368" i="1"/>
  <c r="CN368" i="1"/>
  <c r="CO368" i="1" s="1"/>
  <c r="DA368" i="1" s="1"/>
  <c r="DD368" i="1" s="1"/>
  <c r="DE368" i="1" s="1"/>
  <c r="CR368" i="1"/>
  <c r="CU368" i="1"/>
  <c r="CV368" i="1" s="1"/>
  <c r="DR66" i="1"/>
  <c r="DR134" i="1"/>
  <c r="DR393" i="1"/>
  <c r="CU399" i="1"/>
  <c r="CV399" i="1" s="1"/>
  <c r="CK399" i="1"/>
  <c r="CN399" i="1"/>
  <c r="CO399" i="1" s="1"/>
  <c r="DA399" i="1" s="1"/>
  <c r="DD399" i="1" s="1"/>
  <c r="DE399" i="1" s="1"/>
  <c r="CR399" i="1"/>
  <c r="A399" i="1"/>
  <c r="DR353" i="1"/>
  <c r="DR451" i="1"/>
  <c r="DV115" i="1"/>
  <c r="DV68" i="1"/>
  <c r="DR420" i="1"/>
  <c r="DR204" i="1"/>
  <c r="DV92" i="1"/>
  <c r="DR386" i="1"/>
  <c r="DR144" i="1"/>
  <c r="CN493" i="1"/>
  <c r="CO493" i="1" s="1"/>
  <c r="DA493" i="1" s="1"/>
  <c r="DD493" i="1" s="1"/>
  <c r="DE493" i="1" s="1"/>
  <c r="CU493" i="1"/>
  <c r="CV493" i="1" s="1"/>
  <c r="CR493" i="1"/>
  <c r="A493" i="1"/>
  <c r="CK493" i="1"/>
  <c r="DR504" i="1"/>
  <c r="CN499" i="1"/>
  <c r="CO499" i="1" s="1"/>
  <c r="DA499" i="1" s="1"/>
  <c r="DD499" i="1" s="1"/>
  <c r="DE499" i="1" s="1"/>
  <c r="CK499" i="1"/>
  <c r="CI499" i="1" s="1"/>
  <c r="A499" i="1"/>
  <c r="CU499" i="1"/>
  <c r="CV499" i="1" s="1"/>
  <c r="CR499" i="1"/>
  <c r="A520" i="1"/>
  <c r="CN520" i="1"/>
  <c r="CO520" i="1" s="1"/>
  <c r="DA520" i="1" s="1"/>
  <c r="DD520" i="1" s="1"/>
  <c r="DE520" i="1" s="1"/>
  <c r="CR520" i="1"/>
  <c r="CU520" i="1"/>
  <c r="CV520" i="1" s="1"/>
  <c r="CK520" i="1"/>
  <c r="CR453" i="1"/>
  <c r="A453" i="1"/>
  <c r="CU453" i="1"/>
  <c r="CV453" i="1" s="1"/>
  <c r="CN453" i="1"/>
  <c r="CO453" i="1" s="1"/>
  <c r="DA453" i="1" s="1"/>
  <c r="DD453" i="1" s="1"/>
  <c r="DE453" i="1" s="1"/>
  <c r="CK453" i="1"/>
  <c r="DR355" i="1"/>
  <c r="CK414" i="1"/>
  <c r="CR414" i="1"/>
  <c r="CN414" i="1"/>
  <c r="CO414" i="1" s="1"/>
  <c r="DA414" i="1" s="1"/>
  <c r="DD414" i="1" s="1"/>
  <c r="DE414" i="1" s="1"/>
  <c r="A414" i="1"/>
  <c r="CU414" i="1"/>
  <c r="CV414" i="1" s="1"/>
  <c r="DR462" i="1"/>
  <c r="CU447" i="1"/>
  <c r="CV447" i="1" s="1"/>
  <c r="A447" i="1"/>
  <c r="CN447" i="1"/>
  <c r="CO447" i="1" s="1"/>
  <c r="DA447" i="1" s="1"/>
  <c r="DD447" i="1" s="1"/>
  <c r="DE447" i="1" s="1"/>
  <c r="CK447" i="1"/>
  <c r="CR447" i="1"/>
  <c r="CR226" i="1"/>
  <c r="CS226" i="1" s="1"/>
  <c r="CN226" i="1"/>
  <c r="CO226" i="1" s="1"/>
  <c r="DA226" i="1" s="1"/>
  <c r="DD226" i="1" s="1"/>
  <c r="DE226" i="1" s="1"/>
  <c r="CU226" i="1"/>
  <c r="CV226" i="1" s="1"/>
  <c r="CK226" i="1"/>
  <c r="A226" i="1"/>
  <c r="CK298" i="1"/>
  <c r="A298" i="1"/>
  <c r="CR298" i="1"/>
  <c r="CU298" i="1"/>
  <c r="CV298" i="1" s="1"/>
  <c r="CN298" i="1"/>
  <c r="CO298" i="1" s="1"/>
  <c r="DA298" i="1" s="1"/>
  <c r="DD298" i="1" s="1"/>
  <c r="DE298" i="1" s="1"/>
  <c r="CN215" i="1"/>
  <c r="CO215" i="1" s="1"/>
  <c r="DA215" i="1" s="1"/>
  <c r="DD215" i="1" s="1"/>
  <c r="DE215" i="1" s="1"/>
  <c r="A215" i="1"/>
  <c r="CK215" i="1"/>
  <c r="CU215" i="1"/>
  <c r="CV215" i="1" s="1"/>
  <c r="CR215" i="1"/>
  <c r="A38" i="1"/>
  <c r="DV87" i="1"/>
  <c r="DR160" i="1"/>
  <c r="DR274" i="1"/>
  <c r="DR262" i="1"/>
  <c r="DR494" i="1"/>
  <c r="DR331" i="1"/>
  <c r="DR131" i="1"/>
  <c r="A345" i="1"/>
  <c r="CR345" i="1"/>
  <c r="CK345" i="1"/>
  <c r="CN345" i="1"/>
  <c r="CO345" i="1" s="1"/>
  <c r="DA345" i="1" s="1"/>
  <c r="DD345" i="1" s="1"/>
  <c r="DE345" i="1" s="1"/>
  <c r="CU345" i="1"/>
  <c r="CV345" i="1" s="1"/>
  <c r="CN383" i="1"/>
  <c r="CO383" i="1" s="1"/>
  <c r="DA383" i="1" s="1"/>
  <c r="DD383" i="1" s="1"/>
  <c r="DE383" i="1" s="1"/>
  <c r="CU383" i="1"/>
  <c r="CV383" i="1" s="1"/>
  <c r="A383" i="1"/>
  <c r="CK383" i="1"/>
  <c r="CL383" i="1" s="1"/>
  <c r="CR383" i="1"/>
  <c r="CU193" i="1"/>
  <c r="CV193" i="1" s="1"/>
  <c r="CN193" i="1"/>
  <c r="CO193" i="1" s="1"/>
  <c r="DA193" i="1" s="1"/>
  <c r="DD193" i="1" s="1"/>
  <c r="DE193" i="1" s="1"/>
  <c r="CR193" i="1"/>
  <c r="A193" i="1"/>
  <c r="CK193" i="1"/>
  <c r="CJ193" i="1" s="1"/>
  <c r="DR398" i="1"/>
  <c r="CR91" i="1"/>
  <c r="CN91" i="1"/>
  <c r="CO91" i="1" s="1"/>
  <c r="DA91" i="1" s="1"/>
  <c r="DD91" i="1" s="1"/>
  <c r="DE91" i="1" s="1"/>
  <c r="A91" i="1"/>
  <c r="CK91" i="1"/>
  <c r="CU91" i="1"/>
  <c r="CV91" i="1" s="1"/>
  <c r="DR196" i="1"/>
  <c r="CU93" i="1"/>
  <c r="CV93" i="1" s="1"/>
  <c r="CN93" i="1"/>
  <c r="CO93" i="1" s="1"/>
  <c r="DA93" i="1" s="1"/>
  <c r="DD93" i="1" s="1"/>
  <c r="DE93" i="1" s="1"/>
  <c r="CK93" i="1"/>
  <c r="A93" i="1"/>
  <c r="CR93" i="1"/>
  <c r="DR401" i="1"/>
  <c r="DV110" i="1"/>
  <c r="DR479" i="1"/>
  <c r="DR522" i="1"/>
  <c r="DR220" i="1"/>
  <c r="DR25" i="1"/>
  <c r="DR402" i="1"/>
  <c r="DR320" i="1"/>
  <c r="CU142" i="1"/>
  <c r="CV142" i="1" s="1"/>
  <c r="CR142" i="1"/>
  <c r="CN142" i="1"/>
  <c r="CO142" i="1" s="1"/>
  <c r="DA142" i="1" s="1"/>
  <c r="DD142" i="1" s="1"/>
  <c r="DE142" i="1" s="1"/>
  <c r="CK142" i="1"/>
  <c r="CJ142" i="1" s="1"/>
  <c r="A142" i="1"/>
  <c r="CR294" i="1"/>
  <c r="CK294" i="1"/>
  <c r="CU294" i="1"/>
  <c r="CV294" i="1" s="1"/>
  <c r="A294" i="1"/>
  <c r="CN294" i="1"/>
  <c r="CO294" i="1" s="1"/>
  <c r="DA294" i="1" s="1"/>
  <c r="DD294" i="1" s="1"/>
  <c r="DE294" i="1" s="1"/>
  <c r="CR209" i="1"/>
  <c r="CS209" i="1" s="1"/>
  <c r="CU209" i="1"/>
  <c r="CV209" i="1" s="1"/>
  <c r="CN209" i="1"/>
  <c r="CO209" i="1" s="1"/>
  <c r="DA209" i="1" s="1"/>
  <c r="DD209" i="1" s="1"/>
  <c r="DE209" i="1" s="1"/>
  <c r="A209" i="1"/>
  <c r="CK209" i="1"/>
  <c r="DR399" i="1"/>
  <c r="CN257" i="1"/>
  <c r="CO257" i="1" s="1"/>
  <c r="DA257" i="1" s="1"/>
  <c r="DD257" i="1" s="1"/>
  <c r="DE257" i="1" s="1"/>
  <c r="A257" i="1"/>
  <c r="CR257" i="1"/>
  <c r="CK257" i="1"/>
  <c r="CU257" i="1"/>
  <c r="CV257" i="1" s="1"/>
  <c r="DR247" i="1"/>
  <c r="CU216" i="1"/>
  <c r="CV216" i="1" s="1"/>
  <c r="CR216" i="1"/>
  <c r="A216" i="1"/>
  <c r="CK216" i="1"/>
  <c r="CN216" i="1"/>
  <c r="CO216" i="1" s="1"/>
  <c r="DA216" i="1" s="1"/>
  <c r="DD216" i="1" s="1"/>
  <c r="DE216" i="1" s="1"/>
  <c r="DR118" i="1"/>
  <c r="A268" i="1"/>
  <c r="CR268" i="1"/>
  <c r="CK268" i="1"/>
  <c r="CJ268" i="1" s="1"/>
  <c r="CU268" i="1"/>
  <c r="CV268" i="1" s="1"/>
  <c r="CN268" i="1"/>
  <c r="CO268" i="1" s="1"/>
  <c r="DA268" i="1" s="1"/>
  <c r="DD268" i="1" s="1"/>
  <c r="DE268" i="1" s="1"/>
  <c r="DV106" i="1"/>
  <c r="CN236" i="1"/>
  <c r="CO236" i="1" s="1"/>
  <c r="DA236" i="1" s="1"/>
  <c r="DD236" i="1" s="1"/>
  <c r="DE236" i="1" s="1"/>
  <c r="CR236" i="1"/>
  <c r="CK236" i="1"/>
  <c r="CI236" i="1" s="1"/>
  <c r="CU236" i="1"/>
  <c r="CV236" i="1" s="1"/>
  <c r="A236" i="1"/>
  <c r="CK378" i="1"/>
  <c r="CJ378" i="1" s="1"/>
  <c r="CN378" i="1"/>
  <c r="CO378" i="1" s="1"/>
  <c r="DA378" i="1" s="1"/>
  <c r="DD378" i="1" s="1"/>
  <c r="DE378" i="1" s="1"/>
  <c r="CR378" i="1"/>
  <c r="A378" i="1"/>
  <c r="CU378" i="1"/>
  <c r="CV378" i="1" s="1"/>
  <c r="DR109" i="1"/>
  <c r="CR170" i="1"/>
  <c r="CK170" i="1"/>
  <c r="CJ170" i="1" s="1"/>
  <c r="A170" i="1"/>
  <c r="CU170" i="1"/>
  <c r="CV170" i="1" s="1"/>
  <c r="CN170" i="1"/>
  <c r="CO170" i="1" s="1"/>
  <c r="DA170" i="1" s="1"/>
  <c r="DD170" i="1" s="1"/>
  <c r="DE170" i="1" s="1"/>
  <c r="DR200" i="1"/>
  <c r="DR34" i="1"/>
  <c r="DR152" i="1"/>
  <c r="DR239" i="1"/>
  <c r="DR359" i="1"/>
  <c r="DR249" i="1"/>
  <c r="DR342" i="1"/>
  <c r="A292" i="1"/>
  <c r="CU292" i="1"/>
  <c r="CV292" i="1" s="1"/>
  <c r="CK292" i="1"/>
  <c r="CR292" i="1"/>
  <c r="CN292" i="1"/>
  <c r="CO292" i="1" s="1"/>
  <c r="DA292" i="1" s="1"/>
  <c r="DD292" i="1" s="1"/>
  <c r="DE292" i="1" s="1"/>
  <c r="DR258" i="1"/>
  <c r="CK382" i="1"/>
  <c r="CR382" i="1"/>
  <c r="CS382" i="1" s="1"/>
  <c r="CN382" i="1"/>
  <c r="CO382" i="1" s="1"/>
  <c r="DA382" i="1" s="1"/>
  <c r="DD382" i="1" s="1"/>
  <c r="DE382" i="1" s="1"/>
  <c r="CU382" i="1"/>
  <c r="CV382" i="1" s="1"/>
  <c r="A382" i="1"/>
  <c r="DV128" i="1"/>
  <c r="DV47" i="1"/>
  <c r="A129" i="1"/>
  <c r="CU129" i="1"/>
  <c r="CV129" i="1" s="1"/>
  <c r="CR129" i="1"/>
  <c r="CN129" i="1"/>
  <c r="CO129" i="1" s="1"/>
  <c r="DA129" i="1" s="1"/>
  <c r="DD129" i="1" s="1"/>
  <c r="DE129" i="1" s="1"/>
  <c r="CK129" i="1"/>
  <c r="DR305" i="1"/>
  <c r="CU288" i="1"/>
  <c r="CV288" i="1" s="1"/>
  <c r="CK288" i="1"/>
  <c r="CL288" i="1" s="1"/>
  <c r="CN288" i="1"/>
  <c r="CO288" i="1" s="1"/>
  <c r="DA288" i="1" s="1"/>
  <c r="DD288" i="1" s="1"/>
  <c r="DE288" i="1" s="1"/>
  <c r="CR288" i="1"/>
  <c r="CS288" i="1" s="1"/>
  <c r="A288" i="1"/>
  <c r="DR201" i="1"/>
  <c r="A45" i="1"/>
  <c r="A74" i="1"/>
  <c r="CR219" i="1"/>
  <c r="CU219" i="1"/>
  <c r="CV219" i="1" s="1"/>
  <c r="CN219" i="1"/>
  <c r="CO219" i="1" s="1"/>
  <c r="DA219" i="1" s="1"/>
  <c r="DD219" i="1" s="1"/>
  <c r="DE219" i="1" s="1"/>
  <c r="A219" i="1"/>
  <c r="CK219" i="1"/>
  <c r="CI219" i="1" s="1"/>
  <c r="DR190" i="1"/>
  <c r="A331" i="1"/>
  <c r="CN331" i="1"/>
  <c r="CO331" i="1" s="1"/>
  <c r="DA331" i="1" s="1"/>
  <c r="DD331" i="1" s="1"/>
  <c r="DE331" i="1" s="1"/>
  <c r="CR331" i="1"/>
  <c r="CK331" i="1"/>
  <c r="CI331" i="1" s="1"/>
  <c r="CU331" i="1"/>
  <c r="CV331" i="1" s="1"/>
  <c r="A50" i="1"/>
  <c r="DR89" i="1"/>
  <c r="CN429" i="1"/>
  <c r="CO429" i="1" s="1"/>
  <c r="DA429" i="1" s="1"/>
  <c r="DD429" i="1" s="1"/>
  <c r="DE429" i="1" s="1"/>
  <c r="CR429" i="1"/>
  <c r="A429" i="1"/>
  <c r="CK429" i="1"/>
  <c r="CU429" i="1"/>
  <c r="CV429" i="1" s="1"/>
  <c r="DR375" i="1"/>
  <c r="CK171" i="1"/>
  <c r="CU171" i="1"/>
  <c r="CV171" i="1" s="1"/>
  <c r="CR171" i="1"/>
  <c r="CQ171" i="1" s="1"/>
  <c r="A171" i="1"/>
  <c r="CN171" i="1"/>
  <c r="CO171" i="1" s="1"/>
  <c r="DA171" i="1" s="1"/>
  <c r="DD171" i="1" s="1"/>
  <c r="DE171" i="1" s="1"/>
  <c r="DV54" i="1"/>
  <c r="DV132" i="1"/>
  <c r="DR389" i="1"/>
  <c r="A514" i="1"/>
  <c r="CR514" i="1"/>
  <c r="CN514" i="1"/>
  <c r="CO514" i="1" s="1"/>
  <c r="DA514" i="1" s="1"/>
  <c r="DD514" i="1" s="1"/>
  <c r="DE514" i="1" s="1"/>
  <c r="CK514" i="1"/>
  <c r="CI514" i="1" s="1"/>
  <c r="CU514" i="1"/>
  <c r="CV514" i="1" s="1"/>
  <c r="DR150" i="1"/>
  <c r="CN413" i="1"/>
  <c r="CO413" i="1" s="1"/>
  <c r="DA413" i="1" s="1"/>
  <c r="DD413" i="1" s="1"/>
  <c r="DE413" i="1" s="1"/>
  <c r="A413" i="1"/>
  <c r="CU413" i="1"/>
  <c r="CV413" i="1" s="1"/>
  <c r="CK413" i="1"/>
  <c r="CR413" i="1"/>
  <c r="CS413" i="1" s="1"/>
  <c r="DR286" i="1"/>
  <c r="A471" i="1"/>
  <c r="CN471" i="1"/>
  <c r="CO471" i="1" s="1"/>
  <c r="DA471" i="1" s="1"/>
  <c r="DD471" i="1" s="1"/>
  <c r="DE471" i="1" s="1"/>
  <c r="CK471" i="1"/>
  <c r="CL471" i="1" s="1"/>
  <c r="CR471" i="1"/>
  <c r="CU471" i="1"/>
  <c r="CV471" i="1" s="1"/>
  <c r="DR450" i="1"/>
  <c r="CN270" i="1"/>
  <c r="CO270" i="1" s="1"/>
  <c r="DA270" i="1" s="1"/>
  <c r="DD270" i="1" s="1"/>
  <c r="DE270" i="1" s="1"/>
  <c r="CK270" i="1"/>
  <c r="CI270" i="1" s="1"/>
  <c r="A270" i="1"/>
  <c r="CU270" i="1"/>
  <c r="CV270" i="1" s="1"/>
  <c r="CR270" i="1"/>
  <c r="CR191" i="1"/>
  <c r="CK191" i="1"/>
  <c r="CJ191" i="1" s="1"/>
  <c r="A191" i="1"/>
  <c r="CU191" i="1"/>
  <c r="CV191" i="1" s="1"/>
  <c r="CN191" i="1"/>
  <c r="CO191" i="1" s="1"/>
  <c r="DA191" i="1" s="1"/>
  <c r="DD191" i="1" s="1"/>
  <c r="DE191" i="1" s="1"/>
  <c r="CR225" i="1"/>
  <c r="CU225" i="1"/>
  <c r="CV225" i="1" s="1"/>
  <c r="CN225" i="1"/>
  <c r="CO225" i="1" s="1"/>
  <c r="DA225" i="1" s="1"/>
  <c r="DD225" i="1" s="1"/>
  <c r="DE225" i="1" s="1"/>
  <c r="A225" i="1"/>
  <c r="CK225" i="1"/>
  <c r="CK277" i="1"/>
  <c r="CJ277" i="1" s="1"/>
  <c r="CR277" i="1"/>
  <c r="CN277" i="1"/>
  <c r="CO277" i="1" s="1"/>
  <c r="DA277" i="1" s="1"/>
  <c r="DD277" i="1" s="1"/>
  <c r="DE277" i="1" s="1"/>
  <c r="A277" i="1"/>
  <c r="CU277" i="1"/>
  <c r="CV277" i="1" s="1"/>
  <c r="DR26" i="1"/>
  <c r="DR293" i="1"/>
  <c r="A80" i="1"/>
  <c r="DV63" i="1"/>
  <c r="DV130" i="1"/>
  <c r="CU205" i="1"/>
  <c r="CV205" i="1" s="1"/>
  <c r="CR205" i="1"/>
  <c r="CK205" i="1"/>
  <c r="CI205" i="1" s="1"/>
  <c r="A205" i="1"/>
  <c r="CN205" i="1"/>
  <c r="CO205" i="1" s="1"/>
  <c r="DA205" i="1" s="1"/>
  <c r="DD205" i="1" s="1"/>
  <c r="DE205" i="1" s="1"/>
  <c r="DR149" i="1"/>
  <c r="DR77" i="1"/>
  <c r="DR423" i="1"/>
  <c r="DR252" i="1"/>
  <c r="CU247" i="1"/>
  <c r="CV247" i="1" s="1"/>
  <c r="A247" i="1"/>
  <c r="CN247" i="1"/>
  <c r="CO247" i="1" s="1"/>
  <c r="DA247" i="1" s="1"/>
  <c r="DD247" i="1" s="1"/>
  <c r="DE247" i="1" s="1"/>
  <c r="CK247" i="1"/>
  <c r="CL247" i="1" s="1"/>
  <c r="CR247" i="1"/>
  <c r="DR391" i="1"/>
  <c r="CU417" i="1"/>
  <c r="CV417" i="1" s="1"/>
  <c r="A417" i="1"/>
  <c r="CN417" i="1"/>
  <c r="CO417" i="1" s="1"/>
  <c r="DA417" i="1" s="1"/>
  <c r="DD417" i="1" s="1"/>
  <c r="DE417" i="1" s="1"/>
  <c r="CR417" i="1"/>
  <c r="CK417" i="1"/>
  <c r="DR370" i="1"/>
  <c r="CN481" i="1"/>
  <c r="CO481" i="1" s="1"/>
  <c r="DA481" i="1" s="1"/>
  <c r="DD481" i="1" s="1"/>
  <c r="DE481" i="1" s="1"/>
  <c r="A481" i="1"/>
  <c r="CU481" i="1"/>
  <c r="CV481" i="1" s="1"/>
  <c r="CK481" i="1"/>
  <c r="CR481" i="1"/>
  <c r="DR299" i="1"/>
  <c r="CK390" i="1"/>
  <c r="CR390" i="1"/>
  <c r="CU390" i="1"/>
  <c r="CV390" i="1" s="1"/>
  <c r="CN390" i="1"/>
  <c r="CO390" i="1" s="1"/>
  <c r="DA390" i="1" s="1"/>
  <c r="DD390" i="1" s="1"/>
  <c r="DE390" i="1" s="1"/>
  <c r="A390" i="1"/>
  <c r="DR346" i="1"/>
  <c r="CN392" i="1"/>
  <c r="CO392" i="1" s="1"/>
  <c r="DA392" i="1" s="1"/>
  <c r="DD392" i="1" s="1"/>
  <c r="DE392" i="1" s="1"/>
  <c r="CU392" i="1"/>
  <c r="CV392" i="1" s="1"/>
  <c r="CR392" i="1"/>
  <c r="A392" i="1"/>
  <c r="CK392" i="1"/>
  <c r="DR271" i="1"/>
  <c r="DV84" i="1"/>
  <c r="CN311" i="1"/>
  <c r="CO311" i="1" s="1"/>
  <c r="DA311" i="1" s="1"/>
  <c r="DD311" i="1" s="1"/>
  <c r="DE311" i="1" s="1"/>
  <c r="CK311" i="1"/>
  <c r="CR311" i="1"/>
  <c r="CQ311" i="1" s="1"/>
  <c r="CU311" i="1"/>
  <c r="CV311" i="1" s="1"/>
  <c r="A311" i="1"/>
  <c r="CR475" i="1"/>
  <c r="CK475" i="1"/>
  <c r="CU475" i="1"/>
  <c r="CV475" i="1" s="1"/>
  <c r="A475" i="1"/>
  <c r="CN475" i="1"/>
  <c r="CO475" i="1" s="1"/>
  <c r="DA475" i="1" s="1"/>
  <c r="DD475" i="1" s="1"/>
  <c r="DE475" i="1" s="1"/>
  <c r="CK201" i="1"/>
  <c r="CU201" i="1"/>
  <c r="CV201" i="1" s="1"/>
  <c r="A201" i="1"/>
  <c r="CN201" i="1"/>
  <c r="CO201" i="1" s="1"/>
  <c r="DA201" i="1" s="1"/>
  <c r="DD201" i="1" s="1"/>
  <c r="DE201" i="1" s="1"/>
  <c r="CR201" i="1"/>
  <c r="DR97" i="1"/>
  <c r="DR511" i="1"/>
  <c r="CR472" i="1"/>
  <c r="A472" i="1"/>
  <c r="CK472" i="1"/>
  <c r="CU472" i="1"/>
  <c r="CV472" i="1" s="1"/>
  <c r="CN472" i="1"/>
  <c r="CO472" i="1" s="1"/>
  <c r="DA472" i="1" s="1"/>
  <c r="DD472" i="1" s="1"/>
  <c r="DE472" i="1" s="1"/>
  <c r="CK231" i="1"/>
  <c r="CU231" i="1"/>
  <c r="CV231" i="1" s="1"/>
  <c r="CN231" i="1"/>
  <c r="CO231" i="1" s="1"/>
  <c r="DA231" i="1" s="1"/>
  <c r="DD231" i="1" s="1"/>
  <c r="DE231" i="1" s="1"/>
  <c r="A231" i="1"/>
  <c r="CR231" i="1"/>
  <c r="DR335" i="1"/>
  <c r="A240" i="1"/>
  <c r="CU240" i="1"/>
  <c r="CV240" i="1" s="1"/>
  <c r="CK240" i="1"/>
  <c r="CN240" i="1"/>
  <c r="CO240" i="1" s="1"/>
  <c r="DA240" i="1" s="1"/>
  <c r="DD240" i="1" s="1"/>
  <c r="DE240" i="1" s="1"/>
  <c r="CR240" i="1"/>
  <c r="DR257" i="1"/>
  <c r="A365" i="1"/>
  <c r="CN365" i="1"/>
  <c r="CO365" i="1" s="1"/>
  <c r="DA365" i="1" s="1"/>
  <c r="DD365" i="1" s="1"/>
  <c r="DE365" i="1" s="1"/>
  <c r="CR365" i="1"/>
  <c r="CQ365" i="1" s="1"/>
  <c r="CK365" i="1"/>
  <c r="CU365" i="1"/>
  <c r="CV365" i="1" s="1"/>
  <c r="CR454" i="1"/>
  <c r="CQ454" i="1" s="1"/>
  <c r="CN454" i="1"/>
  <c r="CO454" i="1" s="1"/>
  <c r="DA454" i="1" s="1"/>
  <c r="DD454" i="1" s="1"/>
  <c r="DE454" i="1" s="1"/>
  <c r="CU454" i="1"/>
  <c r="CV454" i="1" s="1"/>
  <c r="A454" i="1"/>
  <c r="CK454" i="1"/>
  <c r="CN178" i="1"/>
  <c r="CO178" i="1" s="1"/>
  <c r="DA178" i="1" s="1"/>
  <c r="DD178" i="1" s="1"/>
  <c r="DE178" i="1" s="1"/>
  <c r="CK178" i="1"/>
  <c r="A178" i="1"/>
  <c r="CR178" i="1"/>
  <c r="CU178" i="1"/>
  <c r="CV178" i="1" s="1"/>
  <c r="CU323" i="1"/>
  <c r="CV323" i="1" s="1"/>
  <c r="A323" i="1"/>
  <c r="CR323" i="1"/>
  <c r="CN323" i="1"/>
  <c r="CO323" i="1" s="1"/>
  <c r="DA323" i="1" s="1"/>
  <c r="DD323" i="1" s="1"/>
  <c r="DE323" i="1" s="1"/>
  <c r="CK323" i="1"/>
  <c r="A60" i="1"/>
  <c r="DV120" i="1"/>
  <c r="DR49" i="1"/>
  <c r="CR504" i="1"/>
  <c r="CS504" i="1" s="1"/>
  <c r="CU504" i="1"/>
  <c r="CV504" i="1" s="1"/>
  <c r="CK504" i="1"/>
  <c r="A504" i="1"/>
  <c r="CN504" i="1"/>
  <c r="CO504" i="1" s="1"/>
  <c r="DA504" i="1" s="1"/>
  <c r="DD504" i="1" s="1"/>
  <c r="DE504" i="1" s="1"/>
  <c r="DR209" i="1"/>
  <c r="DR53" i="1"/>
  <c r="DR362" i="1"/>
  <c r="CU274" i="1"/>
  <c r="CV274" i="1" s="1"/>
  <c r="CN274" i="1"/>
  <c r="CO274" i="1" s="1"/>
  <c r="DA274" i="1" s="1"/>
  <c r="DD274" i="1" s="1"/>
  <c r="DE274" i="1" s="1"/>
  <c r="CK274" i="1"/>
  <c r="CR274" i="1"/>
  <c r="A274" i="1"/>
  <c r="CR494" i="1"/>
  <c r="A494" i="1"/>
  <c r="CN494" i="1"/>
  <c r="CO494" i="1" s="1"/>
  <c r="DA494" i="1" s="1"/>
  <c r="DD494" i="1" s="1"/>
  <c r="DE494" i="1" s="1"/>
  <c r="CU494" i="1"/>
  <c r="CV494" i="1" s="1"/>
  <c r="CK494" i="1"/>
  <c r="DR243" i="1"/>
  <c r="CR308" i="1"/>
  <c r="CU308" i="1"/>
  <c r="CV308" i="1" s="1"/>
  <c r="CK308" i="1"/>
  <c r="A308" i="1"/>
  <c r="CN308" i="1"/>
  <c r="CO308" i="1" s="1"/>
  <c r="DA308" i="1" s="1"/>
  <c r="DD308" i="1" s="1"/>
  <c r="DE308" i="1" s="1"/>
  <c r="A40" i="1"/>
  <c r="CN125" i="1"/>
  <c r="CO125" i="1" s="1"/>
  <c r="DA125" i="1" s="1"/>
  <c r="DD125" i="1" s="1"/>
  <c r="DE125" i="1" s="1"/>
  <c r="CU125" i="1"/>
  <c r="CV125" i="1" s="1"/>
  <c r="CK125" i="1"/>
  <c r="A125" i="1"/>
  <c r="CR125" i="1"/>
  <c r="DR151" i="1"/>
  <c r="CK137" i="1"/>
  <c r="CR137" i="1"/>
  <c r="CN137" i="1"/>
  <c r="CO137" i="1" s="1"/>
  <c r="DA137" i="1" s="1"/>
  <c r="DD137" i="1" s="1"/>
  <c r="DE137" i="1" s="1"/>
  <c r="A137" i="1"/>
  <c r="CU137" i="1"/>
  <c r="CV137" i="1" s="1"/>
  <c r="DR101" i="1"/>
  <c r="CN152" i="1"/>
  <c r="CO152" i="1" s="1"/>
  <c r="DA152" i="1" s="1"/>
  <c r="DD152" i="1" s="1"/>
  <c r="DE152" i="1" s="1"/>
  <c r="CU152" i="1"/>
  <c r="CV152" i="1" s="1"/>
  <c r="CR152" i="1"/>
  <c r="A152" i="1"/>
  <c r="CK152" i="1"/>
  <c r="DV62" i="1"/>
  <c r="CR283" i="1"/>
  <c r="CK283" i="1"/>
  <c r="CU283" i="1"/>
  <c r="CV283" i="1" s="1"/>
  <c r="CN283" i="1"/>
  <c r="CO283" i="1" s="1"/>
  <c r="DA283" i="1" s="1"/>
  <c r="DD283" i="1" s="1"/>
  <c r="DE283" i="1" s="1"/>
  <c r="A283" i="1"/>
  <c r="DR482" i="1"/>
  <c r="DR138" i="1"/>
  <c r="CK442" i="1"/>
  <c r="CN442" i="1"/>
  <c r="CO442" i="1" s="1"/>
  <c r="DA442" i="1" s="1"/>
  <c r="DD442" i="1" s="1"/>
  <c r="DE442" i="1" s="1"/>
  <c r="CU442" i="1"/>
  <c r="CV442" i="1" s="1"/>
  <c r="A442" i="1"/>
  <c r="CR442" i="1"/>
  <c r="DR193" i="1"/>
  <c r="A197" i="1"/>
  <c r="CR197" i="1"/>
  <c r="CN197" i="1"/>
  <c r="CO197" i="1" s="1"/>
  <c r="DA197" i="1" s="1"/>
  <c r="DD197" i="1" s="1"/>
  <c r="DE197" i="1" s="1"/>
  <c r="CK197" i="1"/>
  <c r="CI197" i="1" s="1"/>
  <c r="CU197" i="1"/>
  <c r="CV197" i="1" s="1"/>
  <c r="A452" i="1"/>
  <c r="CN452" i="1"/>
  <c r="CO452" i="1" s="1"/>
  <c r="DA452" i="1" s="1"/>
  <c r="DD452" i="1" s="1"/>
  <c r="DE452" i="1" s="1"/>
  <c r="CK452" i="1"/>
  <c r="CR452" i="1"/>
  <c r="CQ452" i="1" s="1"/>
  <c r="CU452" i="1"/>
  <c r="CV452" i="1" s="1"/>
  <c r="DR48" i="1"/>
  <c r="DR499" i="1"/>
  <c r="CN262" i="1"/>
  <c r="CO262" i="1" s="1"/>
  <c r="DA262" i="1" s="1"/>
  <c r="DD262" i="1" s="1"/>
  <c r="DE262" i="1" s="1"/>
  <c r="CU262" i="1"/>
  <c r="CV262" i="1" s="1"/>
  <c r="CK262" i="1"/>
  <c r="A262" i="1"/>
  <c r="CR262" i="1"/>
  <c r="CK498" i="1"/>
  <c r="A498" i="1"/>
  <c r="CU498" i="1"/>
  <c r="CV498" i="1" s="1"/>
  <c r="CR498" i="1"/>
  <c r="CN498" i="1"/>
  <c r="CO498" i="1" s="1"/>
  <c r="DA498" i="1" s="1"/>
  <c r="DD498" i="1" s="1"/>
  <c r="DE498" i="1" s="1"/>
  <c r="DR307" i="1"/>
  <c r="CU159" i="1"/>
  <c r="CV159" i="1" s="1"/>
  <c r="A159" i="1"/>
  <c r="CK159" i="1"/>
  <c r="CR159" i="1"/>
  <c r="CN159" i="1"/>
  <c r="CO159" i="1" s="1"/>
  <c r="DA159" i="1" s="1"/>
  <c r="DD159" i="1" s="1"/>
  <c r="DE159" i="1" s="1"/>
  <c r="DV76" i="1"/>
  <c r="DV133" i="1"/>
  <c r="DR195" i="1"/>
  <c r="CN144" i="1"/>
  <c r="CO144" i="1" s="1"/>
  <c r="DA144" i="1" s="1"/>
  <c r="DD144" i="1" s="1"/>
  <c r="DE144" i="1" s="1"/>
  <c r="CU144" i="1"/>
  <c r="CV144" i="1" s="1"/>
  <c r="CR144" i="1"/>
  <c r="A144" i="1"/>
  <c r="CK144" i="1"/>
  <c r="DR376" i="1"/>
  <c r="CR505" i="1"/>
  <c r="CN505" i="1"/>
  <c r="CO505" i="1" s="1"/>
  <c r="DA505" i="1" s="1"/>
  <c r="DD505" i="1" s="1"/>
  <c r="DE505" i="1" s="1"/>
  <c r="A505" i="1"/>
  <c r="CK505" i="1"/>
  <c r="CU505" i="1"/>
  <c r="CV505" i="1" s="1"/>
  <c r="CN154" i="1"/>
  <c r="CO154" i="1" s="1"/>
  <c r="DA154" i="1" s="1"/>
  <c r="DD154" i="1" s="1"/>
  <c r="DE154" i="1" s="1"/>
  <c r="CU154" i="1"/>
  <c r="CV154" i="1" s="1"/>
  <c r="A154" i="1"/>
  <c r="CR154" i="1"/>
  <c r="CS154" i="1" s="1"/>
  <c r="CK154" i="1"/>
  <c r="CR181" i="1"/>
  <c r="A181" i="1"/>
  <c r="CU181" i="1"/>
  <c r="CV181" i="1" s="1"/>
  <c r="CK181" i="1"/>
  <c r="CN181" i="1"/>
  <c r="CO181" i="1" s="1"/>
  <c r="DA181" i="1" s="1"/>
  <c r="DD181" i="1" s="1"/>
  <c r="DE181" i="1" s="1"/>
  <c r="CN510" i="1"/>
  <c r="CO510" i="1" s="1"/>
  <c r="DA510" i="1" s="1"/>
  <c r="DD510" i="1" s="1"/>
  <c r="DE510" i="1" s="1"/>
  <c r="A510" i="1"/>
  <c r="CR510" i="1"/>
  <c r="CU510" i="1"/>
  <c r="CV510" i="1" s="1"/>
  <c r="CK510" i="1"/>
  <c r="DR250" i="1"/>
  <c r="CR400" i="1"/>
  <c r="CU400" i="1"/>
  <c r="CV400" i="1" s="1"/>
  <c r="A400" i="1"/>
  <c r="CK400" i="1"/>
  <c r="CN400" i="1"/>
  <c r="CO400" i="1" s="1"/>
  <c r="DA400" i="1" s="1"/>
  <c r="DD400" i="1" s="1"/>
  <c r="DE400" i="1" s="1"/>
  <c r="DR29" i="1"/>
  <c r="A71" i="1"/>
  <c r="CK439" i="1"/>
  <c r="A439" i="1"/>
  <c r="CU439" i="1"/>
  <c r="CV439" i="1" s="1"/>
  <c r="CR439" i="1"/>
  <c r="CN439" i="1"/>
  <c r="CO439" i="1" s="1"/>
  <c r="DA439" i="1" s="1"/>
  <c r="DD439" i="1" s="1"/>
  <c r="DE439" i="1" s="1"/>
  <c r="DR489" i="1"/>
  <c r="DV65" i="1"/>
  <c r="DV124" i="1"/>
  <c r="DR512" i="1"/>
  <c r="DR364" i="1"/>
  <c r="CR319" i="1"/>
  <c r="CQ319" i="1" s="1"/>
  <c r="CK319" i="1"/>
  <c r="CN319" i="1"/>
  <c r="CO319" i="1" s="1"/>
  <c r="DA319" i="1" s="1"/>
  <c r="DD319" i="1" s="1"/>
  <c r="DE319" i="1" s="1"/>
  <c r="A319" i="1"/>
  <c r="CU319" i="1"/>
  <c r="CV319" i="1" s="1"/>
  <c r="A477" i="1"/>
  <c r="CU477" i="1"/>
  <c r="CV477" i="1" s="1"/>
  <c r="CK477" i="1"/>
  <c r="CN477" i="1"/>
  <c r="CO477" i="1" s="1"/>
  <c r="DA477" i="1" s="1"/>
  <c r="DD477" i="1" s="1"/>
  <c r="DE477" i="1" s="1"/>
  <c r="CR477" i="1"/>
  <c r="A519" i="1"/>
  <c r="CR519" i="1"/>
  <c r="CQ519" i="1" s="1"/>
  <c r="CK519" i="1"/>
  <c r="CN519" i="1"/>
  <c r="CO519" i="1" s="1"/>
  <c r="DA519" i="1" s="1"/>
  <c r="DD519" i="1" s="1"/>
  <c r="DE519" i="1" s="1"/>
  <c r="CU519" i="1"/>
  <c r="CV519" i="1" s="1"/>
  <c r="DR358" i="1"/>
  <c r="A381" i="1"/>
  <c r="CK381" i="1"/>
  <c r="CR381" i="1"/>
  <c r="CS381" i="1" s="1"/>
  <c r="CN381" i="1"/>
  <c r="CO381" i="1" s="1"/>
  <c r="DA381" i="1" s="1"/>
  <c r="DD381" i="1" s="1"/>
  <c r="DE381" i="1" s="1"/>
  <c r="CU381" i="1"/>
  <c r="CV381" i="1" s="1"/>
  <c r="DR261" i="1"/>
  <c r="DR369" i="1"/>
  <c r="CN398" i="1"/>
  <c r="CO398" i="1" s="1"/>
  <c r="DA398" i="1" s="1"/>
  <c r="DD398" i="1" s="1"/>
  <c r="DE398" i="1" s="1"/>
  <c r="CK398" i="1"/>
  <c r="CU398" i="1"/>
  <c r="CV398" i="1" s="1"/>
  <c r="CR398" i="1"/>
  <c r="A398" i="1"/>
  <c r="DR94" i="1"/>
  <c r="CN286" i="1"/>
  <c r="CO286" i="1" s="1"/>
  <c r="DA286" i="1" s="1"/>
  <c r="DD286" i="1" s="1"/>
  <c r="DE286" i="1" s="1"/>
  <c r="CR286" i="1"/>
  <c r="CS286" i="1" s="1"/>
  <c r="A286" i="1"/>
  <c r="CK286" i="1"/>
  <c r="CU286" i="1"/>
  <c r="CV286" i="1" s="1"/>
  <c r="DV119" i="1"/>
  <c r="DV141" i="1"/>
  <c r="DR442" i="1"/>
  <c r="A227" i="1"/>
  <c r="CU227" i="1"/>
  <c r="CV227" i="1" s="1"/>
  <c r="CN227" i="1"/>
  <c r="CO227" i="1" s="1"/>
  <c r="DA227" i="1" s="1"/>
  <c r="DD227" i="1" s="1"/>
  <c r="DE227" i="1" s="1"/>
  <c r="CR227" i="1"/>
  <c r="CK227" i="1"/>
  <c r="DR155" i="1"/>
  <c r="CU372" i="1"/>
  <c r="CV372" i="1" s="1"/>
  <c r="CR372" i="1"/>
  <c r="CQ372" i="1" s="1"/>
  <c r="A372" i="1"/>
  <c r="CK372" i="1"/>
  <c r="CI372" i="1" s="1"/>
  <c r="CN372" i="1"/>
  <c r="CO372" i="1" s="1"/>
  <c r="DA372" i="1" s="1"/>
  <c r="DD372" i="1" s="1"/>
  <c r="DE372" i="1" s="1"/>
  <c r="DR396" i="1"/>
  <c r="CR360" i="1"/>
  <c r="CK360" i="1"/>
  <c r="CI360" i="1" s="1"/>
  <c r="A360" i="1"/>
  <c r="CU360" i="1"/>
  <c r="CV360" i="1" s="1"/>
  <c r="CN360" i="1"/>
  <c r="CO360" i="1" s="1"/>
  <c r="DA360" i="1" s="1"/>
  <c r="DD360" i="1" s="1"/>
  <c r="DE360" i="1" s="1"/>
  <c r="DR377" i="1"/>
  <c r="DR496" i="1"/>
  <c r="DR416" i="1"/>
  <c r="A82" i="1"/>
  <c r="CR303" i="1"/>
  <c r="A303" i="1"/>
  <c r="CK303" i="1"/>
  <c r="CN303" i="1"/>
  <c r="CO303" i="1" s="1"/>
  <c r="DA303" i="1" s="1"/>
  <c r="DD303" i="1" s="1"/>
  <c r="DE303" i="1" s="1"/>
  <c r="CU303" i="1"/>
  <c r="CV303" i="1" s="1"/>
  <c r="DR385" i="1"/>
  <c r="DR241" i="1"/>
  <c r="DR521" i="1"/>
  <c r="DV60" i="1"/>
  <c r="DV44" i="1"/>
  <c r="CN508" i="1"/>
  <c r="CO508" i="1" s="1"/>
  <c r="DA508" i="1" s="1"/>
  <c r="DD508" i="1" s="1"/>
  <c r="DE508" i="1" s="1"/>
  <c r="CK508" i="1"/>
  <c r="A508" i="1"/>
  <c r="CU508" i="1"/>
  <c r="CV508" i="1" s="1"/>
  <c r="CR508" i="1"/>
  <c r="DR55" i="1"/>
  <c r="DR41" i="1"/>
  <c r="DR468" i="1"/>
  <c r="CK284" i="1"/>
  <c r="A284" i="1"/>
  <c r="CN284" i="1"/>
  <c r="CO284" i="1" s="1"/>
  <c r="DA284" i="1" s="1"/>
  <c r="DD284" i="1" s="1"/>
  <c r="DE284" i="1" s="1"/>
  <c r="CR284" i="1"/>
  <c r="CS284" i="1" s="1"/>
  <c r="CU284" i="1"/>
  <c r="CV284" i="1" s="1"/>
  <c r="CK363" i="1"/>
  <c r="CN363" i="1"/>
  <c r="CO363" i="1" s="1"/>
  <c r="DA363" i="1" s="1"/>
  <c r="DD363" i="1" s="1"/>
  <c r="DE363" i="1" s="1"/>
  <c r="CR363" i="1"/>
  <c r="CU363" i="1"/>
  <c r="CV363" i="1" s="1"/>
  <c r="A363" i="1"/>
  <c r="CU266" i="1"/>
  <c r="CV266" i="1" s="1"/>
  <c r="CN266" i="1"/>
  <c r="CO266" i="1" s="1"/>
  <c r="DA266" i="1" s="1"/>
  <c r="DD266" i="1" s="1"/>
  <c r="DE266" i="1" s="1"/>
  <c r="CR266" i="1"/>
  <c r="CK266" i="1"/>
  <c r="A266" i="1"/>
  <c r="DR406" i="1"/>
  <c r="CN296" i="1"/>
  <c r="CO296" i="1" s="1"/>
  <c r="DA296" i="1" s="1"/>
  <c r="DD296" i="1" s="1"/>
  <c r="DE296" i="1" s="1"/>
  <c r="CK296" i="1"/>
  <c r="CL296" i="1" s="1"/>
  <c r="A296" i="1"/>
  <c r="CR296" i="1"/>
  <c r="CS296" i="1" s="1"/>
  <c r="CU296" i="1"/>
  <c r="CV296" i="1" s="1"/>
  <c r="DR273" i="1"/>
  <c r="CU482" i="1"/>
  <c r="CV482" i="1" s="1"/>
  <c r="A482" i="1"/>
  <c r="CR482" i="1"/>
  <c r="CN482" i="1"/>
  <c r="CO482" i="1" s="1"/>
  <c r="DA482" i="1" s="1"/>
  <c r="DD482" i="1" s="1"/>
  <c r="DE482" i="1" s="1"/>
  <c r="CK482" i="1"/>
  <c r="CJ482" i="1" s="1"/>
  <c r="CU416" i="1"/>
  <c r="CV416" i="1" s="1"/>
  <c r="CR416" i="1"/>
  <c r="CS416" i="1" s="1"/>
  <c r="CN416" i="1"/>
  <c r="CO416" i="1" s="1"/>
  <c r="DA416" i="1" s="1"/>
  <c r="DD416" i="1" s="1"/>
  <c r="DE416" i="1" s="1"/>
  <c r="A416" i="1"/>
  <c r="CK416" i="1"/>
  <c r="CR521" i="1"/>
  <c r="A521" i="1"/>
  <c r="CU521" i="1"/>
  <c r="CV521" i="1" s="1"/>
  <c r="CK521" i="1"/>
  <c r="CJ521" i="1" s="1"/>
  <c r="CN521" i="1"/>
  <c r="CO521" i="1" s="1"/>
  <c r="DA521" i="1" s="1"/>
  <c r="DD521" i="1" s="1"/>
  <c r="DE521" i="1" s="1"/>
  <c r="DR281" i="1"/>
  <c r="DV101" i="1"/>
  <c r="CS128" i="1"/>
  <c r="CJ428" i="1"/>
  <c r="CJ435" i="1"/>
  <c r="CJ491" i="1"/>
  <c r="CJ100" i="1"/>
  <c r="CI179" i="1"/>
  <c r="CL179" i="1"/>
  <c r="CJ486" i="1"/>
  <c r="CJ503" i="1"/>
  <c r="CL192" i="1"/>
  <c r="CI486" i="1"/>
  <c r="CQ188" i="1"/>
  <c r="CI503" i="1"/>
  <c r="CS166" i="1"/>
  <c r="CI100" i="1"/>
  <c r="CS492" i="1"/>
  <c r="CL486" i="1"/>
  <c r="CL503" i="1"/>
  <c r="CS511" i="1"/>
  <c r="CQ403" i="1"/>
  <c r="CL168" i="1"/>
  <c r="CS341" i="1"/>
  <c r="CS463" i="1"/>
  <c r="CJ370" i="1"/>
  <c r="CL437" i="1"/>
  <c r="CQ430" i="1"/>
  <c r="CJ437" i="1"/>
  <c r="CQ479" i="1"/>
  <c r="CI168" i="1"/>
  <c r="CJ279" i="1"/>
  <c r="CI321" i="1"/>
  <c r="CS484" i="1"/>
  <c r="CQ484" i="1"/>
  <c r="CJ192" i="1"/>
  <c r="CQ267" i="1"/>
  <c r="CL186" i="1"/>
  <c r="CI118" i="1"/>
  <c r="CQ230" i="1"/>
  <c r="CS230" i="1"/>
  <c r="CQ246" i="1"/>
  <c r="CL118" i="1"/>
  <c r="CS436" i="1"/>
  <c r="CI180" i="1"/>
  <c r="CI367" i="1"/>
  <c r="CB25" i="1"/>
  <c r="BZ25" i="1" s="1"/>
  <c r="AD24" i="1"/>
  <c r="CA25" i="1"/>
  <c r="AA24" i="1"/>
  <c r="Y24" i="1"/>
  <c r="AC24" i="1"/>
  <c r="S24" i="1"/>
  <c r="BY39" i="1"/>
  <c r="CG39" i="1" s="1"/>
  <c r="X24" i="1"/>
  <c r="AB24" i="1"/>
  <c r="AH24" i="1"/>
  <c r="Z24" i="1"/>
  <c r="AG24" i="1"/>
  <c r="BV40" i="1"/>
  <c r="BV32" i="1"/>
  <c r="BW31" i="1"/>
  <c r="BY31" i="1" s="1"/>
  <c r="BW26" i="1"/>
  <c r="CK69" i="1"/>
  <c r="CK62" i="1"/>
  <c r="CK58" i="1"/>
  <c r="CK57" i="1"/>
  <c r="CK52" i="1"/>
  <c r="CK33" i="1"/>
  <c r="CK48" i="1"/>
  <c r="CK40" i="1"/>
  <c r="CK31" i="1"/>
  <c r="CK68" i="1"/>
  <c r="CK83" i="1"/>
  <c r="CK84" i="1"/>
  <c r="CK50" i="1"/>
  <c r="CK47" i="1"/>
  <c r="CK90" i="1"/>
  <c r="CK49" i="1"/>
  <c r="CK41" i="1"/>
  <c r="CK32" i="1"/>
  <c r="CK78" i="1"/>
  <c r="CK36" i="1"/>
  <c r="CK87" i="1"/>
  <c r="CK45" i="1"/>
  <c r="CK71" i="1"/>
  <c r="CK44" i="1"/>
  <c r="CK30" i="1"/>
  <c r="CK28" i="1"/>
  <c r="CK27" i="1"/>
  <c r="CK89" i="1"/>
  <c r="CK75" i="1"/>
  <c r="CK80" i="1"/>
  <c r="CK88" i="1"/>
  <c r="CK39" i="1"/>
  <c r="CK34" i="1"/>
  <c r="CK46" i="1"/>
  <c r="CK65" i="1"/>
  <c r="CK56" i="1"/>
  <c r="CK79" i="1"/>
  <c r="CK38" i="1"/>
  <c r="CK74" i="1"/>
  <c r="CK60" i="1"/>
  <c r="CK81" i="1"/>
  <c r="CK54" i="1"/>
  <c r="CK85" i="1"/>
  <c r="CK51" i="1"/>
  <c r="CK86" i="1"/>
  <c r="CK29" i="1"/>
  <c r="CK82" i="1"/>
  <c r="A24" i="1"/>
  <c r="CK24" i="1"/>
  <c r="CR24" i="1"/>
  <c r="CS412" i="1" l="1"/>
  <c r="CL501" i="1"/>
  <c r="CL325" i="1"/>
  <c r="CJ186" i="1"/>
  <c r="CI428" i="1"/>
  <c r="CL428" i="1"/>
  <c r="CL136" i="1"/>
  <c r="CJ507" i="1"/>
  <c r="CL507" i="1"/>
  <c r="CJ353" i="1"/>
  <c r="CS408" i="1"/>
  <c r="CI293" i="1"/>
  <c r="CL353" i="1"/>
  <c r="CL211" i="1"/>
  <c r="CJ153" i="1"/>
  <c r="CQ461" i="1"/>
  <c r="CL351" i="1"/>
  <c r="CJ122" i="1"/>
  <c r="CJ285" i="1"/>
  <c r="CS169" i="1"/>
  <c r="CQ136" i="1"/>
  <c r="CI409" i="1"/>
  <c r="CJ409" i="1"/>
  <c r="CI349" i="1"/>
  <c r="CQ276" i="1"/>
  <c r="CI501" i="1"/>
  <c r="CQ92" i="1"/>
  <c r="CS396" i="1"/>
  <c r="CJ325" i="1"/>
  <c r="CI325" i="1"/>
  <c r="CJ338" i="1"/>
  <c r="CJ349" i="1"/>
  <c r="CL314" i="1"/>
  <c r="CI314" i="1"/>
  <c r="CL338" i="1"/>
  <c r="CS254" i="1"/>
  <c r="CI431" i="1"/>
  <c r="CJ499" i="1"/>
  <c r="CS130" i="1"/>
  <c r="CJ314" i="1"/>
  <c r="CL349" i="1"/>
  <c r="CJ133" i="1"/>
  <c r="CI133" i="1"/>
  <c r="CL172" i="1"/>
  <c r="CI327" i="1"/>
  <c r="CL282" i="1"/>
  <c r="CS108" i="1"/>
  <c r="CL434" i="1"/>
  <c r="CL202" i="1"/>
  <c r="CJ282" i="1"/>
  <c r="CQ351" i="1"/>
  <c r="CS293" i="1"/>
  <c r="CI153" i="1"/>
  <c r="CI434" i="1"/>
  <c r="CS358" i="1"/>
  <c r="CI282" i="1"/>
  <c r="CS349" i="1"/>
  <c r="CJ202" i="1"/>
  <c r="CL181" i="1"/>
  <c r="CI106" i="1"/>
  <c r="CL390" i="1"/>
  <c r="CS452" i="1"/>
  <c r="CL86" i="1"/>
  <c r="CJ60" i="1"/>
  <c r="CL79" i="1"/>
  <c r="CJ80" i="1"/>
  <c r="CI27" i="1"/>
  <c r="CJ27" i="1"/>
  <c r="CL27" i="1"/>
  <c r="CJ30" i="1"/>
  <c r="CI30" i="1"/>
  <c r="CL30" i="1"/>
  <c r="CI44" i="1"/>
  <c r="CL44" i="1"/>
  <c r="CJ44" i="1"/>
  <c r="CJ49" i="1"/>
  <c r="CJ84" i="1"/>
  <c r="CL83" i="1"/>
  <c r="CJ83" i="1"/>
  <c r="CI83" i="1"/>
  <c r="CI57" i="1"/>
  <c r="CJ57" i="1"/>
  <c r="CJ69" i="1"/>
  <c r="CL69" i="1"/>
  <c r="CI69" i="1"/>
  <c r="CJ417" i="1"/>
  <c r="CL448" i="1"/>
  <c r="CL184" i="1"/>
  <c r="CI317" i="1"/>
  <c r="CL203" i="1"/>
  <c r="CQ211" i="1"/>
  <c r="CJ471" i="1"/>
  <c r="CI203" i="1"/>
  <c r="CL243" i="1"/>
  <c r="CI471" i="1"/>
  <c r="CJ327" i="1"/>
  <c r="CS311" i="1"/>
  <c r="CJ217" i="1"/>
  <c r="CL217" i="1"/>
  <c r="CL327" i="1"/>
  <c r="CL344" i="1"/>
  <c r="CJ448" i="1"/>
  <c r="CI279" i="1"/>
  <c r="CQ196" i="1"/>
  <c r="CL317" i="1"/>
  <c r="CI142" i="1"/>
  <c r="CQ94" i="1"/>
  <c r="CJ415" i="1"/>
  <c r="CQ224" i="1"/>
  <c r="CQ458" i="1"/>
  <c r="CS431" i="1"/>
  <c r="CJ317" i="1"/>
  <c r="CS217" i="1"/>
  <c r="CS245" i="1"/>
  <c r="CS304" i="1"/>
  <c r="CL379" i="1"/>
  <c r="CI185" i="1"/>
  <c r="CS314" i="1"/>
  <c r="CS469" i="1"/>
  <c r="CI110" i="1"/>
  <c r="CI379" i="1"/>
  <c r="CS343" i="1"/>
  <c r="CQ97" i="1"/>
  <c r="CL293" i="1"/>
  <c r="CL466" i="1"/>
  <c r="CJ185" i="1"/>
  <c r="CJ466" i="1"/>
  <c r="CQ138" i="1"/>
  <c r="CJ343" i="1"/>
  <c r="CI377" i="1"/>
  <c r="CS291" i="1"/>
  <c r="CJ377" i="1"/>
  <c r="CJ362" i="1"/>
  <c r="CJ483" i="1"/>
  <c r="CL362" i="1"/>
  <c r="CS352" i="1"/>
  <c r="CL377" i="1"/>
  <c r="CJ203" i="1"/>
  <c r="CQ464" i="1"/>
  <c r="CI363" i="1"/>
  <c r="CL459" i="1"/>
  <c r="CQ223" i="1"/>
  <c r="CL415" i="1"/>
  <c r="CI459" i="1"/>
  <c r="CJ459" i="1"/>
  <c r="CS153" i="1"/>
  <c r="CS377" i="1"/>
  <c r="CS164" i="1"/>
  <c r="CJ183" i="1"/>
  <c r="CJ469" i="1"/>
  <c r="CL469" i="1"/>
  <c r="CQ288" i="1"/>
  <c r="CI450" i="1"/>
  <c r="CQ275" i="1"/>
  <c r="CI287" i="1"/>
  <c r="CI489" i="1"/>
  <c r="CJ109" i="1"/>
  <c r="CS495" i="1"/>
  <c r="CJ156" i="1"/>
  <c r="CL156" i="1"/>
  <c r="CL450" i="1"/>
  <c r="CQ200" i="1"/>
  <c r="CL109" i="1"/>
  <c r="CS428" i="1"/>
  <c r="CQ238" i="1"/>
  <c r="CJ340" i="1"/>
  <c r="CI127" i="1"/>
  <c r="CI340" i="1"/>
  <c r="CS151" i="1"/>
  <c r="CJ54" i="1"/>
  <c r="CI79" i="1"/>
  <c r="CJ79" i="1"/>
  <c r="CQ416" i="1"/>
  <c r="CQ154" i="1"/>
  <c r="CJ211" i="1"/>
  <c r="CQ265" i="1"/>
  <c r="CI356" i="1"/>
  <c r="CI172" i="1"/>
  <c r="CJ264" i="1"/>
  <c r="CJ344" i="1"/>
  <c r="CJ288" i="1"/>
  <c r="CS132" i="1"/>
  <c r="CL332" i="1"/>
  <c r="CQ504" i="1"/>
  <c r="CJ225" i="1"/>
  <c r="CL375" i="1"/>
  <c r="CI261" i="1"/>
  <c r="CI332" i="1"/>
  <c r="CI383" i="1"/>
  <c r="CQ382" i="1"/>
  <c r="CI191" i="1"/>
  <c r="CJ375" i="1"/>
  <c r="CS427" i="1"/>
  <c r="CI264" i="1"/>
  <c r="CL261" i="1"/>
  <c r="CJ261" i="1"/>
  <c r="CJ456" i="1"/>
  <c r="CL191" i="1"/>
  <c r="CJ336" i="1"/>
  <c r="CI375" i="1"/>
  <c r="CQ347" i="1"/>
  <c r="CJ383" i="1"/>
  <c r="CS110" i="1"/>
  <c r="CS127" i="1"/>
  <c r="CL336" i="1"/>
  <c r="CL183" i="1"/>
  <c r="CQ190" i="1"/>
  <c r="CJ465" i="1"/>
  <c r="CL440" i="1"/>
  <c r="CL424" i="1"/>
  <c r="CJ131" i="1"/>
  <c r="CI276" i="1"/>
  <c r="CQ361" i="1"/>
  <c r="CL372" i="1"/>
  <c r="CS459" i="1"/>
  <c r="CQ180" i="1"/>
  <c r="CQ233" i="1"/>
  <c r="CL297" i="1"/>
  <c r="CL402" i="1"/>
  <c r="CS419" i="1"/>
  <c r="CQ113" i="1"/>
  <c r="CI440" i="1"/>
  <c r="CJ402" i="1"/>
  <c r="CJ495" i="1"/>
  <c r="CS322" i="1"/>
  <c r="CJ440" i="1"/>
  <c r="CL131" i="1"/>
  <c r="CL132" i="1"/>
  <c r="CL465" i="1"/>
  <c r="CI424" i="1"/>
  <c r="CI132" i="1"/>
  <c r="CI429" i="1"/>
  <c r="CJ236" i="1"/>
  <c r="CJ205" i="1"/>
  <c r="CL360" i="1"/>
  <c r="CL219" i="1"/>
  <c r="CL236" i="1"/>
  <c r="CQ226" i="1"/>
  <c r="CJ219" i="1"/>
  <c r="CL170" i="1"/>
  <c r="CL266" i="1"/>
  <c r="CS208" i="1"/>
  <c r="CL268" i="1"/>
  <c r="CS365" i="1"/>
  <c r="CI268" i="1"/>
  <c r="CI286" i="1"/>
  <c r="CJ262" i="1"/>
  <c r="CI193" i="1"/>
  <c r="CL286" i="1"/>
  <c r="CL193" i="1"/>
  <c r="CJ286" i="1"/>
  <c r="CS319" i="1"/>
  <c r="CJ296" i="1"/>
  <c r="CL514" i="1"/>
  <c r="CJ331" i="1"/>
  <c r="CS519" i="1"/>
  <c r="CJ360" i="1"/>
  <c r="CL331" i="1"/>
  <c r="CS259" i="1"/>
  <c r="CS282" i="1"/>
  <c r="CI482" i="1"/>
  <c r="CQ413" i="1"/>
  <c r="CS307" i="1"/>
  <c r="CI187" i="1"/>
  <c r="CI456" i="1"/>
  <c r="CJ352" i="1"/>
  <c r="CI439" i="1"/>
  <c r="CL439" i="1"/>
  <c r="CJ159" i="1"/>
  <c r="CI521" i="1"/>
  <c r="CJ356" i="1"/>
  <c r="CL477" i="1"/>
  <c r="CQ284" i="1"/>
  <c r="CI111" i="1"/>
  <c r="CJ111" i="1"/>
  <c r="CL80" i="1"/>
  <c r="CQ518" i="1"/>
  <c r="CL456" i="1"/>
  <c r="CJ187" i="1"/>
  <c r="CL352" i="1"/>
  <c r="CQ296" i="1"/>
  <c r="CI477" i="1"/>
  <c r="CS326" i="1"/>
  <c r="CI80" i="1"/>
  <c r="CS171" i="1"/>
  <c r="CI183" i="1"/>
  <c r="CL111" i="1"/>
  <c r="CJ443" i="1"/>
  <c r="CL464" i="1"/>
  <c r="CL521" i="1"/>
  <c r="CQ334" i="1"/>
  <c r="CS454" i="1"/>
  <c r="CJ477" i="1"/>
  <c r="CI443" i="1"/>
  <c r="CL187" i="1"/>
  <c r="CJ439" i="1"/>
  <c r="CJ347" i="1"/>
  <c r="CQ498" i="1"/>
  <c r="CS498" i="1"/>
  <c r="CQ91" i="1"/>
  <c r="CS91" i="1"/>
  <c r="CQ482" i="1"/>
  <c r="CS482" i="1"/>
  <c r="CL197" i="1"/>
  <c r="CJ197" i="1"/>
  <c r="CQ283" i="1"/>
  <c r="CS283" i="1"/>
  <c r="CQ125" i="1"/>
  <c r="CS125" i="1"/>
  <c r="CJ494" i="1"/>
  <c r="CL494" i="1"/>
  <c r="CI494" i="1"/>
  <c r="CS240" i="1"/>
  <c r="CQ240" i="1"/>
  <c r="CI181" i="1"/>
  <c r="CQ209" i="1"/>
  <c r="CQ106" i="1"/>
  <c r="CQ337" i="1"/>
  <c r="CL378" i="1"/>
  <c r="CS372" i="1"/>
  <c r="CQ363" i="1"/>
  <c r="CS363" i="1"/>
  <c r="CI284" i="1"/>
  <c r="CL284" i="1"/>
  <c r="CJ284" i="1"/>
  <c r="CI508" i="1"/>
  <c r="CL508" i="1"/>
  <c r="CJ508" i="1"/>
  <c r="CL227" i="1"/>
  <c r="CI227" i="1"/>
  <c r="CJ227" i="1"/>
  <c r="CJ400" i="1"/>
  <c r="CL400" i="1"/>
  <c r="CI400" i="1"/>
  <c r="CS510" i="1"/>
  <c r="CQ510" i="1"/>
  <c r="CI154" i="1"/>
  <c r="CL154" i="1"/>
  <c r="CJ154" i="1"/>
  <c r="CL498" i="1"/>
  <c r="CI498" i="1"/>
  <c r="CJ498" i="1"/>
  <c r="CL442" i="1"/>
  <c r="CI442" i="1"/>
  <c r="CJ442" i="1"/>
  <c r="CS323" i="1"/>
  <c r="CQ323" i="1"/>
  <c r="CQ472" i="1"/>
  <c r="CS472" i="1"/>
  <c r="CI201" i="1"/>
  <c r="CL201" i="1"/>
  <c r="CJ201" i="1"/>
  <c r="CI392" i="1"/>
  <c r="CL392" i="1"/>
  <c r="CJ392" i="1"/>
  <c r="CQ247" i="1"/>
  <c r="CS247" i="1"/>
  <c r="CQ277" i="1"/>
  <c r="CS277" i="1"/>
  <c r="CQ429" i="1"/>
  <c r="CS429" i="1"/>
  <c r="CQ331" i="1"/>
  <c r="CS331" i="1"/>
  <c r="CS219" i="1"/>
  <c r="CQ219" i="1"/>
  <c r="CL45" i="1"/>
  <c r="CJ45" i="1"/>
  <c r="CI45" i="1"/>
  <c r="CI129" i="1"/>
  <c r="CJ129" i="1"/>
  <c r="CL129" i="1"/>
  <c r="CI209" i="1"/>
  <c r="CL209" i="1"/>
  <c r="CJ209" i="1"/>
  <c r="CQ273" i="1"/>
  <c r="CS273" i="1"/>
  <c r="CL354" i="1"/>
  <c r="CI354" i="1"/>
  <c r="CJ263" i="1"/>
  <c r="CL263" i="1"/>
  <c r="CI263" i="1"/>
  <c r="CS449" i="1"/>
  <c r="CQ449" i="1"/>
  <c r="CQ146" i="1"/>
  <c r="CS146" i="1"/>
  <c r="CI220" i="1"/>
  <c r="CJ220" i="1"/>
  <c r="CL220" i="1"/>
  <c r="CS420" i="1"/>
  <c r="CQ420" i="1"/>
  <c r="CL361" i="1"/>
  <c r="CI361" i="1"/>
  <c r="CJ361" i="1"/>
  <c r="CI174" i="1"/>
  <c r="CJ174" i="1"/>
  <c r="CL174" i="1"/>
  <c r="CQ253" i="1"/>
  <c r="CS253" i="1"/>
  <c r="CI396" i="1"/>
  <c r="CJ396" i="1"/>
  <c r="CL396" i="1"/>
  <c r="CI224" i="1"/>
  <c r="CJ224" i="1"/>
  <c r="CL224" i="1"/>
  <c r="CI348" i="1"/>
  <c r="CL348" i="1"/>
  <c r="CJ348" i="1"/>
  <c r="CI84" i="1"/>
  <c r="CL84" i="1"/>
  <c r="CS124" i="1"/>
  <c r="CQ124" i="1"/>
  <c r="CL162" i="1"/>
  <c r="CI162" i="1"/>
  <c r="CJ431" i="1"/>
  <c r="CL431" i="1"/>
  <c r="CI105" i="1"/>
  <c r="CL105" i="1"/>
  <c r="CJ105" i="1"/>
  <c r="CL515" i="1"/>
  <c r="CI515" i="1"/>
  <c r="CJ515" i="1"/>
  <c r="CS404" i="1"/>
  <c r="CQ404" i="1"/>
  <c r="CS332" i="1"/>
  <c r="CQ332" i="1"/>
  <c r="CQ448" i="1"/>
  <c r="CS448" i="1"/>
  <c r="CS503" i="1"/>
  <c r="CQ503" i="1"/>
  <c r="CI182" i="1"/>
  <c r="CJ182" i="1"/>
  <c r="CL182" i="1"/>
  <c r="CQ513" i="1"/>
  <c r="CS513" i="1"/>
  <c r="CS281" i="1"/>
  <c r="CQ281" i="1"/>
  <c r="CJ476" i="1"/>
  <c r="CI476" i="1"/>
  <c r="CL476" i="1"/>
  <c r="CI386" i="1"/>
  <c r="CJ386" i="1"/>
  <c r="CL386" i="1"/>
  <c r="CS488" i="1"/>
  <c r="CQ488" i="1"/>
  <c r="CQ445" i="1"/>
  <c r="CS445" i="1"/>
  <c r="CI75" i="1"/>
  <c r="CJ75" i="1"/>
  <c r="CL75" i="1"/>
  <c r="CI128" i="1"/>
  <c r="CJ128" i="1"/>
  <c r="CL128" i="1"/>
  <c r="CL343" i="1"/>
  <c r="CI343" i="1"/>
  <c r="CI138" i="1"/>
  <c r="CJ138" i="1"/>
  <c r="CS411" i="1"/>
  <c r="CQ411" i="1"/>
  <c r="CJ310" i="1"/>
  <c r="CL310" i="1"/>
  <c r="CI310" i="1"/>
  <c r="CS394" i="1"/>
  <c r="CQ394" i="1"/>
  <c r="CQ375" i="1"/>
  <c r="CS375" i="1"/>
  <c r="CL78" i="1"/>
  <c r="CI78" i="1"/>
  <c r="CJ78" i="1"/>
  <c r="CS490" i="1"/>
  <c r="CQ490" i="1"/>
  <c r="CI161" i="1"/>
  <c r="CL161" i="1"/>
  <c r="CJ161" i="1"/>
  <c r="CQ118" i="1"/>
  <c r="CS118" i="1"/>
  <c r="CJ62" i="1"/>
  <c r="CI62" i="1"/>
  <c r="CL62" i="1"/>
  <c r="CQ133" i="1"/>
  <c r="CS133" i="1"/>
  <c r="CI446" i="1"/>
  <c r="CL446" i="1"/>
  <c r="CJ446" i="1"/>
  <c r="CQ279" i="1"/>
  <c r="CS279" i="1"/>
  <c r="CI117" i="1"/>
  <c r="CJ117" i="1"/>
  <c r="CL117" i="1"/>
  <c r="CS250" i="1"/>
  <c r="CQ250" i="1"/>
  <c r="CS100" i="1"/>
  <c r="CQ100" i="1"/>
  <c r="CS119" i="1"/>
  <c r="CQ119" i="1"/>
  <c r="CI312" i="1"/>
  <c r="CJ312" i="1"/>
  <c r="CL312" i="1"/>
  <c r="CI199" i="1"/>
  <c r="CJ199" i="1"/>
  <c r="CI487" i="1"/>
  <c r="CJ487" i="1"/>
  <c r="CL487" i="1"/>
  <c r="CS432" i="1"/>
  <c r="CQ432" i="1"/>
  <c r="CJ458" i="1"/>
  <c r="CL458" i="1"/>
  <c r="CI458" i="1"/>
  <c r="CQ120" i="1"/>
  <c r="CS120" i="1"/>
  <c r="CQ131" i="1"/>
  <c r="CS131" i="1"/>
  <c r="CQ206" i="1"/>
  <c r="CS206" i="1"/>
  <c r="CJ329" i="1"/>
  <c r="CI329" i="1"/>
  <c r="CL329" i="1"/>
  <c r="CL271" i="1"/>
  <c r="CJ271" i="1"/>
  <c r="CI271" i="1"/>
  <c r="CS135" i="1"/>
  <c r="CQ135" i="1"/>
  <c r="CS506" i="1"/>
  <c r="CQ506" i="1"/>
  <c r="CJ150" i="1"/>
  <c r="CL150" i="1"/>
  <c r="CI150" i="1"/>
  <c r="CQ367" i="1"/>
  <c r="CS367" i="1"/>
  <c r="CQ213" i="1"/>
  <c r="CS213" i="1"/>
  <c r="CQ300" i="1"/>
  <c r="CS300" i="1"/>
  <c r="CS373" i="1"/>
  <c r="CQ373" i="1"/>
  <c r="CQ140" i="1"/>
  <c r="CS140" i="1"/>
  <c r="CS497" i="1"/>
  <c r="CQ497" i="1"/>
  <c r="CL85" i="1"/>
  <c r="CJ85" i="1"/>
  <c r="CI85" i="1"/>
  <c r="CI90" i="1"/>
  <c r="CJ90" i="1"/>
  <c r="CL90" i="1"/>
  <c r="CI176" i="1"/>
  <c r="CL176" i="1"/>
  <c r="CJ176" i="1"/>
  <c r="CS155" i="1"/>
  <c r="CQ155" i="1"/>
  <c r="CQ320" i="1"/>
  <c r="CS320" i="1"/>
  <c r="CS409" i="1"/>
  <c r="CQ409" i="1"/>
  <c r="CS195" i="1"/>
  <c r="CQ195" i="1"/>
  <c r="CJ410" i="1"/>
  <c r="CI410" i="1"/>
  <c r="CL410" i="1"/>
  <c r="CS439" i="1"/>
  <c r="CQ439" i="1"/>
  <c r="CJ50" i="1"/>
  <c r="CL50" i="1"/>
  <c r="CI50" i="1"/>
  <c r="CI447" i="1"/>
  <c r="CL447" i="1"/>
  <c r="CJ447" i="1"/>
  <c r="CS99" i="1"/>
  <c r="CQ99" i="1"/>
  <c r="CJ461" i="1"/>
  <c r="CL461" i="1"/>
  <c r="CI461" i="1"/>
  <c r="CS181" i="1"/>
  <c r="CQ181" i="1"/>
  <c r="CJ505" i="1"/>
  <c r="CL505" i="1"/>
  <c r="CI505" i="1"/>
  <c r="CJ178" i="1"/>
  <c r="CI178" i="1"/>
  <c r="CL178" i="1"/>
  <c r="CQ286" i="1"/>
  <c r="CL142" i="1"/>
  <c r="CJ144" i="1"/>
  <c r="CS313" i="1"/>
  <c r="CQ381" i="1"/>
  <c r="CL303" i="1"/>
  <c r="CI303" i="1"/>
  <c r="CJ303" i="1"/>
  <c r="CQ227" i="1"/>
  <c r="CS227" i="1"/>
  <c r="CQ398" i="1"/>
  <c r="CS398" i="1"/>
  <c r="CL519" i="1"/>
  <c r="CI519" i="1"/>
  <c r="CJ519" i="1"/>
  <c r="CS262" i="1"/>
  <c r="CQ262" i="1"/>
  <c r="CQ197" i="1"/>
  <c r="CS197" i="1"/>
  <c r="CJ125" i="1"/>
  <c r="CL125" i="1"/>
  <c r="CI125" i="1"/>
  <c r="CI365" i="1"/>
  <c r="CJ365" i="1"/>
  <c r="CL365" i="1"/>
  <c r="CI240" i="1"/>
  <c r="CL240" i="1"/>
  <c r="CJ240" i="1"/>
  <c r="CQ390" i="1"/>
  <c r="CS390" i="1"/>
  <c r="CI247" i="1"/>
  <c r="CJ247" i="1"/>
  <c r="CI277" i="1"/>
  <c r="CL277" i="1"/>
  <c r="CJ413" i="1"/>
  <c r="CL413" i="1"/>
  <c r="CI413" i="1"/>
  <c r="CQ514" i="1"/>
  <c r="CS514" i="1"/>
  <c r="CJ292" i="1"/>
  <c r="CI292" i="1"/>
  <c r="CL292" i="1"/>
  <c r="CS236" i="1"/>
  <c r="CQ236" i="1"/>
  <c r="CS520" i="1"/>
  <c r="CQ520" i="1"/>
  <c r="CS354" i="1"/>
  <c r="CQ354" i="1"/>
  <c r="CJ238" i="1"/>
  <c r="CI238" i="1"/>
  <c r="CL238" i="1"/>
  <c r="CJ99" i="1"/>
  <c r="CL99" i="1"/>
  <c r="CI99" i="1"/>
  <c r="CQ466" i="1"/>
  <c r="CS466" i="1"/>
  <c r="CS102" i="1"/>
  <c r="CQ102" i="1"/>
  <c r="CJ113" i="1"/>
  <c r="CL113" i="1"/>
  <c r="CI113" i="1"/>
  <c r="CQ126" i="1"/>
  <c r="CS126" i="1"/>
  <c r="CL249" i="1"/>
  <c r="CI249" i="1"/>
  <c r="CJ249" i="1"/>
  <c r="CJ158" i="1"/>
  <c r="CL158" i="1"/>
  <c r="CI158" i="1"/>
  <c r="CQ502" i="1"/>
  <c r="CS502" i="1"/>
  <c r="CJ369" i="1"/>
  <c r="CL369" i="1"/>
  <c r="CI369" i="1"/>
  <c r="CS348" i="1"/>
  <c r="CQ348" i="1"/>
  <c r="CI254" i="1"/>
  <c r="CJ254" i="1"/>
  <c r="CL254" i="1"/>
  <c r="CQ421" i="1"/>
  <c r="CS421" i="1"/>
  <c r="CQ98" i="1"/>
  <c r="CS98" i="1"/>
  <c r="CI404" i="1"/>
  <c r="CJ404" i="1"/>
  <c r="CL404" i="1"/>
  <c r="CJ243" i="1"/>
  <c r="CI243" i="1"/>
  <c r="CQ148" i="1"/>
  <c r="CS148" i="1"/>
  <c r="CL114" i="1"/>
  <c r="CJ114" i="1"/>
  <c r="CI114" i="1"/>
  <c r="CJ287" i="1"/>
  <c r="CJ350" i="1"/>
  <c r="CL350" i="1"/>
  <c r="CI350" i="1"/>
  <c r="CI433" i="1"/>
  <c r="CL433" i="1"/>
  <c r="CJ433" i="1"/>
  <c r="CQ242" i="1"/>
  <c r="CS242" i="1"/>
  <c r="CI218" i="1"/>
  <c r="CL218" i="1"/>
  <c r="CJ218" i="1"/>
  <c r="CQ103" i="1"/>
  <c r="CS103" i="1"/>
  <c r="CL445" i="1"/>
  <c r="CJ445" i="1"/>
  <c r="CI445" i="1"/>
  <c r="CS285" i="1"/>
  <c r="CQ285" i="1"/>
  <c r="CJ470" i="1"/>
  <c r="CI470" i="1"/>
  <c r="CL470" i="1"/>
  <c r="CQ251" i="1"/>
  <c r="CS251" i="1"/>
  <c r="CS324" i="1"/>
  <c r="CQ324" i="1"/>
  <c r="CQ203" i="1"/>
  <c r="CS203" i="1"/>
  <c r="CQ353" i="1"/>
  <c r="CS353" i="1"/>
  <c r="CL245" i="1"/>
  <c r="CJ245" i="1"/>
  <c r="CI245" i="1"/>
  <c r="CS235" i="1"/>
  <c r="CQ235" i="1"/>
  <c r="CL403" i="1"/>
  <c r="CJ403" i="1"/>
  <c r="CI403" i="1"/>
  <c r="CS261" i="1"/>
  <c r="CQ261" i="1"/>
  <c r="CS117" i="1"/>
  <c r="CQ117" i="1"/>
  <c r="CI233" i="1"/>
  <c r="CJ233" i="1"/>
  <c r="CL233" i="1"/>
  <c r="CS312" i="1"/>
  <c r="CQ312" i="1"/>
  <c r="CL88" i="1"/>
  <c r="CI88" i="1"/>
  <c r="CJ88" i="1"/>
  <c r="CL272" i="1"/>
  <c r="CI272" i="1"/>
  <c r="CJ272" i="1"/>
  <c r="CS143" i="1"/>
  <c r="CQ143" i="1"/>
  <c r="CL206" i="1"/>
  <c r="CJ206" i="1"/>
  <c r="CI206" i="1"/>
  <c r="CI462" i="1"/>
  <c r="CL462" i="1"/>
  <c r="CJ462" i="1"/>
  <c r="CL388" i="1"/>
  <c r="CI388" i="1"/>
  <c r="CJ367" i="1"/>
  <c r="CJ168" i="1"/>
  <c r="CL46" i="1"/>
  <c r="CJ46" i="1"/>
  <c r="CI46" i="1"/>
  <c r="CI342" i="1"/>
  <c r="CL342" i="1"/>
  <c r="CJ342" i="1"/>
  <c r="CQ328" i="1"/>
  <c r="CS328" i="1"/>
  <c r="CJ256" i="1"/>
  <c r="CL256" i="1"/>
  <c r="CI256" i="1"/>
  <c r="CJ101" i="1"/>
  <c r="CI101" i="1"/>
  <c r="CL101" i="1"/>
  <c r="CJ34" i="1"/>
  <c r="CI34" i="1"/>
  <c r="CL34" i="1"/>
  <c r="CJ195" i="1"/>
  <c r="CL195" i="1"/>
  <c r="CI195" i="1"/>
  <c r="CJ393" i="1"/>
  <c r="CL393" i="1"/>
  <c r="CI393" i="1"/>
  <c r="CI241" i="1"/>
  <c r="CJ241" i="1"/>
  <c r="CL241" i="1"/>
  <c r="CI319" i="1"/>
  <c r="CJ319" i="1"/>
  <c r="CL319" i="1"/>
  <c r="CQ178" i="1"/>
  <c r="CS178" i="1"/>
  <c r="CL475" i="1"/>
  <c r="CI475" i="1"/>
  <c r="CJ475" i="1"/>
  <c r="CJ481" i="1"/>
  <c r="CL481" i="1"/>
  <c r="CI481" i="1"/>
  <c r="CJ298" i="1"/>
  <c r="CI298" i="1"/>
  <c r="CL298" i="1"/>
  <c r="CQ493" i="1"/>
  <c r="CS493" i="1"/>
  <c r="CI223" i="1"/>
  <c r="CL223" i="1"/>
  <c r="CJ223" i="1"/>
  <c r="CS264" i="1"/>
  <c r="CL363" i="1"/>
  <c r="CJ363" i="1"/>
  <c r="CS505" i="1"/>
  <c r="CQ505" i="1"/>
  <c r="CL152" i="1"/>
  <c r="CJ152" i="1"/>
  <c r="CI152" i="1"/>
  <c r="CJ308" i="1"/>
  <c r="CI308" i="1"/>
  <c r="CL308" i="1"/>
  <c r="CJ454" i="1"/>
  <c r="CL454" i="1"/>
  <c r="CI454" i="1"/>
  <c r="CJ231" i="1"/>
  <c r="CL231" i="1"/>
  <c r="CI231" i="1"/>
  <c r="CQ392" i="1"/>
  <c r="CS392" i="1"/>
  <c r="CI390" i="1"/>
  <c r="CJ390" i="1"/>
  <c r="CL417" i="1"/>
  <c r="CI417" i="1"/>
  <c r="CI225" i="1"/>
  <c r="CL225" i="1"/>
  <c r="CL171" i="1"/>
  <c r="CJ171" i="1"/>
  <c r="CI171" i="1"/>
  <c r="CQ129" i="1"/>
  <c r="CS129" i="1"/>
  <c r="CJ294" i="1"/>
  <c r="CI294" i="1"/>
  <c r="CL294" i="1"/>
  <c r="CQ93" i="1"/>
  <c r="CS93" i="1"/>
  <c r="CJ91" i="1"/>
  <c r="CI91" i="1"/>
  <c r="CL91" i="1"/>
  <c r="CQ193" i="1"/>
  <c r="CS193" i="1"/>
  <c r="CI38" i="1"/>
  <c r="CJ38" i="1"/>
  <c r="CL38" i="1"/>
  <c r="CL453" i="1"/>
  <c r="CI453" i="1"/>
  <c r="CJ453" i="1"/>
  <c r="CS399" i="1"/>
  <c r="CQ399" i="1"/>
  <c r="CL483" i="1"/>
  <c r="CI483" i="1"/>
  <c r="CJ334" i="1"/>
  <c r="CL334" i="1"/>
  <c r="CI334" i="1"/>
  <c r="CJ126" i="1"/>
  <c r="CI126" i="1"/>
  <c r="CL126" i="1"/>
  <c r="CI316" i="1"/>
  <c r="CL316" i="1"/>
  <c r="CJ316" i="1"/>
  <c r="CS258" i="1"/>
  <c r="CQ258" i="1"/>
  <c r="CL97" i="1"/>
  <c r="CI97" i="1"/>
  <c r="CJ97" i="1"/>
  <c r="CL502" i="1"/>
  <c r="CI502" i="1"/>
  <c r="CJ502" i="1"/>
  <c r="CS369" i="1"/>
  <c r="CQ369" i="1"/>
  <c r="CS202" i="1"/>
  <c r="CQ202" i="1"/>
  <c r="CI460" i="1"/>
  <c r="CJ460" i="1"/>
  <c r="CL460" i="1"/>
  <c r="CL98" i="1"/>
  <c r="CI98" i="1"/>
  <c r="CJ98" i="1"/>
  <c r="CQ243" i="1"/>
  <c r="CS243" i="1"/>
  <c r="CI473" i="1"/>
  <c r="CL473" i="1"/>
  <c r="CJ473" i="1"/>
  <c r="CI435" i="1"/>
  <c r="CL435" i="1"/>
  <c r="CJ408" i="1"/>
  <c r="CL408" i="1"/>
  <c r="CI408" i="1"/>
  <c r="CJ173" i="1"/>
  <c r="CI173" i="1"/>
  <c r="CL173" i="1"/>
  <c r="CJ276" i="1"/>
  <c r="CL276" i="1"/>
  <c r="CI56" i="1"/>
  <c r="CL56" i="1"/>
  <c r="CJ56" i="1"/>
  <c r="CS346" i="1"/>
  <c r="CQ346" i="1"/>
  <c r="CS433" i="1"/>
  <c r="CQ433" i="1"/>
  <c r="CS189" i="1"/>
  <c r="CQ189" i="1"/>
  <c r="CJ478" i="1"/>
  <c r="CI478" i="1"/>
  <c r="CL478" i="1"/>
  <c r="CL371" i="1"/>
  <c r="CI371" i="1"/>
  <c r="CJ371" i="1"/>
  <c r="CS309" i="1"/>
  <c r="CQ309" i="1"/>
  <c r="CJ39" i="1"/>
  <c r="CL39" i="1"/>
  <c r="CI39" i="1"/>
  <c r="CS443" i="1"/>
  <c r="CQ443" i="1"/>
  <c r="CI275" i="1"/>
  <c r="CL275" i="1"/>
  <c r="CJ275" i="1"/>
  <c r="CL130" i="1"/>
  <c r="CJ130" i="1"/>
  <c r="CI130" i="1"/>
  <c r="CL511" i="1"/>
  <c r="CI511" i="1"/>
  <c r="CJ511" i="1"/>
  <c r="CI488" i="1"/>
  <c r="CL488" i="1"/>
  <c r="CJ488" i="1"/>
  <c r="CQ387" i="1"/>
  <c r="CS387" i="1"/>
  <c r="CI411" i="1"/>
  <c r="CJ411" i="1"/>
  <c r="CL411" i="1"/>
  <c r="CQ179" i="1"/>
  <c r="CS179" i="1"/>
  <c r="CS278" i="1"/>
  <c r="CQ278" i="1"/>
  <c r="CJ484" i="1"/>
  <c r="CI484" i="1"/>
  <c r="CL484" i="1"/>
  <c r="CI358" i="1"/>
  <c r="CL358" i="1"/>
  <c r="CJ358" i="1"/>
  <c r="CS512" i="1"/>
  <c r="CQ512" i="1"/>
  <c r="CJ141" i="1"/>
  <c r="CL141" i="1"/>
  <c r="CI141" i="1"/>
  <c r="CI370" i="1"/>
  <c r="CL401" i="1"/>
  <c r="CI401" i="1"/>
  <c r="CJ401" i="1"/>
  <c r="CI351" i="1"/>
  <c r="CS509" i="1"/>
  <c r="CQ509" i="1"/>
  <c r="CI89" i="1"/>
  <c r="CJ89" i="1"/>
  <c r="CL89" i="1"/>
  <c r="CQ121" i="1"/>
  <c r="CS121" i="1"/>
  <c r="CI290" i="1"/>
  <c r="CJ290" i="1"/>
  <c r="CL290" i="1"/>
  <c r="CJ237" i="1"/>
  <c r="CI237" i="1"/>
  <c r="CL237" i="1"/>
  <c r="CQ496" i="1"/>
  <c r="CS496" i="1"/>
  <c r="CJ306" i="1"/>
  <c r="CL306" i="1"/>
  <c r="CI306" i="1"/>
  <c r="CI177" i="1"/>
  <c r="CJ177" i="1"/>
  <c r="CL177" i="1"/>
  <c r="CQ272" i="1"/>
  <c r="CS272" i="1"/>
  <c r="CQ522" i="1"/>
  <c r="CS522" i="1"/>
  <c r="CI143" i="1"/>
  <c r="CL143" i="1"/>
  <c r="CJ143" i="1"/>
  <c r="CS489" i="1"/>
  <c r="CQ489" i="1"/>
  <c r="CL116" i="1"/>
  <c r="CI116" i="1"/>
  <c r="CJ116" i="1"/>
  <c r="CS297" i="1"/>
  <c r="CQ297" i="1"/>
  <c r="CI221" i="1"/>
  <c r="CL221" i="1"/>
  <c r="CJ221" i="1"/>
  <c r="CS480" i="1"/>
  <c r="CQ480" i="1"/>
  <c r="CJ341" i="1"/>
  <c r="CI341" i="1"/>
  <c r="CL341" i="1"/>
  <c r="CI300" i="1"/>
  <c r="CJ300" i="1"/>
  <c r="CL300" i="1"/>
  <c r="CJ140" i="1"/>
  <c r="CI140" i="1"/>
  <c r="CL140" i="1"/>
  <c r="CS418" i="1"/>
  <c r="CQ418" i="1"/>
  <c r="CI497" i="1"/>
  <c r="CJ497" i="1"/>
  <c r="CL497" i="1"/>
  <c r="CS186" i="1"/>
  <c r="CQ186" i="1"/>
  <c r="CJ47" i="1"/>
  <c r="CI47" i="1"/>
  <c r="CL47" i="1"/>
  <c r="CI318" i="1"/>
  <c r="CL318" i="1"/>
  <c r="CJ318" i="1"/>
  <c r="CI328" i="1"/>
  <c r="CJ328" i="1"/>
  <c r="CL328" i="1"/>
  <c r="CS500" i="1"/>
  <c r="CQ500" i="1"/>
  <c r="CS234" i="1"/>
  <c r="CQ234" i="1"/>
  <c r="CS212" i="1"/>
  <c r="CQ212" i="1"/>
  <c r="CJ302" i="1"/>
  <c r="CL302" i="1"/>
  <c r="CI302" i="1"/>
  <c r="CS507" i="1"/>
  <c r="CQ507" i="1"/>
  <c r="CS241" i="1"/>
  <c r="CQ241" i="1"/>
  <c r="CI273" i="1"/>
  <c r="CI416" i="1"/>
  <c r="CL416" i="1"/>
  <c r="CJ416" i="1"/>
  <c r="CQ338" i="1"/>
  <c r="CI378" i="1"/>
  <c r="CL482" i="1"/>
  <c r="CJ514" i="1"/>
  <c r="CI266" i="1"/>
  <c r="CI288" i="1"/>
  <c r="CS187" i="1"/>
  <c r="CS266" i="1"/>
  <c r="CQ266" i="1"/>
  <c r="CQ303" i="1"/>
  <c r="CS303" i="1"/>
  <c r="CJ398" i="1"/>
  <c r="CL398" i="1"/>
  <c r="CI398" i="1"/>
  <c r="CI381" i="1"/>
  <c r="CJ381" i="1"/>
  <c r="CL381" i="1"/>
  <c r="CI71" i="1"/>
  <c r="CL71" i="1"/>
  <c r="CJ71" i="1"/>
  <c r="CQ400" i="1"/>
  <c r="CS400" i="1"/>
  <c r="CL262" i="1"/>
  <c r="CI262" i="1"/>
  <c r="CJ452" i="1"/>
  <c r="CI452" i="1"/>
  <c r="CL452" i="1"/>
  <c r="CQ494" i="1"/>
  <c r="CS494" i="1"/>
  <c r="CL311" i="1"/>
  <c r="CI311" i="1"/>
  <c r="CJ311" i="1"/>
  <c r="CS417" i="1"/>
  <c r="CQ417" i="1"/>
  <c r="CL205" i="1"/>
  <c r="CQ191" i="1"/>
  <c r="CS191" i="1"/>
  <c r="CQ471" i="1"/>
  <c r="CS471" i="1"/>
  <c r="CI74" i="1"/>
  <c r="CL74" i="1"/>
  <c r="CJ74" i="1"/>
  <c r="CS378" i="1"/>
  <c r="CQ378" i="1"/>
  <c r="CI257" i="1"/>
  <c r="CJ257" i="1"/>
  <c r="CL257" i="1"/>
  <c r="CS294" i="1"/>
  <c r="CQ294" i="1"/>
  <c r="CS298" i="1"/>
  <c r="CQ298" i="1"/>
  <c r="CL493" i="1"/>
  <c r="CI493" i="1"/>
  <c r="CJ493" i="1"/>
  <c r="CS368" i="1"/>
  <c r="CQ368" i="1"/>
  <c r="CJ259" i="1"/>
  <c r="CL259" i="1"/>
  <c r="CI259" i="1"/>
  <c r="CL208" i="1"/>
  <c r="CI208" i="1"/>
  <c r="CJ208" i="1"/>
  <c r="CQ395" i="1"/>
  <c r="CS395" i="1"/>
  <c r="CL229" i="1"/>
  <c r="CI229" i="1"/>
  <c r="CJ229" i="1"/>
  <c r="CS220" i="1"/>
  <c r="CQ220" i="1"/>
  <c r="CQ379" i="1"/>
  <c r="CS379" i="1"/>
  <c r="CS111" i="1"/>
  <c r="CQ111" i="1"/>
  <c r="CL163" i="1"/>
  <c r="CI163" i="1"/>
  <c r="CJ163" i="1"/>
  <c r="CS362" i="1"/>
  <c r="CQ362" i="1"/>
  <c r="CJ190" i="1"/>
  <c r="CL190" i="1"/>
  <c r="CI190" i="1"/>
  <c r="CL258" i="1"/>
  <c r="CI258" i="1"/>
  <c r="CJ258" i="1"/>
  <c r="CL517" i="1"/>
  <c r="CI517" i="1"/>
  <c r="CJ517" i="1"/>
  <c r="CI160" i="1"/>
  <c r="CJ160" i="1"/>
  <c r="CL160" i="1"/>
  <c r="CJ136" i="1"/>
  <c r="CI136" i="1"/>
  <c r="CI518" i="1"/>
  <c r="CJ518" i="1"/>
  <c r="CL518" i="1"/>
  <c r="CL165" i="1"/>
  <c r="CJ165" i="1"/>
  <c r="CI165" i="1"/>
  <c r="CS366" i="1"/>
  <c r="CQ366" i="1"/>
  <c r="CS248" i="1"/>
  <c r="CQ248" i="1"/>
  <c r="CQ244" i="1"/>
  <c r="CS244" i="1"/>
  <c r="CQ210" i="1"/>
  <c r="CS210" i="1"/>
  <c r="CI455" i="1"/>
  <c r="CL455" i="1"/>
  <c r="CJ455" i="1"/>
  <c r="CQ460" i="1"/>
  <c r="CS460" i="1"/>
  <c r="CI214" i="1"/>
  <c r="CL214" i="1"/>
  <c r="CJ214" i="1"/>
  <c r="CS516" i="1"/>
  <c r="CQ516" i="1"/>
  <c r="CJ222" i="1"/>
  <c r="CL222" i="1"/>
  <c r="CI222" i="1"/>
  <c r="CJ127" i="1"/>
  <c r="CL127" i="1"/>
  <c r="CL57" i="1"/>
  <c r="CL194" i="1"/>
  <c r="CJ194" i="1"/>
  <c r="CI194" i="1"/>
  <c r="CI54" i="1"/>
  <c r="CL54" i="1"/>
  <c r="CS299" i="1"/>
  <c r="CQ299" i="1"/>
  <c r="CJ242" i="1"/>
  <c r="CL242" i="1"/>
  <c r="CI242" i="1"/>
  <c r="CJ309" i="1"/>
  <c r="CL309" i="1"/>
  <c r="CI309" i="1"/>
  <c r="CJ289" i="1"/>
  <c r="CL289" i="1"/>
  <c r="CI289" i="1"/>
  <c r="CI104" i="1"/>
  <c r="CJ104" i="1"/>
  <c r="CL104" i="1"/>
  <c r="CJ387" i="1"/>
  <c r="CL387" i="1"/>
  <c r="CI387" i="1"/>
  <c r="CS441" i="1"/>
  <c r="CQ441" i="1"/>
  <c r="CS321" i="1"/>
  <c r="CQ321" i="1"/>
  <c r="CL278" i="1"/>
  <c r="CJ278" i="1"/>
  <c r="CI278" i="1"/>
  <c r="CS422" i="1"/>
  <c r="CQ422" i="1"/>
  <c r="CS141" i="1"/>
  <c r="CQ141" i="1"/>
  <c r="CS370" i="1"/>
  <c r="CQ370" i="1"/>
  <c r="CI357" i="1"/>
  <c r="CJ357" i="1"/>
  <c r="CL357" i="1"/>
  <c r="CI339" i="1"/>
  <c r="CL339" i="1"/>
  <c r="CJ339" i="1"/>
  <c r="CI86" i="1"/>
  <c r="CJ86" i="1"/>
  <c r="CI68" i="1"/>
  <c r="CL68" i="1"/>
  <c r="CJ68" i="1"/>
  <c r="CI374" i="1"/>
  <c r="CJ374" i="1"/>
  <c r="CL374" i="1"/>
  <c r="CI235" i="1"/>
  <c r="CJ235" i="1"/>
  <c r="CL235" i="1"/>
  <c r="CS423" i="1"/>
  <c r="CQ423" i="1"/>
  <c r="CJ198" i="1"/>
  <c r="CI198" i="1"/>
  <c r="CL198" i="1"/>
  <c r="CS290" i="1"/>
  <c r="CQ290" i="1"/>
  <c r="CS237" i="1"/>
  <c r="CQ237" i="1"/>
  <c r="CL496" i="1"/>
  <c r="CI496" i="1"/>
  <c r="CJ496" i="1"/>
  <c r="CS177" i="1"/>
  <c r="CQ177" i="1"/>
  <c r="CS327" i="1"/>
  <c r="CQ327" i="1"/>
  <c r="CQ425" i="1"/>
  <c r="CS425" i="1"/>
  <c r="CQ116" i="1"/>
  <c r="CS116" i="1"/>
  <c r="CJ405" i="1"/>
  <c r="CI405" i="1"/>
  <c r="CL405" i="1"/>
  <c r="CJ297" i="1"/>
  <c r="CI297" i="1"/>
  <c r="CI506" i="1"/>
  <c r="CJ506" i="1"/>
  <c r="CL506" i="1"/>
  <c r="CQ344" i="1"/>
  <c r="CS344" i="1"/>
  <c r="CQ388" i="1"/>
  <c r="CS388" i="1"/>
  <c r="CQ389" i="1"/>
  <c r="CS389" i="1"/>
  <c r="CL107" i="1"/>
  <c r="CJ107" i="1"/>
  <c r="CI107" i="1"/>
  <c r="CL49" i="1"/>
  <c r="CI49" i="1"/>
  <c r="CS355" i="1"/>
  <c r="CQ355" i="1"/>
  <c r="CL51" i="1"/>
  <c r="CI51" i="1"/>
  <c r="CJ51" i="1"/>
  <c r="CS156" i="1"/>
  <c r="CQ156" i="1"/>
  <c r="CJ373" i="1"/>
  <c r="CI373" i="1"/>
  <c r="CL373" i="1"/>
  <c r="CS122" i="1"/>
  <c r="CQ122" i="1"/>
  <c r="CI301" i="1"/>
  <c r="CJ301" i="1"/>
  <c r="CL301" i="1"/>
  <c r="CQ256" i="1"/>
  <c r="CS256" i="1"/>
  <c r="CS101" i="1"/>
  <c r="CQ101" i="1"/>
  <c r="CI234" i="1"/>
  <c r="CL234" i="1"/>
  <c r="CJ234" i="1"/>
  <c r="CI451" i="1"/>
  <c r="CJ451" i="1"/>
  <c r="CL451" i="1"/>
  <c r="CS467" i="1"/>
  <c r="CQ467" i="1"/>
  <c r="CL457" i="1"/>
  <c r="CJ457" i="1"/>
  <c r="CI457" i="1"/>
  <c r="CJ188" i="1"/>
  <c r="CL188" i="1"/>
  <c r="CI188" i="1"/>
  <c r="CQ410" i="1"/>
  <c r="CS410" i="1"/>
  <c r="CS508" i="1"/>
  <c r="CQ508" i="1"/>
  <c r="CS477" i="1"/>
  <c r="CQ477" i="1"/>
  <c r="CL144" i="1"/>
  <c r="CI144" i="1"/>
  <c r="CS442" i="1"/>
  <c r="CQ442" i="1"/>
  <c r="CQ152" i="1"/>
  <c r="CS152" i="1"/>
  <c r="CQ137" i="1"/>
  <c r="CS137" i="1"/>
  <c r="CS308" i="1"/>
  <c r="CQ308" i="1"/>
  <c r="CI60" i="1"/>
  <c r="CL60" i="1"/>
  <c r="CS201" i="1"/>
  <c r="CQ201" i="1"/>
  <c r="CS481" i="1"/>
  <c r="CQ481" i="1"/>
  <c r="CS205" i="1"/>
  <c r="CQ205" i="1"/>
  <c r="CS270" i="1"/>
  <c r="CQ270" i="1"/>
  <c r="CI382" i="1"/>
  <c r="CL382" i="1"/>
  <c r="CJ382" i="1"/>
  <c r="CI216" i="1"/>
  <c r="CL216" i="1"/>
  <c r="CJ216" i="1"/>
  <c r="CQ257" i="1"/>
  <c r="CS257" i="1"/>
  <c r="CI93" i="1"/>
  <c r="CL93" i="1"/>
  <c r="CJ93" i="1"/>
  <c r="CS215" i="1"/>
  <c r="CQ215" i="1"/>
  <c r="CQ447" i="1"/>
  <c r="CS447" i="1"/>
  <c r="CS499" i="1"/>
  <c r="CQ499" i="1"/>
  <c r="CL399" i="1"/>
  <c r="CJ399" i="1"/>
  <c r="CI399" i="1"/>
  <c r="CI196" i="1"/>
  <c r="CL196" i="1"/>
  <c r="CJ196" i="1"/>
  <c r="CI291" i="1"/>
  <c r="CJ291" i="1"/>
  <c r="CL291" i="1"/>
  <c r="CJ395" i="1"/>
  <c r="CI395" i="1"/>
  <c r="CL395" i="1"/>
  <c r="CJ252" i="1"/>
  <c r="CL252" i="1"/>
  <c r="CI252" i="1"/>
  <c r="CI449" i="1"/>
  <c r="CL449" i="1"/>
  <c r="CJ449" i="1"/>
  <c r="CL48" i="1"/>
  <c r="CI48" i="1"/>
  <c r="CJ48" i="1"/>
  <c r="CQ269" i="1"/>
  <c r="CS269" i="1"/>
  <c r="CS183" i="1"/>
  <c r="CQ183" i="1"/>
  <c r="CJ33" i="1"/>
  <c r="CL33" i="1"/>
  <c r="CI33" i="1"/>
  <c r="CI295" i="1"/>
  <c r="CJ295" i="1"/>
  <c r="CL295" i="1"/>
  <c r="CJ307" i="1"/>
  <c r="CL307" i="1"/>
  <c r="CI307" i="1"/>
  <c r="CL115" i="1"/>
  <c r="CI115" i="1"/>
  <c r="CJ115" i="1"/>
  <c r="CS163" i="1"/>
  <c r="CQ163" i="1"/>
  <c r="CI253" i="1"/>
  <c r="CL253" i="1"/>
  <c r="CJ253" i="1"/>
  <c r="CQ359" i="1"/>
  <c r="CS359" i="1"/>
  <c r="CS158" i="1"/>
  <c r="CQ158" i="1"/>
  <c r="CJ110" i="1"/>
  <c r="CL110" i="1"/>
  <c r="CJ265" i="1"/>
  <c r="CL265" i="1"/>
  <c r="CI265" i="1"/>
  <c r="CS517" i="1"/>
  <c r="CQ517" i="1"/>
  <c r="CS172" i="1"/>
  <c r="CQ172" i="1"/>
  <c r="CS165" i="1"/>
  <c r="CQ165" i="1"/>
  <c r="CI248" i="1"/>
  <c r="CJ248" i="1"/>
  <c r="CL248" i="1"/>
  <c r="CI210" i="1"/>
  <c r="CL210" i="1"/>
  <c r="CJ210" i="1"/>
  <c r="CS162" i="1"/>
  <c r="CQ162" i="1"/>
  <c r="CJ87" i="1"/>
  <c r="CL87" i="1"/>
  <c r="CI87" i="1"/>
  <c r="CQ335" i="1"/>
  <c r="CS335" i="1"/>
  <c r="CQ515" i="1"/>
  <c r="CS515" i="1"/>
  <c r="CS214" i="1"/>
  <c r="CQ214" i="1"/>
  <c r="CQ222" i="1"/>
  <c r="CS222" i="1"/>
  <c r="CQ435" i="1"/>
  <c r="CS435" i="1"/>
  <c r="CJ246" i="1"/>
  <c r="CI246" i="1"/>
  <c r="CL246" i="1"/>
  <c r="CQ173" i="1"/>
  <c r="CS173" i="1"/>
  <c r="CQ438" i="1"/>
  <c r="CS438" i="1"/>
  <c r="CJ346" i="1"/>
  <c r="CL346" i="1"/>
  <c r="CI346" i="1"/>
  <c r="CQ478" i="1"/>
  <c r="CS478" i="1"/>
  <c r="CI281" i="1"/>
  <c r="CJ281" i="1"/>
  <c r="CL281" i="1"/>
  <c r="CQ384" i="1"/>
  <c r="CS384" i="1"/>
  <c r="CI139" i="1"/>
  <c r="CJ139" i="1"/>
  <c r="CL139" i="1"/>
  <c r="CQ336" i="1"/>
  <c r="CS336" i="1"/>
  <c r="CJ441" i="1"/>
  <c r="CI441" i="1"/>
  <c r="CL441" i="1"/>
  <c r="CI285" i="1"/>
  <c r="CQ315" i="1"/>
  <c r="CS315" i="1"/>
  <c r="CJ95" i="1"/>
  <c r="CI95" i="1"/>
  <c r="CL95" i="1"/>
  <c r="CI422" i="1"/>
  <c r="CL422" i="1"/>
  <c r="CJ422" i="1"/>
  <c r="CQ357" i="1"/>
  <c r="CS357" i="1"/>
  <c r="CJ509" i="1"/>
  <c r="CI509" i="1"/>
  <c r="CL509" i="1"/>
  <c r="CI228" i="1"/>
  <c r="CJ228" i="1"/>
  <c r="CL228" i="1"/>
  <c r="CI430" i="1"/>
  <c r="CL430" i="1"/>
  <c r="CJ430" i="1"/>
  <c r="CI419" i="1"/>
  <c r="CL419" i="1"/>
  <c r="CJ419" i="1"/>
  <c r="CI121" i="1"/>
  <c r="CL121" i="1"/>
  <c r="CJ121" i="1"/>
  <c r="CS380" i="1"/>
  <c r="CQ380" i="1"/>
  <c r="CJ120" i="1"/>
  <c r="CL120" i="1"/>
  <c r="CI120" i="1"/>
  <c r="CQ255" i="1"/>
  <c r="CS255" i="1"/>
  <c r="CL489" i="1"/>
  <c r="CL425" i="1"/>
  <c r="CI425" i="1"/>
  <c r="CJ425" i="1"/>
  <c r="CL41" i="1"/>
  <c r="CJ41" i="1"/>
  <c r="CI41" i="1"/>
  <c r="CL65" i="1"/>
  <c r="CI65" i="1"/>
  <c r="CJ65" i="1"/>
  <c r="CI94" i="1"/>
  <c r="CJ94" i="1"/>
  <c r="CL94" i="1"/>
  <c r="CQ405" i="1"/>
  <c r="CS405" i="1"/>
  <c r="CJ485" i="1"/>
  <c r="CI485" i="1"/>
  <c r="CL485" i="1"/>
  <c r="CQ391" i="1"/>
  <c r="CS391" i="1"/>
  <c r="CQ107" i="1"/>
  <c r="CS107" i="1"/>
  <c r="CI145" i="1"/>
  <c r="CJ145" i="1"/>
  <c r="CL145" i="1"/>
  <c r="CJ418" i="1"/>
  <c r="CL418" i="1"/>
  <c r="CI418" i="1"/>
  <c r="CI122" i="1"/>
  <c r="CL122" i="1"/>
  <c r="CQ318" i="1"/>
  <c r="CS318" i="1"/>
  <c r="CQ301" i="1"/>
  <c r="CS301" i="1"/>
  <c r="CQ486" i="1"/>
  <c r="CS486" i="1"/>
  <c r="CJ212" i="1"/>
  <c r="CL212" i="1"/>
  <c r="CI212" i="1"/>
  <c r="CI260" i="1"/>
  <c r="CJ260" i="1"/>
  <c r="CL260" i="1"/>
  <c r="CJ467" i="1"/>
  <c r="CL467" i="1"/>
  <c r="CI467" i="1"/>
  <c r="CS457" i="1"/>
  <c r="CQ457" i="1"/>
  <c r="CS274" i="1"/>
  <c r="CQ274" i="1"/>
  <c r="CI112" i="1"/>
  <c r="CL112" i="1"/>
  <c r="CJ112" i="1"/>
  <c r="CJ326" i="1"/>
  <c r="CI326" i="1"/>
  <c r="CL326" i="1"/>
  <c r="CS160" i="1"/>
  <c r="CQ160" i="1"/>
  <c r="CS157" i="1"/>
  <c r="CQ157" i="1"/>
  <c r="CL92" i="1"/>
  <c r="CI92" i="1"/>
  <c r="CJ92" i="1"/>
  <c r="CJ376" i="1"/>
  <c r="CI376" i="1"/>
  <c r="CL376" i="1"/>
  <c r="CL335" i="1"/>
  <c r="CI335" i="1"/>
  <c r="CJ335" i="1"/>
  <c r="CQ424" i="1"/>
  <c r="CS424" i="1"/>
  <c r="CS474" i="1"/>
  <c r="CQ474" i="1"/>
  <c r="CQ325" i="1"/>
  <c r="CS325" i="1"/>
  <c r="CQ415" i="1"/>
  <c r="CS415" i="1"/>
  <c r="CI406" i="1"/>
  <c r="CL406" i="1"/>
  <c r="CJ406" i="1"/>
  <c r="CL180" i="1"/>
  <c r="CJ180" i="1"/>
  <c r="CS149" i="1"/>
  <c r="CQ149" i="1"/>
  <c r="CJ397" i="1"/>
  <c r="CI397" i="1"/>
  <c r="CL397" i="1"/>
  <c r="CQ350" i="1"/>
  <c r="CS350" i="1"/>
  <c r="CQ194" i="1"/>
  <c r="CS194" i="1"/>
  <c r="CS450" i="1"/>
  <c r="CQ450" i="1"/>
  <c r="CL513" i="1"/>
  <c r="CJ513" i="1"/>
  <c r="CI513" i="1"/>
  <c r="CL384" i="1"/>
  <c r="CI384" i="1"/>
  <c r="CJ384" i="1"/>
  <c r="CS139" i="1"/>
  <c r="CQ139" i="1"/>
  <c r="CL347" i="1"/>
  <c r="CI347" i="1"/>
  <c r="CS440" i="1"/>
  <c r="CQ440" i="1"/>
  <c r="CQ289" i="1"/>
  <c r="CS289" i="1"/>
  <c r="CQ386" i="1"/>
  <c r="CS386" i="1"/>
  <c r="CI166" i="1"/>
  <c r="CJ166" i="1"/>
  <c r="CL166" i="1"/>
  <c r="CI103" i="1"/>
  <c r="CL103" i="1"/>
  <c r="CJ103" i="1"/>
  <c r="CQ317" i="1"/>
  <c r="CS317" i="1"/>
  <c r="CJ36" i="1"/>
  <c r="CI36" i="1"/>
  <c r="CL36" i="1"/>
  <c r="CQ401" i="1"/>
  <c r="CS401" i="1"/>
  <c r="CS228" i="1"/>
  <c r="CQ228" i="1"/>
  <c r="CL423" i="1"/>
  <c r="CJ423" i="1"/>
  <c r="CI423" i="1"/>
  <c r="CJ250" i="1"/>
  <c r="CI250" i="1"/>
  <c r="CL250" i="1"/>
  <c r="CQ434" i="1"/>
  <c r="CS434" i="1"/>
  <c r="CQ468" i="1"/>
  <c r="CS468" i="1"/>
  <c r="CI380" i="1"/>
  <c r="CL380" i="1"/>
  <c r="CJ380" i="1"/>
  <c r="CL304" i="1"/>
  <c r="CJ304" i="1"/>
  <c r="CI304" i="1"/>
  <c r="CS333" i="1"/>
  <c r="CQ333" i="1"/>
  <c r="CQ437" i="1"/>
  <c r="CS437" i="1"/>
  <c r="CL389" i="1"/>
  <c r="CJ389" i="1"/>
  <c r="CI389" i="1"/>
  <c r="CL491" i="1"/>
  <c r="CI491" i="1"/>
  <c r="CI169" i="1"/>
  <c r="CJ169" i="1"/>
  <c r="CL169" i="1"/>
  <c r="CS168" i="1"/>
  <c r="CQ168" i="1"/>
  <c r="CJ230" i="1"/>
  <c r="CI230" i="1"/>
  <c r="CL230" i="1"/>
  <c r="CS147" i="1"/>
  <c r="CQ147" i="1"/>
  <c r="CQ342" i="1"/>
  <c r="CS342" i="1"/>
  <c r="CJ96" i="1"/>
  <c r="CI96" i="1"/>
  <c r="CL96" i="1"/>
  <c r="CI175" i="1"/>
  <c r="CL175" i="1"/>
  <c r="CJ175" i="1"/>
  <c r="CJ239" i="1"/>
  <c r="CI239" i="1"/>
  <c r="CL239" i="1"/>
  <c r="CQ123" i="1"/>
  <c r="CS123" i="1"/>
  <c r="CQ192" i="1"/>
  <c r="CS192" i="1"/>
  <c r="CI426" i="1"/>
  <c r="CL426" i="1"/>
  <c r="CJ426" i="1"/>
  <c r="CQ407" i="1"/>
  <c r="CS407" i="1"/>
  <c r="CS260" i="1"/>
  <c r="CQ260" i="1"/>
  <c r="CJ200" i="1"/>
  <c r="CL200" i="1"/>
  <c r="CI200" i="1"/>
  <c r="CJ181" i="1"/>
  <c r="CJ266" i="1"/>
  <c r="CJ372" i="1"/>
  <c r="CS521" i="1"/>
  <c r="CQ521" i="1"/>
  <c r="CI296" i="1"/>
  <c r="CJ82" i="1"/>
  <c r="CI82" i="1"/>
  <c r="CL82" i="1"/>
  <c r="CI510" i="1"/>
  <c r="CL510" i="1"/>
  <c r="CJ510" i="1"/>
  <c r="CQ144" i="1"/>
  <c r="CS144" i="1"/>
  <c r="CQ159" i="1"/>
  <c r="CS159" i="1"/>
  <c r="CL283" i="1"/>
  <c r="CI283" i="1"/>
  <c r="CJ283" i="1"/>
  <c r="CJ40" i="1"/>
  <c r="CL40" i="1"/>
  <c r="CI40" i="1"/>
  <c r="CJ274" i="1"/>
  <c r="CL274" i="1"/>
  <c r="CI274" i="1"/>
  <c r="CJ504" i="1"/>
  <c r="CL504" i="1"/>
  <c r="CI504" i="1"/>
  <c r="CJ323" i="1"/>
  <c r="CL323" i="1"/>
  <c r="CI323" i="1"/>
  <c r="CQ231" i="1"/>
  <c r="CS231" i="1"/>
  <c r="CL472" i="1"/>
  <c r="CJ472" i="1"/>
  <c r="CI472" i="1"/>
  <c r="CS475" i="1"/>
  <c r="CQ475" i="1"/>
  <c r="CQ225" i="1"/>
  <c r="CS225" i="1"/>
  <c r="CL429" i="1"/>
  <c r="CJ429" i="1"/>
  <c r="CI170" i="1"/>
  <c r="CQ216" i="1"/>
  <c r="CS216" i="1"/>
  <c r="CQ383" i="1"/>
  <c r="CS383" i="1"/>
  <c r="CJ345" i="1"/>
  <c r="CI345" i="1"/>
  <c r="CL345" i="1"/>
  <c r="CJ215" i="1"/>
  <c r="CL215" i="1"/>
  <c r="CI215" i="1"/>
  <c r="CQ414" i="1"/>
  <c r="CS414" i="1"/>
  <c r="CQ453" i="1"/>
  <c r="CS453" i="1"/>
  <c r="CJ368" i="1"/>
  <c r="CL368" i="1"/>
  <c r="CI368" i="1"/>
  <c r="CQ263" i="1"/>
  <c r="CS263" i="1"/>
  <c r="CQ229" i="1"/>
  <c r="CS229" i="1"/>
  <c r="CI269" i="1"/>
  <c r="CL269" i="1"/>
  <c r="CJ269" i="1"/>
  <c r="CS356" i="1"/>
  <c r="CQ356" i="1"/>
  <c r="CI420" i="1"/>
  <c r="CJ420" i="1"/>
  <c r="CL420" i="1"/>
  <c r="CQ232" i="1"/>
  <c r="CS232" i="1"/>
  <c r="CJ102" i="1"/>
  <c r="CL102" i="1"/>
  <c r="CI102" i="1"/>
  <c r="CI337" i="1"/>
  <c r="CJ337" i="1"/>
  <c r="CL337" i="1"/>
  <c r="CL106" i="1"/>
  <c r="CQ501" i="1"/>
  <c r="CS501" i="1"/>
  <c r="CQ115" i="1"/>
  <c r="CS115" i="1"/>
  <c r="CJ444" i="1"/>
  <c r="CL444" i="1"/>
  <c r="CI444" i="1"/>
  <c r="CQ280" i="1"/>
  <c r="CS280" i="1"/>
  <c r="CS249" i="1"/>
  <c r="CQ249" i="1"/>
  <c r="CJ464" i="1"/>
  <c r="CS207" i="1"/>
  <c r="CQ207" i="1"/>
  <c r="CQ376" i="1"/>
  <c r="CS376" i="1"/>
  <c r="CI244" i="1"/>
  <c r="CL244" i="1"/>
  <c r="CJ244" i="1"/>
  <c r="CL421" i="1"/>
  <c r="CJ421" i="1"/>
  <c r="CI421" i="1"/>
  <c r="CI427" i="1"/>
  <c r="CJ427" i="1"/>
  <c r="CL427" i="1"/>
  <c r="CS473" i="1"/>
  <c r="CQ473" i="1"/>
  <c r="CJ151" i="1"/>
  <c r="CI151" i="1"/>
  <c r="CL151" i="1"/>
  <c r="CJ164" i="1"/>
  <c r="CI164" i="1"/>
  <c r="CL164" i="1"/>
  <c r="CL492" i="1"/>
  <c r="CJ492" i="1"/>
  <c r="CI492" i="1"/>
  <c r="CS397" i="1"/>
  <c r="CQ397" i="1"/>
  <c r="CI58" i="1"/>
  <c r="CJ58" i="1"/>
  <c r="CL58" i="1"/>
  <c r="CQ287" i="1"/>
  <c r="CS287" i="1"/>
  <c r="CI438" i="1"/>
  <c r="CL438" i="1"/>
  <c r="CJ438" i="1"/>
  <c r="CJ29" i="1"/>
  <c r="CI29" i="1"/>
  <c r="CL29" i="1"/>
  <c r="CQ371" i="1"/>
  <c r="CS371" i="1"/>
  <c r="CJ134" i="1"/>
  <c r="CL134" i="1"/>
  <c r="CI134" i="1"/>
  <c r="CQ476" i="1"/>
  <c r="CS476" i="1"/>
  <c r="CS218" i="1"/>
  <c r="CQ218" i="1"/>
  <c r="CJ479" i="1"/>
  <c r="CI479" i="1"/>
  <c r="CL479" i="1"/>
  <c r="CI315" i="1"/>
  <c r="CL315" i="1"/>
  <c r="CJ315" i="1"/>
  <c r="CL394" i="1"/>
  <c r="CJ394" i="1"/>
  <c r="CI394" i="1"/>
  <c r="CJ251" i="1"/>
  <c r="CL251" i="1"/>
  <c r="CI251" i="1"/>
  <c r="CI108" i="1"/>
  <c r="CJ108" i="1"/>
  <c r="CL108" i="1"/>
  <c r="CI324" i="1"/>
  <c r="CJ324" i="1"/>
  <c r="CL324" i="1"/>
  <c r="CQ330" i="1"/>
  <c r="CS330" i="1"/>
  <c r="CJ322" i="1"/>
  <c r="CL322" i="1"/>
  <c r="CI322" i="1"/>
  <c r="CJ490" i="1"/>
  <c r="CL490" i="1"/>
  <c r="CI490" i="1"/>
  <c r="CQ339" i="1"/>
  <c r="CS339" i="1"/>
  <c r="CQ161" i="1"/>
  <c r="CS161" i="1"/>
  <c r="CL436" i="1"/>
  <c r="CI436" i="1"/>
  <c r="CJ436" i="1"/>
  <c r="CS385" i="1"/>
  <c r="CQ385" i="1"/>
  <c r="CQ402" i="1"/>
  <c r="CS402" i="1"/>
  <c r="CQ487" i="1"/>
  <c r="CS487" i="1"/>
  <c r="CJ333" i="1"/>
  <c r="CL333" i="1"/>
  <c r="CI333" i="1"/>
  <c r="CQ306" i="1"/>
  <c r="CS306" i="1"/>
  <c r="CI305" i="1"/>
  <c r="CL305" i="1"/>
  <c r="CJ305" i="1"/>
  <c r="CQ329" i="1"/>
  <c r="CS329" i="1"/>
  <c r="CQ462" i="1"/>
  <c r="CS462" i="1"/>
  <c r="CS271" i="1"/>
  <c r="CQ271" i="1"/>
  <c r="CL135" i="1"/>
  <c r="CI135" i="1"/>
  <c r="CJ135" i="1"/>
  <c r="CS184" i="1"/>
  <c r="CQ184" i="1"/>
  <c r="CQ340" i="1"/>
  <c r="CS340" i="1"/>
  <c r="CS465" i="1"/>
  <c r="CQ465" i="1"/>
  <c r="CQ364" i="1"/>
  <c r="CS364" i="1"/>
  <c r="CQ491" i="1"/>
  <c r="CS491" i="1"/>
  <c r="CI355" i="1"/>
  <c r="CJ355" i="1"/>
  <c r="CL355" i="1"/>
  <c r="CL213" i="1"/>
  <c r="CJ213" i="1"/>
  <c r="CI213" i="1"/>
  <c r="CS145" i="1"/>
  <c r="CQ145" i="1"/>
  <c r="CI28" i="1"/>
  <c r="CL28" i="1"/>
  <c r="CJ28" i="1"/>
  <c r="CI147" i="1"/>
  <c r="CL147" i="1"/>
  <c r="CJ147" i="1"/>
  <c r="CQ96" i="1"/>
  <c r="CS96" i="1"/>
  <c r="CQ239" i="1"/>
  <c r="CS239" i="1"/>
  <c r="CI167" i="1"/>
  <c r="CL167" i="1"/>
  <c r="CJ167" i="1"/>
  <c r="CI500" i="1"/>
  <c r="CL500" i="1"/>
  <c r="CJ500" i="1"/>
  <c r="CS451" i="1"/>
  <c r="CQ451" i="1"/>
  <c r="CQ302" i="1"/>
  <c r="CS302" i="1"/>
  <c r="CL407" i="1"/>
  <c r="CJ407" i="1"/>
  <c r="CI407" i="1"/>
  <c r="CQ204" i="1"/>
  <c r="CS204" i="1"/>
  <c r="CS393" i="1"/>
  <c r="CQ393" i="1"/>
  <c r="CL137" i="1"/>
  <c r="CJ137" i="1"/>
  <c r="CI137" i="1"/>
  <c r="CQ456" i="1"/>
  <c r="CS456" i="1"/>
  <c r="CL273" i="1"/>
  <c r="CS360" i="1"/>
  <c r="CQ360" i="1"/>
  <c r="CI159" i="1"/>
  <c r="CL159" i="1"/>
  <c r="CL270" i="1"/>
  <c r="CJ270" i="1"/>
  <c r="CS292" i="1"/>
  <c r="CQ292" i="1"/>
  <c r="CS170" i="1"/>
  <c r="CQ170" i="1"/>
  <c r="CQ268" i="1"/>
  <c r="CS268" i="1"/>
  <c r="CS142" i="1"/>
  <c r="CQ142" i="1"/>
  <c r="CS345" i="1"/>
  <c r="CQ345" i="1"/>
  <c r="CL226" i="1"/>
  <c r="CJ226" i="1"/>
  <c r="CI226" i="1"/>
  <c r="CJ414" i="1"/>
  <c r="CL414" i="1"/>
  <c r="CI414" i="1"/>
  <c r="CJ520" i="1"/>
  <c r="CI520" i="1"/>
  <c r="CL520" i="1"/>
  <c r="CL499" i="1"/>
  <c r="CQ483" i="1"/>
  <c r="CS483" i="1"/>
  <c r="CS252" i="1"/>
  <c r="CQ252" i="1"/>
  <c r="CL146" i="1"/>
  <c r="CI146" i="1"/>
  <c r="CJ146" i="1"/>
  <c r="CS112" i="1"/>
  <c r="CQ112" i="1"/>
  <c r="CJ232" i="1"/>
  <c r="CL232" i="1"/>
  <c r="CI232" i="1"/>
  <c r="CI313" i="1"/>
  <c r="CL313" i="1"/>
  <c r="CJ313" i="1"/>
  <c r="CQ295" i="1"/>
  <c r="CS295" i="1"/>
  <c r="CS316" i="1"/>
  <c r="CQ316" i="1"/>
  <c r="CS174" i="1"/>
  <c r="CQ174" i="1"/>
  <c r="CQ444" i="1"/>
  <c r="CS444" i="1"/>
  <c r="CJ359" i="1"/>
  <c r="CI359" i="1"/>
  <c r="CL359" i="1"/>
  <c r="CL280" i="1"/>
  <c r="CI280" i="1"/>
  <c r="CJ280" i="1"/>
  <c r="CQ185" i="1"/>
  <c r="CS185" i="1"/>
  <c r="CJ207" i="1"/>
  <c r="CL207" i="1"/>
  <c r="CI207" i="1"/>
  <c r="CJ157" i="1"/>
  <c r="CI157" i="1"/>
  <c r="CI366" i="1"/>
  <c r="CJ366" i="1"/>
  <c r="CL366" i="1"/>
  <c r="CJ52" i="1"/>
  <c r="CL52" i="1"/>
  <c r="CI52" i="1"/>
  <c r="CI124" i="1"/>
  <c r="CL124" i="1"/>
  <c r="CJ124" i="1"/>
  <c r="CS455" i="1"/>
  <c r="CQ455" i="1"/>
  <c r="CS105" i="1"/>
  <c r="CQ105" i="1"/>
  <c r="CJ474" i="1"/>
  <c r="CI474" i="1"/>
  <c r="CL474" i="1"/>
  <c r="CL148" i="1"/>
  <c r="CJ148" i="1"/>
  <c r="CI148" i="1"/>
  <c r="CJ516" i="1"/>
  <c r="CI516" i="1"/>
  <c r="CL516" i="1"/>
  <c r="CS114" i="1"/>
  <c r="CQ114" i="1"/>
  <c r="CS406" i="1"/>
  <c r="CQ406" i="1"/>
  <c r="CI149" i="1"/>
  <c r="CJ149" i="1"/>
  <c r="CL149" i="1"/>
  <c r="CS182" i="1"/>
  <c r="CQ182" i="1"/>
  <c r="CL189" i="1"/>
  <c r="CJ189" i="1"/>
  <c r="CI189" i="1"/>
  <c r="CS109" i="1"/>
  <c r="CQ109" i="1"/>
  <c r="CI81" i="1"/>
  <c r="CJ81" i="1"/>
  <c r="CL81" i="1"/>
  <c r="CL299" i="1"/>
  <c r="CJ299" i="1"/>
  <c r="CI299" i="1"/>
  <c r="CS134" i="1"/>
  <c r="CQ134" i="1"/>
  <c r="CL267" i="1"/>
  <c r="CI267" i="1"/>
  <c r="CJ267" i="1"/>
  <c r="CQ104" i="1"/>
  <c r="CS104" i="1"/>
  <c r="CL495" i="1"/>
  <c r="CI495" i="1"/>
  <c r="CS470" i="1"/>
  <c r="CQ470" i="1"/>
  <c r="CQ310" i="1"/>
  <c r="CS310" i="1"/>
  <c r="CJ321" i="1"/>
  <c r="CL321" i="1"/>
  <c r="CL512" i="1"/>
  <c r="CJ512" i="1"/>
  <c r="CI512" i="1"/>
  <c r="CQ95" i="1"/>
  <c r="CS95" i="1"/>
  <c r="CJ330" i="1"/>
  <c r="CL330" i="1"/>
  <c r="CI330" i="1"/>
  <c r="CQ446" i="1"/>
  <c r="CS446" i="1"/>
  <c r="CQ374" i="1"/>
  <c r="CS374" i="1"/>
  <c r="CI32" i="1"/>
  <c r="CL32" i="1"/>
  <c r="CJ32" i="1"/>
  <c r="CQ198" i="1"/>
  <c r="CS198" i="1"/>
  <c r="CJ385" i="1"/>
  <c r="CL385" i="1"/>
  <c r="CI385" i="1"/>
  <c r="CL468" i="1"/>
  <c r="CJ468" i="1"/>
  <c r="CI468" i="1"/>
  <c r="CL119" i="1"/>
  <c r="CI119" i="1"/>
  <c r="CJ119" i="1"/>
  <c r="CQ199" i="1"/>
  <c r="CS199" i="1"/>
  <c r="CJ463" i="1"/>
  <c r="CI463" i="1"/>
  <c r="CL463" i="1"/>
  <c r="CI432" i="1"/>
  <c r="CJ432" i="1"/>
  <c r="CL432" i="1"/>
  <c r="CJ31" i="1"/>
  <c r="CI31" i="1"/>
  <c r="CL31" i="1"/>
  <c r="CQ305" i="1"/>
  <c r="CS305" i="1"/>
  <c r="CI522" i="1"/>
  <c r="CJ522" i="1"/>
  <c r="CL522" i="1"/>
  <c r="CL255" i="1"/>
  <c r="CJ255" i="1"/>
  <c r="CI255" i="1"/>
  <c r="CJ184" i="1"/>
  <c r="CS485" i="1"/>
  <c r="CQ485" i="1"/>
  <c r="CS221" i="1"/>
  <c r="CQ221" i="1"/>
  <c r="CI391" i="1"/>
  <c r="CL391" i="1"/>
  <c r="CJ391" i="1"/>
  <c r="CL480" i="1"/>
  <c r="CJ480" i="1"/>
  <c r="CI480" i="1"/>
  <c r="CQ150" i="1"/>
  <c r="CS150" i="1"/>
  <c r="CJ364" i="1"/>
  <c r="CI364" i="1"/>
  <c r="CL364" i="1"/>
  <c r="CL412" i="1"/>
  <c r="CJ412" i="1"/>
  <c r="CI412" i="1"/>
  <c r="CS175" i="1"/>
  <c r="CQ175" i="1"/>
  <c r="CQ176" i="1"/>
  <c r="CS176" i="1"/>
  <c r="CI155" i="1"/>
  <c r="CL155" i="1"/>
  <c r="CJ155" i="1"/>
  <c r="CI320" i="1"/>
  <c r="CL320" i="1"/>
  <c r="CJ320" i="1"/>
  <c r="CS167" i="1"/>
  <c r="CQ167" i="1"/>
  <c r="CL123" i="1"/>
  <c r="CJ123" i="1"/>
  <c r="CI123" i="1"/>
  <c r="CQ426" i="1"/>
  <c r="CS426" i="1"/>
  <c r="CI204" i="1"/>
  <c r="CL204" i="1"/>
  <c r="CJ204" i="1"/>
  <c r="CL24" i="1"/>
  <c r="CI24" i="1"/>
  <c r="CJ24" i="1"/>
  <c r="CQ24" i="1"/>
  <c r="CS24" i="1"/>
  <c r="CF25" i="1"/>
  <c r="CE25" i="1"/>
  <c r="CD25" i="1" s="1"/>
  <c r="CC25" i="1"/>
  <c r="AI25" i="1" s="1"/>
  <c r="CA39" i="1"/>
  <c r="BY26" i="1"/>
  <c r="CA26" i="1" s="1"/>
  <c r="CG31" i="1"/>
  <c r="CF31" i="1" s="1"/>
  <c r="CF39" i="1"/>
  <c r="BW40" i="1"/>
  <c r="CA31" i="1"/>
  <c r="BV27" i="1"/>
  <c r="CN79" i="1"/>
  <c r="CN75" i="1"/>
  <c r="CN51" i="1"/>
  <c r="CN65" i="1"/>
  <c r="CN29" i="1"/>
  <c r="CN34" i="1"/>
  <c r="CN24" i="1"/>
  <c r="CN60" i="1"/>
  <c r="CN88" i="1"/>
  <c r="CN50" i="1"/>
  <c r="CN47" i="1"/>
  <c r="CN86" i="1"/>
  <c r="CN45" i="1"/>
  <c r="CN56" i="1"/>
  <c r="CN48" i="1"/>
  <c r="CN36" i="1"/>
  <c r="CN32" i="1"/>
  <c r="CN69" i="1"/>
  <c r="CN27" i="1"/>
  <c r="CN87" i="1"/>
  <c r="CN33" i="1"/>
  <c r="CN54" i="1"/>
  <c r="CN58" i="1"/>
  <c r="CN40" i="1"/>
  <c r="CN30" i="1"/>
  <c r="CN44" i="1"/>
  <c r="CN90" i="1"/>
  <c r="CN38" i="1"/>
  <c r="CN68" i="1"/>
  <c r="CN49" i="1"/>
  <c r="CN80" i="1"/>
  <c r="CN78" i="1"/>
  <c r="CN52" i="1"/>
  <c r="CN62" i="1"/>
  <c r="CN28" i="1"/>
  <c r="CN31" i="1"/>
  <c r="CN71" i="1"/>
  <c r="CN82" i="1"/>
  <c r="CN83" i="1"/>
  <c r="CN84" i="1"/>
  <c r="CN46" i="1"/>
  <c r="CN85" i="1"/>
  <c r="CN89" i="1"/>
  <c r="CN74" i="1"/>
  <c r="CN41" i="1"/>
  <c r="CU24" i="1"/>
  <c r="CN39" i="1"/>
  <c r="CN81" i="1"/>
  <c r="CN57" i="1"/>
  <c r="CO81" i="1" l="1"/>
  <c r="DA81" i="1" s="1"/>
  <c r="CO90" i="1"/>
  <c r="DA90" i="1" s="1"/>
  <c r="CO29" i="1"/>
  <c r="DA29" i="1" s="1"/>
  <c r="CO34" i="1"/>
  <c r="DA34" i="1" s="1"/>
  <c r="CO46" i="1"/>
  <c r="DA46" i="1" s="1"/>
  <c r="CO84" i="1"/>
  <c r="DA84" i="1" s="1"/>
  <c r="CO83" i="1"/>
  <c r="DA83" i="1" s="1"/>
  <c r="CO79" i="1"/>
  <c r="DA79" i="1" s="1"/>
  <c r="CO82" i="1"/>
  <c r="DA82" i="1" s="1"/>
  <c r="CO74" i="1"/>
  <c r="DA74" i="1" s="1"/>
  <c r="CO62" i="1"/>
  <c r="DA62" i="1" s="1"/>
  <c r="CO30" i="1"/>
  <c r="DA30" i="1" s="1"/>
  <c r="CO52" i="1"/>
  <c r="DA52" i="1" s="1"/>
  <c r="CO28" i="1"/>
  <c r="DA28" i="1" s="1"/>
  <c r="CO40" i="1"/>
  <c r="DA40" i="1" s="1"/>
  <c r="CO41" i="1"/>
  <c r="DA41" i="1" s="1"/>
  <c r="CO87" i="1"/>
  <c r="DA87" i="1" s="1"/>
  <c r="CO71" i="1"/>
  <c r="DA71" i="1" s="1"/>
  <c r="CO89" i="1"/>
  <c r="DA89" i="1" s="1"/>
  <c r="CO85" i="1"/>
  <c r="DA85" i="1" s="1"/>
  <c r="CO80" i="1"/>
  <c r="DA80" i="1" s="1"/>
  <c r="CO49" i="1"/>
  <c r="DA49" i="1" s="1"/>
  <c r="CO68" i="1"/>
  <c r="DA68" i="1" s="1"/>
  <c r="CO57" i="1"/>
  <c r="DA57" i="1" s="1"/>
  <c r="CO38" i="1"/>
  <c r="DA38" i="1" s="1"/>
  <c r="CO50" i="1"/>
  <c r="DA50" i="1" s="1"/>
  <c r="CO31" i="1"/>
  <c r="DA31" i="1" s="1"/>
  <c r="CO39" i="1"/>
  <c r="DA39" i="1" s="1"/>
  <c r="CO88" i="1"/>
  <c r="CO27" i="1"/>
  <c r="DA27" i="1" s="1"/>
  <c r="CO58" i="1"/>
  <c r="DA58" i="1" s="1"/>
  <c r="CO33" i="1"/>
  <c r="DA33" i="1" s="1"/>
  <c r="CO60" i="1"/>
  <c r="DA60" i="1" s="1"/>
  <c r="CO78" i="1"/>
  <c r="DA78" i="1" s="1"/>
  <c r="CO86" i="1"/>
  <c r="DA86" i="1" s="1"/>
  <c r="CO32" i="1"/>
  <c r="DA32" i="1" s="1"/>
  <c r="CO36" i="1"/>
  <c r="DA36" i="1" s="1"/>
  <c r="CO48" i="1"/>
  <c r="DA48" i="1" s="1"/>
  <c r="CO54" i="1"/>
  <c r="DA54" i="1" s="1"/>
  <c r="CO56" i="1"/>
  <c r="DA56" i="1" s="1"/>
  <c r="CO69" i="1"/>
  <c r="DA69" i="1" s="1"/>
  <c r="CO44" i="1"/>
  <c r="DA44" i="1" s="1"/>
  <c r="CO65" i="1"/>
  <c r="DA65" i="1" s="1"/>
  <c r="CO51" i="1"/>
  <c r="DA51" i="1" s="1"/>
  <c r="CO47" i="1"/>
  <c r="DA47" i="1" s="1"/>
  <c r="CO75" i="1"/>
  <c r="DA75" i="1" s="1"/>
  <c r="CO45" i="1"/>
  <c r="DA45" i="1" s="1"/>
  <c r="CV24" i="1"/>
  <c r="CO24" i="1"/>
  <c r="DA24" i="1" s="1"/>
  <c r="Z25" i="1"/>
  <c r="AA25" i="1"/>
  <c r="Y25" i="1"/>
  <c r="CG26" i="1"/>
  <c r="CF26" i="1" s="1"/>
  <c r="S25" i="1"/>
  <c r="AH25" i="1"/>
  <c r="AG25" i="1"/>
  <c r="X25" i="1"/>
  <c r="AB25" i="1"/>
  <c r="AD25" i="1"/>
  <c r="AC25" i="1"/>
  <c r="CB26" i="1"/>
  <c r="BZ26" i="1" s="1"/>
  <c r="BY40" i="1"/>
  <c r="CA40" i="1" s="1"/>
  <c r="BV41" i="1"/>
  <c r="BY41" i="1" s="1"/>
  <c r="BV33" i="1"/>
  <c r="BW32" i="1"/>
  <c r="BY32" i="1" s="1"/>
  <c r="BW27" i="1"/>
  <c r="CK25" i="1"/>
  <c r="CR25" i="1"/>
  <c r="DD81" i="1" l="1"/>
  <c r="DE81" i="1" s="1"/>
  <c r="DD90" i="1"/>
  <c r="DE90" i="1" s="1"/>
  <c r="DD29" i="1"/>
  <c r="DE29" i="1" s="1"/>
  <c r="DD24" i="1"/>
  <c r="DE24" i="1" s="1"/>
  <c r="CI25" i="1"/>
  <c r="CJ25" i="1"/>
  <c r="CL25" i="1"/>
  <c r="CQ25" i="1"/>
  <c r="CS25" i="1"/>
  <c r="CG40" i="1"/>
  <c r="CF40" i="1" s="1"/>
  <c r="CE26" i="1"/>
  <c r="CD26" i="1" s="1"/>
  <c r="CC26" i="1"/>
  <c r="AI26" i="1" s="1"/>
  <c r="BY27" i="1"/>
  <c r="CG27" i="1" s="1"/>
  <c r="CG32" i="1"/>
  <c r="CF32" i="1" s="1"/>
  <c r="CG41" i="1"/>
  <c r="CA41" i="1"/>
  <c r="CA32" i="1"/>
  <c r="BV28" i="1"/>
  <c r="BY28" i="1" s="1"/>
  <c r="CN25" i="1"/>
  <c r="CU25" i="1"/>
  <c r="CV25" i="1" l="1"/>
  <c r="CO25" i="1"/>
  <c r="DA25" i="1" s="1"/>
  <c r="Z26" i="1"/>
  <c r="CA27" i="1"/>
  <c r="Y26" i="1"/>
  <c r="AB26" i="1"/>
  <c r="AA26" i="1"/>
  <c r="CB27" i="1"/>
  <c r="BZ27" i="1" s="1"/>
  <c r="S26" i="1"/>
  <c r="AD26" i="1"/>
  <c r="AH26" i="1"/>
  <c r="X26" i="1"/>
  <c r="AC26" i="1"/>
  <c r="AG26" i="1"/>
  <c r="CB29" i="1"/>
  <c r="CB32" i="1"/>
  <c r="BZ32" i="1" s="1"/>
  <c r="CB31" i="1"/>
  <c r="BZ31" i="1" s="1"/>
  <c r="CF27" i="1"/>
  <c r="CG28" i="1"/>
  <c r="CB28" i="1"/>
  <c r="BZ28" i="1" s="1"/>
  <c r="CA28" i="1"/>
  <c r="CB30" i="1"/>
  <c r="BZ30" i="1" s="1"/>
  <c r="BV34" i="1"/>
  <c r="BW33" i="1"/>
  <c r="CK26" i="1"/>
  <c r="CR26" i="1"/>
  <c r="DD25" i="1" l="1"/>
  <c r="DE25" i="1" s="1"/>
  <c r="CS26" i="1"/>
  <c r="CQ26" i="1"/>
  <c r="CI26" i="1"/>
  <c r="CL26" i="1"/>
  <c r="CJ26" i="1"/>
  <c r="CC27" i="1"/>
  <c r="AI27" i="1" s="1"/>
  <c r="BY33" i="1"/>
  <c r="CG33" i="1" s="1"/>
  <c r="CF33" i="1" s="1"/>
  <c r="CE27" i="1"/>
  <c r="CD27" i="1" s="1"/>
  <c r="BZ29" i="1"/>
  <c r="CF29" i="1"/>
  <c r="CC28" i="1"/>
  <c r="AI28" i="1" s="1"/>
  <c r="CE28" i="1"/>
  <c r="CD28" i="1" s="1"/>
  <c r="CC30" i="1"/>
  <c r="AI30" i="1" s="1"/>
  <c r="CE30" i="1"/>
  <c r="CD30" i="1" s="1"/>
  <c r="CC31" i="1"/>
  <c r="AI31" i="1" s="1"/>
  <c r="CE31" i="1"/>
  <c r="CD31" i="1" s="1"/>
  <c r="CC32" i="1"/>
  <c r="AI32" i="1" s="1"/>
  <c r="CE32" i="1"/>
  <c r="CD32" i="1" s="1"/>
  <c r="CC29" i="1"/>
  <c r="AI29" i="1" s="1"/>
  <c r="CE29" i="1"/>
  <c r="CD29" i="1" s="1"/>
  <c r="CF28" i="1"/>
  <c r="BW34" i="1"/>
  <c r="L7" i="1" s="1"/>
  <c r="CN26" i="1"/>
  <c r="CU26" i="1"/>
  <c r="BQ5" i="1" l="1"/>
  <c r="BY13" i="1"/>
  <c r="CO26" i="1"/>
  <c r="DA26" i="1" s="1"/>
  <c r="CV26" i="1"/>
  <c r="CA33" i="1"/>
  <c r="CB33" i="1"/>
  <c r="BZ33" i="1" s="1"/>
  <c r="X27" i="1"/>
  <c r="AB27" i="1"/>
  <c r="AH27" i="1"/>
  <c r="Y27" i="1"/>
  <c r="Z27" i="1"/>
  <c r="AD27" i="1"/>
  <c r="S27" i="1"/>
  <c r="AA27" i="1"/>
  <c r="AC27" i="1"/>
  <c r="AG27" i="1"/>
  <c r="BY34" i="1"/>
  <c r="CB34" i="1" s="1"/>
  <c r="BZ34" i="1" s="1"/>
  <c r="AG29" i="1"/>
  <c r="AD29" i="1"/>
  <c r="AH29" i="1"/>
  <c r="AA29" i="1"/>
  <c r="AC29" i="1"/>
  <c r="AB29" i="1"/>
  <c r="Z29" i="1"/>
  <c r="AG31" i="1"/>
  <c r="AD31" i="1"/>
  <c r="AC31" i="1"/>
  <c r="AH31" i="1"/>
  <c r="AA31" i="1"/>
  <c r="AB31" i="1"/>
  <c r="Z31" i="1"/>
  <c r="AH32" i="1"/>
  <c r="AD32" i="1"/>
  <c r="AB32" i="1"/>
  <c r="AG32" i="1"/>
  <c r="AC32" i="1"/>
  <c r="AA32" i="1"/>
  <c r="Z32" i="1"/>
  <c r="AG30" i="1"/>
  <c r="AD30" i="1"/>
  <c r="AB30" i="1"/>
  <c r="AA30" i="1"/>
  <c r="AC30" i="1"/>
  <c r="AH30" i="1"/>
  <c r="Z30" i="1"/>
  <c r="AD28" i="1"/>
  <c r="AG28" i="1"/>
  <c r="AB28" i="1"/>
  <c r="AA28" i="1"/>
  <c r="AH28" i="1"/>
  <c r="AC28" i="1"/>
  <c r="Z28" i="1"/>
  <c r="S31" i="1"/>
  <c r="Y31" i="1"/>
  <c r="X31" i="1"/>
  <c r="S28" i="1"/>
  <c r="X28" i="1"/>
  <c r="Y28" i="1"/>
  <c r="S29" i="1"/>
  <c r="Y29" i="1"/>
  <c r="X29" i="1"/>
  <c r="S32" i="1"/>
  <c r="X32" i="1"/>
  <c r="Y32" i="1"/>
  <c r="S30" i="1"/>
  <c r="X30" i="1"/>
  <c r="Y30" i="1"/>
  <c r="CR28" i="1"/>
  <c r="CR27" i="1"/>
  <c r="CR31" i="1"/>
  <c r="CR30" i="1"/>
  <c r="CR29" i="1"/>
  <c r="CR32" i="1"/>
  <c r="BU5" i="1" l="1"/>
  <c r="AE26" i="1"/>
  <c r="AF26" i="1" s="1"/>
  <c r="AE25" i="1"/>
  <c r="AF25" i="1" s="1"/>
  <c r="AF23" i="1"/>
  <c r="AE28" i="1"/>
  <c r="AF28" i="1" s="1"/>
  <c r="AE24" i="1"/>
  <c r="AF24" i="1" s="1"/>
  <c r="AE29" i="1"/>
  <c r="AF29" i="1" s="1"/>
  <c r="AE27" i="1"/>
  <c r="AF27" i="1" s="1"/>
  <c r="AE43" i="1"/>
  <c r="AF43" i="1" s="1"/>
  <c r="AE75" i="1"/>
  <c r="AF75" i="1" s="1"/>
  <c r="AE41" i="1"/>
  <c r="AF41" i="1" s="1"/>
  <c r="AE36" i="1"/>
  <c r="AF36" i="1" s="1"/>
  <c r="AE31" i="1"/>
  <c r="AF31" i="1" s="1"/>
  <c r="AE50" i="1"/>
  <c r="AF50" i="1" s="1"/>
  <c r="AE53" i="1"/>
  <c r="AF53" i="1" s="1"/>
  <c r="AE56" i="1"/>
  <c r="AF56" i="1" s="1"/>
  <c r="AE66" i="1"/>
  <c r="AE86" i="1"/>
  <c r="AE59" i="1"/>
  <c r="AF59" i="1" s="1"/>
  <c r="AE33" i="1"/>
  <c r="AF33" i="1" s="1"/>
  <c r="AE87" i="1"/>
  <c r="AF87" i="1" s="1"/>
  <c r="AE83" i="1"/>
  <c r="AF83" i="1" s="1"/>
  <c r="AE42" i="1"/>
  <c r="AF42" i="1" s="1"/>
  <c r="AE45" i="1"/>
  <c r="AE48" i="1"/>
  <c r="AF48" i="1" s="1"/>
  <c r="AE52" i="1"/>
  <c r="AF52" i="1" s="1"/>
  <c r="AE78" i="1"/>
  <c r="AF78" i="1" s="1"/>
  <c r="AE89" i="1"/>
  <c r="AF89" i="1" s="1"/>
  <c r="AE84" i="1"/>
  <c r="AF84" i="1" s="1"/>
  <c r="AE79" i="1"/>
  <c r="AF79" i="1" s="1"/>
  <c r="AE67" i="1"/>
  <c r="AF67" i="1" s="1"/>
  <c r="AE34" i="1"/>
  <c r="AF34" i="1" s="1"/>
  <c r="AE37" i="1"/>
  <c r="AF37" i="1" s="1"/>
  <c r="AE40" i="1"/>
  <c r="AF40" i="1" s="1"/>
  <c r="AE47" i="1"/>
  <c r="AF47" i="1" s="1"/>
  <c r="AE70" i="1"/>
  <c r="AF70" i="1" s="1"/>
  <c r="AE81" i="1"/>
  <c r="AF81" i="1" s="1"/>
  <c r="AE76" i="1"/>
  <c r="AF76" i="1" s="1"/>
  <c r="AE71" i="1"/>
  <c r="AF71" i="1" s="1"/>
  <c r="AE90" i="1"/>
  <c r="AF90" i="1" s="1"/>
  <c r="AE35" i="1"/>
  <c r="AF35" i="1" s="1"/>
  <c r="AE51" i="1"/>
  <c r="AF51" i="1" s="1"/>
  <c r="AE32" i="1"/>
  <c r="AF32" i="1" s="1"/>
  <c r="AE62" i="1"/>
  <c r="AF62" i="1" s="1"/>
  <c r="AE73" i="1"/>
  <c r="AF73" i="1" s="1"/>
  <c r="AE68" i="1"/>
  <c r="AF68" i="1" s="1"/>
  <c r="AE63" i="1"/>
  <c r="AF63" i="1" s="1"/>
  <c r="AE82" i="1"/>
  <c r="AF82" i="1" s="1"/>
  <c r="AE85" i="1"/>
  <c r="AF85" i="1" s="1"/>
  <c r="AE88" i="1"/>
  <c r="AF88" i="1" s="1"/>
  <c r="AE30" i="1"/>
  <c r="AF30" i="1" s="1"/>
  <c r="AE54" i="1"/>
  <c r="AE65" i="1"/>
  <c r="AF65" i="1" s="1"/>
  <c r="AE60" i="1"/>
  <c r="AF60" i="1" s="1"/>
  <c r="AE55" i="1"/>
  <c r="AF55" i="1" s="1"/>
  <c r="AE74" i="1"/>
  <c r="AF74" i="1" s="1"/>
  <c r="AE77" i="1"/>
  <c r="AF77" i="1" s="1"/>
  <c r="AE80" i="1"/>
  <c r="AF80" i="1" s="1"/>
  <c r="AF45" i="1"/>
  <c r="AE46" i="1"/>
  <c r="AF46" i="1" s="1"/>
  <c r="AE69" i="1"/>
  <c r="AF69" i="1" s="1"/>
  <c r="AE72" i="1"/>
  <c r="AF72" i="1" s="1"/>
  <c r="AE38" i="1"/>
  <c r="AF38" i="1" s="1"/>
  <c r="AE49" i="1"/>
  <c r="AF49" i="1" s="1"/>
  <c r="AE44" i="1"/>
  <c r="AF44" i="1" s="1"/>
  <c r="AE39" i="1"/>
  <c r="AF39" i="1" s="1"/>
  <c r="AE58" i="1"/>
  <c r="AF58" i="1" s="1"/>
  <c r="AE61" i="1"/>
  <c r="AF61" i="1" s="1"/>
  <c r="AE64" i="1"/>
  <c r="AF64" i="1" s="1"/>
  <c r="AF86" i="1"/>
  <c r="AF54" i="1"/>
  <c r="AF66" i="1"/>
  <c r="AE57" i="1"/>
  <c r="AF57" i="1" s="1"/>
  <c r="CC33" i="1"/>
  <c r="AI33" i="1" s="1"/>
  <c r="DD26" i="1"/>
  <c r="DE26" i="1" s="1"/>
  <c r="CQ30" i="1"/>
  <c r="CS30" i="1"/>
  <c r="CQ32" i="1"/>
  <c r="CS32" i="1"/>
  <c r="CQ29" i="1"/>
  <c r="CS29" i="1"/>
  <c r="CQ28" i="1"/>
  <c r="CS28" i="1"/>
  <c r="CQ31" i="1"/>
  <c r="CS31" i="1"/>
  <c r="CQ27" i="1"/>
  <c r="CS27" i="1"/>
  <c r="CE33" i="1"/>
  <c r="CD33" i="1" s="1"/>
  <c r="BY14" i="1"/>
  <c r="CA34" i="1"/>
  <c r="CG34" i="1"/>
  <c r="CF34" i="1" s="1"/>
  <c r="CC34" i="1"/>
  <c r="AI34" i="1" s="1"/>
  <c r="CE34" i="1"/>
  <c r="CD34" i="1" s="1"/>
  <c r="BV35" i="1"/>
  <c r="BY35" i="1" s="1"/>
  <c r="CR33" i="1"/>
  <c r="CU32" i="1"/>
  <c r="CU29" i="1"/>
  <c r="CU27" i="1"/>
  <c r="CU31" i="1"/>
  <c r="CU28" i="1"/>
  <c r="CU30" i="1"/>
  <c r="Z33" i="1" l="1"/>
  <c r="AC33" i="1"/>
  <c r="AG33" i="1"/>
  <c r="X33" i="1"/>
  <c r="AB33" i="1"/>
  <c r="AA33" i="1"/>
  <c r="AH33" i="1"/>
  <c r="Y33" i="1"/>
  <c r="AD33" i="1"/>
  <c r="S33" i="1"/>
  <c r="CV29" i="1"/>
  <c r="CV31" i="1"/>
  <c r="CV30" i="1"/>
  <c r="CV27" i="1"/>
  <c r="CV28" i="1"/>
  <c r="CV32" i="1"/>
  <c r="CQ33" i="1"/>
  <c r="CS33" i="1"/>
  <c r="DD30" i="1"/>
  <c r="DE30" i="1" s="1"/>
  <c r="DD27" i="1"/>
  <c r="DE27" i="1" s="1"/>
  <c r="DD32" i="1"/>
  <c r="DE32" i="1" s="1"/>
  <c r="DD31" i="1"/>
  <c r="DE31" i="1" s="1"/>
  <c r="DD28" i="1"/>
  <c r="DE28" i="1" s="1"/>
  <c r="CB40" i="1"/>
  <c r="BZ40" i="1" s="1"/>
  <c r="AD34" i="1"/>
  <c r="AB34" i="1"/>
  <c r="AH34" i="1"/>
  <c r="AG34" i="1"/>
  <c r="AA34" i="1"/>
  <c r="AC34" i="1"/>
  <c r="Z34" i="1"/>
  <c r="S34" i="1"/>
  <c r="X34" i="1"/>
  <c r="Y34" i="1"/>
  <c r="CB35" i="1"/>
  <c r="BZ35" i="1" s="1"/>
  <c r="CB36" i="1"/>
  <c r="BZ36" i="1" s="1"/>
  <c r="CG35" i="1"/>
  <c r="CF35" i="1" s="1"/>
  <c r="CB45" i="1"/>
  <c r="CB86" i="1"/>
  <c r="CB54" i="1"/>
  <c r="CB47" i="1"/>
  <c r="CB76" i="1"/>
  <c r="CB61" i="1"/>
  <c r="CB49" i="1"/>
  <c r="CF49" i="1" s="1"/>
  <c r="CB59" i="1"/>
  <c r="CB51" i="1"/>
  <c r="CB66" i="1"/>
  <c r="CB52" i="1"/>
  <c r="CB71" i="1"/>
  <c r="CB42" i="1"/>
  <c r="CB56" i="1"/>
  <c r="CB60" i="1"/>
  <c r="CB57" i="1"/>
  <c r="CB55" i="1"/>
  <c r="CB44" i="1"/>
  <c r="CB82" i="1"/>
  <c r="CF82" i="1" s="1"/>
  <c r="CB83" i="1"/>
  <c r="CB77" i="1"/>
  <c r="CB50" i="1"/>
  <c r="CB88" i="1"/>
  <c r="CB75" i="1"/>
  <c r="CB64" i="1"/>
  <c r="CB62" i="1"/>
  <c r="CB70" i="1"/>
  <c r="CB65" i="1"/>
  <c r="CB90" i="1"/>
  <c r="CF90" i="1" s="1"/>
  <c r="CB72" i="1"/>
  <c r="CB68" i="1"/>
  <c r="CB80" i="1"/>
  <c r="CB58" i="1"/>
  <c r="CB53" i="1"/>
  <c r="CB69" i="1"/>
  <c r="CB48" i="1"/>
  <c r="CB43" i="1"/>
  <c r="CB85" i="1"/>
  <c r="CB74" i="1"/>
  <c r="CB87" i="1"/>
  <c r="CB84" i="1"/>
  <c r="CB78" i="1"/>
  <c r="CB63" i="1"/>
  <c r="CB46" i="1"/>
  <c r="CB73" i="1"/>
  <c r="CB81" i="1"/>
  <c r="CF81" i="1" s="1"/>
  <c r="CB89" i="1"/>
  <c r="CB79" i="1"/>
  <c r="CB67" i="1"/>
  <c r="CB39" i="1"/>
  <c r="BZ39" i="1" s="1"/>
  <c r="CB41" i="1"/>
  <c r="CC41" i="1" s="1"/>
  <c r="AI41" i="1" s="1"/>
  <c r="CB38" i="1"/>
  <c r="BZ38" i="1" s="1"/>
  <c r="CB37" i="1"/>
  <c r="BZ37" i="1" s="1"/>
  <c r="CA35" i="1"/>
  <c r="CR34" i="1"/>
  <c r="CU33" i="1"/>
  <c r="CV33" i="1" l="1"/>
  <c r="CQ34" i="1"/>
  <c r="CS34" i="1"/>
  <c r="DD33" i="1"/>
  <c r="DE33" i="1" s="1"/>
  <c r="CE40" i="1"/>
  <c r="CD40" i="1" s="1"/>
  <c r="CC40" i="1"/>
  <c r="AI40" i="1" s="1"/>
  <c r="AG41" i="1"/>
  <c r="AD41" i="1"/>
  <c r="AA41" i="1"/>
  <c r="AC41" i="1"/>
  <c r="AH41" i="1"/>
  <c r="AB41" i="1"/>
  <c r="Z41" i="1"/>
  <c r="S41" i="1"/>
  <c r="X41" i="1"/>
  <c r="Y41" i="1"/>
  <c r="CC35" i="1"/>
  <c r="AI35" i="1" s="1"/>
  <c r="CE39" i="1"/>
  <c r="CD39" i="1" s="1"/>
  <c r="CC36" i="1"/>
  <c r="AI36" i="1" s="1"/>
  <c r="CE35" i="1"/>
  <c r="CD35" i="1" s="1"/>
  <c r="CE36" i="1"/>
  <c r="CD36" i="1" s="1"/>
  <c r="CC84" i="1"/>
  <c r="AI84" i="1" s="1"/>
  <c r="CE84" i="1"/>
  <c r="CD84" i="1" s="1"/>
  <c r="BZ84" i="1"/>
  <c r="CC67" i="1"/>
  <c r="AI67" i="1" s="1"/>
  <c r="BZ67" i="1"/>
  <c r="CE67" i="1"/>
  <c r="CD67" i="1" s="1"/>
  <c r="CE89" i="1"/>
  <c r="CD89" i="1" s="1"/>
  <c r="BZ89" i="1"/>
  <c r="CC89" i="1"/>
  <c r="AI89" i="1" s="1"/>
  <c r="CC73" i="1"/>
  <c r="AI73" i="1" s="1"/>
  <c r="CE73" i="1"/>
  <c r="CD73" i="1" s="1"/>
  <c r="BZ73" i="1"/>
  <c r="CC78" i="1"/>
  <c r="AI78" i="1" s="1"/>
  <c r="CE78" i="1"/>
  <c r="CD78" i="1" s="1"/>
  <c r="BZ78" i="1"/>
  <c r="CC85" i="1"/>
  <c r="AI85" i="1" s="1"/>
  <c r="BZ85" i="1"/>
  <c r="CE85" i="1"/>
  <c r="CD85" i="1" s="1"/>
  <c r="CC69" i="1"/>
  <c r="AI69" i="1" s="1"/>
  <c r="BZ69" i="1"/>
  <c r="CE69" i="1"/>
  <c r="CD69" i="1" s="1"/>
  <c r="CC70" i="1"/>
  <c r="AI70" i="1" s="1"/>
  <c r="BZ70" i="1"/>
  <c r="CE70" i="1"/>
  <c r="CD70" i="1" s="1"/>
  <c r="CC77" i="1"/>
  <c r="AI77" i="1" s="1"/>
  <c r="CE77" i="1"/>
  <c r="CD77" i="1" s="1"/>
  <c r="BZ77" i="1"/>
  <c r="CC55" i="1"/>
  <c r="AI55" i="1" s="1"/>
  <c r="CE55" i="1"/>
  <c r="CD55" i="1" s="1"/>
  <c r="BZ55" i="1"/>
  <c r="CC42" i="1"/>
  <c r="AI42" i="1" s="1"/>
  <c r="BZ42" i="1"/>
  <c r="CE42" i="1"/>
  <c r="CD42" i="1" s="1"/>
  <c r="BZ59" i="1"/>
  <c r="CC59" i="1"/>
  <c r="AI59" i="1" s="1"/>
  <c r="CE59" i="1"/>
  <c r="CD59" i="1" s="1"/>
  <c r="CE54" i="1"/>
  <c r="CD54" i="1" s="1"/>
  <c r="CC54" i="1"/>
  <c r="AI54" i="1" s="1"/>
  <c r="BZ54" i="1"/>
  <c r="BZ50" i="1"/>
  <c r="CC50" i="1"/>
  <c r="AI50" i="1" s="1"/>
  <c r="CE50" i="1"/>
  <c r="CD50" i="1" s="1"/>
  <c r="CC86" i="1"/>
  <c r="AI86" i="1" s="1"/>
  <c r="CE86" i="1"/>
  <c r="CD86" i="1" s="1"/>
  <c r="BZ86" i="1"/>
  <c r="CE63" i="1"/>
  <c r="CD63" i="1" s="1"/>
  <c r="CC63" i="1"/>
  <c r="AI63" i="1" s="1"/>
  <c r="BZ63" i="1"/>
  <c r="CC53" i="1"/>
  <c r="AI53" i="1" s="1"/>
  <c r="BZ53" i="1"/>
  <c r="CE53" i="1"/>
  <c r="CD53" i="1" s="1"/>
  <c r="CC68" i="1"/>
  <c r="AI68" i="1" s="1"/>
  <c r="CE68" i="1"/>
  <c r="CD68" i="1" s="1"/>
  <c r="BZ68" i="1"/>
  <c r="CC90" i="1"/>
  <c r="AI90" i="1" s="1"/>
  <c r="CE90" i="1"/>
  <c r="CD90" i="1" s="1"/>
  <c r="BZ90" i="1"/>
  <c r="CE62" i="1"/>
  <c r="CD62" i="1" s="1"/>
  <c r="CC62" i="1"/>
  <c r="AI62" i="1" s="1"/>
  <c r="BZ62" i="1"/>
  <c r="CC88" i="1"/>
  <c r="AI88" i="1" s="1"/>
  <c r="CE88" i="1"/>
  <c r="CD88" i="1" s="1"/>
  <c r="BZ88" i="1"/>
  <c r="CC82" i="1"/>
  <c r="AI82" i="1" s="1"/>
  <c r="BZ82" i="1"/>
  <c r="CE82" i="1"/>
  <c r="CD82" i="1" s="1"/>
  <c r="CC60" i="1"/>
  <c r="AI60" i="1" s="1"/>
  <c r="BZ60" i="1"/>
  <c r="CE60" i="1"/>
  <c r="CD60" i="1" s="1"/>
  <c r="CC52" i="1"/>
  <c r="AI52" i="1" s="1"/>
  <c r="BZ52" i="1"/>
  <c r="CE52" i="1"/>
  <c r="CD52" i="1" s="1"/>
  <c r="CC61" i="1"/>
  <c r="AI61" i="1" s="1"/>
  <c r="CE61" i="1"/>
  <c r="CD61" i="1" s="1"/>
  <c r="BZ61" i="1"/>
  <c r="CC47" i="1"/>
  <c r="AI47" i="1" s="1"/>
  <c r="CE47" i="1"/>
  <c r="CD47" i="1" s="1"/>
  <c r="BZ47" i="1"/>
  <c r="CC45" i="1"/>
  <c r="AI45" i="1" s="1"/>
  <c r="CE45" i="1"/>
  <c r="CD45" i="1" s="1"/>
  <c r="BZ45" i="1"/>
  <c r="CE46" i="1"/>
  <c r="CD46" i="1" s="1"/>
  <c r="BZ46" i="1"/>
  <c r="CC46" i="1"/>
  <c r="AI46" i="1" s="1"/>
  <c r="CC80" i="1"/>
  <c r="AI80" i="1" s="1"/>
  <c r="BZ80" i="1"/>
  <c r="CE80" i="1"/>
  <c r="CD80" i="1" s="1"/>
  <c r="CC72" i="1"/>
  <c r="AI72" i="1" s="1"/>
  <c r="BZ72" i="1"/>
  <c r="CE72" i="1"/>
  <c r="CD72" i="1" s="1"/>
  <c r="CC75" i="1"/>
  <c r="AI75" i="1" s="1"/>
  <c r="BZ75" i="1"/>
  <c r="CE75" i="1"/>
  <c r="CD75" i="1" s="1"/>
  <c r="CC83" i="1"/>
  <c r="AI83" i="1" s="1"/>
  <c r="BZ83" i="1"/>
  <c r="CE83" i="1"/>
  <c r="CD83" i="1" s="1"/>
  <c r="CC57" i="1"/>
  <c r="AI57" i="1" s="1"/>
  <c r="BZ57" i="1"/>
  <c r="CE57" i="1"/>
  <c r="CD57" i="1" s="1"/>
  <c r="CC71" i="1"/>
  <c r="AI71" i="1" s="1"/>
  <c r="BZ71" i="1"/>
  <c r="CE71" i="1"/>
  <c r="CD71" i="1" s="1"/>
  <c r="CC49" i="1"/>
  <c r="AI49" i="1" s="1"/>
  <c r="CE49" i="1"/>
  <c r="CD49" i="1" s="1"/>
  <c r="BZ49" i="1"/>
  <c r="CC76" i="1"/>
  <c r="AI76" i="1" s="1"/>
  <c r="CE76" i="1"/>
  <c r="CD76" i="1" s="1"/>
  <c r="BZ76" i="1"/>
  <c r="CE79" i="1"/>
  <c r="CD79" i="1" s="1"/>
  <c r="CC79" i="1"/>
  <c r="AI79" i="1" s="1"/>
  <c r="BZ79" i="1"/>
  <c r="CC81" i="1"/>
  <c r="AI81" i="1" s="1"/>
  <c r="BZ81" i="1"/>
  <c r="CE81" i="1"/>
  <c r="CD81" i="1" s="1"/>
  <c r="CC87" i="1"/>
  <c r="AI87" i="1" s="1"/>
  <c r="BZ87" i="1"/>
  <c r="CE87" i="1"/>
  <c r="CD87" i="1" s="1"/>
  <c r="CE43" i="1"/>
  <c r="CD43" i="1" s="1"/>
  <c r="BZ43" i="1"/>
  <c r="CC43" i="1"/>
  <c r="AI43" i="1" s="1"/>
  <c r="CC39" i="1"/>
  <c r="AI39" i="1" s="1"/>
  <c r="CC74" i="1"/>
  <c r="AI74" i="1" s="1"/>
  <c r="CE74" i="1"/>
  <c r="CD74" i="1" s="1"/>
  <c r="BZ74" i="1"/>
  <c r="CC48" i="1"/>
  <c r="AI48" i="1" s="1"/>
  <c r="BZ48" i="1"/>
  <c r="CE48" i="1"/>
  <c r="CD48" i="1" s="1"/>
  <c r="CC58" i="1"/>
  <c r="AI58" i="1" s="1"/>
  <c r="BZ58" i="1"/>
  <c r="CE58" i="1"/>
  <c r="CD58" i="1" s="1"/>
  <c r="CC65" i="1"/>
  <c r="AI65" i="1" s="1"/>
  <c r="CE65" i="1"/>
  <c r="CD65" i="1" s="1"/>
  <c r="BZ65" i="1"/>
  <c r="CC64" i="1"/>
  <c r="AI64" i="1" s="1"/>
  <c r="BZ64" i="1"/>
  <c r="CE64" i="1"/>
  <c r="CD64" i="1" s="1"/>
  <c r="CC44" i="1"/>
  <c r="AI44" i="1" s="1"/>
  <c r="CE44" i="1"/>
  <c r="CD44" i="1" s="1"/>
  <c r="BZ44" i="1"/>
  <c r="CC56" i="1"/>
  <c r="AI56" i="1" s="1"/>
  <c r="CE56" i="1"/>
  <c r="CD56" i="1" s="1"/>
  <c r="BZ56" i="1"/>
  <c r="BZ66" i="1"/>
  <c r="CC66" i="1"/>
  <c r="AI66" i="1" s="1"/>
  <c r="CE66" i="1"/>
  <c r="CD66" i="1" s="1"/>
  <c r="CE51" i="1"/>
  <c r="CD51" i="1" s="1"/>
  <c r="CC51" i="1"/>
  <c r="AI51" i="1" s="1"/>
  <c r="BZ51" i="1"/>
  <c r="CF51" i="1"/>
  <c r="CC37" i="1"/>
  <c r="AI37" i="1" s="1"/>
  <c r="CE41" i="1"/>
  <c r="CD41" i="1" s="1"/>
  <c r="CF41" i="1"/>
  <c r="BZ41" i="1"/>
  <c r="CE37" i="1"/>
  <c r="CD37" i="1" s="1"/>
  <c r="CE38" i="1"/>
  <c r="CD38" i="1" s="1"/>
  <c r="CC38" i="1"/>
  <c r="AI38" i="1" s="1"/>
  <c r="CR40" i="1"/>
  <c r="CR41" i="1"/>
  <c r="CU34" i="1"/>
  <c r="CV34" i="1" l="1"/>
  <c r="CS41" i="1"/>
  <c r="CQ41" i="1"/>
  <c r="CQ40" i="1"/>
  <c r="CS40" i="1"/>
  <c r="DD34" i="1"/>
  <c r="DE34" i="1" s="1"/>
  <c r="S40" i="1"/>
  <c r="X40" i="1"/>
  <c r="Y40" i="1"/>
  <c r="Z40" i="1"/>
  <c r="AB40" i="1"/>
  <c r="AG40" i="1"/>
  <c r="AA40" i="1"/>
  <c r="AD40" i="1"/>
  <c r="AC40" i="1"/>
  <c r="AH40" i="1"/>
  <c r="AG65" i="1"/>
  <c r="AD65" i="1"/>
  <c r="AH65" i="1"/>
  <c r="AC65" i="1"/>
  <c r="AA65" i="1"/>
  <c r="AB65" i="1"/>
  <c r="Z65" i="1"/>
  <c r="AG87" i="1"/>
  <c r="AD87" i="1"/>
  <c r="AA87" i="1"/>
  <c r="AB87" i="1"/>
  <c r="AH87" i="1"/>
  <c r="AC87" i="1"/>
  <c r="Z87" i="1"/>
  <c r="AD90" i="1"/>
  <c r="AG90" i="1"/>
  <c r="AC90" i="1"/>
  <c r="AH90" i="1"/>
  <c r="AA90" i="1"/>
  <c r="AB90" i="1"/>
  <c r="Z90" i="1"/>
  <c r="AG63" i="1"/>
  <c r="AD63" i="1"/>
  <c r="AH63" i="1"/>
  <c r="AA63" i="1"/>
  <c r="AB63" i="1"/>
  <c r="AC63" i="1"/>
  <c r="Z63" i="1"/>
  <c r="AG86" i="1"/>
  <c r="AD86" i="1"/>
  <c r="AH86" i="1"/>
  <c r="AB86" i="1"/>
  <c r="AC86" i="1"/>
  <c r="AA86" i="1"/>
  <c r="Z86" i="1"/>
  <c r="AG59" i="1"/>
  <c r="AH59" i="1"/>
  <c r="AD59" i="1"/>
  <c r="AA59" i="1"/>
  <c r="AC59" i="1"/>
  <c r="AB59" i="1"/>
  <c r="Z59" i="1"/>
  <c r="AG69" i="1"/>
  <c r="AD69" i="1"/>
  <c r="AC69" i="1"/>
  <c r="AB69" i="1"/>
  <c r="AH69" i="1"/>
  <c r="AA69" i="1"/>
  <c r="Z69" i="1"/>
  <c r="AD74" i="1"/>
  <c r="AG74" i="1"/>
  <c r="AH74" i="1"/>
  <c r="AC74" i="1"/>
  <c r="AA74" i="1"/>
  <c r="AB74" i="1"/>
  <c r="Z74" i="1"/>
  <c r="AD76" i="1"/>
  <c r="AG76" i="1"/>
  <c r="AB76" i="1"/>
  <c r="AC76" i="1"/>
  <c r="AH76" i="1"/>
  <c r="AA76" i="1"/>
  <c r="Z76" i="1"/>
  <c r="AG54" i="1"/>
  <c r="AD54" i="1"/>
  <c r="AH54" i="1"/>
  <c r="AB54" i="1"/>
  <c r="AC54" i="1"/>
  <c r="AA54" i="1"/>
  <c r="Z54" i="1"/>
  <c r="AG70" i="1"/>
  <c r="AD70" i="1"/>
  <c r="AH70" i="1"/>
  <c r="AB70" i="1"/>
  <c r="AA70" i="1"/>
  <c r="AC70" i="1"/>
  <c r="Z70" i="1"/>
  <c r="AD36" i="1"/>
  <c r="AH36" i="1"/>
  <c r="AB36" i="1"/>
  <c r="AA36" i="1"/>
  <c r="AG36" i="1"/>
  <c r="AC36" i="1"/>
  <c r="Z36" i="1"/>
  <c r="AD44" i="1"/>
  <c r="AG44" i="1"/>
  <c r="AB44" i="1"/>
  <c r="AA44" i="1"/>
  <c r="AC44" i="1"/>
  <c r="AH44" i="1"/>
  <c r="Z44" i="1"/>
  <c r="AH48" i="1"/>
  <c r="AD48" i="1"/>
  <c r="AB48" i="1"/>
  <c r="AC48" i="1"/>
  <c r="AG48" i="1"/>
  <c r="AA48" i="1"/>
  <c r="Z48" i="1"/>
  <c r="AG39" i="1"/>
  <c r="AD39" i="1"/>
  <c r="AC39" i="1"/>
  <c r="AA39" i="1"/>
  <c r="AH39" i="1"/>
  <c r="AB39" i="1"/>
  <c r="Z39" i="1"/>
  <c r="AG57" i="1"/>
  <c r="AD57" i="1"/>
  <c r="AC57" i="1"/>
  <c r="AA57" i="1"/>
  <c r="AH57" i="1"/>
  <c r="AB57" i="1"/>
  <c r="Z57" i="1"/>
  <c r="AH80" i="1"/>
  <c r="AD80" i="1"/>
  <c r="AB80" i="1"/>
  <c r="AA80" i="1"/>
  <c r="AG80" i="1"/>
  <c r="AC80" i="1"/>
  <c r="Z80" i="1"/>
  <c r="AG61" i="1"/>
  <c r="AD61" i="1"/>
  <c r="AH61" i="1"/>
  <c r="AC61" i="1"/>
  <c r="AB61" i="1"/>
  <c r="AA61" i="1"/>
  <c r="Z61" i="1"/>
  <c r="AH88" i="1"/>
  <c r="AD88" i="1"/>
  <c r="AG88" i="1"/>
  <c r="AB88" i="1"/>
  <c r="AA88" i="1"/>
  <c r="AC88" i="1"/>
  <c r="Z88" i="1"/>
  <c r="AG53" i="1"/>
  <c r="AD53" i="1"/>
  <c r="AC53" i="1"/>
  <c r="AH53" i="1"/>
  <c r="AB53" i="1"/>
  <c r="AA53" i="1"/>
  <c r="Z53" i="1"/>
  <c r="AD50" i="1"/>
  <c r="AH50" i="1"/>
  <c r="AB50" i="1"/>
  <c r="AG50" i="1"/>
  <c r="AA50" i="1"/>
  <c r="AC50" i="1"/>
  <c r="Z50" i="1"/>
  <c r="AG77" i="1"/>
  <c r="AD77" i="1"/>
  <c r="AH77" i="1"/>
  <c r="AC77" i="1"/>
  <c r="AB77" i="1"/>
  <c r="AA77" i="1"/>
  <c r="Z77" i="1"/>
  <c r="AG78" i="1"/>
  <c r="AD78" i="1"/>
  <c r="AB78" i="1"/>
  <c r="AH78" i="1"/>
  <c r="AA78" i="1"/>
  <c r="AC78" i="1"/>
  <c r="Z78" i="1"/>
  <c r="AG89" i="1"/>
  <c r="AD89" i="1"/>
  <c r="AC89" i="1"/>
  <c r="AH89" i="1"/>
  <c r="AA89" i="1"/>
  <c r="AB89" i="1"/>
  <c r="Z89" i="1"/>
  <c r="AD84" i="1"/>
  <c r="AH84" i="1"/>
  <c r="AB84" i="1"/>
  <c r="AG84" i="1"/>
  <c r="AC84" i="1"/>
  <c r="AA84" i="1"/>
  <c r="Z84" i="1"/>
  <c r="AG51" i="1"/>
  <c r="AH51" i="1"/>
  <c r="AD51" i="1"/>
  <c r="AC51" i="1"/>
  <c r="AA51" i="1"/>
  <c r="AB51" i="1"/>
  <c r="Z51" i="1"/>
  <c r="AG49" i="1"/>
  <c r="AD49" i="1"/>
  <c r="AA49" i="1"/>
  <c r="AH49" i="1"/>
  <c r="AC49" i="1"/>
  <c r="AB49" i="1"/>
  <c r="Z49" i="1"/>
  <c r="AG75" i="1"/>
  <c r="AH75" i="1"/>
  <c r="AD75" i="1"/>
  <c r="AA75" i="1"/>
  <c r="AC75" i="1"/>
  <c r="AB75" i="1"/>
  <c r="Z75" i="1"/>
  <c r="AG45" i="1"/>
  <c r="AD45" i="1"/>
  <c r="AA45" i="1"/>
  <c r="AH45" i="1"/>
  <c r="AC45" i="1"/>
  <c r="AB45" i="1"/>
  <c r="Z45" i="1"/>
  <c r="AD60" i="1"/>
  <c r="AG60" i="1"/>
  <c r="AB60" i="1"/>
  <c r="AH60" i="1"/>
  <c r="AC60" i="1"/>
  <c r="AA60" i="1"/>
  <c r="Z60" i="1"/>
  <c r="AG62" i="1"/>
  <c r="AD62" i="1"/>
  <c r="AB62" i="1"/>
  <c r="AH62" i="1"/>
  <c r="AA62" i="1"/>
  <c r="AC62" i="1"/>
  <c r="Z62" i="1"/>
  <c r="AD42" i="1"/>
  <c r="AB42" i="1"/>
  <c r="AG42" i="1"/>
  <c r="AH42" i="1"/>
  <c r="AA42" i="1"/>
  <c r="AC42" i="1"/>
  <c r="Z42" i="1"/>
  <c r="AG37" i="1"/>
  <c r="AD37" i="1"/>
  <c r="AA37" i="1"/>
  <c r="AC37" i="1"/>
  <c r="AB37" i="1"/>
  <c r="AH37" i="1"/>
  <c r="Z37" i="1"/>
  <c r="AH64" i="1"/>
  <c r="AD64" i="1"/>
  <c r="AB64" i="1"/>
  <c r="AA64" i="1"/>
  <c r="AG64" i="1"/>
  <c r="AC64" i="1"/>
  <c r="Z64" i="1"/>
  <c r="AG79" i="1"/>
  <c r="AD79" i="1"/>
  <c r="AH79" i="1"/>
  <c r="AA79" i="1"/>
  <c r="AB79" i="1"/>
  <c r="AC79" i="1"/>
  <c r="Z79" i="1"/>
  <c r="AG83" i="1"/>
  <c r="AH83" i="1"/>
  <c r="AD83" i="1"/>
  <c r="AA83" i="1"/>
  <c r="AC83" i="1"/>
  <c r="AB83" i="1"/>
  <c r="Z83" i="1"/>
  <c r="AD52" i="1"/>
  <c r="AH52" i="1"/>
  <c r="AB52" i="1"/>
  <c r="AA52" i="1"/>
  <c r="AC52" i="1"/>
  <c r="AG52" i="1"/>
  <c r="Z52" i="1"/>
  <c r="AG73" i="1"/>
  <c r="AD73" i="1"/>
  <c r="AC73" i="1"/>
  <c r="AA73" i="1"/>
  <c r="AB73" i="1"/>
  <c r="AH73" i="1"/>
  <c r="Z73" i="1"/>
  <c r="AG38" i="1"/>
  <c r="AD38" i="1"/>
  <c r="AB38" i="1"/>
  <c r="AH38" i="1"/>
  <c r="AA38" i="1"/>
  <c r="AC38" i="1"/>
  <c r="Z38" i="1"/>
  <c r="AD66" i="1"/>
  <c r="AH66" i="1"/>
  <c r="AA66" i="1"/>
  <c r="AC66" i="1"/>
  <c r="AB66" i="1"/>
  <c r="AG66" i="1"/>
  <c r="Z66" i="1"/>
  <c r="AH56" i="1"/>
  <c r="AD56" i="1"/>
  <c r="AG56" i="1"/>
  <c r="AB56" i="1"/>
  <c r="AA56" i="1"/>
  <c r="AC56" i="1"/>
  <c r="Z56" i="1"/>
  <c r="AD58" i="1"/>
  <c r="AG58" i="1"/>
  <c r="AC58" i="1"/>
  <c r="AA58" i="1"/>
  <c r="AB58" i="1"/>
  <c r="AH58" i="1"/>
  <c r="Z58" i="1"/>
  <c r="AG43" i="1"/>
  <c r="AH43" i="1"/>
  <c r="AD43" i="1"/>
  <c r="AC43" i="1"/>
  <c r="AA43" i="1"/>
  <c r="AB43" i="1"/>
  <c r="Z43" i="1"/>
  <c r="AG81" i="1"/>
  <c r="AD81" i="1"/>
  <c r="AH81" i="1"/>
  <c r="AC81" i="1"/>
  <c r="AA81" i="1"/>
  <c r="AB81" i="1"/>
  <c r="Z81" i="1"/>
  <c r="AG71" i="1"/>
  <c r="AD71" i="1"/>
  <c r="AA71" i="1"/>
  <c r="AB71" i="1"/>
  <c r="AH71" i="1"/>
  <c r="AC71" i="1"/>
  <c r="Z71" i="1"/>
  <c r="AH72" i="1"/>
  <c r="AD72" i="1"/>
  <c r="AG72" i="1"/>
  <c r="AB72" i="1"/>
  <c r="AA72" i="1"/>
  <c r="AC72" i="1"/>
  <c r="Z72" i="1"/>
  <c r="AG46" i="1"/>
  <c r="AD46" i="1"/>
  <c r="AB46" i="1"/>
  <c r="AH46" i="1"/>
  <c r="AA46" i="1"/>
  <c r="AC46" i="1"/>
  <c r="Z46" i="1"/>
  <c r="AG47" i="1"/>
  <c r="AD47" i="1"/>
  <c r="AH47" i="1"/>
  <c r="AC47" i="1"/>
  <c r="AA47" i="1"/>
  <c r="AB47" i="1"/>
  <c r="Z47" i="1"/>
  <c r="AD82" i="1"/>
  <c r="AH82" i="1"/>
  <c r="AG82" i="1"/>
  <c r="AA82" i="1"/>
  <c r="AC82" i="1"/>
  <c r="AB82" i="1"/>
  <c r="Z82" i="1"/>
  <c r="AD68" i="1"/>
  <c r="AH68" i="1"/>
  <c r="AB68" i="1"/>
  <c r="AG68" i="1"/>
  <c r="AC68" i="1"/>
  <c r="AA68" i="1"/>
  <c r="Z68" i="1"/>
  <c r="AG55" i="1"/>
  <c r="AD55" i="1"/>
  <c r="AA55" i="1"/>
  <c r="AB55" i="1"/>
  <c r="AH55" i="1"/>
  <c r="AC55" i="1"/>
  <c r="Z55" i="1"/>
  <c r="AG85" i="1"/>
  <c r="AD85" i="1"/>
  <c r="AC85" i="1"/>
  <c r="AB85" i="1"/>
  <c r="AH85" i="1"/>
  <c r="AA85" i="1"/>
  <c r="Z85" i="1"/>
  <c r="AG67" i="1"/>
  <c r="AH67" i="1"/>
  <c r="AD67" i="1"/>
  <c r="AA67" i="1"/>
  <c r="AC67" i="1"/>
  <c r="AB67" i="1"/>
  <c r="Z67" i="1"/>
  <c r="AG35" i="1"/>
  <c r="AH35" i="1"/>
  <c r="AD35" i="1"/>
  <c r="AC35" i="1"/>
  <c r="AA35" i="1"/>
  <c r="AB35" i="1"/>
  <c r="Z35" i="1"/>
  <c r="X48" i="1"/>
  <c r="Y48" i="1"/>
  <c r="S48" i="1"/>
  <c r="S39" i="1"/>
  <c r="Y39" i="1"/>
  <c r="X39" i="1"/>
  <c r="X57" i="1"/>
  <c r="Y57" i="1"/>
  <c r="S57" i="1"/>
  <c r="X80" i="1"/>
  <c r="S80" i="1"/>
  <c r="Y80" i="1"/>
  <c r="X61" i="1"/>
  <c r="Y61" i="1"/>
  <c r="S61" i="1"/>
  <c r="X88" i="1"/>
  <c r="Y88" i="1"/>
  <c r="S88" i="1"/>
  <c r="X53" i="1"/>
  <c r="Y53" i="1"/>
  <c r="S53" i="1"/>
  <c r="X50" i="1"/>
  <c r="Y50" i="1"/>
  <c r="S50" i="1"/>
  <c r="Y77" i="1"/>
  <c r="S77" i="1"/>
  <c r="X77" i="1"/>
  <c r="X78" i="1"/>
  <c r="Y78" i="1"/>
  <c r="S78" i="1"/>
  <c r="X89" i="1"/>
  <c r="Y89" i="1"/>
  <c r="S89" i="1"/>
  <c r="X84" i="1"/>
  <c r="S84" i="1"/>
  <c r="Y84" i="1"/>
  <c r="S38" i="1"/>
  <c r="X38" i="1"/>
  <c r="Y38" i="1"/>
  <c r="X66" i="1"/>
  <c r="Y66" i="1"/>
  <c r="S66" i="1"/>
  <c r="X56" i="1"/>
  <c r="Y56" i="1"/>
  <c r="S56" i="1"/>
  <c r="X58" i="1"/>
  <c r="Y58" i="1"/>
  <c r="S58" i="1"/>
  <c r="S43" i="1"/>
  <c r="X43" i="1"/>
  <c r="Y43" i="1"/>
  <c r="Y81" i="1"/>
  <c r="S81" i="1"/>
  <c r="X81" i="1"/>
  <c r="X71" i="1"/>
  <c r="Y71" i="1"/>
  <c r="S71" i="1"/>
  <c r="X72" i="1"/>
  <c r="Y72" i="1"/>
  <c r="S72" i="1"/>
  <c r="X46" i="1"/>
  <c r="Y46" i="1"/>
  <c r="S46" i="1"/>
  <c r="X47" i="1"/>
  <c r="Y47" i="1"/>
  <c r="S47" i="1"/>
  <c r="X82" i="1"/>
  <c r="Y82" i="1"/>
  <c r="S82" i="1"/>
  <c r="X68" i="1"/>
  <c r="Y68" i="1"/>
  <c r="S68" i="1"/>
  <c r="X55" i="1"/>
  <c r="Y55" i="1"/>
  <c r="S55" i="1"/>
  <c r="X85" i="1"/>
  <c r="S85" i="1"/>
  <c r="Y85" i="1"/>
  <c r="X67" i="1"/>
  <c r="Y67" i="1"/>
  <c r="S67" i="1"/>
  <c r="S35" i="1"/>
  <c r="X35" i="1"/>
  <c r="Y35" i="1"/>
  <c r="S44" i="1"/>
  <c r="X44" i="1"/>
  <c r="Y44" i="1"/>
  <c r="X51" i="1"/>
  <c r="Y51" i="1"/>
  <c r="S51" i="1"/>
  <c r="X65" i="1"/>
  <c r="Y65" i="1"/>
  <c r="S65" i="1"/>
  <c r="X87" i="1"/>
  <c r="Y87" i="1"/>
  <c r="S87" i="1"/>
  <c r="X49" i="1"/>
  <c r="Y49" i="1"/>
  <c r="S49" i="1"/>
  <c r="X75" i="1"/>
  <c r="Y75" i="1"/>
  <c r="S75" i="1"/>
  <c r="X45" i="1"/>
  <c r="Y45" i="1"/>
  <c r="S45" i="1"/>
  <c r="X60" i="1"/>
  <c r="Y60" i="1"/>
  <c r="S60" i="1"/>
  <c r="X62" i="1"/>
  <c r="Y62" i="1"/>
  <c r="S62" i="1"/>
  <c r="X90" i="1"/>
  <c r="Y90" i="1"/>
  <c r="S90" i="1"/>
  <c r="X63" i="1"/>
  <c r="Y63" i="1"/>
  <c r="S63" i="1"/>
  <c r="X86" i="1"/>
  <c r="S86" i="1"/>
  <c r="Y86" i="1"/>
  <c r="X59" i="1"/>
  <c r="Y59" i="1"/>
  <c r="S59" i="1"/>
  <c r="S42" i="1"/>
  <c r="X42" i="1"/>
  <c r="Y42" i="1"/>
  <c r="X69" i="1"/>
  <c r="Y69" i="1"/>
  <c r="S69" i="1"/>
  <c r="S37" i="1"/>
  <c r="Y37" i="1"/>
  <c r="X37" i="1"/>
  <c r="X64" i="1"/>
  <c r="Y64" i="1"/>
  <c r="S64" i="1"/>
  <c r="X74" i="1"/>
  <c r="Y74" i="1"/>
  <c r="S74" i="1"/>
  <c r="Y79" i="1"/>
  <c r="S79" i="1"/>
  <c r="X79" i="1"/>
  <c r="X76" i="1"/>
  <c r="Y76" i="1"/>
  <c r="S76" i="1"/>
  <c r="Y83" i="1"/>
  <c r="S83" i="1"/>
  <c r="X83" i="1"/>
  <c r="X52" i="1"/>
  <c r="Y52" i="1"/>
  <c r="S52" i="1"/>
  <c r="X54" i="1"/>
  <c r="Y54" i="1"/>
  <c r="S54" i="1"/>
  <c r="X70" i="1"/>
  <c r="Y70" i="1"/>
  <c r="S70" i="1"/>
  <c r="X73" i="1"/>
  <c r="Y73" i="1"/>
  <c r="S73" i="1"/>
  <c r="S36" i="1"/>
  <c r="X36" i="1"/>
  <c r="Y36" i="1"/>
  <c r="A76" i="1"/>
  <c r="A77" i="1"/>
  <c r="A66" i="1"/>
  <c r="A67" i="1"/>
  <c r="A72" i="1"/>
  <c r="A64" i="1"/>
  <c r="A55" i="1"/>
  <c r="A43" i="1"/>
  <c r="A61" i="1"/>
  <c r="A73" i="1"/>
  <c r="A63" i="1"/>
  <c r="A59" i="1"/>
  <c r="A42" i="1"/>
  <c r="A53" i="1"/>
  <c r="CK55" i="1"/>
  <c r="CK53" i="1"/>
  <c r="CK77" i="1"/>
  <c r="CK59" i="1"/>
  <c r="CK43" i="1"/>
  <c r="CK61" i="1"/>
  <c r="CK76" i="1"/>
  <c r="CK42" i="1"/>
  <c r="CK66" i="1"/>
  <c r="CK63" i="1"/>
  <c r="CK64" i="1"/>
  <c r="CK67" i="1"/>
  <c r="CK73" i="1"/>
  <c r="CK72" i="1"/>
  <c r="CK37" i="1"/>
  <c r="A70" i="1"/>
  <c r="A35" i="1"/>
  <c r="CK35" i="1"/>
  <c r="A37" i="1"/>
  <c r="CK70" i="1"/>
  <c r="CR50" i="1"/>
  <c r="CR44" i="1"/>
  <c r="CR67" i="1"/>
  <c r="CR80" i="1"/>
  <c r="CR72" i="1"/>
  <c r="CR61" i="1"/>
  <c r="CR62" i="1"/>
  <c r="CR57" i="1"/>
  <c r="CR78" i="1"/>
  <c r="CR86" i="1"/>
  <c r="CR66" i="1"/>
  <c r="CR51" i="1"/>
  <c r="CR71" i="1"/>
  <c r="CR47" i="1"/>
  <c r="CR43" i="1"/>
  <c r="CR45" i="1"/>
  <c r="CR79" i="1"/>
  <c r="CR39" i="1"/>
  <c r="CR55" i="1"/>
  <c r="CR56" i="1"/>
  <c r="CR82" i="1"/>
  <c r="CR52" i="1"/>
  <c r="CR84" i="1"/>
  <c r="CR36" i="1"/>
  <c r="CR38" i="1"/>
  <c r="CR74" i="1"/>
  <c r="CR77" i="1"/>
  <c r="CR46" i="1"/>
  <c r="CR48" i="1"/>
  <c r="CR76" i="1"/>
  <c r="CR75" i="1"/>
  <c r="CR60" i="1"/>
  <c r="CR85" i="1"/>
  <c r="CR81" i="1"/>
  <c r="CR65" i="1"/>
  <c r="CR89" i="1"/>
  <c r="CR59" i="1"/>
  <c r="CR69" i="1"/>
  <c r="CR63" i="1"/>
  <c r="CR73" i="1"/>
  <c r="CR70" i="1"/>
  <c r="CR58" i="1"/>
  <c r="CR53" i="1"/>
  <c r="CR88" i="1"/>
  <c r="CR68" i="1"/>
  <c r="CR83" i="1"/>
  <c r="CR64" i="1"/>
  <c r="CR54" i="1"/>
  <c r="CR87" i="1"/>
  <c r="CR37" i="1"/>
  <c r="CR35" i="1"/>
  <c r="CR42" i="1"/>
  <c r="CR49" i="1"/>
  <c r="CR90" i="1"/>
  <c r="CU40" i="1"/>
  <c r="CU41" i="1"/>
  <c r="CV41" i="1" l="1"/>
  <c r="CV40" i="1"/>
  <c r="CI37" i="1"/>
  <c r="CL37" i="1"/>
  <c r="CJ37" i="1"/>
  <c r="CI35" i="1"/>
  <c r="CJ35" i="1"/>
  <c r="CL35" i="1"/>
  <c r="CI67" i="1"/>
  <c r="CL67" i="1"/>
  <c r="CJ67" i="1"/>
  <c r="CL77" i="1"/>
  <c r="CJ77" i="1"/>
  <c r="CI77" i="1"/>
  <c r="CI73" i="1"/>
  <c r="CJ73" i="1"/>
  <c r="CL73" i="1"/>
  <c r="CJ42" i="1"/>
  <c r="CI42" i="1"/>
  <c r="CL42" i="1"/>
  <c r="CJ43" i="1"/>
  <c r="CI43" i="1"/>
  <c r="CL43" i="1"/>
  <c r="CJ70" i="1"/>
  <c r="CI70" i="1"/>
  <c r="CL70" i="1"/>
  <c r="CJ76" i="1"/>
  <c r="CI76" i="1"/>
  <c r="CL76" i="1"/>
  <c r="CL64" i="1"/>
  <c r="CI64" i="1"/>
  <c r="CJ64" i="1"/>
  <c r="CL59" i="1"/>
  <c r="CJ59" i="1"/>
  <c r="CI59" i="1"/>
  <c r="CJ63" i="1"/>
  <c r="CI63" i="1"/>
  <c r="CL63" i="1"/>
  <c r="CJ55" i="1"/>
  <c r="CL55" i="1"/>
  <c r="CI55" i="1"/>
  <c r="CJ72" i="1"/>
  <c r="CL72" i="1"/>
  <c r="CI72" i="1"/>
  <c r="CJ66" i="1"/>
  <c r="CL66" i="1"/>
  <c r="CI66" i="1"/>
  <c r="CL53" i="1"/>
  <c r="CJ53" i="1"/>
  <c r="CI53" i="1"/>
  <c r="CL61" i="1"/>
  <c r="CI61" i="1"/>
  <c r="CJ61" i="1"/>
  <c r="CQ36" i="1"/>
  <c r="CS36" i="1"/>
  <c r="CQ42" i="1"/>
  <c r="CS42" i="1"/>
  <c r="CS90" i="1"/>
  <c r="CQ90" i="1"/>
  <c r="CQ44" i="1"/>
  <c r="CS44" i="1"/>
  <c r="CS85" i="1"/>
  <c r="CQ85" i="1"/>
  <c r="CQ38" i="1"/>
  <c r="CS38" i="1"/>
  <c r="CS89" i="1"/>
  <c r="CQ89" i="1"/>
  <c r="CS88" i="1"/>
  <c r="CQ88" i="1"/>
  <c r="CS80" i="1"/>
  <c r="CQ80" i="1"/>
  <c r="CS73" i="1"/>
  <c r="CQ73" i="1"/>
  <c r="CS69" i="1"/>
  <c r="CQ69" i="1"/>
  <c r="CS75" i="1"/>
  <c r="CQ75" i="1"/>
  <c r="CS67" i="1"/>
  <c r="CQ67" i="1"/>
  <c r="CS71" i="1"/>
  <c r="CQ71" i="1"/>
  <c r="CS81" i="1"/>
  <c r="CQ81" i="1"/>
  <c r="CS77" i="1"/>
  <c r="CQ77" i="1"/>
  <c r="CQ37" i="1"/>
  <c r="CS37" i="1"/>
  <c r="CS86" i="1"/>
  <c r="CQ86" i="1"/>
  <c r="CS87" i="1"/>
  <c r="CQ87" i="1"/>
  <c r="CQ35" i="1"/>
  <c r="CS35" i="1"/>
  <c r="CS82" i="1"/>
  <c r="CQ82" i="1"/>
  <c r="CQ43" i="1"/>
  <c r="CS43" i="1"/>
  <c r="CS84" i="1"/>
  <c r="CQ84" i="1"/>
  <c r="CS78" i="1"/>
  <c r="CQ78" i="1"/>
  <c r="CQ39" i="1"/>
  <c r="CS39" i="1"/>
  <c r="CS70" i="1"/>
  <c r="CQ70" i="1"/>
  <c r="CS54" i="1"/>
  <c r="CQ54" i="1"/>
  <c r="CS52" i="1"/>
  <c r="CQ52" i="1"/>
  <c r="CS83" i="1"/>
  <c r="CQ83" i="1"/>
  <c r="CS76" i="1"/>
  <c r="CQ76" i="1"/>
  <c r="CS79" i="1"/>
  <c r="CQ79" i="1"/>
  <c r="CS74" i="1"/>
  <c r="CQ74" i="1"/>
  <c r="CS64" i="1"/>
  <c r="CQ64" i="1"/>
  <c r="CS59" i="1"/>
  <c r="CQ59" i="1"/>
  <c r="CS63" i="1"/>
  <c r="CQ63" i="1"/>
  <c r="CS62" i="1"/>
  <c r="CQ62" i="1"/>
  <c r="CS60" i="1"/>
  <c r="CQ60" i="1"/>
  <c r="CQ45" i="1"/>
  <c r="CS45" i="1"/>
  <c r="CS49" i="1"/>
  <c r="CQ49" i="1"/>
  <c r="CS65" i="1"/>
  <c r="CQ65" i="1"/>
  <c r="CS51" i="1"/>
  <c r="CQ51" i="1"/>
  <c r="CS55" i="1"/>
  <c r="CQ55" i="1"/>
  <c r="CS68" i="1"/>
  <c r="CQ68" i="1"/>
  <c r="CQ47" i="1"/>
  <c r="CS47" i="1"/>
  <c r="CS46" i="1"/>
  <c r="CQ46" i="1"/>
  <c r="CS72" i="1"/>
  <c r="CQ72" i="1"/>
  <c r="CS58" i="1"/>
  <c r="CQ58" i="1"/>
  <c r="CS56" i="1"/>
  <c r="CQ56" i="1"/>
  <c r="CS66" i="1"/>
  <c r="CQ66" i="1"/>
  <c r="CS50" i="1"/>
  <c r="CQ50" i="1"/>
  <c r="CS53" i="1"/>
  <c r="CQ53" i="1"/>
  <c r="CS61" i="1"/>
  <c r="CQ61" i="1"/>
  <c r="CQ57" i="1"/>
  <c r="CS57" i="1"/>
  <c r="CS48" i="1"/>
  <c r="CQ48" i="1"/>
  <c r="DD41" i="1"/>
  <c r="DE41" i="1" s="1"/>
  <c r="DD40" i="1"/>
  <c r="DE40" i="1" s="1"/>
  <c r="BS4" i="1"/>
  <c r="BT4" i="1" s="1"/>
  <c r="BS5" i="1"/>
  <c r="CU38" i="1"/>
  <c r="CN63" i="1"/>
  <c r="CU51" i="1"/>
  <c r="CU83" i="1"/>
  <c r="CU50" i="1"/>
  <c r="CU61" i="1"/>
  <c r="CU54" i="1"/>
  <c r="CU86" i="1"/>
  <c r="CU69" i="1"/>
  <c r="CU46" i="1"/>
  <c r="CN67" i="1"/>
  <c r="CU67" i="1"/>
  <c r="CU81" i="1"/>
  <c r="CU56" i="1"/>
  <c r="CU84" i="1"/>
  <c r="CU64" i="1"/>
  <c r="CU71" i="1"/>
  <c r="CU44" i="1"/>
  <c r="CU80" i="1"/>
  <c r="CU45" i="1"/>
  <c r="CU70" i="1"/>
  <c r="CU43" i="1"/>
  <c r="CU74" i="1"/>
  <c r="CU66" i="1"/>
  <c r="CN43" i="1"/>
  <c r="CU79" i="1"/>
  <c r="CU82" i="1"/>
  <c r="CU49" i="1"/>
  <c r="CN42" i="1"/>
  <c r="CU35" i="1"/>
  <c r="CU37" i="1"/>
  <c r="CU63" i="1"/>
  <c r="CN55" i="1"/>
  <c r="CN73" i="1"/>
  <c r="CU68" i="1"/>
  <c r="CN77" i="1"/>
  <c r="CN35" i="1"/>
  <c r="CN76" i="1"/>
  <c r="CN64" i="1"/>
  <c r="CU85" i="1"/>
  <c r="CU89" i="1"/>
  <c r="CN59" i="1"/>
  <c r="CU76" i="1"/>
  <c r="CU73" i="1"/>
  <c r="CU36" i="1"/>
  <c r="CU42" i="1"/>
  <c r="CU78" i="1"/>
  <c r="CU52" i="1"/>
  <c r="CN70" i="1"/>
  <c r="CU57" i="1"/>
  <c r="CU87" i="1"/>
  <c r="CU88" i="1"/>
  <c r="CU77" i="1"/>
  <c r="CU72" i="1"/>
  <c r="CU48" i="1"/>
  <c r="CN37" i="1"/>
  <c r="CU60" i="1"/>
  <c r="CU62" i="1"/>
  <c r="CU47" i="1"/>
  <c r="CN66" i="1"/>
  <c r="CU65" i="1"/>
  <c r="CU53" i="1"/>
  <c r="CU39" i="1"/>
  <c r="CU59" i="1"/>
  <c r="CU90" i="1"/>
  <c r="CN72" i="1"/>
  <c r="CN53" i="1"/>
  <c r="CU58" i="1"/>
  <c r="CU55" i="1"/>
  <c r="CN61" i="1"/>
  <c r="CU75" i="1"/>
  <c r="CV81" i="1" l="1"/>
  <c r="CV90" i="1"/>
  <c r="CV57" i="1"/>
  <c r="CV39" i="1"/>
  <c r="CV37" i="1"/>
  <c r="CV36" i="1"/>
  <c r="CO61" i="1"/>
  <c r="DA61" i="1" s="1"/>
  <c r="CO72" i="1"/>
  <c r="DA72" i="1" s="1"/>
  <c r="CO43" i="1"/>
  <c r="DA43" i="1" s="1"/>
  <c r="CO37" i="1"/>
  <c r="DA37" i="1" s="1"/>
  <c r="CV53" i="1"/>
  <c r="CV58" i="1"/>
  <c r="CV68" i="1"/>
  <c r="CV49" i="1"/>
  <c r="CV63" i="1"/>
  <c r="CV79" i="1"/>
  <c r="CV54" i="1"/>
  <c r="CV84" i="1"/>
  <c r="CV87" i="1"/>
  <c r="CV69" i="1"/>
  <c r="CV89" i="1"/>
  <c r="CV85" i="1"/>
  <c r="CO66" i="1"/>
  <c r="DA66" i="1" s="1"/>
  <c r="CO63" i="1"/>
  <c r="DA63" i="1" s="1"/>
  <c r="CO64" i="1"/>
  <c r="DA64" i="1" s="1"/>
  <c r="CO70" i="1"/>
  <c r="DA70" i="1" s="1"/>
  <c r="CO67" i="1"/>
  <c r="DA67" i="1" s="1"/>
  <c r="CV47" i="1"/>
  <c r="CV45" i="1"/>
  <c r="CV43" i="1"/>
  <c r="CV35" i="1"/>
  <c r="CV38" i="1"/>
  <c r="CV44" i="1"/>
  <c r="CV42" i="1"/>
  <c r="CO59" i="1"/>
  <c r="DA59" i="1" s="1"/>
  <c r="CO76" i="1"/>
  <c r="DA76" i="1" s="1"/>
  <c r="CO73" i="1"/>
  <c r="DA73" i="1" s="1"/>
  <c r="CV66" i="1"/>
  <c r="CV46" i="1"/>
  <c r="CV51" i="1"/>
  <c r="CV60" i="1"/>
  <c r="CV64" i="1"/>
  <c r="CV83" i="1"/>
  <c r="CV82" i="1"/>
  <c r="CV67" i="1"/>
  <c r="CV80" i="1"/>
  <c r="CV48" i="1"/>
  <c r="CV61" i="1"/>
  <c r="CV50" i="1"/>
  <c r="CV56" i="1"/>
  <c r="CV72" i="1"/>
  <c r="CV55" i="1"/>
  <c r="CV65" i="1"/>
  <c r="CV62" i="1"/>
  <c r="CV59" i="1"/>
  <c r="CV74" i="1"/>
  <c r="CV76" i="1"/>
  <c r="CV52" i="1"/>
  <c r="CV70" i="1"/>
  <c r="CV78" i="1"/>
  <c r="CV86" i="1"/>
  <c r="CV77" i="1"/>
  <c r="CV71" i="1"/>
  <c r="CV75" i="1"/>
  <c r="CV73" i="1"/>
  <c r="CV88" i="1"/>
  <c r="CO53" i="1"/>
  <c r="DA53" i="1" s="1"/>
  <c r="CO55" i="1"/>
  <c r="DA55" i="1" s="1"/>
  <c r="CO42" i="1"/>
  <c r="DA42" i="1" s="1"/>
  <c r="CO77" i="1"/>
  <c r="DA77" i="1" s="1"/>
  <c r="CO35" i="1"/>
  <c r="DA35" i="1" s="1"/>
  <c r="DD84" i="1"/>
  <c r="DE84" i="1" s="1"/>
  <c r="DD47" i="1"/>
  <c r="DE47" i="1" s="1"/>
  <c r="DD54" i="1"/>
  <c r="DE54" i="1" s="1"/>
  <c r="DD48" i="1"/>
  <c r="DE48" i="1" s="1"/>
  <c r="DD89" i="1"/>
  <c r="DE89" i="1" s="1"/>
  <c r="DD38" i="1"/>
  <c r="DE38" i="1" s="1"/>
  <c r="DD44" i="1"/>
  <c r="DE44" i="1" s="1"/>
  <c r="DD46" i="1"/>
  <c r="DE46" i="1" s="1"/>
  <c r="DD62" i="1"/>
  <c r="DE62" i="1" s="1"/>
  <c r="DD79" i="1"/>
  <c r="DE79" i="1" s="1"/>
  <c r="DD71" i="1"/>
  <c r="DE71" i="1" s="1"/>
  <c r="DD69" i="1"/>
  <c r="DE69" i="1" s="1"/>
  <c r="DD51" i="1"/>
  <c r="DE51" i="1" s="1"/>
  <c r="DD52" i="1"/>
  <c r="DE52" i="1" s="1"/>
  <c r="DD80" i="1"/>
  <c r="DE80" i="1" s="1"/>
  <c r="DD39" i="1"/>
  <c r="DE39" i="1" s="1"/>
  <c r="DD85" i="1"/>
  <c r="DE85" i="1" s="1"/>
  <c r="DD50" i="1"/>
  <c r="DE50" i="1" s="1"/>
  <c r="DD60" i="1"/>
  <c r="DE60" i="1" s="1"/>
  <c r="DD86" i="1"/>
  <c r="DE86" i="1" s="1"/>
  <c r="DD36" i="1"/>
  <c r="DE36" i="1" s="1"/>
  <c r="DD58" i="1"/>
  <c r="DE58" i="1" s="1"/>
  <c r="DD78" i="1"/>
  <c r="DE78" i="1" s="1"/>
  <c r="DD82" i="1"/>
  <c r="DE82" i="1" s="1"/>
  <c r="DD87" i="1"/>
  <c r="DE87" i="1" s="1"/>
  <c r="DD75" i="1"/>
  <c r="DE75" i="1" s="1"/>
  <c r="DD57" i="1"/>
  <c r="DE57" i="1" s="1"/>
  <c r="DD65" i="1"/>
  <c r="DE65" i="1" s="1"/>
  <c r="DD45" i="1"/>
  <c r="DE45" i="1" s="1"/>
  <c r="DD83" i="1"/>
  <c r="DE83" i="1" s="1"/>
  <c r="DD56" i="1"/>
  <c r="DE56" i="1" s="1"/>
  <c r="DD68" i="1"/>
  <c r="DE68" i="1" s="1"/>
  <c r="DD49" i="1"/>
  <c r="DE49" i="1" s="1"/>
  <c r="DD74" i="1"/>
  <c r="DE74" i="1" s="1"/>
  <c r="BT5" i="1"/>
  <c r="M3" i="1" s="1"/>
  <c r="DA88" i="1"/>
  <c r="DD88" i="1" l="1"/>
  <c r="DE88" i="1" s="1"/>
  <c r="DD35" i="1"/>
  <c r="DE35" i="1" s="1"/>
  <c r="DD37" i="1"/>
  <c r="DE37" i="1" s="1"/>
  <c r="DD42" i="1"/>
  <c r="DE42" i="1" s="1"/>
  <c r="DD43" i="1"/>
  <c r="DE43" i="1" s="1"/>
  <c r="DD53" i="1"/>
  <c r="DE53" i="1" s="1"/>
  <c r="DD55" i="1"/>
  <c r="DE55" i="1" s="1"/>
  <c r="DD59" i="1"/>
  <c r="DE59" i="1" s="1"/>
  <c r="DD61" i="1"/>
  <c r="DE61" i="1" s="1"/>
  <c r="DD63" i="1"/>
  <c r="DE63" i="1" s="1"/>
  <c r="DD64" i="1"/>
  <c r="DE64" i="1" s="1"/>
  <c r="DD66" i="1"/>
  <c r="DE66" i="1" s="1"/>
  <c r="DD67" i="1"/>
  <c r="DE67" i="1" s="1"/>
  <c r="DD70" i="1"/>
  <c r="DE70" i="1" s="1"/>
  <c r="DD72" i="1"/>
  <c r="DE72" i="1" s="1"/>
  <c r="DD73" i="1"/>
  <c r="DE73" i="1" s="1"/>
  <c r="DD76" i="1"/>
  <c r="DE76" i="1" s="1"/>
  <c r="DD77" i="1"/>
  <c r="DE77" i="1" s="1"/>
  <c r="CQ23" i="1"/>
  <c r="CS23" i="1"/>
  <c r="CL23" i="1"/>
  <c r="CU23" i="1"/>
  <c r="CN23" i="1"/>
  <c r="CV23" i="1" l="1"/>
  <c r="CO23" i="1"/>
  <c r="DA23" i="1" s="1"/>
  <c r="DD23" i="1" l="1"/>
  <c r="DE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Spector, Pete B@DOT</author>
  </authors>
  <commentList>
    <comment ref="F2" authorId="0" shapeId="0" xr:uid="{12C57DB6-DFCD-4E0F-9BF6-06256C50BA0A}">
      <text>
        <r>
          <rPr>
            <sz val="12"/>
            <color indexed="81"/>
            <rFont val="Tahoma"/>
            <family val="2"/>
          </rPr>
          <t>Enter the 10 digit Project Identifier number from the cover of the Project Special Provisions.</t>
        </r>
      </text>
    </comment>
    <comment ref="K2" authorId="0" shapeId="0" xr:uid="{523E3CFA-D612-4AB3-8171-E79CAC5FCFCF}">
      <text>
        <r>
          <rPr>
            <sz val="12"/>
            <color indexed="81"/>
            <rFont val="Tahoma"/>
            <family val="2"/>
          </rPr>
          <t>Drop down selection of contractor names. If contractor's name is not in list, you may replace the first name in the dropdown list by entering it cell EF5 located to the right.</t>
        </r>
        <r>
          <rPr>
            <sz val="9"/>
            <color indexed="81"/>
            <rFont val="Tahoma"/>
            <family val="2"/>
          </rPr>
          <t xml:space="preserve">
</t>
        </r>
      </text>
    </comment>
    <comment ref="P2" authorId="0" shapeId="0" xr:uid="{F194EBF6-8415-4342-92EB-C2A8D0A4F9D5}">
      <text>
        <r>
          <rPr>
            <sz val="9"/>
            <color indexed="81"/>
            <rFont val="Tahoma"/>
            <family val="2"/>
          </rPr>
          <t xml:space="preserve">Drop down selection of paving contractor or subcontractor. If contractor's name is not in list, you may replace the first name in the dropdown list by entering it cell EF5 located to the right.
</t>
        </r>
      </text>
    </comment>
    <comment ref="F3" authorId="0" shapeId="0" xr:uid="{5B05AADE-663D-4459-B92D-0C57501FCFCC}">
      <text>
        <r>
          <rPr>
            <sz val="12"/>
            <color indexed="81"/>
            <rFont val="Tahoma"/>
            <family val="2"/>
          </rPr>
          <t xml:space="preserve">Contract Number, 2 digit district number followed  by hyphen and 6 character expenditure authorization </t>
        </r>
      </text>
    </comment>
    <comment ref="M3" authorId="0" shapeId="0" xr:uid="{2AFF8CC5-EC63-49CC-8699-8EF2FF17AE22}">
      <text>
        <r>
          <rPr>
            <sz val="12"/>
            <color indexed="81"/>
            <rFont val="Tahoma"/>
            <family val="2"/>
          </rPr>
          <t>This file name prefix will display #N/A until the required fields in rows 2 through 8 are completed.  This includes the Beg and End Station populated after importing the EXIST profile.</t>
        </r>
      </text>
    </comment>
    <comment ref="T3" authorId="0" shapeId="0" xr:uid="{29C25803-C04E-4DC1-8541-37A9BD5B0E08}">
      <text>
        <r>
          <rPr>
            <sz val="9"/>
            <color indexed="81"/>
            <rFont val="Tahoma"/>
            <family val="2"/>
          </rPr>
          <t>This date should match the date used in the name of the PVP file containing the supporting profiles.</t>
        </r>
      </text>
    </comment>
    <comment ref="E7" authorId="0" shapeId="0" xr:uid="{8DA0928D-576A-4BB0-8117-C0EF13FC686E}">
      <text>
        <r>
          <rPr>
            <sz val="12"/>
            <color indexed="81"/>
            <rFont val="Tahoma"/>
            <family val="2"/>
          </rPr>
          <t>2 digit District Number</t>
        </r>
        <r>
          <rPr>
            <sz val="9"/>
            <color indexed="81"/>
            <rFont val="Tahoma"/>
            <family val="2"/>
          </rPr>
          <t xml:space="preserve">
</t>
        </r>
      </text>
    </comment>
    <comment ref="F7" authorId="0" shapeId="0" xr:uid="{FD3D372A-F685-4250-9B68-8727C62A0E6F}">
      <text>
        <r>
          <rPr>
            <sz val="12"/>
            <color indexed="81"/>
            <rFont val="Tahoma"/>
            <family val="2"/>
          </rPr>
          <t>3 character county identifier</t>
        </r>
        <r>
          <rPr>
            <sz val="9"/>
            <color indexed="81"/>
            <rFont val="Tahoma"/>
            <family val="2"/>
          </rPr>
          <t xml:space="preserve">
</t>
        </r>
      </text>
    </comment>
    <comment ref="G7" authorId="0" shapeId="0" xr:uid="{4311A10D-B5B2-440E-9E6F-B28B98A84509}">
      <text>
        <r>
          <rPr>
            <sz val="12"/>
            <color indexed="81"/>
            <rFont val="Tahoma"/>
            <family val="2"/>
          </rPr>
          <t>Rte based on District and County selected to the left</t>
        </r>
        <r>
          <rPr>
            <sz val="9"/>
            <color indexed="81"/>
            <rFont val="Tahoma"/>
            <family val="2"/>
          </rPr>
          <t xml:space="preserve">
</t>
        </r>
      </text>
    </comment>
    <comment ref="H7" authorId="0" shapeId="0" xr:uid="{65B897CA-A67C-43FA-92EC-89AEDA466D98}">
      <text>
        <r>
          <rPr>
            <sz val="12"/>
            <color indexed="81"/>
            <rFont val="Tahoma"/>
            <family val="2"/>
          </rPr>
          <t>EA last 6 digits of Contract No.</t>
        </r>
      </text>
    </comment>
    <comment ref="I7" authorId="0" shapeId="0" xr:uid="{704DF2DB-08B0-4846-A08A-1B1C97A6A584}">
      <text>
        <r>
          <rPr>
            <sz val="12"/>
            <color indexed="81"/>
            <rFont val="Tahoma"/>
            <family val="2"/>
          </rPr>
          <t>Direction</t>
        </r>
      </text>
    </comment>
    <comment ref="J7" authorId="0" shapeId="0" xr:uid="{EC48A66A-9A69-4365-980D-2B7B355D6A48}">
      <text>
        <r>
          <rPr>
            <sz val="12"/>
            <color indexed="81"/>
            <rFont val="Tahoma"/>
            <family val="2"/>
          </rPr>
          <t>Lane number</t>
        </r>
      </text>
    </comment>
    <comment ref="K7" authorId="0" shapeId="0" xr:uid="{824FCA9B-D6A7-4758-98C9-88CA0D670D79}">
      <text>
        <r>
          <rPr>
            <sz val="12"/>
            <color indexed="81"/>
            <rFont val="Tahoma"/>
            <family val="2"/>
          </rPr>
          <t>Auto Populated after importing EXIST IP. Uses first DMI Start Distance</t>
        </r>
      </text>
    </comment>
    <comment ref="L7" authorId="0" shapeId="0" xr:uid="{74DEB835-6C74-43EB-AF98-A96003A0E2AA}">
      <text>
        <r>
          <rPr>
            <sz val="12"/>
            <color indexed="81"/>
            <rFont val="Tahoma"/>
            <family val="2"/>
          </rPr>
          <t>Auto Populated after importing EXIST IP.  Uses Last DMI Stop Distance</t>
        </r>
        <r>
          <rPr>
            <sz val="9"/>
            <color indexed="81"/>
            <rFont val="Tahoma"/>
            <family val="2"/>
          </rPr>
          <t xml:space="preserve">
</t>
        </r>
      </text>
    </comment>
    <comment ref="Q7" authorId="0" shapeId="0" xr:uid="{4D91F126-F309-44BA-B98C-F78D22666048}">
      <text>
        <r>
          <rPr>
            <sz val="12"/>
            <color indexed="81"/>
            <rFont val="Tahoma"/>
            <family val="2"/>
          </rPr>
          <t xml:space="preserve">Grind Existing Concrete Bid Price
 </t>
        </r>
      </text>
    </comment>
    <comment ref="K8" authorId="0" shapeId="0" xr:uid="{0F6DCDD9-8A6E-46C7-8EA3-21135FAB5020}">
      <text>
        <r>
          <rPr>
            <sz val="12"/>
            <color indexed="81"/>
            <rFont val="Tahoma"/>
            <family val="2"/>
          </rPr>
          <t>Beginning Post Mile of this lane</t>
        </r>
      </text>
    </comment>
    <comment ref="L8" authorId="0" shapeId="0" xr:uid="{2A940C3F-E0A1-45A3-BD2C-BC7AA8A624EF}">
      <text>
        <r>
          <rPr>
            <sz val="12"/>
            <color indexed="81"/>
            <rFont val="Tahoma"/>
            <family val="2"/>
          </rPr>
          <t>Ending Post Mile of this lane.</t>
        </r>
        <r>
          <rPr>
            <sz val="9"/>
            <color indexed="81"/>
            <rFont val="Tahoma"/>
            <family val="2"/>
          </rPr>
          <t xml:space="preserve">
</t>
        </r>
      </text>
    </comment>
    <comment ref="CU21" authorId="0" shapeId="0" xr:uid="{23E6EFE2-37D2-4F4A-99C3-2F5778B86134}">
      <text>
        <r>
          <rPr>
            <b/>
            <sz val="9"/>
            <color indexed="81"/>
            <rFont val="Tahoma"/>
            <family val="2"/>
          </rPr>
          <t>Spector, Pete B@DOT: 10/04/18
If OGFC on NewHMA always use PAVE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Spector, Pete B@DOT</author>
  </authors>
  <commentList>
    <comment ref="F1" authorId="0" shapeId="0" xr:uid="{B7E630FC-A04E-4A5D-A37B-55956BC6D453}">
      <text>
        <r>
          <rPr>
            <sz val="12"/>
            <color indexed="81"/>
            <rFont val="Tahoma"/>
            <family val="2"/>
          </rPr>
          <t>This column is used to assist user with finding discrepancies that may cause rows to not line up correctly.  
One potential reason for misalignment can be caused by the distance measuring instrument (DMI) station of a semi-permanent reference point used to define a leave-out falling slightly before or after a standard 528 foot segment length.  
A simplified example of this follows:
Assume the beginning DMI station of all profiles are exactly the same and the first semi-permanent reference point for the first leave out the EXIST profile is 527.5 feet from the beginning station.   On the EXIST profile, the first row of data would indicate that 527.5 foot long partial segment.  That same 527.5 foot value would appear on this worksheet on the equivalent row, but in Column F on this worksheet.  
Now assume the DMI station on this worksheets indicates the first leave-out is only 1.0 feet further down the lane.  In this example, that additional foot causes one additional row of data.  On this work sheet, the first row of data would inidcate a full 528.0 feet long segment, and the second row of data indicate a partial segment legnth of only 0.5 feet.. That additional second row of data now causes all the remaining segments after it to be mis-aligned with the EXIST profile by about 527 feet.   To remedy this, Section 36-3.01C(6)(b), "ProVAL Project File," of the Standard Specifications,  includes language to allow the user make a modification to the event in the ProVAL Project file (PVP) reported on this work sheet to eliminate the partial 0.5' segment.  That modification must be made in the ProVAL project file and explained in Column L on this worksheet.  In this example, the event marker (beginning of leave-out) should be reduced by more than 0.5' to cause the first partial segment to occur on the first row of data.   The specifications prohibit making these modifications to the EXIST profile.
Users should be able to isolate issues such as this by comparing the partial segments from the EXIST profile reported on this worksheet in Column F with the segment length in Column C on the same row.</t>
        </r>
        <r>
          <rPr>
            <sz val="9"/>
            <color indexed="81"/>
            <rFont val="Tahoma"/>
            <family val="2"/>
          </rPr>
          <t xml:space="preserve">
</t>
        </r>
      </text>
    </comment>
    <comment ref="I1" authorId="0" shapeId="0" xr:uid="{0CB42129-C60A-483F-8238-0F002B84CE28}">
      <text>
        <r>
          <rPr>
            <sz val="12"/>
            <color indexed="81"/>
            <rFont val="Tahoma"/>
            <family val="2"/>
          </rPr>
          <t xml:space="preserve">Entire Row highlights Red where column I is greater than J.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Spector, Pete B@DOT</author>
  </authors>
  <commentList>
    <comment ref="F1" authorId="0" shapeId="0" xr:uid="{BE0AABF6-D70D-4674-96B7-27D8A04A71C2}">
      <text>
        <r>
          <rPr>
            <sz val="12"/>
            <color indexed="81"/>
            <rFont val="Tahoma"/>
            <family val="2"/>
          </rPr>
          <t>This column is used to assist user with finding discrepancies that may cause rows to not line up correctly.  
One potential reason for misalignment can be caused by the distance measuring instrument (DMI) station of a semi-permanent reference point used to define a leave-out falling slightly before or after a standard 528 foot segment length.  
A simplified example of this follows:
Assume the beginning DMI station of all profiles are exactly the same and the first semi-permanent reference point for the first leave out the EXIST profile is 527.5 feet from the beginning station.   On the EXIST profile, the first row of data would indicate that 527.5 foot long partial segment.  That same 527.5 foot value would appear on this worksheet on the equivalent row, but in Column F on this worksheet.  
Now assume the DMI station on this worksheets indicates the first leave-out is only 1.0 feet further down the lane.  In this example, that additional foot causes one additional row of data.  On this work sheet, the first row of data would inidcate a full 528.0 feet long segment, and the second row of data indicate a partial segment legnth of only 0.5 feet.. That additional second row of data now causes all the remaining segments after it to be mis-aligned with the EXIST profile by about 527 feet.   To remedy this, Section 36-3.01C(6)(b), "ProVAL Project File," of the Standard Specifications,  includes language to allow the user make a modification to the event in the ProVAL Project file (PVP) reported on this work sheet to eliminate the partial 0.5' segment.  That modification must be made in the ProVAL project file and explained in Column L on this worksheet.  In this example, the event marker (beginning of leave-out) should be reduced by more than 0.5' to cause the first partial segment to occur on the first row of data.   The specifications prohibit making these modifications to the EXIST profile.
Users should be able to isolate issues such as this by comparing the partial segments from the EXIST profile reported on this worksheet in Column F with the segment length in Column C on the same row.</t>
        </r>
      </text>
    </comment>
    <comment ref="I1" authorId="0" shapeId="0" xr:uid="{BDD3AD88-5163-4675-8D3D-F78DA47A8B96}">
      <text>
        <r>
          <rPr>
            <sz val="12"/>
            <color indexed="81"/>
            <rFont val="Tahoma"/>
            <family val="2"/>
          </rPr>
          <t xml:space="preserve">Entire Row highlights Red where column I is greater than J. </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istricCountyRoutes" type="6" refreshedVersion="5" background="1" saveData="1">
    <textPr codePage="437" sourceFile="C:\Users\s124973\Desktop\DistricCountyRoutes.csv" tab="0" comma="1" qualifier="none">
      <textFields count="20">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<sst xmlns="http://schemas.openxmlformats.org/spreadsheetml/2006/main" count="2884" uniqueCount="1951">
  <si>
    <t>District</t>
  </si>
  <si>
    <t>County</t>
  </si>
  <si>
    <t>Alp</t>
  </si>
  <si>
    <t>Ama</t>
  </si>
  <si>
    <t>But</t>
  </si>
  <si>
    <t>Cal</t>
  </si>
  <si>
    <t>Col</t>
  </si>
  <si>
    <t>Fre</t>
  </si>
  <si>
    <t>Gle</t>
  </si>
  <si>
    <t>Hum</t>
  </si>
  <si>
    <t>Imp</t>
  </si>
  <si>
    <t>Iny</t>
  </si>
  <si>
    <t>Ker</t>
  </si>
  <si>
    <t>Kin</t>
  </si>
  <si>
    <t>Lak</t>
  </si>
  <si>
    <t>Las</t>
  </si>
  <si>
    <t>Mad</t>
  </si>
  <si>
    <t>Men</t>
  </si>
  <si>
    <t>Mer</t>
  </si>
  <si>
    <t>SB</t>
  </si>
  <si>
    <t>01</t>
  </si>
  <si>
    <t>02</t>
  </si>
  <si>
    <t>03</t>
  </si>
  <si>
    <t>04</t>
  </si>
  <si>
    <t>05</t>
  </si>
  <si>
    <t>06</t>
  </si>
  <si>
    <t>07</t>
  </si>
  <si>
    <t>08</t>
  </si>
  <si>
    <t>09</t>
  </si>
  <si>
    <t>10</t>
  </si>
  <si>
    <t>11</t>
  </si>
  <si>
    <t>12</t>
  </si>
  <si>
    <t/>
  </si>
  <si>
    <t>Ala</t>
  </si>
  <si>
    <t>CC</t>
  </si>
  <si>
    <t>DN</t>
  </si>
  <si>
    <t>ED</t>
  </si>
  <si>
    <t>LA</t>
  </si>
  <si>
    <t>Mrn</t>
  </si>
  <si>
    <t>Mpa</t>
  </si>
  <si>
    <t>Mod</t>
  </si>
  <si>
    <t>Mno</t>
  </si>
  <si>
    <t>Mon</t>
  </si>
  <si>
    <t>Nap</t>
  </si>
  <si>
    <t>Nev</t>
  </si>
  <si>
    <t>Ora</t>
  </si>
  <si>
    <t>Pla</t>
  </si>
  <si>
    <t>Plu</t>
  </si>
  <si>
    <t>Riv</t>
  </si>
  <si>
    <t>Sac</t>
  </si>
  <si>
    <t>SBt</t>
  </si>
  <si>
    <t>SBd</t>
  </si>
  <si>
    <t>SD</t>
  </si>
  <si>
    <t>SF</t>
  </si>
  <si>
    <t>SJ</t>
  </si>
  <si>
    <t>SLO</t>
  </si>
  <si>
    <t>SM</t>
  </si>
  <si>
    <t>SCl</t>
  </si>
  <si>
    <t>SCr</t>
  </si>
  <si>
    <t>Sha</t>
  </si>
  <si>
    <t>District (TT)</t>
  </si>
  <si>
    <t>County (CCC)</t>
  </si>
  <si>
    <t>Rte (RRR)</t>
  </si>
  <si>
    <t>DIR (D)</t>
  </si>
  <si>
    <t>Lane No (L)</t>
  </si>
  <si>
    <t>EA (6 char)</t>
  </si>
  <si>
    <t>Rte.</t>
  </si>
  <si>
    <t>Dir.</t>
  </si>
  <si>
    <t>S-N</t>
  </si>
  <si>
    <t>W-E</t>
  </si>
  <si>
    <t>N-S</t>
  </si>
  <si>
    <t>E-W</t>
  </si>
  <si>
    <t>Amador</t>
  </si>
  <si>
    <t>Butte</t>
  </si>
  <si>
    <t>Calaveras</t>
  </si>
  <si>
    <t>Colusa</t>
  </si>
  <si>
    <t>Imperial</t>
  </si>
  <si>
    <t>Lake</t>
  </si>
  <si>
    <t>Lassen</t>
  </si>
  <si>
    <t>Mariposa</t>
  </si>
  <si>
    <t>Mendocino</t>
  </si>
  <si>
    <t>Merced</t>
  </si>
  <si>
    <t>Modoc</t>
  </si>
  <si>
    <t>Nevada</t>
  </si>
  <si>
    <t>Orange</t>
  </si>
  <si>
    <t>Placer</t>
  </si>
  <si>
    <t>Sacramento</t>
  </si>
  <si>
    <t>Shasta</t>
  </si>
  <si>
    <t>UpSta</t>
  </si>
  <si>
    <t>DownSta</t>
  </si>
  <si>
    <t>Beg Sta (B)</t>
  </si>
  <si>
    <t>End Sta (E)</t>
  </si>
  <si>
    <t>position</t>
  </si>
  <si>
    <t>Del Norte</t>
  </si>
  <si>
    <t>San Diego</t>
  </si>
  <si>
    <t>San Joaquin</t>
  </si>
  <si>
    <t>Sierra</t>
  </si>
  <si>
    <t>Stanislaus</t>
  </si>
  <si>
    <t>Sutter</t>
  </si>
  <si>
    <t>Tehama</t>
  </si>
  <si>
    <t>Trinity</t>
  </si>
  <si>
    <t>Tuolumne</t>
  </si>
  <si>
    <t>Yuba</t>
  </si>
  <si>
    <t>Routes</t>
  </si>
  <si>
    <t xml:space="preserve">Humboldt </t>
  </si>
  <si>
    <t>Siskyou</t>
  </si>
  <si>
    <t xml:space="preserve">Plumas </t>
  </si>
  <si>
    <t>Glen</t>
  </si>
  <si>
    <t xml:space="preserve">Yolo             </t>
  </si>
  <si>
    <t xml:space="preserve">Alameda             </t>
  </si>
  <si>
    <t xml:space="preserve">Contra Costa             </t>
  </si>
  <si>
    <t xml:space="preserve">San Francisco             </t>
  </si>
  <si>
    <t xml:space="preserve">San Mateo             </t>
  </si>
  <si>
    <t xml:space="preserve">Santa Clara             </t>
  </si>
  <si>
    <t xml:space="preserve">Solano             </t>
  </si>
  <si>
    <t xml:space="preserve">Sonoma             </t>
  </si>
  <si>
    <t xml:space="preserve">Napa             </t>
  </si>
  <si>
    <t xml:space="preserve">Marin             </t>
  </si>
  <si>
    <t xml:space="preserve">Monterey             </t>
  </si>
  <si>
    <t xml:space="preserve">San Benito             </t>
  </si>
  <si>
    <t xml:space="preserve">San Luis Obispo             </t>
  </si>
  <si>
    <t xml:space="preserve">Santa Barbara             </t>
  </si>
  <si>
    <t xml:space="preserve">Santa Cruz             </t>
  </si>
  <si>
    <t xml:space="preserve">Fresno             </t>
  </si>
  <si>
    <t xml:space="preserve">Kern             </t>
  </si>
  <si>
    <t xml:space="preserve">King             </t>
  </si>
  <si>
    <t xml:space="preserve">Madera             </t>
  </si>
  <si>
    <t xml:space="preserve">Tulare             </t>
  </si>
  <si>
    <t xml:space="preserve">VEN             </t>
  </si>
  <si>
    <t xml:space="preserve">LA             </t>
  </si>
  <si>
    <t xml:space="preserve">Riverside             </t>
  </si>
  <si>
    <t xml:space="preserve">San Bernardino             </t>
  </si>
  <si>
    <t xml:space="preserve">Mono             </t>
  </si>
  <si>
    <t xml:space="preserve">Inyo             </t>
  </si>
  <si>
    <t xml:space="preserve">Alpine </t>
  </si>
  <si>
    <t>Tri</t>
  </si>
  <si>
    <t>Sis</t>
  </si>
  <si>
    <t>Teh</t>
  </si>
  <si>
    <t>Sie</t>
  </si>
  <si>
    <t>Sut</t>
  </si>
  <si>
    <t>Yub</t>
  </si>
  <si>
    <t>Yol</t>
  </si>
  <si>
    <t>Sol</t>
  </si>
  <si>
    <t>Son</t>
  </si>
  <si>
    <t>Tul</t>
  </si>
  <si>
    <t>Sta</t>
  </si>
  <si>
    <t>Tuo</t>
  </si>
  <si>
    <t>Ven</t>
  </si>
  <si>
    <t>Don’t touch the cells above, these are set to equal county range name column</t>
  </si>
  <si>
    <t>ElDorado</t>
  </si>
  <si>
    <t>County Code</t>
  </si>
  <si>
    <t>District Data Validation Lists for picking District then County</t>
  </si>
  <si>
    <t>Sta Dir</t>
  </si>
  <si>
    <t>Up  Sta</t>
  </si>
  <si>
    <t>Down Sta</t>
  </si>
  <si>
    <t>down</t>
  </si>
  <si>
    <t>up</t>
  </si>
  <si>
    <t>blank</t>
  </si>
  <si>
    <t>Dir Sel</t>
  </si>
  <si>
    <t>deleted</t>
  </si>
  <si>
    <t>21 deleted</t>
  </si>
  <si>
    <t>69 deleted</t>
  </si>
  <si>
    <t>no 81</t>
  </si>
  <si>
    <t>d7 old whitnall</t>
  </si>
  <si>
    <t>no 93 Richmond parkway</t>
  </si>
  <si>
    <t>unconstructed</t>
  </si>
  <si>
    <t>unconstructed d8</t>
  </si>
  <si>
    <t>unconst sacto</t>
  </si>
  <si>
    <t>concept</t>
  </si>
  <si>
    <t>End Sta</t>
  </si>
  <si>
    <t xml:space="preserve">Beg Sta </t>
  </si>
  <si>
    <t>+</t>
  </si>
  <si>
    <t>from I6</t>
  </si>
  <si>
    <t>Start Distance (ft)</t>
  </si>
  <si>
    <t>Stop Distance (ft)</t>
  </si>
  <si>
    <t>Columns to be hidden</t>
  </si>
  <si>
    <t>Length (ft)</t>
  </si>
  <si>
    <t xml:space="preserve">from </t>
  </si>
  <si>
    <t>layerthin</t>
  </si>
  <si>
    <t>layermed</t>
  </si>
  <si>
    <t>selected layer thickness</t>
  </si>
  <si>
    <t>layerthick</t>
  </si>
  <si>
    <t>hmatype</t>
  </si>
  <si>
    <t>Type A over uncorr Exist</t>
  </si>
  <si>
    <t>Type A over correc Exist</t>
  </si>
  <si>
    <t>Type A over CP same shift</t>
  </si>
  <si>
    <t>Type A over CP prev shift</t>
  </si>
  <si>
    <t>RHMA-G over uncorr Exist</t>
  </si>
  <si>
    <t>RHMA-G over correc Exist</t>
  </si>
  <si>
    <t>RHMA-G over CP same shift</t>
  </si>
  <si>
    <t>RHMA-G over CP prev shift</t>
  </si>
  <si>
    <t>BWC over uncorr Exist</t>
  </si>
  <si>
    <t>BWC over correc Exist</t>
  </si>
  <si>
    <t>BWC over CP same shift</t>
  </si>
  <si>
    <t>BWC over CP prev shift</t>
  </si>
  <si>
    <t>hmatype (function of sec no)</t>
  </si>
  <si>
    <t>layer thickness  (function of sec no)</t>
  </si>
  <si>
    <t>Route</t>
  </si>
  <si>
    <t>Contract No</t>
  </si>
  <si>
    <t>Dir</t>
  </si>
  <si>
    <t>Lane No</t>
  </si>
  <si>
    <t>Length</t>
  </si>
  <si>
    <t>Segment Remnant (&lt;527.5)?</t>
  </si>
  <si>
    <t>Stationing Inc or Dec</t>
  </si>
  <si>
    <t>Sec Counter</t>
  </si>
  <si>
    <t>Sec No
"S+Sec Cntr"</t>
  </si>
  <si>
    <t>Start Sta</t>
  </si>
  <si>
    <t>Stop Sta</t>
  </si>
  <si>
    <t>numberd start</t>
  </si>
  <si>
    <t>numbered end</t>
  </si>
  <si>
    <t>Conditional Format Section</t>
  </si>
  <si>
    <t>MRI (in/mi)</t>
  </si>
  <si>
    <t>These cells assemble stationing as text for filename (do not delete)</t>
  </si>
  <si>
    <t>EFISNO</t>
  </si>
  <si>
    <t>Project ID</t>
  </si>
  <si>
    <t>Allowable Difference (ft)</t>
  </si>
  <si>
    <t>These  columns to be hidden with the intent that they be exported with displayed columns to database containing all projects.</t>
  </si>
  <si>
    <t>Contractor</t>
  </si>
  <si>
    <t>September 18 2018</t>
  </si>
  <si>
    <t>ORG_NAME</t>
  </si>
  <si>
    <t>2M Building Inc                                                                                                          dba Home Assurance Services</t>
  </si>
  <si>
    <t>3-D Enterprises  Inc</t>
  </si>
  <si>
    <t>4 - CON ENGINEERING INC</t>
  </si>
  <si>
    <t>6 Rivers Construction Inc.</t>
  </si>
  <si>
    <t>A &amp; A Flooring Inc.</t>
  </si>
  <si>
    <t>A &amp; B Landscaping</t>
  </si>
  <si>
    <t>A A A Solar Electric Inc.</t>
  </si>
  <si>
    <t>A B Hashmi  Inc.</t>
  </si>
  <si>
    <t>A C C U Construction Inc.</t>
  </si>
  <si>
    <t>A C Dike Co                                                                                                              Input for Org List - No User Profile - DBA of SPECIALTY PAVING INC</t>
  </si>
  <si>
    <t>A C L Construction Company  Inc.</t>
  </si>
  <si>
    <t>A G L Landscapes Inc.                                                                                                    Input for Org List - no user profiles</t>
  </si>
  <si>
    <t>A I S Construction Company</t>
  </si>
  <si>
    <t>A J Acosta Company Inc.</t>
  </si>
  <si>
    <t>A M Campbell Electric Inc</t>
  </si>
  <si>
    <t>A M Concrete Incorporated                                                                                                Input for Org List - No User Profile</t>
  </si>
  <si>
    <t>A P Engineering Corporation</t>
  </si>
  <si>
    <t>A S B ELECTRIC</t>
  </si>
  <si>
    <t>A-1 Concrete Cutting &amp; Demolition                                                                                        Input for Org List - no user profiles</t>
  </si>
  <si>
    <t>A-C Electric Company</t>
  </si>
  <si>
    <t>ABC Construction Co.  Inc.</t>
  </si>
  <si>
    <t>ABSL Construction</t>
  </si>
  <si>
    <t>AC Curbs Inc.</t>
  </si>
  <si>
    <t>ACC / Top Grade  JV</t>
  </si>
  <si>
    <t>ACC West Coast Inc</t>
  </si>
  <si>
    <t>ACE FENCE COMPANY                                                                                                        dba of AZ CONSTRUCTION INC</t>
  </si>
  <si>
    <t>ACTIVU CORPORATION                                                                                                       DBA IMTECH CORPORATION</t>
  </si>
  <si>
    <t>AE Com Construction Management                                                                                           Caltrans Consultants</t>
  </si>
  <si>
    <t>AEGIS ITS INC</t>
  </si>
  <si>
    <t>AFM Environmental Inc                                                                                                    Input for Org List - No User Profile</t>
  </si>
  <si>
    <t>AL POMBO INC</t>
  </si>
  <si>
    <t>ALDRIDGE                                                                                                                 dba of ALDRIDGE ELECTRIC INC</t>
  </si>
  <si>
    <t>ALMENDARIZ CONSULTING INC</t>
  </si>
  <si>
    <t>ALTA ENGINEERING GROUP INC</t>
  </si>
  <si>
    <t>ALTA ENVIRONMENTAL LP</t>
  </si>
  <si>
    <t>AMCO Builders</t>
  </si>
  <si>
    <t>AMD Construction Group  Inc.</t>
  </si>
  <si>
    <t>AMEC Earth &amp; Environmental Inc                                                                                           Input for Org List - No User Profile</t>
  </si>
  <si>
    <t>AMERICAN VETERAN PAINTING CO                                                                                             dba of DEL SOL CAPITAL PARTNERS LLC</t>
  </si>
  <si>
    <t>ANDERSON PACIFIC ENGINEERING CONSTRUCTION INC</t>
  </si>
  <si>
    <t>APCO                                                                                                                     dba of Asphalt Dike Construction</t>
  </si>
  <si>
    <t>ARAMEXX CONSTRUCTION                                                                                                     dba of ARAMEXX GROUP INC</t>
  </si>
  <si>
    <t>ARKTOS INCORPORATED</t>
  </si>
  <si>
    <t>ASAP General Engineering</t>
  </si>
  <si>
    <t>ATP General Engineering Contractors                                                                                      Input for Org List - no user profiles</t>
  </si>
  <si>
    <t>AVAR CONSTRUCTION  INC.</t>
  </si>
  <si>
    <t>AVISON CONSTRUCTION INC</t>
  </si>
  <si>
    <t>Aaron Mills Construction Inc.</t>
  </si>
  <si>
    <t>Abbott Cal Neva</t>
  </si>
  <si>
    <t>Abhe &amp; Svoboda Inc</t>
  </si>
  <si>
    <t>Able Fence Company Inc.</t>
  </si>
  <si>
    <t>Abrasive Blasting</t>
  </si>
  <si>
    <t>Acacia Environmental Construction Inc                                                                                    Input for Org List - No User Profiles</t>
  </si>
  <si>
    <t>Acacia Erosion Control Inc.                                                                                              Formerly Acacia Landscaping &amp; Erosion Control Inc.</t>
  </si>
  <si>
    <t>Access Limited Construction</t>
  </si>
  <si>
    <t>Accra Communications Group</t>
  </si>
  <si>
    <t>Accurate Underground &amp; Grading Inc                                                                                       Input for Org List - No User Profile</t>
  </si>
  <si>
    <t>Ace Fence Co                                                                                                             dba of A P W Construction Inc.</t>
  </si>
  <si>
    <t>Acme Concrete Paving Inc                                                                                                 dba A C P I</t>
  </si>
  <si>
    <t>Acme Safety &amp; Supply Corporation                                                                                         Org. name only</t>
  </si>
  <si>
    <t>Adams &amp; Smith  Inc.</t>
  </si>
  <si>
    <t>Advanced Cutting &amp; Paving                                                                                                Input for Org List- no user profiles</t>
  </si>
  <si>
    <t>Advanced Environmental Services                                                                                          Input for Org List - no user profiles</t>
  </si>
  <si>
    <t>Advanced Remedial Services Inc</t>
  </si>
  <si>
    <t>Advantage Paving &amp; Excavating Inc.</t>
  </si>
  <si>
    <t>Aerco Pacific Inc.</t>
  </si>
  <si>
    <t>Agee Construction Corporation</t>
  </si>
  <si>
    <t>Aggregate Products Inc.</t>
  </si>
  <si>
    <t>Akeff Construction                                                                                                       Input for Org List - No User Profile</t>
  </si>
  <si>
    <t>Al's Landclearing Inc.                                                                                                   Input for Org List - No User Profile</t>
  </si>
  <si>
    <t>Alamillo Rebar Inc.</t>
  </si>
  <si>
    <t>Alaniz Construction Inc.</t>
  </si>
  <si>
    <t>Alcorn Fence Company</t>
  </si>
  <si>
    <t>Alfaro Communication Construction Inc.</t>
  </si>
  <si>
    <t>All - Valley Fence &amp; Supply Inc                                                                                          Input for Org List - No User Profile</t>
  </si>
  <si>
    <t>All American Asphalt</t>
  </si>
  <si>
    <t>All Commercial Fence                                                                                                     Input for Org list - no user profile</t>
  </si>
  <si>
    <t>All Phase Excavating &amp; Construction Inc.</t>
  </si>
  <si>
    <t>All Source Coatings Inc                                                                                                  Input for Org List - No User Profile</t>
  </si>
  <si>
    <t>All Steel Fence Inc</t>
  </si>
  <si>
    <t>Allen A Waggoner Construction Inc                                                                                        Input for Org List - No User Profile</t>
  </si>
  <si>
    <t>Allen L Bender Inc</t>
  </si>
  <si>
    <t>Alliance Contracting Inc.                                                                                                Formally Calex Corp.</t>
  </si>
  <si>
    <t>Allied Environmental Inc                                                                                                 Input for Org List - No User Profile</t>
  </si>
  <si>
    <t>Allied Paving Company</t>
  </si>
  <si>
    <t>Alpha &amp; Omega Pavers Inc.                                                                                                Input fo Org List - no user profiles</t>
  </si>
  <si>
    <t>Amber Steel Company                                                                                                      dba of H Wayne Lewis Inc</t>
  </si>
  <si>
    <t>Amelco Electric SF  Inc.</t>
  </si>
  <si>
    <t>America Pacific Construction</t>
  </si>
  <si>
    <t>America West Landscape  Inc.</t>
  </si>
  <si>
    <t>American Bridge / Fluor Enterprises Inc. JV</t>
  </si>
  <si>
    <t>American Civil Constructors West Coast Inc.</t>
  </si>
  <si>
    <t>American Insulation Inc.</t>
  </si>
  <si>
    <t>American Landscape &amp; Pools of California                                                                                 Input for Org List - no user profiles</t>
  </si>
  <si>
    <t>American Pavement Systems Inc.</t>
  </si>
  <si>
    <t>American Paving Co</t>
  </si>
  <si>
    <t>American West Construction</t>
  </si>
  <si>
    <t>American Wrecking Inc</t>
  </si>
  <si>
    <t>Amerine Systems Incorporated</t>
  </si>
  <si>
    <t>Ames Construction Inc.</t>
  </si>
  <si>
    <t>Amland</t>
  </si>
  <si>
    <t>Anderson Dragline  Inc.</t>
  </si>
  <si>
    <t>Anderson Drilling</t>
  </si>
  <si>
    <t>Angelo Utilities                                                                                                         dba of Teichert &amp; Son Inc</t>
  </si>
  <si>
    <t>Angels Sheet Metal Inc.                                                                                                  Input for Org List - No user profiles</t>
  </si>
  <si>
    <t>Angus Asphalt Inc                                                                                                        Input for Org List - No User Profile</t>
  </si>
  <si>
    <t>Anning Johnson Company</t>
  </si>
  <si>
    <t>Anozira Incorporated</t>
  </si>
  <si>
    <t>Anrak Corporation</t>
  </si>
  <si>
    <t>Anton's Service Inc                                                                                                      Input for Org list - No User Profile</t>
  </si>
  <si>
    <t>Anvil Builders Inc.</t>
  </si>
  <si>
    <t>Apex Fence Company  Inc.</t>
  </si>
  <si>
    <t>Apple Valley Communications</t>
  </si>
  <si>
    <t>Applied Electric &amp; Controls Inc.</t>
  </si>
  <si>
    <t>Apply-A-Line  Inc.</t>
  </si>
  <si>
    <t>ArborWorks  Inc</t>
  </si>
  <si>
    <t>Arborwell Inc.</t>
  </si>
  <si>
    <t>Archer Western Contractors  Ltd</t>
  </si>
  <si>
    <t>Area - West Fence Co</t>
  </si>
  <si>
    <t>Argonaut Constructors</t>
  </si>
  <si>
    <t>Armour Steel Co.  Inc.                                                                                                   Input for Org List - No User Profile</t>
  </si>
  <si>
    <t>Arnaudo Construction Inc</t>
  </si>
  <si>
    <t>Arrieta Construction Inc</t>
  </si>
  <si>
    <t>Arrow Fencing                                                                                                            dba of Woida Enterprises Inc.</t>
  </si>
  <si>
    <t>Arrow Signs                                                                                                              Input for Org List - No User Profile</t>
  </si>
  <si>
    <t>Arthur G Ortiz Concrete Inc.</t>
  </si>
  <si>
    <t>Arthurs Contracting Inc.</t>
  </si>
  <si>
    <t>Asbestos Services Inc.                                                                                                   dba A S I Inc</t>
  </si>
  <si>
    <t>Ashron Construction &amp; Restoration Inc.</t>
  </si>
  <si>
    <t>Aspen Developers Corp</t>
  </si>
  <si>
    <t>Asphalt Construction Co  Inc.</t>
  </si>
  <si>
    <t>Associated Traffic Safety                                                                                                DBA of Kellie Avila Construction Services Inc.</t>
  </si>
  <si>
    <t>Atkinson Contractors L P</t>
  </si>
  <si>
    <t>Atlas Peak Construction                                                                                                  Input for Org List - No User Profile</t>
  </si>
  <si>
    <t>Auburn Gardening &amp; Landscape</t>
  </si>
  <si>
    <t>Austin Enterprises                                                                                                       dba of California Grinding Specialties Inc.</t>
  </si>
  <si>
    <t>Autobahn Construction Inc.</t>
  </si>
  <si>
    <t>Avar Construction Systems Inc                                                                                            Input for Org List - No User Profile</t>
  </si>
  <si>
    <t>Ayala Boring Inc.                                                                                                        Input for Org List - no user profile</t>
  </si>
  <si>
    <t>B &amp; B Developers</t>
  </si>
  <si>
    <t>B &amp; B NURSERIES INC                                                                                                      DBA THE LANDSCAPE CENTER</t>
  </si>
  <si>
    <t>B A Retro Inc.</t>
  </si>
  <si>
    <t>B C Rentals Inc                                                                                                          Input for Org List - No User Profile</t>
  </si>
  <si>
    <t>B C Traffic Specialist                                                                                                   dba of B C Rentals Inc</t>
  </si>
  <si>
    <t>B M C Enterprises Inc</t>
  </si>
  <si>
    <t>B R M</t>
  </si>
  <si>
    <t>B Young Enterprises Inc.</t>
  </si>
  <si>
    <t>BADGER Daylighting Inc</t>
  </si>
  <si>
    <t>BAY AREA DRILLING INC                                                                                                    Input for Org list - No User Profiles</t>
  </si>
  <si>
    <t>BEC Construction Co.                                                                                                     dba of Carlson Construction Inc.</t>
  </si>
  <si>
    <t>BELIVEAU ENGINEERING CONTRACTORS INC</t>
  </si>
  <si>
    <t>BLUE IRON FOUNDATIONS AND SHORING LLC</t>
  </si>
  <si>
    <t>BOSCO CONSTRUCTORS INC</t>
  </si>
  <si>
    <t>BRCO Constructors  Inc.</t>
  </si>
  <si>
    <t>BRIDGEWAY CIVIL CONSTRUCTORS INC</t>
  </si>
  <si>
    <t>Backflow Prevention Specialists Inc</t>
  </si>
  <si>
    <t>Baiba's Safety Service Inc                                                                                               Input for Org List - No User Profile</t>
  </si>
  <si>
    <t>Bailey Fence Company Inc                                                                                                 Input for Org List - no user profiles</t>
  </si>
  <si>
    <t>Bailey's Trenchless  Inc</t>
  </si>
  <si>
    <t>Baldry Brother's Drilling</t>
  </si>
  <si>
    <t>Baldwin Contracting Company Inc                                                                                          dba Knife River Construction</t>
  </si>
  <si>
    <t>Balfour Beatty Infrastructure Inc                                                                                        Formerly Balfour Beatty Construction Inc</t>
  </si>
  <si>
    <t>Balfour Beatty/Ortiz Enterprises Inc. JV</t>
  </si>
  <si>
    <t>Baltazar Construction Inc.</t>
  </si>
  <si>
    <t>Banshee Construction Company</t>
  </si>
  <si>
    <t>Barber Construction  Inc.</t>
  </si>
  <si>
    <t>Barraza &amp; Sons Heavy Equipments Inc                                                                                      Input for Org List - No User Profile</t>
  </si>
  <si>
    <t>Barry Foster Electrical Contractor</t>
  </si>
  <si>
    <t>Bartholomew Enterprises</t>
  </si>
  <si>
    <t>Bauman Landscape and Construction  Inc.</t>
  </si>
  <si>
    <t>Bay Area Concretes Inc.                                                                                                  Input for Org List - no user profiles</t>
  </si>
  <si>
    <t>Bay Area Reinforcing</t>
  </si>
  <si>
    <t>Bay Area Traffic Solutions Inc.                                                                                          Input for Org List - no user profiles</t>
  </si>
  <si>
    <t>Bay Area Tree Specialists</t>
  </si>
  <si>
    <t>Bay Cities / Myers JV</t>
  </si>
  <si>
    <t>Bay Cities Paving &amp; Grading  Inc.</t>
  </si>
  <si>
    <t>Bay Line Cutting &amp; Coring Inc.</t>
  </si>
  <si>
    <t>Bayside Stripe &amp; Seal Inc.</t>
  </si>
  <si>
    <t>Beador Construction Company  Inc.</t>
  </si>
  <si>
    <t>Bear Electrical Solutions  Inc.</t>
  </si>
  <si>
    <t>Bear Valley Paving</t>
  </si>
  <si>
    <t>Becho Inc.                                                                                                               Input for Org List - no user profiles</t>
  </si>
  <si>
    <t>Belaire-West Landscape  Inc.</t>
  </si>
  <si>
    <t>Bellagio Construction and Landscape Engineering</t>
  </si>
  <si>
    <t>Belshire Environmental Services Inc                                                                                      Input for Org List - no user profiles</t>
  </si>
  <si>
    <t>Beltramo Electric Inc.                                                                                                   Input for Org List - no user profiles</t>
  </si>
  <si>
    <t>Bena Company</t>
  </si>
  <si>
    <t>Benco Bridges</t>
  </si>
  <si>
    <t>Benicia/Martinez Construction</t>
  </si>
  <si>
    <t>Bentancourt Bros Construction Inc</t>
  </si>
  <si>
    <t>Berkeley Engineering Co Inc</t>
  </si>
  <si>
    <t>Bert W. Salas  Inc.</t>
  </si>
  <si>
    <t>Beryl Lockhart Enterprises</t>
  </si>
  <si>
    <t>Best Interiors</t>
  </si>
  <si>
    <t>Big Wakoo Fence Inc                                                                                                      Input for Org List - No User Profile</t>
  </si>
  <si>
    <t>Bill Nelson General Engineering Construction Inc</t>
  </si>
  <si>
    <t>Bio Clean Environmental Services Inc.</t>
  </si>
  <si>
    <t>Biondi Paving Inc</t>
  </si>
  <si>
    <t>Bithell Inc.</t>
  </si>
  <si>
    <t>Blaisdell Construction  Inc.</t>
  </si>
  <si>
    <t>Blanco Construction</t>
  </si>
  <si>
    <t>Blastco Incorporated                                                                                                     dba N Y Blastco Inc</t>
  </si>
  <si>
    <t>Bleyco Incorporated</t>
  </si>
  <si>
    <t>Blocka Construction Inc.</t>
  </si>
  <si>
    <t>Blois Construction Inc.</t>
  </si>
  <si>
    <t>Blue Iron Inc.                                                                                                           Input for Org List - no user profiles</t>
  </si>
  <si>
    <t>Bob Brown Backhoe Service</t>
  </si>
  <si>
    <t>Bock Company</t>
  </si>
  <si>
    <t>Bond Blacktop</t>
  </si>
  <si>
    <t>Bond Blacktop Inc.</t>
  </si>
  <si>
    <t>Bonelli &amp; Brown Acoustics &amp; Accessories Inc.</t>
  </si>
  <si>
    <t>Borg Fence Commercial                                                                                                    Input for Org List - no user profiles</t>
  </si>
  <si>
    <t>Bortolussi &amp; Watkin Inc.</t>
  </si>
  <si>
    <t>Boulderscape Inc.</t>
  </si>
  <si>
    <t>Bouthillier's Construction Inc</t>
  </si>
  <si>
    <t>Bowe Contractors Inc</t>
  </si>
  <si>
    <t>Bowman Asphalt Inc</t>
  </si>
  <si>
    <t>Brent Engineering  Inc.</t>
  </si>
  <si>
    <t>Brian J Federico</t>
  </si>
  <si>
    <t>Brickley Environmental                                                                                                   dba of Brickley Construction Company Inc.</t>
  </si>
  <si>
    <t>Bridge Masters Inc.</t>
  </si>
  <si>
    <t>Broadway Mechanical - Contractors Inc.</t>
  </si>
  <si>
    <t>Brosamer &amp; Wall Inc.</t>
  </si>
  <si>
    <t>Brough Construction Inc</t>
  </si>
  <si>
    <t>Brown &amp; Fesler Inc</t>
  </si>
  <si>
    <t>Brutoco Engineering &amp; Construction  Inc.</t>
  </si>
  <si>
    <t>Bud Garman Construction Services Inc.</t>
  </si>
  <si>
    <t>Bugler Construction</t>
  </si>
  <si>
    <t>Building Consulting Engineers Inc.</t>
  </si>
  <si>
    <t>Burdick Excavating Co Inc.</t>
  </si>
  <si>
    <t>Burns-Pacific Construction  Inc.</t>
  </si>
  <si>
    <t>Bush Engineering Inc.</t>
  </si>
  <si>
    <t>C &amp; R FENCE CONTRACTORS</t>
  </si>
  <si>
    <t>C &amp; S Construction</t>
  </si>
  <si>
    <t>C &amp; W Construction Specialties  Inc.</t>
  </si>
  <si>
    <t>C &amp; W Diving Services  Inc</t>
  </si>
  <si>
    <t>C A Rasmussen  Inc.</t>
  </si>
  <si>
    <t>C C F G CONSTRUCTION                                                                                                     dba of CENTRAL COAST FINANCIAL GROUP INC.</t>
  </si>
  <si>
    <t>C C Myers Inc</t>
  </si>
  <si>
    <t>C E Green Corp</t>
  </si>
  <si>
    <t>C E Harris Incorporated                                                                                                  dba Harris Electric</t>
  </si>
  <si>
    <t>C E Wylie Construction Co</t>
  </si>
  <si>
    <t>C F Archibald Paving Inc.</t>
  </si>
  <si>
    <t>C L Concrete Constructors Inc</t>
  </si>
  <si>
    <t>C L Industrial Coatings Inc.                                                                                             dba of C L Coatings Inc.</t>
  </si>
  <si>
    <t>C M C Construction                                                                                                       dba of C M C Traffic Control Specialists Inc</t>
  </si>
  <si>
    <t>C M C Fontana Steel                                                                                                      Input for Org List - No User Profile</t>
  </si>
  <si>
    <t>C M C Rebar Fresno                                                                                                       dba of C M C Steel Fabricators Inc; Input for Org List - No User Profile</t>
  </si>
  <si>
    <t>C M C Traffic Control Specialists Inc.                                                                                   dba CMC Construction</t>
  </si>
  <si>
    <t>C M T Alpine Electric Inc</t>
  </si>
  <si>
    <t>C M V Electric</t>
  </si>
  <si>
    <t>C N J Enterprises Inc.</t>
  </si>
  <si>
    <t>C R C Roofing Inc                                                                                                        Input for Org List - No User Profile</t>
  </si>
  <si>
    <t>C S I  Electrical Contractors  Inc.</t>
  </si>
  <si>
    <t>C S I / S J H  A Joint Venture                                                                                           Managing Partner - C S I</t>
  </si>
  <si>
    <t>C S S Environmental Services Inc</t>
  </si>
  <si>
    <t>C T AND F  INC.</t>
  </si>
  <si>
    <t>C W FOX CONSTRUCTION INC                                                                                                 License #946231</t>
  </si>
  <si>
    <t>C W S Systems Inc</t>
  </si>
  <si>
    <t>CAL EMPIRE ENGINEERING INC</t>
  </si>
  <si>
    <t>CAL VET ENGINEERING                                                                                                      dba of CAL VET CONSTRUCTION INC</t>
  </si>
  <si>
    <t>CALCO FENCE INC</t>
  </si>
  <si>
    <t>CALPROMAX ENGINEERING INC</t>
  </si>
  <si>
    <t>CAMCO Construction Electri  Inc.                                                                                         input for Org list - no user profile</t>
  </si>
  <si>
    <t>CAP Construction</t>
  </si>
  <si>
    <t>CAPAX GROUP INC</t>
  </si>
  <si>
    <t>CEN-CAL CONSTRUCTION                                                                                                     dba of J.L. PLANK</t>
  </si>
  <si>
    <t>CGO Construction Company Inc                                                                                             Input for Org List - No User Profile</t>
  </si>
  <si>
    <t>CLEAN CUT LANDSCAPE INCORPORATED</t>
  </si>
  <si>
    <t>CLEAR HEART DRILLING INC</t>
  </si>
  <si>
    <t>COBURN'S ASPHALT INC</t>
  </si>
  <si>
    <t>COMPASS ENGINEERING CONTRACTORS INC</t>
  </si>
  <si>
    <t>CONTRACT DRILLING &amp; BLASTING LLC</t>
  </si>
  <si>
    <t>COR-RAY PAINTING CO                                                                                                      Subcontractor to Nicetouch</t>
  </si>
  <si>
    <t>COVARRUBIAS BROS CONSTRUCTION INC</t>
  </si>
  <si>
    <t>CUTTING EDGE CONCRETE SERVICES INC</t>
  </si>
  <si>
    <t>Cable Pipe &amp; Leak Detection Inc                                                                                          Input for Org List - No User Profile</t>
  </si>
  <si>
    <t>Cal - Kern Construction</t>
  </si>
  <si>
    <t>Cal - Vet Construction Services Inc                                                                                      Input for Org List - no user profiles</t>
  </si>
  <si>
    <t>Cal Electro Inc</t>
  </si>
  <si>
    <t>Cal Stripe  Inc</t>
  </si>
  <si>
    <t>Cal Valley Construction Inc</t>
  </si>
  <si>
    <t>Cal-Neva Construction Services Inc.</t>
  </si>
  <si>
    <t>CalPortland Construction                                                                                                 Formerly Union Asphalt Inc.</t>
  </si>
  <si>
    <t>Calex Corp.                                                                                                              dba of Gerald E. Gibbs</t>
  </si>
  <si>
    <t>Calex Engineering Company</t>
  </si>
  <si>
    <t>California Arbor Care Inc.</t>
  </si>
  <si>
    <t>California Builders Group Inc.</t>
  </si>
  <si>
    <t>California Curb &amp; Landscape Inc</t>
  </si>
  <si>
    <t>California Engineering &amp; Contracting Inc</t>
  </si>
  <si>
    <t>California Engineering Contractors Inc.</t>
  </si>
  <si>
    <t>California Engineering Contractors Inc. / Silver Contractors Inc A Joint Venture</t>
  </si>
  <si>
    <t>California Highway Products</t>
  </si>
  <si>
    <t>California Land Surveying</t>
  </si>
  <si>
    <t>California Pavement Maintenance Co  Inc.</t>
  </si>
  <si>
    <t>California Professional Electrical Engineering                                                                           dba of California Professional Engineering</t>
  </si>
  <si>
    <t>California Traffic Maintenance Inc</t>
  </si>
  <si>
    <t>California Tree Service Inc                                                                                              Input for Org List - No User Profile</t>
  </si>
  <si>
    <t>California Trenchless Inc.</t>
  </si>
  <si>
    <t>Calmex Engineering Inc.</t>
  </si>
  <si>
    <t>Caltrop Corporation</t>
  </si>
  <si>
    <t>Camblin Steel Service Inc.</t>
  </si>
  <si>
    <t>Campanella Corporation</t>
  </si>
  <si>
    <t>Campbell Landscapes Inc</t>
  </si>
  <si>
    <t>Capitol Traffic Services Inc                                                                                             Input for Org List - No User Profiles</t>
  </si>
  <si>
    <t>Carlson's Construction</t>
  </si>
  <si>
    <t>Carolino Construction</t>
  </si>
  <si>
    <t>Carone &amp; Co.  Inc.</t>
  </si>
  <si>
    <t>Carrollco Inc.</t>
  </si>
  <si>
    <t>Case Pacific Company</t>
  </si>
  <si>
    <t>Cass Construction Inc</t>
  </si>
  <si>
    <t>Castello  Inc.</t>
  </si>
  <si>
    <t>Castle Concrete Pumping Inc.                                                                                             Input for Org List - no user profiles</t>
  </si>
  <si>
    <t>Castlerock Environmental Inc</t>
  </si>
  <si>
    <t>Catalina Structures                                                                                                      Input for Org List - no user profiles</t>
  </si>
  <si>
    <t>Cazadores Construction Inc</t>
  </si>
  <si>
    <t>Cecilia's Safety Service Inc.                                                                                            Input for Org List - no user profiles</t>
  </si>
  <si>
    <t>Cell - Crete Corporation</t>
  </si>
  <si>
    <t>Cement Cutting Inc                                                                                                       Input for Org List - No User Profile</t>
  </si>
  <si>
    <t>Centerline Striping Company Inc.</t>
  </si>
  <si>
    <t>Central Coast Fence Inc                                                                                                  Input for Org List -  no user profiles</t>
  </si>
  <si>
    <t>Central Fence Co.</t>
  </si>
  <si>
    <t>Central Striping Service Inc.</t>
  </si>
  <si>
    <t>Central Valley Asphalt                                                                                                   dba of Doug Ross Incorporated</t>
  </si>
  <si>
    <t>Central Valley Engineering &amp; Asphalt Inc.</t>
  </si>
  <si>
    <t>Certified Coatings Company</t>
  </si>
  <si>
    <t>Channel Coast Corporation</t>
  </si>
  <si>
    <t>Channel Islands Roofing Inc.</t>
  </si>
  <si>
    <t>Charles Evleth Construction</t>
  </si>
  <si>
    <t>Charlie B Global Construction Clean-Up</t>
  </si>
  <si>
    <t>Charlie's Custom Excavating</t>
  </si>
  <si>
    <t>Chavez Fence Company</t>
  </si>
  <si>
    <t>Chester Bross Construction Company</t>
  </si>
  <si>
    <t>Choctaw Construction Company Inc</t>
  </si>
  <si>
    <t>Chrisp Company</t>
  </si>
  <si>
    <t>Christian Brothers Flooring and Interiors  Inc</t>
  </si>
  <si>
    <t>Christie Constructors  Inc.</t>
  </si>
  <si>
    <t>Christopher R Morales Inc</t>
  </si>
  <si>
    <t>Chumo Construction  Inc.</t>
  </si>
  <si>
    <t>Cimarron Inc.</t>
  </si>
  <si>
    <t>Cinderella Showcase                                                                                                      dba Cinderella Carpet One Floor &amp; Home</t>
  </si>
  <si>
    <t>Cindy Trump Inc Lindys Cold Planing</t>
  </si>
  <si>
    <t>Circulating Air Inc.</t>
  </si>
  <si>
    <t>Cirimele Electric Works Inc.</t>
  </si>
  <si>
    <t>Clark Bros Inc</t>
  </si>
  <si>
    <t>Clayborn Contracting Group  Inc.</t>
  </si>
  <si>
    <t>Clean Cut Landscape</t>
  </si>
  <si>
    <t>Clearwater Landscape Services                                                                                            dba of Clearwater Construction Services Inc.</t>
  </si>
  <si>
    <t>Cleary Bros Landscape Inc.</t>
  </si>
  <si>
    <t>Clemens Construction Co.</t>
  </si>
  <si>
    <t>Cleveland Wrecking Co                                                                                                    Input for Org List - No User Profile</t>
  </si>
  <si>
    <t>Coast Construction Inc</t>
  </si>
  <si>
    <t>Coastal Air Inc                                                                                                          Input for Org List - No User Profile</t>
  </si>
  <si>
    <t>Cobabe Brothers Plumbing                                                                                                 Input for Org List - No User Profile</t>
  </si>
  <si>
    <t>Coffman Specialties  Inc.</t>
  </si>
  <si>
    <t>Coffman/Parsons A Joint Venture</t>
  </si>
  <si>
    <t>Colich &amp; Sons  L.P.</t>
  </si>
  <si>
    <t>Collins Electrical Company  Inc.</t>
  </si>
  <si>
    <t>Columbia Electric Inc</t>
  </si>
  <si>
    <t>Commercial &amp; Industrial Roofing Co. Inc.</t>
  </si>
  <si>
    <t>Commercial Power Sweep</t>
  </si>
  <si>
    <t>Competitive Edge Electric Inc.                                                                                           Input for Org List - no user profiles</t>
  </si>
  <si>
    <t>Conco                                                                                                                    dba of Gonsalves &amp; Santucci Inc.</t>
  </si>
  <si>
    <t>Condon Johnson &amp; Associates  Inc.</t>
  </si>
  <si>
    <t>Condor Inc</t>
  </si>
  <si>
    <t>Cone Engineering</t>
  </si>
  <si>
    <t>Conspec Incorporated                                                                                                     Input for Org List - No User Profile</t>
  </si>
  <si>
    <t>Constructicon Corp                                                                                                       dba CIC</t>
  </si>
  <si>
    <t>Construction Area Signs Inc                                                                                              dba CAS</t>
  </si>
  <si>
    <t>Continental Electric                                                                                                     dba of Charles Kopp Inc</t>
  </si>
  <si>
    <t>Contractcore</t>
  </si>
  <si>
    <t>Contractors Chemical Inc.</t>
  </si>
  <si>
    <t>Converse Construction Inc.</t>
  </si>
  <si>
    <t>Cook General Engineering Inc                                                                                             dba Cook Engineering Inc</t>
  </si>
  <si>
    <t>Cooper Crane &amp; Rigging Inc / West Coast Welding  JV</t>
  </si>
  <si>
    <t>Cooper Engineering Incorporated</t>
  </si>
  <si>
    <t>Cooper Oates Air Conditioning                                                                                            Input for Org List - No User Profile</t>
  </si>
  <si>
    <t>Coral Corporation of Oregon</t>
  </si>
  <si>
    <t>Cornerstone Masonry Inc                                                                                                  License # 692989</t>
  </si>
  <si>
    <t>Cox &amp; Cox Construction Inc.</t>
  </si>
  <si>
    <t>Craig Britton General Contractor</t>
  </si>
  <si>
    <t>Crane Rental Service Inc</t>
  </si>
  <si>
    <t>Creekside Commercial Builders Inc</t>
  </si>
  <si>
    <t>Crook Logging Inc</t>
  </si>
  <si>
    <t>Crosstown Electrical &amp; Data</t>
  </si>
  <si>
    <t>Crown Fence Company</t>
  </si>
  <si>
    <t>Crowner Sheet Metal Inc.</t>
  </si>
  <si>
    <t>Cruco Construction Group  Inc.</t>
  </si>
  <si>
    <t>Crusader Fence Company Inc</t>
  </si>
  <si>
    <t>Cunningham &amp; Sons  Inc.</t>
  </si>
  <si>
    <t>Custom Crushing Industries Inc.</t>
  </si>
  <si>
    <t>Custom Fence Co.</t>
  </si>
  <si>
    <t>Cut 'N Core                                                                                                              Input for Org List - No User Profile</t>
  </si>
  <si>
    <t>D &amp; G Concrete Inc</t>
  </si>
  <si>
    <t>D &amp; M Traffic Services Inc.                                                                                              Input for Org List - no user profiles</t>
  </si>
  <si>
    <t>D A Whitacre Construction Inc.</t>
  </si>
  <si>
    <t>D A Wood Construction Inc.</t>
  </si>
  <si>
    <t>D C Hubbs Construction                                                                                                   dba of Danny C Hubbs Construction Inc;  Input for Org List - No User Profile</t>
  </si>
  <si>
    <t>D G Granade Inc.</t>
  </si>
  <si>
    <t>D G Yeager Construction Company</t>
  </si>
  <si>
    <t>D H Williams Construction Incorporated                                                                                   Created For Arbitration Case Only</t>
  </si>
  <si>
    <t>D J MILLER INC</t>
  </si>
  <si>
    <t>D J SCHEFFLER &amp; NYE INC</t>
  </si>
  <si>
    <t>D M Brown Inc</t>
  </si>
  <si>
    <t>D R P National Inc.</t>
  </si>
  <si>
    <t>D S P Electrical Contractors inc</t>
  </si>
  <si>
    <t>D W Young Construction Company</t>
  </si>
  <si>
    <t>DAVEY                                                                                                                    DBA OF DAVEY TREE SURGERY COMPANY</t>
  </si>
  <si>
    <t>DB General Engineering &amp; Site Development</t>
  </si>
  <si>
    <t>DBX  Inc.</t>
  </si>
  <si>
    <t>DECKER LANDSCAPING INC</t>
  </si>
  <si>
    <t>DEES BURKE ENGINEERING CONSTRUCTORS LLC</t>
  </si>
  <si>
    <t>DJM Construction Co Inc.</t>
  </si>
  <si>
    <t>DLS Constructors  Inc</t>
  </si>
  <si>
    <t>DRG Fence Incorporated                                                                                                   License 938507</t>
  </si>
  <si>
    <t>DSS Company                                                                                                              dba Knife River Construction</t>
  </si>
  <si>
    <t>DYNAMIC GENERATOR SERVICE INC</t>
  </si>
  <si>
    <t>Dakota Drilling &amp; Concrete Inc                                                                                           Input for Org List - No User Profile</t>
  </si>
  <si>
    <t>Daley Corporation                                                                                                        dba of Nicholas Grant Corporation</t>
  </si>
  <si>
    <t>Dalke &amp; Sons Construction Inc                                                                                            Input for Org List - No User Profile</t>
  </si>
  <si>
    <t>Damar Construction Inc.</t>
  </si>
  <si>
    <t>Danielson Construction Inc.</t>
  </si>
  <si>
    <t>Danny C Hubbs Construction Inc</t>
  </si>
  <si>
    <t>Danny's Construction Company Inc</t>
  </si>
  <si>
    <t>Darrel Varni Electric Inc.</t>
  </si>
  <si>
    <t>Darren Taylor Construction                                                                                               Input for Org. List - no user porfiles</t>
  </si>
  <si>
    <t>Daryl Griffis Acoustics Inc.</t>
  </si>
  <si>
    <t>Dasco Construction &amp; Drywall Inc.</t>
  </si>
  <si>
    <t>Dave Whipple Sheet Metal Inc.</t>
  </si>
  <si>
    <t>Dawson - Mauldin Construction inc</t>
  </si>
  <si>
    <t>Daylen  Inc.</t>
  </si>
  <si>
    <t>DeBruin Construction Inc.</t>
  </si>
  <si>
    <t>DeSilva Gates / Benco  JV</t>
  </si>
  <si>
    <t>DeSilva Gates / Brosamer  JV</t>
  </si>
  <si>
    <t>DeSilva Gates / FCI North  JV</t>
  </si>
  <si>
    <t>DeSilva Gates / MCM  JV</t>
  </si>
  <si>
    <t>DeSilva Gates Construction</t>
  </si>
  <si>
    <t>Deco-Pave  Inc.</t>
  </si>
  <si>
    <t>Dekay Demolition And Clearing Inc.</t>
  </si>
  <si>
    <t>Del Secco Diamond Core &amp; Saw Inc</t>
  </si>
  <si>
    <t>Delta Grinding Company Inc                                                                                               Input for Org List - No User Profiles</t>
  </si>
  <si>
    <t>Den Boer Engineering and Construction Inc.</t>
  </si>
  <si>
    <t>Desert Concepts Construction Inc A California Corporation</t>
  </si>
  <si>
    <t>Desilva Gates - Viking JV</t>
  </si>
  <si>
    <t>Diablo Contractors  Inc.</t>
  </si>
  <si>
    <t>Diamond Lane Contractors</t>
  </si>
  <si>
    <t>Diamond Paving Inc.</t>
  </si>
  <si>
    <t>Diani Building Corp                                                                                                      Formerly A J Diani Construction Inc</t>
  </si>
  <si>
    <t>Diede Construction Inc.                                                                                                  Input for Org List - No user profiles</t>
  </si>
  <si>
    <t>Dietz Hydroseeding Company</t>
  </si>
  <si>
    <t>Dig It Construction Inc</t>
  </si>
  <si>
    <t>Dillard Environmental Services                                                                                           dba of Dillard Trucking Inc</t>
  </si>
  <si>
    <t>Dirt and Aggregate Interchange Inc                                                                                       Input for Org List - No User Profile</t>
  </si>
  <si>
    <t>Disney Construction  Inc.</t>
  </si>
  <si>
    <t>Disney/ OC Jones JV</t>
  </si>
  <si>
    <t>Diversified Concrete Cutting Inc.                                                                                        Input for Org List - no user profiles</t>
  </si>
  <si>
    <t>Diversified Concrete Inc.</t>
  </si>
  <si>
    <t>Diversified Landscape Co.</t>
  </si>
  <si>
    <t>Diversified Landscape Management Inc</t>
  </si>
  <si>
    <t>Don Garcia Excavating and Paving Inc.</t>
  </si>
  <si>
    <t>Don H Mahaffey Drilling Co</t>
  </si>
  <si>
    <t>Don Peterson Contracting Inc</t>
  </si>
  <si>
    <t>Donald F Gallino Inc.  General Contractors</t>
  </si>
  <si>
    <t>Dorado &amp; Dorado Construction                                                                                             Input for Org List - No User Profile</t>
  </si>
  <si>
    <t>Doug Allen Plumbing Inc</t>
  </si>
  <si>
    <t>Doug Veerkamp General Engineering</t>
  </si>
  <si>
    <t>Dreambuilder</t>
  </si>
  <si>
    <t>Drill Tech Drilling &amp; Shoring</t>
  </si>
  <si>
    <t>Dual Cal Builders  Inc.</t>
  </si>
  <si>
    <t>Dunton Construction Company Inc.</t>
  </si>
  <si>
    <t>Durham Stabilization Inc.</t>
  </si>
  <si>
    <t>Dynalectric</t>
  </si>
  <si>
    <t>Dywidag Systems International USA  Inc.</t>
  </si>
  <si>
    <t>E - Nor Innovations Inc.                                                                                                 Input for Org List - no user profiles</t>
  </si>
  <si>
    <t>E D Safety Services Inc</t>
  </si>
  <si>
    <t>E L Hobbs Inc</t>
  </si>
  <si>
    <t>E L S Investments                                                                                                        dba Environmental Landscape Solutions</t>
  </si>
  <si>
    <t>E R S I                                                                                                                  dba of ENVIRONMENTAL REMEDIATION SERVICES INC</t>
  </si>
  <si>
    <t>E T I C</t>
  </si>
  <si>
    <t>E. P. Jarrett Foundation Company  Inc.                                                                                   Input for Org List - No User Profile</t>
  </si>
  <si>
    <t>E.E. Gilbert Construction  Inc.</t>
  </si>
  <si>
    <t>EBS GENERAL ENGINEERING INC                                                                                              License #720016</t>
  </si>
  <si>
    <t>EDT Engineering Co.  Inc.</t>
  </si>
  <si>
    <t>ELSON ELECTRIC INC</t>
  </si>
  <si>
    <t>ENGELKE CONSTRUCTION INC                                                                                                 Input for Org List - No User Profile</t>
  </si>
  <si>
    <t>EPIDENDIO CONSTRUCTION INC</t>
  </si>
  <si>
    <t>EWB Cert FTP</t>
  </si>
  <si>
    <t>Eagle Peak Rock &amp; Paving  Inc.                                                                                           Formerly Fitch Sand &amp; Gravel</t>
  </si>
  <si>
    <t>Eaglelift Inc.</t>
  </si>
  <si>
    <t>East Bay Construction Company Inc</t>
  </si>
  <si>
    <t>Eco-Logic  Inc.</t>
  </si>
  <si>
    <t>Econolite Traffic Engineering &amp; Maintenance Inc</t>
  </si>
  <si>
    <t>Edward W Scott Electric Co Inc</t>
  </si>
  <si>
    <t>El Cajon Grading &amp; Engineering Co.  Inc.</t>
  </si>
  <si>
    <t>El Camino Paving Inc</t>
  </si>
  <si>
    <t>Elam Woods Construction Company Inc.</t>
  </si>
  <si>
    <t>Elecnor Belco Electric Inc                                                                                               Input for Org List - No User Profiles</t>
  </si>
  <si>
    <t>Electricomm Systems Inc                                                                                                  Input for Org List - No User Profile</t>
  </si>
  <si>
    <t>Elevation General Engineering Contractors Inc</t>
  </si>
  <si>
    <t>Elijah Electric</t>
  </si>
  <si>
    <t>Elite Landscaping Inc</t>
  </si>
  <si>
    <t>Elken Contracting  Inc.</t>
  </si>
  <si>
    <t>Emad Nabih</t>
  </si>
  <si>
    <t>Emert Construction Inc</t>
  </si>
  <si>
    <t>Emmett's Excavation Grading &amp; Paving</t>
  </si>
  <si>
    <t>Empire Landscaping Inc.</t>
  </si>
  <si>
    <t>Empire Steel Inc.                                                                                                        Input for Org List - no user profiles</t>
  </si>
  <si>
    <t>Engineered Soil Repairs Inc</t>
  </si>
  <si>
    <t>Enviro - Crete Inc                                                                                                       Input for Org List - No User Profile</t>
  </si>
  <si>
    <t>Ernest Dee</t>
  </si>
  <si>
    <t>Erreca's Inc</t>
  </si>
  <si>
    <t>Eslick Construction Inc.</t>
  </si>
  <si>
    <t>Euro Style Management</t>
  </si>
  <si>
    <t>Evenson Plumbing Inc.</t>
  </si>
  <si>
    <t>Excel Paving</t>
  </si>
  <si>
    <t>F &amp; H Construction</t>
  </si>
  <si>
    <t>F C Business Systems Inc</t>
  </si>
  <si>
    <t>F D Thomas Inc.</t>
  </si>
  <si>
    <t>F W Spencer &amp; Son Inc</t>
  </si>
  <si>
    <t>FCI / Balfour Beatty  JV</t>
  </si>
  <si>
    <t>FCI / Cleveland Bridge JV</t>
  </si>
  <si>
    <t>FCI / Granite JV</t>
  </si>
  <si>
    <t>FCI / Interbeton Inc. JV</t>
  </si>
  <si>
    <t>FEDCO Construction Inc</t>
  </si>
  <si>
    <t>FNF Construction</t>
  </si>
  <si>
    <t>FREEDLUN HYDROSEEDING INC</t>
  </si>
  <si>
    <t>FTP test contractor</t>
  </si>
  <si>
    <t>FUTURE D B INTERNATIONAL INC</t>
  </si>
  <si>
    <t>Falcon General Engineering Inc.</t>
  </si>
  <si>
    <t>Fallen Leaf Tree Service Inc</t>
  </si>
  <si>
    <t>Family Tree Service Inc                                                                                                  Input for Org List - No User Profiles</t>
  </si>
  <si>
    <t>Farrell Design-Build Companies</t>
  </si>
  <si>
    <t>Farrell Design-Build Companies Inc                                                                                       License #477361</t>
  </si>
  <si>
    <t>Farrell Pacific Mechanical</t>
  </si>
  <si>
    <t>Farwest Safety Inc</t>
  </si>
  <si>
    <t>Fast Demolition Inc.</t>
  </si>
  <si>
    <t>Fence Factory                                                                                                            Input for Org List - no user profile</t>
  </si>
  <si>
    <t>FenceCorp Inc                                                                                                            Input for Org List - No User Profile</t>
  </si>
  <si>
    <t>Ferma Corporation</t>
  </si>
  <si>
    <t>Ferreira Coastal Construction Co                                                                                         dba of FERREIRA CONSTRUCTION CO INC</t>
  </si>
  <si>
    <t>Fieldstone Construction Company</t>
  </si>
  <si>
    <t>Filipponi-Thompson Drilling Inc.</t>
  </si>
  <si>
    <t>Fine Grade Equipment Inc                                                                                                 Input for Org List - no user profiles</t>
  </si>
  <si>
    <t>First Vanguard Rentals and Sales</t>
  </si>
  <si>
    <t>Flash Traffic Inc                                                                                                        Input for Org List - No User Profile</t>
  </si>
  <si>
    <t>Flashco Inc                                                                                                              Input for Org List - No User Profile</t>
  </si>
  <si>
    <t>Flat Top Grading Inc.</t>
  </si>
  <si>
    <t>Flatiron Electric Group Inc.</t>
  </si>
  <si>
    <t>Flatiron West Inc. (North)                                                                                               Formerly FCI Constructors</t>
  </si>
  <si>
    <t>Flatiron West Inc. (South)                                                                                               Formerly FCI Constructors</t>
  </si>
  <si>
    <t>Flatiron West/Sukut Construction JV                                                                                      Managing Partner Flatiron West</t>
  </si>
  <si>
    <t>Flatiron-Skanska-Stacy &amp; Witbeck  JV</t>
  </si>
  <si>
    <t>Fleming Environmental Inc.</t>
  </si>
  <si>
    <t>Fletcher's Plumbing and Contracting Inc.</t>
  </si>
  <si>
    <t>Flintco Inc.</t>
  </si>
  <si>
    <t>Floyd Johnston Construction Co Inc</t>
  </si>
  <si>
    <t>Folsom Granite                                                                                                           dba of B &amp; M Builders Inc</t>
  </si>
  <si>
    <t>Folsom Lake Asphalt Inc.                                                                                                 Input for Org List - no user profiles</t>
  </si>
  <si>
    <t>Fonseca/McElroy Grinding Company Inc.</t>
  </si>
  <si>
    <t>Force Traffic Control Inc.                                                                                               Input for Org List - No User Profile</t>
  </si>
  <si>
    <t>Ford Construction Company  Inc.</t>
  </si>
  <si>
    <t>Forster &amp; Kroeger Landscape Maintenance Inc</t>
  </si>
  <si>
    <t>Fortuna Iron                                                                                                             DBA FOI</t>
  </si>
  <si>
    <t>Foundation Constructors Inc.                                                                                             Input for Org List - No User Profile</t>
  </si>
  <si>
    <t>Foundation Pile  Inc.</t>
  </si>
  <si>
    <t>Foxfire Constructors Inc                                                                                                 Input for Org List - No User Profile</t>
  </si>
  <si>
    <t>Frank Medina</t>
  </si>
  <si>
    <t>Franklin Construction  Inc.</t>
  </si>
  <si>
    <t>Freeway Electric</t>
  </si>
  <si>
    <t>Freeway Electric Inc</t>
  </si>
  <si>
    <t>Frehner Construction</t>
  </si>
  <si>
    <t>Fresno Concrete Construction  Inc.                                                                                       Input for Org List - no user profiles</t>
  </si>
  <si>
    <t>Frist Class Plumbing Co.</t>
  </si>
  <si>
    <t>Full Traffic Maintenance Inc</t>
  </si>
  <si>
    <t>Future D B International Inc.</t>
  </si>
  <si>
    <t>G &amp; F Concrete Cutting Inc</t>
  </si>
  <si>
    <t>G &amp; G Electric Inc.                                                                                                      Input for Org list - no user profiles</t>
  </si>
  <si>
    <t>G B A Engineering</t>
  </si>
  <si>
    <t>G Bortolotto &amp; Company</t>
  </si>
  <si>
    <t>G D Long Electric Co</t>
  </si>
  <si>
    <t>G D Nielson Construction                                                                                                 dba Nielson Construction</t>
  </si>
  <si>
    <t>G E C M S Inc                                                                                                            Input for Org List - No User Profiles</t>
  </si>
  <si>
    <t>G G G Demolition Inc</t>
  </si>
  <si>
    <t>G N HENLEY</t>
  </si>
  <si>
    <t>G R Sundberg Inc</t>
  </si>
  <si>
    <t>GCI Construction Inc.</t>
  </si>
  <si>
    <t>GILBERTSON DRAGLINES INC                                                                                                 Subcontractor</t>
  </si>
  <si>
    <t>GIM Engineering</t>
  </si>
  <si>
    <t>GLOBAL DIVING &amp; SALVAGE INC</t>
  </si>
  <si>
    <t>GOLDEN BAY FENCE PLUS IRON WORKS INC</t>
  </si>
  <si>
    <t>GOODFELLOW BROS CALIFORNIA LLC</t>
  </si>
  <si>
    <t>GREGG DRILLING &amp; TESTING INC</t>
  </si>
  <si>
    <t>Gallagher &amp; Burk  Inc.</t>
  </si>
  <si>
    <t>Garcia Paving Company Inc.</t>
  </si>
  <si>
    <t>Gary Electric                                                                                                            Input for Org List - No User Profile</t>
  </si>
  <si>
    <t>Gems Environmental Management Services  Inc.</t>
  </si>
  <si>
    <t>General Crane Service Inc                                                                                                Input for Org List - No User Profile</t>
  </si>
  <si>
    <t>Genesis Paving and Landscaping                                                                                           dba of Genesis Paving Inc.</t>
  </si>
  <si>
    <t>Geo Grout Inc.</t>
  </si>
  <si>
    <t>Geocon Consultants Inc</t>
  </si>
  <si>
    <t>George Reed  Inc.</t>
  </si>
  <si>
    <t>Gerco Contracting  Inc.</t>
  </si>
  <si>
    <t>Gerdau Reinforcing Steel</t>
  </si>
  <si>
    <t>Ghilotti - Myers JV</t>
  </si>
  <si>
    <t>Ghilotti Bros / RM Harris JV                                                                                             Managing Partner - Ghilotti Bros</t>
  </si>
  <si>
    <t>Ghilotti Bros Inc.</t>
  </si>
  <si>
    <t>Ghilotti Construction Company  Inc.</t>
  </si>
  <si>
    <t>Gifford Construction Inc</t>
  </si>
  <si>
    <t>Global Road Sealing Inc.</t>
  </si>
  <si>
    <t>Gold Valley Construction  Inc.</t>
  </si>
  <si>
    <t>Golden State Boring &amp; Pipe Jacking Inc.</t>
  </si>
  <si>
    <t>Golden State Bridge Inc.</t>
  </si>
  <si>
    <t>Golden State Framers                                                                                                     Input for Org List - No User Profile</t>
  </si>
  <si>
    <t>Golden State Sealing &amp; Striping Inc.</t>
  </si>
  <si>
    <t>Golden State Utility Company</t>
  </si>
  <si>
    <t>Goodfellow Top Grade Construction LLC.</t>
  </si>
  <si>
    <t>Goodwin Construction  Inc.</t>
  </si>
  <si>
    <t>Gordon N. Ball  Inc.</t>
  </si>
  <si>
    <t>Grade Tech Inc</t>
  </si>
  <si>
    <t>Graham Contractors Inc.</t>
  </si>
  <si>
    <t>Grand Pacific Contractors Inc</t>
  </si>
  <si>
    <t>Granite Construction Company</t>
  </si>
  <si>
    <t>Granite Rock Company</t>
  </si>
  <si>
    <t>Granstrom Construction</t>
  </si>
  <si>
    <t>Grant Equipment</t>
  </si>
  <si>
    <t>Green Growth Industries Inc.</t>
  </si>
  <si>
    <t>Green Right O'Way Constructors Inc.</t>
  </si>
  <si>
    <t>Green Vista Landscape</t>
  </si>
  <si>
    <t>Griffin Soil</t>
  </si>
  <si>
    <t>Griffith / Coffman Joint Venture</t>
  </si>
  <si>
    <t>Griffith Company</t>
  </si>
  <si>
    <t>Grossen Company</t>
  </si>
  <si>
    <t>Ground Breakers Construction</t>
  </si>
  <si>
    <t>Ground Modification Inc.                                                                                                 Input for Org List - no user profiles</t>
  </si>
  <si>
    <t>Guills Inc.</t>
  </si>
  <si>
    <t>Guiton's Pool Center                                                                                                     Input for Org List - No User Profiles</t>
  </si>
  <si>
    <t>H &amp; H ENGINEERING CONSTRUCTION INC</t>
  </si>
  <si>
    <t>H M Byars Construction Co</t>
  </si>
  <si>
    <t>H M S Construction Inc.</t>
  </si>
  <si>
    <t>H S R Inc                                                                                                                dba of H R S General Engineering Contractors Inc</t>
  </si>
  <si>
    <t>H.G.H. Electric  Inc.</t>
  </si>
  <si>
    <t>HARRIS STEEL FENCE CO</t>
  </si>
  <si>
    <t>HARRISON CONCRETE CUTTING INC A CALIFORNIA CORPORATION</t>
  </si>
  <si>
    <t>HAYWARD BAKER INC.</t>
  </si>
  <si>
    <t>HDR Inc.</t>
  </si>
  <si>
    <t>HERZOG TECHNOLOGIES INC</t>
  </si>
  <si>
    <t>HILLSIDE DRILLING INC</t>
  </si>
  <si>
    <t>HUTCHISON ELECTRICAL</t>
  </si>
  <si>
    <t>Hal Hays Construction Inc.</t>
  </si>
  <si>
    <t>Half Moon Bay Grading &amp; Paving Inc</t>
  </si>
  <si>
    <t>Hanford Applied Restoration &amp; Conservation</t>
  </si>
  <si>
    <t>Hansen Bros Enterprises</t>
  </si>
  <si>
    <t>Hanson SJH Construction</t>
  </si>
  <si>
    <t>Harber Companies Inc</t>
  </si>
  <si>
    <t>Harbert Roofing Inc</t>
  </si>
  <si>
    <t>Hard Rock Equipment Rentals                                                                                              Input for Org List - no user profiles</t>
  </si>
  <si>
    <t>Hardy &amp; Harper Inc                                                                                                       Input for Org List - No User Profile</t>
  </si>
  <si>
    <t>Harris Rebar Northern California Inc.</t>
  </si>
  <si>
    <t>Harris Salinas Rebar Inc</t>
  </si>
  <si>
    <t>Harvey's Excavating &amp; Hauling Inc.</t>
  </si>
  <si>
    <t>Hat Creek Construction</t>
  </si>
  <si>
    <t>Haxton Masonry Inc</t>
  </si>
  <si>
    <t>Haydon Construction                                                                                                      Input for Org List - no user profiles</t>
  </si>
  <si>
    <t>Hayes &amp; Sons Inc.</t>
  </si>
  <si>
    <t>Hazard Construction Company</t>
  </si>
  <si>
    <t>Heim Bros Inc.</t>
  </si>
  <si>
    <t>Hemmingsen Contracting Co Inc.                                                                                           Input for Org List - no user profiles</t>
  </si>
  <si>
    <t>Henderson Construction Company</t>
  </si>
  <si>
    <t>HerSchy Environmental  Inc.                                                                                              Input for Org List - no user profile</t>
  </si>
  <si>
    <t>Herback General Engineering</t>
  </si>
  <si>
    <t>Herman Weissker Inc                                                                                                      Input for Org List - No User Profile</t>
  </si>
  <si>
    <t>Hernandez Engineering                                                                                                    dba of M Hernandez Construction Inc</t>
  </si>
  <si>
    <t>Hi - Tech Rockfall Construction Inc</t>
  </si>
  <si>
    <t>Hi - Way Safety Rentals Inc.</t>
  </si>
  <si>
    <t>Hi-Way Safety Inc.</t>
  </si>
  <si>
    <t>High - Light Electric Inc.</t>
  </si>
  <si>
    <t>Highland Construction Inc.</t>
  </si>
  <si>
    <t>Highway Specialty Co.</t>
  </si>
  <si>
    <t>Highway Technologies Inc                                                                                                 Input for Org List - No User Profile</t>
  </si>
  <si>
    <t>Highway Technologies Inc.                                                                                                Input for Org List - No User Profile</t>
  </si>
  <si>
    <t>Hilbers Inc</t>
  </si>
  <si>
    <t>Hillside Retaining Walls Company</t>
  </si>
  <si>
    <t>Holders Air Conditioning &amp; Heating Inc                                                                                   Input for Org List - No User Profile</t>
  </si>
  <si>
    <t>Honeywell Building Solutions West Inc.</t>
  </si>
  <si>
    <t>Honeywell International Inc.</t>
  </si>
  <si>
    <t>Hoseley Corporation                                                                                                      Input for Org List - no user profiles</t>
  </si>
  <si>
    <t>Hudson Safe-T-Lite                                                                                                       Org. only</t>
  </si>
  <si>
    <t>Hughes General Engineering Inc                                                                                           Input for Org List - No User Profiles</t>
  </si>
  <si>
    <t>Humboldt Fence Company                                                                                                   dba of C R Fence Company Inc. - Input for Org List - no user profiles</t>
  </si>
  <si>
    <t>Hunsaker Safety &amp; Sign Inc                                                                                               Input for Org List - no user profiles</t>
  </si>
  <si>
    <t>Hutchins Paving &amp; Engineering Inc.</t>
  </si>
  <si>
    <t>Hypa Engineering Inc.</t>
  </si>
  <si>
    <t>ICX Transportation</t>
  </si>
  <si>
    <t>INTERNATIONAL LINE BUILDERS INC</t>
  </si>
  <si>
    <t>Ibarra's General Engineering</t>
  </si>
  <si>
    <t>Imperial Paving Company Incorporated                                                                                     Input for Org List - No User Profile</t>
  </si>
  <si>
    <t>In-Line Construction Inc                                                                                                 dba of In-Line Fence &amp; Railing Company Inc; Input for Org List - No User Profiles</t>
  </si>
  <si>
    <t>Independent Structures Inc.</t>
  </si>
  <si>
    <t>Innovative Construction Solutions</t>
  </si>
  <si>
    <t>Innovative Inc.</t>
  </si>
  <si>
    <t>Insituform Technologies Inc</t>
  </si>
  <si>
    <t>Integrated Water Services Inc</t>
  </si>
  <si>
    <t>Integrity Electric                                                                                                       Input for Org List - no user profiles</t>
  </si>
  <si>
    <t>Integrity Landscape and Concrete                                                                                         DBA of Guills Inc.</t>
  </si>
  <si>
    <t>Integrity Rebar Placers</t>
  </si>
  <si>
    <t>Intelligent Highway Solutions Inc.</t>
  </si>
  <si>
    <t>Intermountain Slurry Seal Inc.</t>
  </si>
  <si>
    <t>International Surfacing Systems                                                                                          Formally Western States Surfacing</t>
  </si>
  <si>
    <t>Interstate Improvement Inc.</t>
  </si>
  <si>
    <t>J &amp; A Jeffery Inc                                                                                                        dba Western Stabilization</t>
  </si>
  <si>
    <t>J &amp; M Land Restoration Inc</t>
  </si>
  <si>
    <t>J &amp; S Striping Company Inc.                                                                                              Input for Org List - no user profiles</t>
  </si>
  <si>
    <t>J A Gonsalves &amp; Son Construction Inc.</t>
  </si>
  <si>
    <t>J B Excavating Inc.</t>
  </si>
  <si>
    <t>J C Randolph Inc.</t>
  </si>
  <si>
    <t>J D Humann Landscaping Inc                                                                                               Input for Org List - no user profiles</t>
  </si>
  <si>
    <t>J D Pasquetti Engineering Inc</t>
  </si>
  <si>
    <t>J D Paving Inc.</t>
  </si>
  <si>
    <t>J F Shea Company  Inc.</t>
  </si>
  <si>
    <t>J Fletcher Creamer &amp; Son Inc.</t>
  </si>
  <si>
    <t>J Francis Company</t>
  </si>
  <si>
    <t>J J Nguyen  Inc</t>
  </si>
  <si>
    <t>J M A Construction Company</t>
  </si>
  <si>
    <t>J M Slover Inc</t>
  </si>
  <si>
    <t>J Mc Loughlin Engineering Co Inc.</t>
  </si>
  <si>
    <t>J Noble Binns Plumbing Company Inc.</t>
  </si>
  <si>
    <t>J P Striping Inc.                                                                                                        Input for Org List - no user profiles</t>
  </si>
  <si>
    <t>J S Brar Company</t>
  </si>
  <si>
    <t>J T S Construction</t>
  </si>
  <si>
    <t>J V Land Clearing Co.  Inc.</t>
  </si>
  <si>
    <t>J W T General Engineering Inc</t>
  </si>
  <si>
    <t>JAMES MC MINN INC</t>
  </si>
  <si>
    <t>JARRETT FOUNDATIONS INC</t>
  </si>
  <si>
    <t>JENSEN DRILLING COMPANY</t>
  </si>
  <si>
    <t>JFL Electric  Inc.</t>
  </si>
  <si>
    <t>JMB CONSTRUCTION INC</t>
  </si>
  <si>
    <t>JOY ENGINEERING                                                                                                          DBA OF R &amp; J JOY</t>
  </si>
  <si>
    <t>Jabre Contracting Inc.</t>
  </si>
  <si>
    <t>Jafec USA Inc.                                                                                                           Input for Org List - no user profiles</t>
  </si>
  <si>
    <t>James L. Harris Painting &amp; Decorating Inc                                                                                Input for Org List - No User Profile</t>
  </si>
  <si>
    <t>Janus Corporation                                                                                                        Input for Org List - No User Profile</t>
  </si>
  <si>
    <t>Jason Lopez's Planet Earth Landscape Inc</t>
  </si>
  <si>
    <t>Jeffco Painting &amp; Coating  Inc.</t>
  </si>
  <si>
    <t>Jerry Lee Ford Construction</t>
  </si>
  <si>
    <t>Jezowski &amp; Markel Contractors Inc</t>
  </si>
  <si>
    <t>Jim Freethy Excavating Inc</t>
  </si>
  <si>
    <t>Joe Heim Inc                                                                                                             Input for Org List - No User Profile</t>
  </si>
  <si>
    <t>Joe Kocher Plumbing Inc</t>
  </si>
  <si>
    <t>John Madonna Construction Company  Inc.</t>
  </si>
  <si>
    <t>John N. Petersen  Inc.</t>
  </si>
  <si>
    <t>John S. Meek Company  Inc.</t>
  </si>
  <si>
    <t>John Semsen Landscaping Company A Partnership</t>
  </si>
  <si>
    <t>Johnson Mechanical Contractors Inc.</t>
  </si>
  <si>
    <t>Johnson Western Gunite Company</t>
  </si>
  <si>
    <t>Journey Air Conditioning Co. Inc.</t>
  </si>
  <si>
    <t>Jurin Construction  Inc.</t>
  </si>
  <si>
    <t>K &amp; G CONCRETE INC</t>
  </si>
  <si>
    <t>K C I Environmental Inc.</t>
  </si>
  <si>
    <t>K D C Inc</t>
  </si>
  <si>
    <t>K J Woods Construction Inc.</t>
  </si>
  <si>
    <t>K L M Construction Inc</t>
  </si>
  <si>
    <t>K W EMERSON INC</t>
  </si>
  <si>
    <t>KMF Construction</t>
  </si>
  <si>
    <t>KRC Safety Company Inc.</t>
  </si>
  <si>
    <t>Kanaan Construction Inc dba E-K Electric</t>
  </si>
  <si>
    <t>Kapel Construction Inc</t>
  </si>
  <si>
    <t>Karleskint-Crum Inc.</t>
  </si>
  <si>
    <t>Kato Landscape Inc.                                                                                                      Input for Org List - No User Profile</t>
  </si>
  <si>
    <t>Kaveh Engineering &amp; Construction Inc.</t>
  </si>
  <si>
    <t>Ken's Water Tender Inc.</t>
  </si>
  <si>
    <t>Kent's Oil Service</t>
  </si>
  <si>
    <t>Kernen Construction</t>
  </si>
  <si>
    <t>Kickin Enterprises</t>
  </si>
  <si>
    <t>Kie-Con Inc.</t>
  </si>
  <si>
    <t>Kiewit / Mass  JV</t>
  </si>
  <si>
    <t>Kiewit Infrastructure West Co.                                                                                           Formerly Kiewit Pacific Company</t>
  </si>
  <si>
    <t>Kiewit/FCI/Manson  JV</t>
  </si>
  <si>
    <t>Kiewit/Manson  AJV</t>
  </si>
  <si>
    <t>Kinetic Sawing &amp; Coring Inc</t>
  </si>
  <si>
    <t>Kingsborough Atlas Tree Surgery Inc.</t>
  </si>
  <si>
    <t>Kinsman Construction Inc.</t>
  </si>
  <si>
    <t>Klamath Pacific                                                                                                          dba of C P M Development Corporation</t>
  </si>
  <si>
    <t>Koch Excavating Inc.</t>
  </si>
  <si>
    <t>Koreen Bros Inc</t>
  </si>
  <si>
    <t>Kroeker Inc.</t>
  </si>
  <si>
    <t>Kudsk Construction Inc</t>
  </si>
  <si>
    <t>L &amp; M Services                                                                                                           dba of Michael C Parke /  Input for Org List - no user profiles</t>
  </si>
  <si>
    <t>L A Thompson Construction</t>
  </si>
  <si>
    <t>L B Civil Construction  Inc.</t>
  </si>
  <si>
    <t>L D GIACOMINI ENT INC</t>
  </si>
  <si>
    <t>L H  Engineering Co Inc</t>
  </si>
  <si>
    <t>L Johnson Construction Inc                                                                                               Input for Org List - No User Profile</t>
  </si>
  <si>
    <t>L N A Concrete Structures Inc</t>
  </si>
  <si>
    <t>L T Engineering                                                                                                          dba L T Excavating Inc.</t>
  </si>
  <si>
    <t>LA Steel Services Inc</t>
  </si>
  <si>
    <t>LAMON CONSTRUCTION COMPANY INC</t>
  </si>
  <si>
    <t>LANDAVAZO BROS INC</t>
  </si>
  <si>
    <t>LAPCO  Inc.</t>
  </si>
  <si>
    <t>LASH CONSTRUCTION INC</t>
  </si>
  <si>
    <t>LSA ASSOCIATES INC</t>
  </si>
  <si>
    <t>LVI Environmental Services  Inc.</t>
  </si>
  <si>
    <t>Labat's Tree Care                                                                                                        Input for Org List - No User Profile</t>
  </si>
  <si>
    <t>Ladd &amp; Associates</t>
  </si>
  <si>
    <t>Ladd Construction</t>
  </si>
  <si>
    <t>Landco Environmental                                                                                                     Input for Org List - No User Profile</t>
  </si>
  <si>
    <t>Landscape Support Services</t>
  </si>
  <si>
    <t>Lane Safety Co  Inc.</t>
  </si>
  <si>
    <t>Las Palmas Landscaping &amp; Nursery                                                                                         Input for Org List - no user profiles</t>
  </si>
  <si>
    <t>Las Vegas Paving Corporation</t>
  </si>
  <si>
    <t>Lasting Images Landscape</t>
  </si>
  <si>
    <t>Latco Construction Inc.</t>
  </si>
  <si>
    <t>Leah's Services Inc.</t>
  </si>
  <si>
    <t>Lee Contractors and Consultants Inc.</t>
  </si>
  <si>
    <t>Lee Wilson Electric Company</t>
  </si>
  <si>
    <t>Lee's Paving  Inc.</t>
  </si>
  <si>
    <t>Legg Inc</t>
  </si>
  <si>
    <t>Lekos Electric  Inc.</t>
  </si>
  <si>
    <t>Lemoore Construction</t>
  </si>
  <si>
    <t>Liberty Maintenance Inc</t>
  </si>
  <si>
    <t>Lighting Fence Company Inc</t>
  </si>
  <si>
    <t>Lincoln Pacific Builders Inc</t>
  </si>
  <si>
    <t>Linear Options Inc.</t>
  </si>
  <si>
    <t>Liniger TruMix                                                                                                           dba of LTM Incorporated</t>
  </si>
  <si>
    <t>Lockwood General Engineering  Inc.</t>
  </si>
  <si>
    <t>Lon's Electrical Service Inc</t>
  </si>
  <si>
    <t>Lone Star Landscape  Inc.</t>
  </si>
  <si>
    <t>Loop Electric Inc</t>
  </si>
  <si>
    <t>Loop Installation &amp; Repair Inc</t>
  </si>
  <si>
    <t>Lorang Brothers Construction Inc</t>
  </si>
  <si>
    <t>Los Angeles Engineering Inc</t>
  </si>
  <si>
    <t>Los Angeles Signal Construction Inc.</t>
  </si>
  <si>
    <t>M &amp; M Hansen Communication's Contracting</t>
  </si>
  <si>
    <t>M &amp; S Environmental Landscapes Inc                                                                                       Input for Org List - no user profiles</t>
  </si>
  <si>
    <t>M - RAE ENGINEERING INC</t>
  </si>
  <si>
    <t>M Ahmadi Construction &amp; Engineering  Inc.                                                                                See Highland Construction Inc. now</t>
  </si>
  <si>
    <t>M C ALYEA CONSTRUCTION                                                                                                   Input for Org List - No User Profile</t>
  </si>
  <si>
    <t>M C I Engineering Inc.</t>
  </si>
  <si>
    <t>M C S                                                                                                                    dba of Morales Contracting Services; Input for Org List - No User Profile</t>
  </si>
  <si>
    <t>M Carlin Systems Inc</t>
  </si>
  <si>
    <t>M D F Pipeline General Engineering Contractors Inc.</t>
  </si>
  <si>
    <t>M D S Engineering &amp; Construction Inc.</t>
  </si>
  <si>
    <t>M G E Underground Inc.</t>
  </si>
  <si>
    <t>M J 2 LANDSCAPE INC</t>
  </si>
  <si>
    <t>M J D ENGINEERING</t>
  </si>
  <si>
    <t>M J Menefee Construction Inc.</t>
  </si>
  <si>
    <t>M J Ross Construction Inc.                                                                                               Input for Org List - No User Profile</t>
  </si>
  <si>
    <t>M S J S Management Services Inc</t>
  </si>
  <si>
    <t>M S L Electirc Inc.                                                                                                      Input for Org List - No User Profile</t>
  </si>
  <si>
    <t>M. F. Maher Inc.</t>
  </si>
  <si>
    <t>MC CULLOUGH CONSTRUCTION INC</t>
  </si>
  <si>
    <t>MC ENTIRE LANDSCAPING INC.</t>
  </si>
  <si>
    <t>MCK Services Inc.</t>
  </si>
  <si>
    <t>MCM Construction  Inc.</t>
  </si>
  <si>
    <t>MCM/Security Paving  JV</t>
  </si>
  <si>
    <t>MGP Construction                                                                                                         dba of Michael Gregory Porteous</t>
  </si>
  <si>
    <t>MICHAEL O'SHAUGHNESSY CONSTRUCTION INC</t>
  </si>
  <si>
    <t>MS Navarro Engineering</t>
  </si>
  <si>
    <t>MYERS-RADOS A JOINT VENTURE</t>
  </si>
  <si>
    <t>Madco Electric Inc</t>
  </si>
  <si>
    <t>Madonna Construction Company</t>
  </si>
  <si>
    <t>Maggiora and Ghilotti  Inc.</t>
  </si>
  <si>
    <t>Magnum Pacific  Inc.</t>
  </si>
  <si>
    <t>Malcolm Drilling Company  Inc.</t>
  </si>
  <si>
    <t>Mallard Construction Inc.</t>
  </si>
  <si>
    <t>Mamco Inc.                                                                                                               dba Alabbasi</t>
  </si>
  <si>
    <t>Maneri Sign Co.  Inc.</t>
  </si>
  <si>
    <t>Maneri Traffic Control</t>
  </si>
  <si>
    <t>Manhole Adjusting Contractors  Inc.</t>
  </si>
  <si>
    <t>Manson Construction Co</t>
  </si>
  <si>
    <t>Manuel Bros.  Inc.</t>
  </si>
  <si>
    <t>Marina Landscape  Inc.</t>
  </si>
  <si>
    <t>Marne Construction Inc                                                                                                   License #683843</t>
  </si>
  <si>
    <t>Marques Pipeline Inc.</t>
  </si>
  <si>
    <t>Martin Brothers Construction  Inc.</t>
  </si>
  <si>
    <t>Martin General Engineering  Inc.</t>
  </si>
  <si>
    <t>Martinez Landscape Co. Inc.</t>
  </si>
  <si>
    <t>Mary A Larsen                                                                                                            Input for Org List - No User Profiles</t>
  </si>
  <si>
    <t>Mascorro Concrete Construction Inc.</t>
  </si>
  <si>
    <t>Mass X Inc.                                                                                                              Input for Org List - no user profiles</t>
  </si>
  <si>
    <t>Matich Corporation</t>
  </si>
  <si>
    <t>Maverick Asphalt Inc</t>
  </si>
  <si>
    <t>May-Han Electric Inc                                                                                                     dba M &amp; M Electric</t>
  </si>
  <si>
    <t>Mayan Construction</t>
  </si>
  <si>
    <t>McCarley and Son Painting Industrial Coatings Inc</t>
  </si>
  <si>
    <t>McGuire and Hester</t>
  </si>
  <si>
    <t>McKenna General Engineering Inc.</t>
  </si>
  <si>
    <t>Mendez Concrete Inc.</t>
  </si>
  <si>
    <t>Mendocino Construction Services  Inc.</t>
  </si>
  <si>
    <t>Mepco Services  Inc.</t>
  </si>
  <si>
    <t>Mercer Fraser Company</t>
  </si>
  <si>
    <t>Metropole</t>
  </si>
  <si>
    <t>Meyers Earthwork  Inc.</t>
  </si>
  <si>
    <t>Michael Bray Construction</t>
  </si>
  <si>
    <t>Michels Pipeline Construction                                                                                            dba of Michels Corporation</t>
  </si>
  <si>
    <t>Midori Landscape Inc                                                                                                     Input for Org List - No User Profile</t>
  </si>
  <si>
    <t>Midstate Barrier  Inc.                                                                                                   Formally M Bumgarner</t>
  </si>
  <si>
    <t>Midstate Sheetmetal Inc.</t>
  </si>
  <si>
    <t>Mike Brown Electric Co.</t>
  </si>
  <si>
    <t>Mike Davis Construction                                                                                                  Input for Org List - No User Profile</t>
  </si>
  <si>
    <t>Miller Drilling Co                                                                                                       Input for Org List - No User Profile</t>
  </si>
  <si>
    <t>Miller Equipment Company Inc</t>
  </si>
  <si>
    <t>Millers Custom Work  Inc.</t>
  </si>
  <si>
    <t>Minerva Construction                                                                                                     Input for Org List - No User Profiles</t>
  </si>
  <si>
    <t>Mitchell Engineering</t>
  </si>
  <si>
    <t>Modern Alloys  Inc.</t>
  </si>
  <si>
    <t>Modern Continental</t>
  </si>
  <si>
    <t>Modern Spec                                                                                                              Input for Org List - No User Profile</t>
  </si>
  <si>
    <t>Modesto Sand and Gravel Inc.                                                                                             Input for Org List - no user profiles</t>
  </si>
  <si>
    <t>Moore Electrical Contracting  Inc.</t>
  </si>
  <si>
    <t>Moren Industrial Metals  Inc.                                                                                            Input for Org List - No Profiles</t>
  </si>
  <si>
    <t>Morisoli Construction  Inc.</t>
  </si>
  <si>
    <t>Morrison Knudsen</t>
  </si>
  <si>
    <t>Mountain Cascade Inc.</t>
  </si>
  <si>
    <t>Mountain F Enterprises Inc                                                                                               Input for Org List - no user profiles</t>
  </si>
  <si>
    <t>Mountain States Steel Inc.</t>
  </si>
  <si>
    <t>Mowat Construction Company</t>
  </si>
  <si>
    <t>Muehlhan Certified Coatings Inc</t>
  </si>
  <si>
    <t>Municon Consultants                                                                                                      Input for Org List - no user profiles</t>
  </si>
  <si>
    <t>Murelco Electrical Construction Inc</t>
  </si>
  <si>
    <t>Murga Strange &amp; Chalmers Inc</t>
  </si>
  <si>
    <t>Murphy Industrial Coatings Inc</t>
  </si>
  <si>
    <t>Myers &amp; Sons Hi - Way Safety Inc                                                                                         Input for Org List - No User Profile</t>
  </si>
  <si>
    <t>Myers And Sons Construction LP</t>
  </si>
  <si>
    <t>Myers and Sons / ACC a Joint Venture</t>
  </si>
  <si>
    <t>N M N Construction Inc.</t>
  </si>
  <si>
    <t>NATIONWIDE SHOTCRETE INC</t>
  </si>
  <si>
    <t>NCCI Inc</t>
  </si>
  <si>
    <t>NEARY LANDSCAPE INC</t>
  </si>
  <si>
    <t>NEUDECK - CONCRETE RESTORATION INC</t>
  </si>
  <si>
    <t>NEVADA BADGER DAYLIGHTING CORP                                                                                           dba of Badger Daylighting Corp</t>
  </si>
  <si>
    <t>NITTA EROSION CONTROL                                                                                                    dba of NITTA INC</t>
  </si>
  <si>
    <t>NORCAL MASONRY BUILDERS INC</t>
  </si>
  <si>
    <t>NORTH COAST STEEL INC</t>
  </si>
  <si>
    <t>NORTHERN DIRECTIONAL DRILLING INC</t>
  </si>
  <si>
    <t>NRC ENVIRONMENTAL SERVICES INC</t>
  </si>
  <si>
    <t>Native Landscape  Inc.</t>
  </si>
  <si>
    <t>Nature's Image  Inc.</t>
  </si>
  <si>
    <t>Nehemiah Construction Inc.</t>
  </si>
  <si>
    <t>Neil's Controlled Blasting  LP</t>
  </si>
  <si>
    <t>Net Electric                                                                                                             License #793697</t>
  </si>
  <si>
    <t>Nevada Badger Daylighting Corp.                                                                                          Input for Org List - no user profiles</t>
  </si>
  <si>
    <t>Newest Construction Co Inc.</t>
  </si>
  <si>
    <t>Newman Backhoe Service Inc                                                                                               Input for Org List - no user profiles</t>
  </si>
  <si>
    <t>Newport Grading Inc.</t>
  </si>
  <si>
    <t>Nicetouch</t>
  </si>
  <si>
    <t>Nitta Construction  Inc.</t>
  </si>
  <si>
    <t>No Fault Asphalt Inc.</t>
  </si>
  <si>
    <t>Nor-Cal Pipeline Services</t>
  </si>
  <si>
    <t>Norcal General Construction Corporation</t>
  </si>
  <si>
    <t>Nordic Industries Inc.</t>
  </si>
  <si>
    <t>North Bay Construction</t>
  </si>
  <si>
    <t>Northcoast Environmental Construction Inc.                                                                               Input for Org List - no user profiles</t>
  </si>
  <si>
    <t>Northern California Paving Inc</t>
  </si>
  <si>
    <t>Northern Industrial Electric</t>
  </si>
  <si>
    <t>Northstate Earth and Water Inc</t>
  </si>
  <si>
    <t>Northwest Cascade  Inc.</t>
  </si>
  <si>
    <t>Northwest Paving</t>
  </si>
  <si>
    <t>Norwood Construction</t>
  </si>
  <si>
    <t>Nye &amp; Nelson  Inc.</t>
  </si>
  <si>
    <t>O C Jones &amp; Sons  Inc.</t>
  </si>
  <si>
    <t>O C Jones / C C Myers  JV</t>
  </si>
  <si>
    <t>O C Jones / MCM  JV</t>
  </si>
  <si>
    <t>O'Donnell Construction  Inc.</t>
  </si>
  <si>
    <t>O'Grady Paving Inc.</t>
  </si>
  <si>
    <t>OHL USA Inc.</t>
  </si>
  <si>
    <t>ORIGINAL SID BLACKMAN PLUMBING INC</t>
  </si>
  <si>
    <t>Oak Engineering Inc.</t>
  </si>
  <si>
    <t>Ocean Bllue Environmental Services Inc.                                                                                  Input for Org List - no user profiles</t>
  </si>
  <si>
    <t>Odyssey Landscaping Company Inc</t>
  </si>
  <si>
    <t>Old Castle Precast                                                                                                       dba of Inland Concrete Enterprises Inc.</t>
  </si>
  <si>
    <t>Olivas Valdez Inc.</t>
  </si>
  <si>
    <t>Oliveira Fence Inc.</t>
  </si>
  <si>
    <t>Oliver De Silva Inc                                                                                                      dba Gallagher &amp; Burk Inc</t>
  </si>
  <si>
    <t>Olmos Landscape And Maintenance                                                                                          Input for Org List - No User Profile</t>
  </si>
  <si>
    <t>Omni Pipelines                                                                                                           Input for Org List - No User Profile</t>
  </si>
  <si>
    <t>On Grade Contracting                                                                                                     dba of James Michael Johnson General Engineering Inc.</t>
  </si>
  <si>
    <t>Onyx Building Group</t>
  </si>
  <si>
    <t>Orange County Striping Service Inc.                                                                                      Input for Org List - no user profliles</t>
  </si>
  <si>
    <t>Oregon West Coast                                                                                                        dba of West Coast Contractors Inc.</t>
  </si>
  <si>
    <t>Ortiz Asphalt Paving Inc.</t>
  </si>
  <si>
    <t>Ortiz Enterprises  Inc.</t>
  </si>
  <si>
    <t>Our Valley Fence Company</t>
  </si>
  <si>
    <t>Outback Construction Inc                                                                                                 dba of Outback Communications Inc</t>
  </si>
  <si>
    <t>Outback DVBE Inc.</t>
  </si>
  <si>
    <t>Owens Const</t>
  </si>
  <si>
    <t>P &amp; D Landscape Management Services                                                                                      dba of P &amp; D Consultants Inc.</t>
  </si>
  <si>
    <t>P C &amp; N Construction  Inc.</t>
  </si>
  <si>
    <t>P G CUTTING SERVICES</t>
  </si>
  <si>
    <t>P J MC NAMARA INC</t>
  </si>
  <si>
    <t>P K B Construction Inc.</t>
  </si>
  <si>
    <t>P N P Construction Inc</t>
  </si>
  <si>
    <t>P T M General Engineering Services Inc.</t>
  </si>
  <si>
    <t>PACIFIC NORTHWEST OIL                                                                                                    dba of KENT'S OIL SERVICE</t>
  </si>
  <si>
    <t>PACIFIC TEAM INC                                                                                                         Input for Org List - No User Profile</t>
  </si>
  <si>
    <t>PAL GENERAL ENGINEERING INC</t>
  </si>
  <si>
    <t>PARI &amp; GERSHON INCORPORATED</t>
  </si>
  <si>
    <t>PATTERSON PALM BUILDER'S HARDWARE INC</t>
  </si>
  <si>
    <t>PCL Civil Constructors</t>
  </si>
  <si>
    <t>PINNACLE GRINDING AND GROOVING LLC</t>
  </si>
  <si>
    <t>PK Construction</t>
  </si>
  <si>
    <t>PMK Contractors  LLC</t>
  </si>
  <si>
    <t>POWER DESIGN ELECTRIC INC                                                                                                Input for Org List - No User Profiles</t>
  </si>
  <si>
    <t>POWER ENGINEERING CONSTRUCTION COMPANY</t>
  </si>
  <si>
    <t>PRECISION GRADE INC</t>
  </si>
  <si>
    <t>PRIDMORE BROTHERS CONSTRUCTION INC</t>
  </si>
  <si>
    <t>PROCON BUILDERS INC</t>
  </si>
  <si>
    <t>PRONESTI ENVIRONMENTAL INC</t>
  </si>
  <si>
    <t>PULLMAN SST INC</t>
  </si>
  <si>
    <t>Pacific Boring Incorporated</t>
  </si>
  <si>
    <t>Pacific Coast Drilling Company Inc</t>
  </si>
  <si>
    <t>Pacific Coast General Engineering Inc.                                                                                   Input for Org List - no user profiles</t>
  </si>
  <si>
    <t>Pacific Coast Markings</t>
  </si>
  <si>
    <t>Pacific Coast Steel  Inc.</t>
  </si>
  <si>
    <t>Pacific Earthscape                                                                                                       dba of Ford Logging Inc.</t>
  </si>
  <si>
    <t>Pacific Electric Contracting Inc.</t>
  </si>
  <si>
    <t>Pacific Electrical Contractors Inc.</t>
  </si>
  <si>
    <t>Pacific Infrastructure Construction LLC</t>
  </si>
  <si>
    <t>Pacific Parks Landscaping Inc</t>
  </si>
  <si>
    <t>Pacific Petroleum California Inc.                                                                                        Input for Org List - no user profiles</t>
  </si>
  <si>
    <t>Pacific Reinforcing Steel</t>
  </si>
  <si>
    <t>Pacific Restoration Group  Inc.</t>
  </si>
  <si>
    <t>Pacific States Environmental Contractors Inc.</t>
  </si>
  <si>
    <t>Palm Springs Pump Inc.                                                                                                   Input for Org List - no user profiles</t>
  </si>
  <si>
    <t>Papich Construction Company Inc</t>
  </si>
  <si>
    <t>Par Electrical Contractors inc</t>
  </si>
  <si>
    <t>Parker Landscape Development Inc.</t>
  </si>
  <si>
    <t>Parnum Paving  Inc.                                                                                                      dba as Granite 8-22-02</t>
  </si>
  <si>
    <t>Parris Traffic Control</t>
  </si>
  <si>
    <t>Parsons Bros Rockeries California Inc.</t>
  </si>
  <si>
    <t>Patriot General Engineering Inc</t>
  </si>
  <si>
    <t>Patterson Taber General Engineering Inc                                                                                  Input for Org List - No User Profile</t>
  </si>
  <si>
    <t>Paulson Excavating Inc</t>
  </si>
  <si>
    <t>Pave-Tech Inc.</t>
  </si>
  <si>
    <t>Pavement Coatings Co.</t>
  </si>
  <si>
    <t>Pavement Recycling Systems Inc.</t>
  </si>
  <si>
    <t>Pavex - Myers  JV</t>
  </si>
  <si>
    <t>Pavex Construction                                                                                                       dba of Graniterock Company</t>
  </si>
  <si>
    <t>Payco Specialties                                                                                                        dba of Payneco Specialties Incorporated</t>
  </si>
  <si>
    <t>Pelagic Engineering</t>
  </si>
  <si>
    <t>Penhall Company</t>
  </si>
  <si>
    <t>Peralez Masonry</t>
  </si>
  <si>
    <t>Perera Construction &amp; Design Inc.</t>
  </si>
  <si>
    <t>Perez Asphalt Construction Ltd.                                                                                          Input for Org List - no user profiles</t>
  </si>
  <si>
    <t>Performance Contracting Inc.                                                                                             Input for Org List - No User Profile</t>
  </si>
  <si>
    <t>Perry Electric                                                                                                           dba of T &amp; M Electric Inc</t>
  </si>
  <si>
    <t>Perse Construction Company</t>
  </si>
  <si>
    <t>Pete and Sons Construction</t>
  </si>
  <si>
    <t>Peterson/Chase Construction  Inc.</t>
  </si>
  <si>
    <t>Petil Construction &amp; Engineering Inc</t>
  </si>
  <si>
    <t>Phazer Electric Inc.</t>
  </si>
  <si>
    <t>Phillips and Jordan Incorporated                                                                                         License #366021</t>
  </si>
  <si>
    <t>Phoenix Electric</t>
  </si>
  <si>
    <t>Phoenix Electric Company</t>
  </si>
  <si>
    <t>Piazza Construction</t>
  </si>
  <si>
    <t>Picone Company                                                                                                           dba of J J J P Corporation</t>
  </si>
  <si>
    <t>Pinnick Inc                                                                                                              Input for Org List - No User Profile</t>
  </si>
  <si>
    <t>Pipe Jacking Unlimited Inc                                                                                               Input for Org List - No User Profile</t>
  </si>
  <si>
    <t>Pipe and Plant Solutions Inc.</t>
  </si>
  <si>
    <t>Pipenology Inc</t>
  </si>
  <si>
    <t>Pisor Fence Division Inc.</t>
  </si>
  <si>
    <t>Plaza Landscape</t>
  </si>
  <si>
    <t>Porter Concrete Construction Inc.                                                                                        Input for Org LIst - no user profiles</t>
  </si>
  <si>
    <t>Powell Constructors Inc.</t>
  </si>
  <si>
    <t>Powell Constructors formally D W Powell</t>
  </si>
  <si>
    <t>Powell Drilling                                                                                                          Input for Org List - No User Profile</t>
  </si>
  <si>
    <t>Power Up Enterprises Incorporated</t>
  </si>
  <si>
    <t>Precision Garage Doors and Gates Inc.</t>
  </si>
  <si>
    <t>Precision Shotcrete Innovations                                                                                          dba of Techtonex Corp.</t>
  </si>
  <si>
    <t>Premier Fence Co                                                                                                         Input for Org List - No User Profile</t>
  </si>
  <si>
    <t>Presidio Systems Inc.                                                                                                    Input for Org List - no user profiles</t>
  </si>
  <si>
    <t>Preston Pipelines Inc</t>
  </si>
  <si>
    <t>Primo Construction Inc                                                                                                   Input for Org List - No User Profile</t>
  </si>
  <si>
    <t>Prism Engineering Inc.</t>
  </si>
  <si>
    <t>Pro - Link Engineering Inc                                                                                               Input for Org List - No User Profile</t>
  </si>
  <si>
    <t>Pro Mechanical Corp</t>
  </si>
  <si>
    <t>Pro Tech Electric</t>
  </si>
  <si>
    <t>Pro-Line Striping Inc                                                                                                    Input for Org List - No User Profile</t>
  </si>
  <si>
    <t>ProTech GCS                                                                                                              dba of ProTech Services Inc</t>
  </si>
  <si>
    <t>ProVen Management</t>
  </si>
  <si>
    <t>Professional Construction Services</t>
  </si>
  <si>
    <t>Proseed Landscape &amp; Erosion Control                                                                                      Input for Org List - No User Profile</t>
  </si>
  <si>
    <t>Prowest Engineering Inc.</t>
  </si>
  <si>
    <t>Pyramid Resources  Inc.</t>
  </si>
  <si>
    <t>Q &amp; D Construction Co</t>
  </si>
  <si>
    <t>Q A CONSTRUCTORS INC</t>
  </si>
  <si>
    <t>Qualcon Contractors Inc</t>
  </si>
  <si>
    <t>Quimu Contracting Inc</t>
  </si>
  <si>
    <t>R &amp; D Steel Inc.</t>
  </si>
  <si>
    <t>R &amp; K AIR CONDITIONING                                                                                                   dba of I V MECHANICAL INC</t>
  </si>
  <si>
    <t>R &amp; L Brosamer  Inc.</t>
  </si>
  <si>
    <t>R &amp; L Brosamer / R E Serrano JV</t>
  </si>
  <si>
    <t>R &amp; R HORN INC</t>
  </si>
  <si>
    <t>R &amp; R Maher Construction Company Inc.</t>
  </si>
  <si>
    <t>R &amp; W Concrete Contractors  Inc.</t>
  </si>
  <si>
    <t>R A Nemetz Construction Co.  Inc.</t>
  </si>
  <si>
    <t>R A O Construction Co Inc</t>
  </si>
  <si>
    <t>R B I                                                                                                                    dba of Robert Beadles Inc</t>
  </si>
  <si>
    <t>R Baker Inc</t>
  </si>
  <si>
    <t>R Brown Construction Company  Inc.</t>
  </si>
  <si>
    <t>R Burke Corporation</t>
  </si>
  <si>
    <t>R C J &amp; Associates Inc.                                                                                                  Input for Org List - no user profiles</t>
  </si>
  <si>
    <t>R DUGAN CONSTRUCTION INC</t>
  </si>
  <si>
    <t>R E M Construction Incorporated</t>
  </si>
  <si>
    <t>R E Maher Inc</t>
  </si>
  <si>
    <t>R E Serrano  Inc.</t>
  </si>
  <si>
    <t>R E Staite Engineering Inc</t>
  </si>
  <si>
    <t>R Help Construction Company  Inc.</t>
  </si>
  <si>
    <t>R I C Construction Co Inc</t>
  </si>
  <si>
    <t>R J Berry Jr Inc</t>
  </si>
  <si>
    <t>R J Bullard Construction  Inc.</t>
  </si>
  <si>
    <t>R J GORDON CONSTRUCTION INC</t>
  </si>
  <si>
    <t>R J Lalonde Inc</t>
  </si>
  <si>
    <t>R J Noble Company</t>
  </si>
  <si>
    <t>R M D Rebar Inc                                                                                                          Input for Org List - No User Profile</t>
  </si>
  <si>
    <t>R M Harris Company Inc.</t>
  </si>
  <si>
    <t>R N R Construction Inc.</t>
  </si>
  <si>
    <t>R P Barricade Inc                                                                                                        Input for Org List - No User Profile</t>
  </si>
  <si>
    <t>R P I Coating Inc</t>
  </si>
  <si>
    <t>R P Rice Construction</t>
  </si>
  <si>
    <t>R S M 2 Contractors Inc                                                                                                  Input for Org List - No User Profile</t>
  </si>
  <si>
    <t>R V CONCRETE INC</t>
  </si>
  <si>
    <t>RC General Engineering Inc                                                                                               Input for Org List - No User Profiles</t>
  </si>
  <si>
    <t>REBAR INTERNATIONAL INC</t>
  </si>
  <si>
    <t>RED MOUNTAIN CONSTRUCTION DIVISION                                                                                       dba of RED MOUNTAIN SERVICES LLC</t>
  </si>
  <si>
    <t>RGW Construction  Inc.</t>
  </si>
  <si>
    <t>RMT Landscape Contractors Inc.</t>
  </si>
  <si>
    <t>RO's Precise Painting Inc.</t>
  </si>
  <si>
    <t>ROCKY MOUNTAIN CONSTRUCTION INC.</t>
  </si>
  <si>
    <t>RRL Heating &amp; Air Conditioning A Partnership</t>
  </si>
  <si>
    <t>RSB Group Inc</t>
  </si>
  <si>
    <t>RTA CONSTRUCTION  INC</t>
  </si>
  <si>
    <t>RVC Roadway Construction</t>
  </si>
  <si>
    <t>Rakan Inc.</t>
  </si>
  <si>
    <t>Raminha Construction Inc.</t>
  </si>
  <si>
    <t>Randy Hill Construction Inc</t>
  </si>
  <si>
    <t>Rapid Rooter                                                                                                             dba of Miksis Services Inc.</t>
  </si>
  <si>
    <t>Ray-Mac Mechanical</t>
  </si>
  <si>
    <t>Re Com Development Company</t>
  </si>
  <si>
    <t>Real Escape Inc                                                                                                          Input for Org List - No User Profile</t>
  </si>
  <si>
    <t>Red Cloud  Inc                                                                                                           Not a Construction Company</t>
  </si>
  <si>
    <t>Redgwick Construction Co                                                                                                 License #140057</t>
  </si>
  <si>
    <t>Redgwick Construction Company</t>
  </si>
  <si>
    <t>Redwood Engineering Construction                                                                                         dba of Redwood Construction and Equipment Inc.</t>
  </si>
  <si>
    <t>Rege Construction Inc</t>
  </si>
  <si>
    <t>Regional Steel Corp.</t>
  </si>
  <si>
    <t>Republic Intelligent Transportation Services  Inc.</t>
  </si>
  <si>
    <t>Restoration Resources</t>
  </si>
  <si>
    <t>Reyco Erosion Control</t>
  </si>
  <si>
    <t>Reyman Brothers Construction Inc</t>
  </si>
  <si>
    <t>Richard A Heaps Electrical Contractor  Inc.</t>
  </si>
  <si>
    <t>Richard's Tree Service Inc.                                                                                              Input for Org List - no user profiles</t>
  </si>
  <si>
    <t>Richardson Steel Inc</t>
  </si>
  <si>
    <t>Rick's Tree Service                                                                                                      dba Miller 4 Inc.; Input for Org List - No User Profile</t>
  </si>
  <si>
    <t>Rio Jordan Construction  Inc.</t>
  </si>
  <si>
    <t>Rising Sun Company                                                                                                       dba of RSCO Inc; Input for Org List - No User Profile</t>
  </si>
  <si>
    <t>Riverside Construction Company Inc.</t>
  </si>
  <si>
    <t>Road and Highway Builders of California Inc.</t>
  </si>
  <si>
    <t>Roadway Engineering Works Inc                                                                                            Formerly Roadway Electrical Works</t>
  </si>
  <si>
    <t>Robert A Bothman Inc.</t>
  </si>
  <si>
    <t>Robert F. Enz Construction Inc</t>
  </si>
  <si>
    <t>Robert J Frank Construction Inc</t>
  </si>
  <si>
    <t>Robert R Peacher  Inc.</t>
  </si>
  <si>
    <t>Rock Bottom Inc                                                                                                          Input for Org List - No User Profile</t>
  </si>
  <si>
    <t>Rockin R Grading &amp; Excavating Inc</t>
  </si>
  <si>
    <t>Rockwood General Contractors Inc</t>
  </si>
  <si>
    <t>Rogan Concrete Coring and Sawing Inc                                                                                     Input for Org List - no user profiles</t>
  </si>
  <si>
    <t>Rolfe Construction</t>
  </si>
  <si>
    <t>Roll'n Rock Construction Inc. A California Corporation</t>
  </si>
  <si>
    <t>Ron Hale Construction  Inc.</t>
  </si>
  <si>
    <t>Rosendin Electric  Inc.</t>
  </si>
  <si>
    <t>Rouch Rebar Inc</t>
  </si>
  <si>
    <t>Roy Allan Slurry Seal  Inc.</t>
  </si>
  <si>
    <t>Royal Electric Company                                                                                                   dba of Vellutini Corp.</t>
  </si>
  <si>
    <t>Rudy's Landscape &amp; Irrigation Design</t>
  </si>
  <si>
    <t>Russell-Warner Inc.                                                                                                      dba Advanced Sewer Technology</t>
  </si>
  <si>
    <t>Rutherford Co. Inc.</t>
  </si>
  <si>
    <t>S &amp; B Engineering</t>
  </si>
  <si>
    <t>S &amp; M Landscape Inc.</t>
  </si>
  <si>
    <t>S &amp; S Fence Co Inc.                                                                                                      Input for Org List - no user profiles</t>
  </si>
  <si>
    <t>S A K Construction of CA LP</t>
  </si>
  <si>
    <t>S C Construction Corporation</t>
  </si>
  <si>
    <t>S CHAVES CONSTRUCTION INC</t>
  </si>
  <si>
    <t>S E Tech inc</t>
  </si>
  <si>
    <t>S G V Construction                                                                                                       dba of S G V Enterprises Inc.</t>
  </si>
  <si>
    <t>S L S Construction Inc.                                                                                                  Input for Org List - no user profiles</t>
  </si>
  <si>
    <t>S P Pazargad Engineering Construction Inc.</t>
  </si>
  <si>
    <t>S R D Engineering Inc.</t>
  </si>
  <si>
    <t>S T L Landscape Inc.</t>
  </si>
  <si>
    <t>S T Rhoades Construction Incorporated</t>
  </si>
  <si>
    <t>S W Allen Construction Inc.</t>
  </si>
  <si>
    <t>S/G DRILLING COMPANY                                                                                                     dba of S/G TESTING LABORATORIES INC</t>
  </si>
  <si>
    <t>SEGU INCORPORATED</t>
  </si>
  <si>
    <t>SERAFIX ENGINEERING CONTRACTORS INC</t>
  </si>
  <si>
    <t>SGC Construction</t>
  </si>
  <si>
    <t>SHE Engineering &amp; Construction Inc</t>
  </si>
  <si>
    <t>SHELTERBELT BUILDERS INC</t>
  </si>
  <si>
    <t>SHEPARD STEEL COMPANY INC</t>
  </si>
  <si>
    <t>SIERRA BARRICADE SERVICE INC</t>
  </si>
  <si>
    <t>SITE SAFE TRAFFIC SAFETY AND SIGNS</t>
  </si>
  <si>
    <t>SJD Construction  Inc.</t>
  </si>
  <si>
    <t>SJR Masonry and Construction</t>
  </si>
  <si>
    <t>SMCI                                                                                                                     dba of SIERRA MOUNTAIN CONSTRUCTION INC</t>
  </si>
  <si>
    <t>SNL GROUP INC</t>
  </si>
  <si>
    <t>SONOMA REINFORCING INC</t>
  </si>
  <si>
    <t>SPECIALIZED PAVEMENT MARKING INC</t>
  </si>
  <si>
    <t>SPECTRUM CONSTRUCTION GROUP INC</t>
  </si>
  <si>
    <t>SPINITAR                                                                                                                 dba of PRESENTATION PRODUCTS INC</t>
  </si>
  <si>
    <t>STEARNS CONRAD AND SCHMIDT CONSULTING ENGINEERS INC</t>
  </si>
  <si>
    <t>STONEY MASONRY INC</t>
  </si>
  <si>
    <t>STUMP FENCE CO</t>
  </si>
  <si>
    <t>STURGEON ELECTRIC CALIFORNIA LLC</t>
  </si>
  <si>
    <t>SUMMIT ENVIRONMENTAL CONTRACTORS                                                                                         dba of ARO INDUSTRIES INCORPORATED</t>
  </si>
  <si>
    <t>SYLVESTER ROOFING COMPANY INC</t>
  </si>
  <si>
    <t>Sacramento Drilling Inc</t>
  </si>
  <si>
    <t>Safeguard Fence Company</t>
  </si>
  <si>
    <t>Safety Network Inc.</t>
  </si>
  <si>
    <t>Safety Striping Service Inc.</t>
  </si>
  <si>
    <t>Safway Services L P                                                                                                      LLC License</t>
  </si>
  <si>
    <t>Sage Contractor Services                                                                                                 dba of S&amp;W Investments Inc</t>
  </si>
  <si>
    <t>Sambrano Traffic Control Inc</t>
  </si>
  <si>
    <t>Samrod Corporation                                                                                                       Input for Org List - no user profiles</t>
  </si>
  <si>
    <t>San Joaquin Interiors Inc.</t>
  </si>
  <si>
    <t>Sanchez Grading</t>
  </si>
  <si>
    <t>Sanco Pipelines Incorporated</t>
  </si>
  <si>
    <t>Sansone Company  Inc.</t>
  </si>
  <si>
    <t>Santa Margarita Construction Corp</t>
  </si>
  <si>
    <t>Sapper Construction Company</t>
  </si>
  <si>
    <t>Sapper West Inc                                                                                                          Input for Org List - No User Profile</t>
  </si>
  <si>
    <t>Saturn Electric</t>
  </si>
  <si>
    <t>Sausal Corporation</t>
  </si>
  <si>
    <t>Scheidel Contracting</t>
  </si>
  <si>
    <t>Schotka Construction Inc.                                                                                                Input for Org List - no user profiles</t>
  </si>
  <si>
    <t>Schwager Davis Inc.                                                                                                      Input for Org List - no user profiles</t>
  </si>
  <si>
    <t>Scovell Tree Surgery                                                                                                     Input for Org List - No User Profile</t>
  </si>
  <si>
    <t>Security Paving Company  Inc.</t>
  </si>
  <si>
    <t>Seefeldt Tree Service                                                                                                    Input for Org List - No User Profiles</t>
  </si>
  <si>
    <t>Selby's Soil Erosion Control Co.  Inc.</t>
  </si>
  <si>
    <t>Select Electric Inc</t>
  </si>
  <si>
    <t>Sema Construction Inc</t>
  </si>
  <si>
    <t>Servitek Solutions Inc</t>
  </si>
  <si>
    <t>Sharp Engineering And Construction Inc</t>
  </si>
  <si>
    <t>Shasta Constructors Inc.</t>
  </si>
  <si>
    <t>Shasta Services  Inc.                                                                                                    dba Timberworks</t>
  </si>
  <si>
    <t>Shepherd &amp; Son Inc                                                                                                       Input for Org List - No User Profile</t>
  </si>
  <si>
    <t>Shimmick / Myers and Sons JV</t>
  </si>
  <si>
    <t>Shimmick Construction Company Inc.</t>
  </si>
  <si>
    <t>Shipley Construction and Plumbing</t>
  </si>
  <si>
    <t>Shiva Construction</t>
  </si>
  <si>
    <t>Shoring Engineers</t>
  </si>
  <si>
    <t>Siemens Industry Inc.</t>
  </si>
  <si>
    <t>Sierra Cascade Aggregate &amp; Asphalt Products Inc</t>
  </si>
  <si>
    <t>Sierra Equipment Rental Inc.</t>
  </si>
  <si>
    <t>Sierra Landscape Co.                                                                                                     dba George Luis Gonzalez</t>
  </si>
  <si>
    <t>Sierra Landscape Development</t>
  </si>
  <si>
    <t>Sierra Nevada Construction Inc</t>
  </si>
  <si>
    <t>Sierra Traffic Markings Inc.</t>
  </si>
  <si>
    <t>Sierra View Landscape Inc</t>
  </si>
  <si>
    <t>Silverado Contractors  Inc.</t>
  </si>
  <si>
    <t>Sim Engineering Inc.</t>
  </si>
  <si>
    <t>Sim J Harris Inc</t>
  </si>
  <si>
    <t>Simmons Sheet Metal Fabricators Inc.                                                                                     Input for Org List - No User Profile</t>
  </si>
  <si>
    <t>Simplex Grinnell                                                                                                         Input for Org List - No User Profile</t>
  </si>
  <si>
    <t>Site Solution Services Inc                                                                                               Input for Org List - No User Profiles</t>
  </si>
  <si>
    <t>Siteworks Construction Inc.</t>
  </si>
  <si>
    <t>Skanska USA Civil West                                                                                                   Formally E L Yeager</t>
  </si>
  <si>
    <t>Slater Inc</t>
  </si>
  <si>
    <t>Smart Tech Group Inc</t>
  </si>
  <si>
    <t>Smith &amp; Son                                                                                                              Input for Org List - No User Profile</t>
  </si>
  <si>
    <t>Smith Electric Const                                                                                                     Input for Org List - No User Profile</t>
  </si>
  <si>
    <t>Smith Electric Service                                                                                                   input for Org List - No user profiles  dba of Brannon Inc.</t>
  </si>
  <si>
    <t>Smith-Patterson Paving                                                                                                   Input for Org List - no user profiles</t>
  </si>
  <si>
    <t>Smithson Electric Inc.                                                                                                   Input for Org List - no user profiles</t>
  </si>
  <si>
    <t>Socal Engineers Inc.</t>
  </si>
  <si>
    <t>Soil Engineering Construction Inc</t>
  </si>
  <si>
    <t>Soil Enterprises inc.</t>
  </si>
  <si>
    <t>Solex Electronics Inc.</t>
  </si>
  <si>
    <t>Solid Rock Construction Inc</t>
  </si>
  <si>
    <t>Solid Structures Inc                                                                                                     Input for Org List - No User Profile</t>
  </si>
  <si>
    <t>Sonoma Engineering  Inc.</t>
  </si>
  <si>
    <t>South Bay Timber Inc.</t>
  </si>
  <si>
    <t>South Coast Sweeping Inc                                                                                                 Input for Org List - no user profiles</t>
  </si>
  <si>
    <t>Southern California Grading Inc.                                                                                         Input for Org list - no user profiles</t>
  </si>
  <si>
    <t>Southland Construction</t>
  </si>
  <si>
    <t>Southmack Grinding                                                                                                       dba of J Mack Ent Inc.</t>
  </si>
  <si>
    <t>Southwest Engineering  Inc.</t>
  </si>
  <si>
    <t>Southwest General Engineering INC</t>
  </si>
  <si>
    <t>Southwest Pipeline and Trenchless Corp.</t>
  </si>
  <si>
    <t>Southwest Underground                                                                                                    Input for Org List - No User Profile</t>
  </si>
  <si>
    <t>Southwest V-Ditch Inc.                                                                                                   Input for Org List - No User Profile</t>
  </si>
  <si>
    <t>Souza Construction  Inc.</t>
  </si>
  <si>
    <t>Spates Excavation &amp; Equipment Rental Inc.</t>
  </si>
  <si>
    <t>Specialized Excavation Services</t>
  </si>
  <si>
    <t>Specialty Construction  Inc</t>
  </si>
  <si>
    <t>Spencer Electric                                                                                                         Input for Org List - No User Profile</t>
  </si>
  <si>
    <t>Spiess Construction Co Inc.</t>
  </si>
  <si>
    <t>Sposeto Engineering Inc</t>
  </si>
  <si>
    <t>Spratt Excavating</t>
  </si>
  <si>
    <t>Springline Inc</t>
  </si>
  <si>
    <t>St. Francis Electric  Inc.</t>
  </si>
  <si>
    <t>Standard Engineering</t>
  </si>
  <si>
    <t>Statewide Safety and Signs  Inc.</t>
  </si>
  <si>
    <t>Statewide Traffic Safety and Signs Inc.                                                                                  Input for Org List - no user profiles</t>
  </si>
  <si>
    <t>Steelhead Constructors Inc.</t>
  </si>
  <si>
    <t>Steiny &amp; Company  Inc.</t>
  </si>
  <si>
    <t>Sterling Business Supplies &amp; Cabling Inc                                                                                 Input for Org List - No User Profile</t>
  </si>
  <si>
    <t>Sterndahl Enterprises  Inc.</t>
  </si>
  <si>
    <t>Steve Manning Construction</t>
  </si>
  <si>
    <t>Steve P Rados  Inc.</t>
  </si>
  <si>
    <t>Stevens Construction Inc</t>
  </si>
  <si>
    <t>Stevens Creek Quarry Inc.</t>
  </si>
  <si>
    <t>Stewart Engineering Inc</t>
  </si>
  <si>
    <t>Stich Construction Inc.                                                                                                  Input for Org List - no user profiles</t>
  </si>
  <si>
    <t>Stills Electric                                                                                                          Input for Org List - no user profiles</t>
  </si>
  <si>
    <t>Stimpel-Wiebelhaus Associates</t>
  </si>
  <si>
    <t>Stockbridge General Contracting Inc.</t>
  </si>
  <si>
    <t>Stockton Tri-Industries</t>
  </si>
  <si>
    <t>Stoloski &amp; Gonzalez Inc.                                                                                                 Input for Org List - No User Profile</t>
  </si>
  <si>
    <t>Storm Water Inspection &amp; Maintenance Services Inc (S.W.I.M.S.)                                                           P.O. Box 1627</t>
  </si>
  <si>
    <t>Stoudenmire Corporation</t>
  </si>
  <si>
    <t>Strange &amp; Chalmers Inc                                                                                                   Input for Org List - No User Profile</t>
  </si>
  <si>
    <t>Striping Graphics                                                                                                        Input for Org List - no user profiles</t>
  </si>
  <si>
    <t>Stroer &amp; Graff                                                                                                           Input for Org List - No User Profile</t>
  </si>
  <si>
    <t>Stroer &amp; Graff Inc.</t>
  </si>
  <si>
    <t>Studebaker Brown Electric Contracting</t>
  </si>
  <si>
    <t>Sturgeon Services International Inc.</t>
  </si>
  <si>
    <t>Suarez and Munoz Construction Inc.</t>
  </si>
  <si>
    <t>Sudhakar Company Inc.</t>
  </si>
  <si>
    <t>Sukut Construction Inc</t>
  </si>
  <si>
    <t>Sully-Miller Contracting</t>
  </si>
  <si>
    <t>Summer Construction Inc.</t>
  </si>
  <si>
    <t>Sun Construction</t>
  </si>
  <si>
    <t>Sun Construction Group  Inc.</t>
  </si>
  <si>
    <t>Sun Landscape  Inc.</t>
  </si>
  <si>
    <t>Sunpeak Construction</t>
  </si>
  <si>
    <t>Super Seal &amp; Stripe</t>
  </si>
  <si>
    <t>Superior Gunite</t>
  </si>
  <si>
    <t>Superior Hydro-Seeding                                                                                                   Input for Org List - No User Profile</t>
  </si>
  <si>
    <t>Superior Traffic Service</t>
  </si>
  <si>
    <t>Surface Preparation Technologies Inc</t>
  </si>
  <si>
    <t>Sutherlin Contracting Inc.                                                                                               Input for Org List - No User Profile</t>
  </si>
  <si>
    <t>Suttles Plumbing &amp; Mechanical Corp</t>
  </si>
  <si>
    <t>Synergy Project Management Inc.</t>
  </si>
  <si>
    <t>Szeremi Sweeping                                                                                                         Input for Org List - No User Profiles</t>
  </si>
  <si>
    <t>T &amp; F Plumbing Inc</t>
  </si>
  <si>
    <t>T &amp; G Construction Inc</t>
  </si>
  <si>
    <t>T A B Contractors Inc                                                                                                    Input for Org List - No User Profile</t>
  </si>
  <si>
    <t>T B Penick &amp; Sons  Inc</t>
  </si>
  <si>
    <t>T C Construction Company Inc</t>
  </si>
  <si>
    <t>T D S Engineering</t>
  </si>
  <si>
    <t>T D W Construction Inc.</t>
  </si>
  <si>
    <t>T F T Plastering Inc</t>
  </si>
  <si>
    <t>T L C Directional Drilling Inc                                                                                           Input for Org List - No User Profiles</t>
  </si>
  <si>
    <t>T L Peterson Inc.</t>
  </si>
  <si>
    <t>T M Engineering</t>
  </si>
  <si>
    <t>T P A CONSTRUCTION INC</t>
  </si>
  <si>
    <t>T P R Traffic Solutions                                                                                                  dba of Trench Plate Rental Co</t>
  </si>
  <si>
    <t>T T Construction</t>
  </si>
  <si>
    <t>T T Polich &amp; Associates</t>
  </si>
  <si>
    <t>T and S DVBE Inc.</t>
  </si>
  <si>
    <t>TCI Construction Inc.</t>
  </si>
  <si>
    <t>TEAM EES INC</t>
  </si>
  <si>
    <t>THOMPSON BUILDERS CORPORATION</t>
  </si>
  <si>
    <t>TOM WATSON INC</t>
  </si>
  <si>
    <t>Taber Construction Inc</t>
  </si>
  <si>
    <t>Taft Electric Company</t>
  </si>
  <si>
    <t>Tahlequah Steel Inc                                                                                                      Input for Org List - No User Profile</t>
  </si>
  <si>
    <t>Takako Traffic Control Partnership                                                                                       Input for Org List - No User Profile</t>
  </si>
  <si>
    <t>Takehara Landscape Inc</t>
  </si>
  <si>
    <t>TalCal Engineering Inc</t>
  </si>
  <si>
    <t>Taylor Backhoe Service Inc                                                                                               License #810520</t>
  </si>
  <si>
    <t>Team Ghilotti Inc.</t>
  </si>
  <si>
    <t>Technicon Engineering Services</t>
  </si>
  <si>
    <t>Techno Coatings Inc</t>
  </si>
  <si>
    <t>Teichert / Flatiron West A Joint Venture</t>
  </si>
  <si>
    <t>Teichert / MCM a Joint Venture</t>
  </si>
  <si>
    <t>Teichert Construction</t>
  </si>
  <si>
    <t>Teichert Pipelines Inc</t>
  </si>
  <si>
    <t>Telfer Oil Company</t>
  </si>
  <si>
    <t>Telfer Pavement Technologies</t>
  </si>
  <si>
    <t>Tennyson Electric Inc.</t>
  </si>
  <si>
    <t>Terno Inc.</t>
  </si>
  <si>
    <t>Terra Cal Construction  Inc.</t>
  </si>
  <si>
    <t>Terracon Pipelines Inc.</t>
  </si>
  <si>
    <t>Terry Hansen                                                                                                             Input for Org list - No User Profile</t>
  </si>
  <si>
    <t>Test Dum inc                                                                                                             Input for Org List - no user profiles</t>
  </si>
  <si>
    <t>Test Dummy inc.</t>
  </si>
  <si>
    <t>Test Organization 2 inc</t>
  </si>
  <si>
    <t>The Don Chapin Co.  Inc.</t>
  </si>
  <si>
    <t>The Dutra Group</t>
  </si>
  <si>
    <t>The Finish Man</t>
  </si>
  <si>
    <t>The Mahaffey Companies                                                                                                   dba of American Caisson Inc</t>
  </si>
  <si>
    <t>The Professional Tree Care Co                                                                                            dba of Arboricultural Specialties Inc.</t>
  </si>
  <si>
    <t>The Richards Group</t>
  </si>
  <si>
    <t>Thomas &amp; Pratt Highway Speciality Services Inc</t>
  </si>
  <si>
    <t>Thunder - Jones Contracting Group Inc                                                                                    Input for Org List - No User Profile</t>
  </si>
  <si>
    <t>Thunder Mountain Enterprises Inc.</t>
  </si>
  <si>
    <t>ThyssenKrupp Safeway Inc                                                                                                 Input for Org List - No User Profile</t>
  </si>
  <si>
    <t>Tidewater Contractors  Inc.</t>
  </si>
  <si>
    <t>Tiffany Group</t>
  </si>
  <si>
    <t>Tim Paxin's Pacific Excavation Inc.</t>
  </si>
  <si>
    <t>Tipco Engineering Inc.</t>
  </si>
  <si>
    <t>Titan D V B E Incorporated</t>
  </si>
  <si>
    <t>Tom Mayo Construction Inc.</t>
  </si>
  <si>
    <t>Tom's Septic Construction                                                                                                dba of The Don Chapin Co. Inc.</t>
  </si>
  <si>
    <t>Toomey Industries                                                                                                        Input for Org List - No User Profile</t>
  </si>
  <si>
    <t>Top Dog Timber Inc                                                                                                       Input for Org List - No User Profile</t>
  </si>
  <si>
    <t>Top Grade Construction Inc.</t>
  </si>
  <si>
    <t>Toro Enterprises  Inc.</t>
  </si>
  <si>
    <t>Toste Construction Inc.</t>
  </si>
  <si>
    <t>Total Barricade Service Inc.                                                                                             Input for Org List - No User Profile</t>
  </si>
  <si>
    <t>Tower Glass Inc                                                                                                          License 576476</t>
  </si>
  <si>
    <t>Traffic Development Services Inc</t>
  </si>
  <si>
    <t>Traffic Loops Crackfilling Inc</t>
  </si>
  <si>
    <t>Traffic Management Inc                                                                                                   Input for Org List - No User Profile</t>
  </si>
  <si>
    <t>Traffic Solutions Inc                                                                                                    Input for Org List - No User Profile</t>
  </si>
  <si>
    <t>Traylor - Dutra Joint Venture</t>
  </si>
  <si>
    <t>Traylor Pacific</t>
  </si>
  <si>
    <t>Tree Pros Arboricultural Services                                                                                        Input for Org List - no user profiles</t>
  </si>
  <si>
    <t>Treehenge Construction Inc</t>
  </si>
  <si>
    <t>Tri County Grading</t>
  </si>
  <si>
    <t>Tri-County Incorporated</t>
  </si>
  <si>
    <t>Tri-Steel Corporation</t>
  </si>
  <si>
    <t>Triangle Excavation Inc</t>
  </si>
  <si>
    <t>Tricon Aquatics                                                                                                          dba of Tricon Construction Inc.</t>
  </si>
  <si>
    <t>Truesdell Corporation of California Inc</t>
  </si>
  <si>
    <t>Trunxai Construction Inc.</t>
  </si>
  <si>
    <t>Tullis &amp; Heller  Inc.</t>
  </si>
  <si>
    <t>Tullis Inc.</t>
  </si>
  <si>
    <t>Tully Consulting Group</t>
  </si>
  <si>
    <t>Turnkey Construction Services Inc.</t>
  </si>
  <si>
    <t>Tutor Saliba Construction</t>
  </si>
  <si>
    <t>Tyrrell Resources Inc.</t>
  </si>
  <si>
    <t>U C Electric                                                                                                             Input for Org List - No User Profile</t>
  </si>
  <si>
    <t>U S Demolition Inc</t>
  </si>
  <si>
    <t>UNDERGROUND SPECIALTIES CENTRAL COST INC                                                                                 Input for Org List - No User Profile</t>
  </si>
  <si>
    <t>USA Hoist Company Inc.</t>
  </si>
  <si>
    <t>USS Cal Builders Inc.</t>
  </si>
  <si>
    <t>Ueland Electric</t>
  </si>
  <si>
    <t>Ultra Painting</t>
  </si>
  <si>
    <t>Union Engineering Company  Inc.</t>
  </si>
  <si>
    <t>Unique Performance Construction Inc</t>
  </si>
  <si>
    <t>United Building Contractors Inc.</t>
  </si>
  <si>
    <t>United Engineering and Construction Inc.</t>
  </si>
  <si>
    <t>United Steel Placers</t>
  </si>
  <si>
    <t>Update Construction Inc.</t>
  </si>
  <si>
    <t>Upland Contracting Inc.                                                                                                  Input for Org List - no user profiles</t>
  </si>
  <si>
    <t>Urban Tree Care Inc</t>
  </si>
  <si>
    <t>Uretek USA Inc.                                                                                                          License 727283</t>
  </si>
  <si>
    <t>Utility Tree Service Inc</t>
  </si>
  <si>
    <t>V &amp; C Construction Inc                                                                                                   Input for Org List - No User Profile</t>
  </si>
  <si>
    <t>V &amp; E Tree Service Inc.                                                                                                  Input for Org List - No User Profile</t>
  </si>
  <si>
    <t>V - Ditch Construction Inc                                                                                               Input for Org List - No User Profile</t>
  </si>
  <si>
    <t>V A P Construction Inc</t>
  </si>
  <si>
    <t>VSS International                                                                                                        Input for Org List - No User Profile</t>
  </si>
  <si>
    <t>VT Electric  Inc.</t>
  </si>
  <si>
    <t>Valentine Corporation</t>
  </si>
  <si>
    <t>Valerie Lewis Janitorial                                                                                                 Not a Construction Company</t>
  </si>
  <si>
    <t>Valley Crest Landscape Development  Inc.</t>
  </si>
  <si>
    <t>Valley Fence Co.                                                                                                         dba of Cash &amp; Lincoln Fence Co.</t>
  </si>
  <si>
    <t>Valley Slurry Seal Company</t>
  </si>
  <si>
    <t>Van Meter Logging Inc.</t>
  </si>
  <si>
    <t>Vance Corporation</t>
  </si>
  <si>
    <t>Vanguard Construction</t>
  </si>
  <si>
    <t>Velarde Concrete Construction Co.</t>
  </si>
  <si>
    <t>Velocity Electric Company                                                                                                Input for Org List - No User Profile</t>
  </si>
  <si>
    <t>Vertex Construction Services Inc.</t>
  </si>
  <si>
    <t>Vicker's Concrete Sawing                                                                                                 Input for Org List - No User Profile</t>
  </si>
  <si>
    <t>Victory Engineers Inc.</t>
  </si>
  <si>
    <t>Viking Construction Company  Inc.</t>
  </si>
  <si>
    <t>Vinciguerra Construction                                                                                                 Input for Org List - No User Profile</t>
  </si>
  <si>
    <t>Vintage Paving Co.  Inc.</t>
  </si>
  <si>
    <t>Vista Steel Company                                                                                                      Input for Org List - no user profiles</t>
  </si>
  <si>
    <t>Vortex Diving Inc.</t>
  </si>
  <si>
    <t>Vulcan Materials</t>
  </si>
  <si>
    <t>W B Electric Inc.</t>
  </si>
  <si>
    <t>W Bradley Electric Inc</t>
  </si>
  <si>
    <t>W C Maloney Inc.                                                                                                         Input for Org List - No User Profile</t>
  </si>
  <si>
    <t>W J B Construction Companies Inc                                                                                         Input for Org List - No User Profile</t>
  </si>
  <si>
    <t>W Jaxon Baker  Inc.</t>
  </si>
  <si>
    <t>W R Connelly  Inc.</t>
  </si>
  <si>
    <t>WABO Landscape &amp; Construction Inc.</t>
  </si>
  <si>
    <t>WESTCON CONSTRUCTION GROUP INC</t>
  </si>
  <si>
    <t>WHITMAN ELECTRIC</t>
  </si>
  <si>
    <t>WIPF Construction</t>
  </si>
  <si>
    <t>WOOLERY TIMBER MANAGEMENT INC</t>
  </si>
  <si>
    <t>Wahlund Construction  Inc.</t>
  </si>
  <si>
    <t>Walter C. Smith Co Inc.</t>
  </si>
  <si>
    <t>Ward's Concrete Inc.</t>
  </si>
  <si>
    <t>Washington Group International</t>
  </si>
  <si>
    <t>Washington Group/Obayashi Corp. JV</t>
  </si>
  <si>
    <t>Water Conditioning of Merced County Inc                                                                                  Input for Org List - No User Profiles</t>
  </si>
  <si>
    <t>Watertight Restoration Inc.                                                                                              Input for Org List - no user profiles</t>
  </si>
  <si>
    <t>Watkin &amp; Bortolussi  Inc.</t>
  </si>
  <si>
    <t>Watkins Environmental Inc.                                                                                               Input for Org List - no user profiles</t>
  </si>
  <si>
    <t>Wayne E Swisher Cement Contractor Inc</t>
  </si>
  <si>
    <t>Weber's Plumbing</t>
  </si>
  <si>
    <t>Welco Underground Construction Inc                                                                                       Input for Org List - No User Profiles</t>
  </si>
  <si>
    <t>Wenham Construction</t>
  </si>
  <si>
    <t>West Bay Builders  Inc.</t>
  </si>
  <si>
    <t>West Coast Boring Inc                                                                                                    Input for Org List - No User Profiles</t>
  </si>
  <si>
    <t>West Coast Bridge Inc.</t>
  </si>
  <si>
    <t>West Coast Demoliton &amp; Construction Inc                                                                                  Input for Org List - No User Profile</t>
  </si>
  <si>
    <t>West Coast General Corporation</t>
  </si>
  <si>
    <t>West Coast Paving and Chip Sealing</t>
  </si>
  <si>
    <t>West Coast Rebar                                                                                                         Input for Org list - No User Profiles</t>
  </si>
  <si>
    <t>West Coast Structures Inc                                                                                                dba Western Structures</t>
  </si>
  <si>
    <t>West Coast Welding Inc                                                                                                   Input for Org List - No User Profile</t>
  </si>
  <si>
    <t>West Concrete Inc.</t>
  </si>
  <si>
    <t>West Construction</t>
  </si>
  <si>
    <t>WestCoast Public Work Inc.</t>
  </si>
  <si>
    <t>Westco Plumbing Contractors                                                                                              Input for Org List - No User Profile</t>
  </si>
  <si>
    <t>Western Engineering Contractors Inc.</t>
  </si>
  <si>
    <t>Western Gardens Landscaping Inc                                                                                          Input for Org List - No User Profiles</t>
  </si>
  <si>
    <t>Western Paving Contractors Inc</t>
  </si>
  <si>
    <t>Western Rim Constructors Inc.</t>
  </si>
  <si>
    <t>Western Structures                                                                                                       dba of West Coast Structures Inc.</t>
  </si>
  <si>
    <t>Western Traffic Supply Inc.</t>
  </si>
  <si>
    <t>Whillock Contracting Inc</t>
  </si>
  <si>
    <t>Whitaker Construction Group</t>
  </si>
  <si>
    <t>Whitaker Contractors  Inc.</t>
  </si>
  <si>
    <t>Whitehawk Construction</t>
  </si>
  <si>
    <t>Whitson Inc</t>
  </si>
  <si>
    <t>Wier Construction</t>
  </si>
  <si>
    <t>William Kanayan Construction</t>
  </si>
  <si>
    <t>William P. Young Construction  Inc.</t>
  </si>
  <si>
    <t>Williams Engineering                                                                                                     Input for Org List - no user profiles</t>
  </si>
  <si>
    <t>Willis Rebar</t>
  </si>
  <si>
    <t>Windsor Fuel Company</t>
  </si>
  <si>
    <t>Winsor Construction Inc</t>
  </si>
  <si>
    <t>Wiring Solutions Inc                                                                                                     Input for Org List - No User Profile</t>
  </si>
  <si>
    <t>Woeste Electric Inc</t>
  </si>
  <si>
    <t>Woodhams Construction  Inc.</t>
  </si>
  <si>
    <t>Works Striping &amp; Marking Service  Inc.</t>
  </si>
  <si>
    <t>Wylatti Resource Management Inc.</t>
  </si>
  <si>
    <t>Wysong Construction Co.                                                                                                  Input for Org List - No User Profile</t>
  </si>
  <si>
    <t>XYZ CO                                                                                                                   (FOR ABC CONTRACTOR not to be used</t>
  </si>
  <si>
    <t>Y A K A R</t>
  </si>
  <si>
    <t>YARBS GRADING AND PAVING INC</t>
  </si>
  <si>
    <t>Yerba Buena Engineering &amp; Construction Inc.</t>
  </si>
  <si>
    <t>Yosemite Falls Pump Service                                                                                              (209) 966-2783</t>
  </si>
  <si>
    <t>Younger General Contractors Inc</t>
  </si>
  <si>
    <t>Yubacon Inc.</t>
  </si>
  <si>
    <t>Zondiros Corporation</t>
  </si>
  <si>
    <t>teichert</t>
  </si>
  <si>
    <t>EXTRA WORK BILL SYSTEM</t>
  </si>
  <si>
    <t>ORGANIZATION NAMES FILE</t>
  </si>
  <si>
    <t>ADDITIONAL_INFO</t>
  </si>
  <si>
    <t xml:space="preserve"> Inc.; Input for Org List - No User Profile</t>
  </si>
  <si>
    <t xml:space="preserve"> Input for Org List - no user profiles</t>
  </si>
  <si>
    <t xml:space="preserve"> Inc</t>
  </si>
  <si>
    <t xml:space="preserve"> dba of Cal - Vet Services Inc.</t>
  </si>
  <si>
    <t xml:space="preserve"> Inc.) (See Alliance Contracting now</t>
  </si>
  <si>
    <t xml:space="preserve"> input for org list</t>
  </si>
  <si>
    <t xml:space="preserve"> no user profile</t>
  </si>
  <si>
    <t xml:space="preserve"> Inc.</t>
  </si>
  <si>
    <t xml:space="preserve"> Inc. (North)</t>
  </si>
  <si>
    <t xml:space="preserve"> Inc. (South)</t>
  </si>
  <si>
    <t xml:space="preserve"> dba of One Way Electric Inc.</t>
  </si>
  <si>
    <t xml:space="preserve"> INC</t>
  </si>
  <si>
    <t xml:space="preserve"> Yeager Skanska</t>
  </si>
  <si>
    <t xml:space="preserve"> Discovery Bay</t>
  </si>
  <si>
    <t xml:space="preserve"> CA  94505</t>
  </si>
  <si>
    <t>IF EXIST MRIlot length less than 0.05 mi, then "short" otherwise "".</t>
  </si>
  <si>
    <t>MRIo method</t>
  </si>
  <si>
    <t>min EXIST or BASELINE IP</t>
  </si>
  <si>
    <t>Surf Profiling use EXIST IP</t>
  </si>
  <si>
    <t>YES</t>
  </si>
  <si>
    <t>NO</t>
  </si>
  <si>
    <t>PAYTABLES</t>
  </si>
  <si>
    <t>75PAY450</t>
  </si>
  <si>
    <t>60PAY450</t>
  </si>
  <si>
    <t>PIPAY450</t>
  </si>
  <si>
    <t>60PAY900</t>
  </si>
  <si>
    <t>PIPAY900</t>
  </si>
  <si>
    <t>layert</t>
  </si>
  <si>
    <t>OPPS</t>
  </si>
  <si>
    <r>
      <rPr>
        <b/>
        <sz val="11"/>
        <color theme="1"/>
        <rFont val="Calibri"/>
        <family val="2"/>
        <scheme val="minor"/>
      </rPr>
      <t>MRIt (PAVE)</t>
    </r>
    <r>
      <rPr>
        <sz val="11"/>
        <color theme="1"/>
        <rFont val="Calibri"/>
        <family val="2"/>
        <scheme val="minor"/>
      </rPr>
      <t xml:space="preserve">
</t>
    </r>
    <r>
      <rPr>
        <sz val="8"/>
        <color theme="1"/>
        <rFont val="Calibri"/>
        <family val="2"/>
        <scheme val="minor"/>
      </rPr>
      <t>IF PI or OGFConNEW, Calc MRItarget</t>
    </r>
  </si>
  <si>
    <r>
      <rPr>
        <b/>
        <sz val="11"/>
        <color theme="1"/>
        <rFont val="Calibri"/>
        <family val="2"/>
        <scheme val="minor"/>
      </rPr>
      <t>PoT (PAVE)</t>
    </r>
    <r>
      <rPr>
        <sz val="11"/>
        <color theme="1"/>
        <rFont val="Calibri"/>
        <family val="2"/>
        <scheme val="minor"/>
      </rPr>
      <t xml:space="preserve">
</t>
    </r>
    <r>
      <rPr>
        <sz val="8"/>
        <color theme="1"/>
        <rFont val="Calibri"/>
        <family val="2"/>
        <scheme val="minor"/>
      </rPr>
      <t>IF PI, then PAVE is % of MRItarget</t>
    </r>
  </si>
  <si>
    <t>MRIlot (PAVE), always PAVE when OGFC on new</t>
  </si>
  <si>
    <t xml:space="preserve">Calculate Payment Adj using PAVE File </t>
  </si>
  <si>
    <t xml:space="preserve">Calculate Payment Adj using FINAL File </t>
  </si>
  <si>
    <r>
      <rPr>
        <b/>
        <sz val="11"/>
        <color theme="1"/>
        <rFont val="Calibri"/>
        <family val="2"/>
        <scheme val="minor"/>
      </rPr>
      <t>MRIt (FINAL)</t>
    </r>
    <r>
      <rPr>
        <sz val="11"/>
        <color theme="1"/>
        <rFont val="Calibri"/>
        <family val="2"/>
        <scheme val="minor"/>
      </rPr>
      <t xml:space="preserve">
</t>
    </r>
    <r>
      <rPr>
        <sz val="8"/>
        <color theme="1"/>
        <rFont val="Calibri"/>
        <family val="2"/>
        <scheme val="minor"/>
      </rPr>
      <t>IF PI or OGFConNEW, Calc MRItarget</t>
    </r>
  </si>
  <si>
    <r>
      <rPr>
        <b/>
        <sz val="11"/>
        <color theme="1"/>
        <rFont val="Calibri"/>
        <family val="2"/>
        <scheme val="minor"/>
      </rPr>
      <t>PoT (FINAL)</t>
    </r>
    <r>
      <rPr>
        <sz val="11"/>
        <color theme="1"/>
        <rFont val="Calibri"/>
        <family val="2"/>
        <scheme val="minor"/>
      </rPr>
      <t xml:space="preserve">
</t>
    </r>
    <r>
      <rPr>
        <sz val="8"/>
        <color theme="1"/>
        <rFont val="Calibri"/>
        <family val="2"/>
        <scheme val="minor"/>
      </rPr>
      <t>IF PI, then PAVE is % of MRItarget</t>
    </r>
  </si>
  <si>
    <t>MRIlot (FINAL), always PAVE when OGFC on new</t>
  </si>
  <si>
    <t>FINAL Pay Adjustment per 528'</t>
  </si>
  <si>
    <t>Data Validation lists for picking Routes after slecting a county code, also uses named ranges for list of routes in county, if a route needs to be added, remember to change the named range.</t>
  </si>
  <si>
    <t>Average adjustment cost per ton of mix in lane, assumes 2 tons/cy</t>
  </si>
  <si>
    <t>&lt;named cells</t>
  </si>
  <si>
    <t>OGFC over Exist(1opp)</t>
  </si>
  <si>
    <t>OGFC (mill/fill diff shifts)(2opps)</t>
  </si>
  <si>
    <t>OGFC (mill/fill same shift)(1opp)</t>
  </si>
  <si>
    <t>date</t>
  </si>
  <si>
    <t>Prorated based on Length</t>
  </si>
  <si>
    <t xml:space="preserve"> PAVE Profile Pay Adjustment per 528'</t>
  </si>
  <si>
    <t>Prorated based on Length, and 0.00 if less than 264'</t>
  </si>
  <si>
    <t>Locations and length of EXIST Partial Segment</t>
  </si>
  <si>
    <r>
      <t xml:space="preserve">Distance from </t>
    </r>
    <r>
      <rPr>
        <b/>
        <sz val="11"/>
        <color theme="1"/>
        <rFont val="Calibri"/>
        <family val="2"/>
        <scheme val="minor"/>
      </rPr>
      <t>EXIST</t>
    </r>
    <r>
      <rPr>
        <sz val="11"/>
        <color theme="1"/>
        <rFont val="Calibri"/>
        <family val="2"/>
        <scheme val="minor"/>
      </rPr>
      <t xml:space="preserve"> IP profiles Beg station (row 2) to</t>
    </r>
    <r>
      <rPr>
        <b/>
        <sz val="11"/>
        <color theme="1"/>
        <rFont val="Calibri"/>
        <family val="2"/>
        <scheme val="minor"/>
      </rPr>
      <t xml:space="preserve"> EXIST</t>
    </r>
    <r>
      <rPr>
        <sz val="11"/>
        <color theme="1"/>
        <rFont val="Calibri"/>
        <family val="2"/>
        <scheme val="minor"/>
      </rPr>
      <t xml:space="preserve">  profiles Stop Station (reported row)</t>
    </r>
  </si>
  <si>
    <t xml:space="preserve">Unprotected column for comments on data.  See </t>
  </si>
  <si>
    <t>Unprotected column for comments on data.  See comment in cell F1</t>
  </si>
  <si>
    <r>
      <t xml:space="preserve">&lt;=Export </t>
    </r>
    <r>
      <rPr>
        <b/>
        <u/>
        <sz val="11"/>
        <rFont val="Calibri"/>
        <family val="2"/>
        <scheme val="minor"/>
      </rPr>
      <t>EXIST</t>
    </r>
    <r>
      <rPr>
        <b/>
        <sz val="11"/>
        <rFont val="Calibri"/>
        <family val="2"/>
        <scheme val="minor"/>
      </rPr>
      <t xml:space="preserve"> </t>
    </r>
    <r>
      <rPr>
        <sz val="11"/>
        <rFont val="Calibri"/>
        <family val="2"/>
        <scheme val="minor"/>
      </rPr>
      <t>MRI profile data from ProVAL Ride Quality Fixed Increment Report to Cell A1, w/ column headers in Row 1</t>
    </r>
  </si>
  <si>
    <r>
      <t xml:space="preserve">Distance from </t>
    </r>
    <r>
      <rPr>
        <b/>
        <u/>
        <sz val="11"/>
        <color theme="1"/>
        <rFont val="Calibri"/>
        <family val="2"/>
        <scheme val="minor"/>
      </rPr>
      <t>EXIST</t>
    </r>
    <r>
      <rPr>
        <sz val="11"/>
        <color theme="1"/>
        <rFont val="Calibri"/>
        <family val="2"/>
        <scheme val="minor"/>
      </rPr>
      <t xml:space="preserve"> IP profiles Beg station (row 2) to</t>
    </r>
    <r>
      <rPr>
        <b/>
        <u/>
        <sz val="11"/>
        <color theme="1"/>
        <rFont val="Calibri"/>
        <family val="2"/>
        <scheme val="minor"/>
      </rPr>
      <t xml:space="preserve"> EXIST</t>
    </r>
    <r>
      <rPr>
        <sz val="11"/>
        <color theme="1"/>
        <rFont val="Calibri"/>
        <family val="2"/>
        <scheme val="minor"/>
      </rPr>
      <t xml:space="preserve"> IP profiles Stop Station (reported row)</t>
    </r>
  </si>
  <si>
    <t>AbsoluteValue of Difference of Column G an Column H</t>
  </si>
  <si>
    <t>Information for defining Print Range</t>
  </si>
  <si>
    <t>beginning of print range cell</t>
  </si>
  <si>
    <t>B2</t>
  </si>
  <si>
    <t>rows of data</t>
  </si>
  <si>
    <t>last row of data</t>
  </si>
  <si>
    <t>last column  "S"</t>
  </si>
  <si>
    <t>If all 3 are true, then  display sum of pay amount in row 17 under applicable section no</t>
  </si>
  <si>
    <t>Lanes Average Adjustment per ton of mix in lane</t>
  </si>
  <si>
    <t>Lanes Average Adjustment per 0.1 mi</t>
  </si>
  <si>
    <t>ALR = 2.1 x MRIt</t>
  </si>
  <si>
    <t>PAVEs PoT</t>
  </si>
  <si>
    <t>FINALs PoT</t>
  </si>
  <si>
    <t>VerEXIST Diff from EXIST IP Start Distance (ft)</t>
  </si>
  <si>
    <t>VerEXIST Diff from EXIST IP Stop Distance (ft)</t>
  </si>
  <si>
    <t>VerEXIST Diff from EXIST IP Length (ft)</t>
  </si>
  <si>
    <t>VerEXIST Diff from EXIST IP MRI (in/mi)</t>
  </si>
  <si>
    <t>Allowable Diff</t>
  </si>
  <si>
    <t>Actual Diff</t>
  </si>
  <si>
    <t>Paste from ProVAL&gt; Ride Quality&gt;Overall MRI table to top left yellow cell below</t>
  </si>
  <si>
    <t>MRI Difference Verfication</t>
  </si>
  <si>
    <t>Contractor : Engineer</t>
  </si>
  <si>
    <t>Engineer's</t>
  </si>
  <si>
    <t>(%)</t>
  </si>
  <si>
    <t>VerBASELINE Diff fromBASELINE Start Distance (ft)</t>
  </si>
  <si>
    <t>VerBASELINE Diff from BASELINE Stop Distance (ft)</t>
  </si>
  <si>
    <t>VerBASELINE Diff from BASELINE Length (ft)</t>
  </si>
  <si>
    <t>VerBASELINE Diff from BASELINE MRI (in/mi)</t>
  </si>
  <si>
    <t>DMI Stop Distance (ft)</t>
  </si>
  <si>
    <t>DMI Start Distance (ft)</t>
  </si>
  <si>
    <t>OGFConNEW</t>
  </si>
  <si>
    <t>Final Surface of NEW HMA being Overlaid with new OGFC from  EXIST column G</t>
  </si>
  <si>
    <t>MRIsego</t>
  </si>
  <si>
    <t>PAVED surface of NEW OGFC</t>
  </si>
  <si>
    <t>MRIto</t>
  </si>
  <si>
    <t>POgfcOT</t>
  </si>
  <si>
    <t>Percent new OGFC is of new HMA surface being overlaid, rounded to nearest 0.1 percent</t>
  </si>
  <si>
    <t>Prorated Adjustment, 0 if less than 264' seg,emt</t>
  </si>
  <si>
    <r>
      <t xml:space="preserve">&lt;=Export </t>
    </r>
    <r>
      <rPr>
        <b/>
        <u/>
        <sz val="11"/>
        <rFont val="Calibri"/>
        <family val="2"/>
        <scheme val="minor"/>
      </rPr>
      <t>BASELINE</t>
    </r>
    <r>
      <rPr>
        <sz val="11"/>
        <rFont val="Calibri"/>
        <family val="2"/>
        <scheme val="minor"/>
      </rPr>
      <t xml:space="preserve"> MRI profile data from ProVAL Ride Quality Fixed Increment Report to Cell A1, w/ column headers in Row 1</t>
    </r>
  </si>
  <si>
    <t>Engineers  Overall MRI Data (From the Engineers Veficition Profiles)</t>
  </si>
  <si>
    <r>
      <t xml:space="preserve">Distance from </t>
    </r>
    <r>
      <rPr>
        <b/>
        <u/>
        <sz val="11"/>
        <color theme="1"/>
        <rFont val="Calibri"/>
        <family val="2"/>
        <scheme val="minor"/>
      </rPr>
      <t>EXIST</t>
    </r>
    <r>
      <rPr>
        <u/>
        <sz val="11"/>
        <color theme="1"/>
        <rFont val="Calibri"/>
        <family val="2"/>
        <scheme val="minor"/>
      </rPr>
      <t xml:space="preserve"> </t>
    </r>
    <r>
      <rPr>
        <sz val="11"/>
        <color theme="1"/>
        <rFont val="Calibri"/>
        <family val="2"/>
        <scheme val="minor"/>
      </rPr>
      <t xml:space="preserve">IP profiles Beg station (row 2) to </t>
    </r>
    <r>
      <rPr>
        <b/>
        <u/>
        <sz val="11"/>
        <color theme="1"/>
        <rFont val="Calibri"/>
        <family val="2"/>
        <scheme val="minor"/>
      </rPr>
      <t>BASELINE</t>
    </r>
    <r>
      <rPr>
        <sz val="11"/>
        <color theme="1"/>
        <rFont val="Calibri"/>
        <family val="2"/>
        <scheme val="minor"/>
      </rPr>
      <t xml:space="preserve"> IP profiles Stop Station (reported row)</t>
    </r>
  </si>
  <si>
    <t>Approx Post Miles==&gt;</t>
  </si>
  <si>
    <t xml:space="preserve">  (↑↑↑ This Workbook uses MACRO's, you must ENABLE CONTENT ↑↑↑)
</t>
  </si>
  <si>
    <t>Full Width Surface Correction</t>
  </si>
  <si>
    <t>Partial Width Surface Corrections</t>
  </si>
  <si>
    <t>Is Col P not a "must corr"</t>
  </si>
  <si>
    <t>37 col rt of</t>
  </si>
  <si>
    <t>checkbox</t>
  </si>
  <si>
    <t>MRImax for column Q</t>
  </si>
  <si>
    <t>ALR = 2.1 x MRIt
for column Q</t>
  </si>
  <si>
    <t>Contractors  Initial  Overall MRI Data</t>
  </si>
  <si>
    <t xml:space="preserve">Contractors mean MRI (Overall MRI) Data </t>
  </si>
  <si>
    <t>PAVE $'s</t>
  </si>
  <si>
    <t>FINAL $'s</t>
  </si>
  <si>
    <t>named cell-&gt;</t>
  </si>
  <si>
    <t>must corr</t>
  </si>
  <si>
    <t xml:space="preserve">Don’t allow grinding into incentive
</t>
  </si>
  <si>
    <t>if DA errors with #Value use this value</t>
  </si>
  <si>
    <t>Version Control</t>
  </si>
  <si>
    <t>Is Col R blank.  The user must enter a value in the number of alrs</t>
  </si>
  <si>
    <t>Is Col R Is the value they entered for ALR's = 0</t>
  </si>
  <si>
    <t>OGFC on Existing (percent improvement)</t>
  </si>
  <si>
    <t>MRIo, will be existing or surface after structural repairs (baseline), lower of the two</t>
  </si>
  <si>
    <t>Per table, $100 deduction for each 1.0% that POgfcOT exceed 100.0%</t>
  </si>
  <si>
    <t>PAVED surface of NEW OGFC (aka MRIseg)</t>
  </si>
  <si>
    <t>Target MRIt</t>
  </si>
  <si>
    <t>PoT</t>
  </si>
  <si>
    <t>pay for 528 ft</t>
  </si>
  <si>
    <t>75 Target Table for OGFC (75OGFCPA450)</t>
  </si>
  <si>
    <t>Text assemble in col Q</t>
  </si>
  <si>
    <r>
      <t xml:space="preserve">Distance from </t>
    </r>
    <r>
      <rPr>
        <b/>
        <sz val="11"/>
        <color theme="1"/>
        <rFont val="Calibri"/>
        <family val="2"/>
        <scheme val="minor"/>
      </rPr>
      <t>EXIST</t>
    </r>
    <r>
      <rPr>
        <sz val="11"/>
        <color theme="1"/>
        <rFont val="Calibri"/>
        <family val="2"/>
        <scheme val="minor"/>
      </rPr>
      <t xml:space="preserve"> IP profiles Beg station (row 2) to </t>
    </r>
    <r>
      <rPr>
        <b/>
        <sz val="11"/>
        <color theme="1"/>
        <rFont val="Calibri"/>
        <family val="2"/>
        <scheme val="minor"/>
      </rPr>
      <t>FINAL IP</t>
    </r>
    <r>
      <rPr>
        <sz val="11"/>
        <color theme="1"/>
        <rFont val="Calibri"/>
        <family val="2"/>
        <scheme val="minor"/>
      </rPr>
      <t xml:space="preserve"> profiles Stop Station (reported row)</t>
    </r>
  </si>
  <si>
    <r>
      <t xml:space="preserve">&lt;=Export </t>
    </r>
    <r>
      <rPr>
        <b/>
        <u/>
        <sz val="11"/>
        <rFont val="Calibri"/>
        <family val="2"/>
        <scheme val="minor"/>
      </rPr>
      <t>FINAL IP</t>
    </r>
    <r>
      <rPr>
        <sz val="11"/>
        <rFont val="Calibri"/>
        <family val="2"/>
        <scheme val="minor"/>
      </rPr>
      <t xml:space="preserve"> MRI profile data from ProVAL Ride Quality Fixed Increment Report to Cell A1, w/ column headers in Row 1</t>
    </r>
  </si>
  <si>
    <t>Calculated</t>
  </si>
  <si>
    <r>
      <t xml:space="preserve">Segment Length (ft)
</t>
    </r>
    <r>
      <rPr>
        <b/>
        <sz val="12"/>
        <rFont val="Calibri"/>
        <family val="2"/>
        <scheme val="minor"/>
      </rPr>
      <t xml:space="preserve">If  segment is less than 264 feet, then no adjustment
</t>
    </r>
  </si>
  <si>
    <t>Segment Number</t>
  </si>
  <si>
    <t>Total Number Segments with Mandatory Corrections for MRI "Must Corrects" (in Col P)=&gt;</t>
  </si>
  <si>
    <t>See instructions to the resident engineer on the "VerEXIST" worksheet</t>
  </si>
  <si>
    <t>MRItarg when
PayTable in 
Column N is
Percent 
Improve-
ment</t>
  </si>
  <si>
    <t>=IF(AND(dist="09",county="Ker"),LISTS!$S$61:$X$61,INDIRECT(county))</t>
  </si>
  <si>
    <t>Had to modify the data validation list on PayAdj route selection cell to account for fact that Kern county is in Dist 9 as well as 10</t>
  </si>
  <si>
    <t>Section Number</t>
  </si>
  <si>
    <t>Inertial Profile Station Data Mis- aligned "M.D."</t>
  </si>
  <si>
    <t>^P.M^</t>
  </si>
  <si>
    <t>Absolute Value of Difference of Column G an Column H</t>
  </si>
  <si>
    <t xml:space="preserve">This spreadsheet has been beta tested by various experts within Industry and Caltrans.  When/if bugs are found in this spreadsheet, they are corrected and documented below.   Users should always download the lastest version.  If  any errors are found, please notify Pete Spector with the Division of Construction by email at pete.spector@dot.ca.gov.  Your email will be evaluated and if determined to be a error in the spreadsheet, it will be remedied in a future version update and documented below.   </t>
  </si>
  <si>
    <t>~Beg PM, assumes beg pm is correct and direction of increase based on end pm</t>
  </si>
  <si>
    <t>~End PM, assumes beg pm is correct and direction of increase based on end pm</t>
  </si>
  <si>
    <t>Copyright 2020 California Department of Transportation.  All Rights Reserved.</t>
  </si>
  <si>
    <t>auto
generated=&gt;
file prefix</t>
  </si>
  <si>
    <t>BID PRICE</t>
  </si>
  <si>
    <t>(info only)</t>
  </si>
  <si>
    <t xml:space="preserve">Contract No :  </t>
  </si>
  <si>
    <t>These values will be summed in row 17 for the Section</t>
  </si>
  <si>
    <t xml:space="preserve">For Pay conditions must be true for value in right most column dd to display.  </t>
  </si>
  <si>
    <t>FROM Contractor's PVP file submitted with payment adjustmetn request</t>
  </si>
  <si>
    <t>FROM PPF received from contractor the within 12 hours of profiling</t>
  </si>
  <si>
    <t>don't copy down purple cells as they are one time equations</t>
  </si>
  <si>
    <t xml:space="preserve">Version:  </t>
  </si>
  <si>
    <t>Use add custom contractor to first entry in the contractor and paving subcontractor drop down lists.</t>
  </si>
  <si>
    <t>Contractor =&gt;</t>
  </si>
  <si>
    <t>Future Data Field 01</t>
  </si>
  <si>
    <t>Future Data Field 02</t>
  </si>
  <si>
    <t>Future Data Field 03</t>
  </si>
  <si>
    <t>Future Data Field 04</t>
  </si>
  <si>
    <t>Future Data Field 05</t>
  </si>
  <si>
    <t>Future Data Field 06</t>
  </si>
  <si>
    <t>Future Data Field 07</t>
  </si>
  <si>
    <t>Future Data Field 08</t>
  </si>
  <si>
    <t>Future Data Field 09</t>
  </si>
  <si>
    <t>Future Data Field 10</t>
  </si>
  <si>
    <t>Using PAVE if False, Using FINAL if TRUE</t>
  </si>
  <si>
    <t>This Column Not Used</t>
  </si>
  <si>
    <t>From BASELINE MRI</t>
  </si>
  <si>
    <t>From FINAL MRI</t>
  </si>
  <si>
    <t>From "Existing" IP, Stationing, Length and MRI</t>
  </si>
  <si>
    <t>Grinding Contractor/Sub=&gt;</t>
  </si>
  <si>
    <t xml:space="preserve">             Grind Existing Concrete Pavement Acceptance </t>
  </si>
  <si>
    <t>MRImax After Grinding Concrete</t>
  </si>
  <si>
    <t>Grinding Contractor/sub</t>
  </si>
  <si>
    <t>grinding Bid ITEM Price</t>
  </si>
  <si>
    <t xml:space="preserve">FNAL MRI Must be 40% Improvement over EXIST MRI, or a  minimum of 60 inches per mile. Indicates "Must Corr" if FINAL does not meet requirement.
</t>
  </si>
  <si>
    <t>Number of cells when sheet is blank</t>
  </si>
  <si>
    <t xml:space="preserve"> minus Count No of EXIST MRI values</t>
  </si>
  <si>
    <t>minus Count No of FINAL MRI values</t>
  </si>
  <si>
    <t xml:space="preserve">Are the EXIST and FINAL MRI values empty  </t>
  </si>
  <si>
    <t>Always use the most recent version of the Grind Existing Concrete worksheet.   You can find it here.</t>
  </si>
  <si>
    <t>Vers 1.01,     Updated 06/26/2020</t>
  </si>
  <si>
    <t>Vers 1.00,     Released 05/04/2020</t>
  </si>
  <si>
    <t xml:space="preserve">                         Revised PayAdj worksheet cell M3 using the CONCATENATE function rather than the CONCAT function to make the cell developing the file name compatible with Excel 2016 and earlier versions.</t>
  </si>
  <si>
    <t>GrndExistConcPvmnt v1.01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</si>
</sst>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4" formatCode="_(&quot;$&quot;* #,##0.00_);_(&quot;$&quot;* \(#,##0.00\);_(&quot;$&quot;* &quot;-&quot;??_);_(@_)"/>
    <numFmt numFmtId="164" formatCode="##\+##"/>
    <numFmt numFmtId="165" formatCode="#####\+##.##"/>
    <numFmt numFmtId="166" formatCode="##\+##.##"/>
    <numFmt numFmtId="167" formatCode="yyyymmdd"/>
    <numFmt numFmtId="168" formatCode="&quot;$&quot;#,##0.00"/>
    <numFmt numFmtId="169" formatCode="[$-409]mmmm\ d\,\ yyyy;@"/>
    <numFmt numFmtId="170" formatCode="###,###.##\ \f\t"/>
    <numFmt numFmtId="171" formatCode="####"/>
    <numFmt numFmtId="172" formatCode="m/d/yy;@"/>
    <numFmt numFmtId="173" formatCode="0.000"/>
  </numFmts>
  <fonts count="47" x14ac:knownFonts="1">
    <font>
      <sz val="11"/>
      <color theme="1"/>
      <name val="Calibri"/>
      <family val="2"/>
      <scheme val="minor"/>
    </font>
    <font>
      <b/>
      <sz val="11"/>
      <color theme="1"/>
      <name val="Calibri"/>
      <family val="2"/>
      <scheme val="minor"/>
    </font>
    <font>
      <sz val="8"/>
      <color indexed="34"/>
      <name val="Arial"/>
      <family val="2"/>
    </font>
    <font>
      <sz val="8"/>
      <name val="Arial"/>
      <family val="2"/>
    </font>
    <font>
      <i/>
      <sz val="8"/>
      <name val="Arial"/>
      <family val="2"/>
    </font>
    <font>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Arial"/>
      <family val="2"/>
    </font>
    <font>
      <sz val="8"/>
      <color theme="1"/>
      <name val="Arial"/>
      <family val="2"/>
    </font>
    <font>
      <sz val="11"/>
      <color rgb="FFFF0000"/>
      <name val="Calibri"/>
      <family val="2"/>
      <scheme val="minor"/>
    </font>
    <font>
      <b/>
      <sz val="8"/>
      <color theme="1"/>
      <name val="Arial"/>
      <family val="2"/>
    </font>
    <font>
      <b/>
      <sz val="11"/>
      <color rgb="FF7030A0"/>
      <name val="Calibri"/>
      <family val="2"/>
      <scheme val="minor"/>
    </font>
    <font>
      <u/>
      <sz val="11"/>
      <color theme="1"/>
      <name val="Calibri"/>
      <family val="2"/>
      <scheme val="minor"/>
    </font>
    <font>
      <sz val="11"/>
      <name val="Calibri"/>
      <family val="2"/>
      <scheme val="minor"/>
    </font>
    <font>
      <b/>
      <u/>
      <sz val="11"/>
      <color theme="1"/>
      <name val="Calibri"/>
      <family val="2"/>
      <scheme val="minor"/>
    </font>
    <font>
      <b/>
      <sz val="11"/>
      <name val="Calibri"/>
      <family val="2"/>
      <scheme val="minor"/>
    </font>
    <font>
      <b/>
      <u/>
      <sz val="11"/>
      <name val="Calibri"/>
      <family val="2"/>
      <scheme val="minor"/>
    </font>
    <font>
      <sz val="11"/>
      <color rgb="FF000000"/>
      <name val="Calibri"/>
      <family val="2"/>
      <scheme val="minor"/>
    </font>
    <font>
      <sz val="11"/>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8"/>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9"/>
      <color theme="1"/>
      <name val="Calibri"/>
      <family val="2"/>
      <scheme val="minor"/>
    </font>
    <font>
      <sz val="6"/>
      <color theme="1"/>
      <name val="Calibri"/>
      <family val="2"/>
      <scheme val="minor"/>
    </font>
    <font>
      <sz val="8"/>
      <color rgb="FF00B0F0"/>
      <name val="Calibri"/>
      <family val="2"/>
      <scheme val="minor"/>
    </font>
    <font>
      <sz val="11"/>
      <color rgb="FF00B0F0"/>
      <name val="Calibri"/>
      <family val="2"/>
      <scheme val="minor"/>
    </font>
    <font>
      <sz val="7"/>
      <color theme="1"/>
      <name val="Calibri"/>
      <family val="2"/>
      <scheme val="minor"/>
    </font>
    <font>
      <sz val="11"/>
      <name val="Calibri"/>
      <family val="2"/>
      <scheme val="minor"/>
    </font>
    <font>
      <sz val="10"/>
      <color rgb="FF242729"/>
      <name val="Consolas"/>
      <family val="3"/>
    </font>
    <font>
      <i/>
      <sz val="11"/>
      <color rgb="FFFF0000"/>
      <name val="Calibri"/>
      <family val="2"/>
      <scheme val="minor"/>
    </font>
    <font>
      <sz val="16"/>
      <color theme="1"/>
      <name val="Calibri"/>
      <family val="2"/>
      <scheme val="minor"/>
    </font>
    <font>
      <b/>
      <sz val="18"/>
      <color theme="1"/>
      <name val="Calibri"/>
      <family val="2"/>
      <scheme val="minor"/>
    </font>
    <font>
      <b/>
      <sz val="12"/>
      <color rgb="FFFF0000"/>
      <name val="Calibri"/>
      <family val="2"/>
      <scheme val="minor"/>
    </font>
    <font>
      <u/>
      <sz val="11"/>
      <color theme="10"/>
      <name val="Calibri"/>
      <family val="2"/>
      <scheme val="minor"/>
    </font>
    <font>
      <sz val="12"/>
      <color indexed="81"/>
      <name val="Tahoma"/>
      <family val="2"/>
    </font>
    <font>
      <b/>
      <sz val="12"/>
      <color rgb="FF0070C0"/>
      <name val="Calibri"/>
      <family val="2"/>
      <scheme val="minor"/>
    </font>
    <font>
      <u/>
      <sz val="12"/>
      <color theme="1"/>
      <name val="Calibri"/>
      <family val="2"/>
      <scheme val="minor"/>
    </font>
    <font>
      <b/>
      <sz val="12"/>
      <name val="Calibri"/>
      <family val="2"/>
      <scheme val="minor"/>
    </font>
    <font>
      <b/>
      <i/>
      <sz val="11"/>
      <color rgb="FF0070C0"/>
      <name val="Calibri"/>
      <family val="2"/>
      <scheme val="minor"/>
    </font>
    <font>
      <b/>
      <sz val="14"/>
      <color rgb="FF7030A0"/>
      <name val="Calibri"/>
      <family val="2"/>
      <scheme val="minor"/>
    </font>
    <font>
      <b/>
      <sz val="8"/>
      <color theme="1"/>
      <name val="Tahoma"/>
      <family val="2"/>
    </font>
  </fonts>
  <fills count="24">
    <fill>
      <patternFill patternType="none"/>
    </fill>
    <fill>
      <patternFill patternType="gray125"/>
    </fill>
    <fill>
      <patternFill patternType="solid">
        <fgColor theme="0" tint="-0.14999847407452621"/>
        <bgColor indexed="64"/>
      </patternFill>
    </fill>
    <fill>
      <patternFill patternType="solid">
        <fgColor indexed="21"/>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7" tint="0.39994506668294322"/>
        <bgColor indexed="64"/>
      </patternFill>
    </fill>
    <fill>
      <patternFill patternType="solid">
        <fgColor theme="5" tint="-0.249977111117893"/>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2" tint="-0.24994659260841701"/>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bottom style="medium">
        <color indexed="64"/>
      </bottom>
      <diagonal/>
    </border>
    <border>
      <left/>
      <right style="thin">
        <color indexed="64"/>
      </right>
      <top style="thin">
        <color indexed="64"/>
      </top>
      <bottom/>
      <diagonal/>
    </border>
    <border>
      <left/>
      <right/>
      <top style="double">
        <color indexed="64"/>
      </top>
      <bottom style="double">
        <color indexed="64"/>
      </bottom>
      <diagonal/>
    </border>
    <border>
      <left style="double">
        <color indexed="64"/>
      </left>
      <right style="thin">
        <color indexed="64"/>
      </right>
      <top style="medium">
        <color indexed="64"/>
      </top>
      <bottom style="medium">
        <color indexed="64"/>
      </bottom>
      <diagonal/>
    </border>
    <border>
      <left style="double">
        <color indexed="64"/>
      </left>
      <right/>
      <top/>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double">
        <color indexed="64"/>
      </left>
      <right style="double">
        <color indexed="64"/>
      </right>
      <top style="medium">
        <color indexed="64"/>
      </top>
      <bottom style="medium">
        <color indexed="64"/>
      </bottom>
      <diagonal/>
    </border>
    <border>
      <left/>
      <right style="medium">
        <color indexed="64"/>
      </right>
      <top style="double">
        <color indexed="64"/>
      </top>
      <bottom/>
      <diagonal/>
    </border>
    <border>
      <left/>
      <right/>
      <top style="double">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double">
        <color indexed="64"/>
      </right>
      <top style="double">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double">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top style="medium">
        <color indexed="64"/>
      </top>
      <bottom style="thick">
        <color indexed="64"/>
      </bottom>
      <diagonal/>
    </border>
    <border>
      <left/>
      <right style="double">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style="double">
        <color indexed="64"/>
      </top>
      <bottom style="thick">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39" fillId="0" borderId="0" applyNumberFormat="0" applyFill="0" applyBorder="0" applyAlignment="0" applyProtection="0"/>
  </cellStyleXfs>
  <cellXfs count="478">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4" fillId="4" borderId="13"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0" fillId="0" borderId="0" xfId="0"/>
    <xf numFmtId="0" fontId="0" fillId="0" borderId="8" xfId="0" quotePrefix="1" applyBorder="1"/>
    <xf numFmtId="0" fontId="0" fillId="0" borderId="14" xfId="0" applyBorder="1"/>
    <xf numFmtId="0" fontId="0" fillId="0" borderId="15" xfId="0" applyBorder="1"/>
    <xf numFmtId="0" fontId="0" fillId="0" borderId="16" xfId="0" applyBorder="1"/>
    <xf numFmtId="49" fontId="0" fillId="6" borderId="14" xfId="0" applyNumberFormat="1" applyFill="1" applyBorder="1"/>
    <xf numFmtId="49" fontId="0" fillId="6" borderId="15" xfId="0" applyNumberFormat="1" applyFill="1" applyBorder="1"/>
    <xf numFmtId="49" fontId="0" fillId="6" borderId="16" xfId="0" applyNumberFormat="1" applyFill="1" applyBorder="1"/>
    <xf numFmtId="0" fontId="0" fillId="0" borderId="0" xfId="0" applyBorder="1" applyAlignment="1">
      <alignment horizontal="left"/>
    </xf>
    <xf numFmtId="0" fontId="1" fillId="0" borderId="0" xfId="0" applyFont="1" applyBorder="1"/>
    <xf numFmtId="0" fontId="0" fillId="0" borderId="0" xfId="0" applyBorder="1" applyAlignment="1">
      <alignment horizontal="center"/>
    </xf>
    <xf numFmtId="0" fontId="0" fillId="0" borderId="0" xfId="0" applyFill="1" applyBorder="1" applyAlignment="1">
      <alignment horizontal="center"/>
    </xf>
    <xf numFmtId="0" fontId="0" fillId="0" borderId="17" xfId="0" applyBorder="1"/>
    <xf numFmtId="0" fontId="0" fillId="0" borderId="18" xfId="0" applyBorder="1"/>
    <xf numFmtId="0" fontId="0" fillId="0" borderId="19" xfId="0" applyBorder="1"/>
    <xf numFmtId="0" fontId="0" fillId="0" borderId="1" xfId="0" applyBorder="1"/>
    <xf numFmtId="0" fontId="9" fillId="0" borderId="1" xfId="0" applyFont="1" applyBorder="1" applyAlignment="1">
      <alignment horizontal="center" vertical="center" wrapText="1"/>
    </xf>
    <xf numFmtId="49" fontId="0" fillId="0" borderId="0" xfId="0" applyNumberFormat="1" applyBorder="1" applyAlignment="1">
      <alignment horizontal="center"/>
    </xf>
    <xf numFmtId="0" fontId="9" fillId="0" borderId="0" xfId="0" applyFont="1" applyBorder="1" applyAlignment="1">
      <alignment horizontal="center" vertical="center" wrapText="1"/>
    </xf>
    <xf numFmtId="0" fontId="0" fillId="0" borderId="0" xfId="0" applyBorder="1" applyAlignment="1">
      <alignment vertical="center" wrapText="1"/>
    </xf>
    <xf numFmtId="0" fontId="10"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0" fillId="0" borderId="0" xfId="0" applyBorder="1" applyAlignment="1">
      <alignment horizontal="right"/>
    </xf>
    <xf numFmtId="49" fontId="0" fillId="0" borderId="0" xfId="0" applyNumberFormat="1" applyBorder="1" applyAlignment="1">
      <alignment horizontal="right"/>
    </xf>
    <xf numFmtId="0" fontId="0" fillId="0" borderId="0" xfId="0" applyFill="1" applyBorder="1"/>
    <xf numFmtId="0" fontId="0" fillId="6" borderId="0" xfId="0" applyFill="1" applyProtection="1">
      <protection locked="0"/>
    </xf>
    <xf numFmtId="0" fontId="0" fillId="0" borderId="0" xfId="0" applyAlignment="1">
      <alignment horizontal="right"/>
    </xf>
    <xf numFmtId="0" fontId="0" fillId="5" borderId="0" xfId="0" applyFill="1" applyBorder="1"/>
    <xf numFmtId="0" fontId="9" fillId="5" borderId="0" xfId="0" applyFont="1" applyFill="1" applyBorder="1" applyAlignment="1">
      <alignment horizontal="center" vertical="center" wrapText="1"/>
    </xf>
    <xf numFmtId="0" fontId="0" fillId="5" borderId="0" xfId="0" applyFill="1" applyBorder="1" applyAlignment="1">
      <alignment vertical="center" wrapText="1"/>
    </xf>
    <xf numFmtId="0" fontId="10" fillId="5" borderId="0" xfId="0" applyFont="1" applyFill="1" applyBorder="1" applyAlignment="1">
      <alignment horizontal="center" vertical="center"/>
    </xf>
    <xf numFmtId="0" fontId="13" fillId="0" borderId="0" xfId="0" applyFont="1"/>
    <xf numFmtId="0" fontId="0" fillId="0" borderId="1" xfId="0" applyBorder="1" applyAlignment="1">
      <alignment horizontal="center"/>
    </xf>
    <xf numFmtId="0" fontId="0" fillId="0" borderId="1" xfId="0" applyFill="1" applyBorder="1" applyAlignment="1">
      <alignment horizontal="center"/>
    </xf>
    <xf numFmtId="0" fontId="1" fillId="0" borderId="0" xfId="0" quotePrefix="1" applyFont="1" applyBorder="1" applyAlignment="1">
      <alignment horizontal="center"/>
    </xf>
    <xf numFmtId="0" fontId="12" fillId="0" borderId="0" xfId="0" quotePrefix="1" applyFont="1" applyBorder="1" applyAlignment="1">
      <alignment horizontal="center" wrapText="1"/>
    </xf>
    <xf numFmtId="0" fontId="1" fillId="0" borderId="0" xfId="0" applyFont="1" applyBorder="1" applyAlignment="1">
      <alignment horizontal="center" wrapText="1"/>
    </xf>
    <xf numFmtId="0" fontId="11" fillId="0" borderId="0" xfId="0" applyFont="1"/>
    <xf numFmtId="0" fontId="0" fillId="0" borderId="0" xfId="0" applyProtection="1"/>
    <xf numFmtId="10" fontId="0" fillId="0" borderId="0" xfId="0" applyNumberFormat="1" applyProtection="1"/>
    <xf numFmtId="2" fontId="0" fillId="0" borderId="0" xfId="0" applyNumberFormat="1" applyAlignment="1" applyProtection="1">
      <alignment horizontal="center" wrapText="1"/>
    </xf>
    <xf numFmtId="1" fontId="0" fillId="0" borderId="0" xfId="0" applyNumberFormat="1" applyAlignment="1" applyProtection="1">
      <alignment horizontal="center" wrapText="1"/>
    </xf>
    <xf numFmtId="2" fontId="0" fillId="0" borderId="0" xfId="0" applyNumberFormat="1" applyAlignment="1" applyProtection="1">
      <alignment horizontal="center"/>
    </xf>
    <xf numFmtId="1" fontId="0" fillId="0" borderId="0" xfId="0" applyNumberFormat="1" applyAlignment="1" applyProtection="1">
      <alignment horizontal="center"/>
    </xf>
    <xf numFmtId="0" fontId="0" fillId="6" borderId="0" xfId="0" applyFill="1" applyAlignment="1" applyProtection="1">
      <alignment horizontal="center" vertical="center"/>
      <protection locked="0"/>
    </xf>
    <xf numFmtId="0" fontId="0" fillId="0" borderId="35" xfId="0" applyBorder="1"/>
    <xf numFmtId="0" fontId="13" fillId="0" borderId="35" xfId="0" applyFont="1" applyBorder="1"/>
    <xf numFmtId="0" fontId="0" fillId="0" borderId="0" xfId="0" applyAlignment="1" applyProtection="1">
      <alignment horizontal="center" vertical="center" wrapText="1"/>
    </xf>
    <xf numFmtId="0" fontId="0" fillId="6" borderId="0" xfId="0" applyFill="1" applyAlignment="1" applyProtection="1">
      <alignment horizontal="center" vertical="center" wrapText="1"/>
      <protection locked="0"/>
    </xf>
    <xf numFmtId="0" fontId="0" fillId="0" borderId="0" xfId="0" applyAlignment="1" applyProtection="1">
      <alignment wrapText="1"/>
    </xf>
    <xf numFmtId="0" fontId="0" fillId="6" borderId="36" xfId="0" applyFill="1" applyBorder="1" applyProtection="1">
      <protection locked="0"/>
    </xf>
    <xf numFmtId="0" fontId="0" fillId="0" borderId="36" xfId="0" applyBorder="1" applyProtection="1"/>
    <xf numFmtId="0" fontId="0" fillId="0" borderId="0" xfId="0" applyFill="1" applyProtection="1"/>
    <xf numFmtId="0" fontId="0" fillId="0" borderId="0" xfId="0" applyFill="1" applyAlignment="1" applyProtection="1">
      <alignment horizontal="center" vertical="center" wrapText="1"/>
    </xf>
    <xf numFmtId="0" fontId="15" fillId="10" borderId="0" xfId="0" applyFont="1" applyFill="1" applyAlignment="1" applyProtection="1">
      <alignment horizontal="center" vertical="center" wrapText="1"/>
    </xf>
    <xf numFmtId="0" fontId="0" fillId="0" borderId="0" xfId="0" applyFill="1" applyAlignment="1" applyProtection="1">
      <alignment horizontal="center"/>
    </xf>
    <xf numFmtId="0" fontId="0" fillId="0" borderId="0" xfId="0" applyFill="1" applyProtection="1">
      <protection locked="0"/>
    </xf>
    <xf numFmtId="0" fontId="0" fillId="0" borderId="0" xfId="0" applyAlignment="1" applyProtection="1">
      <alignment horizontal="center" wrapText="1"/>
    </xf>
    <xf numFmtId="0" fontId="0" fillId="0" borderId="0" xfId="0" applyAlignment="1" applyProtection="1"/>
    <xf numFmtId="0" fontId="34" fillId="0" borderId="0" xfId="0" applyFont="1" applyAlignment="1" applyProtection="1">
      <alignment horizontal="center" wrapText="1"/>
    </xf>
    <xf numFmtId="0" fontId="19"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center" vertical="center"/>
    </xf>
    <xf numFmtId="0" fontId="0" fillId="0" borderId="1" xfId="0" applyBorder="1" applyProtection="1"/>
    <xf numFmtId="9" fontId="0" fillId="0" borderId="0" xfId="0" applyNumberFormat="1" applyAlignment="1" applyProtection="1">
      <alignment horizontal="center"/>
    </xf>
    <xf numFmtId="0" fontId="0" fillId="0" borderId="0" xfId="0" applyFill="1" applyBorder="1" applyProtection="1"/>
    <xf numFmtId="0" fontId="0" fillId="0" borderId="41" xfId="0" applyBorder="1" applyAlignment="1" applyProtection="1">
      <alignment horizontal="left"/>
    </xf>
    <xf numFmtId="0" fontId="0" fillId="0" borderId="52" xfId="0" applyBorder="1" applyAlignment="1" applyProtection="1">
      <alignment horizontal="left"/>
    </xf>
    <xf numFmtId="0" fontId="0" fillId="0" borderId="4" xfId="0" applyBorder="1" applyProtection="1"/>
    <xf numFmtId="0" fontId="0" fillId="0" borderId="9" xfId="0" applyBorder="1" applyProtection="1"/>
    <xf numFmtId="0" fontId="0" fillId="0" borderId="24" xfId="0" applyFill="1" applyBorder="1" applyAlignment="1" applyProtection="1">
      <alignment horizontal="center"/>
    </xf>
    <xf numFmtId="9" fontId="0" fillId="0" borderId="18" xfId="2" applyFont="1" applyBorder="1" applyAlignment="1" applyProtection="1">
      <alignment horizontal="center"/>
    </xf>
    <xf numFmtId="9" fontId="0" fillId="0" borderId="23" xfId="2" applyFont="1" applyBorder="1" applyAlignment="1" applyProtection="1">
      <alignment horizontal="center"/>
    </xf>
    <xf numFmtId="0" fontId="0" fillId="0" borderId="19" xfId="0" applyFill="1" applyBorder="1" applyAlignment="1" applyProtection="1">
      <alignment horizontal="center"/>
    </xf>
    <xf numFmtId="0" fontId="0" fillId="0" borderId="1" xfId="0" applyFill="1" applyBorder="1" applyAlignment="1" applyProtection="1">
      <alignment horizontal="center" wrapText="1"/>
    </xf>
    <xf numFmtId="0" fontId="35" fillId="0" borderId="0" xfId="0" applyFont="1" applyFill="1" applyBorder="1" applyProtection="1"/>
    <xf numFmtId="0" fontId="0" fillId="0" borderId="20" xfId="0" applyBorder="1" applyProtection="1"/>
    <xf numFmtId="0" fontId="1" fillId="0" borderId="0" xfId="0" applyFont="1" applyFill="1" applyBorder="1" applyProtection="1"/>
    <xf numFmtId="0" fontId="0" fillId="0" borderId="0" xfId="0" applyFill="1" applyBorder="1" applyAlignment="1" applyProtection="1">
      <alignment horizontal="center"/>
    </xf>
    <xf numFmtId="9" fontId="0" fillId="0" borderId="0" xfId="0" applyNumberFormat="1" applyFill="1" applyBorder="1" applyAlignment="1" applyProtection="1">
      <alignment horizontal="center"/>
    </xf>
    <xf numFmtId="0" fontId="0" fillId="0" borderId="0" xfId="0" applyFill="1" applyBorder="1" applyAlignment="1" applyProtection="1">
      <alignment horizontal="left"/>
    </xf>
    <xf numFmtId="9" fontId="0" fillId="0" borderId="0" xfId="2" applyFont="1" applyFill="1" applyBorder="1" applyAlignment="1" applyProtection="1">
      <alignment horizontal="center"/>
    </xf>
    <xf numFmtId="0" fontId="0" fillId="0" borderId="0" xfId="0" applyFill="1" applyBorder="1" applyAlignment="1" applyProtection="1">
      <alignment horizontal="center" wrapText="1"/>
    </xf>
    <xf numFmtId="0" fontId="0" fillId="0" borderId="0" xfId="0" applyBorder="1" applyProtection="1"/>
    <xf numFmtId="0" fontId="0" fillId="9" borderId="0" xfId="0" applyFill="1" applyProtection="1"/>
    <xf numFmtId="171" fontId="0" fillId="6" borderId="0" xfId="0" applyNumberFormat="1" applyFill="1"/>
    <xf numFmtId="0" fontId="0" fillId="15" borderId="0" xfId="0" applyFill="1" applyAlignment="1" applyProtection="1">
      <alignment horizontal="center"/>
      <protection locked="0"/>
    </xf>
    <xf numFmtId="0" fontId="0" fillId="15" borderId="0" xfId="0" applyFill="1" applyProtection="1">
      <protection locked="0"/>
    </xf>
    <xf numFmtId="0" fontId="0" fillId="15" borderId="36" xfId="0" applyFill="1" applyBorder="1" applyProtection="1">
      <protection locked="0"/>
    </xf>
    <xf numFmtId="0" fontId="0" fillId="15" borderId="0" xfId="0" applyFill="1" applyAlignment="1" applyProtection="1">
      <alignment horizontal="center" wrapText="1"/>
      <protection locked="0"/>
    </xf>
    <xf numFmtId="0" fontId="0" fillId="15" borderId="0" xfId="0" applyFill="1" applyAlignment="1" applyProtection="1">
      <alignment wrapText="1"/>
      <protection locked="0"/>
    </xf>
    <xf numFmtId="0" fontId="0" fillId="15" borderId="12" xfId="0" applyFill="1" applyBorder="1" applyProtection="1">
      <protection locked="0"/>
    </xf>
    <xf numFmtId="0" fontId="0" fillId="15" borderId="1" xfId="0" applyFill="1" applyBorder="1" applyProtection="1">
      <protection locked="0"/>
    </xf>
    <xf numFmtId="0" fontId="0" fillId="12" borderId="6" xfId="0" applyFill="1" applyBorder="1" applyProtection="1"/>
    <xf numFmtId="0" fontId="0" fillId="12" borderId="10" xfId="0" applyFill="1" applyBorder="1" applyProtection="1"/>
    <xf numFmtId="0" fontId="1" fillId="12" borderId="11" xfId="0" applyFont="1" applyFill="1" applyBorder="1" applyAlignment="1" applyProtection="1">
      <alignment horizontal="right"/>
    </xf>
    <xf numFmtId="0" fontId="1" fillId="0" borderId="0" xfId="0" applyFont="1" applyProtection="1"/>
    <xf numFmtId="0" fontId="1" fillId="0" borderId="0" xfId="0" applyFont="1" applyAlignment="1" applyProtection="1">
      <alignment wrapText="1"/>
    </xf>
    <xf numFmtId="0" fontId="0" fillId="13" borderId="5" xfId="0" applyFill="1" applyBorder="1"/>
    <xf numFmtId="0" fontId="0" fillId="13" borderId="0" xfId="0" applyFill="1" applyBorder="1"/>
    <xf numFmtId="0" fontId="0" fillId="18" borderId="0" xfId="0" applyFill="1" applyBorder="1"/>
    <xf numFmtId="0" fontId="0" fillId="13" borderId="7" xfId="0" applyFill="1" applyBorder="1"/>
    <xf numFmtId="0" fontId="0" fillId="13" borderId="8" xfId="0" applyFill="1" applyBorder="1"/>
    <xf numFmtId="0" fontId="0" fillId="0" borderId="0" xfId="0" quotePrefix="1"/>
    <xf numFmtId="0" fontId="39" fillId="0" borderId="0" xfId="3" quotePrefix="1" applyAlignment="1">
      <alignment horizontal="left" vertical="center" indent="1"/>
    </xf>
    <xf numFmtId="0" fontId="0" fillId="13" borderId="0" xfId="0" quotePrefix="1" applyFill="1"/>
    <xf numFmtId="0" fontId="0" fillId="13" borderId="0" xfId="0" applyFill="1"/>
    <xf numFmtId="0" fontId="0" fillId="12" borderId="5" xfId="0" applyFill="1" applyBorder="1" applyAlignment="1" applyProtection="1"/>
    <xf numFmtId="0" fontId="1" fillId="16" borderId="10" xfId="0" applyFont="1" applyFill="1" applyBorder="1" applyAlignment="1" applyProtection="1">
      <alignment horizontal="right" vertical="top"/>
    </xf>
    <xf numFmtId="0" fontId="1" fillId="16" borderId="11" xfId="0" applyFont="1" applyFill="1" applyBorder="1" applyAlignment="1" applyProtection="1">
      <alignment horizontal="right" vertical="top"/>
    </xf>
    <xf numFmtId="0" fontId="1" fillId="14" borderId="5" xfId="0" applyFont="1" applyFill="1" applyBorder="1" applyAlignment="1" applyProtection="1">
      <alignment horizontal="left" vertical="top"/>
    </xf>
    <xf numFmtId="0" fontId="1" fillId="14" borderId="6" xfId="0" applyFont="1" applyFill="1" applyBorder="1" applyAlignment="1" applyProtection="1">
      <alignment horizontal="left" vertical="top"/>
    </xf>
    <xf numFmtId="0" fontId="1" fillId="14" borderId="10" xfId="0" applyFont="1" applyFill="1" applyBorder="1" applyAlignment="1" applyProtection="1">
      <alignment horizontal="left" vertical="top"/>
    </xf>
    <xf numFmtId="0" fontId="1" fillId="14" borderId="11" xfId="0" applyFont="1" applyFill="1" applyBorder="1" applyAlignment="1" applyProtection="1">
      <alignment horizontal="left" vertical="top"/>
    </xf>
    <xf numFmtId="0" fontId="1" fillId="16" borderId="5" xfId="0" applyFont="1" applyFill="1" applyBorder="1" applyAlignment="1" applyProtection="1">
      <alignment vertical="top"/>
    </xf>
    <xf numFmtId="0" fontId="1" fillId="16" borderId="6" xfId="0" applyFont="1" applyFill="1" applyBorder="1" applyAlignment="1" applyProtection="1">
      <alignment vertical="top"/>
    </xf>
    <xf numFmtId="0" fontId="0" fillId="0" borderId="0" xfId="0" applyFill="1" applyAlignment="1" applyProtection="1">
      <alignment horizontal="left" vertical="top"/>
    </xf>
    <xf numFmtId="0" fontId="0" fillId="0" borderId="0" xfId="0" applyFill="1" applyAlignment="1">
      <alignment horizontal="left" vertical="top"/>
    </xf>
    <xf numFmtId="0" fontId="1" fillId="12" borderId="5" xfId="0" applyFont="1" applyFill="1" applyBorder="1" applyAlignment="1" applyProtection="1"/>
    <xf numFmtId="0" fontId="44" fillId="0" borderId="0" xfId="0" applyFont="1" applyFill="1" applyBorder="1" applyProtection="1"/>
    <xf numFmtId="0" fontId="0" fillId="0" borderId="68" xfId="0" applyFill="1" applyBorder="1" applyProtection="1"/>
    <xf numFmtId="0" fontId="0" fillId="0" borderId="95" xfId="0" applyBorder="1" applyAlignment="1" applyProtection="1">
      <alignment horizontal="left"/>
    </xf>
    <xf numFmtId="9" fontId="0" fillId="0" borderId="96" xfId="2" applyFont="1" applyBorder="1" applyAlignment="1" applyProtection="1">
      <alignment horizontal="center"/>
    </xf>
    <xf numFmtId="9" fontId="0" fillId="0" borderId="5" xfId="0" applyNumberFormat="1" applyBorder="1" applyAlignment="1" applyProtection="1">
      <alignment horizontal="center"/>
    </xf>
    <xf numFmtId="0" fontId="0" fillId="0" borderId="5" xfId="0" applyBorder="1" applyAlignment="1" applyProtection="1">
      <alignment horizontal="left"/>
    </xf>
    <xf numFmtId="9" fontId="0" fillId="0" borderId="5" xfId="2" applyFont="1" applyBorder="1" applyAlignment="1" applyProtection="1">
      <alignment horizontal="center"/>
    </xf>
    <xf numFmtId="0" fontId="20" fillId="0" borderId="0" xfId="0" applyFont="1" applyProtection="1">
      <protection hidden="1"/>
    </xf>
    <xf numFmtId="0" fontId="1" fillId="11" borderId="14" xfId="0" applyFont="1" applyFill="1" applyBorder="1" applyAlignment="1" applyProtection="1">
      <alignment horizontal="left" vertical="top"/>
      <protection hidden="1"/>
    </xf>
    <xf numFmtId="0" fontId="1" fillId="11" borderId="15" xfId="0" applyFont="1" applyFill="1" applyBorder="1" applyAlignment="1" applyProtection="1">
      <alignment horizontal="center" vertical="top"/>
      <protection hidden="1"/>
    </xf>
    <xf numFmtId="0" fontId="1" fillId="11" borderId="5" xfId="0" applyFont="1" applyFill="1" applyBorder="1" applyAlignment="1" applyProtection="1">
      <alignment horizontal="center" vertical="top"/>
      <protection hidden="1"/>
    </xf>
    <xf numFmtId="0" fontId="1" fillId="11" borderId="16" xfId="0" applyFont="1" applyFill="1" applyBorder="1" applyAlignment="1" applyProtection="1">
      <alignment horizontal="center" vertical="top"/>
      <protection hidden="1"/>
    </xf>
    <xf numFmtId="0" fontId="20" fillId="5" borderId="5" xfId="0" applyFont="1" applyFill="1" applyBorder="1" applyAlignment="1" applyProtection="1">
      <alignment horizontal="left" vertical="top"/>
      <protection hidden="1"/>
    </xf>
    <xf numFmtId="0" fontId="0" fillId="0" borderId="0" xfId="0" applyAlignment="1" applyProtection="1">
      <alignment horizontal="left" vertical="center"/>
      <protection hidden="1"/>
    </xf>
    <xf numFmtId="0" fontId="20" fillId="5" borderId="5" xfId="0" applyFont="1" applyFill="1" applyBorder="1" applyAlignment="1" applyProtection="1">
      <protection hidden="1"/>
    </xf>
    <xf numFmtId="0" fontId="20" fillId="0" borderId="0" xfId="0" applyFont="1" applyBorder="1" applyAlignment="1" applyProtection="1">
      <alignment horizontal="center"/>
      <protection hidden="1"/>
    </xf>
    <xf numFmtId="0" fontId="20" fillId="0" borderId="0" xfId="0" applyFont="1" applyAlignment="1" applyProtection="1">
      <protection hidden="1"/>
    </xf>
    <xf numFmtId="0" fontId="20" fillId="0" borderId="0" xfId="0" applyFont="1" applyBorder="1" applyProtection="1">
      <protection hidden="1"/>
    </xf>
    <xf numFmtId="44" fontId="20" fillId="0" borderId="0" xfId="1" applyFont="1" applyProtection="1">
      <protection hidden="1"/>
    </xf>
    <xf numFmtId="44" fontId="20" fillId="0" borderId="0" xfId="1" applyFont="1" applyFill="1" applyBorder="1" applyProtection="1">
      <protection hidden="1"/>
    </xf>
    <xf numFmtId="0" fontId="20" fillId="0" borderId="0" xfId="0" applyFont="1" applyFill="1" applyBorder="1" applyProtection="1">
      <protection hidden="1"/>
    </xf>
    <xf numFmtId="4" fontId="20" fillId="0" borderId="0" xfId="1" applyNumberFormat="1" applyFont="1" applyProtection="1">
      <protection hidden="1"/>
    </xf>
    <xf numFmtId="0" fontId="20" fillId="0" borderId="35" xfId="0" applyFont="1" applyBorder="1" applyProtection="1">
      <protection hidden="1"/>
    </xf>
    <xf numFmtId="0" fontId="20" fillId="0" borderId="5" xfId="0" applyFont="1" applyBorder="1" applyProtection="1">
      <protection hidden="1"/>
    </xf>
    <xf numFmtId="0" fontId="21" fillId="0" borderId="5" xfId="0" applyFont="1" applyBorder="1" applyAlignment="1" applyProtection="1">
      <alignment horizontal="center"/>
      <protection hidden="1"/>
    </xf>
    <xf numFmtId="0" fontId="25" fillId="0" borderId="14" xfId="0" applyFont="1" applyBorder="1" applyAlignment="1" applyProtection="1">
      <alignment horizontal="right"/>
      <protection hidden="1"/>
    </xf>
    <xf numFmtId="49" fontId="26" fillId="19" borderId="60" xfId="0" applyNumberFormat="1" applyFont="1" applyFill="1" applyBorder="1" applyAlignment="1" applyProtection="1">
      <alignment horizontal="center" vertical="center"/>
      <protection hidden="1"/>
    </xf>
    <xf numFmtId="49" fontId="25" fillId="19" borderId="0" xfId="0" applyNumberFormat="1" applyFont="1" applyFill="1" applyBorder="1" applyAlignment="1" applyProtection="1">
      <alignment horizontal="right" vertical="center"/>
      <protection hidden="1"/>
    </xf>
    <xf numFmtId="49" fontId="26" fillId="0" borderId="82" xfId="0" applyNumberFormat="1" applyFont="1" applyFill="1" applyBorder="1" applyAlignment="1" applyProtection="1">
      <protection hidden="1"/>
    </xf>
    <xf numFmtId="49" fontId="26" fillId="0" borderId="81" xfId="0" applyNumberFormat="1" applyFont="1" applyFill="1" applyBorder="1" applyAlignment="1" applyProtection="1">
      <protection hidden="1"/>
    </xf>
    <xf numFmtId="0" fontId="25" fillId="2" borderId="39" xfId="0" applyFont="1" applyFill="1" applyBorder="1" applyAlignment="1" applyProtection="1">
      <alignment horizontal="right"/>
      <protection hidden="1"/>
    </xf>
    <xf numFmtId="0" fontId="25" fillId="2" borderId="15" xfId="0" applyFont="1" applyFill="1" applyBorder="1" applyAlignment="1" applyProtection="1">
      <alignment horizontal="right"/>
      <protection hidden="1"/>
    </xf>
    <xf numFmtId="0" fontId="41" fillId="0" borderId="61" xfId="0" applyFont="1" applyBorder="1" applyAlignment="1" applyProtection="1">
      <alignment horizontal="left"/>
      <protection hidden="1"/>
    </xf>
    <xf numFmtId="0" fontId="41" fillId="0" borderId="5" xfId="0" applyFont="1" applyBorder="1" applyAlignment="1" applyProtection="1">
      <alignment horizontal="center"/>
      <protection hidden="1"/>
    </xf>
    <xf numFmtId="0" fontId="41" fillId="0" borderId="16" xfId="0" applyFont="1" applyBorder="1" applyAlignment="1" applyProtection="1">
      <alignment horizontal="center"/>
      <protection hidden="1"/>
    </xf>
    <xf numFmtId="0" fontId="20" fillId="0" borderId="0" xfId="0" applyFont="1" applyBorder="1" applyAlignment="1" applyProtection="1">
      <alignment horizontal="left" vertical="top"/>
      <protection hidden="1"/>
    </xf>
    <xf numFmtId="0" fontId="20" fillId="0" borderId="0" xfId="0" applyFont="1" applyAlignment="1" applyProtection="1">
      <alignment horizontal="left" vertical="top"/>
      <protection hidden="1"/>
    </xf>
    <xf numFmtId="167" fontId="20" fillId="0" borderId="0" xfId="0" applyNumberFormat="1" applyFont="1" applyBorder="1" applyAlignment="1" applyProtection="1">
      <protection hidden="1"/>
    </xf>
    <xf numFmtId="0" fontId="24" fillId="0" borderId="0" xfId="0" applyFont="1" applyBorder="1" applyAlignment="1" applyProtection="1">
      <alignment horizontal="center" vertical="center"/>
      <protection hidden="1"/>
    </xf>
    <xf numFmtId="0" fontId="25" fillId="0" borderId="66" xfId="0" applyFont="1" applyBorder="1" applyAlignment="1" applyProtection="1">
      <alignment horizontal="right" vertical="center"/>
      <protection hidden="1"/>
    </xf>
    <xf numFmtId="0" fontId="1" fillId="0" borderId="59" xfId="0" quotePrefix="1" applyFont="1" applyBorder="1" applyAlignment="1" applyProtection="1">
      <alignment horizontal="center" vertical="center" wrapText="1"/>
      <protection hidden="1"/>
    </xf>
    <xf numFmtId="0" fontId="23" fillId="0" borderId="15" xfId="0" quotePrefix="1" applyFont="1" applyBorder="1" applyAlignment="1" applyProtection="1">
      <alignment horizontal="right" vertical="center"/>
      <protection hidden="1"/>
    </xf>
    <xf numFmtId="0" fontId="0" fillId="0" borderId="10" xfId="0" applyNumberFormat="1" applyFont="1" applyBorder="1" applyAlignment="1" applyProtection="1">
      <alignment horizontal="left" vertical="center"/>
      <protection hidden="1"/>
    </xf>
    <xf numFmtId="0" fontId="0" fillId="0" borderId="10" xfId="0" applyNumberFormat="1" applyFont="1" applyBorder="1" applyAlignment="1" applyProtection="1">
      <alignment horizontal="center" vertical="center"/>
      <protection hidden="1"/>
    </xf>
    <xf numFmtId="0" fontId="0" fillId="0" borderId="65" xfId="0" applyNumberFormat="1" applyFont="1" applyBorder="1" applyAlignment="1" applyProtection="1">
      <alignment horizontal="center" vertical="center"/>
      <protection hidden="1"/>
    </xf>
    <xf numFmtId="0" fontId="0" fillId="0" borderId="15" xfId="0" applyFont="1" applyBorder="1" applyAlignment="1" applyProtection="1">
      <alignment horizontal="center" vertical="center"/>
      <protection hidden="1"/>
    </xf>
    <xf numFmtId="0" fontId="46" fillId="0" borderId="10" xfId="0" applyFont="1" applyBorder="1" applyAlignment="1" applyProtection="1">
      <alignment horizontal="right" vertical="center" indent="2"/>
      <protection hidden="1"/>
    </xf>
    <xf numFmtId="0" fontId="37" fillId="0" borderId="86" xfId="0" applyFont="1" applyBorder="1" applyAlignment="1" applyProtection="1">
      <alignment vertical="center"/>
      <protection hidden="1"/>
    </xf>
    <xf numFmtId="0" fontId="37" fillId="0" borderId="87" xfId="0" applyFont="1" applyBorder="1" applyAlignment="1" applyProtection="1">
      <alignment horizontal="left"/>
      <protection hidden="1"/>
    </xf>
    <xf numFmtId="0" fontId="20" fillId="0" borderId="94" xfId="0" applyFont="1" applyBorder="1" applyProtection="1">
      <protection hidden="1"/>
    </xf>
    <xf numFmtId="0" fontId="20" fillId="0" borderId="87" xfId="0" applyFont="1" applyBorder="1" applyAlignment="1" applyProtection="1">
      <alignment horizontal="right" vertical="center"/>
      <protection hidden="1"/>
    </xf>
    <xf numFmtId="169" fontId="42" fillId="5" borderId="88" xfId="0" applyNumberFormat="1" applyFont="1" applyFill="1" applyBorder="1" applyAlignment="1" applyProtection="1">
      <alignment horizontal="center" vertical="center"/>
      <protection hidden="1"/>
    </xf>
    <xf numFmtId="172" fontId="42" fillId="0" borderId="89" xfId="0" applyNumberFormat="1" applyFont="1" applyFill="1" applyBorder="1" applyAlignment="1" applyProtection="1">
      <alignment horizontal="right" vertical="center"/>
      <protection hidden="1"/>
    </xf>
    <xf numFmtId="0" fontId="0" fillId="0" borderId="0" xfId="0" applyFont="1" applyAlignment="1" applyProtection="1">
      <alignment horizontal="right"/>
      <protection hidden="1"/>
    </xf>
    <xf numFmtId="0" fontId="27" fillId="0" borderId="0" xfId="0" applyNumberFormat="1" applyFont="1" applyBorder="1" applyAlignment="1" applyProtection="1">
      <alignment horizontal="center" vertical="center"/>
      <protection hidden="1"/>
    </xf>
    <xf numFmtId="0" fontId="27" fillId="0" borderId="0" xfId="0" applyFont="1" applyBorder="1" applyAlignment="1" applyProtection="1">
      <alignment horizontal="center" vertical="center"/>
      <protection hidden="1"/>
    </xf>
    <xf numFmtId="0" fontId="21" fillId="0" borderId="0" xfId="0" applyFont="1" applyBorder="1" applyAlignment="1" applyProtection="1">
      <protection hidden="1"/>
    </xf>
    <xf numFmtId="0" fontId="21" fillId="0" borderId="0" xfId="0" applyFont="1" applyBorder="1" applyAlignment="1" applyProtection="1">
      <alignment horizontal="center"/>
      <protection hidden="1"/>
    </xf>
    <xf numFmtId="0" fontId="25"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protection hidden="1"/>
    </xf>
    <xf numFmtId="0" fontId="25" fillId="0" borderId="5" xfId="0" applyFont="1" applyFill="1" applyBorder="1" applyAlignment="1" applyProtection="1">
      <alignment horizontal="center" vertical="center"/>
      <protection hidden="1"/>
    </xf>
    <xf numFmtId="0" fontId="27" fillId="0" borderId="0" xfId="0" applyFont="1" applyFill="1" applyBorder="1" applyProtection="1">
      <protection hidden="1"/>
    </xf>
    <xf numFmtId="0" fontId="25" fillId="0" borderId="79" xfId="0" applyFont="1" applyFill="1" applyBorder="1" applyAlignment="1" applyProtection="1">
      <alignment horizontal="center" vertical="center" wrapText="1"/>
      <protection hidden="1"/>
    </xf>
    <xf numFmtId="0" fontId="25" fillId="0" borderId="79"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5" fillId="5" borderId="0" xfId="0" applyFont="1" applyFill="1" applyBorder="1" applyAlignment="1" applyProtection="1">
      <alignment horizontal="center" vertical="center"/>
      <protection hidden="1"/>
    </xf>
    <xf numFmtId="0" fontId="25" fillId="0" borderId="64" xfId="0" applyFont="1" applyFill="1" applyBorder="1" applyAlignment="1" applyProtection="1">
      <alignment horizontal="center" vertical="top"/>
      <protection hidden="1"/>
    </xf>
    <xf numFmtId="0" fontId="20" fillId="0" borderId="0" xfId="0" applyFont="1" applyBorder="1" applyAlignment="1" applyProtection="1">
      <alignment vertical="top"/>
      <protection hidden="1"/>
    </xf>
    <xf numFmtId="0" fontId="20" fillId="0" borderId="1" xfId="0" applyFont="1" applyBorder="1" applyProtection="1">
      <protection hidden="1"/>
    </xf>
    <xf numFmtId="0" fontId="20" fillId="0" borderId="1" xfId="0" applyFont="1" applyBorder="1" applyAlignment="1" applyProtection="1">
      <alignment horizontal="right"/>
      <protection hidden="1"/>
    </xf>
    <xf numFmtId="0" fontId="20" fillId="0" borderId="1" xfId="0" applyFont="1" applyBorder="1" applyAlignment="1" applyProtection="1">
      <alignment horizontal="center"/>
      <protection hidden="1"/>
    </xf>
    <xf numFmtId="2" fontId="20" fillId="0" borderId="1" xfId="0" applyNumberFormat="1" applyFont="1" applyBorder="1" applyProtection="1">
      <protection hidden="1"/>
    </xf>
    <xf numFmtId="0" fontId="0" fillId="0" borderId="0" xfId="0" applyFont="1" applyAlignment="1" applyProtection="1">
      <protection hidden="1"/>
    </xf>
    <xf numFmtId="0" fontId="0" fillId="0" borderId="0" xfId="0" applyAlignment="1" applyProtection="1">
      <protection hidden="1"/>
    </xf>
    <xf numFmtId="0" fontId="20" fillId="0" borderId="0" xfId="0" applyFont="1" applyBorder="1" applyAlignment="1" applyProtection="1">
      <protection hidden="1"/>
    </xf>
    <xf numFmtId="0" fontId="26" fillId="0" borderId="0" xfId="0" applyFont="1" applyFill="1" applyBorder="1" applyAlignment="1" applyProtection="1">
      <alignment vertical="center"/>
      <protection hidden="1"/>
    </xf>
    <xf numFmtId="0" fontId="26" fillId="0" borderId="10" xfId="0" applyFont="1" applyFill="1" applyBorder="1" applyAlignment="1" applyProtection="1">
      <alignment vertical="center"/>
      <protection hidden="1"/>
    </xf>
    <xf numFmtId="0" fontId="21" fillId="0" borderId="0" xfId="0" applyFont="1" applyFill="1" applyBorder="1" applyAlignment="1" applyProtection="1">
      <alignment horizontal="right"/>
      <protection hidden="1"/>
    </xf>
    <xf numFmtId="0" fontId="25" fillId="17" borderId="84" xfId="0" applyFont="1" applyFill="1" applyBorder="1" applyAlignment="1" applyProtection="1">
      <alignment horizontal="center" vertical="center"/>
      <protection hidden="1"/>
    </xf>
    <xf numFmtId="0" fontId="20" fillId="0" borderId="8" xfId="0" applyFont="1" applyBorder="1" applyAlignment="1" applyProtection="1">
      <protection hidden="1"/>
    </xf>
    <xf numFmtId="49" fontId="0" fillId="0" borderId="15" xfId="0" applyNumberFormat="1" applyFill="1" applyBorder="1" applyAlignment="1" applyProtection="1">
      <protection hidden="1"/>
    </xf>
    <xf numFmtId="49" fontId="0" fillId="0" borderId="16" xfId="0" applyNumberFormat="1" applyFill="1" applyBorder="1" applyAlignment="1" applyProtection="1">
      <protection hidden="1"/>
    </xf>
    <xf numFmtId="0" fontId="25" fillId="2" borderId="43" xfId="0" applyFont="1" applyFill="1" applyBorder="1" applyAlignment="1" applyProtection="1">
      <alignment horizontal="center" vertical="center" wrapText="1"/>
      <protection hidden="1"/>
    </xf>
    <xf numFmtId="0" fontId="25" fillId="2" borderId="62" xfId="0" applyFont="1" applyFill="1" applyBorder="1" applyAlignment="1" applyProtection="1">
      <alignment horizontal="center" vertical="center" wrapText="1"/>
      <protection hidden="1"/>
    </xf>
    <xf numFmtId="0" fontId="25" fillId="2" borderId="12" xfId="0" applyFont="1" applyFill="1" applyBorder="1" applyAlignment="1" applyProtection="1">
      <alignment horizontal="center" vertical="center" wrapText="1"/>
      <protection hidden="1"/>
    </xf>
    <xf numFmtId="0" fontId="25" fillId="2" borderId="25" xfId="0" applyFont="1" applyFill="1" applyBorder="1" applyAlignment="1" applyProtection="1">
      <alignment horizontal="center" vertical="center" wrapText="1"/>
      <protection hidden="1"/>
    </xf>
    <xf numFmtId="0" fontId="25" fillId="2" borderId="33" xfId="0" applyFont="1" applyFill="1" applyBorder="1" applyAlignment="1" applyProtection="1">
      <alignment horizontal="center" vertical="center" wrapText="1"/>
      <protection hidden="1"/>
    </xf>
    <xf numFmtId="0" fontId="27" fillId="0" borderId="0" xfId="0" applyFont="1" applyFill="1" applyBorder="1" applyAlignment="1" applyProtection="1">
      <protection hidden="1"/>
    </xf>
    <xf numFmtId="0" fontId="25" fillId="17" borderId="85" xfId="0" applyFont="1" applyFill="1" applyBorder="1" applyAlignment="1" applyProtection="1">
      <alignment horizontal="center" vertical="center"/>
      <protection hidden="1"/>
    </xf>
    <xf numFmtId="0" fontId="0" fillId="0" borderId="0" xfId="0" quotePrefix="1" applyFont="1" applyAlignment="1" applyProtection="1">
      <alignment horizontal="center" vertical="top"/>
      <protection hidden="1"/>
    </xf>
    <xf numFmtId="0" fontId="20" fillId="0" borderId="36" xfId="0" applyFont="1" applyBorder="1" applyProtection="1">
      <protection hidden="1"/>
    </xf>
    <xf numFmtId="0" fontId="0" fillId="0" borderId="36" xfId="0" applyFont="1" applyBorder="1" applyAlignment="1" applyProtection="1">
      <alignment horizontal="right"/>
      <protection hidden="1"/>
    </xf>
    <xf numFmtId="0" fontId="0" fillId="0" borderId="36" xfId="0" quotePrefix="1" applyFont="1" applyBorder="1" applyProtection="1">
      <protection hidden="1"/>
    </xf>
    <xf numFmtId="0" fontId="25" fillId="5" borderId="38" xfId="0" applyNumberFormat="1" applyFont="1" applyFill="1" applyBorder="1" applyAlignment="1" applyProtection="1">
      <alignment horizontal="center"/>
      <protection hidden="1"/>
    </xf>
    <xf numFmtId="0" fontId="25" fillId="5" borderId="63" xfId="0" applyNumberFormat="1" applyFont="1" applyFill="1" applyBorder="1" applyAlignment="1" applyProtection="1">
      <alignment horizontal="center"/>
      <protection hidden="1"/>
    </xf>
    <xf numFmtId="164" fontId="22" fillId="5" borderId="57" xfId="0" applyNumberFormat="1" applyFont="1" applyFill="1" applyBorder="1" applyAlignment="1" applyProtection="1">
      <alignment horizontal="center"/>
      <protection hidden="1"/>
    </xf>
    <xf numFmtId="164" fontId="22" fillId="5" borderId="32" xfId="0" applyNumberFormat="1" applyFont="1" applyFill="1" applyBorder="1" applyAlignment="1" applyProtection="1">
      <alignment horizontal="center"/>
      <protection hidden="1"/>
    </xf>
    <xf numFmtId="0" fontId="20" fillId="0" borderId="0" xfId="0" applyFont="1" applyFill="1" applyBorder="1" applyAlignment="1" applyProtection="1">
      <protection hidden="1"/>
    </xf>
    <xf numFmtId="2" fontId="25" fillId="0" borderId="0" xfId="0" applyNumberFormat="1" applyFont="1" applyFill="1" applyBorder="1" applyAlignment="1" applyProtection="1">
      <alignment horizontal="center" vertical="center"/>
      <protection hidden="1"/>
    </xf>
    <xf numFmtId="1" fontId="25" fillId="0" borderId="0" xfId="0" applyNumberFormat="1" applyFont="1" applyFill="1" applyBorder="1" applyAlignment="1" applyProtection="1">
      <alignment horizontal="center" vertical="center"/>
      <protection hidden="1"/>
    </xf>
    <xf numFmtId="0" fontId="0" fillId="0" borderId="0" xfId="0" applyFill="1" applyBorder="1" applyAlignment="1" applyProtection="1">
      <alignment horizontal="right"/>
      <protection hidden="1"/>
    </xf>
    <xf numFmtId="0" fontId="26" fillId="5"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164" fontId="20" fillId="7" borderId="0" xfId="0" applyNumberFormat="1" applyFont="1" applyFill="1" applyBorder="1" applyAlignment="1" applyProtection="1">
      <alignment horizontal="center"/>
      <protection hidden="1"/>
    </xf>
    <xf numFmtId="0" fontId="38" fillId="0" borderId="0" xfId="0" applyFont="1" applyBorder="1" applyAlignment="1" applyProtection="1">
      <alignment horizontal="left" vertical="center"/>
      <protection hidden="1"/>
    </xf>
    <xf numFmtId="0" fontId="36" fillId="0" borderId="0" xfId="0" applyFont="1" applyBorder="1" applyAlignment="1" applyProtection="1">
      <alignment horizontal="left"/>
      <protection hidden="1"/>
    </xf>
    <xf numFmtId="0" fontId="0" fillId="0" borderId="0" xfId="0" applyFont="1" applyBorder="1" applyAlignment="1" applyProtection="1">
      <alignment horizontal="center"/>
      <protection hidden="1"/>
    </xf>
    <xf numFmtId="0" fontId="20" fillId="0" borderId="0" xfId="0" applyFont="1" applyBorder="1" applyAlignment="1" applyProtection="1">
      <alignment horizontal="right"/>
      <protection hidden="1"/>
    </xf>
    <xf numFmtId="0" fontId="26" fillId="0" borderId="0" xfId="0" applyFont="1" applyFill="1" applyBorder="1" applyAlignment="1" applyProtection="1">
      <alignment horizontal="right" vertical="center"/>
      <protection hidden="1"/>
    </xf>
    <xf numFmtId="44" fontId="25" fillId="0" borderId="0" xfId="1" applyFont="1" applyFill="1" applyBorder="1" applyAlignment="1" applyProtection="1">
      <alignment horizontal="center" vertical="center"/>
      <protection hidden="1"/>
    </xf>
    <xf numFmtId="44" fontId="25" fillId="0" borderId="0" xfId="1" applyFont="1" applyFill="1" applyBorder="1" applyAlignment="1" applyProtection="1">
      <alignment horizontal="right" vertical="center"/>
      <protection hidden="1"/>
    </xf>
    <xf numFmtId="8" fontId="25" fillId="0" borderId="10" xfId="1" applyNumberFormat="1" applyFont="1" applyFill="1" applyBorder="1" applyAlignment="1" applyProtection="1">
      <alignment horizontal="center" vertical="center"/>
      <protection hidden="1"/>
    </xf>
    <xf numFmtId="8" fontId="8" fillId="0" borderId="0" xfId="0" applyNumberFormat="1" applyFont="1" applyFill="1" applyBorder="1" applyAlignment="1" applyProtection="1">
      <alignment horizontal="center" vertical="center"/>
      <protection hidden="1"/>
    </xf>
    <xf numFmtId="8" fontId="8" fillId="0" borderId="8" xfId="0" applyNumberFormat="1" applyFont="1" applyFill="1" applyBorder="1" applyAlignment="1" applyProtection="1">
      <alignment horizontal="right" vertical="center"/>
      <protection hidden="1"/>
    </xf>
    <xf numFmtId="0" fontId="1" fillId="0" borderId="0" xfId="0" applyFont="1" applyFill="1" applyBorder="1" applyProtection="1">
      <protection hidden="1"/>
    </xf>
    <xf numFmtId="0" fontId="0" fillId="0" borderId="35" xfId="0" applyFont="1" applyBorder="1" applyProtection="1">
      <protection hidden="1"/>
    </xf>
    <xf numFmtId="0" fontId="0" fillId="0" borderId="0" xfId="0" applyFill="1" applyAlignment="1" applyProtection="1">
      <protection hidden="1"/>
    </xf>
    <xf numFmtId="0" fontId="0" fillId="0" borderId="0" xfId="0" applyFill="1" applyBorder="1" applyAlignment="1" applyProtection="1">
      <alignment horizontal="left" vertical="top"/>
      <protection hidden="1"/>
    </xf>
    <xf numFmtId="0" fontId="25" fillId="0" borderId="69" xfId="0" applyFont="1" applyBorder="1" applyAlignment="1" applyProtection="1">
      <alignment horizontal="right" vertical="center"/>
      <protection hidden="1"/>
    </xf>
    <xf numFmtId="0" fontId="25" fillId="0" borderId="7" xfId="0" applyFont="1" applyBorder="1" applyAlignment="1" applyProtection="1">
      <alignment horizontal="right" vertical="center"/>
      <protection hidden="1"/>
    </xf>
    <xf numFmtId="0" fontId="36" fillId="0" borderId="90" xfId="0" quotePrefix="1" applyFont="1" applyFill="1" applyBorder="1" applyAlignment="1" applyProtection="1">
      <alignment horizontal="center" vertical="center" wrapText="1"/>
      <protection hidden="1"/>
    </xf>
    <xf numFmtId="0" fontId="25" fillId="0" borderId="0" xfId="0" applyFont="1" applyFill="1" applyBorder="1" applyAlignment="1" applyProtection="1">
      <alignment horizontal="left" vertical="center"/>
      <protection hidden="1"/>
    </xf>
    <xf numFmtId="0" fontId="25" fillId="0" borderId="8" xfId="0" applyFont="1" applyFill="1" applyBorder="1" applyAlignment="1" applyProtection="1">
      <alignment horizontal="center" vertical="center" wrapText="1"/>
      <protection hidden="1"/>
    </xf>
    <xf numFmtId="0" fontId="1" fillId="0" borderId="0" xfId="0" applyFont="1" applyProtection="1">
      <protection hidden="1"/>
    </xf>
    <xf numFmtId="0" fontId="0" fillId="0" borderId="0" xfId="0" applyFont="1" applyBorder="1" applyProtection="1">
      <protection hidden="1"/>
    </xf>
    <xf numFmtId="0" fontId="21" fillId="0" borderId="0" xfId="0" applyFont="1" applyFill="1" applyBorder="1" applyAlignment="1" applyProtection="1">
      <alignment horizontal="center"/>
      <protection hidden="1"/>
    </xf>
    <xf numFmtId="0" fontId="39" fillId="0" borderId="0" xfId="3" applyFill="1" applyBorder="1" applyAlignment="1" applyProtection="1">
      <alignment horizontal="left" vertical="top"/>
      <protection hidden="1"/>
    </xf>
    <xf numFmtId="0" fontId="0" fillId="0" borderId="0" xfId="0" applyAlignment="1" applyProtection="1">
      <alignment horizontal="left" vertical="top"/>
      <protection hidden="1"/>
    </xf>
    <xf numFmtId="0" fontId="25" fillId="0" borderId="0" xfId="0" applyFont="1" applyBorder="1" applyAlignment="1" applyProtection="1">
      <alignment horizontal="right" vertical="center"/>
      <protection hidden="1"/>
    </xf>
    <xf numFmtId="0" fontId="36" fillId="0" borderId="0" xfId="0" quotePrefix="1" applyFont="1" applyFill="1" applyBorder="1" applyAlignment="1" applyProtection="1">
      <alignment horizontal="center" vertical="center" wrapText="1"/>
      <protection hidden="1"/>
    </xf>
    <xf numFmtId="0" fontId="20" fillId="0" borderId="0" xfId="0" applyFont="1" applyAlignment="1" applyProtection="1">
      <alignment vertical="top" wrapText="1"/>
      <protection hidden="1"/>
    </xf>
    <xf numFmtId="44" fontId="0" fillId="0" borderId="0" xfId="1" applyFont="1" applyProtection="1">
      <protection hidden="1"/>
    </xf>
    <xf numFmtId="0" fontId="1" fillId="0" borderId="0" xfId="0" applyFont="1" applyFill="1" applyBorder="1" applyAlignment="1" applyProtection="1">
      <alignment horizontal="center"/>
      <protection hidden="1"/>
    </xf>
    <xf numFmtId="0" fontId="23" fillId="0" borderId="0" xfId="0" applyFont="1" applyFill="1" applyBorder="1" applyAlignment="1" applyProtection="1">
      <alignment horizontal="left" vertical="center" wrapText="1"/>
      <protection hidden="1"/>
    </xf>
    <xf numFmtId="165" fontId="23" fillId="0" borderId="0" xfId="0" applyNumberFormat="1" applyFont="1" applyFill="1" applyBorder="1" applyAlignment="1" applyProtection="1">
      <alignment horizontal="center"/>
      <protection hidden="1"/>
    </xf>
    <xf numFmtId="0" fontId="25" fillId="0" borderId="0" xfId="0" applyFont="1" applyFill="1" applyBorder="1" applyAlignment="1" applyProtection="1">
      <alignment horizontal="left" vertical="top"/>
      <protection hidden="1"/>
    </xf>
    <xf numFmtId="0" fontId="20" fillId="0" borderId="0" xfId="0" applyFont="1" applyBorder="1" applyAlignment="1" applyProtection="1">
      <alignment horizontal="center" vertical="center"/>
      <protection hidden="1"/>
    </xf>
    <xf numFmtId="164" fontId="20" fillId="0" borderId="0" xfId="0" applyNumberFormat="1" applyFont="1" applyBorder="1" applyAlignment="1" applyProtection="1">
      <alignment horizontal="center"/>
      <protection hidden="1"/>
    </xf>
    <xf numFmtId="0" fontId="0" fillId="0" borderId="0" xfId="0" applyFont="1" applyFill="1" applyBorder="1" applyAlignment="1" applyProtection="1">
      <alignment horizontal="right"/>
      <protection hidden="1"/>
    </xf>
    <xf numFmtId="0" fontId="20" fillId="0" borderId="0" xfId="0" applyFont="1" applyFill="1" applyBorder="1" applyAlignment="1" applyProtection="1">
      <alignment horizontal="right"/>
      <protection hidden="1"/>
    </xf>
    <xf numFmtId="0" fontId="20" fillId="0" borderId="8" xfId="0" applyFont="1" applyFill="1" applyBorder="1" applyAlignment="1" applyProtection="1">
      <protection hidden="1"/>
    </xf>
    <xf numFmtId="0" fontId="20" fillId="0" borderId="0" xfId="0" applyFont="1" applyAlignment="1" applyProtection="1">
      <alignment horizontal="right"/>
      <protection hidden="1"/>
    </xf>
    <xf numFmtId="0" fontId="20" fillId="0" borderId="0" xfId="0" applyFont="1" applyBorder="1" applyAlignment="1" applyProtection="1">
      <alignment horizontal="left"/>
      <protection hidden="1"/>
    </xf>
    <xf numFmtId="0" fontId="0" fillId="0" borderId="0" xfId="0" applyFont="1" applyProtection="1">
      <protection hidden="1"/>
    </xf>
    <xf numFmtId="0" fontId="21"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horizontal="center" vertical="center"/>
      <protection hidden="1"/>
    </xf>
    <xf numFmtId="0" fontId="22" fillId="0" borderId="0" xfId="0" applyNumberFormat="1" applyFont="1" applyFill="1" applyBorder="1" applyAlignment="1" applyProtection="1">
      <alignment horizontal="center"/>
      <protection hidden="1"/>
    </xf>
    <xf numFmtId="44" fontId="22" fillId="0" borderId="0" xfId="1" applyFont="1" applyFill="1" applyBorder="1" applyAlignment="1" applyProtection="1">
      <alignment horizontal="center"/>
      <protection hidden="1"/>
    </xf>
    <xf numFmtId="2" fontId="20" fillId="0" borderId="1" xfId="0" applyNumberFormat="1" applyFont="1" applyBorder="1" applyAlignment="1" applyProtection="1">
      <alignment horizontal="center"/>
      <protection hidden="1"/>
    </xf>
    <xf numFmtId="0" fontId="21"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wrapText="1"/>
      <protection hidden="1"/>
    </xf>
    <xf numFmtId="1" fontId="29" fillId="0" borderId="0" xfId="0" applyNumberFormat="1" applyFont="1" applyFill="1" applyBorder="1" applyAlignment="1" applyProtection="1">
      <alignment horizontal="center" vertical="center" wrapText="1"/>
      <protection hidden="1"/>
    </xf>
    <xf numFmtId="0" fontId="21" fillId="0" borderId="0" xfId="0" applyFont="1" applyFill="1" applyBorder="1" applyAlignment="1" applyProtection="1">
      <alignment horizontal="right" wrapText="1"/>
      <protection hidden="1"/>
    </xf>
    <xf numFmtId="0" fontId="21" fillId="0" borderId="0" xfId="0" applyFont="1" applyFill="1" applyBorder="1" applyAlignment="1" applyProtection="1">
      <alignment horizontal="center" wrapText="1"/>
      <protection hidden="1"/>
    </xf>
    <xf numFmtId="0" fontId="8" fillId="0" borderId="0" xfId="0" quotePrefix="1" applyFont="1" applyFill="1" applyBorder="1" applyAlignment="1" applyProtection="1">
      <alignment horizontal="center" wrapText="1"/>
      <protection hidden="1"/>
    </xf>
    <xf numFmtId="0" fontId="20" fillId="0" borderId="0" xfId="0" applyFont="1" applyFill="1" applyProtection="1">
      <protection hidden="1"/>
    </xf>
    <xf numFmtId="0" fontId="23" fillId="0" borderId="0" xfId="0" applyFont="1" applyFill="1" applyBorder="1" applyAlignment="1" applyProtection="1">
      <alignment horizontal="right" vertical="center"/>
      <protection hidden="1"/>
    </xf>
    <xf numFmtId="168" fontId="20" fillId="0" borderId="0" xfId="0" applyNumberFormat="1" applyFont="1" applyFill="1" applyBorder="1" applyProtection="1">
      <protection hidden="1"/>
    </xf>
    <xf numFmtId="44" fontId="20" fillId="0" borderId="0" xfId="1" applyFont="1" applyBorder="1" applyProtection="1">
      <protection hidden="1"/>
    </xf>
    <xf numFmtId="0" fontId="0" fillId="0" borderId="74" xfId="0" applyFont="1" applyBorder="1" applyAlignment="1" applyProtection="1">
      <protection hidden="1"/>
    </xf>
    <xf numFmtId="0" fontId="0" fillId="0" borderId="75" xfId="0" applyFont="1" applyBorder="1" applyAlignment="1" applyProtection="1">
      <alignment wrapText="1"/>
      <protection hidden="1"/>
    </xf>
    <xf numFmtId="0" fontId="20" fillId="0" borderId="75" xfId="0" applyFont="1" applyBorder="1" applyAlignment="1" applyProtection="1">
      <alignment wrapText="1"/>
      <protection hidden="1"/>
    </xf>
    <xf numFmtId="0" fontId="20" fillId="0" borderId="76" xfId="0" applyFont="1" applyBorder="1" applyAlignment="1" applyProtection="1">
      <alignment wrapText="1"/>
      <protection hidden="1"/>
    </xf>
    <xf numFmtId="0" fontId="20" fillId="0" borderId="0" xfId="0" applyFont="1" applyFill="1" applyBorder="1" applyAlignment="1" applyProtection="1">
      <alignment horizontal="right" wrapText="1"/>
      <protection hidden="1"/>
    </xf>
    <xf numFmtId="0" fontId="28" fillId="0" borderId="0" xfId="0" applyFont="1" applyFill="1" applyBorder="1" applyAlignment="1" applyProtection="1">
      <alignment horizontal="right" vertical="center" wrapText="1"/>
      <protection hidden="1"/>
    </xf>
    <xf numFmtId="0" fontId="21" fillId="0" borderId="0" xfId="0" applyFont="1" applyFill="1" applyBorder="1" applyAlignment="1" applyProtection="1">
      <alignment horizontal="left"/>
      <protection hidden="1"/>
    </xf>
    <xf numFmtId="0" fontId="20" fillId="0" borderId="0" xfId="0" applyFont="1" applyFill="1" applyBorder="1" applyAlignment="1" applyProtection="1">
      <alignment horizontal="left"/>
      <protection hidden="1"/>
    </xf>
    <xf numFmtId="0" fontId="0" fillId="0" borderId="73" xfId="0" applyFont="1" applyBorder="1" applyAlignment="1" applyProtection="1">
      <protection hidden="1"/>
    </xf>
    <xf numFmtId="0" fontId="20" fillId="0" borderId="72" xfId="0" applyFont="1" applyBorder="1" applyProtection="1">
      <protection hidden="1"/>
    </xf>
    <xf numFmtId="4" fontId="20" fillId="0" borderId="72" xfId="1" applyNumberFormat="1" applyFont="1" applyBorder="1" applyProtection="1">
      <protection hidden="1"/>
    </xf>
    <xf numFmtId="0" fontId="20" fillId="0" borderId="71" xfId="0" applyFont="1" applyBorder="1" applyAlignment="1" applyProtection="1">
      <alignment wrapText="1"/>
      <protection hidden="1"/>
    </xf>
    <xf numFmtId="0" fontId="20" fillId="0" borderId="70" xfId="0" applyFont="1" applyBorder="1" applyAlignment="1" applyProtection="1">
      <alignment wrapText="1"/>
      <protection hidden="1"/>
    </xf>
    <xf numFmtId="0" fontId="20" fillId="0" borderId="72" xfId="0" applyFont="1" applyBorder="1" applyAlignment="1" applyProtection="1">
      <alignment wrapText="1"/>
      <protection hidden="1"/>
    </xf>
    <xf numFmtId="0" fontId="20" fillId="0" borderId="77" xfId="0" applyFont="1" applyBorder="1" applyAlignment="1" applyProtection="1">
      <alignment wrapText="1"/>
      <protection hidden="1"/>
    </xf>
    <xf numFmtId="0" fontId="30" fillId="0" borderId="0" xfId="0" applyFont="1" applyFill="1" applyBorder="1" applyAlignment="1" applyProtection="1">
      <alignment horizontal="left"/>
      <protection hidden="1"/>
    </xf>
    <xf numFmtId="0" fontId="31" fillId="0" borderId="0" xfId="0" applyFont="1" applyFill="1" applyBorder="1" applyProtection="1">
      <protection hidden="1"/>
    </xf>
    <xf numFmtId="0" fontId="31" fillId="0" borderId="0" xfId="0" quotePrefix="1" applyFont="1" applyFill="1" applyBorder="1" applyProtection="1">
      <protection hidden="1"/>
    </xf>
    <xf numFmtId="0" fontId="31" fillId="0" borderId="0" xfId="0" applyFont="1" applyFill="1" applyBorder="1" applyAlignment="1" applyProtection="1">
      <alignment wrapText="1"/>
      <protection hidden="1"/>
    </xf>
    <xf numFmtId="0" fontId="45" fillId="22" borderId="0" xfId="0" applyFont="1" applyFill="1" applyProtection="1">
      <protection hidden="1"/>
    </xf>
    <xf numFmtId="0" fontId="20" fillId="22" borderId="0" xfId="0" applyFont="1" applyFill="1" applyProtection="1">
      <protection hidden="1"/>
    </xf>
    <xf numFmtId="0" fontId="20" fillId="0" borderId="4" xfId="0" applyFont="1" applyBorder="1" applyProtection="1">
      <protection hidden="1"/>
    </xf>
    <xf numFmtId="44" fontId="20" fillId="0" borderId="5" xfId="1" applyFont="1" applyBorder="1" applyProtection="1">
      <protection hidden="1"/>
    </xf>
    <xf numFmtId="44" fontId="20" fillId="0" borderId="6" xfId="1" applyFont="1" applyFill="1" applyBorder="1" applyProtection="1">
      <protection hidden="1"/>
    </xf>
    <xf numFmtId="44" fontId="20" fillId="0" borderId="6" xfId="1" applyFont="1" applyBorder="1" applyProtection="1">
      <protection hidden="1"/>
    </xf>
    <xf numFmtId="0" fontId="20" fillId="0" borderId="78" xfId="0" applyFont="1" applyBorder="1" applyAlignment="1" applyProtection="1">
      <alignment wrapText="1"/>
      <protection hidden="1"/>
    </xf>
    <xf numFmtId="0" fontId="20" fillId="0" borderId="79" xfId="0" applyFont="1" applyBorder="1" applyAlignment="1" applyProtection="1">
      <alignment wrapText="1"/>
      <protection hidden="1"/>
    </xf>
    <xf numFmtId="0" fontId="20" fillId="0" borderId="80" xfId="0" applyFont="1" applyBorder="1" applyAlignment="1" applyProtection="1">
      <alignment wrapText="1"/>
      <protection hidden="1"/>
    </xf>
    <xf numFmtId="0" fontId="26" fillId="5" borderId="10" xfId="0" applyFont="1" applyFill="1" applyBorder="1" applyAlignment="1" applyProtection="1">
      <alignment vertical="center"/>
      <protection hidden="1"/>
    </xf>
    <xf numFmtId="0" fontId="25" fillId="2" borderId="53" xfId="0" applyFont="1" applyFill="1" applyBorder="1" applyAlignment="1" applyProtection="1">
      <alignment horizontal="center" vertical="center" wrapText="1"/>
      <protection hidden="1"/>
    </xf>
    <xf numFmtId="0" fontId="25" fillId="12" borderId="14" xfId="0" applyFont="1" applyFill="1" applyBorder="1" applyAlignment="1" applyProtection="1">
      <alignment horizontal="left" vertical="center" indent="1"/>
      <protection hidden="1"/>
    </xf>
    <xf numFmtId="0" fontId="25" fillId="12" borderId="15" xfId="0" applyFont="1" applyFill="1" applyBorder="1" applyAlignment="1" applyProtection="1">
      <alignment horizontal="center" vertical="center"/>
      <protection hidden="1"/>
    </xf>
    <xf numFmtId="0" fontId="25" fillId="12" borderId="16" xfId="0" applyFont="1" applyFill="1" applyBorder="1" applyAlignment="1" applyProtection="1">
      <alignment horizontal="center" vertical="center"/>
      <protection hidden="1"/>
    </xf>
    <xf numFmtId="0" fontId="25" fillId="12" borderId="43" xfId="0" applyFont="1" applyFill="1" applyBorder="1" applyAlignment="1" applyProtection="1">
      <alignment horizontal="center" vertical="center" wrapText="1"/>
      <protection hidden="1"/>
    </xf>
    <xf numFmtId="0" fontId="25" fillId="19" borderId="44" xfId="0" applyFont="1" applyFill="1" applyBorder="1" applyAlignment="1" applyProtection="1">
      <alignment horizontal="center" vertical="center" wrapText="1"/>
      <protection hidden="1"/>
    </xf>
    <xf numFmtId="0" fontId="25" fillId="12" borderId="45" xfId="0" applyFont="1" applyFill="1" applyBorder="1" applyAlignment="1" applyProtection="1">
      <alignment vertical="center"/>
      <protection hidden="1"/>
    </xf>
    <xf numFmtId="0" fontId="25" fillId="19" borderId="44" xfId="0" applyFont="1" applyFill="1" applyBorder="1" applyAlignment="1" applyProtection="1">
      <alignment horizontal="center" vertical="center"/>
      <protection hidden="1"/>
    </xf>
    <xf numFmtId="0" fontId="25" fillId="19" borderId="91" xfId="0" applyFont="1" applyFill="1" applyBorder="1" applyAlignment="1" applyProtection="1">
      <alignment horizontal="center" vertical="center" wrapText="1"/>
      <protection hidden="1"/>
    </xf>
    <xf numFmtId="0" fontId="1" fillId="19" borderId="46" xfId="0" applyFont="1" applyFill="1" applyBorder="1" applyAlignment="1" applyProtection="1">
      <alignment horizontal="center" vertical="center" wrapText="1"/>
      <protection hidden="1"/>
    </xf>
    <xf numFmtId="0" fontId="0" fillId="0" borderId="14" xfId="0" applyFont="1" applyBorder="1" applyProtection="1">
      <protection hidden="1"/>
    </xf>
    <xf numFmtId="0" fontId="20" fillId="0" borderId="15" xfId="0" applyFont="1" applyBorder="1" applyProtection="1">
      <protection hidden="1"/>
    </xf>
    <xf numFmtId="0" fontId="20" fillId="0" borderId="9" xfId="0" applyFont="1" applyBorder="1" applyProtection="1">
      <protection hidden="1"/>
    </xf>
    <xf numFmtId="0" fontId="20" fillId="0" borderId="10" xfId="0" applyFont="1" applyBorder="1" applyProtection="1">
      <protection hidden="1"/>
    </xf>
    <xf numFmtId="44" fontId="20" fillId="0" borderId="10" xfId="1" applyFont="1" applyBorder="1" applyProtection="1">
      <protection hidden="1"/>
    </xf>
    <xf numFmtId="44" fontId="0" fillId="0" borderId="11" xfId="1" applyFont="1" applyFill="1" applyBorder="1" applyProtection="1">
      <protection hidden="1"/>
    </xf>
    <xf numFmtId="44" fontId="0" fillId="0" borderId="11" xfId="1" applyFont="1" applyBorder="1" applyProtection="1">
      <protection hidden="1"/>
    </xf>
    <xf numFmtId="0" fontId="20" fillId="0" borderId="16" xfId="0" applyFont="1" applyBorder="1" applyProtection="1">
      <protection hidden="1"/>
    </xf>
    <xf numFmtId="0" fontId="20" fillId="0" borderId="51" xfId="0" applyFont="1" applyBorder="1" applyAlignment="1" applyProtection="1">
      <alignment wrapText="1"/>
      <protection hidden="1"/>
    </xf>
    <xf numFmtId="0" fontId="20" fillId="0" borderId="10" xfId="0" applyFont="1" applyBorder="1" applyAlignment="1" applyProtection="1">
      <alignment wrapText="1"/>
      <protection hidden="1"/>
    </xf>
    <xf numFmtId="0" fontId="20" fillId="0" borderId="56" xfId="0" applyFont="1" applyBorder="1" applyAlignment="1" applyProtection="1">
      <alignment wrapText="1"/>
      <protection hidden="1"/>
    </xf>
    <xf numFmtId="0" fontId="0" fillId="0" borderId="0" xfId="0" applyFont="1" applyFill="1" applyBorder="1" applyProtection="1">
      <protection hidden="1"/>
    </xf>
    <xf numFmtId="0" fontId="0" fillId="0" borderId="10" xfId="0" applyFont="1" applyBorder="1" applyAlignment="1" applyProtection="1">
      <alignment horizontal="left" vertical="top" wrapText="1"/>
      <protection hidden="1"/>
    </xf>
    <xf numFmtId="0" fontId="1" fillId="2" borderId="17" xfId="0" applyFont="1" applyFill="1" applyBorder="1" applyAlignment="1" applyProtection="1">
      <alignment horizontal="center" vertical="center" wrapText="1"/>
      <protection hidden="1"/>
    </xf>
    <xf numFmtId="0" fontId="25" fillId="19" borderId="17" xfId="0" applyFont="1" applyFill="1" applyBorder="1" applyAlignment="1" applyProtection="1">
      <alignment horizontal="center" vertical="center" wrapText="1"/>
      <protection hidden="1"/>
    </xf>
    <xf numFmtId="0" fontId="25" fillId="19" borderId="20" xfId="0" quotePrefix="1" applyFont="1" applyFill="1" applyBorder="1" applyAlignment="1" applyProtection="1">
      <alignment horizontal="center" vertical="center" wrapText="1"/>
      <protection hidden="1"/>
    </xf>
    <xf numFmtId="0" fontId="22" fillId="19" borderId="37" xfId="0" applyFont="1" applyFill="1" applyBorder="1" applyAlignment="1" applyProtection="1">
      <alignment horizontal="center" vertical="center" wrapText="1"/>
      <protection hidden="1"/>
    </xf>
    <xf numFmtId="0" fontId="22" fillId="19" borderId="32" xfId="0" applyFont="1" applyFill="1" applyBorder="1" applyAlignment="1" applyProtection="1">
      <alignment horizontal="center" vertical="center" wrapText="1"/>
      <protection hidden="1"/>
    </xf>
    <xf numFmtId="0" fontId="1" fillId="19" borderId="37" xfId="0" applyFont="1" applyFill="1" applyBorder="1" applyAlignment="1" applyProtection="1">
      <alignment horizontal="center" vertical="center" wrapText="1"/>
      <protection hidden="1"/>
    </xf>
    <xf numFmtId="0" fontId="25" fillId="19" borderId="20" xfId="0" applyFont="1" applyFill="1" applyBorder="1" applyAlignment="1" applyProtection="1">
      <alignment horizontal="center" vertical="center" wrapText="1"/>
      <protection hidden="1"/>
    </xf>
    <xf numFmtId="0" fontId="25" fillId="19" borderId="32" xfId="0" applyFont="1" applyFill="1" applyBorder="1" applyAlignment="1" applyProtection="1">
      <alignment horizontal="center" vertical="center" wrapText="1"/>
      <protection hidden="1"/>
    </xf>
    <xf numFmtId="0" fontId="22" fillId="2" borderId="3" xfId="0" applyFont="1" applyFill="1" applyBorder="1" applyAlignment="1" applyProtection="1">
      <alignment horizontal="center" vertical="center" wrapText="1"/>
      <protection hidden="1"/>
    </xf>
    <xf numFmtId="0" fontId="22" fillId="2" borderId="1" xfId="0" applyFont="1" applyFill="1" applyBorder="1" applyAlignment="1" applyProtection="1">
      <alignment horizontal="center" vertical="center" wrapText="1"/>
      <protection hidden="1"/>
    </xf>
    <xf numFmtId="0" fontId="24" fillId="6" borderId="1" xfId="0" applyFont="1" applyFill="1" applyBorder="1" applyAlignment="1" applyProtection="1">
      <alignment horizontal="center" vertical="center" wrapText="1"/>
      <protection hidden="1"/>
    </xf>
    <xf numFmtId="0" fontId="24" fillId="2" borderId="1" xfId="0" applyFont="1" applyFill="1" applyBorder="1" applyAlignment="1" applyProtection="1">
      <alignment horizontal="center" vertical="center" wrapText="1"/>
      <protection hidden="1"/>
    </xf>
    <xf numFmtId="0" fontId="24" fillId="5" borderId="1" xfId="0" applyFont="1" applyFill="1" applyBorder="1" applyAlignment="1" applyProtection="1">
      <alignment horizontal="center" vertical="center" wrapText="1"/>
      <protection hidden="1"/>
    </xf>
    <xf numFmtId="0" fontId="22" fillId="2" borderId="20" xfId="0" applyFont="1" applyFill="1" applyBorder="1" applyAlignment="1" applyProtection="1">
      <alignment horizontal="center" vertical="center" wrapText="1"/>
      <protection hidden="1"/>
    </xf>
    <xf numFmtId="0" fontId="22" fillId="2" borderId="26" xfId="0" applyFont="1" applyFill="1" applyBorder="1" applyAlignment="1" applyProtection="1">
      <alignment horizontal="center" vertical="center" wrapText="1"/>
      <protection hidden="1"/>
    </xf>
    <xf numFmtId="0" fontId="20" fillId="2" borderId="20" xfId="0" applyFont="1" applyFill="1" applyBorder="1" applyAlignment="1" applyProtection="1">
      <alignment horizontal="center" vertical="center" wrapText="1"/>
      <protection hidden="1"/>
    </xf>
    <xf numFmtId="0" fontId="20" fillId="2" borderId="67" xfId="0" applyFont="1" applyFill="1" applyBorder="1" applyAlignment="1" applyProtection="1">
      <alignment horizontal="center" vertical="center" wrapText="1"/>
      <protection hidden="1"/>
    </xf>
    <xf numFmtId="0" fontId="21" fillId="2" borderId="26" xfId="0" applyFont="1" applyFill="1" applyBorder="1" applyAlignment="1" applyProtection="1">
      <alignment horizontal="center" vertical="center" wrapText="1"/>
      <protection hidden="1"/>
    </xf>
    <xf numFmtId="0" fontId="0" fillId="13" borderId="0" xfId="0" applyFont="1" applyFill="1" applyBorder="1" applyAlignment="1" applyProtection="1">
      <alignment horizontal="center" vertical="center" wrapText="1"/>
      <protection hidden="1"/>
    </xf>
    <xf numFmtId="0" fontId="0" fillId="13" borderId="67" xfId="0" applyFont="1" applyFill="1" applyBorder="1" applyAlignment="1" applyProtection="1">
      <alignment horizontal="center" vertical="center" wrapText="1"/>
      <protection hidden="1"/>
    </xf>
    <xf numFmtId="0" fontId="0" fillId="2" borderId="67" xfId="0" applyFont="1" applyFill="1" applyBorder="1" applyAlignment="1" applyProtection="1">
      <alignment horizontal="center" vertical="center" wrapText="1"/>
      <protection hidden="1"/>
    </xf>
    <xf numFmtId="0" fontId="24" fillId="2" borderId="67" xfId="0" applyFont="1" applyFill="1" applyBorder="1" applyAlignment="1" applyProtection="1">
      <alignment horizontal="center" vertical="center" wrapText="1"/>
      <protection hidden="1"/>
    </xf>
    <xf numFmtId="44" fontId="22" fillId="2" borderId="67" xfId="1"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wrapText="1"/>
      <protection hidden="1"/>
    </xf>
    <xf numFmtId="0" fontId="20" fillId="2" borderId="12" xfId="0" applyFont="1" applyFill="1" applyBorder="1" applyAlignment="1" applyProtection="1">
      <alignment horizontal="center" vertical="center" wrapText="1"/>
      <protection hidden="1"/>
    </xf>
    <xf numFmtId="0" fontId="24" fillId="2" borderId="12" xfId="0" applyFont="1" applyFill="1" applyBorder="1" applyAlignment="1" applyProtection="1">
      <alignment horizontal="center" vertical="center" wrapText="1"/>
      <protection hidden="1"/>
    </xf>
    <xf numFmtId="44" fontId="22" fillId="2" borderId="12" xfId="1" applyFont="1" applyFill="1" applyBorder="1" applyAlignment="1" applyProtection="1">
      <alignment horizontal="center" vertical="center" wrapText="1"/>
      <protection hidden="1"/>
    </xf>
    <xf numFmtId="0" fontId="20" fillId="2" borderId="22" xfId="0" applyFont="1" applyFill="1" applyBorder="1" applyAlignment="1" applyProtection="1">
      <alignment wrapText="1"/>
      <protection hidden="1"/>
    </xf>
    <xf numFmtId="0" fontId="0" fillId="2" borderId="22" xfId="0" applyFont="1" applyFill="1" applyBorder="1" applyAlignment="1" applyProtection="1">
      <alignment wrapText="1"/>
      <protection hidden="1"/>
    </xf>
    <xf numFmtId="4" fontId="25" fillId="7" borderId="17" xfId="1" applyNumberFormat="1" applyFont="1" applyFill="1" applyBorder="1" applyAlignment="1" applyProtection="1">
      <alignment horizontal="center" vertical="center" wrapText="1"/>
      <protection hidden="1"/>
    </xf>
    <xf numFmtId="44" fontId="25" fillId="7" borderId="22" xfId="1" applyFont="1" applyFill="1" applyBorder="1" applyAlignment="1" applyProtection="1">
      <alignment horizontal="center" vertical="center" wrapText="1"/>
      <protection hidden="1"/>
    </xf>
    <xf numFmtId="44" fontId="24" fillId="0" borderId="1" xfId="1" applyFont="1" applyFill="1" applyBorder="1" applyAlignment="1" applyProtection="1">
      <alignment horizontal="center" vertical="center" wrapText="1"/>
      <protection hidden="1"/>
    </xf>
    <xf numFmtId="0" fontId="0" fillId="0" borderId="17" xfId="0" applyFont="1" applyBorder="1" applyAlignment="1" applyProtection="1">
      <alignment horizontal="left" vertical="top" wrapText="1"/>
      <protection hidden="1"/>
    </xf>
    <xf numFmtId="0" fontId="20" fillId="20" borderId="34" xfId="0" applyFont="1" applyFill="1" applyBorder="1" applyAlignment="1" applyProtection="1">
      <alignment horizontal="center" vertical="center" wrapText="1"/>
      <protection hidden="1"/>
    </xf>
    <xf numFmtId="0" fontId="0" fillId="20" borderId="34" xfId="0" applyFill="1" applyBorder="1" applyAlignment="1" applyProtection="1">
      <alignment horizontal="center" vertical="center" wrapText="1"/>
      <protection hidden="1"/>
    </xf>
    <xf numFmtId="0" fontId="25" fillId="21" borderId="34" xfId="0" applyFont="1" applyFill="1" applyBorder="1" applyAlignment="1" applyProtection="1">
      <alignment horizontal="center" vertical="center" wrapText="1"/>
      <protection hidden="1"/>
    </xf>
    <xf numFmtId="0" fontId="22" fillId="21" borderId="50" xfId="0" applyFont="1" applyFill="1" applyBorder="1" applyAlignment="1" applyProtection="1">
      <alignment horizontal="center" vertical="center" wrapText="1"/>
      <protection hidden="1"/>
    </xf>
    <xf numFmtId="0" fontId="22" fillId="21" borderId="48" xfId="0" applyFont="1" applyFill="1" applyBorder="1" applyAlignment="1" applyProtection="1">
      <alignment horizontal="center" vertical="center" wrapText="1"/>
      <protection hidden="1"/>
    </xf>
    <xf numFmtId="0" fontId="1" fillId="21" borderId="50" xfId="0" applyFont="1" applyFill="1" applyBorder="1" applyAlignment="1" applyProtection="1">
      <alignment horizontal="center" vertical="center" wrapText="1"/>
      <protection hidden="1"/>
    </xf>
    <xf numFmtId="0" fontId="26" fillId="21" borderId="47" xfId="0" applyFont="1" applyFill="1" applyBorder="1" applyAlignment="1" applyProtection="1">
      <alignment horizontal="center" vertical="center" wrapText="1"/>
      <protection hidden="1"/>
    </xf>
    <xf numFmtId="0" fontId="26" fillId="23" borderId="67" xfId="0" applyFont="1" applyFill="1" applyBorder="1" applyAlignment="1" applyProtection="1">
      <alignment horizontal="center" vertical="center" wrapText="1"/>
      <protection hidden="1"/>
    </xf>
    <xf numFmtId="0" fontId="26" fillId="21" borderId="51" xfId="0" applyFont="1" applyFill="1" applyBorder="1" applyAlignment="1" applyProtection="1">
      <alignment horizontal="center" vertical="center" wrapText="1"/>
      <protection hidden="1"/>
    </xf>
    <xf numFmtId="0" fontId="0" fillId="0" borderId="0" xfId="0" applyFont="1" applyBorder="1" applyAlignment="1" applyProtection="1">
      <alignment horizontal="center" vertical="center"/>
      <protection hidden="1"/>
    </xf>
    <xf numFmtId="0" fontId="20" fillId="8" borderId="12" xfId="0" applyFont="1" applyFill="1" applyBorder="1" applyAlignment="1" applyProtection="1">
      <alignment horizontal="center" vertical="center" wrapText="1"/>
      <protection hidden="1"/>
    </xf>
    <xf numFmtId="0" fontId="22" fillId="8" borderId="12" xfId="0" applyFont="1" applyFill="1" applyBorder="1" applyAlignment="1" applyProtection="1">
      <alignment horizontal="center" vertical="center" wrapText="1"/>
      <protection hidden="1"/>
    </xf>
    <xf numFmtId="0" fontId="22" fillId="8" borderId="27" xfId="0" applyFont="1" applyFill="1" applyBorder="1" applyAlignment="1" applyProtection="1">
      <alignment horizontal="center" vertical="center" wrapText="1"/>
      <protection hidden="1"/>
    </xf>
    <xf numFmtId="0" fontId="20" fillId="8" borderId="12" xfId="0" applyFont="1" applyFill="1" applyBorder="1" applyAlignment="1" applyProtection="1">
      <alignment wrapText="1"/>
      <protection hidden="1"/>
    </xf>
    <xf numFmtId="0" fontId="20" fillId="8" borderId="27" xfId="0" applyFont="1" applyFill="1" applyBorder="1" applyAlignment="1" applyProtection="1">
      <alignment wrapText="1"/>
      <protection hidden="1"/>
    </xf>
    <xf numFmtId="0" fontId="0" fillId="8" borderId="36" xfId="0" applyFont="1" applyFill="1" applyBorder="1" applyAlignment="1" applyProtection="1">
      <alignment horizontal="center" vertical="center" wrapText="1"/>
      <protection hidden="1"/>
    </xf>
    <xf numFmtId="0" fontId="20" fillId="8" borderId="12" xfId="0" applyFont="1" applyFill="1" applyBorder="1" applyAlignment="1" applyProtection="1">
      <alignment vertical="center" wrapText="1"/>
      <protection hidden="1"/>
    </xf>
    <xf numFmtId="0" fontId="22" fillId="8" borderId="12" xfId="0" applyFont="1" applyFill="1" applyBorder="1" applyAlignment="1" applyProtection="1">
      <alignment vertical="center" wrapText="1"/>
      <protection hidden="1"/>
    </xf>
    <xf numFmtId="44" fontId="22" fillId="8" borderId="12" xfId="1" applyFont="1" applyFill="1" applyBorder="1" applyAlignment="1" applyProtection="1">
      <alignment vertical="center" wrapText="1"/>
      <protection hidden="1"/>
    </xf>
    <xf numFmtId="0" fontId="20" fillId="8" borderId="1" xfId="0" applyFont="1" applyFill="1" applyBorder="1" applyAlignment="1" applyProtection="1">
      <alignment vertical="center" wrapText="1"/>
      <protection hidden="1"/>
    </xf>
    <xf numFmtId="0" fontId="22" fillId="8" borderId="1" xfId="0" applyFont="1" applyFill="1" applyBorder="1" applyAlignment="1" applyProtection="1">
      <alignment vertical="center" wrapText="1"/>
      <protection hidden="1"/>
    </xf>
    <xf numFmtId="44" fontId="22" fillId="8" borderId="1" xfId="1" applyFont="1" applyFill="1" applyBorder="1" applyAlignment="1" applyProtection="1">
      <alignment vertical="center" wrapText="1"/>
      <protection hidden="1"/>
    </xf>
    <xf numFmtId="0" fontId="20" fillId="0" borderId="0" xfId="0" applyFont="1" applyAlignment="1" applyProtection="1">
      <alignment wrapText="1"/>
      <protection hidden="1"/>
    </xf>
    <xf numFmtId="0" fontId="20" fillId="8" borderId="41" xfId="0" applyFont="1" applyFill="1" applyBorder="1" applyAlignment="1" applyProtection="1">
      <alignment wrapText="1"/>
      <protection hidden="1"/>
    </xf>
    <xf numFmtId="0" fontId="20" fillId="8" borderId="36" xfId="0" applyFont="1" applyFill="1" applyBorder="1" applyAlignment="1" applyProtection="1">
      <alignment wrapText="1"/>
      <protection hidden="1"/>
    </xf>
    <xf numFmtId="44" fontId="26" fillId="8" borderId="36" xfId="1" applyFont="1" applyFill="1" applyBorder="1" applyAlignment="1" applyProtection="1">
      <alignment horizontal="center" vertical="center" wrapText="1"/>
      <protection hidden="1"/>
    </xf>
    <xf numFmtId="44" fontId="26" fillId="8" borderId="0" xfId="1" applyFont="1" applyFill="1" applyBorder="1" applyAlignment="1" applyProtection="1">
      <alignment horizontal="center" vertical="center" wrapText="1"/>
      <protection hidden="1"/>
    </xf>
    <xf numFmtId="44" fontId="26" fillId="8" borderId="8" xfId="1" applyFont="1" applyFill="1" applyBorder="1" applyAlignment="1" applyProtection="1">
      <alignment horizontal="center" vertical="center" wrapText="1"/>
      <protection hidden="1"/>
    </xf>
    <xf numFmtId="44" fontId="20" fillId="8" borderId="1" xfId="1" applyFont="1" applyFill="1" applyBorder="1" applyAlignment="1" applyProtection="1">
      <alignment horizontal="center" vertical="center" wrapText="1"/>
      <protection hidden="1"/>
    </xf>
    <xf numFmtId="0" fontId="0" fillId="0" borderId="34" xfId="0" applyBorder="1" applyAlignment="1" applyProtection="1">
      <alignment horizontal="left" vertical="top" wrapText="1"/>
      <protection hidden="1"/>
    </xf>
    <xf numFmtId="0" fontId="32" fillId="0" borderId="36" xfId="0" quotePrefix="1" applyFont="1" applyBorder="1" applyAlignment="1" applyProtection="1">
      <alignment horizontal="center"/>
      <protection hidden="1"/>
    </xf>
    <xf numFmtId="0" fontId="20" fillId="0" borderId="7" xfId="0" applyFont="1" applyBorder="1" applyAlignment="1" applyProtection="1">
      <alignment horizontal="center"/>
      <protection hidden="1"/>
    </xf>
    <xf numFmtId="2" fontId="29" fillId="2" borderId="27" xfId="0" applyNumberFormat="1" applyFont="1" applyFill="1" applyBorder="1" applyAlignment="1" applyProtection="1">
      <alignment horizontal="center"/>
      <protection hidden="1"/>
    </xf>
    <xf numFmtId="2" fontId="29" fillId="2" borderId="12" xfId="0" applyNumberFormat="1" applyFont="1" applyFill="1" applyBorder="1" applyAlignment="1" applyProtection="1">
      <alignment horizontal="center"/>
      <protection hidden="1"/>
    </xf>
    <xf numFmtId="170" fontId="0" fillId="0" borderId="3" xfId="0" applyNumberFormat="1" applyFont="1" applyFill="1" applyBorder="1" applyAlignment="1" applyProtection="1">
      <alignment horizontal="center"/>
      <protection hidden="1"/>
    </xf>
    <xf numFmtId="170" fontId="0" fillId="0" borderId="12" xfId="0" applyNumberFormat="1" applyFont="1" applyFill="1" applyBorder="1" applyAlignment="1" applyProtection="1">
      <alignment horizontal="center"/>
      <protection hidden="1"/>
    </xf>
    <xf numFmtId="2" fontId="20" fillId="0" borderId="21" xfId="0" applyNumberFormat="1" applyFont="1" applyFill="1" applyBorder="1" applyAlignment="1" applyProtection="1">
      <alignment horizontal="center"/>
      <protection hidden="1"/>
    </xf>
    <xf numFmtId="2" fontId="20" fillId="0" borderId="42" xfId="0" applyNumberFormat="1" applyFont="1" applyFill="1" applyBorder="1" applyAlignment="1" applyProtection="1">
      <alignment horizontal="center"/>
      <protection hidden="1"/>
    </xf>
    <xf numFmtId="0" fontId="25" fillId="8" borderId="20" xfId="0" quotePrefix="1" applyFont="1" applyFill="1" applyBorder="1" applyAlignment="1" applyProtection="1">
      <alignment horizontal="center" vertical="center" wrapText="1"/>
      <protection hidden="1"/>
    </xf>
    <xf numFmtId="0" fontId="22" fillId="8" borderId="20" xfId="0" applyFont="1" applyFill="1" applyBorder="1" applyAlignment="1" applyProtection="1">
      <alignment horizontal="center" vertical="center" wrapText="1"/>
      <protection hidden="1"/>
    </xf>
    <xf numFmtId="2" fontId="20" fillId="0" borderId="27" xfId="0" applyNumberFormat="1" applyFont="1" applyFill="1" applyBorder="1" applyAlignment="1" applyProtection="1">
      <alignment horizontal="center"/>
      <protection hidden="1"/>
    </xf>
    <xf numFmtId="44" fontId="20" fillId="0" borderId="1" xfId="1" applyFont="1" applyFill="1" applyBorder="1" applyAlignment="1" applyProtection="1">
      <alignment horizontal="center"/>
      <protection hidden="1"/>
    </xf>
    <xf numFmtId="173" fontId="20" fillId="0" borderId="2" xfId="0" applyNumberFormat="1" applyFont="1" applyFill="1" applyBorder="1" applyAlignment="1" applyProtection="1">
      <alignment horizontal="center"/>
      <protection hidden="1"/>
    </xf>
    <xf numFmtId="0" fontId="0" fillId="23" borderId="92" xfId="1" applyNumberFormat="1" applyFont="1" applyFill="1" applyBorder="1" applyAlignment="1" applyProtection="1">
      <alignment horizontal="center"/>
      <protection hidden="1"/>
    </xf>
    <xf numFmtId="0" fontId="20" fillId="0" borderId="13" xfId="0" quotePrefix="1" applyFont="1" applyBorder="1" applyAlignment="1" applyProtection="1">
      <alignment horizontal="center"/>
      <protection hidden="1"/>
    </xf>
    <xf numFmtId="0" fontId="20" fillId="0" borderId="33" xfId="0" quotePrefix="1" applyFont="1" applyBorder="1" applyAlignment="1" applyProtection="1">
      <alignment horizontal="center"/>
      <protection hidden="1"/>
    </xf>
    <xf numFmtId="0" fontId="23" fillId="0" borderId="3" xfId="0" quotePrefix="1" applyFont="1" applyBorder="1" applyAlignment="1" applyProtection="1">
      <alignment horizontal="center"/>
      <protection hidden="1"/>
    </xf>
    <xf numFmtId="0" fontId="23" fillId="0" borderId="1" xfId="0" quotePrefix="1" applyFont="1" applyBorder="1" applyAlignment="1" applyProtection="1">
      <alignment horizontal="center"/>
      <protection hidden="1"/>
    </xf>
    <xf numFmtId="49" fontId="23" fillId="0" borderId="1" xfId="0" quotePrefix="1" applyNumberFormat="1" applyFont="1" applyBorder="1" applyAlignment="1" applyProtection="1">
      <alignment horizontal="center"/>
      <protection hidden="1"/>
    </xf>
    <xf numFmtId="44" fontId="23" fillId="0" borderId="1" xfId="1" quotePrefix="1" applyFont="1" applyBorder="1" applyAlignment="1" applyProtection="1">
      <alignment horizontal="center"/>
      <protection hidden="1"/>
    </xf>
    <xf numFmtId="0" fontId="20" fillId="6" borderId="1" xfId="0" applyFont="1" applyFill="1" applyBorder="1" applyProtection="1">
      <protection hidden="1"/>
    </xf>
    <xf numFmtId="166" fontId="20" fillId="0" borderId="1" xfId="0" applyNumberFormat="1" applyFont="1" applyFill="1" applyBorder="1" applyAlignment="1" applyProtection="1">
      <alignment horizontal="center"/>
      <protection hidden="1"/>
    </xf>
    <xf numFmtId="2" fontId="20" fillId="0" borderId="1" xfId="0" applyNumberFormat="1" applyFont="1" applyFill="1" applyBorder="1" applyAlignment="1" applyProtection="1">
      <alignment horizontal="center"/>
      <protection hidden="1"/>
    </xf>
    <xf numFmtId="0" fontId="13" fillId="22" borderId="1" xfId="0" applyFont="1" applyFill="1" applyBorder="1" applyProtection="1">
      <protection hidden="1"/>
    </xf>
    <xf numFmtId="0" fontId="20" fillId="0" borderId="1" xfId="0" applyNumberFormat="1" applyFont="1" applyFill="1" applyBorder="1" applyAlignment="1" applyProtection="1">
      <alignment horizontal="center"/>
      <protection hidden="1"/>
    </xf>
    <xf numFmtId="166" fontId="13" fillId="22" borderId="1" xfId="0" applyNumberFormat="1" applyFont="1" applyFill="1" applyBorder="1" applyAlignment="1" applyProtection="1">
      <alignment horizontal="center"/>
      <protection hidden="1"/>
    </xf>
    <xf numFmtId="0" fontId="20" fillId="0" borderId="1" xfId="0" applyFont="1" applyBorder="1" applyAlignment="1" applyProtection="1">
      <protection hidden="1"/>
    </xf>
    <xf numFmtId="0" fontId="20" fillId="0" borderId="2" xfId="0" applyFont="1" applyBorder="1" applyProtection="1">
      <protection hidden="1"/>
    </xf>
    <xf numFmtId="44" fontId="20" fillId="0" borderId="1" xfId="1" applyFont="1" applyBorder="1" applyAlignment="1" applyProtection="1">
      <alignment vertical="center"/>
      <protection hidden="1"/>
    </xf>
    <xf numFmtId="44" fontId="20" fillId="0" borderId="1" xfId="1" applyFont="1" applyFill="1" applyBorder="1" applyProtection="1">
      <protection hidden="1"/>
    </xf>
    <xf numFmtId="44" fontId="20" fillId="0" borderId="1" xfId="1" quotePrefix="1" applyFont="1" applyFill="1" applyBorder="1" applyProtection="1">
      <protection hidden="1"/>
    </xf>
    <xf numFmtId="0" fontId="20" fillId="0" borderId="0" xfId="0" applyFont="1" applyBorder="1" applyAlignment="1" applyProtection="1">
      <alignment vertical="center"/>
      <protection hidden="1"/>
    </xf>
    <xf numFmtId="0" fontId="0" fillId="0" borderId="1" xfId="0" applyFont="1" applyBorder="1" applyAlignment="1" applyProtection="1">
      <alignment horizontal="center" vertical="center"/>
      <protection hidden="1"/>
    </xf>
    <xf numFmtId="4" fontId="20" fillId="0" borderId="12" xfId="1" quotePrefix="1" applyNumberFormat="1" applyFont="1" applyBorder="1" applyProtection="1">
      <protection hidden="1"/>
    </xf>
    <xf numFmtId="44" fontId="20" fillId="0" borderId="1" xfId="1" applyFont="1" applyBorder="1" applyProtection="1">
      <protection hidden="1"/>
    </xf>
    <xf numFmtId="0" fontId="22" fillId="0" borderId="35" xfId="0" applyFont="1" applyBorder="1" applyProtection="1">
      <protection hidden="1"/>
    </xf>
    <xf numFmtId="0" fontId="32" fillId="0" borderId="40" xfId="0" quotePrefix="1" applyFont="1" applyBorder="1" applyAlignment="1" applyProtection="1">
      <alignment horizontal="center"/>
      <protection hidden="1"/>
    </xf>
    <xf numFmtId="2" fontId="29" fillId="2" borderId="1" xfId="0" applyNumberFormat="1" applyFont="1" applyFill="1" applyBorder="1" applyAlignment="1" applyProtection="1">
      <alignment horizontal="center"/>
      <protection hidden="1"/>
    </xf>
    <xf numFmtId="170" fontId="0" fillId="0" borderId="1" xfId="0" applyNumberFormat="1" applyFont="1" applyFill="1" applyBorder="1" applyAlignment="1" applyProtection="1">
      <alignment horizontal="center"/>
      <protection hidden="1"/>
    </xf>
    <xf numFmtId="2" fontId="20" fillId="0" borderId="28" xfId="0" applyNumberFormat="1" applyFont="1" applyFill="1" applyBorder="1" applyAlignment="1" applyProtection="1">
      <alignment horizontal="center"/>
      <protection hidden="1"/>
    </xf>
    <xf numFmtId="0" fontId="20" fillId="0" borderId="3" xfId="0" quotePrefix="1" applyFont="1" applyBorder="1" applyAlignment="1" applyProtection="1">
      <alignment horizontal="center"/>
      <protection hidden="1"/>
    </xf>
    <xf numFmtId="0" fontId="33" fillId="0" borderId="1" xfId="0" applyFont="1" applyBorder="1" applyProtection="1">
      <protection hidden="1"/>
    </xf>
    <xf numFmtId="14" fontId="22" fillId="0" borderId="35" xfId="0" quotePrefix="1" applyNumberFormat="1" applyFont="1" applyBorder="1" applyProtection="1">
      <protection hidden="1"/>
    </xf>
    <xf numFmtId="14" fontId="20" fillId="0" borderId="0" xfId="0" applyNumberFormat="1" applyFont="1" applyProtection="1">
      <protection hidden="1"/>
    </xf>
    <xf numFmtId="0" fontId="20" fillId="23" borderId="92" xfId="1" applyNumberFormat="1" applyFont="1" applyFill="1" applyBorder="1" applyAlignment="1" applyProtection="1">
      <alignment horizontal="center"/>
      <protection hidden="1"/>
    </xf>
    <xf numFmtId="170" fontId="0" fillId="0" borderId="49" xfId="0" applyNumberFormat="1" applyFont="1" applyFill="1" applyBorder="1" applyAlignment="1" applyProtection="1">
      <alignment horizontal="center"/>
      <protection hidden="1"/>
    </xf>
    <xf numFmtId="170" fontId="0" fillId="0" borderId="30" xfId="0" applyNumberFormat="1" applyFont="1" applyFill="1" applyBorder="1" applyAlignment="1" applyProtection="1">
      <alignment horizontal="center"/>
      <protection hidden="1"/>
    </xf>
    <xf numFmtId="2" fontId="20" fillId="0" borderId="31" xfId="0" applyNumberFormat="1" applyFont="1" applyFill="1" applyBorder="1" applyAlignment="1" applyProtection="1">
      <alignment horizontal="center"/>
      <protection hidden="1"/>
    </xf>
    <xf numFmtId="2" fontId="20" fillId="0" borderId="29" xfId="0" applyNumberFormat="1" applyFont="1" applyFill="1" applyBorder="1" applyAlignment="1" applyProtection="1">
      <alignment horizontal="center"/>
      <protection hidden="1"/>
    </xf>
    <xf numFmtId="0" fontId="20" fillId="23" borderId="93" xfId="1" applyNumberFormat="1" applyFont="1" applyFill="1" applyBorder="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Alignment="1" applyProtection="1">
      <alignment horizontal="center"/>
      <protection hidden="1"/>
    </xf>
    <xf numFmtId="0" fontId="20" fillId="0" borderId="68" xfId="0" applyFont="1" applyFill="1" applyBorder="1" applyProtection="1">
      <protection hidden="1"/>
    </xf>
    <xf numFmtId="49" fontId="26" fillId="15" borderId="54" xfId="0" applyNumberFormat="1" applyFont="1" applyFill="1" applyBorder="1" applyAlignment="1" applyProtection="1">
      <alignment horizontal="center" vertical="center"/>
      <protection locked="0" hidden="1"/>
    </xf>
    <xf numFmtId="49" fontId="26" fillId="15" borderId="83" xfId="0" applyNumberFormat="1" applyFont="1" applyFill="1" applyBorder="1" applyAlignment="1" applyProtection="1">
      <alignment horizontal="right" indent="1"/>
      <protection locked="0" hidden="1"/>
    </xf>
    <xf numFmtId="49" fontId="26" fillId="15" borderId="58" xfId="0" applyNumberFormat="1" applyFont="1" applyFill="1" applyBorder="1" applyAlignment="1" applyProtection="1">
      <alignment horizontal="right" indent="1"/>
      <protection locked="0" hidden="1"/>
    </xf>
    <xf numFmtId="172" fontId="25" fillId="15" borderId="54" xfId="0" applyNumberFormat="1" applyFont="1" applyFill="1" applyBorder="1" applyAlignment="1" applyProtection="1">
      <alignment horizontal="center" vertical="center"/>
      <protection locked="0" hidden="1"/>
    </xf>
    <xf numFmtId="0" fontId="25" fillId="15" borderId="54" xfId="0" applyFont="1" applyFill="1" applyBorder="1" applyAlignment="1" applyProtection="1">
      <alignment horizontal="center" vertical="center"/>
      <protection locked="0" hidden="1"/>
    </xf>
    <xf numFmtId="0" fontId="25" fillId="15" borderId="54" xfId="0" applyFont="1" applyFill="1" applyBorder="1" applyAlignment="1" applyProtection="1">
      <alignment horizontal="center"/>
      <protection locked="0" hidden="1"/>
    </xf>
    <xf numFmtId="2" fontId="26" fillId="15" borderId="54" xfId="0" applyNumberFormat="1" applyFont="1" applyFill="1" applyBorder="1" applyAlignment="1" applyProtection="1">
      <alignment horizontal="center"/>
      <protection locked="0" hidden="1"/>
    </xf>
    <xf numFmtId="49" fontId="0" fillId="15" borderId="55" xfId="0" applyNumberFormat="1" applyFont="1" applyFill="1" applyBorder="1" applyAlignment="1" applyProtection="1">
      <protection locked="0" hidden="1"/>
    </xf>
    <xf numFmtId="44" fontId="26" fillId="15" borderId="54" xfId="1" applyFont="1" applyFill="1" applyBorder="1" applyAlignment="1" applyProtection="1">
      <alignment vertical="center"/>
      <protection locked="0" hidden="1"/>
    </xf>
    <xf numFmtId="10" fontId="0" fillId="0" borderId="0" xfId="0" applyNumberFormat="1" applyFill="1" applyAlignment="1" applyProtection="1">
      <alignment horizontal="left" vertical="top" wrapText="1"/>
    </xf>
    <xf numFmtId="0" fontId="0" fillId="0" borderId="0" xfId="0"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wrapText="1"/>
    </xf>
  </cellXfs>
  <cellStyles count="4">
    <cellStyle name="Currency" xfId="1" builtinId="4"/>
    <cellStyle name="Hyperlink" xfId="3" builtinId="8"/>
    <cellStyle name="Normal" xfId="0" builtinId="0"/>
    <cellStyle name="Percent" xfId="2" builtinId="5"/>
  </cellStyles>
  <dxfs count="7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ont>
        <strike val="0"/>
        <color rgb="FFFFFF99"/>
      </font>
    </dxf>
    <dxf>
      <font>
        <strike val="0"/>
        <color rgb="FFFFFF99"/>
      </font>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99"/>
        </patternFill>
      </fill>
    </dxf>
    <dxf>
      <fill>
        <patternFill>
          <bgColor rgb="FFFFFF99"/>
        </patternFill>
      </fill>
    </dxf>
    <dxf>
      <font>
        <b val="0"/>
        <i val="0"/>
      </font>
      <fill>
        <patternFill>
          <bgColor rgb="FF00B0F0"/>
        </patternFill>
      </fill>
    </dxf>
    <dxf>
      <font>
        <b val="0"/>
        <i val="0"/>
      </font>
      <fill>
        <patternFill>
          <bgColor rgb="FF00B0F0"/>
        </patternFill>
      </fill>
    </dxf>
    <dxf>
      <font>
        <b val="0"/>
        <i val="0"/>
      </font>
      <fill>
        <patternFill>
          <bgColor rgb="FF00B0F0"/>
        </patternFill>
      </fill>
    </dxf>
    <dxf>
      <font>
        <b/>
        <i val="0"/>
        <strike val="0"/>
        <u/>
      </font>
    </dxf>
    <dxf>
      <font>
        <color theme="0"/>
      </font>
      <fill>
        <patternFill>
          <bgColor rgb="FFFF0000"/>
        </patternFill>
      </fill>
    </dxf>
    <dxf>
      <fill>
        <patternFill>
          <bgColor rgb="FF92D050"/>
        </patternFill>
      </fill>
    </dxf>
    <dxf>
      <font>
        <color theme="0"/>
      </font>
      <fill>
        <patternFill>
          <bgColor rgb="FFFF0000"/>
        </patternFill>
      </fill>
    </dxf>
    <dxf>
      <fill>
        <patternFill>
          <bgColor theme="8" tint="0.79998168889431442"/>
        </patternFill>
      </fill>
    </dxf>
    <dxf>
      <fill>
        <patternFill>
          <bgColor theme="7" tint="0.79998168889431442"/>
        </patternFill>
      </fill>
    </dxf>
    <dxf>
      <font>
        <b/>
        <i val="0"/>
        <strike val="0"/>
        <color auto="1"/>
      </font>
      <fill>
        <patternFill>
          <bgColor theme="7" tint="0.79998168889431442"/>
        </patternFill>
      </fill>
    </dxf>
    <dxf>
      <font>
        <b/>
        <i val="0"/>
        <strike val="0"/>
        <color auto="1"/>
      </font>
      <fill>
        <patternFill>
          <bgColor theme="8" tint="0.79998168889431442"/>
        </patternFill>
      </fill>
    </dxf>
    <dxf>
      <font>
        <b/>
        <i val="0"/>
      </font>
      <fill>
        <patternFill>
          <bgColor rgb="FFFF0000"/>
        </patternFill>
      </fill>
    </dxf>
    <dxf>
      <font>
        <strike/>
      </font>
    </dxf>
    <dxf>
      <fill>
        <patternFill>
          <bgColor rgb="FFFF0000"/>
        </patternFill>
      </fill>
    </dxf>
    <dxf>
      <fill>
        <patternFill>
          <bgColor rgb="FF00B0F0"/>
        </patternFill>
      </fill>
    </dxf>
    <dxf>
      <fill>
        <patternFill>
          <bgColor rgb="FF00B0F0"/>
        </patternFill>
      </fill>
    </dxf>
    <dxf>
      <fill>
        <patternFill>
          <bgColor rgb="FF00B0F0"/>
        </patternFill>
      </fill>
    </dxf>
    <dxf>
      <font>
        <b val="0"/>
        <i val="0"/>
      </font>
      <fill>
        <patternFill>
          <bgColor rgb="FF00B0F0"/>
        </patternFill>
      </fill>
    </dxf>
    <dxf>
      <font>
        <b/>
        <i val="0"/>
        <strike val="0"/>
        <color rgb="FFFF0000"/>
      </font>
      <fill>
        <patternFill>
          <bgColor theme="8" tint="0.79998168889431442"/>
        </patternFill>
      </fill>
    </dxf>
    <dxf>
      <font>
        <b/>
        <i val="0"/>
        <color rgb="FFFF0000"/>
      </font>
      <fill>
        <patternFill>
          <bgColor theme="7" tint="0.79998168889431442"/>
        </patternFill>
      </fill>
    </dxf>
  </dxfs>
  <tableStyles count="0" defaultTableStyle="TableStyleMedium2" defaultPivotStyle="PivotStyleLight16"/>
  <colors>
    <mruColors>
      <color rgb="FFFFFF66"/>
      <color rgb="FFFFFF99"/>
      <color rgb="FFE5ED79"/>
      <color rgb="FFEFF96D"/>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1</xdr:row>
      <xdr:rowOff>171450</xdr:rowOff>
    </xdr:from>
    <xdr:to>
      <xdr:col>3</xdr:col>
      <xdr:colOff>57149</xdr:colOff>
      <xdr:row>2</xdr:row>
      <xdr:rowOff>495300</xdr:rowOff>
    </xdr:to>
    <xdr:sp macro="[0]!SaveAsNewFile" textlink="">
      <xdr:nvSpPr>
        <xdr:cNvPr id="5" name="TextBox 4" descr="After entering values in all boxes with double borders, click this button to save the file using the file name automatically constructed using &#10;">
          <a:extLst>
            <a:ext uri="{FF2B5EF4-FFF2-40B4-BE49-F238E27FC236}">
              <a16:creationId xmlns:a16="http://schemas.microsoft.com/office/drawing/2014/main" id="{00000000-0008-0000-0000-000005000000}"/>
            </a:ext>
          </a:extLst>
        </xdr:cNvPr>
        <xdr:cNvSpPr txBox="1"/>
      </xdr:nvSpPr>
      <xdr:spPr>
        <a:xfrm>
          <a:off x="95250" y="409575"/>
          <a:ext cx="752474" cy="542925"/>
        </a:xfrm>
        <a:prstGeom prst="rect">
          <a:avLst/>
        </a:prstGeom>
        <a:solidFill>
          <a:srgbClr val="FFFF99"/>
        </a:solidFill>
        <a:ln w="15875" cmpd="dbl">
          <a:solidFill>
            <a:schemeClr val="lt1">
              <a:shade val="50000"/>
            </a:schemeClr>
          </a:solidFill>
        </a:ln>
        <a:effectLst>
          <a:outerShdw blurRad="50800" dist="38100" dir="13500000" algn="br" rotWithShape="0">
            <a:prstClr val="black">
              <a:alpha val="40000"/>
            </a:prstClr>
          </a:outerShdw>
        </a:effectLst>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t>SAVE FILE</a:t>
          </a:r>
        </a:p>
      </xdr:txBody>
    </xdr:sp>
    <xdr:clientData/>
  </xdr:twoCellAnchor>
  <xdr:twoCellAnchor>
    <xdr:from>
      <xdr:col>1</xdr:col>
      <xdr:colOff>85725</xdr:colOff>
      <xdr:row>4</xdr:row>
      <xdr:rowOff>66675</xdr:rowOff>
    </xdr:from>
    <xdr:to>
      <xdr:col>3</xdr:col>
      <xdr:colOff>38100</xdr:colOff>
      <xdr:row>6</xdr:row>
      <xdr:rowOff>276224</xdr:rowOff>
    </xdr:to>
    <xdr:sp macro="[0]!printthis" textlink="">
      <xdr:nvSpPr>
        <xdr:cNvPr id="7" name="TextBox 6" descr="Print Button">
          <a:extLst>
            <a:ext uri="{FF2B5EF4-FFF2-40B4-BE49-F238E27FC236}">
              <a16:creationId xmlns:a16="http://schemas.microsoft.com/office/drawing/2014/main" id="{00000000-0008-0000-0000-000007000000}"/>
            </a:ext>
          </a:extLst>
        </xdr:cNvPr>
        <xdr:cNvSpPr txBox="1"/>
      </xdr:nvSpPr>
      <xdr:spPr>
        <a:xfrm>
          <a:off x="85725" y="1295400"/>
          <a:ext cx="742950" cy="666749"/>
        </a:xfrm>
        <a:prstGeom prst="rect">
          <a:avLst/>
        </a:prstGeom>
        <a:solidFill>
          <a:srgbClr val="FFFF99"/>
        </a:solidFill>
        <a:ln w="9525" cmpd="sng">
          <a:solidFill>
            <a:schemeClr val="lt1">
              <a:shade val="50000"/>
            </a:schemeClr>
          </a:solidFill>
        </a:ln>
        <a:effectLst>
          <a:outerShdw blurRad="50800" dist="38100" dir="13500000" algn="br" rotWithShape="0">
            <a:prstClr val="black">
              <a:alpha val="40000"/>
            </a:prstClr>
          </a:outerShdw>
        </a:effectLst>
        <a:scene3d>
          <a:camera prst="orthographicFront"/>
          <a:lightRig rig="threePt" dir="t"/>
        </a:scene3d>
        <a:sp3d extrusionH="19050">
          <a:bevelT w="165100" h="165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dk1"/>
              </a:solidFill>
              <a:latin typeface="+mn-lt"/>
              <a:ea typeface="+mn-ea"/>
              <a:cs typeface="+mn-cs"/>
            </a:rPr>
            <a:t>PRINT </a:t>
          </a:r>
        </a:p>
      </xdr:txBody>
    </xdr:sp>
    <xdr:clientData/>
  </xdr:twoCellAnchor>
  <xdr:twoCellAnchor editAs="oneCell">
    <xdr:from>
      <xdr:col>18</xdr:col>
      <xdr:colOff>390525</xdr:colOff>
      <xdr:row>4</xdr:row>
      <xdr:rowOff>142875</xdr:rowOff>
    </xdr:from>
    <xdr:to>
      <xdr:col>19</xdr:col>
      <xdr:colOff>485775</xdr:colOff>
      <xdr:row>7</xdr:row>
      <xdr:rowOff>28575</xdr:rowOff>
    </xdr:to>
    <xdr:pic>
      <xdr:nvPicPr>
        <xdr:cNvPr id="2" name="Picture 1" descr="Caltran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754350" y="1371600"/>
          <a:ext cx="781050" cy="742950"/>
        </a:xfrm>
        <a:prstGeom prst="rect">
          <a:avLst/>
        </a:prstGeom>
      </xdr:spPr>
    </xdr:pic>
    <xdr:clientData/>
  </xdr:twoCellAnchor>
  <xdr:twoCellAnchor>
    <xdr:from>
      <xdr:col>1</xdr:col>
      <xdr:colOff>38100</xdr:colOff>
      <xdr:row>7</xdr:row>
      <xdr:rowOff>76199</xdr:rowOff>
    </xdr:from>
    <xdr:to>
      <xdr:col>3</xdr:col>
      <xdr:colOff>9526</xdr:colOff>
      <xdr:row>8</xdr:row>
      <xdr:rowOff>304800</xdr:rowOff>
    </xdr:to>
    <xdr:sp macro="[0]!saveRangeToCSV" textlink="">
      <xdr:nvSpPr>
        <xdr:cNvPr id="3" name="TextBox 2">
          <a:extLst>
            <a:ext uri="{FF2B5EF4-FFF2-40B4-BE49-F238E27FC236}">
              <a16:creationId xmlns:a16="http://schemas.microsoft.com/office/drawing/2014/main" id="{00000000-0008-0000-0000-000003000000}"/>
            </a:ext>
          </a:extLst>
        </xdr:cNvPr>
        <xdr:cNvSpPr txBox="1"/>
      </xdr:nvSpPr>
      <xdr:spPr>
        <a:xfrm>
          <a:off x="38100" y="2162174"/>
          <a:ext cx="1114426" cy="685801"/>
        </a:xfrm>
        <a:prstGeom prst="rect">
          <a:avLst/>
        </a:prstGeom>
        <a:solidFill>
          <a:schemeClr val="accent1">
            <a:lumMod val="40000"/>
            <a:lumOff val="60000"/>
          </a:schemeClr>
        </a:solidFill>
        <a:ln w="9525" cmpd="sng">
          <a:solidFill>
            <a:schemeClr val="lt1">
              <a:shade val="50000"/>
            </a:schemeClr>
          </a:solidFill>
        </a:ln>
        <a:effectLst>
          <a:outerShdw blurRad="50800" dist="38100" dir="13500000" algn="br" rotWithShape="0">
            <a:prstClr val="black">
              <a:alpha val="40000"/>
            </a:prstClr>
          </a:outerShdw>
        </a:effectLst>
        <a:scene3d>
          <a:camera prst="orthographicFront"/>
          <a:lightRig rig="threePt" dir="t"/>
        </a:scene3d>
        <a:sp3d prstMaterial="dkEdge">
          <a:bevelT w="31750"/>
          <a:bevelB w="254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Expor</a:t>
          </a:r>
          <a:r>
            <a:rPr lang="en-US" sz="1100" baseline="0"/>
            <a:t>t CSV </a:t>
          </a:r>
          <a:r>
            <a:rPr lang="en-US" sz="1200" b="0">
              <a:solidFill>
                <a:schemeClr val="dk1"/>
              </a:solidFill>
              <a:latin typeface="+mn-lt"/>
              <a:ea typeface="+mn-ea"/>
              <a:cs typeface="+mn-cs"/>
            </a:rPr>
            <a:t>data</a:t>
          </a:r>
          <a:r>
            <a:rPr lang="en-US" sz="1100" baseline="0"/>
            <a:t> file for future analysis.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0</xdr:row>
      <xdr:rowOff>57150</xdr:rowOff>
    </xdr:from>
    <xdr:to>
      <xdr:col>3</xdr:col>
      <xdr:colOff>590550</xdr:colOff>
      <xdr:row>0</xdr:row>
      <xdr:rowOff>771525</xdr:rowOff>
    </xdr:to>
    <xdr:sp macro="[0]!DelExistIPData" textlink="">
      <xdr:nvSpPr>
        <xdr:cNvPr id="2" name="TextBox 1">
          <a:extLst>
            <a:ext uri="{FF2B5EF4-FFF2-40B4-BE49-F238E27FC236}">
              <a16:creationId xmlns:a16="http://schemas.microsoft.com/office/drawing/2014/main" id="{00000000-0008-0000-0100-000002000000}"/>
            </a:ext>
          </a:extLst>
        </xdr:cNvPr>
        <xdr:cNvSpPr txBox="1"/>
      </xdr:nvSpPr>
      <xdr:spPr>
        <a:xfrm>
          <a:off x="1476375" y="57150"/>
          <a:ext cx="2047875" cy="714375"/>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Delete  all</a:t>
          </a:r>
          <a:r>
            <a:rPr lang="en-US" sz="1100" b="1" baseline="0"/>
            <a:t> </a:t>
          </a:r>
          <a:r>
            <a:rPr lang="en-US" sz="1100" b="1"/>
            <a:t>EXIST IP data</a:t>
          </a:r>
        </a:p>
        <a:p>
          <a:pPr algn="ctr"/>
          <a:r>
            <a:rPr lang="en-US" sz="1100" b="1"/>
            <a:t>Columns A to D</a:t>
          </a:r>
        </a:p>
        <a:p>
          <a:pPr algn="ctr"/>
          <a:r>
            <a:rPr lang="en-US" sz="900" b="1">
              <a:solidFill>
                <a:schemeClr val="accent1">
                  <a:lumMod val="75000"/>
                </a:schemeClr>
              </a:solidFill>
            </a:rPr>
            <a:t>For OGFConNEW </a:t>
          </a:r>
          <a:r>
            <a:rPr lang="en-US" sz="900" b="1" baseline="0">
              <a:solidFill>
                <a:schemeClr val="accent1">
                  <a:lumMod val="75000"/>
                </a:schemeClr>
              </a:solidFill>
            </a:rPr>
            <a:t>HMA, the overlaid New HMA is EXIST IP</a:t>
          </a:r>
          <a:endParaRPr lang="en-US" sz="900" b="1">
            <a:solidFill>
              <a:schemeClr val="accent1">
                <a:lumMod val="75000"/>
              </a:schemeClr>
            </a:solidFill>
          </a:endParaRPr>
        </a:p>
      </xdr:txBody>
    </xdr:sp>
    <xdr:clientData/>
  </xdr:twoCellAnchor>
  <xdr:twoCellAnchor>
    <xdr:from>
      <xdr:col>5</xdr:col>
      <xdr:colOff>257174</xdr:colOff>
      <xdr:row>0</xdr:row>
      <xdr:rowOff>133349</xdr:rowOff>
    </xdr:from>
    <xdr:to>
      <xdr:col>7</xdr:col>
      <xdr:colOff>361949</xdr:colOff>
      <xdr:row>34</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19799" y="133349"/>
          <a:ext cx="7172325" cy="7429501"/>
        </a:xfrm>
        <a:prstGeom prst="rect">
          <a:avLst/>
        </a:prstGeom>
        <a:solidFill>
          <a:schemeClr val="accent1">
            <a:lumMod val="40000"/>
            <a:lumOff val="60000"/>
          </a:schemeClr>
        </a:solidFill>
        <a:ln w="22225" cmpd="sng">
          <a:solidFill>
            <a:schemeClr val="accent1"/>
          </a:solidFill>
        </a:ln>
        <a:effectLst>
          <a:outerShdw blurRad="50800" dist="38100" dir="13500000" algn="b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 is the EXIST IP Worksheet.  This is the "control" that all remaining profiles must line up within specified tolerance.    Payment Adjustments will not be made when the required profiles do not align within tolerance!!!  ALL DATA imported to this worksheet must be unedited between the time it was exported from ProVAL and pasted into cell A1 on each of the green and orange tabbed worksheets.</a:t>
          </a:r>
        </a:p>
        <a:p>
          <a:endParaRPr lang="en-US" sz="1200"/>
        </a:p>
        <a:p>
          <a:r>
            <a:rPr lang="en-US" sz="1200"/>
            <a:t>CONTRACTORS IMPORT of DATA:</a:t>
          </a:r>
        </a:p>
        <a:p>
          <a:r>
            <a:rPr lang="en-US" sz="1200"/>
            <a:t>1)  MRI Data must be imported from ProVAL's Ride Quality, Fixed Increment Report.  Specifications prohibit modifying data between the time the data is exported from ProVAL and submitted to the RE as a Smoothness Payment Adjustment Request".   ProVAL's Ride Quality Fixed Increment must be used to generate the data exported to this worksheet.  Specifications strictly prohibit use of other software to populate the MRI data on this worksheet when used as a Smoothness Payment Adjustment Request Submittal. </a:t>
          </a:r>
        </a:p>
        <a:p>
          <a:r>
            <a:rPr lang="en-US" sz="1200"/>
            <a:t> </a:t>
          </a:r>
        </a:p>
        <a:p>
          <a:r>
            <a:rPr lang="en-US" sz="1200"/>
            <a:t>2) Prior to importing Data the from PVP file for the BASELINE and FINAL worksheets, double check the leaveout locations.</a:t>
          </a:r>
        </a:p>
        <a:p>
          <a:endParaRPr lang="en-US" sz="1200"/>
        </a:p>
        <a:p>
          <a:r>
            <a:rPr lang="en-US" sz="1200"/>
            <a:t>3) The BASELINE and FINAL MRI reports must align with the EXIST IP file.  When they do not, cells are highlighted red, and data is not eligible to be used to determine payment adjustments.  The alignment tolerances are defined in Section 36-3 of the Standard Specifications, and are calculated in Column J on the following worksheets (BASELINE and FINAL).   The 3 columns to the left of column J  are the differences in feet between the first 3 Yellow columns on this EXIST IP worksheet and the worksheet being compared.  </a:t>
          </a:r>
        </a:p>
        <a:p>
          <a:endParaRPr lang="en-US" sz="1200"/>
        </a:p>
        <a:p>
          <a:r>
            <a:rPr lang="en-US" sz="1200"/>
            <a:t>4) To assist with determining causes for misalignment, the partial segment length shown in the EXIST IP in Column C, are carried over to Column F on the BASELINE and FINAL IP files.  Comparing column F with Column C allows the user to see the difference in lengths of the partial segments, which is typically the cause for misalignment issues.  No payment adjustment will be made if there is any misalignment "red" highlighted cells the supporting BASELINE or FINAL IP worksheets.  The RE may take temporary withholds of the applicable pavement item until valid Smoothness Payment Adjustment Submittals are received.</a:t>
          </a:r>
        </a:p>
        <a:p>
          <a:endParaRPr lang="en-US" sz="1200"/>
        </a:p>
        <a:p>
          <a:r>
            <a:rPr lang="en-US" sz="1200"/>
            <a:t>5) Minor permitted adjustments:  When misalignment of profiles is  due to common leaveout start positions being just over and under 528 ft from the end of a full segment, it can create an offset in segment numbering.  To bring the segment numbering back into alignment with the EXIST profile segment numbering, the contractor may adjust the Leaveout start or stop position no more than 50 ft when both the differences in stationing of the adjusted start or stop position are within 50 ft of each other (both before and after the adjustment).  This minor adjustment to the BASELINE or FINAL leaveout stationing must be performed prior to the data within the PVP file exported to populate this worksheet.  These adjustments may not be this worksheet.  In ALL cases, MRI data stationing data used to populate this worksheet must be from a direct export from the ProVAL &gt; Ride Quality &gt; Fixed Increment (528') Report.</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495300</xdr:colOff>
      <xdr:row>0</xdr:row>
      <xdr:rowOff>57150</xdr:rowOff>
    </xdr:from>
    <xdr:to>
      <xdr:col>3</xdr:col>
      <xdr:colOff>666750</xdr:colOff>
      <xdr:row>0</xdr:row>
      <xdr:rowOff>685800</xdr:rowOff>
    </xdr:to>
    <xdr:sp macro="[0]!DelBaselineIPData" textlink="">
      <xdr:nvSpPr>
        <xdr:cNvPr id="2" name="TextBox 1">
          <a:extLst>
            <a:ext uri="{FF2B5EF4-FFF2-40B4-BE49-F238E27FC236}">
              <a16:creationId xmlns:a16="http://schemas.microsoft.com/office/drawing/2014/main" id="{00000000-0008-0000-0200-000002000000}"/>
            </a:ext>
          </a:extLst>
        </xdr:cNvPr>
        <xdr:cNvSpPr txBox="1"/>
      </xdr:nvSpPr>
      <xdr:spPr>
        <a:xfrm>
          <a:off x="1609725" y="57150"/>
          <a:ext cx="1990725" cy="6286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Delete all BASELINE IP data</a:t>
          </a:r>
          <a:endParaRPr lang="en-US" b="1">
            <a:effectLst/>
          </a:endParaRPr>
        </a:p>
        <a:p>
          <a:pPr algn="ctr"/>
          <a:r>
            <a:rPr lang="en-US" sz="1100" b="1">
              <a:solidFill>
                <a:schemeClr val="dk1"/>
              </a:solidFill>
              <a:effectLst/>
              <a:latin typeface="+mn-lt"/>
              <a:ea typeface="+mn-ea"/>
              <a:cs typeface="+mn-cs"/>
            </a:rPr>
            <a:t>Columns A to D </a:t>
          </a:r>
        </a:p>
        <a:p>
          <a:pPr algn="ctr"/>
          <a:r>
            <a:rPr lang="en-US" sz="800" b="1">
              <a:solidFill>
                <a:schemeClr val="accent1">
                  <a:lumMod val="75000"/>
                </a:schemeClr>
              </a:solidFill>
              <a:effectLst/>
              <a:latin typeface="+mn-lt"/>
              <a:ea typeface="+mn-ea"/>
              <a:cs typeface="+mn-cs"/>
            </a:rPr>
            <a:t>Leave</a:t>
          </a:r>
          <a:r>
            <a:rPr lang="en-US" sz="800" b="1" baseline="0">
              <a:solidFill>
                <a:schemeClr val="accent1">
                  <a:lumMod val="75000"/>
                </a:schemeClr>
              </a:solidFill>
              <a:effectLst/>
              <a:latin typeface="+mn-lt"/>
              <a:ea typeface="+mn-ea"/>
              <a:cs typeface="+mn-cs"/>
            </a:rPr>
            <a:t> Blank for "OGFConNewHMA"</a:t>
          </a:r>
          <a:endParaRPr lang="en-US" sz="800" b="1">
            <a:solidFill>
              <a:schemeClr val="accent1">
                <a:lumMod val="75000"/>
              </a:schemeClr>
            </a:solidFill>
            <a:effectLst/>
            <a:latin typeface="+mn-lt"/>
            <a:ea typeface="+mn-ea"/>
            <a:cs typeface="+mn-cs"/>
          </a:endParaRP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609600</xdr:colOff>
      <xdr:row>0</xdr:row>
      <xdr:rowOff>66675</xdr:rowOff>
    </xdr:from>
    <xdr:to>
      <xdr:col>3</xdr:col>
      <xdr:colOff>685800</xdr:colOff>
      <xdr:row>0</xdr:row>
      <xdr:rowOff>866775</xdr:rowOff>
    </xdr:to>
    <xdr:sp macro="[0]!DelFinalIPData" textlink="">
      <xdr:nvSpPr>
        <xdr:cNvPr id="2" name="TextBox 1">
          <a:extLst>
            <a:ext uri="{FF2B5EF4-FFF2-40B4-BE49-F238E27FC236}">
              <a16:creationId xmlns:a16="http://schemas.microsoft.com/office/drawing/2014/main" id="{00000000-0008-0000-0400-000002000000}"/>
            </a:ext>
          </a:extLst>
        </xdr:cNvPr>
        <xdr:cNvSpPr txBox="1"/>
      </xdr:nvSpPr>
      <xdr:spPr>
        <a:xfrm>
          <a:off x="1724025" y="66675"/>
          <a:ext cx="1895475" cy="80010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dk1"/>
              </a:solidFill>
              <a:effectLst/>
              <a:latin typeface="+mn-lt"/>
              <a:ea typeface="+mn-ea"/>
              <a:cs typeface="+mn-cs"/>
            </a:rPr>
            <a:t>Delete all FINAL IP data</a:t>
          </a:r>
          <a:endParaRPr lang="en-US" b="1">
            <a:effectLst/>
          </a:endParaRPr>
        </a:p>
        <a:p>
          <a:pPr algn="ctr"/>
          <a:r>
            <a:rPr lang="en-US" sz="1100" b="1">
              <a:solidFill>
                <a:schemeClr val="dk1"/>
              </a:solidFill>
              <a:effectLst/>
              <a:latin typeface="+mn-lt"/>
              <a:ea typeface="+mn-ea"/>
              <a:cs typeface="+mn-cs"/>
            </a:rPr>
            <a:t>Columns A to D</a:t>
          </a:r>
        </a:p>
        <a:p>
          <a:pPr algn="ctr"/>
          <a:r>
            <a:rPr lang="en-US" sz="800" b="1">
              <a:solidFill>
                <a:schemeClr val="accent1">
                  <a:lumMod val="75000"/>
                </a:schemeClr>
              </a:solidFill>
              <a:effectLst/>
              <a:latin typeface="+mn-lt"/>
              <a:ea typeface="+mn-ea"/>
              <a:cs typeface="+mn-cs"/>
            </a:rPr>
            <a:t>For</a:t>
          </a:r>
          <a:r>
            <a:rPr lang="en-US" sz="800" b="1" baseline="0">
              <a:solidFill>
                <a:schemeClr val="accent1">
                  <a:lumMod val="75000"/>
                </a:schemeClr>
              </a:solidFill>
              <a:effectLst/>
              <a:latin typeface="+mn-lt"/>
              <a:ea typeface="+mn-ea"/>
              <a:cs typeface="+mn-cs"/>
            </a:rPr>
            <a:t> OGFConNEW HMA enter uncorrected OGFC IP as PAVE IP</a:t>
          </a:r>
          <a:endParaRPr lang="en-US" sz="800" b="1">
            <a:solidFill>
              <a:schemeClr val="accent1">
                <a:lumMod val="75000"/>
              </a:schemeClr>
            </a:solidFill>
            <a:effectLst/>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28574</xdr:colOff>
      <xdr:row>0</xdr:row>
      <xdr:rowOff>57150</xdr:rowOff>
    </xdr:from>
    <xdr:to>
      <xdr:col>4</xdr:col>
      <xdr:colOff>476249</xdr:colOff>
      <xdr:row>0</xdr:row>
      <xdr:rowOff>752475</xdr:rowOff>
    </xdr:to>
    <xdr:sp macro="[0]!DelVerEXISTData" textlink="">
      <xdr:nvSpPr>
        <xdr:cNvPr id="2" name="TextBox 1">
          <a:extLst>
            <a:ext uri="{FF2B5EF4-FFF2-40B4-BE49-F238E27FC236}">
              <a16:creationId xmlns:a16="http://schemas.microsoft.com/office/drawing/2014/main" id="{00000000-0008-0000-0500-000002000000}"/>
            </a:ext>
          </a:extLst>
        </xdr:cNvPr>
        <xdr:cNvSpPr txBox="1"/>
      </xdr:nvSpPr>
      <xdr:spPr>
        <a:xfrm>
          <a:off x="2962274" y="57150"/>
          <a:ext cx="1209675" cy="695325"/>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Delete ALL</a:t>
          </a:r>
          <a:r>
            <a:rPr lang="en-US" sz="1100" b="1" baseline="0"/>
            <a:t> VerEXIST Data </a:t>
          </a:r>
        </a:p>
        <a:p>
          <a:pPr algn="ctr"/>
          <a:r>
            <a:rPr lang="en-US" sz="1100" b="1" baseline="0"/>
            <a:t>Columns A to D</a:t>
          </a:r>
          <a:endParaRPr lang="en-US" sz="1100" b="1"/>
        </a:p>
      </xdr:txBody>
    </xdr:sp>
    <xdr:clientData/>
  </xdr:twoCellAnchor>
  <xdr:twoCellAnchor>
    <xdr:from>
      <xdr:col>10</xdr:col>
      <xdr:colOff>304800</xdr:colOff>
      <xdr:row>2</xdr:row>
      <xdr:rowOff>123824</xdr:rowOff>
    </xdr:from>
    <xdr:to>
      <xdr:col>15</xdr:col>
      <xdr:colOff>209550</xdr:colOff>
      <xdr:row>31</xdr:row>
      <xdr:rowOff>95249</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8410575" y="1228724"/>
          <a:ext cx="5676900" cy="5495925"/>
        </a:xfrm>
        <a:prstGeom prst="rect">
          <a:avLst/>
        </a:prstGeom>
        <a:solidFill>
          <a:schemeClr val="bg1">
            <a:lumMod val="85000"/>
          </a:schemeClr>
        </a:solidFill>
        <a:ln w="12700" cmpd="sng">
          <a:solidFill>
            <a:schemeClr val="lt1">
              <a:shade val="50000"/>
            </a:schemeClr>
          </a:solidFill>
        </a:ln>
        <a:effectLst>
          <a:outerShdw blurRad="50800" dist="38100" dir="13500000" algn="b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Instructions to the Resident</a:t>
          </a:r>
          <a:r>
            <a:rPr lang="en-US" sz="1100" b="1" u="sng" baseline="0"/>
            <a:t> Engineer:</a:t>
          </a:r>
        </a:p>
        <a:p>
          <a:endParaRPr lang="en-US" sz="1100" baseline="0"/>
        </a:p>
        <a:p>
          <a:r>
            <a:rPr lang="en-US" sz="1100"/>
            <a:t> 1) Check the Contractors BASELINE and FINAL  worksheets (green tabs) for red highlighted cells indicating misalignment of DMI stationing with the EXIST IP profile DMI stationing.</a:t>
          </a:r>
        </a:p>
        <a:p>
          <a:endParaRPr lang="en-US" sz="1100"/>
        </a:p>
        <a:p>
          <a:r>
            <a:rPr lang="en-US" sz="1100"/>
            <a:t>2) Using the PVP file provided by the contractor with this payment adjustment request,  check to ensure the data provided by the contractor is a direct export from the contractors PVP file provided with this payment adjustment request.   To perform this step:</a:t>
          </a:r>
        </a:p>
        <a:p>
          <a:endParaRPr lang="en-US" sz="1100"/>
        </a:p>
        <a:p>
          <a:r>
            <a:rPr lang="en-US" sz="1100"/>
            <a:t>       2a) Export the contractors IP data from the PVP submitted with the spreadsheet into the first four columns of the these engineers verfication worksheets named "VerEXIST", "VerBASELINE", "VerPAVE", "VerFINAL".   Do not overwrite the contractors green tabbed worksheets named "EXIST IP", "BASELINE" and "FINAL".</a:t>
          </a:r>
        </a:p>
        <a:p>
          <a:endParaRPr lang="en-US" sz="1100"/>
        </a:p>
        <a:p>
          <a:r>
            <a:rPr lang="en-US" sz="1100"/>
            <a:t>      2b) Any differences between first four columns of the contractors worksheets and the engineers worksheets (populated with the same data) are itemized in columns F,G,H and I, and summarized in cells K2, L2, M2 and N2 (immediately above).</a:t>
          </a:r>
        </a:p>
        <a:p>
          <a:endParaRPr lang="en-US" sz="1100"/>
        </a:p>
        <a:p>
          <a:r>
            <a:rPr lang="en-US" sz="1100"/>
            <a:t>      2c) If there are any differences, reject and require the contractor resubmit the payment adjustment worksheet without modifying data between the time it was exported from ProVAL and provided to you as a payment adjustment request.    When this occurs, the resident engineer shall submit the two files (the PVP and XLSM) to the following email address; "asphalt.smoothness@dot.ca.gov"  with the Contract No, Contractor name, and the text "Incomplete file, data manipulated" in the subject line.</a:t>
          </a:r>
        </a:p>
        <a:p>
          <a:r>
            <a:rPr lang="en-US" sz="1100"/>
            <a:t> </a:t>
          </a:r>
        </a:p>
        <a:p>
          <a:r>
            <a:rPr lang="en-US" sz="1100"/>
            <a:t>3) On the VerFINAL worksheet, used Columns J though P to validate that the Contractors Overall MRI values are within 10% of the contractors verification profiles.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742951</xdr:colOff>
      <xdr:row>0</xdr:row>
      <xdr:rowOff>228600</xdr:rowOff>
    </xdr:from>
    <xdr:to>
      <xdr:col>3</xdr:col>
      <xdr:colOff>1057275</xdr:colOff>
      <xdr:row>0</xdr:row>
      <xdr:rowOff>847725</xdr:rowOff>
    </xdr:to>
    <xdr:sp macro="[0]!DelVerBASELINEData" textlink="">
      <xdr:nvSpPr>
        <xdr:cNvPr id="2" name="TextBox 1">
          <a:extLst>
            <a:ext uri="{FF2B5EF4-FFF2-40B4-BE49-F238E27FC236}">
              <a16:creationId xmlns:a16="http://schemas.microsoft.com/office/drawing/2014/main" id="{00000000-0008-0000-0600-000002000000}"/>
            </a:ext>
          </a:extLst>
        </xdr:cNvPr>
        <xdr:cNvSpPr txBox="1"/>
      </xdr:nvSpPr>
      <xdr:spPr>
        <a:xfrm>
          <a:off x="2867026" y="228600"/>
          <a:ext cx="1295399" cy="619125"/>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Delete All VerBASELINE Data</a:t>
          </a:r>
          <a:r>
            <a:rPr lang="en-US" sz="1100" b="1" baseline="0"/>
            <a:t> Columns A to D</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76200</xdr:colOff>
      <xdr:row>9</xdr:row>
      <xdr:rowOff>122903</xdr:rowOff>
    </xdr:from>
    <xdr:to>
      <xdr:col>14</xdr:col>
      <xdr:colOff>95250</xdr:colOff>
      <xdr:row>26</xdr:row>
      <xdr:rowOff>51210</xdr:rowOff>
    </xdr:to>
    <xdr:sp macro="" textlink="">
      <xdr:nvSpPr>
        <xdr:cNvPr id="2" name="Arrow: Bent-Up 1">
          <a:extLst>
            <a:ext uri="{FF2B5EF4-FFF2-40B4-BE49-F238E27FC236}">
              <a16:creationId xmlns:a16="http://schemas.microsoft.com/office/drawing/2014/main" id="{00000000-0008-0000-0800-000002000000}"/>
            </a:ext>
          </a:extLst>
        </xdr:cNvPr>
        <xdr:cNvSpPr/>
      </xdr:nvSpPr>
      <xdr:spPr>
        <a:xfrm>
          <a:off x="15121603" y="2703871"/>
          <a:ext cx="1954776" cy="3236452"/>
        </a:xfrm>
        <a:prstGeom prst="bentUpArrow">
          <a:avLst>
            <a:gd name="adj1" fmla="val 33818"/>
            <a:gd name="adj2" fmla="val 27482"/>
            <a:gd name="adj3" fmla="val 2058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Manually enter this data on the applicable line(s) above.</a:t>
          </a:r>
        </a:p>
      </xdr:txBody>
    </xdr:sp>
    <xdr:clientData/>
  </xdr:twoCellAnchor>
  <xdr:twoCellAnchor>
    <xdr:from>
      <xdr:col>2</xdr:col>
      <xdr:colOff>819355</xdr:colOff>
      <xdr:row>0</xdr:row>
      <xdr:rowOff>122904</xdr:rowOff>
    </xdr:from>
    <xdr:to>
      <xdr:col>3</xdr:col>
      <xdr:colOff>1044678</xdr:colOff>
      <xdr:row>0</xdr:row>
      <xdr:rowOff>870564</xdr:rowOff>
    </xdr:to>
    <xdr:sp macro="[0]!DelVerFINALData" textlink="">
      <xdr:nvSpPr>
        <xdr:cNvPr id="3" name="TextBox 2">
          <a:extLst>
            <a:ext uri="{FF2B5EF4-FFF2-40B4-BE49-F238E27FC236}">
              <a16:creationId xmlns:a16="http://schemas.microsoft.com/office/drawing/2014/main" id="{00000000-0008-0000-0800-000003000000}"/>
            </a:ext>
          </a:extLst>
        </xdr:cNvPr>
        <xdr:cNvSpPr txBox="1"/>
      </xdr:nvSpPr>
      <xdr:spPr>
        <a:xfrm>
          <a:off x="2939436" y="122904"/>
          <a:ext cx="1208548" cy="74766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Delete All </a:t>
          </a:r>
        </a:p>
        <a:p>
          <a:pPr algn="ctr"/>
          <a:r>
            <a:rPr lang="en-US" sz="1100" b="1"/>
            <a:t>VerFINAL Data Columns</a:t>
          </a:r>
          <a:r>
            <a:rPr lang="en-US" sz="1100" b="1" baseline="0"/>
            <a:t> A to D</a:t>
          </a:r>
          <a:endParaRPr lang="en-US" sz="1100" b="1"/>
        </a:p>
      </xdr:txBody>
    </xdr:sp>
    <xdr:clientData/>
  </xdr:twoCellAnchor>
  <xdr:twoCellAnchor>
    <xdr:from>
      <xdr:col>10</xdr:col>
      <xdr:colOff>1147098</xdr:colOff>
      <xdr:row>28</xdr:row>
      <xdr:rowOff>153630</xdr:rowOff>
    </xdr:from>
    <xdr:to>
      <xdr:col>10</xdr:col>
      <xdr:colOff>2212259</xdr:colOff>
      <xdr:row>31</xdr:row>
      <xdr:rowOff>10242</xdr:rowOff>
    </xdr:to>
    <xdr:sp macro="[0]!DelVerData" textlink="">
      <xdr:nvSpPr>
        <xdr:cNvPr id="4" name="TextBox 3">
          <a:extLst>
            <a:ext uri="{FF2B5EF4-FFF2-40B4-BE49-F238E27FC236}">
              <a16:creationId xmlns:a16="http://schemas.microsoft.com/office/drawing/2014/main" id="{00000000-0008-0000-0800-000004000000}"/>
            </a:ext>
          </a:extLst>
        </xdr:cNvPr>
        <xdr:cNvSpPr txBox="1"/>
      </xdr:nvSpPr>
      <xdr:spPr>
        <a:xfrm>
          <a:off x="10610646" y="6431936"/>
          <a:ext cx="1065161" cy="440403"/>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Delete Above Verif Data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59531</xdr:colOff>
      <xdr:row>1</xdr:row>
      <xdr:rowOff>11906</xdr:rowOff>
    </xdr:from>
    <xdr:to>
      <xdr:col>22</xdr:col>
      <xdr:colOff>35719</xdr:colOff>
      <xdr:row>1</xdr:row>
      <xdr:rowOff>11906</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a:off x="11477625" y="202406"/>
          <a:ext cx="241696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xdr:row>
      <xdr:rowOff>107155</xdr:rowOff>
    </xdr:from>
    <xdr:to>
      <xdr:col>9</xdr:col>
      <xdr:colOff>1023938</xdr:colOff>
      <xdr:row>14</xdr:row>
      <xdr:rowOff>71437</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5667375" y="1488280"/>
          <a:ext cx="1023938" cy="1309688"/>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named range</a:t>
          </a:r>
          <a:r>
            <a:rPr lang="en-US" sz="1100" baseline="0"/>
            <a:t> "dist09"</a:t>
          </a:r>
        </a:p>
        <a:p>
          <a:r>
            <a:rPr lang="en-US" sz="1100" baseline="0"/>
            <a:t>$j$4:$j$6</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v1.03 mod to add Ker </a:t>
          </a:r>
          <a:r>
            <a:rPr lang="en-US" sz="1100" baseline="0">
              <a:solidFill>
                <a:schemeClr val="dk1"/>
              </a:solidFill>
              <a:effectLst/>
              <a:latin typeface="+mn-lt"/>
              <a:ea typeface="+mn-ea"/>
              <a:cs typeface="+mn-cs"/>
            </a:rPr>
            <a:t>$j$4:$j$7</a:t>
          </a:r>
          <a:endParaRPr lang="en-US">
            <a:effectLst/>
          </a:endParaRPr>
        </a:p>
        <a:p>
          <a:endParaRPr lang="en-US" sz="1100"/>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istricCountyRoutes" connectionId="1" xr16:uid="{00000000-0016-0000-0A00-000000000000}" autoFormatId="16" applyNumberFormats="0" applyBorderFormats="0" applyFontFormats="0" applyPatternFormats="0" applyAlignmentFormats="0" applyWidthHeightFormats="0"/>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F915A3-3D36-4AD2-A5D2-BD44B871A10A}" name="Table1" displayName="Table1" ref="J24:L28" totalsRowShown="0">
  <autoFilter ref="J24:L28" xr:uid="{9E010188-9EC0-469E-A10F-6818C012D984}"/>
  <tableColumns count="3">
    <tableColumn id="1" xr3:uid="{6761A416-A409-41B2-B947-F54B5144F4F3}" name="layerthin"/>
    <tableColumn id="2" xr3:uid="{5EC0384C-EC7E-4CB6-A421-FA57FB7D33A1}" name="layermed"/>
    <tableColumn id="3" xr3:uid="{B98BED06-328D-46B4-8EE7-1ABE5811F244}" name="layerthick"/>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t.ca.gov/programs/construction/pavement-smoothnes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A1:EK523"/>
  <sheetViews>
    <sheetView showGridLines="0" tabSelected="1" topLeftCell="B1" zoomScaleNormal="100" workbookViewId="0">
      <selection activeCell="B1" sqref="B1"/>
    </sheetView>
  </sheetViews>
  <sheetFormatPr defaultRowHeight="15" x14ac:dyDescent="0.25"/>
  <cols>
    <col min="1" max="1" width="10.7109375" style="144" hidden="1" customWidth="1"/>
    <col min="2" max="2" width="10.7109375" style="144" customWidth="1"/>
    <col min="3" max="3" width="1.140625" style="462" customWidth="1"/>
    <col min="4" max="4" width="2" style="462" customWidth="1"/>
    <col min="5" max="5" width="18.28515625" style="144" customWidth="1"/>
    <col min="6" max="6" width="18.42578125" style="144" customWidth="1"/>
    <col min="7" max="7" width="12.42578125" style="144" customWidth="1"/>
    <col min="8" max="8" width="12.7109375" style="144" customWidth="1"/>
    <col min="9" max="9" width="11.42578125" style="144" customWidth="1"/>
    <col min="10" max="10" width="12.28515625" style="144" customWidth="1"/>
    <col min="11" max="11" width="11.7109375" style="144" customWidth="1"/>
    <col min="12" max="12" width="18.7109375" style="144" customWidth="1"/>
    <col min="13" max="13" width="11.28515625" style="144" customWidth="1"/>
    <col min="14" max="14" width="7.7109375" style="144" customWidth="1"/>
    <col min="15" max="15" width="11" style="144" customWidth="1"/>
    <col min="16" max="16" width="17.85546875" style="144" customWidth="1"/>
    <col min="17" max="17" width="11.7109375" style="144" customWidth="1"/>
    <col min="18" max="18" width="21.42578125" style="144" customWidth="1"/>
    <col min="19" max="19" width="10.28515625" style="144" customWidth="1"/>
    <col min="20" max="20" width="11.85546875" style="144" customWidth="1"/>
    <col min="21" max="21" width="11.28515625" style="463" hidden="1" customWidth="1"/>
    <col min="22" max="83" width="11.28515625" style="144" hidden="1" customWidth="1"/>
    <col min="84" max="84" width="11.28515625" style="153" hidden="1" customWidth="1"/>
    <col min="85" max="87" width="11.28515625" style="144" hidden="1" customWidth="1"/>
    <col min="88" max="88" width="11.28515625" style="154" hidden="1" customWidth="1"/>
    <col min="89" max="91" width="11.28515625" style="144" hidden="1" customWidth="1"/>
    <col min="92" max="92" width="11.28515625" style="155" hidden="1" customWidth="1"/>
    <col min="93" max="93" width="11.28515625" style="156" hidden="1" customWidth="1"/>
    <col min="94" max="95" width="11.28515625" style="157" hidden="1" customWidth="1"/>
    <col min="96" max="98" width="11.28515625" style="144" hidden="1" customWidth="1"/>
    <col min="99" max="100" width="11.28515625" style="155" hidden="1" customWidth="1"/>
    <col min="101" max="104" width="11.28515625" style="144" hidden="1" customWidth="1"/>
    <col min="105" max="105" width="11.28515625" style="158" hidden="1" customWidth="1"/>
    <col min="106" max="108" width="11.28515625" style="144" hidden="1" customWidth="1"/>
    <col min="109" max="109" width="15.85546875" style="155" hidden="1" customWidth="1"/>
    <col min="110" max="129" width="11.28515625" style="144" hidden="1" customWidth="1"/>
    <col min="130" max="130" width="11.28515625" style="159" hidden="1" customWidth="1"/>
    <col min="131" max="134" width="11.28515625" style="144" hidden="1" customWidth="1"/>
    <col min="135" max="135" width="0.7109375" style="144" customWidth="1"/>
    <col min="136" max="136" width="10.28515625" style="144" customWidth="1"/>
    <col min="137" max="137" width="9.140625" style="144"/>
    <col min="138" max="138" width="75.140625" style="144" customWidth="1"/>
    <col min="139" max="139" width="1.140625" style="144" customWidth="1"/>
    <col min="140" max="140" width="3.85546875" style="144" customWidth="1"/>
    <col min="141" max="141" width="1.5703125" style="144" customWidth="1"/>
    <col min="142" max="16384" width="9.140625" style="144"/>
  </cols>
  <sheetData>
    <row r="1" spans="1:141" ht="18.75" customHeight="1" thickBot="1" x14ac:dyDescent="0.3">
      <c r="B1" s="145" t="s">
        <v>1863</v>
      </c>
      <c r="C1" s="146"/>
      <c r="D1" s="146"/>
      <c r="E1" s="146"/>
      <c r="F1" s="147"/>
      <c r="G1" s="146"/>
      <c r="H1" s="148"/>
      <c r="I1" s="149"/>
      <c r="J1" s="149"/>
      <c r="K1" s="149"/>
      <c r="L1" s="149"/>
      <c r="M1" s="149"/>
      <c r="N1" s="150"/>
      <c r="O1" s="149"/>
      <c r="P1" s="149"/>
      <c r="Q1" s="149"/>
      <c r="R1" s="149"/>
      <c r="S1" s="149"/>
      <c r="T1" s="151"/>
      <c r="U1" s="152"/>
    </row>
    <row r="2" spans="1:141" ht="17.25" thickTop="1" thickBot="1" x14ac:dyDescent="0.3">
      <c r="A2" s="154"/>
      <c r="B2" s="160"/>
      <c r="C2" s="161"/>
      <c r="D2" s="161"/>
      <c r="E2" s="162" t="s">
        <v>214</v>
      </c>
      <c r="F2" s="465"/>
      <c r="G2" s="163"/>
      <c r="H2" s="164" t="s">
        <v>1920</v>
      </c>
      <c r="I2" s="165"/>
      <c r="J2" s="166"/>
      <c r="K2" s="466">
        <v>0</v>
      </c>
      <c r="L2" s="167"/>
      <c r="M2" s="168" t="s">
        <v>1936</v>
      </c>
      <c r="N2" s="165"/>
      <c r="O2" s="166"/>
      <c r="P2" s="467">
        <v>0</v>
      </c>
      <c r="Q2" s="169" t="s">
        <v>1918</v>
      </c>
      <c r="R2" s="169" t="s">
        <v>1950</v>
      </c>
      <c r="S2" s="170"/>
      <c r="T2" s="171"/>
      <c r="U2" s="172"/>
      <c r="V2" s="173"/>
      <c r="W2" s="173"/>
      <c r="X2" s="173"/>
      <c r="Y2" s="173"/>
      <c r="Z2" s="173"/>
      <c r="AA2" s="173"/>
      <c r="BL2" s="144" t="s">
        <v>175</v>
      </c>
      <c r="BV2" s="144">
        <f>F10</f>
        <v>0</v>
      </c>
    </row>
    <row r="3" spans="1:141" ht="46.5" customHeight="1" thickTop="1" thickBot="1" x14ac:dyDescent="0.4">
      <c r="A3" s="174"/>
      <c r="B3" s="154"/>
      <c r="C3" s="175"/>
      <c r="D3" s="175"/>
      <c r="E3" s="176" t="s">
        <v>1912</v>
      </c>
      <c r="F3" s="469"/>
      <c r="G3" s="177" t="s">
        <v>1909</v>
      </c>
      <c r="H3" s="178"/>
      <c r="I3" s="179"/>
      <c r="J3" s="180"/>
      <c r="K3" s="181"/>
      <c r="L3" s="182"/>
      <c r="M3" s="183" t="e">
        <f>_xlfn.CONCAT(TEXT(date,"yyyymmdd"),"_",dist,county,route,"_",EA,"_",dir,"_",lane,"_B_",BT4,"_",BT5,"_GrExistCnc")</f>
        <v>#N/A</v>
      </c>
      <c r="N3" s="184" t="s">
        <v>1937</v>
      </c>
      <c r="O3" s="185"/>
      <c r="P3" s="186"/>
      <c r="Q3" s="187"/>
      <c r="R3" s="188"/>
      <c r="S3" s="189"/>
      <c r="T3" s="468"/>
      <c r="U3" s="172"/>
      <c r="V3" s="173"/>
      <c r="W3" s="173"/>
      <c r="X3" s="173"/>
      <c r="Y3" s="173"/>
      <c r="Z3" s="173"/>
      <c r="AA3" s="173"/>
      <c r="BO3" s="144" t="s">
        <v>212</v>
      </c>
      <c r="CB3" s="190" t="s">
        <v>1942</v>
      </c>
      <c r="CC3" s="144">
        <v>1000</v>
      </c>
      <c r="DD3" s="191"/>
      <c r="DE3" s="191"/>
      <c r="DF3" s="191"/>
      <c r="DG3" s="191"/>
      <c r="DH3" s="191"/>
      <c r="DI3" s="191"/>
      <c r="DJ3" s="191"/>
      <c r="DK3" s="191"/>
      <c r="DL3" s="191"/>
      <c r="DM3" s="191"/>
      <c r="DN3" s="191"/>
      <c r="DO3" s="191"/>
      <c r="DP3" s="191"/>
      <c r="DQ3" s="191"/>
      <c r="DR3" s="191"/>
      <c r="DS3" s="191"/>
      <c r="DT3" s="191"/>
      <c r="DU3" s="191"/>
      <c r="DV3" s="191"/>
      <c r="DW3" s="191"/>
      <c r="DX3" s="191"/>
      <c r="DY3" s="191"/>
      <c r="DZ3" s="192"/>
      <c r="EA3" s="192"/>
    </row>
    <row r="4" spans="1:141" ht="14.25" customHeight="1" thickTop="1" thickBot="1" x14ac:dyDescent="0.3">
      <c r="A4" s="193"/>
      <c r="B4" s="154"/>
      <c r="C4" s="194"/>
      <c r="D4" s="194"/>
      <c r="E4" s="195"/>
      <c r="F4" s="196"/>
      <c r="G4" s="197"/>
      <c r="H4" s="197"/>
      <c r="I4" s="197"/>
      <c r="J4" s="197"/>
      <c r="K4" s="197"/>
      <c r="L4" s="197"/>
      <c r="M4" s="198"/>
      <c r="N4" s="199"/>
      <c r="O4" s="200"/>
      <c r="P4" s="201"/>
      <c r="Q4" s="196"/>
      <c r="R4" s="202"/>
      <c r="S4" s="196"/>
      <c r="T4" s="203" t="s">
        <v>1811</v>
      </c>
      <c r="U4" s="204"/>
      <c r="V4" s="173"/>
      <c r="W4" s="173"/>
      <c r="X4" s="173"/>
      <c r="Y4" s="173"/>
      <c r="Z4" s="173"/>
      <c r="AA4" s="173"/>
      <c r="BO4" s="205" t="s">
        <v>172</v>
      </c>
      <c r="BP4" s="205" t="s">
        <v>170</v>
      </c>
      <c r="BQ4" s="206">
        <f>IFERROR(IF(LEFT(begsta,LEN(begsta)-2)="",0,LEFT(begsta,LEN(begsta)-2)),0)</f>
        <v>0</v>
      </c>
      <c r="BR4" s="207" t="s">
        <v>171</v>
      </c>
      <c r="BS4" s="205" t="str">
        <f>RIGHT(begsta,2)</f>
        <v/>
      </c>
      <c r="BT4" s="205" t="str">
        <f>BQ4&amp;BR4&amp;BS4&amp;"("&amp;BU4&amp;")"</f>
        <v>0+(0)</v>
      </c>
      <c r="BU4" s="208">
        <f>ROUND(begpm,2)</f>
        <v>0</v>
      </c>
      <c r="EF4" s="209" t="s">
        <v>1919</v>
      </c>
      <c r="EG4" s="210"/>
      <c r="EH4" s="210"/>
      <c r="EI4" s="210"/>
      <c r="EJ4" s="210"/>
      <c r="EK4" s="210"/>
    </row>
    <row r="5" spans="1:141" ht="14.25" customHeight="1" thickTop="1" thickBot="1" x14ac:dyDescent="0.3">
      <c r="A5" s="211"/>
      <c r="B5" s="154"/>
      <c r="C5" s="194"/>
      <c r="D5" s="194"/>
      <c r="E5" s="195"/>
      <c r="F5" s="212"/>
      <c r="G5" s="213"/>
      <c r="H5" s="213"/>
      <c r="I5" s="213"/>
      <c r="J5" s="213"/>
      <c r="K5" s="213"/>
      <c r="L5" s="213"/>
      <c r="M5" s="157"/>
      <c r="N5" s="195"/>
      <c r="O5" s="196"/>
      <c r="P5" s="214"/>
      <c r="Q5" s="215" t="s">
        <v>1910</v>
      </c>
      <c r="R5" s="202"/>
      <c r="S5" s="196"/>
      <c r="T5" s="216"/>
      <c r="U5" s="204"/>
      <c r="V5" s="173"/>
      <c r="W5" s="173"/>
      <c r="X5" s="173"/>
      <c r="Y5" s="173"/>
      <c r="Z5" s="173"/>
      <c r="AA5" s="173"/>
      <c r="BO5" s="205" t="s">
        <v>177</v>
      </c>
      <c r="BP5" s="205" t="s">
        <v>169</v>
      </c>
      <c r="BQ5" s="206">
        <f>IFERROR(IF(LEFT(endsta,LEN(endsta)-2)="",0,LEFT(endsta,LEN(endsta)-2)),0)</f>
        <v>0</v>
      </c>
      <c r="BR5" s="207" t="s">
        <v>171</v>
      </c>
      <c r="BS5" s="205" t="e">
        <f>RIGHT(endsta,2)</f>
        <v>#N/A</v>
      </c>
      <c r="BT5" s="205" t="e">
        <f>BQ5&amp;BR5&amp;BS5&amp;"("&amp;BU5&amp;")"</f>
        <v>#N/A</v>
      </c>
      <c r="BU5" s="208">
        <f>ROUND(endpm,2)</f>
        <v>0</v>
      </c>
      <c r="CB5" s="190" t="s">
        <v>1943</v>
      </c>
      <c r="CC5" s="144">
        <f>COUNTBLANK(H23:H522)</f>
        <v>500</v>
      </c>
      <c r="EF5" s="472"/>
      <c r="EG5" s="217"/>
      <c r="EH5" s="217"/>
      <c r="EI5" s="217"/>
      <c r="EJ5" s="217"/>
      <c r="EK5" s="218"/>
    </row>
    <row r="6" spans="1:141" ht="21.75" customHeight="1" thickBot="1" x14ac:dyDescent="0.3">
      <c r="A6" s="211"/>
      <c r="B6" s="154"/>
      <c r="C6" s="194"/>
      <c r="D6" s="194"/>
      <c r="E6" s="219" t="s">
        <v>60</v>
      </c>
      <c r="F6" s="220" t="s">
        <v>61</v>
      </c>
      <c r="G6" s="221" t="s">
        <v>62</v>
      </c>
      <c r="H6" s="222" t="s">
        <v>65</v>
      </c>
      <c r="I6" s="221" t="s">
        <v>63</v>
      </c>
      <c r="J6" s="221" t="s">
        <v>64</v>
      </c>
      <c r="K6" s="221" t="s">
        <v>90</v>
      </c>
      <c r="L6" s="223" t="s">
        <v>91</v>
      </c>
      <c r="M6" s="224"/>
      <c r="N6" s="195"/>
      <c r="O6" s="196"/>
      <c r="P6" s="214"/>
      <c r="Q6" s="225" t="s">
        <v>1911</v>
      </c>
      <c r="R6" s="202"/>
      <c r="S6" s="196"/>
      <c r="T6" s="216"/>
      <c r="U6" s="204"/>
      <c r="V6" s="173"/>
      <c r="W6" s="173"/>
      <c r="X6" s="173"/>
      <c r="Y6" s="173"/>
      <c r="Z6" s="173"/>
      <c r="AA6" s="173"/>
      <c r="BU6" s="226" t="s">
        <v>1903</v>
      </c>
      <c r="BV6" s="154"/>
      <c r="BZ6" s="227"/>
      <c r="CA6" s="227"/>
      <c r="CB6" s="228" t="s">
        <v>1944</v>
      </c>
      <c r="CC6" s="229">
        <f>COUNTBLANK(L23:L522)</f>
        <v>500</v>
      </c>
    </row>
    <row r="7" spans="1:141" ht="31.5" customHeight="1" thickTop="1" thickBot="1" x14ac:dyDescent="0.3">
      <c r="A7" s="211"/>
      <c r="B7" s="154"/>
      <c r="C7" s="194"/>
      <c r="D7" s="194"/>
      <c r="E7" s="230" t="str">
        <f>IF(contractno="","",LEFT(contractno,2))</f>
        <v/>
      </c>
      <c r="F7" s="470"/>
      <c r="G7" s="470"/>
      <c r="H7" s="231" t="str">
        <f>IF(contractno="","",RIGHT(contractno,6))</f>
        <v/>
      </c>
      <c r="I7" s="470"/>
      <c r="J7" s="470"/>
      <c r="K7" s="232" t="str">
        <f>IF(E23="","",ROUND(E23,0))</f>
        <v/>
      </c>
      <c r="L7" s="233" t="e">
        <f>ROUND(LOOKUP(99999,1/(ISNUMBER(BW23:BW522)),BW23:BW522),0)</f>
        <v>#N/A</v>
      </c>
      <c r="M7" s="234"/>
      <c r="N7" s="235"/>
      <c r="O7" s="236"/>
      <c r="P7" s="237"/>
      <c r="Q7" s="473"/>
      <c r="R7" s="238"/>
      <c r="S7" s="239"/>
      <c r="T7" s="216"/>
      <c r="U7" s="204"/>
      <c r="V7" s="173"/>
      <c r="W7" s="173"/>
      <c r="X7" s="173"/>
      <c r="Y7" s="173"/>
      <c r="Z7" s="173"/>
      <c r="AA7" s="173"/>
      <c r="BM7" s="154"/>
      <c r="BN7" s="240"/>
      <c r="BO7" s="240"/>
      <c r="BP7" s="240"/>
      <c r="BQ7" s="240"/>
      <c r="BR7" s="240"/>
      <c r="BS7" s="240"/>
      <c r="BT7" s="240"/>
      <c r="BU7" s="240"/>
      <c r="BV7" s="240"/>
      <c r="CB7" s="190" t="s">
        <v>1945</v>
      </c>
      <c r="CC7" s="144" t="b">
        <f>CC3=(CC5+CC6)</f>
        <v>1</v>
      </c>
    </row>
    <row r="8" spans="1:141" ht="36" customHeight="1" thickTop="1" thickBot="1" x14ac:dyDescent="0.4">
      <c r="A8" s="211"/>
      <c r="B8" s="241"/>
      <c r="C8" s="242"/>
      <c r="D8" s="243"/>
      <c r="E8" s="244"/>
      <c r="F8" s="244"/>
      <c r="G8" s="244"/>
      <c r="H8" s="244"/>
      <c r="I8" s="244"/>
      <c r="J8" s="245" t="s">
        <v>1862</v>
      </c>
      <c r="K8" s="471"/>
      <c r="L8" s="471"/>
      <c r="M8" s="234"/>
      <c r="N8" s="246"/>
      <c r="O8" s="247"/>
      <c r="P8" s="248"/>
      <c r="Q8" s="249"/>
      <c r="R8" s="249"/>
      <c r="S8" s="249"/>
      <c r="T8" s="250" t="s">
        <v>1908</v>
      </c>
      <c r="U8" s="204"/>
      <c r="V8" s="173"/>
      <c r="W8" s="173"/>
      <c r="X8" s="173"/>
      <c r="Y8" s="173"/>
      <c r="Z8" s="173"/>
      <c r="AA8" s="173"/>
      <c r="BM8" s="154"/>
      <c r="BN8" s="152"/>
      <c r="BO8" s="152"/>
      <c r="BP8" s="152"/>
      <c r="BQ8" s="152"/>
      <c r="BR8" s="152"/>
      <c r="BS8" s="152"/>
      <c r="BT8" s="152"/>
      <c r="BU8" s="152"/>
      <c r="BV8" s="152"/>
      <c r="CP8" s="251"/>
      <c r="DZ8" s="252"/>
    </row>
    <row r="9" spans="1:141" ht="41.25" customHeight="1" thickTop="1" thickBot="1" x14ac:dyDescent="0.3">
      <c r="A9" s="211"/>
      <c r="B9" s="244"/>
      <c r="C9" s="152"/>
      <c r="D9" s="253"/>
      <c r="E9" s="253"/>
      <c r="F9" s="253"/>
      <c r="G9" s="253"/>
      <c r="H9" s="253"/>
      <c r="I9" s="254"/>
      <c r="J9" s="254"/>
      <c r="K9" s="254"/>
      <c r="L9" s="255"/>
      <c r="M9" s="255"/>
      <c r="N9" s="255"/>
      <c r="O9" s="256" t="s">
        <v>1896</v>
      </c>
      <c r="P9" s="257" t="str">
        <f>IF(AND(CC5=500,CC6=500),"",COUNTIF(P23:P522,"must corr"))</f>
        <v/>
      </c>
      <c r="Q9" s="258" t="str">
        <f>IF(CC7=TRUE,"",IF(P9=0,"No Must Corr Segment(s), ACCEPTABLE",IF(P9&gt;0,"Must Corr Segment(s), NOT ACCEPTABLE",IF(P9="",""))))</f>
        <v/>
      </c>
      <c r="R9" s="195"/>
      <c r="S9" s="195"/>
      <c r="T9" s="259"/>
      <c r="U9" s="204"/>
      <c r="V9" s="173"/>
      <c r="W9" s="173"/>
      <c r="X9" s="173"/>
      <c r="Y9" s="173"/>
      <c r="Z9" s="173"/>
      <c r="AA9" s="173"/>
      <c r="AK9" s="154"/>
      <c r="AL9" s="154"/>
      <c r="AM9" s="154"/>
      <c r="AN9" s="154"/>
      <c r="BM9" s="154"/>
      <c r="BN9" s="152"/>
      <c r="BO9" s="152"/>
      <c r="BP9" s="152"/>
      <c r="BQ9" s="152"/>
      <c r="BR9" s="152"/>
      <c r="BS9" s="152"/>
      <c r="BT9" s="152"/>
      <c r="BU9" s="152"/>
      <c r="BV9" s="152"/>
      <c r="CE9" s="260"/>
      <c r="DZ9" s="261"/>
      <c r="EA9" s="261"/>
      <c r="EB9" s="261"/>
      <c r="EC9" s="261"/>
      <c r="ED9" s="261"/>
      <c r="EE9" s="261"/>
      <c r="EF9" s="261"/>
    </row>
    <row r="10" spans="1:141" ht="42.75" customHeight="1" x14ac:dyDescent="0.25">
      <c r="A10" s="211"/>
      <c r="B10" s="157"/>
      <c r="C10" s="262"/>
      <c r="D10" s="254"/>
      <c r="E10" s="263"/>
      <c r="F10" s="264"/>
      <c r="G10" s="264"/>
      <c r="H10" s="264"/>
      <c r="I10" s="264"/>
      <c r="J10" s="264"/>
      <c r="K10" s="254"/>
      <c r="L10" s="265"/>
      <c r="M10" s="265"/>
      <c r="N10" s="265"/>
      <c r="O10" s="265"/>
      <c r="P10" s="266"/>
      <c r="Q10" s="258"/>
      <c r="R10" s="195"/>
      <c r="S10" s="195"/>
      <c r="T10" s="259"/>
      <c r="U10" s="267"/>
      <c r="V10" s="173"/>
      <c r="W10" s="173"/>
      <c r="X10" s="173"/>
      <c r="Y10" s="173"/>
      <c r="Z10" s="173"/>
      <c r="AA10" s="173"/>
      <c r="AK10" s="154"/>
      <c r="AL10" s="152"/>
      <c r="AM10" s="152"/>
      <c r="AN10" s="152"/>
      <c r="BM10" s="154"/>
      <c r="BN10" s="152"/>
      <c r="BO10" s="152"/>
      <c r="BP10" s="152"/>
      <c r="BQ10" s="152"/>
      <c r="BR10" s="152"/>
      <c r="BS10" s="152"/>
      <c r="BT10" s="152"/>
      <c r="BU10" s="152"/>
      <c r="BV10" s="152"/>
      <c r="CV10" s="268"/>
    </row>
    <row r="11" spans="1:141" ht="21" customHeight="1" thickBot="1" x14ac:dyDescent="0.3">
      <c r="A11" s="211"/>
      <c r="B11" s="157"/>
      <c r="C11" s="262"/>
      <c r="D11" s="262"/>
      <c r="E11" s="263" t="s">
        <v>1946</v>
      </c>
      <c r="F11" s="269"/>
      <c r="G11" s="269"/>
      <c r="H11" s="269"/>
      <c r="I11" s="270"/>
      <c r="J11" s="271"/>
      <c r="K11" s="271"/>
      <c r="L11" s="271"/>
      <c r="M11" s="271"/>
      <c r="N11" s="271"/>
      <c r="O11" s="271"/>
      <c r="P11" s="271"/>
      <c r="Q11" s="272"/>
      <c r="R11" s="195"/>
      <c r="S11" s="195"/>
      <c r="T11" s="259"/>
      <c r="U11" s="267"/>
      <c r="V11" s="173"/>
      <c r="W11" s="173"/>
      <c r="X11" s="173"/>
      <c r="Y11" s="173"/>
      <c r="Z11" s="173"/>
      <c r="AA11" s="173"/>
      <c r="AK11" s="154"/>
      <c r="AL11" s="273"/>
      <c r="AM11" s="273"/>
      <c r="AN11" s="273"/>
      <c r="BM11" s="154"/>
      <c r="BN11" s="274"/>
      <c r="BO11" s="274"/>
      <c r="BP11" s="274"/>
      <c r="BQ11" s="274"/>
      <c r="BR11" s="274"/>
      <c r="BS11" s="274"/>
      <c r="BT11" s="274"/>
      <c r="BU11" s="274"/>
      <c r="BV11" s="274"/>
      <c r="CP11" s="275" t="s">
        <v>1875</v>
      </c>
      <c r="CV11" s="268" t="s">
        <v>1876</v>
      </c>
      <c r="DG11" s="260"/>
      <c r="EG11" s="155"/>
    </row>
    <row r="12" spans="1:141" hidden="1" x14ac:dyDescent="0.25">
      <c r="A12" s="211"/>
      <c r="B12" s="157"/>
      <c r="C12" s="262"/>
      <c r="D12" s="262"/>
      <c r="E12" s="276"/>
      <c r="F12" s="271"/>
      <c r="G12" s="271"/>
      <c r="H12" s="271"/>
      <c r="I12" s="271"/>
      <c r="J12" s="271"/>
      <c r="K12" s="271"/>
      <c r="L12" s="271"/>
      <c r="M12" s="271"/>
      <c r="N12" s="271"/>
      <c r="O12" s="271"/>
      <c r="P12" s="271"/>
      <c r="Q12" s="271"/>
      <c r="R12" s="271"/>
      <c r="S12" s="234"/>
      <c r="T12" s="277"/>
      <c r="U12" s="267"/>
      <c r="V12" s="173"/>
      <c r="W12" s="173"/>
      <c r="X12" s="173"/>
      <c r="Y12" s="173"/>
      <c r="Z12" s="173"/>
      <c r="AA12" s="173"/>
      <c r="AK12" s="154"/>
      <c r="AL12" s="273"/>
      <c r="AM12" s="273"/>
      <c r="AN12" s="273"/>
      <c r="BM12" s="154"/>
      <c r="BN12" s="274"/>
      <c r="BO12" s="274"/>
      <c r="BP12" s="274"/>
      <c r="BQ12" s="274"/>
      <c r="BR12" s="274"/>
      <c r="BS12" s="274"/>
      <c r="BT12" s="274"/>
      <c r="BU12" s="274"/>
      <c r="BV12" s="274"/>
      <c r="BW12" s="144" t="s">
        <v>1822</v>
      </c>
      <c r="BX12" s="278" t="s">
        <v>1823</v>
      </c>
      <c r="BY12" s="207" t="s">
        <v>1824</v>
      </c>
      <c r="BZ12" s="279"/>
      <c r="DG12" s="280"/>
    </row>
    <row r="13" spans="1:141" ht="17.25" hidden="1" customHeight="1" x14ac:dyDescent="0.25">
      <c r="A13" s="211"/>
      <c r="B13" s="157"/>
      <c r="C13" s="281"/>
      <c r="D13" s="281"/>
      <c r="E13" s="282"/>
      <c r="F13" s="283"/>
      <c r="G13" s="283"/>
      <c r="H13" s="283"/>
      <c r="I13" s="283"/>
      <c r="J13" s="283"/>
      <c r="K13" s="283"/>
      <c r="L13" s="283"/>
      <c r="M13" s="283"/>
      <c r="N13" s="283"/>
      <c r="O13" s="283"/>
      <c r="P13" s="284"/>
      <c r="Q13" s="283"/>
      <c r="R13" s="283"/>
      <c r="S13" s="234"/>
      <c r="T13" s="277"/>
      <c r="U13" s="267"/>
      <c r="V13" s="173"/>
      <c r="W13" s="173"/>
      <c r="X13" s="173"/>
      <c r="Y13" s="173"/>
      <c r="Z13" s="173"/>
      <c r="AA13" s="173"/>
      <c r="AK13" s="154"/>
      <c r="AL13" s="273"/>
      <c r="AM13" s="273"/>
      <c r="AN13" s="273"/>
      <c r="BM13" s="154"/>
      <c r="BN13" s="152"/>
      <c r="BO13" s="152"/>
      <c r="BP13" s="152"/>
      <c r="BQ13" s="152"/>
      <c r="BR13" s="152"/>
      <c r="BS13" s="152"/>
      <c r="BT13" s="152"/>
      <c r="BU13" s="152"/>
      <c r="BV13" s="152"/>
      <c r="BW13" s="144" t="s">
        <v>1822</v>
      </c>
      <c r="BX13" s="153" t="s">
        <v>1825</v>
      </c>
      <c r="BY13" s="285">
        <f>500-COUNTIF(BW23:BW522,"")</f>
        <v>0</v>
      </c>
      <c r="BZ13" s="279"/>
      <c r="DG13" s="280"/>
    </row>
    <row r="14" spans="1:141" ht="15" hidden="1" customHeight="1" x14ac:dyDescent="0.25">
      <c r="A14" s="211"/>
      <c r="B14" s="157"/>
      <c r="C14" s="286"/>
      <c r="D14" s="286"/>
      <c r="E14" s="281"/>
      <c r="F14" s="281"/>
      <c r="G14" s="281"/>
      <c r="H14" s="281"/>
      <c r="I14" s="281"/>
      <c r="J14" s="281"/>
      <c r="K14" s="281"/>
      <c r="L14" s="281"/>
      <c r="M14" s="281"/>
      <c r="N14" s="281"/>
      <c r="O14" s="281"/>
      <c r="P14" s="281"/>
      <c r="Q14" s="281"/>
      <c r="R14" s="281"/>
      <c r="S14" s="234"/>
      <c r="T14" s="277"/>
      <c r="U14" s="267"/>
      <c r="V14" s="173"/>
      <c r="W14" s="173"/>
      <c r="X14" s="173"/>
      <c r="Y14" s="173"/>
      <c r="Z14" s="173"/>
      <c r="AA14" s="173"/>
      <c r="AK14" s="154"/>
      <c r="AL14" s="273"/>
      <c r="AM14" s="273"/>
      <c r="AN14" s="273"/>
      <c r="BM14" s="154"/>
      <c r="BN14" s="152"/>
      <c r="BO14" s="152"/>
      <c r="BP14" s="152"/>
      <c r="BQ14" s="152"/>
      <c r="BR14" s="152"/>
      <c r="BS14" s="152"/>
      <c r="BT14" s="152"/>
      <c r="BU14" s="152"/>
      <c r="BV14" s="152"/>
      <c r="BW14" s="144" t="s">
        <v>1822</v>
      </c>
      <c r="BX14" s="278" t="s">
        <v>1826</v>
      </c>
      <c r="BY14" s="207">
        <f>IF(rowsofdata=0,23,BY13+22)</f>
        <v>23</v>
      </c>
      <c r="DG14" s="280"/>
    </row>
    <row r="15" spans="1:141" ht="17.25" hidden="1" customHeight="1" x14ac:dyDescent="0.25">
      <c r="A15" s="211"/>
      <c r="B15" s="157"/>
      <c r="C15" s="287"/>
      <c r="D15" s="287"/>
      <c r="E15" s="288"/>
      <c r="F15" s="289"/>
      <c r="G15" s="289"/>
      <c r="H15" s="289"/>
      <c r="I15" s="289"/>
      <c r="J15" s="289"/>
      <c r="K15" s="289"/>
      <c r="L15" s="289"/>
      <c r="M15" s="289"/>
      <c r="N15" s="289"/>
      <c r="O15" s="289"/>
      <c r="P15" s="289"/>
      <c r="Q15" s="289"/>
      <c r="R15" s="289"/>
      <c r="S15" s="234"/>
      <c r="T15" s="277"/>
      <c r="U15" s="267"/>
      <c r="V15" s="173"/>
      <c r="W15" s="173"/>
      <c r="X15" s="173"/>
      <c r="Y15" s="173"/>
      <c r="Z15" s="173"/>
      <c r="AA15" s="173"/>
      <c r="AK15" s="154"/>
      <c r="AL15" s="273"/>
      <c r="AM15" s="273"/>
      <c r="AN15" s="273"/>
      <c r="BM15" s="154"/>
      <c r="BN15" s="152"/>
      <c r="BO15" s="152"/>
      <c r="BP15" s="152"/>
      <c r="BQ15" s="152"/>
      <c r="BR15" s="152"/>
      <c r="BS15" s="152"/>
      <c r="BT15" s="152"/>
      <c r="BU15" s="152"/>
      <c r="BV15" s="152"/>
      <c r="BW15" s="144" t="s">
        <v>1822</v>
      </c>
      <c r="BX15" s="276" t="s">
        <v>1827</v>
      </c>
      <c r="BY15" s="207">
        <f>COLUMN(T1)</f>
        <v>20</v>
      </c>
      <c r="DG15" s="280"/>
    </row>
    <row r="16" spans="1:141" ht="18" hidden="1" customHeight="1" thickBot="1" x14ac:dyDescent="0.3">
      <c r="A16" s="211"/>
      <c r="B16" s="290"/>
      <c r="C16" s="290"/>
      <c r="D16" s="290"/>
      <c r="E16" s="290"/>
      <c r="F16" s="291"/>
      <c r="G16" s="291"/>
      <c r="H16" s="291"/>
      <c r="I16" s="291"/>
      <c r="J16" s="291"/>
      <c r="K16" s="291"/>
      <c r="L16" s="291"/>
      <c r="M16" s="291"/>
      <c r="N16" s="291"/>
      <c r="O16" s="291"/>
      <c r="P16" s="292"/>
      <c r="Q16" s="291"/>
      <c r="R16" s="291"/>
      <c r="S16" s="234"/>
      <c r="T16" s="277"/>
      <c r="U16" s="267"/>
      <c r="AK16" s="154"/>
      <c r="AL16" s="154"/>
      <c r="AM16" s="154"/>
      <c r="AN16" s="154"/>
      <c r="BM16" s="154"/>
      <c r="BN16" s="152"/>
      <c r="BO16" s="152"/>
      <c r="BP16" s="152"/>
      <c r="BQ16" s="152"/>
      <c r="BR16" s="152"/>
      <c r="BS16" s="152"/>
      <c r="BT16" s="152"/>
      <c r="BU16" s="152"/>
      <c r="BV16" s="152"/>
      <c r="BW16" s="144" t="s">
        <v>1822</v>
      </c>
      <c r="BX16" s="276"/>
      <c r="BY16" s="293"/>
      <c r="DG16" s="280"/>
    </row>
    <row r="17" spans="1:138" ht="21" hidden="1" customHeight="1" thickTop="1" x14ac:dyDescent="0.25">
      <c r="A17" s="211"/>
      <c r="B17" s="157"/>
      <c r="C17" s="287"/>
      <c r="D17" s="287"/>
      <c r="E17" s="294"/>
      <c r="F17" s="295"/>
      <c r="G17" s="295"/>
      <c r="H17" s="295"/>
      <c r="I17" s="295"/>
      <c r="J17" s="295"/>
      <c r="K17" s="295"/>
      <c r="L17" s="295"/>
      <c r="M17" s="295"/>
      <c r="N17" s="295"/>
      <c r="O17" s="295"/>
      <c r="P17" s="295"/>
      <c r="Q17" s="295"/>
      <c r="R17" s="295"/>
      <c r="S17" s="234"/>
      <c r="T17" s="277"/>
      <c r="U17" s="267"/>
      <c r="BM17" s="154"/>
      <c r="BN17" s="152"/>
      <c r="BO17" s="152"/>
      <c r="BP17" s="152"/>
      <c r="BQ17" s="152"/>
      <c r="BR17" s="152"/>
      <c r="BS17" s="152"/>
      <c r="BT17" s="152"/>
      <c r="BU17" s="152"/>
      <c r="BV17" s="152"/>
      <c r="BW17" s="144" t="s">
        <v>1822</v>
      </c>
      <c r="CK17" s="154"/>
      <c r="CL17" s="154"/>
      <c r="CM17" s="154"/>
      <c r="CN17" s="296"/>
      <c r="CR17" s="154"/>
      <c r="CS17" s="154"/>
      <c r="CT17" s="154"/>
      <c r="CU17" s="296"/>
      <c r="CV17" s="296"/>
      <c r="CY17" s="297" t="s">
        <v>1914</v>
      </c>
      <c r="CZ17" s="298"/>
      <c r="DA17" s="298"/>
      <c r="DB17" s="298"/>
      <c r="DC17" s="299"/>
      <c r="DD17" s="299"/>
      <c r="DE17" s="300"/>
      <c r="DG17" s="280"/>
    </row>
    <row r="18" spans="1:138" ht="13.5" hidden="1" customHeight="1" thickBot="1" x14ac:dyDescent="0.3">
      <c r="A18" s="211"/>
      <c r="B18" s="214"/>
      <c r="C18" s="262"/>
      <c r="D18" s="262"/>
      <c r="E18" s="214"/>
      <c r="F18" s="291"/>
      <c r="G18" s="291"/>
      <c r="H18" s="290"/>
      <c r="I18" s="301"/>
      <c r="J18" s="301"/>
      <c r="K18" s="301"/>
      <c r="L18" s="291"/>
      <c r="M18" s="302"/>
      <c r="N18" s="303"/>
      <c r="O18" s="304"/>
      <c r="P18" s="304"/>
      <c r="Q18" s="304"/>
      <c r="R18" s="304"/>
      <c r="S18" s="234"/>
      <c r="T18" s="277"/>
      <c r="U18" s="267"/>
      <c r="BM18" s="154"/>
      <c r="BN18" s="152"/>
      <c r="BO18" s="152"/>
      <c r="BP18" s="152"/>
      <c r="BQ18" s="152"/>
      <c r="BR18" s="152"/>
      <c r="BS18" s="152"/>
      <c r="BT18" s="152"/>
      <c r="BU18" s="152"/>
      <c r="BV18" s="152"/>
      <c r="BW18" s="144" t="s">
        <v>1822</v>
      </c>
      <c r="CK18" s="154"/>
      <c r="CL18" s="154"/>
      <c r="CM18" s="154"/>
      <c r="CN18" s="296"/>
      <c r="CR18" s="154"/>
      <c r="CS18" s="154"/>
      <c r="CT18" s="154"/>
      <c r="CU18" s="296"/>
      <c r="CV18" s="296"/>
      <c r="CW18" s="154"/>
      <c r="CY18" s="305" t="s">
        <v>1913</v>
      </c>
      <c r="CZ18" s="306"/>
      <c r="DA18" s="307"/>
      <c r="DB18" s="308"/>
      <c r="DC18" s="309"/>
      <c r="DD18" s="310"/>
      <c r="DE18" s="311"/>
      <c r="DG18" s="280"/>
    </row>
    <row r="19" spans="1:138" ht="15" customHeight="1" thickTop="1" thickBot="1" x14ac:dyDescent="0.35">
      <c r="A19" s="211"/>
      <c r="B19" s="157"/>
      <c r="C19" s="287"/>
      <c r="D19" s="287"/>
      <c r="E19" s="312"/>
      <c r="F19" s="313"/>
      <c r="G19" s="313"/>
      <c r="H19" s="313"/>
      <c r="I19" s="313"/>
      <c r="J19" s="314"/>
      <c r="K19" s="313"/>
      <c r="L19" s="313"/>
      <c r="M19" s="313"/>
      <c r="N19" s="313"/>
      <c r="O19" s="313"/>
      <c r="P19" s="315"/>
      <c r="Q19" s="313"/>
      <c r="R19" s="313"/>
      <c r="S19" s="234"/>
      <c r="T19" s="277"/>
      <c r="U19" s="279" t="s">
        <v>216</v>
      </c>
      <c r="AN19" s="280" t="s">
        <v>1867</v>
      </c>
      <c r="AO19" s="280" t="s">
        <v>1867</v>
      </c>
      <c r="AZ19" s="280" t="s">
        <v>1867</v>
      </c>
      <c r="BM19" s="154"/>
      <c r="BN19" s="152"/>
      <c r="BO19" s="152"/>
      <c r="BP19" s="152"/>
      <c r="BQ19" s="152"/>
      <c r="BR19" s="152"/>
      <c r="BS19" s="152"/>
      <c r="BT19" s="152"/>
      <c r="BU19" s="152"/>
      <c r="BV19" s="152"/>
      <c r="BW19" s="144" t="s">
        <v>1822</v>
      </c>
      <c r="BY19" s="316" t="s">
        <v>1917</v>
      </c>
      <c r="BZ19" s="317"/>
      <c r="CA19" s="317"/>
      <c r="CB19" s="317"/>
      <c r="CC19" s="317"/>
      <c r="CD19" s="317"/>
      <c r="CE19" s="317"/>
      <c r="CK19" s="318" t="s">
        <v>1799</v>
      </c>
      <c r="CL19" s="160"/>
      <c r="CM19" s="160"/>
      <c r="CN19" s="319"/>
      <c r="CO19" s="320"/>
      <c r="CR19" s="318" t="s">
        <v>1800</v>
      </c>
      <c r="CS19" s="160"/>
      <c r="CT19" s="160"/>
      <c r="CU19" s="319"/>
      <c r="CV19" s="321"/>
      <c r="CW19" s="154"/>
      <c r="DB19" s="322"/>
      <c r="DC19" s="323"/>
      <c r="DD19" s="323"/>
      <c r="DE19" s="324"/>
      <c r="DG19" s="280"/>
    </row>
    <row r="20" spans="1:138" ht="48.75" customHeight="1" thickBot="1" x14ac:dyDescent="0.3">
      <c r="A20" s="211"/>
      <c r="B20" s="325"/>
      <c r="C20" s="219"/>
      <c r="D20" s="326"/>
      <c r="E20" s="327" t="s">
        <v>1935</v>
      </c>
      <c r="F20" s="328"/>
      <c r="G20" s="328"/>
      <c r="H20" s="329"/>
      <c r="I20" s="330" t="s">
        <v>1933</v>
      </c>
      <c r="J20" s="331"/>
      <c r="K20" s="331"/>
      <c r="L20" s="332" t="s">
        <v>1934</v>
      </c>
      <c r="M20" s="331"/>
      <c r="N20" s="331"/>
      <c r="O20" s="331"/>
      <c r="P20" s="331" t="s">
        <v>1893</v>
      </c>
      <c r="Q20" s="333" t="s">
        <v>1893</v>
      </c>
      <c r="R20" s="334"/>
      <c r="S20" s="333" t="s">
        <v>1893</v>
      </c>
      <c r="T20" s="335" t="s">
        <v>1893</v>
      </c>
      <c r="U20" s="152"/>
      <c r="V20" s="211"/>
      <c r="W20" s="211"/>
      <c r="X20" s="211"/>
      <c r="Y20" s="211"/>
      <c r="Z20" s="211"/>
      <c r="AA20" s="211"/>
      <c r="AB20" s="211"/>
      <c r="AC20" s="211"/>
      <c r="AD20" s="211"/>
      <c r="AE20" s="211"/>
      <c r="AF20" s="211"/>
      <c r="AG20" s="211"/>
      <c r="AH20" s="211"/>
      <c r="AI20" s="211"/>
      <c r="AJ20" s="211"/>
      <c r="AN20" s="280" t="s">
        <v>1868</v>
      </c>
      <c r="AO20" s="280" t="s">
        <v>1868</v>
      </c>
      <c r="AZ20" s="280" t="s">
        <v>1868</v>
      </c>
      <c r="BM20" s="154"/>
      <c r="BN20" s="152"/>
      <c r="BO20" s="152"/>
      <c r="BP20" s="152"/>
      <c r="BQ20" s="152"/>
      <c r="BR20" s="152"/>
      <c r="BS20" s="152"/>
      <c r="BT20" s="152"/>
      <c r="BU20" s="152"/>
      <c r="BV20" s="152"/>
      <c r="BW20" s="144" t="s">
        <v>1822</v>
      </c>
      <c r="CI20" s="336" t="s">
        <v>1890</v>
      </c>
      <c r="CJ20" s="337"/>
      <c r="CK20" s="338"/>
      <c r="CL20" s="339"/>
      <c r="CM20" s="339"/>
      <c r="CN20" s="340"/>
      <c r="CO20" s="341" t="s">
        <v>1873</v>
      </c>
      <c r="CR20" s="338"/>
      <c r="CS20" s="339"/>
      <c r="CT20" s="339"/>
      <c r="CU20" s="340"/>
      <c r="CV20" s="342" t="s">
        <v>1874</v>
      </c>
      <c r="CW20" s="154"/>
      <c r="CY20" s="336"/>
      <c r="CZ20" s="343"/>
      <c r="DB20" s="344"/>
      <c r="DC20" s="345"/>
      <c r="DD20" s="345"/>
      <c r="DE20" s="346"/>
      <c r="DG20" s="280" t="s">
        <v>1855</v>
      </c>
      <c r="DH20" s="280" t="s">
        <v>1853</v>
      </c>
      <c r="DI20" s="280" t="s">
        <v>1856</v>
      </c>
      <c r="DJ20" s="347" t="s">
        <v>1851</v>
      </c>
      <c r="DM20" s="280" t="s">
        <v>1882</v>
      </c>
      <c r="DT20" s="280" t="s">
        <v>1889</v>
      </c>
      <c r="EH20" s="348"/>
    </row>
    <row r="21" spans="1:138" ht="150.75" customHeight="1" x14ac:dyDescent="0.25">
      <c r="A21" s="349" t="s">
        <v>1898</v>
      </c>
      <c r="B21" s="350" t="s">
        <v>1895</v>
      </c>
      <c r="C21" s="351" t="s">
        <v>1932</v>
      </c>
      <c r="D21" s="351" t="s">
        <v>1932</v>
      </c>
      <c r="E21" s="350" t="s">
        <v>1850</v>
      </c>
      <c r="F21" s="350" t="s">
        <v>1849</v>
      </c>
      <c r="G21" s="350" t="s">
        <v>1894</v>
      </c>
      <c r="H21" s="350" t="str">
        <f>IF(defhmatype=newogfcnewhma,"MRI of new HMA surf that OGFC is placed on (in/mi)","EXIST
MRI
(in/mi)")</f>
        <v>EXIST
MRI
(in/mi)</v>
      </c>
      <c r="I21" s="352" t="str">
        <f>IF(defhmatype=newogfcnewhma,"Leave Blank for OGFC ON NEW","BASELINE
MRI
(in/mi)")</f>
        <v>BASELINE
MRI
(in/mi)</v>
      </c>
      <c r="J21" s="351" t="s">
        <v>1932</v>
      </c>
      <c r="K21" s="351" t="s">
        <v>1932</v>
      </c>
      <c r="L21" s="353" t="str">
        <f>IF(defhmatype=newogfcnewhma,"FINAL OGFC (Must have not ALR's)
MRI
 (in/mi)","FINAL MRIlot (in/mi)")</f>
        <v>FINAL MRIlot (in/mi)</v>
      </c>
      <c r="M21" s="351" t="s">
        <v>1932</v>
      </c>
      <c r="N21" s="351" t="s">
        <v>1932</v>
      </c>
      <c r="O21" s="351" t="s">
        <v>1932</v>
      </c>
      <c r="P21" s="354" t="s">
        <v>1941</v>
      </c>
      <c r="Q21" s="355" t="s">
        <v>1938</v>
      </c>
      <c r="R21" s="351" t="s">
        <v>1932</v>
      </c>
      <c r="S21" s="356" t="s">
        <v>1901</v>
      </c>
      <c r="T21" s="350" t="s">
        <v>1902</v>
      </c>
      <c r="U21" s="357" t="s">
        <v>195</v>
      </c>
      <c r="V21" s="358" t="s">
        <v>196</v>
      </c>
      <c r="W21" s="358" t="s">
        <v>1806</v>
      </c>
      <c r="X21" s="358" t="s">
        <v>213</v>
      </c>
      <c r="Y21" s="358" t="s">
        <v>198</v>
      </c>
      <c r="Z21" s="358" t="s">
        <v>0</v>
      </c>
      <c r="AA21" s="358" t="s">
        <v>1</v>
      </c>
      <c r="AB21" s="358" t="s">
        <v>197</v>
      </c>
      <c r="AC21" s="358" t="s">
        <v>199</v>
      </c>
      <c r="AD21" s="358" t="s">
        <v>200</v>
      </c>
      <c r="AE21" s="359" t="s">
        <v>1906</v>
      </c>
      <c r="AF21" s="359" t="s">
        <v>1907</v>
      </c>
      <c r="AG21" s="360" t="s">
        <v>217</v>
      </c>
      <c r="AH21" s="360" t="s">
        <v>1939</v>
      </c>
      <c r="AI21" s="360" t="s">
        <v>1940</v>
      </c>
      <c r="AJ21" s="360" t="s">
        <v>1829</v>
      </c>
      <c r="AK21" s="360" t="s">
        <v>1830</v>
      </c>
      <c r="AL21" s="360" t="s">
        <v>1832</v>
      </c>
      <c r="AM21" s="360" t="s">
        <v>1833</v>
      </c>
      <c r="AN21" s="359" t="s">
        <v>1864</v>
      </c>
      <c r="AO21" s="359" t="s">
        <v>1865</v>
      </c>
      <c r="AP21" s="361" t="s">
        <v>1921</v>
      </c>
      <c r="AQ21" s="361" t="s">
        <v>1922</v>
      </c>
      <c r="AR21" s="361" t="s">
        <v>1923</v>
      </c>
      <c r="AS21" s="361" t="s">
        <v>1924</v>
      </c>
      <c r="AT21" s="361" t="s">
        <v>1925</v>
      </c>
      <c r="AU21" s="361" t="s">
        <v>1926</v>
      </c>
      <c r="AV21" s="361" t="s">
        <v>1927</v>
      </c>
      <c r="AW21" s="361" t="s">
        <v>1928</v>
      </c>
      <c r="AX21" s="361" t="s">
        <v>1929</v>
      </c>
      <c r="AY21" s="361" t="s">
        <v>1930</v>
      </c>
      <c r="AZ21" s="359" t="s">
        <v>1931</v>
      </c>
      <c r="BM21" s="154"/>
      <c r="BN21" s="152"/>
      <c r="BO21" s="152"/>
      <c r="BP21" s="152"/>
      <c r="BQ21" s="152"/>
      <c r="BR21" s="152"/>
      <c r="BS21" s="152"/>
      <c r="BT21" s="152"/>
      <c r="BU21" s="362" t="s">
        <v>92</v>
      </c>
      <c r="BV21" s="362" t="s">
        <v>173</v>
      </c>
      <c r="BW21" s="363" t="s">
        <v>174</v>
      </c>
      <c r="BX21" s="364" t="s">
        <v>201</v>
      </c>
      <c r="BY21" s="365" t="s">
        <v>202</v>
      </c>
      <c r="BZ21" s="365" t="s">
        <v>210</v>
      </c>
      <c r="CA21" s="364" t="s">
        <v>203</v>
      </c>
      <c r="CB21" s="364" t="s">
        <v>204</v>
      </c>
      <c r="CC21" s="364" t="s">
        <v>205</v>
      </c>
      <c r="CD21" s="365" t="s">
        <v>208</v>
      </c>
      <c r="CE21" s="364" t="s">
        <v>206</v>
      </c>
      <c r="CF21" s="364" t="s">
        <v>209</v>
      </c>
      <c r="CG21" s="364" t="s">
        <v>207</v>
      </c>
      <c r="CH21" s="366" t="s">
        <v>1782</v>
      </c>
      <c r="CI21" s="367" t="s">
        <v>1869</v>
      </c>
      <c r="CJ21" s="368" t="s">
        <v>1870</v>
      </c>
      <c r="CK21" s="369" t="s">
        <v>1796</v>
      </c>
      <c r="CL21" s="365" t="s">
        <v>1797</v>
      </c>
      <c r="CM21" s="370" t="s">
        <v>1798</v>
      </c>
      <c r="CN21" s="371" t="s">
        <v>1813</v>
      </c>
      <c r="CO21" s="371" t="s">
        <v>1814</v>
      </c>
      <c r="CP21" s="372"/>
      <c r="CQ21" s="373" t="s">
        <v>1831</v>
      </c>
      <c r="CR21" s="373" t="s">
        <v>1801</v>
      </c>
      <c r="CS21" s="373" t="s">
        <v>1802</v>
      </c>
      <c r="CT21" s="374" t="s">
        <v>1803</v>
      </c>
      <c r="CU21" s="375" t="s">
        <v>1804</v>
      </c>
      <c r="CV21" s="375" t="s">
        <v>1812</v>
      </c>
      <c r="CW21" s="372"/>
      <c r="CY21" s="376"/>
      <c r="CZ21" s="377" t="s">
        <v>1878</v>
      </c>
      <c r="DA21" s="378" t="s">
        <v>1877</v>
      </c>
      <c r="DB21" s="379" t="s">
        <v>1880</v>
      </c>
      <c r="DC21" s="379" t="s">
        <v>1881</v>
      </c>
      <c r="DD21" s="379" t="s">
        <v>1866</v>
      </c>
      <c r="DE21" s="379" t="s">
        <v>1828</v>
      </c>
      <c r="DG21" s="380" t="s">
        <v>1852</v>
      </c>
      <c r="DH21" s="380" t="s">
        <v>1854</v>
      </c>
      <c r="DI21" s="380" t="s">
        <v>1857</v>
      </c>
      <c r="DJ21" s="380" t="s">
        <v>1884</v>
      </c>
      <c r="DK21" s="380" t="s">
        <v>1858</v>
      </c>
      <c r="DM21" s="380" t="s">
        <v>1883</v>
      </c>
      <c r="DN21" s="380" t="s">
        <v>1885</v>
      </c>
      <c r="DO21" s="380" t="s">
        <v>1886</v>
      </c>
      <c r="DP21" s="380" t="s">
        <v>1887</v>
      </c>
      <c r="DQ21" s="380" t="s">
        <v>1888</v>
      </c>
      <c r="DR21" s="380" t="s">
        <v>1858</v>
      </c>
      <c r="DT21" s="380" t="s">
        <v>1885</v>
      </c>
      <c r="DU21" s="380" t="s">
        <v>1888</v>
      </c>
      <c r="DV21" s="380" t="s">
        <v>1858</v>
      </c>
      <c r="EH21" s="381" t="s">
        <v>1905</v>
      </c>
    </row>
    <row r="22" spans="1:138" ht="8.25" customHeight="1" thickBot="1" x14ac:dyDescent="0.3">
      <c r="A22" s="382"/>
      <c r="B22" s="383"/>
      <c r="C22" s="384"/>
      <c r="D22" s="384"/>
      <c r="E22" s="384"/>
      <c r="F22" s="384"/>
      <c r="G22" s="384"/>
      <c r="H22" s="384"/>
      <c r="I22" s="385"/>
      <c r="J22" s="386"/>
      <c r="K22" s="386"/>
      <c r="L22" s="386"/>
      <c r="M22" s="386"/>
      <c r="N22" s="386"/>
      <c r="O22" s="386"/>
      <c r="P22" s="387"/>
      <c r="Q22" s="388"/>
      <c r="R22" s="389"/>
      <c r="S22" s="390"/>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J22" s="157"/>
      <c r="BK22" s="157"/>
      <c r="BL22" s="157"/>
      <c r="BM22" s="157"/>
      <c r="BN22" s="273"/>
      <c r="BO22" s="273"/>
      <c r="BP22" s="273"/>
      <c r="BQ22" s="273"/>
      <c r="BR22" s="273"/>
      <c r="BS22" s="273"/>
      <c r="BT22" s="391"/>
      <c r="BU22" s="392"/>
      <c r="BV22" s="393"/>
      <c r="BW22" s="394"/>
      <c r="BX22" s="395"/>
      <c r="BY22" s="395"/>
      <c r="BZ22" s="395"/>
      <c r="CA22" s="395"/>
      <c r="CB22" s="395"/>
      <c r="CC22" s="395"/>
      <c r="CD22" s="395"/>
      <c r="CE22" s="395"/>
      <c r="CF22" s="395"/>
      <c r="CG22" s="395"/>
      <c r="CH22" s="396"/>
      <c r="CI22" s="397"/>
      <c r="CJ22" s="398"/>
      <c r="CK22" s="398"/>
      <c r="CL22" s="398"/>
      <c r="CM22" s="399"/>
      <c r="CN22" s="400"/>
      <c r="CO22" s="400"/>
      <c r="CP22" s="372"/>
      <c r="CQ22" s="401"/>
      <c r="CR22" s="401"/>
      <c r="CS22" s="401"/>
      <c r="CT22" s="402"/>
      <c r="CU22" s="403"/>
      <c r="CV22" s="403"/>
      <c r="CW22" s="372"/>
      <c r="CX22" s="404"/>
      <c r="CY22" s="405"/>
      <c r="CZ22" s="406"/>
      <c r="DA22" s="407"/>
      <c r="DB22" s="408"/>
      <c r="DC22" s="408"/>
      <c r="DD22" s="408"/>
      <c r="DE22" s="409"/>
      <c r="DG22" s="410"/>
      <c r="DH22" s="410"/>
      <c r="DI22" s="410"/>
      <c r="DJ22" s="410"/>
      <c r="DK22" s="410"/>
      <c r="DM22" s="410"/>
      <c r="DN22" s="410"/>
      <c r="DO22" s="410"/>
      <c r="DP22" s="410"/>
      <c r="DQ22" s="410"/>
      <c r="DR22" s="410"/>
      <c r="DT22" s="410"/>
      <c r="DU22" s="410"/>
      <c r="DV22" s="410"/>
      <c r="EH22" s="411"/>
    </row>
    <row r="23" spans="1:138" ht="15" customHeight="1" x14ac:dyDescent="0.25">
      <c r="A23" s="412" t="str">
        <f>IFERROR(ROUNDUP(IF(OR(N23="PIPAY450",N23="PIPAY900"),MRIt(J23,M23,W23,N23),IF(N23="PIOGFCPAY450",MAX(60,(0.3*J23)+35),"")),1),"")</f>
        <v/>
      </c>
      <c r="B23" s="413">
        <v>1</v>
      </c>
      <c r="C23" s="414"/>
      <c r="D23" s="415"/>
      <c r="E23" s="416" t="str">
        <f>IF('EXIST IP'!A2="","",'EXIST IP'!A2)</f>
        <v/>
      </c>
      <c r="F23" s="417" t="str">
        <f>IF('EXIST IP'!B2="","",'EXIST IP'!B2)</f>
        <v/>
      </c>
      <c r="G23" s="417" t="str">
        <f>IF('EXIST IP'!C2="","",'EXIST IP'!C2)</f>
        <v/>
      </c>
      <c r="H23" s="418" t="str">
        <f>IF('EXIST IP'!D2="","",'EXIST IP'!D2)</f>
        <v/>
      </c>
      <c r="I23" s="419" t="str">
        <f>IF(BASELINE!D2="","",BASELINE!D2)</f>
        <v/>
      </c>
      <c r="J23" s="420"/>
      <c r="K23" s="421"/>
      <c r="L23" s="422" t="str">
        <f>IF(FINAL!D2=0,"",FINAL!D2)</f>
        <v/>
      </c>
      <c r="M23" s="421"/>
      <c r="N23" s="421"/>
      <c r="O23" s="421"/>
      <c r="P23" s="423" t="str">
        <f>IFERROR(IF(AND(H23="",L23&lt;&gt;""),"must corr",IF(AND(H23&lt;&gt;"",L23=""),"must corr",IF(AND(M23&lt;&gt;"",L23=""),"must corr", IF(AND(L23&gt;60,(L23/H23)&gt;0.6),"must corr","")))),"")</f>
        <v/>
      </c>
      <c r="Q23" s="424" t="str">
        <f>IFERROR(MAX(60,0.6*H23),"")</f>
        <v/>
      </c>
      <c r="R23" s="425"/>
      <c r="S23" s="426" t="str">
        <f t="shared" ref="S23:S24" si="0">CC23</f>
        <v/>
      </c>
      <c r="T23" s="427" t="str">
        <f>IF(OR(BASELINE!I2&gt;BASELINE!J2,FINAL!I2&gt;FINAL!J2),"M.D.","")</f>
        <v/>
      </c>
      <c r="U23" s="428" t="str">
        <f>IF(G23="","","GrExistCnc")</f>
        <v/>
      </c>
      <c r="V23" s="429" t="str">
        <f>IF(G23="","","n/a")</f>
        <v/>
      </c>
      <c r="W23" s="429" t="str">
        <f>IF(G23="","","n/a")</f>
        <v/>
      </c>
      <c r="X23" s="430" t="str">
        <f t="shared" ref="X23" si="1">IF(CC23="","",efisno)</f>
        <v/>
      </c>
      <c r="Y23" s="429" t="str">
        <f t="shared" ref="Y23" si="2">(IF(CC23="","",contractno))</f>
        <v/>
      </c>
      <c r="Z23" s="429" t="str">
        <f t="shared" ref="Z23:Z54" si="3">IF(CC23="","",dist)</f>
        <v/>
      </c>
      <c r="AA23" s="429" t="str">
        <f t="shared" ref="AA23:AA54" si="4">IF(CC23="","",county)</f>
        <v/>
      </c>
      <c r="AB23" s="429" t="str">
        <f t="shared" ref="AB23:AB54" si="5">IF(CC23="","",route)</f>
        <v/>
      </c>
      <c r="AC23" s="429" t="str">
        <f t="shared" ref="AC23:AC54" si="6">IF(CC23="","",dir)</f>
        <v/>
      </c>
      <c r="AD23" s="429" t="str">
        <f t="shared" ref="AD23:AD54" si="7">IF(CC23="","",lane)</f>
        <v/>
      </c>
      <c r="AE23" s="429">
        <f>begpm</f>
        <v>0</v>
      </c>
      <c r="AF23" s="429" t="str">
        <f t="shared" ref="AF23:AF86" si="8">IF(F23="","",ROUND(IF(endpm&gt;begpm,AE23+G23/5280,IF(endpm&lt;begpm,AE23-G23/5280,"error")),2))</f>
        <v/>
      </c>
      <c r="AG23" s="429" t="str">
        <f t="shared" ref="AG23:AG54" si="9">IF(OR(CC23="",contractor=""),"",contractor)</f>
        <v/>
      </c>
      <c r="AH23" s="429" t="str">
        <f t="shared" ref="AH23:AH54" si="10">IF(OR(CC23="",pavcontractor=""),"",pavcontractor)</f>
        <v/>
      </c>
      <c r="AI23" s="431" t="str">
        <f t="shared" ref="AI23:AI86" si="11">IF(CC23="","",bidprice)</f>
        <v/>
      </c>
      <c r="AJ23" s="429" t="str">
        <f>IF(G23="","","n/a")</f>
        <v/>
      </c>
      <c r="AK23" s="429" t="str">
        <f>IF(G23="","","n/a")</f>
        <v/>
      </c>
      <c r="AL23" s="429" t="str">
        <f>IF(G23="","","n/a")</f>
        <v/>
      </c>
      <c r="AM23" s="429" t="str">
        <f>IF(G23="","","n/a")</f>
        <v/>
      </c>
      <c r="AN23" s="432"/>
      <c r="AO23" s="432"/>
      <c r="AP23" s="205"/>
      <c r="AQ23" s="205"/>
      <c r="AR23" s="205"/>
      <c r="AS23" s="205"/>
      <c r="AT23" s="205"/>
      <c r="AU23" s="205"/>
      <c r="AV23" s="205"/>
      <c r="AW23" s="205"/>
      <c r="AX23" s="205"/>
      <c r="AY23" s="205"/>
      <c r="AZ23" s="432"/>
      <c r="BJ23" s="154"/>
      <c r="BK23" s="154"/>
      <c r="BL23" s="154"/>
      <c r="BM23" s="154"/>
      <c r="BN23" s="154"/>
      <c r="BO23" s="154"/>
      <c r="BP23" s="154"/>
      <c r="BQ23" s="154"/>
      <c r="BR23" s="154"/>
      <c r="BS23" s="154"/>
      <c r="BT23" s="154"/>
      <c r="BU23" s="152">
        <v>1</v>
      </c>
      <c r="BV23" s="433" t="str">
        <f t="shared" ref="BV23:BV86" si="12">E23</f>
        <v/>
      </c>
      <c r="BW23" s="433" t="str">
        <f t="shared" ref="BW23:BW86" si="13">F23</f>
        <v/>
      </c>
      <c r="BX23" s="434" t="str">
        <f t="shared" ref="BX23:BX86" si="14">G23</f>
        <v/>
      </c>
      <c r="BY23" s="205" t="str">
        <f>IF(BX23="","",IF(BX23&lt;527.9,BX23/528,1))</f>
        <v/>
      </c>
      <c r="BZ23" s="205" t="e">
        <f>IF(ISODD(CB23),"odd",IF(ISEVEN(CB23),"even",""))</f>
        <v>#VALUE!</v>
      </c>
      <c r="CA23" s="207" t="str">
        <f t="shared" ref="CA23:CA41" si="15">IF(BY23="","",IF(BW23&gt;BV23,"inc","dec"))</f>
        <v/>
      </c>
      <c r="CB23" s="435" t="str">
        <f>IF(BY23="","",COUNTIF(BY22:BY$23,"&lt;1")+1)</f>
        <v/>
      </c>
      <c r="CC23" s="205" t="str">
        <f>IF(BY23="","","s"&amp;CB23)</f>
        <v/>
      </c>
      <c r="CD23" s="436" t="str">
        <f t="shared" ref="CD23:CD54" si="16">IF(CE23="","",CB23)</f>
        <v/>
      </c>
      <c r="CE23" s="437" t="str">
        <f>BV23</f>
        <v/>
      </c>
      <c r="CF23" s="438" t="str">
        <f t="shared" ref="CF23:CF54" si="17">IF(CG23="","",CB23)</f>
        <v/>
      </c>
      <c r="CG23" s="433" t="str">
        <f t="shared" ref="CG23:CG54" si="18">IF(BY23&lt;1,BW23,"")</f>
        <v/>
      </c>
      <c r="CH23" s="439" t="str">
        <f t="shared" ref="CH23:CH54" si="19">IF(G23="","",IF(G23&lt;264,"short",""))</f>
        <v/>
      </c>
      <c r="CI23" s="205" t="str">
        <f>IF(CK23="","",IF(N23="PIPAY450",ROUNDDOWN(MAX(75,1.25*CK23),1),IF(OR(N23="PIPAY900",N23="PIOGFCPAY450"),ROUNDDOWN(MAX(60,1.25*CK23),1),"")))</f>
        <v/>
      </c>
      <c r="CJ23" s="205" t="str">
        <f>IF(CK23="","",IF(ROUNDDOWN(MAX(160,CK23*2.1),0)=160,"",ROUNDDOWN(MAX(160,CK23*2.1),0)))</f>
        <v/>
      </c>
      <c r="CK23" s="205" t="str">
        <f>IF(OR(N23="PIPAY450",N23="PIPAY900"),MRIt(J23,M23,W23,N23),IF(N23="OGFConNEW",MRIt(H23,M23,W23,N23),IF(N23="PIOGFCPAY450",MAX(60,(0.3*J23)+35),"")))</f>
        <v/>
      </c>
      <c r="CL23" s="205" t="str">
        <f t="shared" ref="CL23" si="20">IF(CK23="","",K23/CK23)</f>
        <v/>
      </c>
      <c r="CM23" s="208">
        <f t="shared" ref="CM23" si="21">K23</f>
        <v>0</v>
      </c>
      <c r="CN23" s="440" t="str">
        <f>IFERROR(IF(N23="60PAY900",ADJ60x(CM23),IF(N23="75PAY450",ADJ75x(CM23),IF(N23="PIPAY900",ADJPoTthick(CM23,CL23),IF(N23="PIPAY450",ADJPoTthin(CM23,CL23),IF(N23="OGFConNEW",ADJPoTogfc(CL23),""))))),"must corr")</f>
        <v/>
      </c>
      <c r="CO23" s="441" t="str">
        <f t="shared" ref="CO23" si="22">IFERROR(IF(G23&lt;264,0,IF(CN23="must corr","must corr",(CN23*G23/528))),"")</f>
        <v/>
      </c>
      <c r="CQ23" s="205" t="str">
        <f>IF(CR23="","",CR23*2.1)</f>
        <v/>
      </c>
      <c r="CR23" s="205" t="str">
        <f>IF(OR(N23="PIPAY450",N23="PIPAY900",N23="PIOGFCPAY450",N23="75OGFCPAY450"),MRIt(J23,M23,W23,N23),IF(N23="OGFConNEW",MRIt(H23,M23,W23,N23),""))</f>
        <v/>
      </c>
      <c r="CS23" s="205" t="str">
        <f t="shared" ref="CS23" si="23">IF(CR23="","",L23/CR23)</f>
        <v/>
      </c>
      <c r="CT23" s="208" t="str">
        <f t="shared" ref="CT23" si="24">L23</f>
        <v/>
      </c>
      <c r="CU23" s="440" t="str">
        <f>IFERROR(IF(N23="60PAY900",ADJ60x(CT23),IF(N23="75PAY450",ADJ75x(CT23),IF(N23="PIPAY900",ADJPoTthick(CT23,CS23),IF(N23="PIPAY450",ADJPoTthin(CT23,CS23),IF(N23="OGFConNEW",ADJPoTogfc(CS23),""))))),"must corr")</f>
        <v/>
      </c>
      <c r="CV23" s="442" t="str">
        <f t="shared" ref="CV23" si="25">IFERROR(IF(G23&lt;264,0,IF(CU23="must corr","must corr",(CU23*G23/528))),"")</f>
        <v/>
      </c>
      <c r="CW23" s="443"/>
      <c r="CY23" s="207"/>
      <c r="CZ23" s="444" t="s">
        <v>1876</v>
      </c>
      <c r="DA23" s="445" t="str">
        <f>IFERROR(IF(AZ23=TRUE,corval(CO23,CV23),CO23),CZ23)</f>
        <v/>
      </c>
      <c r="DB23" s="205" t="b">
        <f t="shared" ref="DB23" si="26">R23&lt;&gt;""</f>
        <v>0</v>
      </c>
      <c r="DC23" s="205" t="b">
        <f t="shared" ref="DC23" si="27">R23=0</f>
        <v>1</v>
      </c>
      <c r="DD23" s="205" t="b">
        <f t="shared" ref="DD23" si="28">P23&lt;&gt;"must corr"</f>
        <v>1</v>
      </c>
      <c r="DE23" s="446" t="str">
        <f>IF(AND(DB23=TRUE,DC23=TRUE,DD23=TRUE),DA23,"")</f>
        <v/>
      </c>
      <c r="DG23" s="208" t="str">
        <f t="shared" ref="DG23" si="29">H23</f>
        <v/>
      </c>
      <c r="DH23" s="208">
        <f t="shared" ref="DH23" si="30">K23</f>
        <v>0</v>
      </c>
      <c r="DI23" s="205" t="e">
        <f>ROUND(100*DH23/DG23,1)</f>
        <v>#VALUE!</v>
      </c>
      <c r="DJ23" s="205" t="e">
        <f>IF(DI23&lt;100,0,(DI23-100)*(-100))</f>
        <v>#VALUE!</v>
      </c>
      <c r="DK23" s="205" t="e">
        <f>IF(G23&lt;264,0,DJ23*G23/528)</f>
        <v>#VALUE!</v>
      </c>
      <c r="DM23" s="208">
        <f>J23</f>
        <v>0</v>
      </c>
      <c r="DN23" s="208">
        <f>K23</f>
        <v>0</v>
      </c>
      <c r="DO23" s="205">
        <f>MAX(75,0.3*DM23+35)</f>
        <v>75</v>
      </c>
      <c r="DP23" s="205">
        <f>ROUND(DN23/DO23,3)</f>
        <v>0</v>
      </c>
      <c r="DQ23" s="446" t="e">
        <f ca="1">ADJPIOGFC(DN23,DP23)</f>
        <v>#NAME?</v>
      </c>
      <c r="DR23" s="446" t="e">
        <f ca="1">IF(G23&lt;264,0,DQ23*G23/528)</f>
        <v>#NAME?</v>
      </c>
      <c r="DT23" s="208">
        <f>K23</f>
        <v>0</v>
      </c>
      <c r="DU23" s="446" t="e">
        <f ca="1">ADJ75OGFC(DT23)</f>
        <v>#NAME?</v>
      </c>
      <c r="DV23" s="446" t="e">
        <f ca="1">IF(G23&lt;264,0,DU23*G23/528)</f>
        <v>#NAME?</v>
      </c>
      <c r="DZ23" s="447"/>
      <c r="EB23" s="280"/>
      <c r="EG23" s="260" t="s">
        <v>1879</v>
      </c>
    </row>
    <row r="24" spans="1:138" ht="15.75" x14ac:dyDescent="0.25">
      <c r="A24" s="448" t="str">
        <f>IFERROR(ROUNDUP(IF(OR(N24="PIPAY450",N24="PIPAY900"),MRIt(J24,M24,V24,N24),IF(N24="PIOGFCPAY450",MAX(60,(0.3*J24)+35),"")),1),"")</f>
        <v/>
      </c>
      <c r="B24" s="413">
        <v>2</v>
      </c>
      <c r="C24" s="414"/>
      <c r="D24" s="449"/>
      <c r="E24" s="416" t="str">
        <f>IF('EXIST IP'!A3="","",'EXIST IP'!A3)</f>
        <v/>
      </c>
      <c r="F24" s="450" t="str">
        <f>IF('EXIST IP'!B3="","",'EXIST IP'!B3)</f>
        <v/>
      </c>
      <c r="G24" s="450" t="str">
        <f>IF('EXIST IP'!C3="","",'EXIST IP'!C3)</f>
        <v/>
      </c>
      <c r="H24" s="418" t="str">
        <f>IF('EXIST IP'!D3="","",'EXIST IP'!D3)</f>
        <v/>
      </c>
      <c r="I24" s="451" t="str">
        <f>IF(BASELINE!D3="","",BASELINE!D3)</f>
        <v/>
      </c>
      <c r="J24" s="420"/>
      <c r="K24" s="421"/>
      <c r="L24" s="422" t="str">
        <f>IF(FINAL!D3=0,"",FINAL!D3)</f>
        <v/>
      </c>
      <c r="M24" s="421"/>
      <c r="N24" s="421"/>
      <c r="O24" s="421"/>
      <c r="P24" s="423" t="str">
        <f t="shared" ref="P24:P87" si="31">IFERROR(IF(AND(H24="",L24&lt;&gt;""),"must corr",IF(AND(H24&lt;&gt;"",L24=""),"must corr",IF(AND(M24&lt;&gt;"",L24=""),"must corr", IF(AND(L24&gt;60,(L24/H24)&gt;0.6),"must corr","")))),"")</f>
        <v/>
      </c>
      <c r="Q24" s="424" t="str">
        <f t="shared" ref="Q24:Q87" si="32">IFERROR(MAX(60,0.6*H24),"")</f>
        <v/>
      </c>
      <c r="R24" s="425"/>
      <c r="S24" s="452" t="str">
        <f t="shared" si="0"/>
        <v/>
      </c>
      <c r="T24" s="427" t="str">
        <f>IF(OR(BASELINE!I3&gt;BASELINE!J3,FINAL!I3&gt;FINAL!J3),"M.D.","")</f>
        <v/>
      </c>
      <c r="U24" s="428" t="str">
        <f t="shared" ref="U24:U87" si="33">IF(G24="","","GrExistCnc")</f>
        <v/>
      </c>
      <c r="V24" s="429" t="str">
        <f t="shared" ref="V24:V87" si="34">IF(G24="","","n/a")</f>
        <v/>
      </c>
      <c r="W24" s="429" t="str">
        <f t="shared" ref="W24:W87" si="35">IF(G24="","","n/a")</f>
        <v/>
      </c>
      <c r="X24" s="430" t="str">
        <f t="shared" ref="X24:X87" si="36">IF(CC24="","",efisno)</f>
        <v/>
      </c>
      <c r="Y24" s="429" t="str">
        <f t="shared" ref="Y24:Y87" si="37">(IF(CC24="","",contractno))</f>
        <v/>
      </c>
      <c r="Z24" s="429" t="str">
        <f t="shared" si="3"/>
        <v/>
      </c>
      <c r="AA24" s="429" t="str">
        <f t="shared" si="4"/>
        <v/>
      </c>
      <c r="AB24" s="429" t="str">
        <f t="shared" si="5"/>
        <v/>
      </c>
      <c r="AC24" s="429" t="str">
        <f t="shared" si="6"/>
        <v/>
      </c>
      <c r="AD24" s="429" t="str">
        <f t="shared" si="7"/>
        <v/>
      </c>
      <c r="AE24" s="429" t="str">
        <f t="shared" ref="AE24:AE87" si="38">IF(E24="","",ROUND(IF(endpm&gt;begpm,begpm+ABS(E24-begsta)/5280,IF(endpm&lt;begpm,begpm-ABS(E24-begsta)/5280,"error")),2))</f>
        <v/>
      </c>
      <c r="AF24" s="429" t="str">
        <f t="shared" si="8"/>
        <v/>
      </c>
      <c r="AG24" s="429" t="str">
        <f t="shared" si="9"/>
        <v/>
      </c>
      <c r="AH24" s="429" t="str">
        <f t="shared" si="10"/>
        <v/>
      </c>
      <c r="AI24" s="431" t="str">
        <f t="shared" si="11"/>
        <v/>
      </c>
      <c r="AJ24" s="429" t="str">
        <f t="shared" ref="AJ24:AJ87" si="39">IF(G24="","","n/a")</f>
        <v/>
      </c>
      <c r="AK24" s="429" t="str">
        <f t="shared" ref="AK24:AK87" si="40">IF(G24="","","n/a")</f>
        <v/>
      </c>
      <c r="AL24" s="429" t="str">
        <f t="shared" ref="AL24:AL87" si="41">IF(G24="","","n/a")</f>
        <v/>
      </c>
      <c r="AM24" s="429" t="str">
        <f t="shared" ref="AM24:AM87" si="42">IF(G24="","","n/a")</f>
        <v/>
      </c>
      <c r="AN24" s="432"/>
      <c r="AO24" s="432"/>
      <c r="AP24" s="205"/>
      <c r="AQ24" s="205"/>
      <c r="AR24" s="205"/>
      <c r="AS24" s="205"/>
      <c r="AT24" s="205"/>
      <c r="AU24" s="205"/>
      <c r="AV24" s="205"/>
      <c r="AW24" s="205"/>
      <c r="AX24" s="205"/>
      <c r="AY24" s="205"/>
      <c r="AZ24" s="432"/>
      <c r="BJ24" s="154"/>
      <c r="BK24" s="154"/>
      <c r="BL24" s="154"/>
      <c r="BM24" s="154"/>
      <c r="BN24" s="154"/>
      <c r="BO24" s="154"/>
      <c r="BP24" s="154"/>
      <c r="BQ24" s="154"/>
      <c r="BR24" s="154"/>
      <c r="BS24" s="154"/>
      <c r="BT24" s="154"/>
      <c r="BU24" s="152">
        <v>2</v>
      </c>
      <c r="BV24" s="433" t="str">
        <f t="shared" si="12"/>
        <v/>
      </c>
      <c r="BW24" s="433" t="str">
        <f t="shared" si="13"/>
        <v/>
      </c>
      <c r="BX24" s="434" t="str">
        <f t="shared" si="14"/>
        <v/>
      </c>
      <c r="BY24" s="205" t="str">
        <f t="shared" ref="BY24:BY87" si="43">IF(BX24="","",IF(BX24&lt;527.9,BX24/528,1))</f>
        <v/>
      </c>
      <c r="BZ24" s="205" t="str">
        <f>IF(CB24="","",IF(ISODD(CB24),"odd",IF(ISEVEN(CB24),"even","")))</f>
        <v/>
      </c>
      <c r="CA24" s="207" t="str">
        <f t="shared" si="15"/>
        <v/>
      </c>
      <c r="CB24" s="453" t="str">
        <f>IF(BY24="","",COUNTIF(BY23:BY$23,"&lt;1")+1)</f>
        <v/>
      </c>
      <c r="CC24" s="205" t="str">
        <f t="shared" ref="CC24:CC87" si="44">IF(BY24="","","s"&amp;CB24)</f>
        <v/>
      </c>
      <c r="CD24" s="436" t="str">
        <f t="shared" si="16"/>
        <v/>
      </c>
      <c r="CE24" s="433" t="str">
        <f t="shared" ref="CE24:CE55" si="45">IF(CB24="","",IF(CG23="","",BV24))</f>
        <v/>
      </c>
      <c r="CF24" s="438" t="str">
        <f t="shared" si="17"/>
        <v/>
      </c>
      <c r="CG24" s="433" t="str">
        <f t="shared" si="18"/>
        <v/>
      </c>
      <c r="CH24" s="439" t="str">
        <f t="shared" si="19"/>
        <v/>
      </c>
      <c r="CI24" s="205" t="str">
        <f t="shared" ref="CI24:CI87" si="46">IF(CK24="","",IF(N24="PIPAY450",ROUNDDOWN(MAX(75,1.25*CK24),1),IF(OR(N24="PIPAY900",N24="PIOGFCPAY450"),ROUNDDOWN(MAX(60,1.25*CK24),1),"")))</f>
        <v/>
      </c>
      <c r="CJ24" s="205" t="str">
        <f t="shared" ref="CJ24:CJ87" si="47">IF(CK24="","",IF(ROUNDDOWN(MAX(160,CK24*2.1),0)=160,"",ROUNDDOWN(MAX(160,CK24*2.1),0)))</f>
        <v/>
      </c>
      <c r="CK24" s="205" t="str">
        <f>IF(OR(N24="PIPAY450",N24="PIPAY900"),MRIt(J24,M24,V24,N24),IF(N24="OGFConNEW",MRIt(H24,M24,V24,N24),IF(N24="PIOGFCPAY450",MAX(60,(0.3*J24)+35),"")))</f>
        <v/>
      </c>
      <c r="CL24" s="205" t="str">
        <f t="shared" ref="CL24:CL87" si="48">IF(CK24="","",K24/CK24)</f>
        <v/>
      </c>
      <c r="CM24" s="208">
        <f t="shared" ref="CM24:CM87" si="49">K24</f>
        <v>0</v>
      </c>
      <c r="CN24" s="440" t="str">
        <f>IFERROR(IF(N24="60PAY900",ADJ60x(CM24),IF(N24="75PAY450",ADJ75x(CM24),IF(N24="PIPAY900",ADJPoTthick(CM24,CL24),IF(N24="PIPAY450",ADJPoTthin(CM24,CL24),IF(N24="OGFConNEW",ADJPoTogfc(CL24),""))))),"must corr")</f>
        <v/>
      </c>
      <c r="CO24" s="441" t="str">
        <f t="shared" ref="CO24:CO87" si="50">IFERROR(IF(G24&lt;264,0,IF(CN24="must corr","must corr",(CN24*G24/528))),"")</f>
        <v/>
      </c>
      <c r="CQ24" s="205" t="str">
        <f t="shared" ref="CQ24:CQ87" si="51">IF(CR24="","",CR24*2.1)</f>
        <v/>
      </c>
      <c r="CR24" s="205" t="str">
        <f>IF(OR(N24="PIPAY450",N24="PIPAY900",N24="PIOGFCPAY450",N24="75OGFCPAY450"),MRIt(J24,M24,V24,N24),IF(N24="OGFConNEW",MRIt(H24,M24,V24,N24),""))</f>
        <v/>
      </c>
      <c r="CS24" s="205" t="str">
        <f t="shared" ref="CS24:CS87" si="52">IF(CR24="","",L24/CR24)</f>
        <v/>
      </c>
      <c r="CT24" s="208" t="str">
        <f t="shared" ref="CT24:CT87" si="53">L24</f>
        <v/>
      </c>
      <c r="CU24" s="440" t="str">
        <f>IFERROR(IF(N24="60PAY900",ADJ60x(CT24),IF(N24="75PAY450",ADJ75x(CT24),IF(N24="PIPAY900",ADJPoTthick(CT24,CS24),IF(N24="PIPAY450",ADJPoTthin(CT24,CS24),IF(N24="OGFConNEW",ADJPoTogfc(CS24),""))))),"must corr")</f>
        <v/>
      </c>
      <c r="CV24" s="442" t="str">
        <f t="shared" ref="CV24:CV87" si="54">IFERROR(IF(G24&lt;264,0,IF(CU24="must corr","must corr",(CU24*G24/528))),"")</f>
        <v/>
      </c>
      <c r="CW24" s="443"/>
      <c r="CY24" s="207"/>
      <c r="CZ24" s="444" t="s">
        <v>1876</v>
      </c>
      <c r="DA24" s="445" t="str">
        <f>IFERROR(IF(AZ24=TRUE,corval(CO24,CV24),CO24),CZ24)</f>
        <v/>
      </c>
      <c r="DB24" s="205" t="b">
        <f t="shared" ref="DB24:DB87" si="55">R24&lt;&gt;""</f>
        <v>0</v>
      </c>
      <c r="DC24" s="205" t="b">
        <f t="shared" ref="DC24:DC87" si="56">R24=0</f>
        <v>1</v>
      </c>
      <c r="DD24" s="205" t="b">
        <f t="shared" ref="DD24:DD87" si="57">P24&lt;&gt;"must corr"</f>
        <v>1</v>
      </c>
      <c r="DE24" s="446" t="str">
        <f t="shared" ref="DE24:DE87" si="58">IF(AND(DB24=TRUE,DC24=TRUE,DD24=TRUE),DA24,"")</f>
        <v/>
      </c>
      <c r="DG24" s="208" t="str">
        <f t="shared" ref="DG24:DG87" si="59">H24</f>
        <v/>
      </c>
      <c r="DH24" s="208">
        <f t="shared" ref="DH24:DH87" si="60">K24</f>
        <v>0</v>
      </c>
      <c r="DI24" s="205" t="e">
        <f t="shared" ref="DI24:DI87" si="61">ROUND(100*DH24/DG24,1)</f>
        <v>#VALUE!</v>
      </c>
      <c r="DJ24" s="205" t="e">
        <f t="shared" ref="DJ24:DJ87" si="62">IF(DI24&lt;100,0,(DI24-100)*(-100))</f>
        <v>#VALUE!</v>
      </c>
      <c r="DK24" s="205" t="e">
        <f t="shared" ref="DK24:DK87" si="63">IF(G24&lt;264,0,DJ24*G24/528)</f>
        <v>#VALUE!</v>
      </c>
      <c r="DM24" s="208">
        <f t="shared" ref="DM24:DM87" si="64">J24</f>
        <v>0</v>
      </c>
      <c r="DN24" s="208">
        <f t="shared" ref="DN24:DN87" si="65">K24</f>
        <v>0</v>
      </c>
      <c r="DO24" s="205">
        <f t="shared" ref="DO24:DO87" si="66">MAX(75,0.3*DM24+35)</f>
        <v>75</v>
      </c>
      <c r="DP24" s="205">
        <f t="shared" ref="DP24:DP87" si="67">ROUND(DN24/DO24,3)</f>
        <v>0</v>
      </c>
      <c r="DQ24" s="446" t="e">
        <f t="shared" ref="DQ24:DQ87" ca="1" si="68">ADJPIOGFC(DN24,DP24)</f>
        <v>#NAME?</v>
      </c>
      <c r="DR24" s="446" t="e">
        <f t="shared" ref="DR24:DR87" ca="1" si="69">IF(G24&lt;264,0,DQ24*G24/528)</f>
        <v>#NAME?</v>
      </c>
      <c r="DT24" s="208">
        <f t="shared" ref="DT24:DT87" si="70">K24</f>
        <v>0</v>
      </c>
      <c r="DU24" s="446" t="e">
        <f t="shared" ref="DU24:DU87" ca="1" si="71">ADJ75OGFC(DT24)</f>
        <v>#NAME?</v>
      </c>
      <c r="DV24" s="446" t="e">
        <f t="shared" ref="DV24:DV87" ca="1" si="72">IF(G24&lt;264,0,DU24*G24/528)</f>
        <v>#NAME?</v>
      </c>
      <c r="DZ24" s="447"/>
      <c r="EB24" s="280"/>
      <c r="EC24" s="280"/>
      <c r="EH24" s="280" t="s">
        <v>1948</v>
      </c>
    </row>
    <row r="25" spans="1:138" ht="15.75" x14ac:dyDescent="0.25">
      <c r="A25" s="448" t="str">
        <f>IFERROR(ROUNDUP(IF(OR(N25="PIPAY450",N25="PIPAY900"),MRIt(J25,M25,V25,N25),IF(N25="PIOGFCPAY450",MAX(60,(0.3*J25)+35),"")),1),"")</f>
        <v/>
      </c>
      <c r="B25" s="413">
        <v>3</v>
      </c>
      <c r="C25" s="414"/>
      <c r="D25" s="449"/>
      <c r="E25" s="416" t="str">
        <f>IF('EXIST IP'!A4="","",'EXIST IP'!A4)</f>
        <v/>
      </c>
      <c r="F25" s="450" t="str">
        <f>IF('EXIST IP'!B4="","",'EXIST IP'!B4)</f>
        <v/>
      </c>
      <c r="G25" s="450" t="str">
        <f>IF('EXIST IP'!C4="","",'EXIST IP'!C4)</f>
        <v/>
      </c>
      <c r="H25" s="418" t="str">
        <f>IF('EXIST IP'!D4="","",'EXIST IP'!D4)</f>
        <v/>
      </c>
      <c r="I25" s="451" t="str">
        <f>IF(BASELINE!D4="","",BASELINE!D4)</f>
        <v/>
      </c>
      <c r="J25" s="420"/>
      <c r="K25" s="421"/>
      <c r="L25" s="422" t="str">
        <f>IF(FINAL!D4=0,"",FINAL!D4)</f>
        <v/>
      </c>
      <c r="M25" s="421"/>
      <c r="N25" s="421"/>
      <c r="O25" s="421"/>
      <c r="P25" s="423" t="str">
        <f t="shared" si="31"/>
        <v/>
      </c>
      <c r="Q25" s="424" t="str">
        <f t="shared" si="32"/>
        <v/>
      </c>
      <c r="R25" s="425"/>
      <c r="S25" s="452" t="str">
        <f t="shared" ref="S25:S87" si="73">CC25</f>
        <v/>
      </c>
      <c r="T25" s="427" t="str">
        <f>IF(OR(BASELINE!I4&gt;BASELINE!J4,FINAL!I4&gt;FINAL!J4),"M.D.","")</f>
        <v/>
      </c>
      <c r="U25" s="428" t="str">
        <f t="shared" si="33"/>
        <v/>
      </c>
      <c r="V25" s="429" t="str">
        <f t="shared" si="34"/>
        <v/>
      </c>
      <c r="W25" s="429" t="str">
        <f t="shared" si="35"/>
        <v/>
      </c>
      <c r="X25" s="430" t="str">
        <f t="shared" si="36"/>
        <v/>
      </c>
      <c r="Y25" s="429" t="str">
        <f t="shared" si="37"/>
        <v/>
      </c>
      <c r="Z25" s="429" t="str">
        <f t="shared" si="3"/>
        <v/>
      </c>
      <c r="AA25" s="429" t="str">
        <f t="shared" si="4"/>
        <v/>
      </c>
      <c r="AB25" s="429" t="str">
        <f t="shared" si="5"/>
        <v/>
      </c>
      <c r="AC25" s="429" t="str">
        <f t="shared" si="6"/>
        <v/>
      </c>
      <c r="AD25" s="429" t="str">
        <f t="shared" si="7"/>
        <v/>
      </c>
      <c r="AE25" s="429" t="str">
        <f t="shared" si="38"/>
        <v/>
      </c>
      <c r="AF25" s="429" t="str">
        <f t="shared" si="8"/>
        <v/>
      </c>
      <c r="AG25" s="429" t="str">
        <f t="shared" si="9"/>
        <v/>
      </c>
      <c r="AH25" s="429" t="str">
        <f t="shared" si="10"/>
        <v/>
      </c>
      <c r="AI25" s="431" t="str">
        <f t="shared" si="11"/>
        <v/>
      </c>
      <c r="AJ25" s="429" t="str">
        <f t="shared" si="39"/>
        <v/>
      </c>
      <c r="AK25" s="429" t="str">
        <f t="shared" si="40"/>
        <v/>
      </c>
      <c r="AL25" s="429" t="str">
        <f t="shared" si="41"/>
        <v/>
      </c>
      <c r="AM25" s="429" t="str">
        <f t="shared" si="42"/>
        <v/>
      </c>
      <c r="AN25" s="432"/>
      <c r="AO25" s="432"/>
      <c r="AP25" s="205"/>
      <c r="AQ25" s="205"/>
      <c r="AR25" s="205"/>
      <c r="AS25" s="205"/>
      <c r="AT25" s="205"/>
      <c r="AU25" s="205"/>
      <c r="AV25" s="205"/>
      <c r="AW25" s="205"/>
      <c r="AX25" s="205"/>
      <c r="AY25" s="205"/>
      <c r="AZ25" s="432"/>
      <c r="BJ25" s="154"/>
      <c r="BK25" s="154"/>
      <c r="BL25" s="154"/>
      <c r="BM25" s="154"/>
      <c r="BN25" s="154"/>
      <c r="BO25" s="154"/>
      <c r="BP25" s="154"/>
      <c r="BQ25" s="154"/>
      <c r="BR25" s="154"/>
      <c r="BS25" s="154"/>
      <c r="BT25" s="154"/>
      <c r="BU25" s="152">
        <v>3</v>
      </c>
      <c r="BV25" s="433" t="str">
        <f t="shared" si="12"/>
        <v/>
      </c>
      <c r="BW25" s="433" t="str">
        <f t="shared" si="13"/>
        <v/>
      </c>
      <c r="BX25" s="434" t="str">
        <f t="shared" si="14"/>
        <v/>
      </c>
      <c r="BY25" s="205" t="str">
        <f t="shared" si="43"/>
        <v/>
      </c>
      <c r="BZ25" s="205" t="str">
        <f t="shared" ref="BZ25:BZ88" si="74">IF(CB25="","",IF(ISODD(CB25),"odd",IF(ISEVEN(CB25),"even","")))</f>
        <v/>
      </c>
      <c r="CA25" s="207" t="str">
        <f t="shared" si="15"/>
        <v/>
      </c>
      <c r="CB25" s="453" t="str">
        <f>IF(BY25="","",COUNTIF(BY$23:BY24,"&lt;1")+1)</f>
        <v/>
      </c>
      <c r="CC25" s="205" t="str">
        <f t="shared" si="44"/>
        <v/>
      </c>
      <c r="CD25" s="436" t="str">
        <f t="shared" si="16"/>
        <v/>
      </c>
      <c r="CE25" s="433" t="str">
        <f t="shared" si="45"/>
        <v/>
      </c>
      <c r="CF25" s="438" t="str">
        <f t="shared" si="17"/>
        <v/>
      </c>
      <c r="CG25" s="433" t="str">
        <f t="shared" si="18"/>
        <v/>
      </c>
      <c r="CH25" s="439" t="str">
        <f t="shared" si="19"/>
        <v/>
      </c>
      <c r="CI25" s="205" t="str">
        <f t="shared" si="46"/>
        <v/>
      </c>
      <c r="CJ25" s="205" t="str">
        <f t="shared" si="47"/>
        <v/>
      </c>
      <c r="CK25" s="205" t="str">
        <f>IF(OR(N25="PIPAY450",N25="PIPAY900"),MRIt(J25,M25,V25,N25),IF(N25="OGFConNEW",MRIt(H25,M25,V25,N25),IF(N25="PIOGFCPAY450",MAX(60,(0.3*J25)+35),"")))</f>
        <v/>
      </c>
      <c r="CL25" s="205" t="str">
        <f t="shared" si="48"/>
        <v/>
      </c>
      <c r="CM25" s="208">
        <f t="shared" si="49"/>
        <v>0</v>
      </c>
      <c r="CN25" s="440" t="str">
        <f>IFERROR(IF(N25="60PAY900",ADJ60x(CM25),IF(N25="75PAY450",ADJ75x(CM25),IF(N25="PIPAY900",ADJPoTthick(CM25,CL25),IF(N25="PIPAY450",ADJPoTthin(CM25,CL25),IF(N25="OGFConNEW",ADJPoTogfc(CL25),""))))),"must corr")</f>
        <v/>
      </c>
      <c r="CO25" s="441" t="str">
        <f t="shared" si="50"/>
        <v/>
      </c>
      <c r="CQ25" s="205" t="str">
        <f t="shared" si="51"/>
        <v/>
      </c>
      <c r="CR25" s="205" t="str">
        <f>IF(OR(N25="PIPAY450",N25="PIPAY900",N25="PIOGFCPAY450",N25="75OGFCPAY450"),MRIt(J25,M25,V25,N25),IF(N25="OGFConNEW",MRIt(H25,M25,V25,N25),""))</f>
        <v/>
      </c>
      <c r="CS25" s="205" t="str">
        <f t="shared" si="52"/>
        <v/>
      </c>
      <c r="CT25" s="208" t="str">
        <f t="shared" si="53"/>
        <v/>
      </c>
      <c r="CU25" s="440" t="str">
        <f>IFERROR(IF(N25="60PAY900",ADJ60x(CT25),IF(N25="75PAY450",ADJ75x(CT25),IF(N25="PIPAY900",ADJPoTthick(CT25,CS25),IF(N25="PIPAY450",ADJPoTthin(CT25,CS25),IF(N25="OGFConNEW",ADJPoTogfc(CS25),""))))),"must corr")</f>
        <v/>
      </c>
      <c r="CV25" s="442" t="str">
        <f t="shared" si="54"/>
        <v/>
      </c>
      <c r="CW25" s="443"/>
      <c r="CY25" s="207"/>
      <c r="CZ25" s="444" t="s">
        <v>1876</v>
      </c>
      <c r="DA25" s="445" t="str">
        <f>IFERROR(IF(AZ25=TRUE,corval(CO25,CV25),CO25),CZ25)</f>
        <v/>
      </c>
      <c r="DB25" s="205" t="b">
        <f t="shared" si="55"/>
        <v>0</v>
      </c>
      <c r="DC25" s="205" t="b">
        <f t="shared" si="56"/>
        <v>1</v>
      </c>
      <c r="DD25" s="205" t="b">
        <f t="shared" si="57"/>
        <v>1</v>
      </c>
      <c r="DE25" s="446" t="str">
        <f t="shared" si="58"/>
        <v/>
      </c>
      <c r="DG25" s="208" t="str">
        <f t="shared" si="59"/>
        <v/>
      </c>
      <c r="DH25" s="208">
        <f t="shared" si="60"/>
        <v>0</v>
      </c>
      <c r="DI25" s="205" t="e">
        <f t="shared" si="61"/>
        <v>#VALUE!</v>
      </c>
      <c r="DJ25" s="205" t="e">
        <f t="shared" si="62"/>
        <v>#VALUE!</v>
      </c>
      <c r="DK25" s="205" t="e">
        <f t="shared" si="63"/>
        <v>#VALUE!</v>
      </c>
      <c r="DM25" s="208">
        <f t="shared" si="64"/>
        <v>0</v>
      </c>
      <c r="DN25" s="208">
        <f t="shared" si="65"/>
        <v>0</v>
      </c>
      <c r="DO25" s="205">
        <f t="shared" si="66"/>
        <v>75</v>
      </c>
      <c r="DP25" s="205">
        <f t="shared" si="67"/>
        <v>0</v>
      </c>
      <c r="DQ25" s="446" t="e">
        <f t="shared" ca="1" si="68"/>
        <v>#NAME?</v>
      </c>
      <c r="DR25" s="446" t="e">
        <f t="shared" ca="1" si="69"/>
        <v>#NAME?</v>
      </c>
      <c r="DT25" s="208">
        <f t="shared" si="70"/>
        <v>0</v>
      </c>
      <c r="DU25" s="446" t="e">
        <f t="shared" ca="1" si="71"/>
        <v>#NAME?</v>
      </c>
      <c r="DV25" s="446" t="e">
        <f t="shared" ca="1" si="72"/>
        <v>#NAME?</v>
      </c>
      <c r="EB25" s="280"/>
      <c r="EC25" s="280"/>
      <c r="EH25" s="260" t="s">
        <v>1947</v>
      </c>
    </row>
    <row r="26" spans="1:138" ht="15" customHeight="1" x14ac:dyDescent="0.25">
      <c r="A26" s="448" t="str">
        <f>IFERROR(ROUNDUP(IF(OR(N26="PIPAY450",N26="PIPAY900"),MRIt(J26,M26,V26,N26),IF(N26="PIOGFCPAY450",MAX(60,(0.3*J26)+35),"")),1),"")</f>
        <v/>
      </c>
      <c r="B26" s="413">
        <v>4</v>
      </c>
      <c r="C26" s="414"/>
      <c r="D26" s="449"/>
      <c r="E26" s="416" t="str">
        <f>IF('EXIST IP'!A5="","",'EXIST IP'!A5)</f>
        <v/>
      </c>
      <c r="F26" s="450" t="str">
        <f>IF('EXIST IP'!B5="","",'EXIST IP'!B5)</f>
        <v/>
      </c>
      <c r="G26" s="450" t="str">
        <f>IF('EXIST IP'!C5="","",'EXIST IP'!C5)</f>
        <v/>
      </c>
      <c r="H26" s="418" t="str">
        <f>IF('EXIST IP'!D5="","",'EXIST IP'!D5)</f>
        <v/>
      </c>
      <c r="I26" s="451" t="str">
        <f>IF(BASELINE!D5="","",BASELINE!D5)</f>
        <v/>
      </c>
      <c r="J26" s="420"/>
      <c r="K26" s="421"/>
      <c r="L26" s="422" t="str">
        <f>IF(FINAL!D5=0,"",FINAL!D5)</f>
        <v/>
      </c>
      <c r="M26" s="421"/>
      <c r="N26" s="421"/>
      <c r="O26" s="421"/>
      <c r="P26" s="423" t="str">
        <f t="shared" si="31"/>
        <v/>
      </c>
      <c r="Q26" s="424" t="str">
        <f t="shared" si="32"/>
        <v/>
      </c>
      <c r="R26" s="425"/>
      <c r="S26" s="452" t="str">
        <f t="shared" si="73"/>
        <v/>
      </c>
      <c r="T26" s="427" t="str">
        <f>IF(OR(BASELINE!I5&gt;BASELINE!J5,FINAL!I5&gt;FINAL!J5),"M.D.","")</f>
        <v/>
      </c>
      <c r="U26" s="428" t="str">
        <f t="shared" si="33"/>
        <v/>
      </c>
      <c r="V26" s="429" t="str">
        <f t="shared" si="34"/>
        <v/>
      </c>
      <c r="W26" s="429" t="str">
        <f t="shared" si="35"/>
        <v/>
      </c>
      <c r="X26" s="430" t="str">
        <f t="shared" si="36"/>
        <v/>
      </c>
      <c r="Y26" s="429" t="str">
        <f t="shared" si="37"/>
        <v/>
      </c>
      <c r="Z26" s="429" t="str">
        <f t="shared" si="3"/>
        <v/>
      </c>
      <c r="AA26" s="429" t="str">
        <f t="shared" si="4"/>
        <v/>
      </c>
      <c r="AB26" s="429" t="str">
        <f t="shared" si="5"/>
        <v/>
      </c>
      <c r="AC26" s="429" t="str">
        <f t="shared" si="6"/>
        <v/>
      </c>
      <c r="AD26" s="429" t="str">
        <f t="shared" si="7"/>
        <v/>
      </c>
      <c r="AE26" s="429" t="str">
        <f t="shared" si="38"/>
        <v/>
      </c>
      <c r="AF26" s="429" t="str">
        <f t="shared" si="8"/>
        <v/>
      </c>
      <c r="AG26" s="429" t="str">
        <f t="shared" si="9"/>
        <v/>
      </c>
      <c r="AH26" s="429" t="str">
        <f t="shared" si="10"/>
        <v/>
      </c>
      <c r="AI26" s="431" t="str">
        <f t="shared" si="11"/>
        <v/>
      </c>
      <c r="AJ26" s="429" t="str">
        <f t="shared" si="39"/>
        <v/>
      </c>
      <c r="AK26" s="429" t="str">
        <f t="shared" si="40"/>
        <v/>
      </c>
      <c r="AL26" s="429" t="str">
        <f t="shared" si="41"/>
        <v/>
      </c>
      <c r="AM26" s="429" t="str">
        <f t="shared" si="42"/>
        <v/>
      </c>
      <c r="AN26" s="432"/>
      <c r="AO26" s="432"/>
      <c r="AP26" s="205"/>
      <c r="AQ26" s="205"/>
      <c r="AR26" s="205"/>
      <c r="AS26" s="205"/>
      <c r="AT26" s="205"/>
      <c r="AU26" s="205"/>
      <c r="AV26" s="205"/>
      <c r="AW26" s="205"/>
      <c r="AX26" s="205"/>
      <c r="AY26" s="205"/>
      <c r="AZ26" s="432"/>
      <c r="BJ26" s="154"/>
      <c r="BK26" s="154"/>
      <c r="BL26" s="154"/>
      <c r="BM26" s="154"/>
      <c r="BN26" s="154"/>
      <c r="BO26" s="154"/>
      <c r="BP26" s="154"/>
      <c r="BQ26" s="154"/>
      <c r="BR26" s="154"/>
      <c r="BS26" s="154"/>
      <c r="BT26" s="154"/>
      <c r="BU26" s="152">
        <v>4</v>
      </c>
      <c r="BV26" s="433" t="str">
        <f t="shared" si="12"/>
        <v/>
      </c>
      <c r="BW26" s="433" t="str">
        <f t="shared" si="13"/>
        <v/>
      </c>
      <c r="BX26" s="434" t="str">
        <f t="shared" si="14"/>
        <v/>
      </c>
      <c r="BY26" s="205" t="str">
        <f t="shared" si="43"/>
        <v/>
      </c>
      <c r="BZ26" s="205" t="str">
        <f t="shared" si="74"/>
        <v/>
      </c>
      <c r="CA26" s="207" t="str">
        <f t="shared" si="15"/>
        <v/>
      </c>
      <c r="CB26" s="453" t="str">
        <f>IF(BY26="","",COUNTIF(BY$23:BY25,"&lt;1")+1)</f>
        <v/>
      </c>
      <c r="CC26" s="205" t="str">
        <f t="shared" si="44"/>
        <v/>
      </c>
      <c r="CD26" s="436" t="str">
        <f t="shared" si="16"/>
        <v/>
      </c>
      <c r="CE26" s="433" t="str">
        <f t="shared" si="45"/>
        <v/>
      </c>
      <c r="CF26" s="438" t="str">
        <f t="shared" si="17"/>
        <v/>
      </c>
      <c r="CG26" s="433" t="str">
        <f t="shared" si="18"/>
        <v/>
      </c>
      <c r="CH26" s="439" t="str">
        <f t="shared" si="19"/>
        <v/>
      </c>
      <c r="CI26" s="205" t="str">
        <f t="shared" si="46"/>
        <v/>
      </c>
      <c r="CJ26" s="205" t="str">
        <f t="shared" si="47"/>
        <v/>
      </c>
      <c r="CK26" s="205" t="str">
        <f>IF(OR(N26="PIPAY450",N26="PIPAY900"),MRIt(J26,M26,V26,N26),IF(N26="OGFConNEW",MRIt(H26,M26,V26,N26),IF(N26="PIOGFCPAY450",MAX(60,(0.3*J26)+35),"")))</f>
        <v/>
      </c>
      <c r="CL26" s="205" t="str">
        <f t="shared" si="48"/>
        <v/>
      </c>
      <c r="CM26" s="208">
        <f t="shared" si="49"/>
        <v>0</v>
      </c>
      <c r="CN26" s="440" t="str">
        <f>IFERROR(IF(N26="60PAY900",ADJ60x(CM26),IF(N26="75PAY450",ADJ75x(CM26),IF(N26="PIPAY900",ADJPoTthick(CM26,CL26),IF(N26="PIPAY450",ADJPoTthin(CM26,CL26),IF(N26="OGFConNEW",ADJPoTogfc(CL26),""))))),"must corr")</f>
        <v/>
      </c>
      <c r="CO26" s="441" t="str">
        <f t="shared" si="50"/>
        <v/>
      </c>
      <c r="CQ26" s="205" t="str">
        <f t="shared" si="51"/>
        <v/>
      </c>
      <c r="CR26" s="205" t="str">
        <f>IF(OR(N26="PIPAY450",N26="PIPAY900",N26="PIOGFCPAY450",N26="75OGFCPAY450"),MRIt(J26,M26,V26,N26),IF(N26="OGFConNEW",MRIt(H26,M26,V26,N26),""))</f>
        <v/>
      </c>
      <c r="CS26" s="205" t="str">
        <f t="shared" si="52"/>
        <v/>
      </c>
      <c r="CT26" s="208" t="str">
        <f t="shared" si="53"/>
        <v/>
      </c>
      <c r="CU26" s="440" t="str">
        <f>IFERROR(IF(N26="60PAY900",ADJ60x(CT26),IF(N26="75PAY450",ADJ75x(CT26),IF(N26="PIPAY900",ADJPoTthick(CT26,CS26),IF(N26="PIPAY450",ADJPoTthin(CT26,CS26),IF(N26="OGFConNEW",ADJPoTogfc(CS26),""))))),"must corr")</f>
        <v/>
      </c>
      <c r="CV26" s="442" t="str">
        <f t="shared" si="54"/>
        <v/>
      </c>
      <c r="CW26" s="443"/>
      <c r="CY26" s="207"/>
      <c r="CZ26" s="444" t="s">
        <v>1876</v>
      </c>
      <c r="DA26" s="445" t="str">
        <f>IFERROR(IF(AZ26=TRUE,corval(CO26,CV26),CO26),CZ26)</f>
        <v/>
      </c>
      <c r="DB26" s="205" t="b">
        <f t="shared" si="55"/>
        <v>0</v>
      </c>
      <c r="DC26" s="205" t="b">
        <f t="shared" si="56"/>
        <v>1</v>
      </c>
      <c r="DD26" s="205" t="b">
        <f t="shared" si="57"/>
        <v>1</v>
      </c>
      <c r="DE26" s="446" t="str">
        <f t="shared" si="58"/>
        <v/>
      </c>
      <c r="DG26" s="208" t="str">
        <f t="shared" si="59"/>
        <v/>
      </c>
      <c r="DH26" s="208">
        <f t="shared" si="60"/>
        <v>0</v>
      </c>
      <c r="DI26" s="205" t="e">
        <f t="shared" si="61"/>
        <v>#VALUE!</v>
      </c>
      <c r="DJ26" s="205" t="e">
        <f t="shared" si="62"/>
        <v>#VALUE!</v>
      </c>
      <c r="DK26" s="205" t="e">
        <f t="shared" si="63"/>
        <v>#VALUE!</v>
      </c>
      <c r="DM26" s="208">
        <f t="shared" si="64"/>
        <v>0</v>
      </c>
      <c r="DN26" s="208">
        <f t="shared" si="65"/>
        <v>0</v>
      </c>
      <c r="DO26" s="205">
        <f t="shared" si="66"/>
        <v>75</v>
      </c>
      <c r="DP26" s="205">
        <f t="shared" si="67"/>
        <v>0</v>
      </c>
      <c r="DQ26" s="446" t="e">
        <f t="shared" ca="1" si="68"/>
        <v>#NAME?</v>
      </c>
      <c r="DR26" s="446" t="e">
        <f t="shared" ca="1" si="69"/>
        <v>#NAME?</v>
      </c>
      <c r="DT26" s="208">
        <f t="shared" si="70"/>
        <v>0</v>
      </c>
      <c r="DU26" s="446" t="e">
        <f t="shared" ca="1" si="71"/>
        <v>#NAME?</v>
      </c>
      <c r="DV26" s="446" t="e">
        <f t="shared" ca="1" si="72"/>
        <v>#NAME?</v>
      </c>
      <c r="EC26" s="280"/>
      <c r="EH26" s="280" t="s">
        <v>1949</v>
      </c>
    </row>
    <row r="27" spans="1:138" ht="15.75" x14ac:dyDescent="0.25">
      <c r="A27" s="448" t="str">
        <f>IFERROR(ROUNDUP(IF(OR(N27="PIPAY450",N27="PIPAY900"),MRIt(J27,M27,V27,N27),IF(N27="PIOGFCPAY450",MAX(60,(0.3*J27)+35),"")),1),"")</f>
        <v/>
      </c>
      <c r="B27" s="413">
        <v>5</v>
      </c>
      <c r="C27" s="414"/>
      <c r="D27" s="449"/>
      <c r="E27" s="416" t="str">
        <f>IF('EXIST IP'!A6="","",'EXIST IP'!A6)</f>
        <v/>
      </c>
      <c r="F27" s="450" t="str">
        <f>IF('EXIST IP'!B6="","",'EXIST IP'!B6)</f>
        <v/>
      </c>
      <c r="G27" s="450" t="str">
        <f>IF('EXIST IP'!C6="","",'EXIST IP'!C6)</f>
        <v/>
      </c>
      <c r="H27" s="418" t="str">
        <f>IF('EXIST IP'!D6="","",'EXIST IP'!D6)</f>
        <v/>
      </c>
      <c r="I27" s="451" t="str">
        <f>IF(BASELINE!D6="","",BASELINE!D6)</f>
        <v/>
      </c>
      <c r="J27" s="420"/>
      <c r="K27" s="421"/>
      <c r="L27" s="422" t="str">
        <f>IF(FINAL!D6=0,"",FINAL!D6)</f>
        <v/>
      </c>
      <c r="M27" s="421"/>
      <c r="N27" s="421"/>
      <c r="O27" s="421"/>
      <c r="P27" s="423" t="str">
        <f t="shared" si="31"/>
        <v/>
      </c>
      <c r="Q27" s="424" t="str">
        <f t="shared" si="32"/>
        <v/>
      </c>
      <c r="R27" s="425"/>
      <c r="S27" s="452" t="str">
        <f t="shared" si="73"/>
        <v/>
      </c>
      <c r="T27" s="427" t="str">
        <f>IF(OR(BASELINE!I6&gt;BASELINE!J6,FINAL!I6&gt;FINAL!J6),"M.D.","")</f>
        <v/>
      </c>
      <c r="U27" s="428" t="str">
        <f t="shared" si="33"/>
        <v/>
      </c>
      <c r="V27" s="429" t="str">
        <f t="shared" si="34"/>
        <v/>
      </c>
      <c r="W27" s="429" t="str">
        <f t="shared" si="35"/>
        <v/>
      </c>
      <c r="X27" s="430" t="str">
        <f t="shared" si="36"/>
        <v/>
      </c>
      <c r="Y27" s="429" t="str">
        <f t="shared" si="37"/>
        <v/>
      </c>
      <c r="Z27" s="429" t="str">
        <f t="shared" si="3"/>
        <v/>
      </c>
      <c r="AA27" s="429" t="str">
        <f t="shared" si="4"/>
        <v/>
      </c>
      <c r="AB27" s="429" t="str">
        <f t="shared" si="5"/>
        <v/>
      </c>
      <c r="AC27" s="429" t="str">
        <f t="shared" si="6"/>
        <v/>
      </c>
      <c r="AD27" s="429" t="str">
        <f t="shared" si="7"/>
        <v/>
      </c>
      <c r="AE27" s="429" t="str">
        <f t="shared" si="38"/>
        <v/>
      </c>
      <c r="AF27" s="429" t="str">
        <f t="shared" si="8"/>
        <v/>
      </c>
      <c r="AG27" s="429" t="str">
        <f t="shared" si="9"/>
        <v/>
      </c>
      <c r="AH27" s="429" t="str">
        <f t="shared" si="10"/>
        <v/>
      </c>
      <c r="AI27" s="431" t="str">
        <f t="shared" si="11"/>
        <v/>
      </c>
      <c r="AJ27" s="429" t="str">
        <f t="shared" si="39"/>
        <v/>
      </c>
      <c r="AK27" s="429" t="str">
        <f t="shared" si="40"/>
        <v/>
      </c>
      <c r="AL27" s="429" t="str">
        <f t="shared" si="41"/>
        <v/>
      </c>
      <c r="AM27" s="429" t="str">
        <f t="shared" si="42"/>
        <v/>
      </c>
      <c r="AN27" s="432"/>
      <c r="AO27" s="432"/>
      <c r="AP27" s="205"/>
      <c r="AQ27" s="205"/>
      <c r="AR27" s="205"/>
      <c r="AS27" s="205"/>
      <c r="AT27" s="205"/>
      <c r="AU27" s="205"/>
      <c r="AV27" s="205"/>
      <c r="AW27" s="205"/>
      <c r="AX27" s="205"/>
      <c r="AY27" s="205"/>
      <c r="AZ27" s="432"/>
      <c r="BJ27" s="154"/>
      <c r="BK27" s="154"/>
      <c r="BL27" s="154"/>
      <c r="BM27" s="154"/>
      <c r="BN27" s="154"/>
      <c r="BO27" s="154"/>
      <c r="BP27" s="154"/>
      <c r="BQ27" s="154"/>
      <c r="BR27" s="154"/>
      <c r="BS27" s="154"/>
      <c r="BT27" s="154"/>
      <c r="BU27" s="152">
        <v>5</v>
      </c>
      <c r="BV27" s="433" t="str">
        <f t="shared" si="12"/>
        <v/>
      </c>
      <c r="BW27" s="433" t="str">
        <f t="shared" si="13"/>
        <v/>
      </c>
      <c r="BX27" s="434" t="str">
        <f t="shared" si="14"/>
        <v/>
      </c>
      <c r="BY27" s="205" t="str">
        <f t="shared" si="43"/>
        <v/>
      </c>
      <c r="BZ27" s="205" t="str">
        <f t="shared" si="74"/>
        <v/>
      </c>
      <c r="CA27" s="207" t="str">
        <f t="shared" si="15"/>
        <v/>
      </c>
      <c r="CB27" s="453" t="str">
        <f>IF(BY27="","",COUNTIF(BY$23:BY26,"&lt;1")+1)</f>
        <v/>
      </c>
      <c r="CC27" s="205" t="str">
        <f t="shared" si="44"/>
        <v/>
      </c>
      <c r="CD27" s="436" t="str">
        <f t="shared" si="16"/>
        <v/>
      </c>
      <c r="CE27" s="433" t="str">
        <f t="shared" si="45"/>
        <v/>
      </c>
      <c r="CF27" s="438" t="str">
        <f t="shared" si="17"/>
        <v/>
      </c>
      <c r="CG27" s="433" t="str">
        <f t="shared" si="18"/>
        <v/>
      </c>
      <c r="CH27" s="439" t="str">
        <f t="shared" si="19"/>
        <v/>
      </c>
      <c r="CI27" s="205" t="str">
        <f t="shared" si="46"/>
        <v/>
      </c>
      <c r="CJ27" s="205" t="str">
        <f t="shared" si="47"/>
        <v/>
      </c>
      <c r="CK27" s="205" t="str">
        <f>IF(OR(N27="PIPAY450",N27="PIPAY900"),MRIt(J27,M27,V27,N27),IF(N27="OGFConNEW",MRIt(H27,M27,V27,N27),IF(N27="PIOGFCPAY450",MAX(60,(0.3*J27)+35),"")))</f>
        <v/>
      </c>
      <c r="CL27" s="205" t="str">
        <f t="shared" si="48"/>
        <v/>
      </c>
      <c r="CM27" s="208">
        <f t="shared" si="49"/>
        <v>0</v>
      </c>
      <c r="CN27" s="440" t="str">
        <f>IFERROR(IF(N27="60PAY900",ADJ60x(CM27),IF(N27="75PAY450",ADJ75x(CM27),IF(N27="PIPAY900",ADJPoTthick(CM27,CL27),IF(N27="PIPAY450",ADJPoTthin(CM27,CL27),IF(N27="OGFConNEW",ADJPoTogfc(CL27),""))))),"must corr")</f>
        <v/>
      </c>
      <c r="CO27" s="441" t="str">
        <f t="shared" si="50"/>
        <v/>
      </c>
      <c r="CQ27" s="205" t="str">
        <f t="shared" si="51"/>
        <v/>
      </c>
      <c r="CR27" s="205" t="str">
        <f>IF(OR(N27="PIPAY450",N27="PIPAY900",N27="PIOGFCPAY450",N27="75OGFCPAY450"),MRIt(J27,M27,V27,N27),IF(N27="OGFConNEW",MRIt(H27,M27,V27,N27),""))</f>
        <v/>
      </c>
      <c r="CS27" s="205" t="str">
        <f t="shared" si="52"/>
        <v/>
      </c>
      <c r="CT27" s="208" t="str">
        <f t="shared" si="53"/>
        <v/>
      </c>
      <c r="CU27" s="440" t="str">
        <f>IFERROR(IF(N27="60PAY900",ADJ60x(CT27),IF(N27="75PAY450",ADJ75x(CT27),IF(N27="PIPAY900",ADJPoTthick(CT27,CS27),IF(N27="PIPAY450",ADJPoTthin(CT27,CS27),IF(N27="OGFConNEW",ADJPoTogfc(CS27),""))))),"must corr")</f>
        <v/>
      </c>
      <c r="CV27" s="442" t="str">
        <f t="shared" si="54"/>
        <v/>
      </c>
      <c r="CW27" s="443"/>
      <c r="CY27" s="207"/>
      <c r="CZ27" s="444" t="s">
        <v>1876</v>
      </c>
      <c r="DA27" s="445" t="str">
        <f>IFERROR(IF(AZ27=TRUE,corval(CO27,CV27),CO27),CZ27)</f>
        <v/>
      </c>
      <c r="DB27" s="205" t="b">
        <f t="shared" si="55"/>
        <v>0</v>
      </c>
      <c r="DC27" s="205" t="b">
        <f t="shared" si="56"/>
        <v>1</v>
      </c>
      <c r="DD27" s="205" t="b">
        <f t="shared" si="57"/>
        <v>1</v>
      </c>
      <c r="DE27" s="446" t="str">
        <f t="shared" si="58"/>
        <v/>
      </c>
      <c r="DG27" s="208" t="str">
        <f t="shared" si="59"/>
        <v/>
      </c>
      <c r="DH27" s="208">
        <f t="shared" si="60"/>
        <v>0</v>
      </c>
      <c r="DI27" s="205" t="e">
        <f t="shared" si="61"/>
        <v>#VALUE!</v>
      </c>
      <c r="DJ27" s="205" t="e">
        <f t="shared" si="62"/>
        <v>#VALUE!</v>
      </c>
      <c r="DK27" s="205" t="e">
        <f t="shared" si="63"/>
        <v>#VALUE!</v>
      </c>
      <c r="DM27" s="208">
        <f t="shared" si="64"/>
        <v>0</v>
      </c>
      <c r="DN27" s="208">
        <f t="shared" si="65"/>
        <v>0</v>
      </c>
      <c r="DO27" s="205">
        <f t="shared" si="66"/>
        <v>75</v>
      </c>
      <c r="DP27" s="205">
        <f t="shared" si="67"/>
        <v>0</v>
      </c>
      <c r="DQ27" s="446" t="e">
        <f t="shared" ca="1" si="68"/>
        <v>#NAME?</v>
      </c>
      <c r="DR27" s="446" t="e">
        <f t="shared" ca="1" si="69"/>
        <v>#NAME?</v>
      </c>
      <c r="DT27" s="208">
        <f t="shared" si="70"/>
        <v>0</v>
      </c>
      <c r="DU27" s="446" t="e">
        <f t="shared" ca="1" si="71"/>
        <v>#NAME?</v>
      </c>
      <c r="DV27" s="446" t="e">
        <f t="shared" ca="1" si="72"/>
        <v>#NAME?</v>
      </c>
      <c r="EB27" s="280"/>
      <c r="EH27" s="280"/>
    </row>
    <row r="28" spans="1:138" ht="15.75" x14ac:dyDescent="0.25">
      <c r="A28" s="448" t="str">
        <f>IFERROR(ROUNDUP(IF(OR(N28="PIPAY450",N28="PIPAY900"),MRIt(J28,M28,V28,N28),IF(N28="PIOGFCPAY450",MAX(60,(0.3*J28)+35),"")),1),"")</f>
        <v/>
      </c>
      <c r="B28" s="413">
        <v>6</v>
      </c>
      <c r="C28" s="414"/>
      <c r="D28" s="449"/>
      <c r="E28" s="416" t="str">
        <f>IF('EXIST IP'!A7="","",'EXIST IP'!A7)</f>
        <v/>
      </c>
      <c r="F28" s="450" t="str">
        <f>IF('EXIST IP'!B7="","",'EXIST IP'!B7)</f>
        <v/>
      </c>
      <c r="G28" s="450" t="str">
        <f>IF('EXIST IP'!C7="","",'EXIST IP'!C7)</f>
        <v/>
      </c>
      <c r="H28" s="418" t="str">
        <f>IF('EXIST IP'!D7="","",'EXIST IP'!D7)</f>
        <v/>
      </c>
      <c r="I28" s="451" t="str">
        <f>IF(BASELINE!D7="","",BASELINE!D7)</f>
        <v/>
      </c>
      <c r="J28" s="420"/>
      <c r="K28" s="421"/>
      <c r="L28" s="422" t="str">
        <f>IF(FINAL!D7=0,"",FINAL!D7)</f>
        <v/>
      </c>
      <c r="M28" s="421"/>
      <c r="N28" s="421"/>
      <c r="O28" s="421"/>
      <c r="P28" s="423" t="str">
        <f t="shared" si="31"/>
        <v/>
      </c>
      <c r="Q28" s="424" t="str">
        <f t="shared" si="32"/>
        <v/>
      </c>
      <c r="R28" s="425"/>
      <c r="S28" s="452" t="str">
        <f t="shared" si="73"/>
        <v/>
      </c>
      <c r="T28" s="427" t="str">
        <f>IF(OR(BASELINE!I7&gt;BASELINE!J7,FINAL!I7&gt;FINAL!J7),"M.D.","")</f>
        <v/>
      </c>
      <c r="U28" s="428" t="str">
        <f t="shared" si="33"/>
        <v/>
      </c>
      <c r="V28" s="429" t="str">
        <f t="shared" si="34"/>
        <v/>
      </c>
      <c r="W28" s="429" t="str">
        <f t="shared" si="35"/>
        <v/>
      </c>
      <c r="X28" s="430" t="str">
        <f t="shared" si="36"/>
        <v/>
      </c>
      <c r="Y28" s="429" t="str">
        <f t="shared" si="37"/>
        <v/>
      </c>
      <c r="Z28" s="429" t="str">
        <f t="shared" si="3"/>
        <v/>
      </c>
      <c r="AA28" s="429" t="str">
        <f t="shared" si="4"/>
        <v/>
      </c>
      <c r="AB28" s="429" t="str">
        <f t="shared" si="5"/>
        <v/>
      </c>
      <c r="AC28" s="429" t="str">
        <f t="shared" si="6"/>
        <v/>
      </c>
      <c r="AD28" s="429" t="str">
        <f t="shared" si="7"/>
        <v/>
      </c>
      <c r="AE28" s="429" t="str">
        <f t="shared" si="38"/>
        <v/>
      </c>
      <c r="AF28" s="429" t="str">
        <f t="shared" si="8"/>
        <v/>
      </c>
      <c r="AG28" s="429" t="str">
        <f t="shared" si="9"/>
        <v/>
      </c>
      <c r="AH28" s="429" t="str">
        <f t="shared" si="10"/>
        <v/>
      </c>
      <c r="AI28" s="431" t="str">
        <f t="shared" si="11"/>
        <v/>
      </c>
      <c r="AJ28" s="429" t="str">
        <f t="shared" si="39"/>
        <v/>
      </c>
      <c r="AK28" s="429" t="str">
        <f t="shared" si="40"/>
        <v/>
      </c>
      <c r="AL28" s="429" t="str">
        <f t="shared" si="41"/>
        <v/>
      </c>
      <c r="AM28" s="429" t="str">
        <f t="shared" si="42"/>
        <v/>
      </c>
      <c r="AN28" s="432"/>
      <c r="AO28" s="432"/>
      <c r="AP28" s="205"/>
      <c r="AQ28" s="205"/>
      <c r="AR28" s="205"/>
      <c r="AS28" s="205"/>
      <c r="AT28" s="205"/>
      <c r="AU28" s="205"/>
      <c r="AV28" s="205"/>
      <c r="AW28" s="205"/>
      <c r="AX28" s="205"/>
      <c r="AY28" s="205"/>
      <c r="AZ28" s="432"/>
      <c r="BJ28" s="154"/>
      <c r="BK28" s="154"/>
      <c r="BL28" s="154"/>
      <c r="BM28" s="154"/>
      <c r="BN28" s="154"/>
      <c r="BO28" s="154"/>
      <c r="BP28" s="154"/>
      <c r="BQ28" s="154"/>
      <c r="BR28" s="154"/>
      <c r="BS28" s="154"/>
      <c r="BT28" s="154"/>
      <c r="BU28" s="152">
        <v>6</v>
      </c>
      <c r="BV28" s="433" t="str">
        <f t="shared" si="12"/>
        <v/>
      </c>
      <c r="BW28" s="433" t="str">
        <f t="shared" si="13"/>
        <v/>
      </c>
      <c r="BX28" s="434" t="str">
        <f t="shared" si="14"/>
        <v/>
      </c>
      <c r="BY28" s="205" t="str">
        <f t="shared" si="43"/>
        <v/>
      </c>
      <c r="BZ28" s="205" t="str">
        <f t="shared" si="74"/>
        <v/>
      </c>
      <c r="CA28" s="207" t="str">
        <f t="shared" si="15"/>
        <v/>
      </c>
      <c r="CB28" s="453" t="str">
        <f>IF(BY28="","",COUNTIF(BY$23:BY27,"&lt;1")+1)</f>
        <v/>
      </c>
      <c r="CC28" s="205" t="str">
        <f t="shared" si="44"/>
        <v/>
      </c>
      <c r="CD28" s="436" t="str">
        <f t="shared" si="16"/>
        <v/>
      </c>
      <c r="CE28" s="433" t="str">
        <f t="shared" si="45"/>
        <v/>
      </c>
      <c r="CF28" s="438" t="str">
        <f t="shared" si="17"/>
        <v/>
      </c>
      <c r="CG28" s="433" t="str">
        <f t="shared" si="18"/>
        <v/>
      </c>
      <c r="CH28" s="439" t="str">
        <f t="shared" si="19"/>
        <v/>
      </c>
      <c r="CI28" s="205" t="str">
        <f t="shared" si="46"/>
        <v/>
      </c>
      <c r="CJ28" s="205" t="str">
        <f t="shared" si="47"/>
        <v/>
      </c>
      <c r="CK28" s="205" t="str">
        <f>IF(OR(N28="PIPAY450",N28="PIPAY900"),MRIt(J28,M28,V28,N28),IF(N28="OGFConNEW",MRIt(H28,M28,V28,N28),IF(N28="PIOGFCPAY450",MAX(60,(0.3*J28)+35),"")))</f>
        <v/>
      </c>
      <c r="CL28" s="205" t="str">
        <f t="shared" si="48"/>
        <v/>
      </c>
      <c r="CM28" s="208">
        <f t="shared" si="49"/>
        <v>0</v>
      </c>
      <c r="CN28" s="440" t="str">
        <f>IFERROR(IF(N28="60PAY900",ADJ60x(CM28),IF(N28="75PAY450",ADJ75x(CM28),IF(N28="PIPAY900",ADJPoTthick(CM28,CL28),IF(N28="PIPAY450",ADJPoTthin(CM28,CL28),IF(N28="OGFConNEW",ADJPoTogfc(CL28),""))))),"must corr")</f>
        <v/>
      </c>
      <c r="CO28" s="441" t="str">
        <f t="shared" si="50"/>
        <v/>
      </c>
      <c r="CQ28" s="205" t="str">
        <f t="shared" si="51"/>
        <v/>
      </c>
      <c r="CR28" s="205" t="str">
        <f>IF(OR(N28="PIPAY450",N28="PIPAY900",N28="PIOGFCPAY450",N28="75OGFCPAY450"),MRIt(J28,M28,V28,N28),IF(N28="OGFConNEW",MRIt(H28,M28,V28,N28),""))</f>
        <v/>
      </c>
      <c r="CS28" s="205" t="str">
        <f t="shared" si="52"/>
        <v/>
      </c>
      <c r="CT28" s="208" t="str">
        <f t="shared" si="53"/>
        <v/>
      </c>
      <c r="CU28" s="440" t="str">
        <f>IFERROR(IF(N28="60PAY900",ADJ60x(CT28),IF(N28="75PAY450",ADJ75x(CT28),IF(N28="PIPAY900",ADJPoTthick(CT28,CS28),IF(N28="PIPAY450",ADJPoTthin(CT28,CS28),IF(N28="OGFConNEW",ADJPoTogfc(CS28),""))))),"must corr")</f>
        <v/>
      </c>
      <c r="CV28" s="442" t="str">
        <f t="shared" si="54"/>
        <v/>
      </c>
      <c r="CW28" s="443"/>
      <c r="CY28" s="207"/>
      <c r="CZ28" s="444" t="s">
        <v>1876</v>
      </c>
      <c r="DA28" s="445" t="str">
        <f>IFERROR(IF(AZ28=TRUE,corval(CO28,CV28),CO28),CZ28)</f>
        <v/>
      </c>
      <c r="DB28" s="205" t="b">
        <f t="shared" si="55"/>
        <v>0</v>
      </c>
      <c r="DC28" s="205" t="b">
        <f t="shared" si="56"/>
        <v>1</v>
      </c>
      <c r="DD28" s="205" t="b">
        <f t="shared" si="57"/>
        <v>1</v>
      </c>
      <c r="DE28" s="446" t="str">
        <f t="shared" si="58"/>
        <v/>
      </c>
      <c r="DG28" s="208" t="str">
        <f t="shared" si="59"/>
        <v/>
      </c>
      <c r="DH28" s="208">
        <f t="shared" si="60"/>
        <v>0</v>
      </c>
      <c r="DI28" s="205" t="e">
        <f t="shared" si="61"/>
        <v>#VALUE!</v>
      </c>
      <c r="DJ28" s="205" t="e">
        <f t="shared" si="62"/>
        <v>#VALUE!</v>
      </c>
      <c r="DK28" s="205" t="e">
        <f t="shared" si="63"/>
        <v>#VALUE!</v>
      </c>
      <c r="DM28" s="208">
        <f t="shared" si="64"/>
        <v>0</v>
      </c>
      <c r="DN28" s="208">
        <f t="shared" si="65"/>
        <v>0</v>
      </c>
      <c r="DO28" s="205">
        <f t="shared" si="66"/>
        <v>75</v>
      </c>
      <c r="DP28" s="205">
        <f t="shared" si="67"/>
        <v>0</v>
      </c>
      <c r="DQ28" s="446" t="e">
        <f t="shared" ca="1" si="68"/>
        <v>#NAME?</v>
      </c>
      <c r="DR28" s="446" t="e">
        <f t="shared" ca="1" si="69"/>
        <v>#NAME?</v>
      </c>
      <c r="DT28" s="208">
        <f t="shared" si="70"/>
        <v>0</v>
      </c>
      <c r="DU28" s="446" t="e">
        <f t="shared" ca="1" si="71"/>
        <v>#NAME?</v>
      </c>
      <c r="DV28" s="446" t="e">
        <f t="shared" ca="1" si="72"/>
        <v>#NAME?</v>
      </c>
      <c r="EC28" s="280"/>
      <c r="EH28" s="280"/>
    </row>
    <row r="29" spans="1:138" ht="15" customHeight="1" x14ac:dyDescent="0.25">
      <c r="A29" s="448" t="str">
        <f>IFERROR(ROUNDUP(IF(OR(N29="PIPAY450",N29="PIPAY900"),MRIt(J29,M29,V29,N29),IF(N29="PIOGFCPAY450",MAX(60,(0.3*J29)+35),"")),1),"")</f>
        <v/>
      </c>
      <c r="B29" s="413">
        <v>7</v>
      </c>
      <c r="C29" s="414"/>
      <c r="D29" s="449"/>
      <c r="E29" s="416" t="str">
        <f>IF('EXIST IP'!A8="","",'EXIST IP'!A8)</f>
        <v/>
      </c>
      <c r="F29" s="450" t="str">
        <f>IF('EXIST IP'!B8="","",'EXIST IP'!B8)</f>
        <v/>
      </c>
      <c r="G29" s="450" t="str">
        <f>IF('EXIST IP'!C8="","",'EXIST IP'!C8)</f>
        <v/>
      </c>
      <c r="H29" s="418" t="str">
        <f>IF('EXIST IP'!D8="","",'EXIST IP'!D8)</f>
        <v/>
      </c>
      <c r="I29" s="451" t="str">
        <f>IF(BASELINE!D8="","",BASELINE!D8)</f>
        <v/>
      </c>
      <c r="J29" s="420"/>
      <c r="K29" s="421"/>
      <c r="L29" s="422" t="str">
        <f>IF(FINAL!D8=0,"",FINAL!D8)</f>
        <v/>
      </c>
      <c r="M29" s="421"/>
      <c r="N29" s="421"/>
      <c r="O29" s="421"/>
      <c r="P29" s="423" t="str">
        <f t="shared" si="31"/>
        <v/>
      </c>
      <c r="Q29" s="424" t="str">
        <f t="shared" si="32"/>
        <v/>
      </c>
      <c r="R29" s="425"/>
      <c r="S29" s="452" t="str">
        <f t="shared" si="73"/>
        <v/>
      </c>
      <c r="T29" s="427" t="str">
        <f>IF(OR(BASELINE!I8&gt;BASELINE!J8,FINAL!I8&gt;FINAL!J8),"M.D.","")</f>
        <v/>
      </c>
      <c r="U29" s="428" t="str">
        <f t="shared" si="33"/>
        <v/>
      </c>
      <c r="V29" s="429" t="str">
        <f t="shared" si="34"/>
        <v/>
      </c>
      <c r="W29" s="429" t="str">
        <f t="shared" si="35"/>
        <v/>
      </c>
      <c r="X29" s="430" t="str">
        <f t="shared" si="36"/>
        <v/>
      </c>
      <c r="Y29" s="429" t="str">
        <f t="shared" si="37"/>
        <v/>
      </c>
      <c r="Z29" s="429" t="str">
        <f t="shared" si="3"/>
        <v/>
      </c>
      <c r="AA29" s="429" t="str">
        <f t="shared" si="4"/>
        <v/>
      </c>
      <c r="AB29" s="429" t="str">
        <f t="shared" si="5"/>
        <v/>
      </c>
      <c r="AC29" s="429" t="str">
        <f t="shared" si="6"/>
        <v/>
      </c>
      <c r="AD29" s="429" t="str">
        <f t="shared" si="7"/>
        <v/>
      </c>
      <c r="AE29" s="429" t="str">
        <f t="shared" si="38"/>
        <v/>
      </c>
      <c r="AF29" s="429" t="str">
        <f t="shared" si="8"/>
        <v/>
      </c>
      <c r="AG29" s="429" t="str">
        <f t="shared" si="9"/>
        <v/>
      </c>
      <c r="AH29" s="429" t="str">
        <f t="shared" si="10"/>
        <v/>
      </c>
      <c r="AI29" s="431" t="str">
        <f t="shared" si="11"/>
        <v/>
      </c>
      <c r="AJ29" s="429" t="str">
        <f t="shared" si="39"/>
        <v/>
      </c>
      <c r="AK29" s="429" t="str">
        <f t="shared" si="40"/>
        <v/>
      </c>
      <c r="AL29" s="429" t="str">
        <f t="shared" si="41"/>
        <v/>
      </c>
      <c r="AM29" s="429" t="str">
        <f t="shared" si="42"/>
        <v/>
      </c>
      <c r="AN29" s="432"/>
      <c r="AO29" s="432"/>
      <c r="AP29" s="205"/>
      <c r="AQ29" s="205"/>
      <c r="AR29" s="205"/>
      <c r="AS29" s="205"/>
      <c r="AT29" s="205"/>
      <c r="AU29" s="205"/>
      <c r="AV29" s="205"/>
      <c r="AW29" s="205"/>
      <c r="AX29" s="205"/>
      <c r="AY29" s="205"/>
      <c r="AZ29" s="432"/>
      <c r="BJ29" s="154"/>
      <c r="BK29" s="154"/>
      <c r="BL29" s="154"/>
      <c r="BM29" s="154"/>
      <c r="BN29" s="154"/>
      <c r="BO29" s="154"/>
      <c r="BP29" s="154"/>
      <c r="BQ29" s="154"/>
      <c r="BR29" s="154"/>
      <c r="BS29" s="154"/>
      <c r="BT29" s="154"/>
      <c r="BU29" s="152">
        <v>7</v>
      </c>
      <c r="BV29" s="433" t="str">
        <f t="shared" si="12"/>
        <v/>
      </c>
      <c r="BW29" s="433" t="str">
        <f t="shared" si="13"/>
        <v/>
      </c>
      <c r="BX29" s="434" t="str">
        <f t="shared" si="14"/>
        <v/>
      </c>
      <c r="BY29" s="205" t="str">
        <f t="shared" si="43"/>
        <v/>
      </c>
      <c r="BZ29" s="205" t="str">
        <f t="shared" si="74"/>
        <v/>
      </c>
      <c r="CA29" s="207" t="str">
        <f t="shared" si="15"/>
        <v/>
      </c>
      <c r="CB29" s="453" t="str">
        <f>IF(BY29="","",COUNTIF(BY$23:BY28,"&lt;1")+1)</f>
        <v/>
      </c>
      <c r="CC29" s="205" t="str">
        <f t="shared" si="44"/>
        <v/>
      </c>
      <c r="CD29" s="436" t="str">
        <f t="shared" si="16"/>
        <v/>
      </c>
      <c r="CE29" s="433" t="str">
        <f t="shared" si="45"/>
        <v/>
      </c>
      <c r="CF29" s="438" t="str">
        <f t="shared" si="17"/>
        <v/>
      </c>
      <c r="CG29" s="433" t="str">
        <f t="shared" si="18"/>
        <v/>
      </c>
      <c r="CH29" s="439" t="str">
        <f t="shared" si="19"/>
        <v/>
      </c>
      <c r="CI29" s="205" t="str">
        <f t="shared" si="46"/>
        <v/>
      </c>
      <c r="CJ29" s="205" t="str">
        <f t="shared" si="47"/>
        <v/>
      </c>
      <c r="CK29" s="205" t="str">
        <f>IF(OR(N29="PIPAY450",N29="PIPAY900"),MRIt(J29,M29,V29,N29),IF(N29="OGFConNEW",MRIt(H29,M29,V29,N29),IF(N29="PIOGFCPAY450",MAX(60,(0.3*J29)+35),"")))</f>
        <v/>
      </c>
      <c r="CL29" s="205" t="str">
        <f t="shared" si="48"/>
        <v/>
      </c>
      <c r="CM29" s="208">
        <f t="shared" si="49"/>
        <v>0</v>
      </c>
      <c r="CN29" s="440" t="str">
        <f>IFERROR(IF(N29="60PAY900",ADJ60x(CM29),IF(N29="75PAY450",ADJ75x(CM29),IF(N29="PIPAY900",ADJPoTthick(CM29,CL29),IF(N29="PIPAY450",ADJPoTthin(CM29,CL29),IF(N29="OGFConNEW",ADJPoTogfc(CL29),""))))),"must corr")</f>
        <v/>
      </c>
      <c r="CO29" s="441" t="str">
        <f t="shared" si="50"/>
        <v/>
      </c>
      <c r="CQ29" s="205" t="str">
        <f t="shared" si="51"/>
        <v/>
      </c>
      <c r="CR29" s="205" t="str">
        <f>IF(OR(N29="PIPAY450",N29="PIPAY900",N29="PIOGFCPAY450",N29="75OGFCPAY450"),MRIt(J29,M29,V29,N29),IF(N29="OGFConNEW",MRIt(H29,M29,V29,N29),""))</f>
        <v/>
      </c>
      <c r="CS29" s="205" t="str">
        <f t="shared" si="52"/>
        <v/>
      </c>
      <c r="CT29" s="208" t="str">
        <f t="shared" si="53"/>
        <v/>
      </c>
      <c r="CU29" s="440" t="str">
        <f>IFERROR(IF(N29="60PAY900",ADJ60x(CT29),IF(N29="75PAY450",ADJ75x(CT29),IF(N29="PIPAY900",ADJPoTthick(CT29,CS29),IF(N29="PIPAY450",ADJPoTthin(CT29,CS29),IF(N29="OGFConNEW",ADJPoTogfc(CS29),""))))),"must corr")</f>
        <v/>
      </c>
      <c r="CV29" s="442" t="str">
        <f t="shared" si="54"/>
        <v/>
      </c>
      <c r="CW29" s="443"/>
      <c r="CY29" s="207"/>
      <c r="CZ29" s="444" t="s">
        <v>1876</v>
      </c>
      <c r="DA29" s="445" t="str">
        <f>IFERROR(IF(AZ29=TRUE,corval(CO29,CV29),CO29),CZ29)</f>
        <v/>
      </c>
      <c r="DB29" s="205" t="b">
        <f t="shared" si="55"/>
        <v>0</v>
      </c>
      <c r="DC29" s="205" t="b">
        <f t="shared" si="56"/>
        <v>1</v>
      </c>
      <c r="DD29" s="205" t="b">
        <f t="shared" si="57"/>
        <v>1</v>
      </c>
      <c r="DE29" s="446" t="str">
        <f t="shared" si="58"/>
        <v/>
      </c>
      <c r="DG29" s="208" t="str">
        <f t="shared" si="59"/>
        <v/>
      </c>
      <c r="DH29" s="208">
        <f t="shared" si="60"/>
        <v>0</v>
      </c>
      <c r="DI29" s="205" t="e">
        <f t="shared" si="61"/>
        <v>#VALUE!</v>
      </c>
      <c r="DJ29" s="205" t="e">
        <f t="shared" si="62"/>
        <v>#VALUE!</v>
      </c>
      <c r="DK29" s="205" t="e">
        <f t="shared" si="63"/>
        <v>#VALUE!</v>
      </c>
      <c r="DM29" s="208">
        <f t="shared" si="64"/>
        <v>0</v>
      </c>
      <c r="DN29" s="208">
        <f t="shared" si="65"/>
        <v>0</v>
      </c>
      <c r="DO29" s="205">
        <f t="shared" si="66"/>
        <v>75</v>
      </c>
      <c r="DP29" s="205">
        <f t="shared" si="67"/>
        <v>0</v>
      </c>
      <c r="DQ29" s="446" t="e">
        <f t="shared" ca="1" si="68"/>
        <v>#NAME?</v>
      </c>
      <c r="DR29" s="446" t="e">
        <f t="shared" ca="1" si="69"/>
        <v>#NAME?</v>
      </c>
      <c r="DT29" s="208">
        <f t="shared" si="70"/>
        <v>0</v>
      </c>
      <c r="DU29" s="446" t="e">
        <f t="shared" ca="1" si="71"/>
        <v>#NAME?</v>
      </c>
      <c r="DV29" s="446" t="e">
        <f t="shared" ca="1" si="72"/>
        <v>#NAME?</v>
      </c>
      <c r="DZ29" s="454"/>
      <c r="EB29" s="455"/>
      <c r="EC29" s="280"/>
      <c r="EH29" s="280"/>
    </row>
    <row r="30" spans="1:138" ht="15.75" x14ac:dyDescent="0.25">
      <c r="A30" s="448" t="str">
        <f>IFERROR(ROUNDUP(IF(OR(N30="PIPAY450",N30="PIPAY900"),MRIt(J30,M30,V30,N30),IF(N30="PIOGFCPAY450",MAX(60,(0.3*J30)+35),"")),1),"")</f>
        <v/>
      </c>
      <c r="B30" s="413">
        <v>8</v>
      </c>
      <c r="C30" s="414"/>
      <c r="D30" s="449"/>
      <c r="E30" s="416" t="str">
        <f>IF('EXIST IP'!A9="","",'EXIST IP'!A9)</f>
        <v/>
      </c>
      <c r="F30" s="450" t="str">
        <f>IF('EXIST IP'!B9="","",'EXIST IP'!B9)</f>
        <v/>
      </c>
      <c r="G30" s="450" t="str">
        <f>IF('EXIST IP'!C9="","",'EXIST IP'!C9)</f>
        <v/>
      </c>
      <c r="H30" s="418" t="str">
        <f>IF('EXIST IP'!D9="","",'EXIST IP'!D9)</f>
        <v/>
      </c>
      <c r="I30" s="451" t="str">
        <f>IF(BASELINE!D9="","",BASELINE!D9)</f>
        <v/>
      </c>
      <c r="J30" s="420"/>
      <c r="K30" s="421"/>
      <c r="L30" s="422" t="str">
        <f>IF(FINAL!D9=0,"",FINAL!D9)</f>
        <v/>
      </c>
      <c r="M30" s="421"/>
      <c r="N30" s="421"/>
      <c r="O30" s="421"/>
      <c r="P30" s="423" t="str">
        <f t="shared" si="31"/>
        <v/>
      </c>
      <c r="Q30" s="424" t="str">
        <f t="shared" si="32"/>
        <v/>
      </c>
      <c r="R30" s="425"/>
      <c r="S30" s="452" t="str">
        <f t="shared" si="73"/>
        <v/>
      </c>
      <c r="T30" s="427" t="str">
        <f>IF(OR(BASELINE!I9&gt;BASELINE!J9,FINAL!I9&gt;FINAL!J9),"M.D.","")</f>
        <v/>
      </c>
      <c r="U30" s="428" t="str">
        <f t="shared" si="33"/>
        <v/>
      </c>
      <c r="V30" s="429" t="str">
        <f t="shared" si="34"/>
        <v/>
      </c>
      <c r="W30" s="429" t="str">
        <f t="shared" si="35"/>
        <v/>
      </c>
      <c r="X30" s="430" t="str">
        <f t="shared" si="36"/>
        <v/>
      </c>
      <c r="Y30" s="429" t="str">
        <f t="shared" si="37"/>
        <v/>
      </c>
      <c r="Z30" s="429" t="str">
        <f t="shared" si="3"/>
        <v/>
      </c>
      <c r="AA30" s="429" t="str">
        <f t="shared" si="4"/>
        <v/>
      </c>
      <c r="AB30" s="429" t="str">
        <f t="shared" si="5"/>
        <v/>
      </c>
      <c r="AC30" s="429" t="str">
        <f t="shared" si="6"/>
        <v/>
      </c>
      <c r="AD30" s="429" t="str">
        <f t="shared" si="7"/>
        <v/>
      </c>
      <c r="AE30" s="429" t="str">
        <f t="shared" si="38"/>
        <v/>
      </c>
      <c r="AF30" s="429" t="str">
        <f t="shared" si="8"/>
        <v/>
      </c>
      <c r="AG30" s="429" t="str">
        <f t="shared" si="9"/>
        <v/>
      </c>
      <c r="AH30" s="429" t="str">
        <f t="shared" si="10"/>
        <v/>
      </c>
      <c r="AI30" s="431" t="str">
        <f t="shared" si="11"/>
        <v/>
      </c>
      <c r="AJ30" s="429" t="str">
        <f t="shared" si="39"/>
        <v/>
      </c>
      <c r="AK30" s="429" t="str">
        <f t="shared" si="40"/>
        <v/>
      </c>
      <c r="AL30" s="429" t="str">
        <f t="shared" si="41"/>
        <v/>
      </c>
      <c r="AM30" s="429" t="str">
        <f t="shared" si="42"/>
        <v/>
      </c>
      <c r="AN30" s="432"/>
      <c r="AO30" s="432"/>
      <c r="AP30" s="205"/>
      <c r="AQ30" s="205"/>
      <c r="AR30" s="205"/>
      <c r="AS30" s="205"/>
      <c r="AT30" s="205"/>
      <c r="AU30" s="205"/>
      <c r="AV30" s="205"/>
      <c r="AW30" s="205"/>
      <c r="AX30" s="205"/>
      <c r="AY30" s="205"/>
      <c r="AZ30" s="432"/>
      <c r="BJ30" s="154"/>
      <c r="BK30" s="154"/>
      <c r="BL30" s="154"/>
      <c r="BM30" s="154"/>
      <c r="BN30" s="154"/>
      <c r="BO30" s="154"/>
      <c r="BP30" s="154"/>
      <c r="BQ30" s="154"/>
      <c r="BR30" s="154"/>
      <c r="BS30" s="154"/>
      <c r="BT30" s="154"/>
      <c r="BU30" s="152">
        <v>8</v>
      </c>
      <c r="BV30" s="433" t="str">
        <f t="shared" si="12"/>
        <v/>
      </c>
      <c r="BW30" s="433" t="str">
        <f t="shared" si="13"/>
        <v/>
      </c>
      <c r="BX30" s="434" t="str">
        <f t="shared" si="14"/>
        <v/>
      </c>
      <c r="BY30" s="205" t="str">
        <f t="shared" si="43"/>
        <v/>
      </c>
      <c r="BZ30" s="205" t="str">
        <f t="shared" si="74"/>
        <v/>
      </c>
      <c r="CA30" s="207" t="str">
        <f t="shared" si="15"/>
        <v/>
      </c>
      <c r="CB30" s="453" t="str">
        <f>IF(BY30="","",COUNTIF(BY$23:BY29,"&lt;1")+1)</f>
        <v/>
      </c>
      <c r="CC30" s="205" t="str">
        <f t="shared" si="44"/>
        <v/>
      </c>
      <c r="CD30" s="436" t="str">
        <f t="shared" si="16"/>
        <v/>
      </c>
      <c r="CE30" s="433" t="str">
        <f t="shared" si="45"/>
        <v/>
      </c>
      <c r="CF30" s="438" t="str">
        <f t="shared" si="17"/>
        <v/>
      </c>
      <c r="CG30" s="433" t="str">
        <f t="shared" si="18"/>
        <v/>
      </c>
      <c r="CH30" s="439" t="str">
        <f t="shared" si="19"/>
        <v/>
      </c>
      <c r="CI30" s="205" t="str">
        <f t="shared" si="46"/>
        <v/>
      </c>
      <c r="CJ30" s="205" t="str">
        <f t="shared" si="47"/>
        <v/>
      </c>
      <c r="CK30" s="205" t="str">
        <f>IF(OR(N30="PIPAY450",N30="PIPAY900"),MRIt(J30,M30,V30,N30),IF(N30="OGFConNEW",MRIt(H30,M30,V30,N30),IF(N30="PIOGFCPAY450",MAX(60,(0.3*J30)+35),"")))</f>
        <v/>
      </c>
      <c r="CL30" s="205" t="str">
        <f t="shared" si="48"/>
        <v/>
      </c>
      <c r="CM30" s="208">
        <f t="shared" si="49"/>
        <v>0</v>
      </c>
      <c r="CN30" s="440" t="str">
        <f>IFERROR(IF(N30="60PAY900",ADJ60x(CM30),IF(N30="75PAY450",ADJ75x(CM30),IF(N30="PIPAY900",ADJPoTthick(CM30,CL30),IF(N30="PIPAY450",ADJPoTthin(CM30,CL30),IF(N30="OGFConNEW",ADJPoTogfc(CL30),""))))),"must corr")</f>
        <v/>
      </c>
      <c r="CO30" s="441" t="str">
        <f t="shared" si="50"/>
        <v/>
      </c>
      <c r="CQ30" s="205" t="str">
        <f t="shared" si="51"/>
        <v/>
      </c>
      <c r="CR30" s="205" t="str">
        <f>IF(OR(N30="PIPAY450",N30="PIPAY900",N30="PIOGFCPAY450",N30="75OGFCPAY450"),MRIt(J30,M30,V30,N30),IF(N30="OGFConNEW",MRIt(H30,M30,V30,N30),""))</f>
        <v/>
      </c>
      <c r="CS30" s="205" t="str">
        <f t="shared" si="52"/>
        <v/>
      </c>
      <c r="CT30" s="208" t="str">
        <f t="shared" si="53"/>
        <v/>
      </c>
      <c r="CU30" s="440" t="str">
        <f>IFERROR(IF(N30="60PAY900",ADJ60x(CT30),IF(N30="75PAY450",ADJ75x(CT30),IF(N30="PIPAY900",ADJPoTthick(CT30,CS30),IF(N30="PIPAY450",ADJPoTthin(CT30,CS30),IF(N30="OGFConNEW",ADJPoTogfc(CS30),""))))),"must corr")</f>
        <v/>
      </c>
      <c r="CV30" s="442" t="str">
        <f t="shared" si="54"/>
        <v/>
      </c>
      <c r="CW30" s="443"/>
      <c r="CY30" s="207"/>
      <c r="CZ30" s="444" t="s">
        <v>1876</v>
      </c>
      <c r="DA30" s="445" t="str">
        <f>IFERROR(IF(AZ30=TRUE,corval(CO30,CV30),CO30),CZ30)</f>
        <v/>
      </c>
      <c r="DB30" s="205" t="b">
        <f t="shared" si="55"/>
        <v>0</v>
      </c>
      <c r="DC30" s="205" t="b">
        <f t="shared" si="56"/>
        <v>1</v>
      </c>
      <c r="DD30" s="205" t="b">
        <f t="shared" si="57"/>
        <v>1</v>
      </c>
      <c r="DE30" s="446" t="str">
        <f t="shared" si="58"/>
        <v/>
      </c>
      <c r="DG30" s="208" t="str">
        <f t="shared" si="59"/>
        <v/>
      </c>
      <c r="DH30" s="208">
        <f t="shared" si="60"/>
        <v>0</v>
      </c>
      <c r="DI30" s="205" t="e">
        <f t="shared" si="61"/>
        <v>#VALUE!</v>
      </c>
      <c r="DJ30" s="205" t="e">
        <f t="shared" si="62"/>
        <v>#VALUE!</v>
      </c>
      <c r="DK30" s="205" t="e">
        <f t="shared" si="63"/>
        <v>#VALUE!</v>
      </c>
      <c r="DM30" s="208">
        <f t="shared" si="64"/>
        <v>0</v>
      </c>
      <c r="DN30" s="208">
        <f t="shared" si="65"/>
        <v>0</v>
      </c>
      <c r="DO30" s="205">
        <f t="shared" si="66"/>
        <v>75</v>
      </c>
      <c r="DP30" s="205">
        <f t="shared" si="67"/>
        <v>0</v>
      </c>
      <c r="DQ30" s="446" t="e">
        <f t="shared" ca="1" si="68"/>
        <v>#NAME?</v>
      </c>
      <c r="DR30" s="446" t="e">
        <f t="shared" ca="1" si="69"/>
        <v>#NAME?</v>
      </c>
      <c r="DT30" s="208">
        <f t="shared" si="70"/>
        <v>0</v>
      </c>
      <c r="DU30" s="446" t="e">
        <f t="shared" ca="1" si="71"/>
        <v>#NAME?</v>
      </c>
      <c r="DV30" s="446" t="e">
        <f t="shared" ca="1" si="72"/>
        <v>#NAME?</v>
      </c>
      <c r="EC30" s="280"/>
      <c r="EH30" s="280"/>
    </row>
    <row r="31" spans="1:138" ht="15.75" x14ac:dyDescent="0.25">
      <c r="A31" s="448" t="str">
        <f>IFERROR(ROUNDUP(IF(OR(N31="PIPAY450",N31="PIPAY900"),MRIt(J31,M31,V31,N31),IF(N31="PIOGFCPAY450",MAX(60,(0.3*J31)+35),"")),1),"")</f>
        <v/>
      </c>
      <c r="B31" s="413">
        <v>9</v>
      </c>
      <c r="C31" s="414"/>
      <c r="D31" s="449"/>
      <c r="E31" s="416" t="str">
        <f>IF('EXIST IP'!A10="","",'EXIST IP'!A10)</f>
        <v/>
      </c>
      <c r="F31" s="450" t="str">
        <f>IF('EXIST IP'!B10="","",'EXIST IP'!B10)</f>
        <v/>
      </c>
      <c r="G31" s="450" t="str">
        <f>IF('EXIST IP'!C10="","",'EXIST IP'!C10)</f>
        <v/>
      </c>
      <c r="H31" s="418" t="str">
        <f>IF('EXIST IP'!D10="","",'EXIST IP'!D10)</f>
        <v/>
      </c>
      <c r="I31" s="451" t="str">
        <f>IF(BASELINE!D10="","",BASELINE!D10)</f>
        <v/>
      </c>
      <c r="J31" s="420"/>
      <c r="K31" s="421"/>
      <c r="L31" s="422" t="str">
        <f>IF(FINAL!D10=0,"",FINAL!D10)</f>
        <v/>
      </c>
      <c r="M31" s="421"/>
      <c r="N31" s="421"/>
      <c r="O31" s="421"/>
      <c r="P31" s="423" t="str">
        <f t="shared" si="31"/>
        <v/>
      </c>
      <c r="Q31" s="424" t="str">
        <f t="shared" si="32"/>
        <v/>
      </c>
      <c r="R31" s="425"/>
      <c r="S31" s="452" t="str">
        <f t="shared" si="73"/>
        <v/>
      </c>
      <c r="T31" s="427" t="str">
        <f>IF(OR(BASELINE!I10&gt;BASELINE!J10,FINAL!I10&gt;FINAL!J10),"M.D.","")</f>
        <v/>
      </c>
      <c r="U31" s="428" t="str">
        <f t="shared" si="33"/>
        <v/>
      </c>
      <c r="V31" s="429" t="str">
        <f t="shared" si="34"/>
        <v/>
      </c>
      <c r="W31" s="429" t="str">
        <f t="shared" si="35"/>
        <v/>
      </c>
      <c r="X31" s="430" t="str">
        <f t="shared" si="36"/>
        <v/>
      </c>
      <c r="Y31" s="429" t="str">
        <f t="shared" si="37"/>
        <v/>
      </c>
      <c r="Z31" s="429" t="str">
        <f t="shared" si="3"/>
        <v/>
      </c>
      <c r="AA31" s="429" t="str">
        <f t="shared" si="4"/>
        <v/>
      </c>
      <c r="AB31" s="429" t="str">
        <f t="shared" si="5"/>
        <v/>
      </c>
      <c r="AC31" s="429" t="str">
        <f t="shared" si="6"/>
        <v/>
      </c>
      <c r="AD31" s="429" t="str">
        <f t="shared" si="7"/>
        <v/>
      </c>
      <c r="AE31" s="429" t="str">
        <f t="shared" si="38"/>
        <v/>
      </c>
      <c r="AF31" s="429" t="str">
        <f t="shared" si="8"/>
        <v/>
      </c>
      <c r="AG31" s="429" t="str">
        <f t="shared" si="9"/>
        <v/>
      </c>
      <c r="AH31" s="429" t="str">
        <f t="shared" si="10"/>
        <v/>
      </c>
      <c r="AI31" s="431" t="str">
        <f t="shared" si="11"/>
        <v/>
      </c>
      <c r="AJ31" s="429" t="str">
        <f t="shared" si="39"/>
        <v/>
      </c>
      <c r="AK31" s="429" t="str">
        <f t="shared" si="40"/>
        <v/>
      </c>
      <c r="AL31" s="429" t="str">
        <f t="shared" si="41"/>
        <v/>
      </c>
      <c r="AM31" s="429" t="str">
        <f t="shared" si="42"/>
        <v/>
      </c>
      <c r="AN31" s="432"/>
      <c r="AO31" s="432"/>
      <c r="AP31" s="205"/>
      <c r="AQ31" s="205"/>
      <c r="AR31" s="205"/>
      <c r="AS31" s="205"/>
      <c r="AT31" s="205"/>
      <c r="AU31" s="205"/>
      <c r="AV31" s="205"/>
      <c r="AW31" s="205"/>
      <c r="AX31" s="205"/>
      <c r="AY31" s="205"/>
      <c r="AZ31" s="432"/>
      <c r="BJ31" s="154"/>
      <c r="BK31" s="154"/>
      <c r="BL31" s="154"/>
      <c r="BM31" s="154"/>
      <c r="BN31" s="154"/>
      <c r="BO31" s="154"/>
      <c r="BP31" s="154"/>
      <c r="BQ31" s="154"/>
      <c r="BR31" s="154"/>
      <c r="BS31" s="154"/>
      <c r="BT31" s="154"/>
      <c r="BU31" s="152">
        <v>9</v>
      </c>
      <c r="BV31" s="433" t="str">
        <f t="shared" si="12"/>
        <v/>
      </c>
      <c r="BW31" s="433" t="str">
        <f t="shared" si="13"/>
        <v/>
      </c>
      <c r="BX31" s="434" t="str">
        <f t="shared" si="14"/>
        <v/>
      </c>
      <c r="BY31" s="205" t="str">
        <f t="shared" si="43"/>
        <v/>
      </c>
      <c r="BZ31" s="205" t="str">
        <f t="shared" si="74"/>
        <v/>
      </c>
      <c r="CA31" s="207" t="str">
        <f t="shared" si="15"/>
        <v/>
      </c>
      <c r="CB31" s="453" t="str">
        <f>IF(BY31="","",COUNTIF(BY$23:BY30,"&lt;1")+1)</f>
        <v/>
      </c>
      <c r="CC31" s="205" t="str">
        <f t="shared" si="44"/>
        <v/>
      </c>
      <c r="CD31" s="436" t="str">
        <f t="shared" si="16"/>
        <v/>
      </c>
      <c r="CE31" s="433" t="str">
        <f t="shared" si="45"/>
        <v/>
      </c>
      <c r="CF31" s="438" t="str">
        <f t="shared" si="17"/>
        <v/>
      </c>
      <c r="CG31" s="433" t="str">
        <f t="shared" si="18"/>
        <v/>
      </c>
      <c r="CH31" s="439" t="str">
        <f t="shared" si="19"/>
        <v/>
      </c>
      <c r="CI31" s="205" t="str">
        <f t="shared" si="46"/>
        <v/>
      </c>
      <c r="CJ31" s="205" t="str">
        <f t="shared" si="47"/>
        <v/>
      </c>
      <c r="CK31" s="205" t="str">
        <f>IF(OR(N31="PIPAY450",N31="PIPAY900"),MRIt(J31,M31,V31,N31),IF(N31="OGFConNEW",MRIt(H31,M31,V31,N31),IF(N31="PIOGFCPAY450",MAX(60,(0.3*J31)+35),"")))</f>
        <v/>
      </c>
      <c r="CL31" s="205" t="str">
        <f t="shared" si="48"/>
        <v/>
      </c>
      <c r="CM31" s="208">
        <f t="shared" si="49"/>
        <v>0</v>
      </c>
      <c r="CN31" s="440" t="str">
        <f>IFERROR(IF(N31="60PAY900",ADJ60x(CM31),IF(N31="75PAY450",ADJ75x(CM31),IF(N31="PIPAY900",ADJPoTthick(CM31,CL31),IF(N31="PIPAY450",ADJPoTthin(CM31,CL31),IF(N31="OGFConNEW",ADJPoTogfc(CL31),""))))),"must corr")</f>
        <v/>
      </c>
      <c r="CO31" s="441" t="str">
        <f t="shared" si="50"/>
        <v/>
      </c>
      <c r="CQ31" s="205" t="str">
        <f t="shared" si="51"/>
        <v/>
      </c>
      <c r="CR31" s="205" t="str">
        <f>IF(OR(N31="PIPAY450",N31="PIPAY900",N31="PIOGFCPAY450",N31="75OGFCPAY450"),MRIt(J31,M31,V31,N31),IF(N31="OGFConNEW",MRIt(H31,M31,V31,N31),""))</f>
        <v/>
      </c>
      <c r="CS31" s="205" t="str">
        <f t="shared" si="52"/>
        <v/>
      </c>
      <c r="CT31" s="208" t="str">
        <f t="shared" si="53"/>
        <v/>
      </c>
      <c r="CU31" s="440" t="str">
        <f>IFERROR(IF(N31="60PAY900",ADJ60x(CT31),IF(N31="75PAY450",ADJ75x(CT31),IF(N31="PIPAY900",ADJPoTthick(CT31,CS31),IF(N31="PIPAY450",ADJPoTthin(CT31,CS31),IF(N31="OGFConNEW",ADJPoTogfc(CS31),""))))),"must corr")</f>
        <v/>
      </c>
      <c r="CV31" s="442" t="str">
        <f t="shared" si="54"/>
        <v/>
      </c>
      <c r="CW31" s="443"/>
      <c r="CY31" s="207"/>
      <c r="CZ31" s="444" t="s">
        <v>1876</v>
      </c>
      <c r="DA31" s="445" t="str">
        <f>IFERROR(IF(AZ31=TRUE,corval(CO31,CV31),CO31),CZ31)</f>
        <v/>
      </c>
      <c r="DB31" s="205" t="b">
        <f t="shared" si="55"/>
        <v>0</v>
      </c>
      <c r="DC31" s="205" t="b">
        <f t="shared" si="56"/>
        <v>1</v>
      </c>
      <c r="DD31" s="205" t="b">
        <f t="shared" si="57"/>
        <v>1</v>
      </c>
      <c r="DE31" s="446" t="str">
        <f t="shared" si="58"/>
        <v/>
      </c>
      <c r="DG31" s="208" t="str">
        <f t="shared" si="59"/>
        <v/>
      </c>
      <c r="DH31" s="208">
        <f t="shared" si="60"/>
        <v>0</v>
      </c>
      <c r="DI31" s="205" t="e">
        <f t="shared" si="61"/>
        <v>#VALUE!</v>
      </c>
      <c r="DJ31" s="205" t="e">
        <f t="shared" si="62"/>
        <v>#VALUE!</v>
      </c>
      <c r="DK31" s="205" t="e">
        <f t="shared" si="63"/>
        <v>#VALUE!</v>
      </c>
      <c r="DM31" s="208">
        <f t="shared" si="64"/>
        <v>0</v>
      </c>
      <c r="DN31" s="208">
        <f t="shared" si="65"/>
        <v>0</v>
      </c>
      <c r="DO31" s="205">
        <f t="shared" si="66"/>
        <v>75</v>
      </c>
      <c r="DP31" s="205">
        <f t="shared" si="67"/>
        <v>0</v>
      </c>
      <c r="DQ31" s="446" t="e">
        <f t="shared" ca="1" si="68"/>
        <v>#NAME?</v>
      </c>
      <c r="DR31" s="446" t="e">
        <f t="shared" ca="1" si="69"/>
        <v>#NAME?</v>
      </c>
      <c r="DT31" s="208">
        <f t="shared" si="70"/>
        <v>0</v>
      </c>
      <c r="DU31" s="446" t="e">
        <f t="shared" ca="1" si="71"/>
        <v>#NAME?</v>
      </c>
      <c r="DV31" s="446" t="e">
        <f t="shared" ca="1" si="72"/>
        <v>#NAME?</v>
      </c>
      <c r="EC31" s="280"/>
      <c r="EH31" s="280"/>
    </row>
    <row r="32" spans="1:138" ht="15" customHeight="1" x14ac:dyDescent="0.25">
      <c r="A32" s="448" t="str">
        <f>IFERROR(ROUNDUP(IF(OR(N32="PIPAY450",N32="PIPAY900"),MRIt(J32,M32,V32,N32),IF(N32="PIOGFCPAY450",MAX(60,(0.3*J32)+35),"")),1),"")</f>
        <v/>
      </c>
      <c r="B32" s="413">
        <v>10</v>
      </c>
      <c r="C32" s="414"/>
      <c r="D32" s="449"/>
      <c r="E32" s="416" t="str">
        <f>IF('EXIST IP'!A11="","",'EXIST IP'!A11)</f>
        <v/>
      </c>
      <c r="F32" s="450" t="str">
        <f>IF('EXIST IP'!B11="","",'EXIST IP'!B11)</f>
        <v/>
      </c>
      <c r="G32" s="450" t="str">
        <f>IF('EXIST IP'!C11="","",'EXIST IP'!C11)</f>
        <v/>
      </c>
      <c r="H32" s="418" t="str">
        <f>IF('EXIST IP'!D11="","",'EXIST IP'!D11)</f>
        <v/>
      </c>
      <c r="I32" s="451" t="str">
        <f>IF(BASELINE!D11="","",BASELINE!D11)</f>
        <v/>
      </c>
      <c r="J32" s="420"/>
      <c r="K32" s="421"/>
      <c r="L32" s="422" t="str">
        <f>IF(FINAL!D11=0,"",FINAL!D11)</f>
        <v/>
      </c>
      <c r="M32" s="421"/>
      <c r="N32" s="421"/>
      <c r="O32" s="421"/>
      <c r="P32" s="423" t="str">
        <f t="shared" si="31"/>
        <v/>
      </c>
      <c r="Q32" s="424" t="str">
        <f t="shared" si="32"/>
        <v/>
      </c>
      <c r="R32" s="425"/>
      <c r="S32" s="452" t="str">
        <f t="shared" si="73"/>
        <v/>
      </c>
      <c r="T32" s="427" t="str">
        <f>IF(OR(BASELINE!I11&gt;BASELINE!J11,FINAL!I11&gt;FINAL!J11),"M.D.","")</f>
        <v/>
      </c>
      <c r="U32" s="428" t="str">
        <f t="shared" si="33"/>
        <v/>
      </c>
      <c r="V32" s="429" t="str">
        <f t="shared" si="34"/>
        <v/>
      </c>
      <c r="W32" s="429" t="str">
        <f t="shared" si="35"/>
        <v/>
      </c>
      <c r="X32" s="430" t="str">
        <f t="shared" si="36"/>
        <v/>
      </c>
      <c r="Y32" s="429" t="str">
        <f t="shared" si="37"/>
        <v/>
      </c>
      <c r="Z32" s="429" t="str">
        <f t="shared" si="3"/>
        <v/>
      </c>
      <c r="AA32" s="429" t="str">
        <f t="shared" si="4"/>
        <v/>
      </c>
      <c r="AB32" s="429" t="str">
        <f t="shared" si="5"/>
        <v/>
      </c>
      <c r="AC32" s="429" t="str">
        <f t="shared" si="6"/>
        <v/>
      </c>
      <c r="AD32" s="429" t="str">
        <f t="shared" si="7"/>
        <v/>
      </c>
      <c r="AE32" s="429" t="str">
        <f t="shared" si="38"/>
        <v/>
      </c>
      <c r="AF32" s="429" t="str">
        <f t="shared" si="8"/>
        <v/>
      </c>
      <c r="AG32" s="429" t="str">
        <f t="shared" si="9"/>
        <v/>
      </c>
      <c r="AH32" s="429" t="str">
        <f t="shared" si="10"/>
        <v/>
      </c>
      <c r="AI32" s="431" t="str">
        <f t="shared" si="11"/>
        <v/>
      </c>
      <c r="AJ32" s="429" t="str">
        <f t="shared" si="39"/>
        <v/>
      </c>
      <c r="AK32" s="429" t="str">
        <f t="shared" si="40"/>
        <v/>
      </c>
      <c r="AL32" s="429" t="str">
        <f t="shared" si="41"/>
        <v/>
      </c>
      <c r="AM32" s="429" t="str">
        <f t="shared" si="42"/>
        <v/>
      </c>
      <c r="AN32" s="432"/>
      <c r="AO32" s="432"/>
      <c r="AP32" s="205"/>
      <c r="AQ32" s="205"/>
      <c r="AR32" s="205"/>
      <c r="AS32" s="205"/>
      <c r="AT32" s="205"/>
      <c r="AU32" s="205"/>
      <c r="AV32" s="205"/>
      <c r="AW32" s="205"/>
      <c r="AX32" s="205"/>
      <c r="AY32" s="205"/>
      <c r="AZ32" s="432"/>
      <c r="BJ32" s="154"/>
      <c r="BK32" s="154"/>
      <c r="BL32" s="154"/>
      <c r="BM32" s="154"/>
      <c r="BN32" s="154"/>
      <c r="BO32" s="154"/>
      <c r="BP32" s="154"/>
      <c r="BQ32" s="154"/>
      <c r="BR32" s="154"/>
      <c r="BS32" s="154"/>
      <c r="BT32" s="154"/>
      <c r="BU32" s="152">
        <v>10</v>
      </c>
      <c r="BV32" s="433" t="str">
        <f t="shared" si="12"/>
        <v/>
      </c>
      <c r="BW32" s="433" t="str">
        <f t="shared" si="13"/>
        <v/>
      </c>
      <c r="BX32" s="434" t="str">
        <f t="shared" si="14"/>
        <v/>
      </c>
      <c r="BY32" s="205" t="str">
        <f t="shared" si="43"/>
        <v/>
      </c>
      <c r="BZ32" s="205" t="str">
        <f t="shared" si="74"/>
        <v/>
      </c>
      <c r="CA32" s="207" t="str">
        <f t="shared" si="15"/>
        <v/>
      </c>
      <c r="CB32" s="453" t="str">
        <f>IF(BY32="","",COUNTIF(BY$23:BY31,"&lt;1")+1)</f>
        <v/>
      </c>
      <c r="CC32" s="205" t="str">
        <f t="shared" si="44"/>
        <v/>
      </c>
      <c r="CD32" s="436" t="str">
        <f t="shared" si="16"/>
        <v/>
      </c>
      <c r="CE32" s="433" t="str">
        <f t="shared" si="45"/>
        <v/>
      </c>
      <c r="CF32" s="438" t="str">
        <f t="shared" si="17"/>
        <v/>
      </c>
      <c r="CG32" s="433" t="str">
        <f t="shared" si="18"/>
        <v/>
      </c>
      <c r="CH32" s="439" t="str">
        <f t="shared" si="19"/>
        <v/>
      </c>
      <c r="CI32" s="205" t="str">
        <f t="shared" si="46"/>
        <v/>
      </c>
      <c r="CJ32" s="205" t="str">
        <f t="shared" si="47"/>
        <v/>
      </c>
      <c r="CK32" s="205" t="str">
        <f>IF(OR(N32="PIPAY450",N32="PIPAY900"),MRIt(J32,M32,V32,N32),IF(N32="OGFConNEW",MRIt(H32,M32,V32,N32),IF(N32="PIOGFCPAY450",MAX(60,(0.3*J32)+35),"")))</f>
        <v/>
      </c>
      <c r="CL32" s="205" t="str">
        <f t="shared" si="48"/>
        <v/>
      </c>
      <c r="CM32" s="208">
        <f t="shared" si="49"/>
        <v>0</v>
      </c>
      <c r="CN32" s="440" t="str">
        <f>IFERROR(IF(N32="60PAY900",ADJ60x(CM32),IF(N32="75PAY450",ADJ75x(CM32),IF(N32="PIPAY900",ADJPoTthick(CM32,CL32),IF(N32="PIPAY450",ADJPoTthin(CM32,CL32),IF(N32="OGFConNEW",ADJPoTogfc(CL32),""))))),"must corr")</f>
        <v/>
      </c>
      <c r="CO32" s="441" t="str">
        <f t="shared" si="50"/>
        <v/>
      </c>
      <c r="CQ32" s="205" t="str">
        <f t="shared" si="51"/>
        <v/>
      </c>
      <c r="CR32" s="205" t="str">
        <f>IF(OR(N32="PIPAY450",N32="PIPAY900",N32="PIOGFCPAY450",N32="75OGFCPAY450"),MRIt(J32,M32,V32,N32),IF(N32="OGFConNEW",MRIt(H32,M32,V32,N32),""))</f>
        <v/>
      </c>
      <c r="CS32" s="205" t="str">
        <f t="shared" si="52"/>
        <v/>
      </c>
      <c r="CT32" s="208" t="str">
        <f t="shared" si="53"/>
        <v/>
      </c>
      <c r="CU32" s="440" t="str">
        <f>IFERROR(IF(N32="60PAY900",ADJ60x(CT32),IF(N32="75PAY450",ADJ75x(CT32),IF(N32="PIPAY900",ADJPoTthick(CT32,CS32),IF(N32="PIPAY450",ADJPoTthin(CT32,CS32),IF(N32="OGFConNEW",ADJPoTogfc(CS32),""))))),"must corr")</f>
        <v/>
      </c>
      <c r="CV32" s="442" t="str">
        <f t="shared" si="54"/>
        <v/>
      </c>
      <c r="CW32" s="443"/>
      <c r="CY32" s="207"/>
      <c r="CZ32" s="444" t="s">
        <v>1876</v>
      </c>
      <c r="DA32" s="445" t="str">
        <f>IFERROR(IF(AZ32=TRUE,corval(CO32,CV32),CO32),CZ32)</f>
        <v/>
      </c>
      <c r="DB32" s="205" t="b">
        <f t="shared" si="55"/>
        <v>0</v>
      </c>
      <c r="DC32" s="205" t="b">
        <f t="shared" si="56"/>
        <v>1</v>
      </c>
      <c r="DD32" s="205" t="b">
        <f t="shared" si="57"/>
        <v>1</v>
      </c>
      <c r="DE32" s="446" t="str">
        <f t="shared" si="58"/>
        <v/>
      </c>
      <c r="DG32" s="208" t="str">
        <f t="shared" si="59"/>
        <v/>
      </c>
      <c r="DH32" s="208">
        <f t="shared" si="60"/>
        <v>0</v>
      </c>
      <c r="DI32" s="205" t="e">
        <f t="shared" si="61"/>
        <v>#VALUE!</v>
      </c>
      <c r="DJ32" s="205" t="e">
        <f t="shared" si="62"/>
        <v>#VALUE!</v>
      </c>
      <c r="DK32" s="205" t="e">
        <f t="shared" si="63"/>
        <v>#VALUE!</v>
      </c>
      <c r="DM32" s="208">
        <f t="shared" si="64"/>
        <v>0</v>
      </c>
      <c r="DN32" s="208">
        <f t="shared" si="65"/>
        <v>0</v>
      </c>
      <c r="DO32" s="205">
        <f t="shared" si="66"/>
        <v>75</v>
      </c>
      <c r="DP32" s="205">
        <f t="shared" si="67"/>
        <v>0</v>
      </c>
      <c r="DQ32" s="446" t="e">
        <f t="shared" ca="1" si="68"/>
        <v>#NAME?</v>
      </c>
      <c r="DR32" s="446" t="e">
        <f t="shared" ca="1" si="69"/>
        <v>#NAME?</v>
      </c>
      <c r="DT32" s="208">
        <f t="shared" si="70"/>
        <v>0</v>
      </c>
      <c r="DU32" s="446" t="e">
        <f t="shared" ca="1" si="71"/>
        <v>#NAME?</v>
      </c>
      <c r="DV32" s="446" t="e">
        <f t="shared" ca="1" si="72"/>
        <v>#NAME?</v>
      </c>
      <c r="EH32" s="280"/>
    </row>
    <row r="33" spans="1:138" ht="15.75" x14ac:dyDescent="0.25">
      <c r="A33" s="448" t="str">
        <f>IFERROR(ROUNDUP(IF(OR(N33="PIPAY450",N33="PIPAY900"),MRIt(J33,M33,V33,N33),IF(N33="PIOGFCPAY450",MAX(60,(0.3*J33)+35),"")),1),"")</f>
        <v/>
      </c>
      <c r="B33" s="413">
        <v>11</v>
      </c>
      <c r="C33" s="414"/>
      <c r="D33" s="449"/>
      <c r="E33" s="416" t="str">
        <f>IF('EXIST IP'!A12="","",'EXIST IP'!A12)</f>
        <v/>
      </c>
      <c r="F33" s="450" t="str">
        <f>IF('EXIST IP'!B12="","",'EXIST IP'!B12)</f>
        <v/>
      </c>
      <c r="G33" s="450" t="str">
        <f>IF('EXIST IP'!C12="","",'EXIST IP'!C12)</f>
        <v/>
      </c>
      <c r="H33" s="418" t="str">
        <f>IF('EXIST IP'!D12="","",'EXIST IP'!D12)</f>
        <v/>
      </c>
      <c r="I33" s="451" t="str">
        <f>IF(BASELINE!D12="","",BASELINE!D12)</f>
        <v/>
      </c>
      <c r="J33" s="420"/>
      <c r="K33" s="421"/>
      <c r="L33" s="422" t="str">
        <f>IF(FINAL!D12=0,"",FINAL!D12)</f>
        <v/>
      </c>
      <c r="M33" s="421"/>
      <c r="N33" s="421"/>
      <c r="O33" s="421"/>
      <c r="P33" s="423" t="str">
        <f t="shared" si="31"/>
        <v/>
      </c>
      <c r="Q33" s="424" t="str">
        <f t="shared" si="32"/>
        <v/>
      </c>
      <c r="R33" s="425"/>
      <c r="S33" s="452" t="str">
        <f t="shared" si="73"/>
        <v/>
      </c>
      <c r="T33" s="427" t="str">
        <f>IF(OR(BASELINE!I12&gt;BASELINE!J12,FINAL!I12&gt;FINAL!J12),"M.D.","")</f>
        <v/>
      </c>
      <c r="U33" s="428" t="str">
        <f t="shared" si="33"/>
        <v/>
      </c>
      <c r="V33" s="429" t="str">
        <f t="shared" si="34"/>
        <v/>
      </c>
      <c r="W33" s="429" t="str">
        <f t="shared" si="35"/>
        <v/>
      </c>
      <c r="X33" s="430" t="str">
        <f t="shared" si="36"/>
        <v/>
      </c>
      <c r="Y33" s="429" t="str">
        <f t="shared" si="37"/>
        <v/>
      </c>
      <c r="Z33" s="429" t="str">
        <f t="shared" si="3"/>
        <v/>
      </c>
      <c r="AA33" s="429" t="str">
        <f t="shared" si="4"/>
        <v/>
      </c>
      <c r="AB33" s="429" t="str">
        <f t="shared" si="5"/>
        <v/>
      </c>
      <c r="AC33" s="429" t="str">
        <f t="shared" si="6"/>
        <v/>
      </c>
      <c r="AD33" s="429" t="str">
        <f t="shared" si="7"/>
        <v/>
      </c>
      <c r="AE33" s="429" t="str">
        <f t="shared" si="38"/>
        <v/>
      </c>
      <c r="AF33" s="429" t="str">
        <f t="shared" si="8"/>
        <v/>
      </c>
      <c r="AG33" s="429" t="str">
        <f t="shared" si="9"/>
        <v/>
      </c>
      <c r="AH33" s="429" t="str">
        <f t="shared" si="10"/>
        <v/>
      </c>
      <c r="AI33" s="431" t="str">
        <f t="shared" si="11"/>
        <v/>
      </c>
      <c r="AJ33" s="429" t="str">
        <f t="shared" si="39"/>
        <v/>
      </c>
      <c r="AK33" s="429" t="str">
        <f t="shared" si="40"/>
        <v/>
      </c>
      <c r="AL33" s="429" t="str">
        <f t="shared" si="41"/>
        <v/>
      </c>
      <c r="AM33" s="429" t="str">
        <f t="shared" si="42"/>
        <v/>
      </c>
      <c r="AN33" s="432"/>
      <c r="AO33" s="432"/>
      <c r="AP33" s="205"/>
      <c r="AQ33" s="205"/>
      <c r="AR33" s="205"/>
      <c r="AS33" s="205"/>
      <c r="AT33" s="205"/>
      <c r="AU33" s="205"/>
      <c r="AV33" s="205"/>
      <c r="AW33" s="205"/>
      <c r="AX33" s="205"/>
      <c r="AY33" s="205"/>
      <c r="AZ33" s="432"/>
      <c r="BJ33" s="154"/>
      <c r="BK33" s="154"/>
      <c r="BL33" s="154"/>
      <c r="BM33" s="154"/>
      <c r="BN33" s="154"/>
      <c r="BO33" s="154"/>
      <c r="BP33" s="154"/>
      <c r="BQ33" s="154"/>
      <c r="BR33" s="154"/>
      <c r="BS33" s="154"/>
      <c r="BT33" s="154"/>
      <c r="BU33" s="152">
        <v>11</v>
      </c>
      <c r="BV33" s="433" t="str">
        <f t="shared" si="12"/>
        <v/>
      </c>
      <c r="BW33" s="433" t="str">
        <f t="shared" si="13"/>
        <v/>
      </c>
      <c r="BX33" s="434" t="str">
        <f t="shared" si="14"/>
        <v/>
      </c>
      <c r="BY33" s="205" t="str">
        <f t="shared" si="43"/>
        <v/>
      </c>
      <c r="BZ33" s="205" t="str">
        <f t="shared" si="74"/>
        <v/>
      </c>
      <c r="CA33" s="207" t="str">
        <f t="shared" si="15"/>
        <v/>
      </c>
      <c r="CB33" s="453" t="str">
        <f>IF(BY33="","",COUNTIF(BY$23:BY32,"&lt;1")+1)</f>
        <v/>
      </c>
      <c r="CC33" s="205" t="str">
        <f t="shared" si="44"/>
        <v/>
      </c>
      <c r="CD33" s="436" t="str">
        <f t="shared" si="16"/>
        <v/>
      </c>
      <c r="CE33" s="433" t="str">
        <f t="shared" si="45"/>
        <v/>
      </c>
      <c r="CF33" s="438" t="str">
        <f t="shared" si="17"/>
        <v/>
      </c>
      <c r="CG33" s="433" t="str">
        <f t="shared" si="18"/>
        <v/>
      </c>
      <c r="CH33" s="439" t="str">
        <f t="shared" si="19"/>
        <v/>
      </c>
      <c r="CI33" s="205" t="str">
        <f t="shared" si="46"/>
        <v/>
      </c>
      <c r="CJ33" s="205" t="str">
        <f t="shared" si="47"/>
        <v/>
      </c>
      <c r="CK33" s="205" t="str">
        <f>IF(OR(N33="PIPAY450",N33="PIPAY900"),MRIt(J33,M33,V33,N33),IF(N33="OGFConNEW",MRIt(H33,M33,V33,N33),IF(N33="PIOGFCPAY450",MAX(60,(0.3*J33)+35),"")))</f>
        <v/>
      </c>
      <c r="CL33" s="205" t="str">
        <f t="shared" si="48"/>
        <v/>
      </c>
      <c r="CM33" s="208">
        <f t="shared" si="49"/>
        <v>0</v>
      </c>
      <c r="CN33" s="440" t="str">
        <f>IFERROR(IF(N33="60PAY900",ADJ60x(CM33),IF(N33="75PAY450",ADJ75x(CM33),IF(N33="PIPAY900",ADJPoTthick(CM33,CL33),IF(N33="PIPAY450",ADJPoTthin(CM33,CL33),IF(N33="OGFConNEW",ADJPoTogfc(CL33),""))))),"must corr")</f>
        <v/>
      </c>
      <c r="CO33" s="441" t="str">
        <f t="shared" si="50"/>
        <v/>
      </c>
      <c r="CQ33" s="205" t="str">
        <f t="shared" si="51"/>
        <v/>
      </c>
      <c r="CR33" s="205" t="str">
        <f>IF(OR(N33="PIPAY450",N33="PIPAY900",N33="PIOGFCPAY450",N33="75OGFCPAY450"),MRIt(J33,M33,V33,N33),IF(N33="OGFConNEW",MRIt(H33,M33,V33,N33),""))</f>
        <v/>
      </c>
      <c r="CS33" s="205" t="str">
        <f t="shared" si="52"/>
        <v/>
      </c>
      <c r="CT33" s="208" t="str">
        <f t="shared" si="53"/>
        <v/>
      </c>
      <c r="CU33" s="440" t="str">
        <f>IFERROR(IF(N33="60PAY900",ADJ60x(CT33),IF(N33="75PAY450",ADJ75x(CT33),IF(N33="PIPAY900",ADJPoTthick(CT33,CS33),IF(N33="PIPAY450",ADJPoTthin(CT33,CS33),IF(N33="OGFConNEW",ADJPoTogfc(CS33),""))))),"must corr")</f>
        <v/>
      </c>
      <c r="CV33" s="442" t="str">
        <f t="shared" si="54"/>
        <v/>
      </c>
      <c r="CW33" s="443"/>
      <c r="CY33" s="207"/>
      <c r="CZ33" s="444" t="s">
        <v>1876</v>
      </c>
      <c r="DA33" s="445" t="str">
        <f>IFERROR(IF(AZ33=TRUE,corval(CO33,CV33),CO33),CZ33)</f>
        <v/>
      </c>
      <c r="DB33" s="205" t="b">
        <f t="shared" si="55"/>
        <v>0</v>
      </c>
      <c r="DC33" s="205" t="b">
        <f t="shared" si="56"/>
        <v>1</v>
      </c>
      <c r="DD33" s="205" t="b">
        <f t="shared" si="57"/>
        <v>1</v>
      </c>
      <c r="DE33" s="446" t="str">
        <f t="shared" si="58"/>
        <v/>
      </c>
      <c r="DG33" s="208" t="str">
        <f t="shared" si="59"/>
        <v/>
      </c>
      <c r="DH33" s="208">
        <f t="shared" si="60"/>
        <v>0</v>
      </c>
      <c r="DI33" s="205" t="e">
        <f t="shared" si="61"/>
        <v>#VALUE!</v>
      </c>
      <c r="DJ33" s="205" t="e">
        <f t="shared" si="62"/>
        <v>#VALUE!</v>
      </c>
      <c r="DK33" s="205" t="e">
        <f t="shared" si="63"/>
        <v>#VALUE!</v>
      </c>
      <c r="DM33" s="208">
        <f t="shared" si="64"/>
        <v>0</v>
      </c>
      <c r="DN33" s="208">
        <f t="shared" si="65"/>
        <v>0</v>
      </c>
      <c r="DO33" s="205">
        <f t="shared" si="66"/>
        <v>75</v>
      </c>
      <c r="DP33" s="205">
        <f t="shared" si="67"/>
        <v>0</v>
      </c>
      <c r="DQ33" s="446" t="e">
        <f t="shared" ca="1" si="68"/>
        <v>#NAME?</v>
      </c>
      <c r="DR33" s="446" t="e">
        <f t="shared" ca="1" si="69"/>
        <v>#NAME?</v>
      </c>
      <c r="DT33" s="208">
        <f t="shared" si="70"/>
        <v>0</v>
      </c>
      <c r="DU33" s="446" t="e">
        <f t="shared" ca="1" si="71"/>
        <v>#NAME?</v>
      </c>
      <c r="DV33" s="446" t="e">
        <f t="shared" ca="1" si="72"/>
        <v>#NAME?</v>
      </c>
      <c r="EH33" s="280"/>
    </row>
    <row r="34" spans="1:138" ht="15.75" x14ac:dyDescent="0.25">
      <c r="A34" s="448" t="str">
        <f>IFERROR(ROUNDUP(IF(OR(N34="PIPAY450",N34="PIPAY900"),MRIt(J34,M34,V34,N34),IF(N34="PIOGFCPAY450",MAX(60,(0.3*J34)+35),"")),1),"")</f>
        <v/>
      </c>
      <c r="B34" s="413">
        <v>12</v>
      </c>
      <c r="C34" s="414"/>
      <c r="D34" s="449"/>
      <c r="E34" s="416" t="str">
        <f>IF('EXIST IP'!A13="","",'EXIST IP'!A13)</f>
        <v/>
      </c>
      <c r="F34" s="450" t="str">
        <f>IF('EXIST IP'!B13="","",'EXIST IP'!B13)</f>
        <v/>
      </c>
      <c r="G34" s="450" t="str">
        <f>IF('EXIST IP'!C13="","",'EXIST IP'!C13)</f>
        <v/>
      </c>
      <c r="H34" s="418" t="str">
        <f>IF('EXIST IP'!D13="","",'EXIST IP'!D13)</f>
        <v/>
      </c>
      <c r="I34" s="451" t="str">
        <f>IF(BASELINE!D13="","",BASELINE!D13)</f>
        <v/>
      </c>
      <c r="J34" s="420"/>
      <c r="K34" s="421"/>
      <c r="L34" s="422" t="str">
        <f>IF(FINAL!D13=0,"",FINAL!D13)</f>
        <v/>
      </c>
      <c r="M34" s="421"/>
      <c r="N34" s="421"/>
      <c r="O34" s="421"/>
      <c r="P34" s="423" t="str">
        <f t="shared" si="31"/>
        <v/>
      </c>
      <c r="Q34" s="424" t="str">
        <f t="shared" si="32"/>
        <v/>
      </c>
      <c r="R34" s="425"/>
      <c r="S34" s="452" t="str">
        <f t="shared" si="73"/>
        <v/>
      </c>
      <c r="T34" s="427" t="str">
        <f>IF(OR(BASELINE!I13&gt;BASELINE!J13,FINAL!I13&gt;FINAL!J13),"M.D.","")</f>
        <v/>
      </c>
      <c r="U34" s="428" t="str">
        <f t="shared" si="33"/>
        <v/>
      </c>
      <c r="V34" s="429" t="str">
        <f t="shared" si="34"/>
        <v/>
      </c>
      <c r="W34" s="429" t="str">
        <f t="shared" si="35"/>
        <v/>
      </c>
      <c r="X34" s="430" t="str">
        <f t="shared" si="36"/>
        <v/>
      </c>
      <c r="Y34" s="429" t="str">
        <f t="shared" si="37"/>
        <v/>
      </c>
      <c r="Z34" s="429" t="str">
        <f t="shared" si="3"/>
        <v/>
      </c>
      <c r="AA34" s="429" t="str">
        <f t="shared" si="4"/>
        <v/>
      </c>
      <c r="AB34" s="429" t="str">
        <f t="shared" si="5"/>
        <v/>
      </c>
      <c r="AC34" s="429" t="str">
        <f t="shared" si="6"/>
        <v/>
      </c>
      <c r="AD34" s="429" t="str">
        <f t="shared" si="7"/>
        <v/>
      </c>
      <c r="AE34" s="429" t="str">
        <f t="shared" si="38"/>
        <v/>
      </c>
      <c r="AF34" s="429" t="str">
        <f t="shared" si="8"/>
        <v/>
      </c>
      <c r="AG34" s="429" t="str">
        <f t="shared" si="9"/>
        <v/>
      </c>
      <c r="AH34" s="429" t="str">
        <f t="shared" si="10"/>
        <v/>
      </c>
      <c r="AI34" s="431" t="str">
        <f t="shared" si="11"/>
        <v/>
      </c>
      <c r="AJ34" s="429" t="str">
        <f t="shared" si="39"/>
        <v/>
      </c>
      <c r="AK34" s="429" t="str">
        <f t="shared" si="40"/>
        <v/>
      </c>
      <c r="AL34" s="429" t="str">
        <f t="shared" si="41"/>
        <v/>
      </c>
      <c r="AM34" s="429" t="str">
        <f t="shared" si="42"/>
        <v/>
      </c>
      <c r="AN34" s="432"/>
      <c r="AO34" s="432"/>
      <c r="AP34" s="205"/>
      <c r="AQ34" s="205"/>
      <c r="AR34" s="205"/>
      <c r="AS34" s="205"/>
      <c r="AT34" s="205"/>
      <c r="AU34" s="205"/>
      <c r="AV34" s="205"/>
      <c r="AW34" s="205"/>
      <c r="AX34" s="205"/>
      <c r="AY34" s="205"/>
      <c r="AZ34" s="432"/>
      <c r="BJ34" s="154"/>
      <c r="BK34" s="154"/>
      <c r="BL34" s="154"/>
      <c r="BM34" s="154"/>
      <c r="BN34" s="154"/>
      <c r="BO34" s="154"/>
      <c r="BP34" s="154"/>
      <c r="BQ34" s="154"/>
      <c r="BR34" s="154"/>
      <c r="BS34" s="154"/>
      <c r="BT34" s="154"/>
      <c r="BU34" s="152">
        <v>12</v>
      </c>
      <c r="BV34" s="433" t="str">
        <f t="shared" si="12"/>
        <v/>
      </c>
      <c r="BW34" s="433" t="str">
        <f t="shared" si="13"/>
        <v/>
      </c>
      <c r="BX34" s="434" t="str">
        <f t="shared" si="14"/>
        <v/>
      </c>
      <c r="BY34" s="205" t="str">
        <f t="shared" si="43"/>
        <v/>
      </c>
      <c r="BZ34" s="205" t="str">
        <f t="shared" si="74"/>
        <v/>
      </c>
      <c r="CA34" s="207" t="str">
        <f t="shared" si="15"/>
        <v/>
      </c>
      <c r="CB34" s="453" t="str">
        <f>IF(BY34="","",COUNTIF(BY$23:BY33,"&lt;1")+1)</f>
        <v/>
      </c>
      <c r="CC34" s="205" t="str">
        <f t="shared" si="44"/>
        <v/>
      </c>
      <c r="CD34" s="436" t="str">
        <f t="shared" si="16"/>
        <v/>
      </c>
      <c r="CE34" s="433" t="str">
        <f t="shared" si="45"/>
        <v/>
      </c>
      <c r="CF34" s="438" t="str">
        <f t="shared" si="17"/>
        <v/>
      </c>
      <c r="CG34" s="433" t="str">
        <f t="shared" si="18"/>
        <v/>
      </c>
      <c r="CH34" s="439" t="str">
        <f t="shared" si="19"/>
        <v/>
      </c>
      <c r="CI34" s="205" t="str">
        <f t="shared" si="46"/>
        <v/>
      </c>
      <c r="CJ34" s="205" t="str">
        <f t="shared" si="47"/>
        <v/>
      </c>
      <c r="CK34" s="205" t="str">
        <f>IF(OR(N34="PIPAY450",N34="PIPAY900"),MRIt(J34,M34,V34,N34),IF(N34="OGFConNEW",MRIt(H34,M34,V34,N34),IF(N34="PIOGFCPAY450",MAX(60,(0.3*J34)+35),"")))</f>
        <v/>
      </c>
      <c r="CL34" s="205" t="str">
        <f t="shared" si="48"/>
        <v/>
      </c>
      <c r="CM34" s="208">
        <f t="shared" si="49"/>
        <v>0</v>
      </c>
      <c r="CN34" s="440" t="str">
        <f>IFERROR(IF(N34="60PAY900",ADJ60x(CM34),IF(N34="75PAY450",ADJ75x(CM34),IF(N34="PIPAY900",ADJPoTthick(CM34,CL34),IF(N34="PIPAY450",ADJPoTthin(CM34,CL34),IF(N34="OGFConNEW",ADJPoTogfc(CL34),""))))),"must corr")</f>
        <v/>
      </c>
      <c r="CO34" s="441" t="str">
        <f t="shared" si="50"/>
        <v/>
      </c>
      <c r="CQ34" s="205" t="str">
        <f t="shared" si="51"/>
        <v/>
      </c>
      <c r="CR34" s="205" t="str">
        <f>IF(OR(N34="PIPAY450",N34="PIPAY900",N34="PIOGFCPAY450",N34="75OGFCPAY450"),MRIt(J34,M34,V34,N34),IF(N34="OGFConNEW",MRIt(H34,M34,V34,N34),""))</f>
        <v/>
      </c>
      <c r="CS34" s="205" t="str">
        <f t="shared" si="52"/>
        <v/>
      </c>
      <c r="CT34" s="208" t="str">
        <f t="shared" si="53"/>
        <v/>
      </c>
      <c r="CU34" s="440" t="str">
        <f>IFERROR(IF(N34="60PAY900",ADJ60x(CT34),IF(N34="75PAY450",ADJ75x(CT34),IF(N34="PIPAY900",ADJPoTthick(CT34,CS34),IF(N34="PIPAY450",ADJPoTthin(CT34,CS34),IF(N34="OGFConNEW",ADJPoTogfc(CS34),""))))),"must corr")</f>
        <v/>
      </c>
      <c r="CV34" s="442" t="str">
        <f t="shared" si="54"/>
        <v/>
      </c>
      <c r="CW34" s="443"/>
      <c r="CY34" s="207"/>
      <c r="CZ34" s="444" t="s">
        <v>1876</v>
      </c>
      <c r="DA34" s="445" t="str">
        <f>IFERROR(IF(AZ34=TRUE,corval(CO34,CV34),CO34),CZ34)</f>
        <v/>
      </c>
      <c r="DB34" s="205" t="b">
        <f t="shared" si="55"/>
        <v>0</v>
      </c>
      <c r="DC34" s="205" t="b">
        <f t="shared" si="56"/>
        <v>1</v>
      </c>
      <c r="DD34" s="205" t="b">
        <f t="shared" si="57"/>
        <v>1</v>
      </c>
      <c r="DE34" s="446" t="str">
        <f t="shared" si="58"/>
        <v/>
      </c>
      <c r="DG34" s="208" t="str">
        <f t="shared" si="59"/>
        <v/>
      </c>
      <c r="DH34" s="208">
        <f t="shared" si="60"/>
        <v>0</v>
      </c>
      <c r="DI34" s="205" t="e">
        <f t="shared" si="61"/>
        <v>#VALUE!</v>
      </c>
      <c r="DJ34" s="205" t="e">
        <f t="shared" si="62"/>
        <v>#VALUE!</v>
      </c>
      <c r="DK34" s="205" t="e">
        <f t="shared" si="63"/>
        <v>#VALUE!</v>
      </c>
      <c r="DM34" s="208">
        <f t="shared" si="64"/>
        <v>0</v>
      </c>
      <c r="DN34" s="208">
        <f t="shared" si="65"/>
        <v>0</v>
      </c>
      <c r="DO34" s="205">
        <f t="shared" si="66"/>
        <v>75</v>
      </c>
      <c r="DP34" s="205">
        <f t="shared" si="67"/>
        <v>0</v>
      </c>
      <c r="DQ34" s="446" t="e">
        <f t="shared" ca="1" si="68"/>
        <v>#NAME?</v>
      </c>
      <c r="DR34" s="446" t="e">
        <f t="shared" ca="1" si="69"/>
        <v>#NAME?</v>
      </c>
      <c r="DT34" s="208">
        <f t="shared" si="70"/>
        <v>0</v>
      </c>
      <c r="DU34" s="446" t="e">
        <f t="shared" ca="1" si="71"/>
        <v>#NAME?</v>
      </c>
      <c r="DV34" s="446" t="e">
        <f t="shared" ca="1" si="72"/>
        <v>#NAME?</v>
      </c>
      <c r="EH34" s="280"/>
    </row>
    <row r="35" spans="1:138" ht="15" customHeight="1" x14ac:dyDescent="0.25">
      <c r="A35" s="448" t="str">
        <f>IFERROR(ROUNDUP(IF(OR(N35="PIPAY450",N35="PIPAY900"),MRIt(J35,M35,V35,N35),IF(N35="PIOGFCPAY450",MAX(60,(0.3*J35)+35),"")),1),"")</f>
        <v/>
      </c>
      <c r="B35" s="413">
        <v>13</v>
      </c>
      <c r="C35" s="414"/>
      <c r="D35" s="449"/>
      <c r="E35" s="416" t="str">
        <f>IF('EXIST IP'!A14="","",'EXIST IP'!A14)</f>
        <v/>
      </c>
      <c r="F35" s="450" t="str">
        <f>IF('EXIST IP'!B14="","",'EXIST IP'!B14)</f>
        <v/>
      </c>
      <c r="G35" s="450" t="str">
        <f>IF('EXIST IP'!C14="","",'EXIST IP'!C14)</f>
        <v/>
      </c>
      <c r="H35" s="418" t="str">
        <f>IF('EXIST IP'!D14="","",'EXIST IP'!D14)</f>
        <v/>
      </c>
      <c r="I35" s="451" t="str">
        <f>IF(BASELINE!D14="","",BASELINE!D14)</f>
        <v/>
      </c>
      <c r="J35" s="420"/>
      <c r="K35" s="421"/>
      <c r="L35" s="422" t="str">
        <f>IF(FINAL!D14=0,"",FINAL!D14)</f>
        <v/>
      </c>
      <c r="M35" s="421"/>
      <c r="N35" s="421"/>
      <c r="O35" s="421"/>
      <c r="P35" s="423" t="str">
        <f t="shared" si="31"/>
        <v/>
      </c>
      <c r="Q35" s="424" t="str">
        <f t="shared" si="32"/>
        <v/>
      </c>
      <c r="R35" s="425"/>
      <c r="S35" s="452" t="str">
        <f t="shared" si="73"/>
        <v/>
      </c>
      <c r="T35" s="427" t="str">
        <f>IF(OR(BASELINE!I14&gt;BASELINE!J14,FINAL!I14&gt;FINAL!J14),"M.D.","")</f>
        <v/>
      </c>
      <c r="U35" s="428" t="str">
        <f t="shared" si="33"/>
        <v/>
      </c>
      <c r="V35" s="429" t="str">
        <f t="shared" si="34"/>
        <v/>
      </c>
      <c r="W35" s="429" t="str">
        <f t="shared" si="35"/>
        <v/>
      </c>
      <c r="X35" s="430" t="str">
        <f t="shared" si="36"/>
        <v/>
      </c>
      <c r="Y35" s="429" t="str">
        <f t="shared" si="37"/>
        <v/>
      </c>
      <c r="Z35" s="429" t="str">
        <f t="shared" si="3"/>
        <v/>
      </c>
      <c r="AA35" s="429" t="str">
        <f t="shared" si="4"/>
        <v/>
      </c>
      <c r="AB35" s="429" t="str">
        <f t="shared" si="5"/>
        <v/>
      </c>
      <c r="AC35" s="429" t="str">
        <f t="shared" si="6"/>
        <v/>
      </c>
      <c r="AD35" s="429" t="str">
        <f t="shared" si="7"/>
        <v/>
      </c>
      <c r="AE35" s="429" t="str">
        <f t="shared" si="38"/>
        <v/>
      </c>
      <c r="AF35" s="429" t="str">
        <f t="shared" si="8"/>
        <v/>
      </c>
      <c r="AG35" s="429" t="str">
        <f t="shared" si="9"/>
        <v/>
      </c>
      <c r="AH35" s="429" t="str">
        <f t="shared" si="10"/>
        <v/>
      </c>
      <c r="AI35" s="431" t="str">
        <f t="shared" si="11"/>
        <v/>
      </c>
      <c r="AJ35" s="429" t="str">
        <f t="shared" si="39"/>
        <v/>
      </c>
      <c r="AK35" s="429" t="str">
        <f t="shared" si="40"/>
        <v/>
      </c>
      <c r="AL35" s="429" t="str">
        <f t="shared" si="41"/>
        <v/>
      </c>
      <c r="AM35" s="429" t="str">
        <f t="shared" si="42"/>
        <v/>
      </c>
      <c r="AN35" s="432"/>
      <c r="AO35" s="432"/>
      <c r="AP35" s="205"/>
      <c r="AQ35" s="205"/>
      <c r="AR35" s="205"/>
      <c r="AS35" s="205"/>
      <c r="AT35" s="205"/>
      <c r="AU35" s="205"/>
      <c r="AV35" s="205"/>
      <c r="AW35" s="205"/>
      <c r="AX35" s="205"/>
      <c r="AY35" s="205"/>
      <c r="AZ35" s="432"/>
      <c r="BJ35" s="154"/>
      <c r="BK35" s="154"/>
      <c r="BL35" s="154"/>
      <c r="BM35" s="154"/>
      <c r="BN35" s="154"/>
      <c r="BO35" s="154"/>
      <c r="BP35" s="154"/>
      <c r="BQ35" s="154"/>
      <c r="BR35" s="154"/>
      <c r="BS35" s="154"/>
      <c r="BT35" s="154"/>
      <c r="BU35" s="152">
        <v>13</v>
      </c>
      <c r="BV35" s="433" t="str">
        <f t="shared" si="12"/>
        <v/>
      </c>
      <c r="BW35" s="433" t="str">
        <f t="shared" si="13"/>
        <v/>
      </c>
      <c r="BX35" s="434" t="str">
        <f t="shared" si="14"/>
        <v/>
      </c>
      <c r="BY35" s="205" t="str">
        <f t="shared" si="43"/>
        <v/>
      </c>
      <c r="BZ35" s="205" t="str">
        <f t="shared" si="74"/>
        <v/>
      </c>
      <c r="CA35" s="207" t="str">
        <f t="shared" si="15"/>
        <v/>
      </c>
      <c r="CB35" s="453" t="str">
        <f>IF(BY35="","",COUNTIF(BY$23:BY34,"&lt;1")+1)</f>
        <v/>
      </c>
      <c r="CC35" s="205" t="str">
        <f t="shared" si="44"/>
        <v/>
      </c>
      <c r="CD35" s="436" t="str">
        <f t="shared" si="16"/>
        <v/>
      </c>
      <c r="CE35" s="433" t="str">
        <f t="shared" si="45"/>
        <v/>
      </c>
      <c r="CF35" s="438" t="str">
        <f t="shared" si="17"/>
        <v/>
      </c>
      <c r="CG35" s="433" t="str">
        <f t="shared" si="18"/>
        <v/>
      </c>
      <c r="CH35" s="439" t="str">
        <f t="shared" si="19"/>
        <v/>
      </c>
      <c r="CI35" s="205" t="str">
        <f t="shared" si="46"/>
        <v/>
      </c>
      <c r="CJ35" s="205" t="str">
        <f t="shared" si="47"/>
        <v/>
      </c>
      <c r="CK35" s="205" t="str">
        <f>IF(OR(N35="PIPAY450",N35="PIPAY900"),MRIt(J35,M35,V35,N35),IF(N35="OGFConNEW",MRIt(H35,M35,V35,N35),IF(N35="PIOGFCPAY450",MAX(60,(0.3*J35)+35),"")))</f>
        <v/>
      </c>
      <c r="CL35" s="205" t="str">
        <f t="shared" si="48"/>
        <v/>
      </c>
      <c r="CM35" s="208">
        <f t="shared" si="49"/>
        <v>0</v>
      </c>
      <c r="CN35" s="440" t="str">
        <f>IFERROR(IF(N35="60PAY900",ADJ60x(CM35),IF(N35="75PAY450",ADJ75x(CM35),IF(N35="PIPAY900",ADJPoTthick(CM35,CL35),IF(N35="PIPAY450",ADJPoTthin(CM35,CL35),IF(N35="OGFConNEW",ADJPoTogfc(CL35),""))))),"must corr")</f>
        <v/>
      </c>
      <c r="CO35" s="441" t="str">
        <f t="shared" si="50"/>
        <v/>
      </c>
      <c r="CQ35" s="205" t="str">
        <f t="shared" si="51"/>
        <v/>
      </c>
      <c r="CR35" s="205" t="str">
        <f>IF(OR(N35="PIPAY450",N35="PIPAY900",N35="PIOGFCPAY450",N35="75OGFCPAY450"),MRIt(J35,M35,V35,N35),IF(N35="OGFConNEW",MRIt(H35,M35,V35,N35),""))</f>
        <v/>
      </c>
      <c r="CS35" s="205" t="str">
        <f t="shared" si="52"/>
        <v/>
      </c>
      <c r="CT35" s="208" t="str">
        <f t="shared" si="53"/>
        <v/>
      </c>
      <c r="CU35" s="440" t="str">
        <f>IFERROR(IF(N35="60PAY900",ADJ60x(CT35),IF(N35="75PAY450",ADJ75x(CT35),IF(N35="PIPAY900",ADJPoTthick(CT35,CS35),IF(N35="PIPAY450",ADJPoTthin(CT35,CS35),IF(N35="OGFConNEW",ADJPoTogfc(CS35),""))))),"must corr")</f>
        <v/>
      </c>
      <c r="CV35" s="442" t="str">
        <f t="shared" si="54"/>
        <v/>
      </c>
      <c r="CW35" s="443"/>
      <c r="CY35" s="207"/>
      <c r="CZ35" s="444" t="s">
        <v>1876</v>
      </c>
      <c r="DA35" s="445" t="str">
        <f>IFERROR(IF(AZ35=TRUE,corval(CO35,CV35),CO35),CZ35)</f>
        <v/>
      </c>
      <c r="DB35" s="205" t="b">
        <f t="shared" si="55"/>
        <v>0</v>
      </c>
      <c r="DC35" s="205" t="b">
        <f t="shared" si="56"/>
        <v>1</v>
      </c>
      <c r="DD35" s="205" t="b">
        <f t="shared" si="57"/>
        <v>1</v>
      </c>
      <c r="DE35" s="446" t="str">
        <f t="shared" si="58"/>
        <v/>
      </c>
      <c r="DG35" s="208" t="str">
        <f t="shared" si="59"/>
        <v/>
      </c>
      <c r="DH35" s="208">
        <f t="shared" si="60"/>
        <v>0</v>
      </c>
      <c r="DI35" s="205" t="e">
        <f t="shared" si="61"/>
        <v>#VALUE!</v>
      </c>
      <c r="DJ35" s="205" t="e">
        <f t="shared" si="62"/>
        <v>#VALUE!</v>
      </c>
      <c r="DK35" s="205" t="e">
        <f t="shared" si="63"/>
        <v>#VALUE!</v>
      </c>
      <c r="DM35" s="208">
        <f t="shared" si="64"/>
        <v>0</v>
      </c>
      <c r="DN35" s="208">
        <f t="shared" si="65"/>
        <v>0</v>
      </c>
      <c r="DO35" s="205">
        <f t="shared" si="66"/>
        <v>75</v>
      </c>
      <c r="DP35" s="205">
        <f t="shared" si="67"/>
        <v>0</v>
      </c>
      <c r="DQ35" s="446" t="e">
        <f t="shared" ca="1" si="68"/>
        <v>#NAME?</v>
      </c>
      <c r="DR35" s="446" t="e">
        <f t="shared" ca="1" si="69"/>
        <v>#NAME?</v>
      </c>
      <c r="DT35" s="208">
        <f t="shared" si="70"/>
        <v>0</v>
      </c>
      <c r="DU35" s="446" t="e">
        <f t="shared" ca="1" si="71"/>
        <v>#NAME?</v>
      </c>
      <c r="DV35" s="446" t="e">
        <f t="shared" ca="1" si="72"/>
        <v>#NAME?</v>
      </c>
      <c r="EH35" s="280"/>
    </row>
    <row r="36" spans="1:138" ht="15.75" x14ac:dyDescent="0.25">
      <c r="A36" s="448" t="str">
        <f>IFERROR(ROUNDUP(IF(OR(N36="PIPAY450",N36="PIPAY900"),MRIt(J36,M36,V36,N36),IF(N36="PIOGFCPAY450",MAX(60,(0.3*J36)+35),"")),1),"")</f>
        <v/>
      </c>
      <c r="B36" s="413">
        <v>14</v>
      </c>
      <c r="C36" s="414"/>
      <c r="D36" s="449"/>
      <c r="E36" s="416" t="str">
        <f>IF('EXIST IP'!A15="","",'EXIST IP'!A15)</f>
        <v/>
      </c>
      <c r="F36" s="450" t="str">
        <f>IF('EXIST IP'!B15="","",'EXIST IP'!B15)</f>
        <v/>
      </c>
      <c r="G36" s="450" t="str">
        <f>IF('EXIST IP'!C15="","",'EXIST IP'!C15)</f>
        <v/>
      </c>
      <c r="H36" s="418" t="str">
        <f>IF('EXIST IP'!D15="","",'EXIST IP'!D15)</f>
        <v/>
      </c>
      <c r="I36" s="451" t="str">
        <f>IF(BASELINE!D15="","",BASELINE!D15)</f>
        <v/>
      </c>
      <c r="J36" s="420"/>
      <c r="K36" s="421"/>
      <c r="L36" s="422" t="str">
        <f>IF(FINAL!D15=0,"",FINAL!D15)</f>
        <v/>
      </c>
      <c r="M36" s="421"/>
      <c r="N36" s="421"/>
      <c r="O36" s="421"/>
      <c r="P36" s="423" t="str">
        <f t="shared" si="31"/>
        <v/>
      </c>
      <c r="Q36" s="424" t="str">
        <f t="shared" si="32"/>
        <v/>
      </c>
      <c r="R36" s="425"/>
      <c r="S36" s="452" t="str">
        <f t="shared" si="73"/>
        <v/>
      </c>
      <c r="T36" s="427" t="str">
        <f>IF(OR(BASELINE!I15&gt;BASELINE!J15,FINAL!I15&gt;FINAL!J15),"M.D.","")</f>
        <v/>
      </c>
      <c r="U36" s="428" t="str">
        <f t="shared" si="33"/>
        <v/>
      </c>
      <c r="V36" s="429" t="str">
        <f t="shared" si="34"/>
        <v/>
      </c>
      <c r="W36" s="429" t="str">
        <f t="shared" si="35"/>
        <v/>
      </c>
      <c r="X36" s="430" t="str">
        <f t="shared" si="36"/>
        <v/>
      </c>
      <c r="Y36" s="429" t="str">
        <f t="shared" si="37"/>
        <v/>
      </c>
      <c r="Z36" s="429" t="str">
        <f t="shared" si="3"/>
        <v/>
      </c>
      <c r="AA36" s="429" t="str">
        <f t="shared" si="4"/>
        <v/>
      </c>
      <c r="AB36" s="429" t="str">
        <f t="shared" si="5"/>
        <v/>
      </c>
      <c r="AC36" s="429" t="str">
        <f t="shared" si="6"/>
        <v/>
      </c>
      <c r="AD36" s="429" t="str">
        <f t="shared" si="7"/>
        <v/>
      </c>
      <c r="AE36" s="429" t="str">
        <f t="shared" si="38"/>
        <v/>
      </c>
      <c r="AF36" s="429" t="str">
        <f t="shared" si="8"/>
        <v/>
      </c>
      <c r="AG36" s="429" t="str">
        <f t="shared" si="9"/>
        <v/>
      </c>
      <c r="AH36" s="429" t="str">
        <f t="shared" si="10"/>
        <v/>
      </c>
      <c r="AI36" s="431" t="str">
        <f t="shared" si="11"/>
        <v/>
      </c>
      <c r="AJ36" s="429" t="str">
        <f t="shared" si="39"/>
        <v/>
      </c>
      <c r="AK36" s="429" t="str">
        <f t="shared" si="40"/>
        <v/>
      </c>
      <c r="AL36" s="429" t="str">
        <f t="shared" si="41"/>
        <v/>
      </c>
      <c r="AM36" s="429" t="str">
        <f t="shared" si="42"/>
        <v/>
      </c>
      <c r="AN36" s="432"/>
      <c r="AO36" s="432"/>
      <c r="AP36" s="205"/>
      <c r="AQ36" s="205"/>
      <c r="AR36" s="205"/>
      <c r="AS36" s="205"/>
      <c r="AT36" s="205"/>
      <c r="AU36" s="205"/>
      <c r="AV36" s="205"/>
      <c r="AW36" s="205"/>
      <c r="AX36" s="205"/>
      <c r="AY36" s="205"/>
      <c r="AZ36" s="432"/>
      <c r="BJ36" s="154"/>
      <c r="BK36" s="154"/>
      <c r="BL36" s="154"/>
      <c r="BM36" s="154"/>
      <c r="BN36" s="154"/>
      <c r="BO36" s="154"/>
      <c r="BP36" s="154"/>
      <c r="BQ36" s="154"/>
      <c r="BR36" s="154"/>
      <c r="BS36" s="154"/>
      <c r="BT36" s="154"/>
      <c r="BU36" s="152">
        <v>14</v>
      </c>
      <c r="BV36" s="433" t="str">
        <f t="shared" si="12"/>
        <v/>
      </c>
      <c r="BW36" s="433" t="str">
        <f t="shared" si="13"/>
        <v/>
      </c>
      <c r="BX36" s="434" t="str">
        <f t="shared" si="14"/>
        <v/>
      </c>
      <c r="BY36" s="205" t="str">
        <f t="shared" si="43"/>
        <v/>
      </c>
      <c r="BZ36" s="205" t="str">
        <f t="shared" si="74"/>
        <v/>
      </c>
      <c r="CA36" s="207" t="str">
        <f t="shared" si="15"/>
        <v/>
      </c>
      <c r="CB36" s="453" t="str">
        <f>IF(BY36="","",COUNTIF(BY$23:BY35,"&lt;1")+1)</f>
        <v/>
      </c>
      <c r="CC36" s="205" t="str">
        <f t="shared" si="44"/>
        <v/>
      </c>
      <c r="CD36" s="436" t="str">
        <f t="shared" si="16"/>
        <v/>
      </c>
      <c r="CE36" s="433" t="str">
        <f t="shared" si="45"/>
        <v/>
      </c>
      <c r="CF36" s="438" t="str">
        <f t="shared" si="17"/>
        <v/>
      </c>
      <c r="CG36" s="433" t="str">
        <f t="shared" si="18"/>
        <v/>
      </c>
      <c r="CH36" s="439" t="str">
        <f t="shared" si="19"/>
        <v/>
      </c>
      <c r="CI36" s="205" t="str">
        <f t="shared" si="46"/>
        <v/>
      </c>
      <c r="CJ36" s="205" t="str">
        <f t="shared" si="47"/>
        <v/>
      </c>
      <c r="CK36" s="205" t="str">
        <f>IF(OR(N36="PIPAY450",N36="PIPAY900"),MRIt(J36,M36,V36,N36),IF(N36="OGFConNEW",MRIt(H36,M36,V36,N36),IF(N36="PIOGFCPAY450",MAX(60,(0.3*J36)+35),"")))</f>
        <v/>
      </c>
      <c r="CL36" s="205" t="str">
        <f t="shared" si="48"/>
        <v/>
      </c>
      <c r="CM36" s="208">
        <f t="shared" si="49"/>
        <v>0</v>
      </c>
      <c r="CN36" s="440" t="str">
        <f>IFERROR(IF(N36="60PAY900",ADJ60x(CM36),IF(N36="75PAY450",ADJ75x(CM36),IF(N36="PIPAY900",ADJPoTthick(CM36,CL36),IF(N36="PIPAY450",ADJPoTthin(CM36,CL36),IF(N36="OGFConNEW",ADJPoTogfc(CL36),""))))),"must corr")</f>
        <v/>
      </c>
      <c r="CO36" s="441" t="str">
        <f t="shared" si="50"/>
        <v/>
      </c>
      <c r="CQ36" s="205" t="str">
        <f t="shared" si="51"/>
        <v/>
      </c>
      <c r="CR36" s="205" t="str">
        <f>IF(OR(N36="PIPAY450",N36="PIPAY900",N36="PIOGFCPAY450",N36="75OGFCPAY450"),MRIt(J36,M36,V36,N36),IF(N36="OGFConNEW",MRIt(H36,M36,V36,N36),""))</f>
        <v/>
      </c>
      <c r="CS36" s="205" t="str">
        <f t="shared" si="52"/>
        <v/>
      </c>
      <c r="CT36" s="208" t="str">
        <f t="shared" si="53"/>
        <v/>
      </c>
      <c r="CU36" s="440" t="str">
        <f>IFERROR(IF(N36="60PAY900",ADJ60x(CT36),IF(N36="75PAY450",ADJ75x(CT36),IF(N36="PIPAY900",ADJPoTthick(CT36,CS36),IF(N36="PIPAY450",ADJPoTthin(CT36,CS36),IF(N36="OGFConNEW",ADJPoTogfc(CS36),""))))),"must corr")</f>
        <v/>
      </c>
      <c r="CV36" s="442" t="str">
        <f t="shared" si="54"/>
        <v/>
      </c>
      <c r="CW36" s="443"/>
      <c r="CY36" s="207"/>
      <c r="CZ36" s="444" t="s">
        <v>1876</v>
      </c>
      <c r="DA36" s="445" t="str">
        <f>IFERROR(IF(AZ36=TRUE,corval(CO36,CV36),CO36),CZ36)</f>
        <v/>
      </c>
      <c r="DB36" s="205" t="b">
        <f t="shared" si="55"/>
        <v>0</v>
      </c>
      <c r="DC36" s="205" t="b">
        <f t="shared" si="56"/>
        <v>1</v>
      </c>
      <c r="DD36" s="205" t="b">
        <f t="shared" si="57"/>
        <v>1</v>
      </c>
      <c r="DE36" s="446" t="str">
        <f t="shared" si="58"/>
        <v/>
      </c>
      <c r="DG36" s="208" t="str">
        <f t="shared" si="59"/>
        <v/>
      </c>
      <c r="DH36" s="208">
        <f t="shared" si="60"/>
        <v>0</v>
      </c>
      <c r="DI36" s="205" t="e">
        <f t="shared" si="61"/>
        <v>#VALUE!</v>
      </c>
      <c r="DJ36" s="205" t="e">
        <f t="shared" si="62"/>
        <v>#VALUE!</v>
      </c>
      <c r="DK36" s="205" t="e">
        <f t="shared" si="63"/>
        <v>#VALUE!</v>
      </c>
      <c r="DM36" s="208">
        <f t="shared" si="64"/>
        <v>0</v>
      </c>
      <c r="DN36" s="208">
        <f t="shared" si="65"/>
        <v>0</v>
      </c>
      <c r="DO36" s="205">
        <f t="shared" si="66"/>
        <v>75</v>
      </c>
      <c r="DP36" s="205">
        <f t="shared" si="67"/>
        <v>0</v>
      </c>
      <c r="DQ36" s="446" t="e">
        <f t="shared" ca="1" si="68"/>
        <v>#NAME?</v>
      </c>
      <c r="DR36" s="446" t="e">
        <f t="shared" ca="1" si="69"/>
        <v>#NAME?</v>
      </c>
      <c r="DT36" s="208">
        <f t="shared" si="70"/>
        <v>0</v>
      </c>
      <c r="DU36" s="446" t="e">
        <f t="shared" ca="1" si="71"/>
        <v>#NAME?</v>
      </c>
      <c r="DV36" s="446" t="e">
        <f t="shared" ca="1" si="72"/>
        <v>#NAME?</v>
      </c>
      <c r="EH36" s="280"/>
    </row>
    <row r="37" spans="1:138" ht="15.75" x14ac:dyDescent="0.25">
      <c r="A37" s="448" t="str">
        <f>IFERROR(ROUNDUP(IF(OR(N37="PIPAY450",N37="PIPAY900"),MRIt(J37,M37,V37,N37),IF(N37="PIOGFCPAY450",MAX(60,(0.3*J37)+35),"")),1),"")</f>
        <v/>
      </c>
      <c r="B37" s="413">
        <v>15</v>
      </c>
      <c r="C37" s="414"/>
      <c r="D37" s="449"/>
      <c r="E37" s="416" t="str">
        <f>IF('EXIST IP'!A16="","",'EXIST IP'!A16)</f>
        <v/>
      </c>
      <c r="F37" s="450" t="str">
        <f>IF('EXIST IP'!B16="","",'EXIST IP'!B16)</f>
        <v/>
      </c>
      <c r="G37" s="450" t="str">
        <f>IF('EXIST IP'!C16="","",'EXIST IP'!C16)</f>
        <v/>
      </c>
      <c r="H37" s="418" t="str">
        <f>IF('EXIST IP'!D16="","",'EXIST IP'!D16)</f>
        <v/>
      </c>
      <c r="I37" s="451" t="str">
        <f>IF(BASELINE!D16="","",BASELINE!D16)</f>
        <v/>
      </c>
      <c r="J37" s="420"/>
      <c r="K37" s="421"/>
      <c r="L37" s="422" t="str">
        <f>IF(FINAL!D16=0,"",FINAL!D16)</f>
        <v/>
      </c>
      <c r="M37" s="421"/>
      <c r="N37" s="421"/>
      <c r="O37" s="421"/>
      <c r="P37" s="423" t="str">
        <f t="shared" si="31"/>
        <v/>
      </c>
      <c r="Q37" s="424" t="str">
        <f t="shared" si="32"/>
        <v/>
      </c>
      <c r="R37" s="425"/>
      <c r="S37" s="452" t="str">
        <f t="shared" si="73"/>
        <v/>
      </c>
      <c r="T37" s="427" t="str">
        <f>IF(OR(BASELINE!I16&gt;BASELINE!J16,FINAL!I16&gt;FINAL!J16),"M.D.","")</f>
        <v/>
      </c>
      <c r="U37" s="428" t="str">
        <f t="shared" si="33"/>
        <v/>
      </c>
      <c r="V37" s="429" t="str">
        <f t="shared" si="34"/>
        <v/>
      </c>
      <c r="W37" s="429" t="str">
        <f t="shared" si="35"/>
        <v/>
      </c>
      <c r="X37" s="430" t="str">
        <f t="shared" si="36"/>
        <v/>
      </c>
      <c r="Y37" s="429" t="str">
        <f t="shared" si="37"/>
        <v/>
      </c>
      <c r="Z37" s="429" t="str">
        <f t="shared" si="3"/>
        <v/>
      </c>
      <c r="AA37" s="429" t="str">
        <f t="shared" si="4"/>
        <v/>
      </c>
      <c r="AB37" s="429" t="str">
        <f t="shared" si="5"/>
        <v/>
      </c>
      <c r="AC37" s="429" t="str">
        <f t="shared" si="6"/>
        <v/>
      </c>
      <c r="AD37" s="429" t="str">
        <f t="shared" si="7"/>
        <v/>
      </c>
      <c r="AE37" s="429" t="str">
        <f t="shared" si="38"/>
        <v/>
      </c>
      <c r="AF37" s="429" t="str">
        <f t="shared" si="8"/>
        <v/>
      </c>
      <c r="AG37" s="429" t="str">
        <f t="shared" si="9"/>
        <v/>
      </c>
      <c r="AH37" s="429" t="str">
        <f t="shared" si="10"/>
        <v/>
      </c>
      <c r="AI37" s="431" t="str">
        <f t="shared" si="11"/>
        <v/>
      </c>
      <c r="AJ37" s="429" t="str">
        <f t="shared" si="39"/>
        <v/>
      </c>
      <c r="AK37" s="429" t="str">
        <f t="shared" si="40"/>
        <v/>
      </c>
      <c r="AL37" s="429" t="str">
        <f t="shared" si="41"/>
        <v/>
      </c>
      <c r="AM37" s="429" t="str">
        <f t="shared" si="42"/>
        <v/>
      </c>
      <c r="AN37" s="432"/>
      <c r="AO37" s="432"/>
      <c r="AP37" s="205"/>
      <c r="AQ37" s="205"/>
      <c r="AR37" s="205"/>
      <c r="AS37" s="205"/>
      <c r="AT37" s="205"/>
      <c r="AU37" s="205"/>
      <c r="AV37" s="205"/>
      <c r="AW37" s="205"/>
      <c r="AX37" s="205"/>
      <c r="AY37" s="205"/>
      <c r="AZ37" s="432"/>
      <c r="BJ37" s="154"/>
      <c r="BK37" s="154"/>
      <c r="BL37" s="154"/>
      <c r="BM37" s="154"/>
      <c r="BN37" s="154"/>
      <c r="BO37" s="154"/>
      <c r="BP37" s="154"/>
      <c r="BQ37" s="154"/>
      <c r="BR37" s="154"/>
      <c r="BS37" s="154"/>
      <c r="BT37" s="154"/>
      <c r="BU37" s="152">
        <v>15</v>
      </c>
      <c r="BV37" s="433" t="str">
        <f t="shared" si="12"/>
        <v/>
      </c>
      <c r="BW37" s="433" t="str">
        <f t="shared" si="13"/>
        <v/>
      </c>
      <c r="BX37" s="434" t="str">
        <f t="shared" si="14"/>
        <v/>
      </c>
      <c r="BY37" s="205" t="str">
        <f t="shared" si="43"/>
        <v/>
      </c>
      <c r="BZ37" s="205" t="str">
        <f t="shared" si="74"/>
        <v/>
      </c>
      <c r="CA37" s="207" t="str">
        <f t="shared" si="15"/>
        <v/>
      </c>
      <c r="CB37" s="453" t="str">
        <f>IF(BY37="","",COUNTIF(BY$23:BY36,"&lt;1")+1)</f>
        <v/>
      </c>
      <c r="CC37" s="205" t="str">
        <f t="shared" si="44"/>
        <v/>
      </c>
      <c r="CD37" s="436" t="str">
        <f t="shared" si="16"/>
        <v/>
      </c>
      <c r="CE37" s="433" t="str">
        <f t="shared" si="45"/>
        <v/>
      </c>
      <c r="CF37" s="438" t="str">
        <f t="shared" si="17"/>
        <v/>
      </c>
      <c r="CG37" s="433" t="str">
        <f t="shared" si="18"/>
        <v/>
      </c>
      <c r="CH37" s="439" t="str">
        <f t="shared" si="19"/>
        <v/>
      </c>
      <c r="CI37" s="205" t="str">
        <f t="shared" si="46"/>
        <v/>
      </c>
      <c r="CJ37" s="205" t="str">
        <f t="shared" si="47"/>
        <v/>
      </c>
      <c r="CK37" s="205" t="str">
        <f>IF(OR(N37="PIPAY450",N37="PIPAY900"),MRIt(J37,M37,V37,N37),IF(N37="OGFConNEW",MRIt(H37,M37,V37,N37),IF(N37="PIOGFCPAY450",MAX(60,(0.3*J37)+35),"")))</f>
        <v/>
      </c>
      <c r="CL37" s="205" t="str">
        <f t="shared" si="48"/>
        <v/>
      </c>
      <c r="CM37" s="208">
        <f t="shared" si="49"/>
        <v>0</v>
      </c>
      <c r="CN37" s="440" t="str">
        <f>IFERROR(IF(N37="60PAY900",ADJ60x(CM37),IF(N37="75PAY450",ADJ75x(CM37),IF(N37="PIPAY900",ADJPoTthick(CM37,CL37),IF(N37="PIPAY450",ADJPoTthin(CM37,CL37),IF(N37="OGFConNEW",ADJPoTogfc(CL37),""))))),"must corr")</f>
        <v/>
      </c>
      <c r="CO37" s="441" t="str">
        <f t="shared" si="50"/>
        <v/>
      </c>
      <c r="CQ37" s="205" t="str">
        <f t="shared" si="51"/>
        <v/>
      </c>
      <c r="CR37" s="205" t="str">
        <f>IF(OR(N37="PIPAY450",N37="PIPAY900",N37="PIOGFCPAY450",N37="75OGFCPAY450"),MRIt(J37,M37,V37,N37),IF(N37="OGFConNEW",MRIt(H37,M37,V37,N37),""))</f>
        <v/>
      </c>
      <c r="CS37" s="205" t="str">
        <f t="shared" si="52"/>
        <v/>
      </c>
      <c r="CT37" s="208" t="str">
        <f t="shared" si="53"/>
        <v/>
      </c>
      <c r="CU37" s="440" t="str">
        <f>IFERROR(IF(N37="60PAY900",ADJ60x(CT37),IF(N37="75PAY450",ADJ75x(CT37),IF(N37="PIPAY900",ADJPoTthick(CT37,CS37),IF(N37="PIPAY450",ADJPoTthin(CT37,CS37),IF(N37="OGFConNEW",ADJPoTogfc(CS37),""))))),"must corr")</f>
        <v/>
      </c>
      <c r="CV37" s="442" t="str">
        <f t="shared" si="54"/>
        <v/>
      </c>
      <c r="CW37" s="443"/>
      <c r="CY37" s="207"/>
      <c r="CZ37" s="444" t="s">
        <v>1876</v>
      </c>
      <c r="DA37" s="445" t="str">
        <f>IFERROR(IF(AZ37=TRUE,corval(CO37,CV37),CO37),CZ37)</f>
        <v/>
      </c>
      <c r="DB37" s="205" t="b">
        <f t="shared" si="55"/>
        <v>0</v>
      </c>
      <c r="DC37" s="205" t="b">
        <f t="shared" si="56"/>
        <v>1</v>
      </c>
      <c r="DD37" s="205" t="b">
        <f t="shared" si="57"/>
        <v>1</v>
      </c>
      <c r="DE37" s="446" t="str">
        <f t="shared" si="58"/>
        <v/>
      </c>
      <c r="DG37" s="208" t="str">
        <f t="shared" si="59"/>
        <v/>
      </c>
      <c r="DH37" s="208">
        <f t="shared" si="60"/>
        <v>0</v>
      </c>
      <c r="DI37" s="205" t="e">
        <f t="shared" si="61"/>
        <v>#VALUE!</v>
      </c>
      <c r="DJ37" s="205" t="e">
        <f t="shared" si="62"/>
        <v>#VALUE!</v>
      </c>
      <c r="DK37" s="205" t="e">
        <f t="shared" si="63"/>
        <v>#VALUE!</v>
      </c>
      <c r="DM37" s="208">
        <f t="shared" si="64"/>
        <v>0</v>
      </c>
      <c r="DN37" s="208">
        <f t="shared" si="65"/>
        <v>0</v>
      </c>
      <c r="DO37" s="205">
        <f t="shared" si="66"/>
        <v>75</v>
      </c>
      <c r="DP37" s="205">
        <f t="shared" si="67"/>
        <v>0</v>
      </c>
      <c r="DQ37" s="446" t="e">
        <f t="shared" ca="1" si="68"/>
        <v>#NAME?</v>
      </c>
      <c r="DR37" s="446" t="e">
        <f t="shared" ca="1" si="69"/>
        <v>#NAME?</v>
      </c>
      <c r="DT37" s="208">
        <f t="shared" si="70"/>
        <v>0</v>
      </c>
      <c r="DU37" s="446" t="e">
        <f t="shared" ca="1" si="71"/>
        <v>#NAME?</v>
      </c>
      <c r="DV37" s="446" t="e">
        <f t="shared" ca="1" si="72"/>
        <v>#NAME?</v>
      </c>
      <c r="EH37" s="280"/>
    </row>
    <row r="38" spans="1:138" ht="15" customHeight="1" x14ac:dyDescent="0.25">
      <c r="A38" s="448" t="str">
        <f>IFERROR(ROUNDUP(IF(OR(N38="PIPAY450",N38="PIPAY900"),MRIt(J38,M38,V38,N38),IF(N38="PIOGFCPAY450",MAX(60,(0.3*J38)+35),"")),1),"")</f>
        <v/>
      </c>
      <c r="B38" s="413">
        <v>16</v>
      </c>
      <c r="C38" s="414"/>
      <c r="D38" s="449"/>
      <c r="E38" s="416" t="str">
        <f>IF('EXIST IP'!A17="","",'EXIST IP'!A17)</f>
        <v/>
      </c>
      <c r="F38" s="450" t="str">
        <f>IF('EXIST IP'!B17="","",'EXIST IP'!B17)</f>
        <v/>
      </c>
      <c r="G38" s="450" t="str">
        <f>IF('EXIST IP'!C17="","",'EXIST IP'!C17)</f>
        <v/>
      </c>
      <c r="H38" s="418" t="str">
        <f>IF('EXIST IP'!D17="","",'EXIST IP'!D17)</f>
        <v/>
      </c>
      <c r="I38" s="451" t="str">
        <f>IF(BASELINE!D17="","",BASELINE!D17)</f>
        <v/>
      </c>
      <c r="J38" s="420"/>
      <c r="K38" s="421"/>
      <c r="L38" s="422" t="str">
        <f>IF(FINAL!D17=0,"",FINAL!D17)</f>
        <v/>
      </c>
      <c r="M38" s="421"/>
      <c r="N38" s="421"/>
      <c r="O38" s="421"/>
      <c r="P38" s="423" t="str">
        <f t="shared" si="31"/>
        <v/>
      </c>
      <c r="Q38" s="424" t="str">
        <f t="shared" si="32"/>
        <v/>
      </c>
      <c r="R38" s="425"/>
      <c r="S38" s="452" t="str">
        <f t="shared" si="73"/>
        <v/>
      </c>
      <c r="T38" s="427" t="str">
        <f>IF(OR(BASELINE!I17&gt;BASELINE!J17,FINAL!I17&gt;FINAL!J17),"M.D.","")</f>
        <v/>
      </c>
      <c r="U38" s="428" t="str">
        <f t="shared" si="33"/>
        <v/>
      </c>
      <c r="V38" s="429" t="str">
        <f t="shared" si="34"/>
        <v/>
      </c>
      <c r="W38" s="429" t="str">
        <f t="shared" si="35"/>
        <v/>
      </c>
      <c r="X38" s="430" t="str">
        <f t="shared" si="36"/>
        <v/>
      </c>
      <c r="Y38" s="429" t="str">
        <f t="shared" si="37"/>
        <v/>
      </c>
      <c r="Z38" s="429" t="str">
        <f t="shared" si="3"/>
        <v/>
      </c>
      <c r="AA38" s="429" t="str">
        <f t="shared" si="4"/>
        <v/>
      </c>
      <c r="AB38" s="429" t="str">
        <f t="shared" si="5"/>
        <v/>
      </c>
      <c r="AC38" s="429" t="str">
        <f t="shared" si="6"/>
        <v/>
      </c>
      <c r="AD38" s="429" t="str">
        <f t="shared" si="7"/>
        <v/>
      </c>
      <c r="AE38" s="429" t="str">
        <f t="shared" si="38"/>
        <v/>
      </c>
      <c r="AF38" s="429" t="str">
        <f t="shared" si="8"/>
        <v/>
      </c>
      <c r="AG38" s="429" t="str">
        <f t="shared" si="9"/>
        <v/>
      </c>
      <c r="AH38" s="429" t="str">
        <f t="shared" si="10"/>
        <v/>
      </c>
      <c r="AI38" s="431" t="str">
        <f t="shared" si="11"/>
        <v/>
      </c>
      <c r="AJ38" s="429" t="str">
        <f t="shared" si="39"/>
        <v/>
      </c>
      <c r="AK38" s="429" t="str">
        <f t="shared" si="40"/>
        <v/>
      </c>
      <c r="AL38" s="429" t="str">
        <f t="shared" si="41"/>
        <v/>
      </c>
      <c r="AM38" s="429" t="str">
        <f t="shared" si="42"/>
        <v/>
      </c>
      <c r="AN38" s="432"/>
      <c r="AO38" s="432"/>
      <c r="AP38" s="205"/>
      <c r="AQ38" s="205"/>
      <c r="AR38" s="205"/>
      <c r="AS38" s="205"/>
      <c r="AT38" s="205"/>
      <c r="AU38" s="205"/>
      <c r="AV38" s="205"/>
      <c r="AW38" s="205"/>
      <c r="AX38" s="205"/>
      <c r="AY38" s="205"/>
      <c r="AZ38" s="432"/>
      <c r="BJ38" s="154"/>
      <c r="BK38" s="154"/>
      <c r="BL38" s="154"/>
      <c r="BM38" s="154"/>
      <c r="BN38" s="154"/>
      <c r="BO38" s="154"/>
      <c r="BP38" s="154"/>
      <c r="BQ38" s="154"/>
      <c r="BR38" s="154"/>
      <c r="BS38" s="154"/>
      <c r="BT38" s="154"/>
      <c r="BU38" s="152">
        <v>16</v>
      </c>
      <c r="BV38" s="433" t="str">
        <f t="shared" si="12"/>
        <v/>
      </c>
      <c r="BW38" s="433" t="str">
        <f t="shared" si="13"/>
        <v/>
      </c>
      <c r="BX38" s="434" t="str">
        <f t="shared" si="14"/>
        <v/>
      </c>
      <c r="BY38" s="205" t="str">
        <f t="shared" si="43"/>
        <v/>
      </c>
      <c r="BZ38" s="205" t="str">
        <f t="shared" si="74"/>
        <v/>
      </c>
      <c r="CA38" s="207" t="str">
        <f t="shared" si="15"/>
        <v/>
      </c>
      <c r="CB38" s="453" t="str">
        <f>IF(BY38="","",COUNTIF(BY$23:BY37,"&lt;1")+1)</f>
        <v/>
      </c>
      <c r="CC38" s="205" t="str">
        <f t="shared" si="44"/>
        <v/>
      </c>
      <c r="CD38" s="436" t="str">
        <f t="shared" si="16"/>
        <v/>
      </c>
      <c r="CE38" s="433" t="str">
        <f t="shared" si="45"/>
        <v/>
      </c>
      <c r="CF38" s="438" t="str">
        <f t="shared" si="17"/>
        <v/>
      </c>
      <c r="CG38" s="433" t="str">
        <f t="shared" si="18"/>
        <v/>
      </c>
      <c r="CH38" s="439" t="str">
        <f t="shared" si="19"/>
        <v/>
      </c>
      <c r="CI38" s="205" t="str">
        <f t="shared" si="46"/>
        <v/>
      </c>
      <c r="CJ38" s="205" t="str">
        <f t="shared" si="47"/>
        <v/>
      </c>
      <c r="CK38" s="205" t="str">
        <f>IF(OR(N38="PIPAY450",N38="PIPAY900"),MRIt(J38,M38,V38,N38),IF(N38="OGFConNEW",MRIt(H38,M38,V38,N38),IF(N38="PIOGFCPAY450",MAX(60,(0.3*J38)+35),"")))</f>
        <v/>
      </c>
      <c r="CL38" s="205" t="str">
        <f t="shared" si="48"/>
        <v/>
      </c>
      <c r="CM38" s="208">
        <f t="shared" si="49"/>
        <v>0</v>
      </c>
      <c r="CN38" s="440" t="str">
        <f>IFERROR(IF(N38="60PAY900",ADJ60x(CM38),IF(N38="75PAY450",ADJ75x(CM38),IF(N38="PIPAY900",ADJPoTthick(CM38,CL38),IF(N38="PIPAY450",ADJPoTthin(CM38,CL38),IF(N38="OGFConNEW",ADJPoTogfc(CL38),""))))),"must corr")</f>
        <v/>
      </c>
      <c r="CO38" s="441" t="str">
        <f t="shared" si="50"/>
        <v/>
      </c>
      <c r="CQ38" s="205" t="str">
        <f t="shared" si="51"/>
        <v/>
      </c>
      <c r="CR38" s="205" t="str">
        <f>IF(OR(N38="PIPAY450",N38="PIPAY900",N38="PIOGFCPAY450",N38="75OGFCPAY450"),MRIt(J38,M38,V38,N38),IF(N38="OGFConNEW",MRIt(H38,M38,V38,N38),""))</f>
        <v/>
      </c>
      <c r="CS38" s="205" t="str">
        <f t="shared" si="52"/>
        <v/>
      </c>
      <c r="CT38" s="208" t="str">
        <f t="shared" si="53"/>
        <v/>
      </c>
      <c r="CU38" s="440" t="str">
        <f>IFERROR(IF(N38="60PAY900",ADJ60x(CT38),IF(N38="75PAY450",ADJ75x(CT38),IF(N38="PIPAY900",ADJPoTthick(CT38,CS38),IF(N38="PIPAY450",ADJPoTthin(CT38,CS38),IF(N38="OGFConNEW",ADJPoTogfc(CS38),""))))),"must corr")</f>
        <v/>
      </c>
      <c r="CV38" s="442" t="str">
        <f t="shared" si="54"/>
        <v/>
      </c>
      <c r="CW38" s="443"/>
      <c r="CY38" s="207"/>
      <c r="CZ38" s="444" t="s">
        <v>1876</v>
      </c>
      <c r="DA38" s="445" t="str">
        <f>IFERROR(IF(AZ38=TRUE,corval(CO38,CV38),CO38),CZ38)</f>
        <v/>
      </c>
      <c r="DB38" s="205" t="b">
        <f t="shared" si="55"/>
        <v>0</v>
      </c>
      <c r="DC38" s="205" t="b">
        <f t="shared" si="56"/>
        <v>1</v>
      </c>
      <c r="DD38" s="205" t="b">
        <f t="shared" si="57"/>
        <v>1</v>
      </c>
      <c r="DE38" s="446" t="str">
        <f t="shared" si="58"/>
        <v/>
      </c>
      <c r="DG38" s="208" t="str">
        <f t="shared" si="59"/>
        <v/>
      </c>
      <c r="DH38" s="208">
        <f t="shared" si="60"/>
        <v>0</v>
      </c>
      <c r="DI38" s="205" t="e">
        <f t="shared" si="61"/>
        <v>#VALUE!</v>
      </c>
      <c r="DJ38" s="205" t="e">
        <f t="shared" si="62"/>
        <v>#VALUE!</v>
      </c>
      <c r="DK38" s="205" t="e">
        <f t="shared" si="63"/>
        <v>#VALUE!</v>
      </c>
      <c r="DM38" s="208">
        <f t="shared" si="64"/>
        <v>0</v>
      </c>
      <c r="DN38" s="208">
        <f t="shared" si="65"/>
        <v>0</v>
      </c>
      <c r="DO38" s="205">
        <f t="shared" si="66"/>
        <v>75</v>
      </c>
      <c r="DP38" s="205">
        <f t="shared" si="67"/>
        <v>0</v>
      </c>
      <c r="DQ38" s="446" t="e">
        <f t="shared" ca="1" si="68"/>
        <v>#NAME?</v>
      </c>
      <c r="DR38" s="446" t="e">
        <f t="shared" ca="1" si="69"/>
        <v>#NAME?</v>
      </c>
      <c r="DT38" s="208">
        <f t="shared" si="70"/>
        <v>0</v>
      </c>
      <c r="DU38" s="446" t="e">
        <f t="shared" ca="1" si="71"/>
        <v>#NAME?</v>
      </c>
      <c r="DV38" s="446" t="e">
        <f t="shared" ca="1" si="72"/>
        <v>#NAME?</v>
      </c>
      <c r="EH38" s="280"/>
    </row>
    <row r="39" spans="1:138" ht="15.75" x14ac:dyDescent="0.25">
      <c r="A39" s="448" t="str">
        <f>IFERROR(ROUNDUP(IF(OR(N39="PIPAY450",N39="PIPAY900"),MRIt(J39,M39,V39,N39),IF(N39="PIOGFCPAY450",MAX(60,(0.3*J39)+35),"")),1),"")</f>
        <v/>
      </c>
      <c r="B39" s="413">
        <v>17</v>
      </c>
      <c r="C39" s="414"/>
      <c r="D39" s="449"/>
      <c r="E39" s="416" t="str">
        <f>IF('EXIST IP'!A18="","",'EXIST IP'!A18)</f>
        <v/>
      </c>
      <c r="F39" s="450" t="str">
        <f>IF('EXIST IP'!B18="","",'EXIST IP'!B18)</f>
        <v/>
      </c>
      <c r="G39" s="450" t="str">
        <f>IF('EXIST IP'!C18="","",'EXIST IP'!C18)</f>
        <v/>
      </c>
      <c r="H39" s="418" t="str">
        <f>IF('EXIST IP'!D18="","",'EXIST IP'!D18)</f>
        <v/>
      </c>
      <c r="I39" s="451" t="str">
        <f>IF(BASELINE!D18="","",BASELINE!D18)</f>
        <v/>
      </c>
      <c r="J39" s="420"/>
      <c r="K39" s="421"/>
      <c r="L39" s="422" t="str">
        <f>IF(FINAL!D18=0,"",FINAL!D18)</f>
        <v/>
      </c>
      <c r="M39" s="421"/>
      <c r="N39" s="421"/>
      <c r="O39" s="421"/>
      <c r="P39" s="423" t="str">
        <f t="shared" si="31"/>
        <v/>
      </c>
      <c r="Q39" s="424" t="str">
        <f t="shared" si="32"/>
        <v/>
      </c>
      <c r="R39" s="425"/>
      <c r="S39" s="452" t="str">
        <f t="shared" si="73"/>
        <v/>
      </c>
      <c r="T39" s="427" t="str">
        <f>IF(OR(BASELINE!I18&gt;BASELINE!J18,FINAL!I18&gt;FINAL!J18),"M.D.","")</f>
        <v/>
      </c>
      <c r="U39" s="428" t="str">
        <f t="shared" si="33"/>
        <v/>
      </c>
      <c r="V39" s="429" t="str">
        <f t="shared" si="34"/>
        <v/>
      </c>
      <c r="W39" s="429" t="str">
        <f t="shared" si="35"/>
        <v/>
      </c>
      <c r="X39" s="430" t="str">
        <f t="shared" si="36"/>
        <v/>
      </c>
      <c r="Y39" s="429" t="str">
        <f t="shared" si="37"/>
        <v/>
      </c>
      <c r="Z39" s="429" t="str">
        <f t="shared" si="3"/>
        <v/>
      </c>
      <c r="AA39" s="429" t="str">
        <f t="shared" si="4"/>
        <v/>
      </c>
      <c r="AB39" s="429" t="str">
        <f t="shared" si="5"/>
        <v/>
      </c>
      <c r="AC39" s="429" t="str">
        <f t="shared" si="6"/>
        <v/>
      </c>
      <c r="AD39" s="429" t="str">
        <f t="shared" si="7"/>
        <v/>
      </c>
      <c r="AE39" s="429" t="str">
        <f t="shared" si="38"/>
        <v/>
      </c>
      <c r="AF39" s="429" t="str">
        <f t="shared" si="8"/>
        <v/>
      </c>
      <c r="AG39" s="429" t="str">
        <f t="shared" si="9"/>
        <v/>
      </c>
      <c r="AH39" s="429" t="str">
        <f t="shared" si="10"/>
        <v/>
      </c>
      <c r="AI39" s="431" t="str">
        <f t="shared" si="11"/>
        <v/>
      </c>
      <c r="AJ39" s="429" t="str">
        <f t="shared" si="39"/>
        <v/>
      </c>
      <c r="AK39" s="429" t="str">
        <f t="shared" si="40"/>
        <v/>
      </c>
      <c r="AL39" s="429" t="str">
        <f t="shared" si="41"/>
        <v/>
      </c>
      <c r="AM39" s="429" t="str">
        <f t="shared" si="42"/>
        <v/>
      </c>
      <c r="AN39" s="432"/>
      <c r="AO39" s="432"/>
      <c r="AP39" s="205"/>
      <c r="AQ39" s="205"/>
      <c r="AR39" s="205"/>
      <c r="AS39" s="205"/>
      <c r="AT39" s="205"/>
      <c r="AU39" s="205"/>
      <c r="AV39" s="205"/>
      <c r="AW39" s="205"/>
      <c r="AX39" s="205"/>
      <c r="AY39" s="205"/>
      <c r="AZ39" s="432"/>
      <c r="BJ39" s="154"/>
      <c r="BK39" s="154"/>
      <c r="BL39" s="154"/>
      <c r="BM39" s="154"/>
      <c r="BN39" s="154"/>
      <c r="BO39" s="154"/>
      <c r="BP39" s="154"/>
      <c r="BQ39" s="154"/>
      <c r="BR39" s="154"/>
      <c r="BS39" s="154"/>
      <c r="BT39" s="154"/>
      <c r="BU39" s="152">
        <v>17</v>
      </c>
      <c r="BV39" s="433" t="str">
        <f t="shared" si="12"/>
        <v/>
      </c>
      <c r="BW39" s="433" t="str">
        <f t="shared" si="13"/>
        <v/>
      </c>
      <c r="BX39" s="434" t="str">
        <f t="shared" si="14"/>
        <v/>
      </c>
      <c r="BY39" s="205" t="str">
        <f t="shared" si="43"/>
        <v/>
      </c>
      <c r="BZ39" s="205" t="str">
        <f t="shared" si="74"/>
        <v/>
      </c>
      <c r="CA39" s="207" t="str">
        <f t="shared" si="15"/>
        <v/>
      </c>
      <c r="CB39" s="453" t="str">
        <f>IF(BY39="","",COUNTIF(BY$23:BY38,"&lt;1")+1)</f>
        <v/>
      </c>
      <c r="CC39" s="205" t="str">
        <f t="shared" si="44"/>
        <v/>
      </c>
      <c r="CD39" s="436" t="str">
        <f t="shared" si="16"/>
        <v/>
      </c>
      <c r="CE39" s="433" t="str">
        <f t="shared" si="45"/>
        <v/>
      </c>
      <c r="CF39" s="438" t="str">
        <f t="shared" si="17"/>
        <v/>
      </c>
      <c r="CG39" s="433" t="str">
        <f t="shared" si="18"/>
        <v/>
      </c>
      <c r="CH39" s="439" t="str">
        <f t="shared" si="19"/>
        <v/>
      </c>
      <c r="CI39" s="205" t="str">
        <f t="shared" si="46"/>
        <v/>
      </c>
      <c r="CJ39" s="205" t="str">
        <f t="shared" si="47"/>
        <v/>
      </c>
      <c r="CK39" s="205" t="str">
        <f>IF(OR(N39="PIPAY450",N39="PIPAY900"),MRIt(J39,M39,V39,N39),IF(N39="OGFConNEW",MRIt(H39,M39,V39,N39),IF(N39="PIOGFCPAY450",MAX(60,(0.3*J39)+35),"")))</f>
        <v/>
      </c>
      <c r="CL39" s="205" t="str">
        <f t="shared" si="48"/>
        <v/>
      </c>
      <c r="CM39" s="208">
        <f t="shared" si="49"/>
        <v>0</v>
      </c>
      <c r="CN39" s="440" t="str">
        <f>IFERROR(IF(N39="60PAY900",ADJ60x(CM39),IF(N39="75PAY450",ADJ75x(CM39),IF(N39="PIPAY900",ADJPoTthick(CM39,CL39),IF(N39="PIPAY450",ADJPoTthin(CM39,CL39),IF(N39="OGFConNEW",ADJPoTogfc(CL39),""))))),"must corr")</f>
        <v/>
      </c>
      <c r="CO39" s="441" t="str">
        <f t="shared" si="50"/>
        <v/>
      </c>
      <c r="CQ39" s="205" t="str">
        <f t="shared" si="51"/>
        <v/>
      </c>
      <c r="CR39" s="205" t="str">
        <f>IF(OR(N39="PIPAY450",N39="PIPAY900",N39="PIOGFCPAY450",N39="75OGFCPAY450"),MRIt(J39,M39,V39,N39),IF(N39="OGFConNEW",MRIt(H39,M39,V39,N39),""))</f>
        <v/>
      </c>
      <c r="CS39" s="205" t="str">
        <f t="shared" si="52"/>
        <v/>
      </c>
      <c r="CT39" s="208" t="str">
        <f t="shared" si="53"/>
        <v/>
      </c>
      <c r="CU39" s="440" t="str">
        <f>IFERROR(IF(N39="60PAY900",ADJ60x(CT39),IF(N39="75PAY450",ADJ75x(CT39),IF(N39="PIPAY900",ADJPoTthick(CT39,CS39),IF(N39="PIPAY450",ADJPoTthin(CT39,CS39),IF(N39="OGFConNEW",ADJPoTogfc(CS39),""))))),"must corr")</f>
        <v/>
      </c>
      <c r="CV39" s="442" t="str">
        <f t="shared" si="54"/>
        <v/>
      </c>
      <c r="CW39" s="443"/>
      <c r="CY39" s="207"/>
      <c r="CZ39" s="444" t="s">
        <v>1876</v>
      </c>
      <c r="DA39" s="445" t="str">
        <f>IFERROR(IF(AZ39=TRUE,corval(CO39,CV39),CO39),CZ39)</f>
        <v/>
      </c>
      <c r="DB39" s="205" t="b">
        <f t="shared" si="55"/>
        <v>0</v>
      </c>
      <c r="DC39" s="205" t="b">
        <f t="shared" si="56"/>
        <v>1</v>
      </c>
      <c r="DD39" s="205" t="b">
        <f t="shared" si="57"/>
        <v>1</v>
      </c>
      <c r="DE39" s="446" t="str">
        <f t="shared" si="58"/>
        <v/>
      </c>
      <c r="DG39" s="208" t="str">
        <f t="shared" si="59"/>
        <v/>
      </c>
      <c r="DH39" s="208">
        <f t="shared" si="60"/>
        <v>0</v>
      </c>
      <c r="DI39" s="205" t="e">
        <f t="shared" si="61"/>
        <v>#VALUE!</v>
      </c>
      <c r="DJ39" s="205" t="e">
        <f t="shared" si="62"/>
        <v>#VALUE!</v>
      </c>
      <c r="DK39" s="205" t="e">
        <f t="shared" si="63"/>
        <v>#VALUE!</v>
      </c>
      <c r="DM39" s="208">
        <f t="shared" si="64"/>
        <v>0</v>
      </c>
      <c r="DN39" s="208">
        <f t="shared" si="65"/>
        <v>0</v>
      </c>
      <c r="DO39" s="205">
        <f t="shared" si="66"/>
        <v>75</v>
      </c>
      <c r="DP39" s="205">
        <f t="shared" si="67"/>
        <v>0</v>
      </c>
      <c r="DQ39" s="446" t="e">
        <f t="shared" ca="1" si="68"/>
        <v>#NAME?</v>
      </c>
      <c r="DR39" s="446" t="e">
        <f t="shared" ca="1" si="69"/>
        <v>#NAME?</v>
      </c>
      <c r="DT39" s="208">
        <f t="shared" si="70"/>
        <v>0</v>
      </c>
      <c r="DU39" s="446" t="e">
        <f t="shared" ca="1" si="71"/>
        <v>#NAME?</v>
      </c>
      <c r="DV39" s="446" t="e">
        <f t="shared" ca="1" si="72"/>
        <v>#NAME?</v>
      </c>
      <c r="EH39" s="280"/>
    </row>
    <row r="40" spans="1:138" ht="15.75" x14ac:dyDescent="0.25">
      <c r="A40" s="448" t="str">
        <f>IFERROR(ROUNDUP(IF(OR(N40="PIPAY450",N40="PIPAY900"),MRIt(J40,M40,V40,N40),IF(N40="PIOGFCPAY450",MAX(60,(0.3*J40)+35),"")),1),"")</f>
        <v/>
      </c>
      <c r="B40" s="413">
        <v>18</v>
      </c>
      <c r="C40" s="414"/>
      <c r="D40" s="449"/>
      <c r="E40" s="416" t="str">
        <f>IF('EXIST IP'!A19="","",'EXIST IP'!A19)</f>
        <v/>
      </c>
      <c r="F40" s="450" t="str">
        <f>IF('EXIST IP'!B19="","",'EXIST IP'!B19)</f>
        <v/>
      </c>
      <c r="G40" s="450" t="str">
        <f>IF('EXIST IP'!C19="","",'EXIST IP'!C19)</f>
        <v/>
      </c>
      <c r="H40" s="418" t="str">
        <f>IF('EXIST IP'!D19="","",'EXIST IP'!D19)</f>
        <v/>
      </c>
      <c r="I40" s="451" t="str">
        <f>IF(BASELINE!D19="","",BASELINE!D19)</f>
        <v/>
      </c>
      <c r="J40" s="420"/>
      <c r="K40" s="421"/>
      <c r="L40" s="422" t="str">
        <f>IF(FINAL!D19=0,"",FINAL!D19)</f>
        <v/>
      </c>
      <c r="M40" s="421"/>
      <c r="N40" s="421"/>
      <c r="O40" s="421"/>
      <c r="P40" s="423" t="str">
        <f t="shared" si="31"/>
        <v/>
      </c>
      <c r="Q40" s="424" t="str">
        <f t="shared" si="32"/>
        <v/>
      </c>
      <c r="R40" s="425"/>
      <c r="S40" s="452" t="str">
        <f t="shared" si="73"/>
        <v/>
      </c>
      <c r="T40" s="427" t="str">
        <f>IF(OR(BASELINE!I19&gt;BASELINE!J19,FINAL!I19&gt;FINAL!J19),"M.D.","")</f>
        <v/>
      </c>
      <c r="U40" s="428" t="str">
        <f t="shared" si="33"/>
        <v/>
      </c>
      <c r="V40" s="429" t="str">
        <f t="shared" si="34"/>
        <v/>
      </c>
      <c r="W40" s="429" t="str">
        <f t="shared" si="35"/>
        <v/>
      </c>
      <c r="X40" s="430" t="str">
        <f t="shared" si="36"/>
        <v/>
      </c>
      <c r="Y40" s="429" t="str">
        <f t="shared" si="37"/>
        <v/>
      </c>
      <c r="Z40" s="429" t="str">
        <f t="shared" si="3"/>
        <v/>
      </c>
      <c r="AA40" s="429" t="str">
        <f t="shared" si="4"/>
        <v/>
      </c>
      <c r="AB40" s="429" t="str">
        <f t="shared" si="5"/>
        <v/>
      </c>
      <c r="AC40" s="429" t="str">
        <f t="shared" si="6"/>
        <v/>
      </c>
      <c r="AD40" s="429" t="str">
        <f t="shared" si="7"/>
        <v/>
      </c>
      <c r="AE40" s="429" t="str">
        <f t="shared" si="38"/>
        <v/>
      </c>
      <c r="AF40" s="429" t="str">
        <f t="shared" si="8"/>
        <v/>
      </c>
      <c r="AG40" s="429" t="str">
        <f t="shared" si="9"/>
        <v/>
      </c>
      <c r="AH40" s="429" t="str">
        <f t="shared" si="10"/>
        <v/>
      </c>
      <c r="AI40" s="431" t="str">
        <f t="shared" si="11"/>
        <v/>
      </c>
      <c r="AJ40" s="429" t="str">
        <f t="shared" si="39"/>
        <v/>
      </c>
      <c r="AK40" s="429" t="str">
        <f t="shared" si="40"/>
        <v/>
      </c>
      <c r="AL40" s="429" t="str">
        <f t="shared" si="41"/>
        <v/>
      </c>
      <c r="AM40" s="429" t="str">
        <f t="shared" si="42"/>
        <v/>
      </c>
      <c r="AN40" s="432"/>
      <c r="AO40" s="432"/>
      <c r="AP40" s="205"/>
      <c r="AQ40" s="205"/>
      <c r="AR40" s="205"/>
      <c r="AS40" s="205"/>
      <c r="AT40" s="205"/>
      <c r="AU40" s="205"/>
      <c r="AV40" s="205"/>
      <c r="AW40" s="205"/>
      <c r="AX40" s="205"/>
      <c r="AY40" s="205"/>
      <c r="AZ40" s="432"/>
      <c r="BJ40" s="154"/>
      <c r="BK40" s="154"/>
      <c r="BL40" s="154"/>
      <c r="BM40" s="154"/>
      <c r="BN40" s="154"/>
      <c r="BO40" s="154"/>
      <c r="BP40" s="154"/>
      <c r="BQ40" s="154"/>
      <c r="BR40" s="154"/>
      <c r="BS40" s="154"/>
      <c r="BT40" s="154"/>
      <c r="BU40" s="152">
        <v>18</v>
      </c>
      <c r="BV40" s="433" t="str">
        <f t="shared" si="12"/>
        <v/>
      </c>
      <c r="BW40" s="433" t="str">
        <f t="shared" si="13"/>
        <v/>
      </c>
      <c r="BX40" s="434" t="str">
        <f t="shared" si="14"/>
        <v/>
      </c>
      <c r="BY40" s="205" t="str">
        <f t="shared" si="43"/>
        <v/>
      </c>
      <c r="BZ40" s="205" t="str">
        <f t="shared" si="74"/>
        <v/>
      </c>
      <c r="CA40" s="207" t="str">
        <f t="shared" si="15"/>
        <v/>
      </c>
      <c r="CB40" s="453" t="str">
        <f>IF(BY40="","",COUNTIF(BY$23:BY39,"&lt;1")+1)</f>
        <v/>
      </c>
      <c r="CC40" s="205" t="str">
        <f t="shared" si="44"/>
        <v/>
      </c>
      <c r="CD40" s="436" t="str">
        <f t="shared" si="16"/>
        <v/>
      </c>
      <c r="CE40" s="433" t="str">
        <f t="shared" si="45"/>
        <v/>
      </c>
      <c r="CF40" s="438" t="str">
        <f t="shared" si="17"/>
        <v/>
      </c>
      <c r="CG40" s="433" t="str">
        <f t="shared" si="18"/>
        <v/>
      </c>
      <c r="CH40" s="439" t="str">
        <f t="shared" si="19"/>
        <v/>
      </c>
      <c r="CI40" s="205" t="str">
        <f t="shared" si="46"/>
        <v/>
      </c>
      <c r="CJ40" s="205" t="str">
        <f t="shared" si="47"/>
        <v/>
      </c>
      <c r="CK40" s="205" t="str">
        <f>IF(OR(N40="PIPAY450",N40="PIPAY900"),MRIt(J40,M40,V40,N40),IF(N40="OGFConNEW",MRIt(H40,M40,V40,N40),IF(N40="PIOGFCPAY450",MAX(60,(0.3*J40)+35),"")))</f>
        <v/>
      </c>
      <c r="CL40" s="205" t="str">
        <f t="shared" si="48"/>
        <v/>
      </c>
      <c r="CM40" s="208">
        <f t="shared" si="49"/>
        <v>0</v>
      </c>
      <c r="CN40" s="440" t="str">
        <f>IFERROR(IF(N40="60PAY900",ADJ60x(CM40),IF(N40="75PAY450",ADJ75x(CM40),IF(N40="PIPAY900",ADJPoTthick(CM40,CL40),IF(N40="PIPAY450",ADJPoTthin(CM40,CL40),IF(N40="OGFConNEW",ADJPoTogfc(CL40),""))))),"must corr")</f>
        <v/>
      </c>
      <c r="CO40" s="441" t="str">
        <f t="shared" si="50"/>
        <v/>
      </c>
      <c r="CQ40" s="205" t="str">
        <f t="shared" si="51"/>
        <v/>
      </c>
      <c r="CR40" s="205" t="str">
        <f>IF(OR(N40="PIPAY450",N40="PIPAY900",N40="PIOGFCPAY450",N40="75OGFCPAY450"),MRIt(J40,M40,V40,N40),IF(N40="OGFConNEW",MRIt(H40,M40,V40,N40),""))</f>
        <v/>
      </c>
      <c r="CS40" s="205" t="str">
        <f t="shared" si="52"/>
        <v/>
      </c>
      <c r="CT40" s="208" t="str">
        <f t="shared" si="53"/>
        <v/>
      </c>
      <c r="CU40" s="440" t="str">
        <f>IFERROR(IF(N40="60PAY900",ADJ60x(CT40),IF(N40="75PAY450",ADJ75x(CT40),IF(N40="PIPAY900",ADJPoTthick(CT40,CS40),IF(N40="PIPAY450",ADJPoTthin(CT40,CS40),IF(N40="OGFConNEW",ADJPoTogfc(CS40),""))))),"must corr")</f>
        <v/>
      </c>
      <c r="CV40" s="442" t="str">
        <f t="shared" si="54"/>
        <v/>
      </c>
      <c r="CW40" s="443"/>
      <c r="CY40" s="207"/>
      <c r="CZ40" s="444" t="s">
        <v>1876</v>
      </c>
      <c r="DA40" s="445" t="str">
        <f>IFERROR(IF(AZ40=TRUE,corval(CO40,CV40),CO40),CZ40)</f>
        <v/>
      </c>
      <c r="DB40" s="205" t="b">
        <f t="shared" si="55"/>
        <v>0</v>
      </c>
      <c r="DC40" s="205" t="b">
        <f t="shared" si="56"/>
        <v>1</v>
      </c>
      <c r="DD40" s="205" t="b">
        <f t="shared" si="57"/>
        <v>1</v>
      </c>
      <c r="DE40" s="446" t="str">
        <f t="shared" si="58"/>
        <v/>
      </c>
      <c r="DG40" s="208" t="str">
        <f t="shared" si="59"/>
        <v/>
      </c>
      <c r="DH40" s="208">
        <f t="shared" si="60"/>
        <v>0</v>
      </c>
      <c r="DI40" s="205" t="e">
        <f t="shared" si="61"/>
        <v>#VALUE!</v>
      </c>
      <c r="DJ40" s="205" t="e">
        <f t="shared" si="62"/>
        <v>#VALUE!</v>
      </c>
      <c r="DK40" s="205" t="e">
        <f t="shared" si="63"/>
        <v>#VALUE!</v>
      </c>
      <c r="DM40" s="208">
        <f t="shared" si="64"/>
        <v>0</v>
      </c>
      <c r="DN40" s="208">
        <f t="shared" si="65"/>
        <v>0</v>
      </c>
      <c r="DO40" s="205">
        <f t="shared" si="66"/>
        <v>75</v>
      </c>
      <c r="DP40" s="205">
        <f t="shared" si="67"/>
        <v>0</v>
      </c>
      <c r="DQ40" s="446" t="e">
        <f t="shared" ca="1" si="68"/>
        <v>#NAME?</v>
      </c>
      <c r="DR40" s="446" t="e">
        <f t="shared" ca="1" si="69"/>
        <v>#NAME?</v>
      </c>
      <c r="DT40" s="208">
        <f t="shared" si="70"/>
        <v>0</v>
      </c>
      <c r="DU40" s="446" t="e">
        <f t="shared" ca="1" si="71"/>
        <v>#NAME?</v>
      </c>
      <c r="DV40" s="446" t="e">
        <f t="shared" ca="1" si="72"/>
        <v>#NAME?</v>
      </c>
      <c r="EH40" s="280"/>
    </row>
    <row r="41" spans="1:138" ht="15" customHeight="1" x14ac:dyDescent="0.25">
      <c r="A41" s="448" t="str">
        <f>IFERROR(ROUNDUP(IF(OR(N41="PIPAY450",N41="PIPAY900"),MRIt(J41,M41,V41,N41),IF(N41="PIOGFCPAY450",MAX(60,(0.3*J41)+35),"")),1),"")</f>
        <v/>
      </c>
      <c r="B41" s="413">
        <v>19</v>
      </c>
      <c r="C41" s="414"/>
      <c r="D41" s="449"/>
      <c r="E41" s="416" t="str">
        <f>IF('EXIST IP'!A20="","",'EXIST IP'!A20)</f>
        <v/>
      </c>
      <c r="F41" s="450" t="str">
        <f>IF('EXIST IP'!B20="","",'EXIST IP'!B20)</f>
        <v/>
      </c>
      <c r="G41" s="450" t="str">
        <f>IF('EXIST IP'!C20="","",'EXIST IP'!C20)</f>
        <v/>
      </c>
      <c r="H41" s="418" t="str">
        <f>IF('EXIST IP'!D20="","",'EXIST IP'!D20)</f>
        <v/>
      </c>
      <c r="I41" s="451" t="str">
        <f>IF(BASELINE!D20="","",BASELINE!D20)</f>
        <v/>
      </c>
      <c r="J41" s="420"/>
      <c r="K41" s="421"/>
      <c r="L41" s="422" t="str">
        <f>IF(FINAL!D20=0,"",FINAL!D20)</f>
        <v/>
      </c>
      <c r="M41" s="421"/>
      <c r="N41" s="421"/>
      <c r="O41" s="421"/>
      <c r="P41" s="423" t="str">
        <f t="shared" si="31"/>
        <v/>
      </c>
      <c r="Q41" s="424" t="str">
        <f t="shared" si="32"/>
        <v/>
      </c>
      <c r="R41" s="425"/>
      <c r="S41" s="452" t="str">
        <f t="shared" si="73"/>
        <v/>
      </c>
      <c r="T41" s="427" t="str">
        <f>IF(OR(BASELINE!I20&gt;BASELINE!J20,FINAL!I20&gt;FINAL!J20),"M.D.","")</f>
        <v/>
      </c>
      <c r="U41" s="428" t="str">
        <f t="shared" si="33"/>
        <v/>
      </c>
      <c r="V41" s="429" t="str">
        <f t="shared" si="34"/>
        <v/>
      </c>
      <c r="W41" s="429" t="str">
        <f t="shared" si="35"/>
        <v/>
      </c>
      <c r="X41" s="430" t="str">
        <f t="shared" si="36"/>
        <v/>
      </c>
      <c r="Y41" s="429" t="str">
        <f t="shared" si="37"/>
        <v/>
      </c>
      <c r="Z41" s="429" t="str">
        <f t="shared" si="3"/>
        <v/>
      </c>
      <c r="AA41" s="429" t="str">
        <f t="shared" si="4"/>
        <v/>
      </c>
      <c r="AB41" s="429" t="str">
        <f t="shared" si="5"/>
        <v/>
      </c>
      <c r="AC41" s="429" t="str">
        <f t="shared" si="6"/>
        <v/>
      </c>
      <c r="AD41" s="429" t="str">
        <f t="shared" si="7"/>
        <v/>
      </c>
      <c r="AE41" s="429" t="str">
        <f t="shared" si="38"/>
        <v/>
      </c>
      <c r="AF41" s="429" t="str">
        <f t="shared" si="8"/>
        <v/>
      </c>
      <c r="AG41" s="429" t="str">
        <f t="shared" si="9"/>
        <v/>
      </c>
      <c r="AH41" s="429" t="str">
        <f t="shared" si="10"/>
        <v/>
      </c>
      <c r="AI41" s="431" t="str">
        <f t="shared" si="11"/>
        <v/>
      </c>
      <c r="AJ41" s="429" t="str">
        <f t="shared" si="39"/>
        <v/>
      </c>
      <c r="AK41" s="429" t="str">
        <f t="shared" si="40"/>
        <v/>
      </c>
      <c r="AL41" s="429" t="str">
        <f t="shared" si="41"/>
        <v/>
      </c>
      <c r="AM41" s="429" t="str">
        <f t="shared" si="42"/>
        <v/>
      </c>
      <c r="AN41" s="432"/>
      <c r="AO41" s="432"/>
      <c r="AP41" s="205"/>
      <c r="AQ41" s="205"/>
      <c r="AR41" s="205"/>
      <c r="AS41" s="205"/>
      <c r="AT41" s="205"/>
      <c r="AU41" s="205"/>
      <c r="AV41" s="205"/>
      <c r="AW41" s="205"/>
      <c r="AX41" s="205"/>
      <c r="AY41" s="205"/>
      <c r="AZ41" s="432"/>
      <c r="BJ41" s="154"/>
      <c r="BK41" s="154"/>
      <c r="BL41" s="154"/>
      <c r="BM41" s="154"/>
      <c r="BN41" s="154"/>
      <c r="BO41" s="154"/>
      <c r="BP41" s="154"/>
      <c r="BQ41" s="154"/>
      <c r="BR41" s="154"/>
      <c r="BS41" s="154"/>
      <c r="BT41" s="154"/>
      <c r="BU41" s="152">
        <v>19</v>
      </c>
      <c r="BV41" s="433" t="str">
        <f t="shared" si="12"/>
        <v/>
      </c>
      <c r="BW41" s="433" t="str">
        <f t="shared" si="13"/>
        <v/>
      </c>
      <c r="BX41" s="434" t="str">
        <f t="shared" si="14"/>
        <v/>
      </c>
      <c r="BY41" s="205" t="str">
        <f t="shared" si="43"/>
        <v/>
      </c>
      <c r="BZ41" s="205" t="str">
        <f t="shared" si="74"/>
        <v/>
      </c>
      <c r="CA41" s="207" t="str">
        <f t="shared" si="15"/>
        <v/>
      </c>
      <c r="CB41" s="453" t="str">
        <f>IF(BY41="","",COUNTIF(BY$23:BY40,"&lt;1")+1)</f>
        <v/>
      </c>
      <c r="CC41" s="205" t="str">
        <f t="shared" si="44"/>
        <v/>
      </c>
      <c r="CD41" s="436" t="str">
        <f t="shared" si="16"/>
        <v/>
      </c>
      <c r="CE41" s="433" t="str">
        <f t="shared" si="45"/>
        <v/>
      </c>
      <c r="CF41" s="438" t="str">
        <f t="shared" si="17"/>
        <v/>
      </c>
      <c r="CG41" s="433" t="str">
        <f t="shared" si="18"/>
        <v/>
      </c>
      <c r="CH41" s="439" t="str">
        <f t="shared" si="19"/>
        <v/>
      </c>
      <c r="CI41" s="205" t="str">
        <f t="shared" si="46"/>
        <v/>
      </c>
      <c r="CJ41" s="205" t="str">
        <f t="shared" si="47"/>
        <v/>
      </c>
      <c r="CK41" s="205" t="str">
        <f>IF(OR(N41="PIPAY450",N41="PIPAY900"),MRIt(J41,M41,V41,N41),IF(N41="OGFConNEW",MRIt(H41,M41,V41,N41),IF(N41="PIOGFCPAY450",MAX(60,(0.3*J41)+35),"")))</f>
        <v/>
      </c>
      <c r="CL41" s="205" t="str">
        <f t="shared" si="48"/>
        <v/>
      </c>
      <c r="CM41" s="208">
        <f t="shared" si="49"/>
        <v>0</v>
      </c>
      <c r="CN41" s="440" t="str">
        <f>IFERROR(IF(N41="60PAY900",ADJ60x(CM41),IF(N41="75PAY450",ADJ75x(CM41),IF(N41="PIPAY900",ADJPoTthick(CM41,CL41),IF(N41="PIPAY450",ADJPoTthin(CM41,CL41),IF(N41="OGFConNEW",ADJPoTogfc(CL41),""))))),"must corr")</f>
        <v/>
      </c>
      <c r="CO41" s="441" t="str">
        <f t="shared" si="50"/>
        <v/>
      </c>
      <c r="CQ41" s="205" t="str">
        <f t="shared" si="51"/>
        <v/>
      </c>
      <c r="CR41" s="205" t="str">
        <f>IF(OR(N41="PIPAY450",N41="PIPAY900",N41="PIOGFCPAY450",N41="75OGFCPAY450"),MRIt(J41,M41,V41,N41),IF(N41="OGFConNEW",MRIt(H41,M41,V41,N41),""))</f>
        <v/>
      </c>
      <c r="CS41" s="205" t="str">
        <f t="shared" si="52"/>
        <v/>
      </c>
      <c r="CT41" s="208" t="str">
        <f t="shared" si="53"/>
        <v/>
      </c>
      <c r="CU41" s="440" t="str">
        <f>IFERROR(IF(N41="60PAY900",ADJ60x(CT41),IF(N41="75PAY450",ADJ75x(CT41),IF(N41="PIPAY900",ADJPoTthick(CT41,CS41),IF(N41="PIPAY450",ADJPoTthin(CT41,CS41),IF(N41="OGFConNEW",ADJPoTogfc(CS41),""))))),"must corr")</f>
        <v/>
      </c>
      <c r="CV41" s="442" t="str">
        <f t="shared" si="54"/>
        <v/>
      </c>
      <c r="CW41" s="443"/>
      <c r="CY41" s="207"/>
      <c r="CZ41" s="444" t="s">
        <v>1876</v>
      </c>
      <c r="DA41" s="445" t="str">
        <f>IFERROR(IF(AZ41=TRUE,corval(CO41,CV41),CO41),CZ41)</f>
        <v/>
      </c>
      <c r="DB41" s="205" t="b">
        <f t="shared" si="55"/>
        <v>0</v>
      </c>
      <c r="DC41" s="205" t="b">
        <f t="shared" si="56"/>
        <v>1</v>
      </c>
      <c r="DD41" s="205" t="b">
        <f t="shared" si="57"/>
        <v>1</v>
      </c>
      <c r="DE41" s="446" t="str">
        <f t="shared" si="58"/>
        <v/>
      </c>
      <c r="DG41" s="208" t="str">
        <f t="shared" si="59"/>
        <v/>
      </c>
      <c r="DH41" s="208">
        <f t="shared" si="60"/>
        <v>0</v>
      </c>
      <c r="DI41" s="205" t="e">
        <f t="shared" si="61"/>
        <v>#VALUE!</v>
      </c>
      <c r="DJ41" s="205" t="e">
        <f t="shared" si="62"/>
        <v>#VALUE!</v>
      </c>
      <c r="DK41" s="205" t="e">
        <f t="shared" si="63"/>
        <v>#VALUE!</v>
      </c>
      <c r="DM41" s="208">
        <f t="shared" si="64"/>
        <v>0</v>
      </c>
      <c r="DN41" s="208">
        <f t="shared" si="65"/>
        <v>0</v>
      </c>
      <c r="DO41" s="205">
        <f t="shared" si="66"/>
        <v>75</v>
      </c>
      <c r="DP41" s="205">
        <f t="shared" si="67"/>
        <v>0</v>
      </c>
      <c r="DQ41" s="446" t="e">
        <f t="shared" ca="1" si="68"/>
        <v>#NAME?</v>
      </c>
      <c r="DR41" s="446" t="e">
        <f t="shared" ca="1" si="69"/>
        <v>#NAME?</v>
      </c>
      <c r="DT41" s="208">
        <f t="shared" si="70"/>
        <v>0</v>
      </c>
      <c r="DU41" s="446" t="e">
        <f t="shared" ca="1" si="71"/>
        <v>#NAME?</v>
      </c>
      <c r="DV41" s="446" t="e">
        <f t="shared" ca="1" si="72"/>
        <v>#NAME?</v>
      </c>
      <c r="EH41" s="260"/>
    </row>
    <row r="42" spans="1:138" ht="15.75" x14ac:dyDescent="0.25">
      <c r="A42" s="448" t="str">
        <f>IFERROR(ROUNDUP(IF(OR(N42="PIPAY450",N42="PIPAY900"),MRIt(J42,M42,V42,N42),IF(N42="PIOGFCPAY450",MAX(60,(0.3*J42)+35),"")),1),"")</f>
        <v/>
      </c>
      <c r="B42" s="413">
        <v>20</v>
      </c>
      <c r="C42" s="414"/>
      <c r="D42" s="449"/>
      <c r="E42" s="416" t="str">
        <f>IF('EXIST IP'!A21="","",'EXIST IP'!A21)</f>
        <v/>
      </c>
      <c r="F42" s="450" t="str">
        <f>IF('EXIST IP'!B21="","",'EXIST IP'!B21)</f>
        <v/>
      </c>
      <c r="G42" s="450" t="str">
        <f>IF('EXIST IP'!C21="","",'EXIST IP'!C21)</f>
        <v/>
      </c>
      <c r="H42" s="418" t="str">
        <f>IF('EXIST IP'!D21="","",'EXIST IP'!D21)</f>
        <v/>
      </c>
      <c r="I42" s="451" t="str">
        <f>IF(BASELINE!D21="","",BASELINE!D21)</f>
        <v/>
      </c>
      <c r="J42" s="420"/>
      <c r="K42" s="421"/>
      <c r="L42" s="422" t="str">
        <f>IF(FINAL!D21=0,"",FINAL!D21)</f>
        <v/>
      </c>
      <c r="M42" s="421"/>
      <c r="N42" s="421"/>
      <c r="O42" s="421"/>
      <c r="P42" s="423" t="str">
        <f t="shared" si="31"/>
        <v/>
      </c>
      <c r="Q42" s="424" t="str">
        <f t="shared" si="32"/>
        <v/>
      </c>
      <c r="R42" s="425"/>
      <c r="S42" s="452" t="str">
        <f t="shared" si="73"/>
        <v/>
      </c>
      <c r="T42" s="427" t="str">
        <f>IF(OR(BASELINE!I21&gt;BASELINE!J21,FINAL!I21&gt;FINAL!J21),"M.D.","")</f>
        <v/>
      </c>
      <c r="U42" s="428" t="str">
        <f t="shared" si="33"/>
        <v/>
      </c>
      <c r="V42" s="429" t="str">
        <f t="shared" si="34"/>
        <v/>
      </c>
      <c r="W42" s="429" t="str">
        <f t="shared" si="35"/>
        <v/>
      </c>
      <c r="X42" s="430" t="str">
        <f t="shared" si="36"/>
        <v/>
      </c>
      <c r="Y42" s="429" t="str">
        <f t="shared" si="37"/>
        <v/>
      </c>
      <c r="Z42" s="429" t="str">
        <f t="shared" si="3"/>
        <v/>
      </c>
      <c r="AA42" s="429" t="str">
        <f t="shared" si="4"/>
        <v/>
      </c>
      <c r="AB42" s="429" t="str">
        <f t="shared" si="5"/>
        <v/>
      </c>
      <c r="AC42" s="429" t="str">
        <f t="shared" si="6"/>
        <v/>
      </c>
      <c r="AD42" s="429" t="str">
        <f t="shared" si="7"/>
        <v/>
      </c>
      <c r="AE42" s="429" t="str">
        <f t="shared" si="38"/>
        <v/>
      </c>
      <c r="AF42" s="429" t="str">
        <f t="shared" si="8"/>
        <v/>
      </c>
      <c r="AG42" s="429" t="str">
        <f t="shared" si="9"/>
        <v/>
      </c>
      <c r="AH42" s="429" t="str">
        <f t="shared" si="10"/>
        <v/>
      </c>
      <c r="AI42" s="431" t="str">
        <f t="shared" si="11"/>
        <v/>
      </c>
      <c r="AJ42" s="429" t="str">
        <f t="shared" si="39"/>
        <v/>
      </c>
      <c r="AK42" s="429" t="str">
        <f t="shared" si="40"/>
        <v/>
      </c>
      <c r="AL42" s="429" t="str">
        <f t="shared" si="41"/>
        <v/>
      </c>
      <c r="AM42" s="429" t="str">
        <f t="shared" si="42"/>
        <v/>
      </c>
      <c r="AN42" s="432"/>
      <c r="AO42" s="432"/>
      <c r="AP42" s="205"/>
      <c r="AQ42" s="205"/>
      <c r="AR42" s="205"/>
      <c r="AS42" s="205"/>
      <c r="AT42" s="205"/>
      <c r="AU42" s="205"/>
      <c r="AV42" s="205"/>
      <c r="AW42" s="205"/>
      <c r="AX42" s="205"/>
      <c r="AY42" s="205"/>
      <c r="AZ42" s="432"/>
      <c r="BJ42" s="154"/>
      <c r="BK42" s="154"/>
      <c r="BL42" s="154"/>
      <c r="BM42" s="154"/>
      <c r="BN42" s="154"/>
      <c r="BO42" s="154"/>
      <c r="BP42" s="154"/>
      <c r="BQ42" s="154"/>
      <c r="BR42" s="154"/>
      <c r="BS42" s="154"/>
      <c r="BT42" s="154"/>
      <c r="BU42" s="152">
        <v>20</v>
      </c>
      <c r="BV42" s="433" t="str">
        <f t="shared" si="12"/>
        <v/>
      </c>
      <c r="BW42" s="433" t="str">
        <f t="shared" si="13"/>
        <v/>
      </c>
      <c r="BX42" s="434" t="str">
        <f t="shared" si="14"/>
        <v/>
      </c>
      <c r="BY42" s="205" t="str">
        <f t="shared" si="43"/>
        <v/>
      </c>
      <c r="BZ42" s="205" t="str">
        <f t="shared" si="74"/>
        <v/>
      </c>
      <c r="CA42" s="207" t="str">
        <f>IF(BY42="","",IF(BW42&gt;BV42,"inc","dec"))</f>
        <v/>
      </c>
      <c r="CB42" s="453" t="str">
        <f>IF(BY42="","",COUNTIF(BY$23:BY41,"&lt;1")+1)</f>
        <v/>
      </c>
      <c r="CC42" s="205" t="str">
        <f t="shared" si="44"/>
        <v/>
      </c>
      <c r="CD42" s="436" t="str">
        <f t="shared" si="16"/>
        <v/>
      </c>
      <c r="CE42" s="433" t="str">
        <f t="shared" si="45"/>
        <v/>
      </c>
      <c r="CF42" s="438" t="str">
        <f t="shared" si="17"/>
        <v/>
      </c>
      <c r="CG42" s="433" t="str">
        <f t="shared" si="18"/>
        <v/>
      </c>
      <c r="CH42" s="439" t="str">
        <f t="shared" si="19"/>
        <v/>
      </c>
      <c r="CI42" s="205" t="str">
        <f t="shared" si="46"/>
        <v/>
      </c>
      <c r="CJ42" s="205" t="str">
        <f t="shared" si="47"/>
        <v/>
      </c>
      <c r="CK42" s="205" t="str">
        <f>IF(OR(N42="PIPAY450",N42="PIPAY900"),MRIt(J42,M42,V42,N42),IF(N42="OGFConNEW",MRIt(H42,M42,V42,N42),IF(N42="PIOGFCPAY450",MAX(60,(0.3*J42)+35),"")))</f>
        <v/>
      </c>
      <c r="CL42" s="205" t="str">
        <f t="shared" si="48"/>
        <v/>
      </c>
      <c r="CM42" s="208">
        <f t="shared" si="49"/>
        <v>0</v>
      </c>
      <c r="CN42" s="440" t="str">
        <f>IFERROR(IF(N42="60PAY900",ADJ60x(CM42),IF(N42="75PAY450",ADJ75x(CM42),IF(N42="PIPAY900",ADJPoTthick(CM42,CL42),IF(N42="PIPAY450",ADJPoTthin(CM42,CL42),IF(N42="OGFConNEW",ADJPoTogfc(CL42),""))))),"must corr")</f>
        <v/>
      </c>
      <c r="CO42" s="441" t="str">
        <f t="shared" si="50"/>
        <v/>
      </c>
      <c r="CQ42" s="205" t="str">
        <f t="shared" si="51"/>
        <v/>
      </c>
      <c r="CR42" s="205" t="str">
        <f>IF(OR(N42="PIPAY450",N42="PIPAY900",N42="PIOGFCPAY450",N42="75OGFCPAY450"),MRIt(J42,M42,V42,N42),IF(N42="OGFConNEW",MRIt(H42,M42,V42,N42),""))</f>
        <v/>
      </c>
      <c r="CS42" s="205" t="str">
        <f t="shared" si="52"/>
        <v/>
      </c>
      <c r="CT42" s="208" t="str">
        <f t="shared" si="53"/>
        <v/>
      </c>
      <c r="CU42" s="440" t="str">
        <f>IFERROR(IF(N42="60PAY900",ADJ60x(CT42),IF(N42="75PAY450",ADJ75x(CT42),IF(N42="PIPAY900",ADJPoTthick(CT42,CS42),IF(N42="PIPAY450",ADJPoTthin(CT42,CS42),IF(N42="OGFConNEW",ADJPoTogfc(CS42),""))))),"must corr")</f>
        <v/>
      </c>
      <c r="CV42" s="442" t="str">
        <f t="shared" si="54"/>
        <v/>
      </c>
      <c r="CW42" s="443"/>
      <c r="CY42" s="207"/>
      <c r="CZ42" s="444" t="s">
        <v>1876</v>
      </c>
      <c r="DA42" s="445" t="str">
        <f>IFERROR(IF(AZ42=TRUE,corval(CO42,CV42),CO42),CZ42)</f>
        <v/>
      </c>
      <c r="DB42" s="205" t="b">
        <f t="shared" si="55"/>
        <v>0</v>
      </c>
      <c r="DC42" s="205" t="b">
        <f t="shared" si="56"/>
        <v>1</v>
      </c>
      <c r="DD42" s="205" t="b">
        <f t="shared" si="57"/>
        <v>1</v>
      </c>
      <c r="DE42" s="446" t="str">
        <f t="shared" si="58"/>
        <v/>
      </c>
      <c r="DG42" s="208" t="str">
        <f t="shared" si="59"/>
        <v/>
      </c>
      <c r="DH42" s="208">
        <f t="shared" si="60"/>
        <v>0</v>
      </c>
      <c r="DI42" s="205" t="e">
        <f t="shared" si="61"/>
        <v>#VALUE!</v>
      </c>
      <c r="DJ42" s="205" t="e">
        <f t="shared" si="62"/>
        <v>#VALUE!</v>
      </c>
      <c r="DK42" s="205" t="e">
        <f t="shared" si="63"/>
        <v>#VALUE!</v>
      </c>
      <c r="DM42" s="208">
        <f t="shared" si="64"/>
        <v>0</v>
      </c>
      <c r="DN42" s="208">
        <f t="shared" si="65"/>
        <v>0</v>
      </c>
      <c r="DO42" s="205">
        <f t="shared" si="66"/>
        <v>75</v>
      </c>
      <c r="DP42" s="205">
        <f t="shared" si="67"/>
        <v>0</v>
      </c>
      <c r="DQ42" s="446" t="e">
        <f t="shared" ca="1" si="68"/>
        <v>#NAME?</v>
      </c>
      <c r="DR42" s="446" t="e">
        <f t="shared" ca="1" si="69"/>
        <v>#NAME?</v>
      </c>
      <c r="DT42" s="208">
        <f t="shared" si="70"/>
        <v>0</v>
      </c>
      <c r="DU42" s="446" t="e">
        <f t="shared" ca="1" si="71"/>
        <v>#NAME?</v>
      </c>
      <c r="DV42" s="446" t="e">
        <f t="shared" ca="1" si="72"/>
        <v>#NAME?</v>
      </c>
      <c r="EH42" s="280"/>
    </row>
    <row r="43" spans="1:138" ht="15.75" x14ac:dyDescent="0.25">
      <c r="A43" s="448" t="str">
        <f>IFERROR(ROUNDUP(IF(OR(N43="PIPAY450",N43="PIPAY900"),MRIt(J43,M43,V43,N43),IF(N43="PIOGFCPAY450",MAX(60,(0.3*J43)+35),"")),1),"")</f>
        <v/>
      </c>
      <c r="B43" s="413">
        <v>21</v>
      </c>
      <c r="C43" s="414"/>
      <c r="D43" s="449"/>
      <c r="E43" s="416" t="str">
        <f>IF('EXIST IP'!A22="","",'EXIST IP'!A22)</f>
        <v/>
      </c>
      <c r="F43" s="450" t="str">
        <f>IF('EXIST IP'!B22="","",'EXIST IP'!B22)</f>
        <v/>
      </c>
      <c r="G43" s="450" t="str">
        <f>IF('EXIST IP'!C22="","",'EXIST IP'!C22)</f>
        <v/>
      </c>
      <c r="H43" s="418" t="str">
        <f>IF('EXIST IP'!D22="","",'EXIST IP'!D22)</f>
        <v/>
      </c>
      <c r="I43" s="451" t="str">
        <f>IF(BASELINE!D22="","",BASELINE!D22)</f>
        <v/>
      </c>
      <c r="J43" s="420"/>
      <c r="K43" s="421"/>
      <c r="L43" s="422" t="str">
        <f>IF(FINAL!D22=0,"",FINAL!D22)</f>
        <v/>
      </c>
      <c r="M43" s="421"/>
      <c r="N43" s="421"/>
      <c r="O43" s="421"/>
      <c r="P43" s="423" t="str">
        <f t="shared" si="31"/>
        <v/>
      </c>
      <c r="Q43" s="424" t="str">
        <f t="shared" si="32"/>
        <v/>
      </c>
      <c r="R43" s="425"/>
      <c r="S43" s="452" t="str">
        <f t="shared" si="73"/>
        <v/>
      </c>
      <c r="T43" s="427" t="str">
        <f>IF(OR(BASELINE!I22&gt;BASELINE!J22,FINAL!I22&gt;FINAL!J22),"M.D.","")</f>
        <v/>
      </c>
      <c r="U43" s="428" t="str">
        <f t="shared" si="33"/>
        <v/>
      </c>
      <c r="V43" s="429" t="str">
        <f t="shared" si="34"/>
        <v/>
      </c>
      <c r="W43" s="429" t="str">
        <f t="shared" si="35"/>
        <v/>
      </c>
      <c r="X43" s="430" t="str">
        <f t="shared" si="36"/>
        <v/>
      </c>
      <c r="Y43" s="429" t="str">
        <f t="shared" si="37"/>
        <v/>
      </c>
      <c r="Z43" s="429" t="str">
        <f t="shared" si="3"/>
        <v/>
      </c>
      <c r="AA43" s="429" t="str">
        <f t="shared" si="4"/>
        <v/>
      </c>
      <c r="AB43" s="429" t="str">
        <f t="shared" si="5"/>
        <v/>
      </c>
      <c r="AC43" s="429" t="str">
        <f t="shared" si="6"/>
        <v/>
      </c>
      <c r="AD43" s="429" t="str">
        <f t="shared" si="7"/>
        <v/>
      </c>
      <c r="AE43" s="429" t="str">
        <f t="shared" si="38"/>
        <v/>
      </c>
      <c r="AF43" s="429" t="str">
        <f t="shared" si="8"/>
        <v/>
      </c>
      <c r="AG43" s="429" t="str">
        <f t="shared" si="9"/>
        <v/>
      </c>
      <c r="AH43" s="429" t="str">
        <f t="shared" si="10"/>
        <v/>
      </c>
      <c r="AI43" s="431" t="str">
        <f t="shared" si="11"/>
        <v/>
      </c>
      <c r="AJ43" s="429" t="str">
        <f t="shared" si="39"/>
        <v/>
      </c>
      <c r="AK43" s="429" t="str">
        <f t="shared" si="40"/>
        <v/>
      </c>
      <c r="AL43" s="429" t="str">
        <f t="shared" si="41"/>
        <v/>
      </c>
      <c r="AM43" s="429" t="str">
        <f t="shared" si="42"/>
        <v/>
      </c>
      <c r="AN43" s="432"/>
      <c r="AO43" s="432"/>
      <c r="AP43" s="205"/>
      <c r="AQ43" s="205"/>
      <c r="AR43" s="205"/>
      <c r="AS43" s="205"/>
      <c r="AT43" s="205"/>
      <c r="AU43" s="205"/>
      <c r="AV43" s="205"/>
      <c r="AW43" s="205"/>
      <c r="AX43" s="205"/>
      <c r="AY43" s="205"/>
      <c r="AZ43" s="432"/>
      <c r="BJ43" s="154"/>
      <c r="BK43" s="154"/>
      <c r="BL43" s="154"/>
      <c r="BM43" s="154"/>
      <c r="BN43" s="154"/>
      <c r="BO43" s="154"/>
      <c r="BP43" s="154"/>
      <c r="BQ43" s="154"/>
      <c r="BR43" s="154"/>
      <c r="BS43" s="154"/>
      <c r="BT43" s="154"/>
      <c r="BU43" s="152">
        <v>21</v>
      </c>
      <c r="BV43" s="433" t="str">
        <f t="shared" si="12"/>
        <v/>
      </c>
      <c r="BW43" s="433" t="str">
        <f t="shared" si="13"/>
        <v/>
      </c>
      <c r="BX43" s="434" t="str">
        <f t="shared" si="14"/>
        <v/>
      </c>
      <c r="BY43" s="205" t="str">
        <f t="shared" si="43"/>
        <v/>
      </c>
      <c r="BZ43" s="205" t="str">
        <f t="shared" si="74"/>
        <v/>
      </c>
      <c r="CA43" s="207" t="str">
        <f t="shared" ref="CA43:CA106" si="75">IF(BY43="","",IF(BW43&gt;BV43,"inc","dec"))</f>
        <v/>
      </c>
      <c r="CB43" s="453" t="str">
        <f>IF(BY43="","",COUNTIF(BY$23:BY42,"&lt;1")+1)</f>
        <v/>
      </c>
      <c r="CC43" s="205" t="str">
        <f t="shared" si="44"/>
        <v/>
      </c>
      <c r="CD43" s="436" t="str">
        <f t="shared" si="16"/>
        <v/>
      </c>
      <c r="CE43" s="433" t="str">
        <f t="shared" si="45"/>
        <v/>
      </c>
      <c r="CF43" s="438" t="str">
        <f t="shared" si="17"/>
        <v/>
      </c>
      <c r="CG43" s="433" t="str">
        <f t="shared" si="18"/>
        <v/>
      </c>
      <c r="CH43" s="439" t="str">
        <f t="shared" si="19"/>
        <v/>
      </c>
      <c r="CI43" s="205" t="str">
        <f t="shared" si="46"/>
        <v/>
      </c>
      <c r="CJ43" s="205" t="str">
        <f t="shared" si="47"/>
        <v/>
      </c>
      <c r="CK43" s="205" t="str">
        <f>IF(OR(N43="PIPAY450",N43="PIPAY900"),MRIt(J43,M43,V43,N43),IF(N43="OGFConNEW",MRIt(H43,M43,V43,N43),IF(N43="PIOGFCPAY450",MAX(60,(0.3*J43)+35),"")))</f>
        <v/>
      </c>
      <c r="CL43" s="205" t="str">
        <f t="shared" si="48"/>
        <v/>
      </c>
      <c r="CM43" s="208">
        <f t="shared" si="49"/>
        <v>0</v>
      </c>
      <c r="CN43" s="440" t="str">
        <f>IFERROR(IF(N43="60PAY900",ADJ60x(CM43),IF(N43="75PAY450",ADJ75x(CM43),IF(N43="PIPAY900",ADJPoTthick(CM43,CL43),IF(N43="PIPAY450",ADJPoTthin(CM43,CL43),IF(N43="OGFConNEW",ADJPoTogfc(CL43),""))))),"must corr")</f>
        <v/>
      </c>
      <c r="CO43" s="441" t="str">
        <f t="shared" si="50"/>
        <v/>
      </c>
      <c r="CQ43" s="205" t="str">
        <f t="shared" si="51"/>
        <v/>
      </c>
      <c r="CR43" s="205" t="str">
        <f>IF(OR(N43="PIPAY450",N43="PIPAY900",N43="PIOGFCPAY450",N43="75OGFCPAY450"),MRIt(J43,M43,V43,N43),IF(N43="OGFConNEW",MRIt(H43,M43,V43,N43),""))</f>
        <v/>
      </c>
      <c r="CS43" s="205" t="str">
        <f t="shared" si="52"/>
        <v/>
      </c>
      <c r="CT43" s="208" t="str">
        <f t="shared" si="53"/>
        <v/>
      </c>
      <c r="CU43" s="440" t="str">
        <f>IFERROR(IF(N43="60PAY900",ADJ60x(CT43),IF(N43="75PAY450",ADJ75x(CT43),IF(N43="PIPAY900",ADJPoTthick(CT43,CS43),IF(N43="PIPAY450",ADJPoTthin(CT43,CS43),IF(N43="OGFConNEW",ADJPoTogfc(CS43),""))))),"must corr")</f>
        <v/>
      </c>
      <c r="CV43" s="442" t="str">
        <f t="shared" si="54"/>
        <v/>
      </c>
      <c r="CW43" s="443"/>
      <c r="CY43" s="207"/>
      <c r="CZ43" s="444" t="s">
        <v>1876</v>
      </c>
      <c r="DA43" s="445" t="str">
        <f>IFERROR(IF(AZ43=TRUE,corval(CO43,CV43),CO43),CZ43)</f>
        <v/>
      </c>
      <c r="DB43" s="205" t="b">
        <f t="shared" si="55"/>
        <v>0</v>
      </c>
      <c r="DC43" s="205" t="b">
        <f t="shared" si="56"/>
        <v>1</v>
      </c>
      <c r="DD43" s="205" t="b">
        <f t="shared" si="57"/>
        <v>1</v>
      </c>
      <c r="DE43" s="446" t="str">
        <f t="shared" si="58"/>
        <v/>
      </c>
      <c r="DG43" s="208" t="str">
        <f t="shared" si="59"/>
        <v/>
      </c>
      <c r="DH43" s="208">
        <f t="shared" si="60"/>
        <v>0</v>
      </c>
      <c r="DI43" s="205" t="e">
        <f t="shared" si="61"/>
        <v>#VALUE!</v>
      </c>
      <c r="DJ43" s="205" t="e">
        <f t="shared" si="62"/>
        <v>#VALUE!</v>
      </c>
      <c r="DK43" s="205" t="e">
        <f t="shared" si="63"/>
        <v>#VALUE!</v>
      </c>
      <c r="DM43" s="208">
        <f t="shared" si="64"/>
        <v>0</v>
      </c>
      <c r="DN43" s="208">
        <f t="shared" si="65"/>
        <v>0</v>
      </c>
      <c r="DO43" s="205">
        <f t="shared" si="66"/>
        <v>75</v>
      </c>
      <c r="DP43" s="205">
        <f t="shared" si="67"/>
        <v>0</v>
      </c>
      <c r="DQ43" s="446" t="e">
        <f t="shared" ca="1" si="68"/>
        <v>#NAME?</v>
      </c>
      <c r="DR43" s="446" t="e">
        <f t="shared" ca="1" si="69"/>
        <v>#NAME?</v>
      </c>
      <c r="DT43" s="208">
        <f t="shared" si="70"/>
        <v>0</v>
      </c>
      <c r="DU43" s="446" t="e">
        <f t="shared" ca="1" si="71"/>
        <v>#NAME?</v>
      </c>
      <c r="DV43" s="446" t="e">
        <f t="shared" ca="1" si="72"/>
        <v>#NAME?</v>
      </c>
    </row>
    <row r="44" spans="1:138" ht="15" customHeight="1" x14ac:dyDescent="0.25">
      <c r="A44" s="448" t="str">
        <f>IFERROR(ROUNDUP(IF(OR(N44="PIPAY450",N44="PIPAY900"),MRIt(J44,M44,V44,N44),IF(N44="PIOGFCPAY450",MAX(60,(0.3*J44)+35),"")),1),"")</f>
        <v/>
      </c>
      <c r="B44" s="413">
        <v>22</v>
      </c>
      <c r="C44" s="414"/>
      <c r="D44" s="449"/>
      <c r="E44" s="416" t="str">
        <f>IF('EXIST IP'!A23="","",'EXIST IP'!A23)</f>
        <v/>
      </c>
      <c r="F44" s="450" t="str">
        <f>IF('EXIST IP'!B23="","",'EXIST IP'!B23)</f>
        <v/>
      </c>
      <c r="G44" s="450" t="str">
        <f>IF('EXIST IP'!C23="","",'EXIST IP'!C23)</f>
        <v/>
      </c>
      <c r="H44" s="418" t="str">
        <f>IF('EXIST IP'!D23="","",'EXIST IP'!D23)</f>
        <v/>
      </c>
      <c r="I44" s="451" t="str">
        <f>IF(BASELINE!D23="","",BASELINE!D23)</f>
        <v/>
      </c>
      <c r="J44" s="420"/>
      <c r="K44" s="421"/>
      <c r="L44" s="422" t="str">
        <f>IF(FINAL!D23=0,"",FINAL!D23)</f>
        <v/>
      </c>
      <c r="M44" s="421"/>
      <c r="N44" s="421"/>
      <c r="O44" s="421"/>
      <c r="P44" s="423" t="str">
        <f t="shared" si="31"/>
        <v/>
      </c>
      <c r="Q44" s="424" t="str">
        <f t="shared" si="32"/>
        <v/>
      </c>
      <c r="R44" s="425"/>
      <c r="S44" s="452" t="str">
        <f t="shared" si="73"/>
        <v/>
      </c>
      <c r="T44" s="427" t="str">
        <f>IF(OR(BASELINE!I23&gt;BASELINE!J23,FINAL!I23&gt;FINAL!J23),"M.D.","")</f>
        <v/>
      </c>
      <c r="U44" s="428" t="str">
        <f t="shared" si="33"/>
        <v/>
      </c>
      <c r="V44" s="429" t="str">
        <f t="shared" si="34"/>
        <v/>
      </c>
      <c r="W44" s="429" t="str">
        <f t="shared" si="35"/>
        <v/>
      </c>
      <c r="X44" s="430" t="str">
        <f t="shared" si="36"/>
        <v/>
      </c>
      <c r="Y44" s="429" t="str">
        <f t="shared" si="37"/>
        <v/>
      </c>
      <c r="Z44" s="429" t="str">
        <f t="shared" si="3"/>
        <v/>
      </c>
      <c r="AA44" s="429" t="str">
        <f t="shared" si="4"/>
        <v/>
      </c>
      <c r="AB44" s="429" t="str">
        <f t="shared" si="5"/>
        <v/>
      </c>
      <c r="AC44" s="429" t="str">
        <f t="shared" si="6"/>
        <v/>
      </c>
      <c r="AD44" s="429" t="str">
        <f t="shared" si="7"/>
        <v/>
      </c>
      <c r="AE44" s="429" t="str">
        <f t="shared" si="38"/>
        <v/>
      </c>
      <c r="AF44" s="429" t="str">
        <f t="shared" si="8"/>
        <v/>
      </c>
      <c r="AG44" s="429" t="str">
        <f t="shared" si="9"/>
        <v/>
      </c>
      <c r="AH44" s="429" t="str">
        <f t="shared" si="10"/>
        <v/>
      </c>
      <c r="AI44" s="431" t="str">
        <f t="shared" si="11"/>
        <v/>
      </c>
      <c r="AJ44" s="429" t="str">
        <f t="shared" si="39"/>
        <v/>
      </c>
      <c r="AK44" s="429" t="str">
        <f t="shared" si="40"/>
        <v/>
      </c>
      <c r="AL44" s="429" t="str">
        <f t="shared" si="41"/>
        <v/>
      </c>
      <c r="AM44" s="429" t="str">
        <f t="shared" si="42"/>
        <v/>
      </c>
      <c r="AN44" s="432"/>
      <c r="AO44" s="432"/>
      <c r="AP44" s="205"/>
      <c r="AQ44" s="205"/>
      <c r="AR44" s="205"/>
      <c r="AS44" s="205"/>
      <c r="AT44" s="205"/>
      <c r="AU44" s="205"/>
      <c r="AV44" s="205"/>
      <c r="AW44" s="205"/>
      <c r="AX44" s="205"/>
      <c r="AY44" s="205"/>
      <c r="AZ44" s="432"/>
      <c r="BJ44" s="154"/>
      <c r="BK44" s="154"/>
      <c r="BL44" s="154"/>
      <c r="BM44" s="154"/>
      <c r="BN44" s="154"/>
      <c r="BO44" s="154"/>
      <c r="BP44" s="154"/>
      <c r="BQ44" s="154"/>
      <c r="BR44" s="154"/>
      <c r="BS44" s="154"/>
      <c r="BT44" s="154"/>
      <c r="BU44" s="152">
        <v>22</v>
      </c>
      <c r="BV44" s="433" t="str">
        <f t="shared" si="12"/>
        <v/>
      </c>
      <c r="BW44" s="433" t="str">
        <f t="shared" si="13"/>
        <v/>
      </c>
      <c r="BX44" s="434" t="str">
        <f t="shared" si="14"/>
        <v/>
      </c>
      <c r="BY44" s="205" t="str">
        <f t="shared" si="43"/>
        <v/>
      </c>
      <c r="BZ44" s="205" t="str">
        <f t="shared" si="74"/>
        <v/>
      </c>
      <c r="CA44" s="207" t="str">
        <f t="shared" si="75"/>
        <v/>
      </c>
      <c r="CB44" s="453" t="str">
        <f>IF(BY44="","",COUNTIF(BY$23:BY43,"&lt;1")+1)</f>
        <v/>
      </c>
      <c r="CC44" s="205" t="str">
        <f t="shared" si="44"/>
        <v/>
      </c>
      <c r="CD44" s="436" t="str">
        <f t="shared" si="16"/>
        <v/>
      </c>
      <c r="CE44" s="433" t="str">
        <f t="shared" si="45"/>
        <v/>
      </c>
      <c r="CF44" s="438" t="str">
        <f t="shared" si="17"/>
        <v/>
      </c>
      <c r="CG44" s="433" t="str">
        <f t="shared" si="18"/>
        <v/>
      </c>
      <c r="CH44" s="439" t="str">
        <f t="shared" si="19"/>
        <v/>
      </c>
      <c r="CI44" s="205" t="str">
        <f t="shared" si="46"/>
        <v/>
      </c>
      <c r="CJ44" s="205" t="str">
        <f t="shared" si="47"/>
        <v/>
      </c>
      <c r="CK44" s="205" t="str">
        <f>IF(OR(N44="PIPAY450",N44="PIPAY900"),MRIt(J44,M44,V44,N44),IF(N44="OGFConNEW",MRIt(H44,M44,V44,N44),IF(N44="PIOGFCPAY450",MAX(60,(0.3*J44)+35),"")))</f>
        <v/>
      </c>
      <c r="CL44" s="205" t="str">
        <f t="shared" si="48"/>
        <v/>
      </c>
      <c r="CM44" s="208">
        <f t="shared" si="49"/>
        <v>0</v>
      </c>
      <c r="CN44" s="440" t="str">
        <f>IFERROR(IF(N44="60PAY900",ADJ60x(CM44),IF(N44="75PAY450",ADJ75x(CM44),IF(N44="PIPAY900",ADJPoTthick(CM44,CL44),IF(N44="PIPAY450",ADJPoTthin(CM44,CL44),IF(N44="OGFConNEW",ADJPoTogfc(CL44),""))))),"must corr")</f>
        <v/>
      </c>
      <c r="CO44" s="441" t="str">
        <f t="shared" si="50"/>
        <v/>
      </c>
      <c r="CQ44" s="205" t="str">
        <f t="shared" si="51"/>
        <v/>
      </c>
      <c r="CR44" s="205" t="str">
        <f>IF(OR(N44="PIPAY450",N44="PIPAY900",N44="PIOGFCPAY450",N44="75OGFCPAY450"),MRIt(J44,M44,V44,N44),IF(N44="OGFConNEW",MRIt(H44,M44,V44,N44),""))</f>
        <v/>
      </c>
      <c r="CS44" s="205" t="str">
        <f t="shared" si="52"/>
        <v/>
      </c>
      <c r="CT44" s="208" t="str">
        <f t="shared" si="53"/>
        <v/>
      </c>
      <c r="CU44" s="440" t="str">
        <f>IFERROR(IF(N44="60PAY900",ADJ60x(CT44),IF(N44="75PAY450",ADJ75x(CT44),IF(N44="PIPAY900",ADJPoTthick(CT44,CS44),IF(N44="PIPAY450",ADJPoTthin(CT44,CS44),IF(N44="OGFConNEW",ADJPoTogfc(CS44),""))))),"must corr")</f>
        <v/>
      </c>
      <c r="CV44" s="442" t="str">
        <f t="shared" si="54"/>
        <v/>
      </c>
      <c r="CW44" s="443"/>
      <c r="CY44" s="207"/>
      <c r="CZ44" s="444" t="s">
        <v>1876</v>
      </c>
      <c r="DA44" s="445" t="str">
        <f>IFERROR(IF(AZ44=TRUE,corval(CO44,CV44),CO44),CZ44)</f>
        <v/>
      </c>
      <c r="DB44" s="205" t="b">
        <f t="shared" si="55"/>
        <v>0</v>
      </c>
      <c r="DC44" s="205" t="b">
        <f t="shared" si="56"/>
        <v>1</v>
      </c>
      <c r="DD44" s="205" t="b">
        <f t="shared" si="57"/>
        <v>1</v>
      </c>
      <c r="DE44" s="446" t="str">
        <f t="shared" si="58"/>
        <v/>
      </c>
      <c r="DG44" s="208" t="str">
        <f t="shared" si="59"/>
        <v/>
      </c>
      <c r="DH44" s="208">
        <f t="shared" si="60"/>
        <v>0</v>
      </c>
      <c r="DI44" s="205" t="e">
        <f t="shared" si="61"/>
        <v>#VALUE!</v>
      </c>
      <c r="DJ44" s="205" t="e">
        <f t="shared" si="62"/>
        <v>#VALUE!</v>
      </c>
      <c r="DK44" s="205" t="e">
        <f t="shared" si="63"/>
        <v>#VALUE!</v>
      </c>
      <c r="DM44" s="208">
        <f t="shared" si="64"/>
        <v>0</v>
      </c>
      <c r="DN44" s="208">
        <f t="shared" si="65"/>
        <v>0</v>
      </c>
      <c r="DO44" s="205">
        <f t="shared" si="66"/>
        <v>75</v>
      </c>
      <c r="DP44" s="205">
        <f t="shared" si="67"/>
        <v>0</v>
      </c>
      <c r="DQ44" s="446" t="e">
        <f t="shared" ca="1" si="68"/>
        <v>#NAME?</v>
      </c>
      <c r="DR44" s="446" t="e">
        <f t="shared" ca="1" si="69"/>
        <v>#NAME?</v>
      </c>
      <c r="DT44" s="208">
        <f t="shared" si="70"/>
        <v>0</v>
      </c>
      <c r="DU44" s="446" t="e">
        <f t="shared" ca="1" si="71"/>
        <v>#NAME?</v>
      </c>
      <c r="DV44" s="446" t="e">
        <f t="shared" ca="1" si="72"/>
        <v>#NAME?</v>
      </c>
      <c r="EH44" s="260"/>
    </row>
    <row r="45" spans="1:138" ht="15.75" x14ac:dyDescent="0.25">
      <c r="A45" s="448" t="str">
        <f>IFERROR(ROUNDUP(IF(OR(N45="PIPAY450",N45="PIPAY900"),MRIt(J45,M45,V45,N45),IF(N45="PIOGFCPAY450",MAX(60,(0.3*J45)+35),"")),1),"")</f>
        <v/>
      </c>
      <c r="B45" s="413">
        <v>23</v>
      </c>
      <c r="C45" s="414"/>
      <c r="D45" s="449"/>
      <c r="E45" s="416" t="str">
        <f>IF('EXIST IP'!A24="","",'EXIST IP'!A24)</f>
        <v/>
      </c>
      <c r="F45" s="450" t="str">
        <f>IF('EXIST IP'!B24="","",'EXIST IP'!B24)</f>
        <v/>
      </c>
      <c r="G45" s="450" t="str">
        <f>IF('EXIST IP'!C24="","",'EXIST IP'!C24)</f>
        <v/>
      </c>
      <c r="H45" s="418" t="str">
        <f>IF('EXIST IP'!D24="","",'EXIST IP'!D24)</f>
        <v/>
      </c>
      <c r="I45" s="451" t="str">
        <f>IF(BASELINE!D24="","",BASELINE!D24)</f>
        <v/>
      </c>
      <c r="J45" s="420"/>
      <c r="K45" s="421"/>
      <c r="L45" s="422" t="str">
        <f>IF(FINAL!D24=0,"",FINAL!D24)</f>
        <v/>
      </c>
      <c r="M45" s="421"/>
      <c r="N45" s="421"/>
      <c r="O45" s="421"/>
      <c r="P45" s="423" t="str">
        <f t="shared" si="31"/>
        <v/>
      </c>
      <c r="Q45" s="424" t="str">
        <f t="shared" si="32"/>
        <v/>
      </c>
      <c r="R45" s="425"/>
      <c r="S45" s="452" t="str">
        <f t="shared" si="73"/>
        <v/>
      </c>
      <c r="T45" s="427" t="str">
        <f>IF(OR(BASELINE!I24&gt;BASELINE!J24,FINAL!I24&gt;FINAL!J24),"M.D.","")</f>
        <v/>
      </c>
      <c r="U45" s="428" t="str">
        <f t="shared" si="33"/>
        <v/>
      </c>
      <c r="V45" s="429" t="str">
        <f t="shared" si="34"/>
        <v/>
      </c>
      <c r="W45" s="429" t="str">
        <f t="shared" si="35"/>
        <v/>
      </c>
      <c r="X45" s="430" t="str">
        <f t="shared" si="36"/>
        <v/>
      </c>
      <c r="Y45" s="429" t="str">
        <f t="shared" si="37"/>
        <v/>
      </c>
      <c r="Z45" s="429" t="str">
        <f t="shared" si="3"/>
        <v/>
      </c>
      <c r="AA45" s="429" t="str">
        <f t="shared" si="4"/>
        <v/>
      </c>
      <c r="AB45" s="429" t="str">
        <f t="shared" si="5"/>
        <v/>
      </c>
      <c r="AC45" s="429" t="str">
        <f t="shared" si="6"/>
        <v/>
      </c>
      <c r="AD45" s="429" t="str">
        <f t="shared" si="7"/>
        <v/>
      </c>
      <c r="AE45" s="429" t="str">
        <f t="shared" si="38"/>
        <v/>
      </c>
      <c r="AF45" s="429" t="str">
        <f t="shared" si="8"/>
        <v/>
      </c>
      <c r="AG45" s="429" t="str">
        <f t="shared" si="9"/>
        <v/>
      </c>
      <c r="AH45" s="429" t="str">
        <f t="shared" si="10"/>
        <v/>
      </c>
      <c r="AI45" s="431" t="str">
        <f t="shared" si="11"/>
        <v/>
      </c>
      <c r="AJ45" s="429" t="str">
        <f t="shared" si="39"/>
        <v/>
      </c>
      <c r="AK45" s="429" t="str">
        <f t="shared" si="40"/>
        <v/>
      </c>
      <c r="AL45" s="429" t="str">
        <f t="shared" si="41"/>
        <v/>
      </c>
      <c r="AM45" s="429" t="str">
        <f t="shared" si="42"/>
        <v/>
      </c>
      <c r="AN45" s="432"/>
      <c r="AO45" s="432"/>
      <c r="AP45" s="205"/>
      <c r="AQ45" s="205"/>
      <c r="AR45" s="205"/>
      <c r="AS45" s="205"/>
      <c r="AT45" s="205"/>
      <c r="AU45" s="205"/>
      <c r="AV45" s="205"/>
      <c r="AW45" s="205"/>
      <c r="AX45" s="205"/>
      <c r="AY45" s="205"/>
      <c r="AZ45" s="432"/>
      <c r="BJ45" s="154"/>
      <c r="BK45" s="154"/>
      <c r="BL45" s="154"/>
      <c r="BM45" s="154"/>
      <c r="BN45" s="154"/>
      <c r="BO45" s="154"/>
      <c r="BP45" s="154"/>
      <c r="BQ45" s="154"/>
      <c r="BR45" s="154"/>
      <c r="BS45" s="154"/>
      <c r="BT45" s="154"/>
      <c r="BU45" s="152">
        <v>23</v>
      </c>
      <c r="BV45" s="433" t="str">
        <f t="shared" si="12"/>
        <v/>
      </c>
      <c r="BW45" s="433" t="str">
        <f t="shared" si="13"/>
        <v/>
      </c>
      <c r="BX45" s="434" t="str">
        <f t="shared" si="14"/>
        <v/>
      </c>
      <c r="BY45" s="205" t="str">
        <f t="shared" si="43"/>
        <v/>
      </c>
      <c r="BZ45" s="205" t="str">
        <f t="shared" si="74"/>
        <v/>
      </c>
      <c r="CA45" s="207" t="str">
        <f t="shared" si="75"/>
        <v/>
      </c>
      <c r="CB45" s="453" t="str">
        <f>IF(BY45="","",COUNTIF(BY$23:BY44,"&lt;1")+1)</f>
        <v/>
      </c>
      <c r="CC45" s="205" t="str">
        <f t="shared" si="44"/>
        <v/>
      </c>
      <c r="CD45" s="436" t="str">
        <f t="shared" si="16"/>
        <v/>
      </c>
      <c r="CE45" s="433" t="str">
        <f t="shared" si="45"/>
        <v/>
      </c>
      <c r="CF45" s="438" t="str">
        <f t="shared" si="17"/>
        <v/>
      </c>
      <c r="CG45" s="433" t="str">
        <f t="shared" si="18"/>
        <v/>
      </c>
      <c r="CH45" s="439" t="str">
        <f t="shared" si="19"/>
        <v/>
      </c>
      <c r="CI45" s="205" t="str">
        <f t="shared" si="46"/>
        <v/>
      </c>
      <c r="CJ45" s="205" t="str">
        <f t="shared" si="47"/>
        <v/>
      </c>
      <c r="CK45" s="205" t="str">
        <f>IF(OR(N45="PIPAY450",N45="PIPAY900"),MRIt(J45,M45,V45,N45),IF(N45="OGFConNEW",MRIt(H45,M45,V45,N45),IF(N45="PIOGFCPAY450",MAX(60,(0.3*J45)+35),"")))</f>
        <v/>
      </c>
      <c r="CL45" s="205" t="str">
        <f t="shared" si="48"/>
        <v/>
      </c>
      <c r="CM45" s="208">
        <f t="shared" si="49"/>
        <v>0</v>
      </c>
      <c r="CN45" s="440" t="str">
        <f>IFERROR(IF(N45="60PAY900",ADJ60x(CM45),IF(N45="75PAY450",ADJ75x(CM45),IF(N45="PIPAY900",ADJPoTthick(CM45,CL45),IF(N45="PIPAY450",ADJPoTthin(CM45,CL45),IF(N45="OGFConNEW",ADJPoTogfc(CL45),""))))),"must corr")</f>
        <v/>
      </c>
      <c r="CO45" s="441" t="str">
        <f t="shared" si="50"/>
        <v/>
      </c>
      <c r="CQ45" s="205" t="str">
        <f t="shared" si="51"/>
        <v/>
      </c>
      <c r="CR45" s="205" t="str">
        <f>IF(OR(N45="PIPAY450",N45="PIPAY900",N45="PIOGFCPAY450",N45="75OGFCPAY450"),MRIt(J45,M45,V45,N45),IF(N45="OGFConNEW",MRIt(H45,M45,V45,N45),""))</f>
        <v/>
      </c>
      <c r="CS45" s="205" t="str">
        <f t="shared" si="52"/>
        <v/>
      </c>
      <c r="CT45" s="208" t="str">
        <f t="shared" si="53"/>
        <v/>
      </c>
      <c r="CU45" s="440" t="str">
        <f>IFERROR(IF(N45="60PAY900",ADJ60x(CT45),IF(N45="75PAY450",ADJ75x(CT45),IF(N45="PIPAY900",ADJPoTthick(CT45,CS45),IF(N45="PIPAY450",ADJPoTthin(CT45,CS45),IF(N45="OGFConNEW",ADJPoTogfc(CS45),""))))),"must corr")</f>
        <v/>
      </c>
      <c r="CV45" s="442" t="str">
        <f t="shared" si="54"/>
        <v/>
      </c>
      <c r="CW45" s="443"/>
      <c r="CY45" s="207"/>
      <c r="CZ45" s="444" t="s">
        <v>1876</v>
      </c>
      <c r="DA45" s="445" t="str">
        <f>IFERROR(IF(AZ45=TRUE,corval(CO45,CV45),CO45),CZ45)</f>
        <v/>
      </c>
      <c r="DB45" s="205" t="b">
        <f t="shared" si="55"/>
        <v>0</v>
      </c>
      <c r="DC45" s="205" t="b">
        <f t="shared" si="56"/>
        <v>1</v>
      </c>
      <c r="DD45" s="205" t="b">
        <f t="shared" si="57"/>
        <v>1</v>
      </c>
      <c r="DE45" s="446" t="str">
        <f t="shared" si="58"/>
        <v/>
      </c>
      <c r="DG45" s="208" t="str">
        <f t="shared" si="59"/>
        <v/>
      </c>
      <c r="DH45" s="208">
        <f t="shared" si="60"/>
        <v>0</v>
      </c>
      <c r="DI45" s="205" t="e">
        <f t="shared" si="61"/>
        <v>#VALUE!</v>
      </c>
      <c r="DJ45" s="205" t="e">
        <f t="shared" si="62"/>
        <v>#VALUE!</v>
      </c>
      <c r="DK45" s="205" t="e">
        <f t="shared" si="63"/>
        <v>#VALUE!</v>
      </c>
      <c r="DM45" s="208">
        <f t="shared" si="64"/>
        <v>0</v>
      </c>
      <c r="DN45" s="208">
        <f t="shared" si="65"/>
        <v>0</v>
      </c>
      <c r="DO45" s="205">
        <f t="shared" si="66"/>
        <v>75</v>
      </c>
      <c r="DP45" s="205">
        <f t="shared" si="67"/>
        <v>0</v>
      </c>
      <c r="DQ45" s="446" t="e">
        <f t="shared" ca="1" si="68"/>
        <v>#NAME?</v>
      </c>
      <c r="DR45" s="446" t="e">
        <f t="shared" ca="1" si="69"/>
        <v>#NAME?</v>
      </c>
      <c r="DT45" s="208">
        <f t="shared" si="70"/>
        <v>0</v>
      </c>
      <c r="DU45" s="446" t="e">
        <f t="shared" ca="1" si="71"/>
        <v>#NAME?</v>
      </c>
      <c r="DV45" s="446" t="e">
        <f t="shared" ca="1" si="72"/>
        <v>#NAME?</v>
      </c>
      <c r="EH45" s="280"/>
    </row>
    <row r="46" spans="1:138" ht="15.75" x14ac:dyDescent="0.25">
      <c r="A46" s="448" t="str">
        <f>IFERROR(ROUNDUP(IF(OR(N46="PIPAY450",N46="PIPAY900"),MRIt(J46,M46,V46,N46),IF(N46="PIOGFCPAY450",MAX(60,(0.3*J46)+35),"")),1),"")</f>
        <v/>
      </c>
      <c r="B46" s="413">
        <v>24</v>
      </c>
      <c r="C46" s="414"/>
      <c r="D46" s="449"/>
      <c r="E46" s="416" t="str">
        <f>IF('EXIST IP'!A25="","",'EXIST IP'!A25)</f>
        <v/>
      </c>
      <c r="F46" s="450" t="str">
        <f>IF('EXIST IP'!B25="","",'EXIST IP'!B25)</f>
        <v/>
      </c>
      <c r="G46" s="450" t="str">
        <f>IF('EXIST IP'!C25="","",'EXIST IP'!C25)</f>
        <v/>
      </c>
      <c r="H46" s="418" t="str">
        <f>IF('EXIST IP'!D25="","",'EXIST IP'!D25)</f>
        <v/>
      </c>
      <c r="I46" s="451" t="str">
        <f>IF(BASELINE!D25="","",BASELINE!D25)</f>
        <v/>
      </c>
      <c r="J46" s="420"/>
      <c r="K46" s="421"/>
      <c r="L46" s="422" t="str">
        <f>IF(FINAL!D25=0,"",FINAL!D25)</f>
        <v/>
      </c>
      <c r="M46" s="421"/>
      <c r="N46" s="421"/>
      <c r="O46" s="421"/>
      <c r="P46" s="423" t="str">
        <f t="shared" si="31"/>
        <v/>
      </c>
      <c r="Q46" s="424" t="str">
        <f t="shared" si="32"/>
        <v/>
      </c>
      <c r="R46" s="425"/>
      <c r="S46" s="452" t="str">
        <f t="shared" si="73"/>
        <v/>
      </c>
      <c r="T46" s="427" t="str">
        <f>IF(OR(BASELINE!I25&gt;BASELINE!J25,FINAL!I25&gt;FINAL!J25),"M.D.","")</f>
        <v/>
      </c>
      <c r="U46" s="428" t="str">
        <f t="shared" si="33"/>
        <v/>
      </c>
      <c r="V46" s="429" t="str">
        <f t="shared" si="34"/>
        <v/>
      </c>
      <c r="W46" s="429" t="str">
        <f t="shared" si="35"/>
        <v/>
      </c>
      <c r="X46" s="430" t="str">
        <f t="shared" si="36"/>
        <v/>
      </c>
      <c r="Y46" s="429" t="str">
        <f t="shared" si="37"/>
        <v/>
      </c>
      <c r="Z46" s="429" t="str">
        <f t="shared" si="3"/>
        <v/>
      </c>
      <c r="AA46" s="429" t="str">
        <f t="shared" si="4"/>
        <v/>
      </c>
      <c r="AB46" s="429" t="str">
        <f t="shared" si="5"/>
        <v/>
      </c>
      <c r="AC46" s="429" t="str">
        <f t="shared" si="6"/>
        <v/>
      </c>
      <c r="AD46" s="429" t="str">
        <f t="shared" si="7"/>
        <v/>
      </c>
      <c r="AE46" s="429" t="str">
        <f t="shared" si="38"/>
        <v/>
      </c>
      <c r="AF46" s="429" t="str">
        <f t="shared" si="8"/>
        <v/>
      </c>
      <c r="AG46" s="429" t="str">
        <f t="shared" si="9"/>
        <v/>
      </c>
      <c r="AH46" s="429" t="str">
        <f t="shared" si="10"/>
        <v/>
      </c>
      <c r="AI46" s="431" t="str">
        <f t="shared" si="11"/>
        <v/>
      </c>
      <c r="AJ46" s="429" t="str">
        <f t="shared" si="39"/>
        <v/>
      </c>
      <c r="AK46" s="429" t="str">
        <f t="shared" si="40"/>
        <v/>
      </c>
      <c r="AL46" s="429" t="str">
        <f t="shared" si="41"/>
        <v/>
      </c>
      <c r="AM46" s="429" t="str">
        <f t="shared" si="42"/>
        <v/>
      </c>
      <c r="AN46" s="432"/>
      <c r="AO46" s="432"/>
      <c r="AP46" s="205"/>
      <c r="AQ46" s="205"/>
      <c r="AR46" s="205"/>
      <c r="AS46" s="205"/>
      <c r="AT46" s="205"/>
      <c r="AU46" s="205"/>
      <c r="AV46" s="205"/>
      <c r="AW46" s="205"/>
      <c r="AX46" s="205"/>
      <c r="AY46" s="205"/>
      <c r="AZ46" s="432"/>
      <c r="BJ46" s="154"/>
      <c r="BK46" s="154"/>
      <c r="BL46" s="154"/>
      <c r="BM46" s="154"/>
      <c r="BN46" s="154"/>
      <c r="BO46" s="154"/>
      <c r="BP46" s="154"/>
      <c r="BQ46" s="154"/>
      <c r="BR46" s="154"/>
      <c r="BS46" s="154"/>
      <c r="BT46" s="154"/>
      <c r="BU46" s="152">
        <v>24</v>
      </c>
      <c r="BV46" s="433" t="str">
        <f t="shared" si="12"/>
        <v/>
      </c>
      <c r="BW46" s="433" t="str">
        <f t="shared" si="13"/>
        <v/>
      </c>
      <c r="BX46" s="434" t="str">
        <f t="shared" si="14"/>
        <v/>
      </c>
      <c r="BY46" s="205" t="str">
        <f t="shared" si="43"/>
        <v/>
      </c>
      <c r="BZ46" s="205" t="str">
        <f t="shared" si="74"/>
        <v/>
      </c>
      <c r="CA46" s="207" t="str">
        <f t="shared" si="75"/>
        <v/>
      </c>
      <c r="CB46" s="453" t="str">
        <f>IF(BY46="","",COUNTIF(BY$23:BY45,"&lt;1")+1)</f>
        <v/>
      </c>
      <c r="CC46" s="205" t="str">
        <f t="shared" si="44"/>
        <v/>
      </c>
      <c r="CD46" s="436" t="str">
        <f t="shared" si="16"/>
        <v/>
      </c>
      <c r="CE46" s="433" t="str">
        <f t="shared" si="45"/>
        <v/>
      </c>
      <c r="CF46" s="438" t="str">
        <f t="shared" si="17"/>
        <v/>
      </c>
      <c r="CG46" s="433" t="str">
        <f t="shared" si="18"/>
        <v/>
      </c>
      <c r="CH46" s="439" t="str">
        <f t="shared" si="19"/>
        <v/>
      </c>
      <c r="CI46" s="205" t="str">
        <f t="shared" si="46"/>
        <v/>
      </c>
      <c r="CJ46" s="205" t="str">
        <f t="shared" si="47"/>
        <v/>
      </c>
      <c r="CK46" s="205" t="str">
        <f>IF(OR(N46="PIPAY450",N46="PIPAY900"),MRIt(J46,M46,V46,N46),IF(N46="OGFConNEW",MRIt(H46,M46,V46,N46),IF(N46="PIOGFCPAY450",MAX(60,(0.3*J46)+35),"")))</f>
        <v/>
      </c>
      <c r="CL46" s="205" t="str">
        <f t="shared" si="48"/>
        <v/>
      </c>
      <c r="CM46" s="208">
        <f t="shared" si="49"/>
        <v>0</v>
      </c>
      <c r="CN46" s="440" t="str">
        <f>IFERROR(IF(N46="60PAY900",ADJ60x(CM46),IF(N46="75PAY450",ADJ75x(CM46),IF(N46="PIPAY900",ADJPoTthick(CM46,CL46),IF(N46="PIPAY450",ADJPoTthin(CM46,CL46),IF(N46="OGFConNEW",ADJPoTogfc(CL46),""))))),"must corr")</f>
        <v/>
      </c>
      <c r="CO46" s="441" t="str">
        <f t="shared" si="50"/>
        <v/>
      </c>
      <c r="CQ46" s="205" t="str">
        <f t="shared" si="51"/>
        <v/>
      </c>
      <c r="CR46" s="205" t="str">
        <f>IF(OR(N46="PIPAY450",N46="PIPAY900",N46="PIOGFCPAY450",N46="75OGFCPAY450"),MRIt(J46,M46,V46,N46),IF(N46="OGFConNEW",MRIt(H46,M46,V46,N46),""))</f>
        <v/>
      </c>
      <c r="CS46" s="205" t="str">
        <f t="shared" si="52"/>
        <v/>
      </c>
      <c r="CT46" s="208" t="str">
        <f t="shared" si="53"/>
        <v/>
      </c>
      <c r="CU46" s="440" t="str">
        <f>IFERROR(IF(N46="60PAY900",ADJ60x(CT46),IF(N46="75PAY450",ADJ75x(CT46),IF(N46="PIPAY900",ADJPoTthick(CT46,CS46),IF(N46="PIPAY450",ADJPoTthin(CT46,CS46),IF(N46="OGFConNEW",ADJPoTogfc(CS46),""))))),"must corr")</f>
        <v/>
      </c>
      <c r="CV46" s="442" t="str">
        <f t="shared" si="54"/>
        <v/>
      </c>
      <c r="CW46" s="443"/>
      <c r="CY46" s="207"/>
      <c r="CZ46" s="444" t="s">
        <v>1876</v>
      </c>
      <c r="DA46" s="445" t="str">
        <f>IFERROR(IF(AZ46=TRUE,corval(CO46,CV46),CO46),CZ46)</f>
        <v/>
      </c>
      <c r="DB46" s="205" t="b">
        <f t="shared" si="55"/>
        <v>0</v>
      </c>
      <c r="DC46" s="205" t="b">
        <f t="shared" si="56"/>
        <v>1</v>
      </c>
      <c r="DD46" s="205" t="b">
        <f t="shared" si="57"/>
        <v>1</v>
      </c>
      <c r="DE46" s="446" t="str">
        <f t="shared" si="58"/>
        <v/>
      </c>
      <c r="DG46" s="208" t="str">
        <f t="shared" si="59"/>
        <v/>
      </c>
      <c r="DH46" s="208">
        <f t="shared" si="60"/>
        <v>0</v>
      </c>
      <c r="DI46" s="205" t="e">
        <f t="shared" si="61"/>
        <v>#VALUE!</v>
      </c>
      <c r="DJ46" s="205" t="e">
        <f t="shared" si="62"/>
        <v>#VALUE!</v>
      </c>
      <c r="DK46" s="205" t="e">
        <f t="shared" si="63"/>
        <v>#VALUE!</v>
      </c>
      <c r="DM46" s="208">
        <f t="shared" si="64"/>
        <v>0</v>
      </c>
      <c r="DN46" s="208">
        <f t="shared" si="65"/>
        <v>0</v>
      </c>
      <c r="DO46" s="205">
        <f t="shared" si="66"/>
        <v>75</v>
      </c>
      <c r="DP46" s="205">
        <f t="shared" si="67"/>
        <v>0</v>
      </c>
      <c r="DQ46" s="446" t="e">
        <f t="shared" ca="1" si="68"/>
        <v>#NAME?</v>
      </c>
      <c r="DR46" s="446" t="e">
        <f t="shared" ca="1" si="69"/>
        <v>#NAME?</v>
      </c>
      <c r="DT46" s="208">
        <f t="shared" si="70"/>
        <v>0</v>
      </c>
      <c r="DU46" s="446" t="e">
        <f t="shared" ca="1" si="71"/>
        <v>#NAME?</v>
      </c>
      <c r="DV46" s="446" t="e">
        <f t="shared" ca="1" si="72"/>
        <v>#NAME?</v>
      </c>
      <c r="EH46" s="280"/>
    </row>
    <row r="47" spans="1:138" ht="15" customHeight="1" x14ac:dyDescent="0.25">
      <c r="A47" s="448" t="str">
        <f>IFERROR(ROUNDUP(IF(OR(N47="PIPAY450",N47="PIPAY900"),MRIt(J47,M47,V47,N47),IF(N47="PIOGFCPAY450",MAX(60,(0.3*J47)+35),"")),1),"")</f>
        <v/>
      </c>
      <c r="B47" s="413">
        <v>25</v>
      </c>
      <c r="C47" s="414"/>
      <c r="D47" s="449"/>
      <c r="E47" s="416" t="str">
        <f>IF('EXIST IP'!A26="","",'EXIST IP'!A26)</f>
        <v/>
      </c>
      <c r="F47" s="450" t="str">
        <f>IF('EXIST IP'!B26="","",'EXIST IP'!B26)</f>
        <v/>
      </c>
      <c r="G47" s="450" t="str">
        <f>IF('EXIST IP'!C26="","",'EXIST IP'!C26)</f>
        <v/>
      </c>
      <c r="H47" s="418" t="str">
        <f>IF('EXIST IP'!D26="","",'EXIST IP'!D26)</f>
        <v/>
      </c>
      <c r="I47" s="451" t="str">
        <f>IF(BASELINE!D26="","",BASELINE!D26)</f>
        <v/>
      </c>
      <c r="J47" s="420"/>
      <c r="K47" s="421"/>
      <c r="L47" s="422" t="str">
        <f>IF(FINAL!D26=0,"",FINAL!D26)</f>
        <v/>
      </c>
      <c r="M47" s="421"/>
      <c r="N47" s="421"/>
      <c r="O47" s="421"/>
      <c r="P47" s="423" t="str">
        <f t="shared" si="31"/>
        <v/>
      </c>
      <c r="Q47" s="424" t="str">
        <f t="shared" si="32"/>
        <v/>
      </c>
      <c r="R47" s="425"/>
      <c r="S47" s="452" t="str">
        <f t="shared" si="73"/>
        <v/>
      </c>
      <c r="T47" s="427" t="str">
        <f>IF(OR(BASELINE!I26&gt;BASELINE!J26,FINAL!I26&gt;FINAL!J26),"M.D.","")</f>
        <v/>
      </c>
      <c r="U47" s="428" t="str">
        <f t="shared" si="33"/>
        <v/>
      </c>
      <c r="V47" s="429" t="str">
        <f t="shared" si="34"/>
        <v/>
      </c>
      <c r="W47" s="429" t="str">
        <f t="shared" si="35"/>
        <v/>
      </c>
      <c r="X47" s="430" t="str">
        <f t="shared" si="36"/>
        <v/>
      </c>
      <c r="Y47" s="429" t="str">
        <f t="shared" si="37"/>
        <v/>
      </c>
      <c r="Z47" s="429" t="str">
        <f t="shared" si="3"/>
        <v/>
      </c>
      <c r="AA47" s="429" t="str">
        <f t="shared" si="4"/>
        <v/>
      </c>
      <c r="AB47" s="429" t="str">
        <f t="shared" si="5"/>
        <v/>
      </c>
      <c r="AC47" s="429" t="str">
        <f t="shared" si="6"/>
        <v/>
      </c>
      <c r="AD47" s="429" t="str">
        <f t="shared" si="7"/>
        <v/>
      </c>
      <c r="AE47" s="429" t="str">
        <f t="shared" si="38"/>
        <v/>
      </c>
      <c r="AF47" s="429" t="str">
        <f t="shared" si="8"/>
        <v/>
      </c>
      <c r="AG47" s="429" t="str">
        <f t="shared" si="9"/>
        <v/>
      </c>
      <c r="AH47" s="429" t="str">
        <f t="shared" si="10"/>
        <v/>
      </c>
      <c r="AI47" s="431" t="str">
        <f t="shared" si="11"/>
        <v/>
      </c>
      <c r="AJ47" s="429" t="str">
        <f t="shared" si="39"/>
        <v/>
      </c>
      <c r="AK47" s="429" t="str">
        <f t="shared" si="40"/>
        <v/>
      </c>
      <c r="AL47" s="429" t="str">
        <f t="shared" si="41"/>
        <v/>
      </c>
      <c r="AM47" s="429" t="str">
        <f t="shared" si="42"/>
        <v/>
      </c>
      <c r="AN47" s="432"/>
      <c r="AO47" s="432"/>
      <c r="AP47" s="205"/>
      <c r="AQ47" s="205"/>
      <c r="AR47" s="205"/>
      <c r="AS47" s="205"/>
      <c r="AT47" s="205"/>
      <c r="AU47" s="205"/>
      <c r="AV47" s="205"/>
      <c r="AW47" s="205"/>
      <c r="AX47" s="205"/>
      <c r="AY47" s="205"/>
      <c r="AZ47" s="432"/>
      <c r="BJ47" s="154"/>
      <c r="BK47" s="154"/>
      <c r="BL47" s="154"/>
      <c r="BM47" s="154"/>
      <c r="BN47" s="154"/>
      <c r="BO47" s="154"/>
      <c r="BP47" s="154"/>
      <c r="BQ47" s="154"/>
      <c r="BR47" s="154"/>
      <c r="BS47" s="154"/>
      <c r="BT47" s="154"/>
      <c r="BU47" s="152">
        <v>25</v>
      </c>
      <c r="BV47" s="433" t="str">
        <f t="shared" si="12"/>
        <v/>
      </c>
      <c r="BW47" s="433" t="str">
        <f t="shared" si="13"/>
        <v/>
      </c>
      <c r="BX47" s="434" t="str">
        <f t="shared" si="14"/>
        <v/>
      </c>
      <c r="BY47" s="205" t="str">
        <f t="shared" si="43"/>
        <v/>
      </c>
      <c r="BZ47" s="205" t="str">
        <f t="shared" si="74"/>
        <v/>
      </c>
      <c r="CA47" s="207" t="str">
        <f t="shared" si="75"/>
        <v/>
      </c>
      <c r="CB47" s="453" t="str">
        <f>IF(BY47="","",COUNTIF(BY$23:BY46,"&lt;1")+1)</f>
        <v/>
      </c>
      <c r="CC47" s="205" t="str">
        <f t="shared" si="44"/>
        <v/>
      </c>
      <c r="CD47" s="436" t="str">
        <f t="shared" si="16"/>
        <v/>
      </c>
      <c r="CE47" s="433" t="str">
        <f t="shared" si="45"/>
        <v/>
      </c>
      <c r="CF47" s="438" t="str">
        <f t="shared" si="17"/>
        <v/>
      </c>
      <c r="CG47" s="433" t="str">
        <f t="shared" si="18"/>
        <v/>
      </c>
      <c r="CH47" s="439" t="str">
        <f t="shared" si="19"/>
        <v/>
      </c>
      <c r="CI47" s="205" t="str">
        <f t="shared" si="46"/>
        <v/>
      </c>
      <c r="CJ47" s="205" t="str">
        <f t="shared" si="47"/>
        <v/>
      </c>
      <c r="CK47" s="205" t="str">
        <f>IF(OR(N47="PIPAY450",N47="PIPAY900"),MRIt(J47,M47,V47,N47),IF(N47="OGFConNEW",MRIt(H47,M47,V47,N47),IF(N47="PIOGFCPAY450",MAX(60,(0.3*J47)+35),"")))</f>
        <v/>
      </c>
      <c r="CL47" s="205" t="str">
        <f t="shared" si="48"/>
        <v/>
      </c>
      <c r="CM47" s="208">
        <f t="shared" si="49"/>
        <v>0</v>
      </c>
      <c r="CN47" s="440" t="str">
        <f>IFERROR(IF(N47="60PAY900",ADJ60x(CM47),IF(N47="75PAY450",ADJ75x(CM47),IF(N47="PIPAY900",ADJPoTthick(CM47,CL47),IF(N47="PIPAY450",ADJPoTthin(CM47,CL47),IF(N47="OGFConNEW",ADJPoTogfc(CL47),""))))),"must corr")</f>
        <v/>
      </c>
      <c r="CO47" s="441" t="str">
        <f t="shared" si="50"/>
        <v/>
      </c>
      <c r="CQ47" s="205" t="str">
        <f t="shared" si="51"/>
        <v/>
      </c>
      <c r="CR47" s="205" t="str">
        <f>IF(OR(N47="PIPAY450",N47="PIPAY900",N47="PIOGFCPAY450",N47="75OGFCPAY450"),MRIt(J47,M47,V47,N47),IF(N47="OGFConNEW",MRIt(H47,M47,V47,N47),""))</f>
        <v/>
      </c>
      <c r="CS47" s="205" t="str">
        <f t="shared" si="52"/>
        <v/>
      </c>
      <c r="CT47" s="208" t="str">
        <f t="shared" si="53"/>
        <v/>
      </c>
      <c r="CU47" s="440" t="str">
        <f>IFERROR(IF(N47="60PAY900",ADJ60x(CT47),IF(N47="75PAY450",ADJ75x(CT47),IF(N47="PIPAY900",ADJPoTthick(CT47,CS47),IF(N47="PIPAY450",ADJPoTthin(CT47,CS47),IF(N47="OGFConNEW",ADJPoTogfc(CS47),""))))),"must corr")</f>
        <v/>
      </c>
      <c r="CV47" s="442" t="str">
        <f t="shared" si="54"/>
        <v/>
      </c>
      <c r="CW47" s="443"/>
      <c r="CY47" s="207"/>
      <c r="CZ47" s="444" t="s">
        <v>1876</v>
      </c>
      <c r="DA47" s="445" t="str">
        <f>IFERROR(IF(AZ47=TRUE,corval(CO47,CV47),CO47),CZ47)</f>
        <v/>
      </c>
      <c r="DB47" s="205" t="b">
        <f t="shared" si="55"/>
        <v>0</v>
      </c>
      <c r="DC47" s="205" t="b">
        <f t="shared" si="56"/>
        <v>1</v>
      </c>
      <c r="DD47" s="205" t="b">
        <f t="shared" si="57"/>
        <v>1</v>
      </c>
      <c r="DE47" s="446" t="str">
        <f t="shared" si="58"/>
        <v/>
      </c>
      <c r="DG47" s="208" t="str">
        <f t="shared" si="59"/>
        <v/>
      </c>
      <c r="DH47" s="208">
        <f t="shared" si="60"/>
        <v>0</v>
      </c>
      <c r="DI47" s="205" t="e">
        <f t="shared" si="61"/>
        <v>#VALUE!</v>
      </c>
      <c r="DJ47" s="205" t="e">
        <f t="shared" si="62"/>
        <v>#VALUE!</v>
      </c>
      <c r="DK47" s="205" t="e">
        <f t="shared" si="63"/>
        <v>#VALUE!</v>
      </c>
      <c r="DM47" s="208">
        <f t="shared" si="64"/>
        <v>0</v>
      </c>
      <c r="DN47" s="208">
        <f t="shared" si="65"/>
        <v>0</v>
      </c>
      <c r="DO47" s="205">
        <f t="shared" si="66"/>
        <v>75</v>
      </c>
      <c r="DP47" s="205">
        <f t="shared" si="67"/>
        <v>0</v>
      </c>
      <c r="DQ47" s="446" t="e">
        <f t="shared" ca="1" si="68"/>
        <v>#NAME?</v>
      </c>
      <c r="DR47" s="446" t="e">
        <f t="shared" ca="1" si="69"/>
        <v>#NAME?</v>
      </c>
      <c r="DT47" s="208">
        <f t="shared" si="70"/>
        <v>0</v>
      </c>
      <c r="DU47" s="446" t="e">
        <f t="shared" ca="1" si="71"/>
        <v>#NAME?</v>
      </c>
      <c r="DV47" s="446" t="e">
        <f t="shared" ca="1" si="72"/>
        <v>#NAME?</v>
      </c>
      <c r="EH47" s="260"/>
    </row>
    <row r="48" spans="1:138" ht="15.75" x14ac:dyDescent="0.25">
      <c r="A48" s="448" t="str">
        <f>IFERROR(ROUNDUP(IF(OR(N48="PIPAY450",N48="PIPAY900"),MRIt(J48,M48,V48,N48),IF(N48="PIOGFCPAY450",MAX(60,(0.3*J48)+35),"")),1),"")</f>
        <v/>
      </c>
      <c r="B48" s="413">
        <v>26</v>
      </c>
      <c r="C48" s="414"/>
      <c r="D48" s="449"/>
      <c r="E48" s="416" t="str">
        <f>IF('EXIST IP'!A27="","",'EXIST IP'!A27)</f>
        <v/>
      </c>
      <c r="F48" s="450" t="str">
        <f>IF('EXIST IP'!B27="","",'EXIST IP'!B27)</f>
        <v/>
      </c>
      <c r="G48" s="450" t="str">
        <f>IF('EXIST IP'!C27="","",'EXIST IP'!C27)</f>
        <v/>
      </c>
      <c r="H48" s="418" t="str">
        <f>IF('EXIST IP'!D27="","",'EXIST IP'!D27)</f>
        <v/>
      </c>
      <c r="I48" s="451" t="str">
        <f>IF(BASELINE!D27="","",BASELINE!D27)</f>
        <v/>
      </c>
      <c r="J48" s="420"/>
      <c r="K48" s="421"/>
      <c r="L48" s="422" t="str">
        <f>IF(FINAL!D27=0,"",FINAL!D27)</f>
        <v/>
      </c>
      <c r="M48" s="421"/>
      <c r="N48" s="421"/>
      <c r="O48" s="421"/>
      <c r="P48" s="423" t="str">
        <f t="shared" si="31"/>
        <v/>
      </c>
      <c r="Q48" s="424" t="str">
        <f t="shared" si="32"/>
        <v/>
      </c>
      <c r="R48" s="425"/>
      <c r="S48" s="452" t="str">
        <f t="shared" si="73"/>
        <v/>
      </c>
      <c r="T48" s="427" t="str">
        <f>IF(OR(BASELINE!I27&gt;BASELINE!J27,FINAL!I27&gt;FINAL!J27),"M.D.","")</f>
        <v/>
      </c>
      <c r="U48" s="428" t="str">
        <f t="shared" si="33"/>
        <v/>
      </c>
      <c r="V48" s="429" t="str">
        <f t="shared" si="34"/>
        <v/>
      </c>
      <c r="W48" s="429" t="str">
        <f t="shared" si="35"/>
        <v/>
      </c>
      <c r="X48" s="430" t="str">
        <f t="shared" si="36"/>
        <v/>
      </c>
      <c r="Y48" s="429" t="str">
        <f t="shared" si="37"/>
        <v/>
      </c>
      <c r="Z48" s="429" t="str">
        <f t="shared" si="3"/>
        <v/>
      </c>
      <c r="AA48" s="429" t="str">
        <f t="shared" si="4"/>
        <v/>
      </c>
      <c r="AB48" s="429" t="str">
        <f t="shared" si="5"/>
        <v/>
      </c>
      <c r="AC48" s="429" t="str">
        <f t="shared" si="6"/>
        <v/>
      </c>
      <c r="AD48" s="429" t="str">
        <f t="shared" si="7"/>
        <v/>
      </c>
      <c r="AE48" s="429" t="str">
        <f t="shared" si="38"/>
        <v/>
      </c>
      <c r="AF48" s="429" t="str">
        <f t="shared" si="8"/>
        <v/>
      </c>
      <c r="AG48" s="429" t="str">
        <f t="shared" si="9"/>
        <v/>
      </c>
      <c r="AH48" s="429" t="str">
        <f t="shared" si="10"/>
        <v/>
      </c>
      <c r="AI48" s="431" t="str">
        <f t="shared" si="11"/>
        <v/>
      </c>
      <c r="AJ48" s="429" t="str">
        <f t="shared" si="39"/>
        <v/>
      </c>
      <c r="AK48" s="429" t="str">
        <f t="shared" si="40"/>
        <v/>
      </c>
      <c r="AL48" s="429" t="str">
        <f t="shared" si="41"/>
        <v/>
      </c>
      <c r="AM48" s="429" t="str">
        <f t="shared" si="42"/>
        <v/>
      </c>
      <c r="AN48" s="432"/>
      <c r="AO48" s="432"/>
      <c r="AP48" s="205"/>
      <c r="AQ48" s="205"/>
      <c r="AR48" s="205"/>
      <c r="AS48" s="205"/>
      <c r="AT48" s="205"/>
      <c r="AU48" s="205"/>
      <c r="AV48" s="205"/>
      <c r="AW48" s="205"/>
      <c r="AX48" s="205"/>
      <c r="AY48" s="205"/>
      <c r="AZ48" s="432"/>
      <c r="BJ48" s="154"/>
      <c r="BK48" s="154"/>
      <c r="BL48" s="154"/>
      <c r="BM48" s="154"/>
      <c r="BN48" s="154"/>
      <c r="BO48" s="154"/>
      <c r="BP48" s="154"/>
      <c r="BQ48" s="154"/>
      <c r="BR48" s="154"/>
      <c r="BS48" s="154"/>
      <c r="BT48" s="154"/>
      <c r="BU48" s="152">
        <v>26</v>
      </c>
      <c r="BV48" s="433" t="str">
        <f t="shared" si="12"/>
        <v/>
      </c>
      <c r="BW48" s="433" t="str">
        <f t="shared" si="13"/>
        <v/>
      </c>
      <c r="BX48" s="434" t="str">
        <f t="shared" si="14"/>
        <v/>
      </c>
      <c r="BY48" s="205" t="str">
        <f t="shared" si="43"/>
        <v/>
      </c>
      <c r="BZ48" s="205" t="str">
        <f t="shared" si="74"/>
        <v/>
      </c>
      <c r="CA48" s="207" t="str">
        <f t="shared" si="75"/>
        <v/>
      </c>
      <c r="CB48" s="453" t="str">
        <f>IF(BY48="","",COUNTIF(BY$23:BY47,"&lt;1")+1)</f>
        <v/>
      </c>
      <c r="CC48" s="205" t="str">
        <f t="shared" si="44"/>
        <v/>
      </c>
      <c r="CD48" s="436" t="str">
        <f t="shared" si="16"/>
        <v/>
      </c>
      <c r="CE48" s="433" t="str">
        <f t="shared" si="45"/>
        <v/>
      </c>
      <c r="CF48" s="438" t="str">
        <f t="shared" si="17"/>
        <v/>
      </c>
      <c r="CG48" s="433" t="str">
        <f t="shared" si="18"/>
        <v/>
      </c>
      <c r="CH48" s="439" t="str">
        <f t="shared" si="19"/>
        <v/>
      </c>
      <c r="CI48" s="205" t="str">
        <f t="shared" si="46"/>
        <v/>
      </c>
      <c r="CJ48" s="205" t="str">
        <f t="shared" si="47"/>
        <v/>
      </c>
      <c r="CK48" s="205" t="str">
        <f>IF(OR(N48="PIPAY450",N48="PIPAY900"),MRIt(J48,M48,V48,N48),IF(N48="OGFConNEW",MRIt(H48,M48,V48,N48),IF(N48="PIOGFCPAY450",MAX(60,(0.3*J48)+35),"")))</f>
        <v/>
      </c>
      <c r="CL48" s="205" t="str">
        <f t="shared" si="48"/>
        <v/>
      </c>
      <c r="CM48" s="208">
        <f t="shared" si="49"/>
        <v>0</v>
      </c>
      <c r="CN48" s="440" t="str">
        <f>IFERROR(IF(N48="60PAY900",ADJ60x(CM48),IF(N48="75PAY450",ADJ75x(CM48),IF(N48="PIPAY900",ADJPoTthick(CM48,CL48),IF(N48="PIPAY450",ADJPoTthin(CM48,CL48),IF(N48="OGFConNEW",ADJPoTogfc(CL48),""))))),"must corr")</f>
        <v/>
      </c>
      <c r="CO48" s="441" t="str">
        <f t="shared" si="50"/>
        <v/>
      </c>
      <c r="CQ48" s="205" t="str">
        <f t="shared" si="51"/>
        <v/>
      </c>
      <c r="CR48" s="205" t="str">
        <f>IF(OR(N48="PIPAY450",N48="PIPAY900",N48="PIOGFCPAY450",N48="75OGFCPAY450"),MRIt(J48,M48,V48,N48),IF(N48="OGFConNEW",MRIt(H48,M48,V48,N48),""))</f>
        <v/>
      </c>
      <c r="CS48" s="205" t="str">
        <f t="shared" si="52"/>
        <v/>
      </c>
      <c r="CT48" s="208" t="str">
        <f t="shared" si="53"/>
        <v/>
      </c>
      <c r="CU48" s="440" t="str">
        <f>IFERROR(IF(N48="60PAY900",ADJ60x(CT48),IF(N48="75PAY450",ADJ75x(CT48),IF(N48="PIPAY900",ADJPoTthick(CT48,CS48),IF(N48="PIPAY450",ADJPoTthin(CT48,CS48),IF(N48="OGFConNEW",ADJPoTogfc(CS48),""))))),"must corr")</f>
        <v/>
      </c>
      <c r="CV48" s="442" t="str">
        <f t="shared" si="54"/>
        <v/>
      </c>
      <c r="CW48" s="443"/>
      <c r="CY48" s="207"/>
      <c r="CZ48" s="444" t="s">
        <v>1876</v>
      </c>
      <c r="DA48" s="445" t="str">
        <f>IFERROR(IF(AZ48=TRUE,corval(CO48,CV48),CO48),CZ48)</f>
        <v/>
      </c>
      <c r="DB48" s="205" t="b">
        <f t="shared" si="55"/>
        <v>0</v>
      </c>
      <c r="DC48" s="205" t="b">
        <f t="shared" si="56"/>
        <v>1</v>
      </c>
      <c r="DD48" s="205" t="b">
        <f t="shared" si="57"/>
        <v>1</v>
      </c>
      <c r="DE48" s="446" t="str">
        <f t="shared" si="58"/>
        <v/>
      </c>
      <c r="DG48" s="208" t="str">
        <f t="shared" si="59"/>
        <v/>
      </c>
      <c r="DH48" s="208">
        <f t="shared" si="60"/>
        <v>0</v>
      </c>
      <c r="DI48" s="205" t="e">
        <f t="shared" si="61"/>
        <v>#VALUE!</v>
      </c>
      <c r="DJ48" s="205" t="e">
        <f t="shared" si="62"/>
        <v>#VALUE!</v>
      </c>
      <c r="DK48" s="205" t="e">
        <f t="shared" si="63"/>
        <v>#VALUE!</v>
      </c>
      <c r="DM48" s="208">
        <f t="shared" si="64"/>
        <v>0</v>
      </c>
      <c r="DN48" s="208">
        <f t="shared" si="65"/>
        <v>0</v>
      </c>
      <c r="DO48" s="205">
        <f t="shared" si="66"/>
        <v>75</v>
      </c>
      <c r="DP48" s="205">
        <f t="shared" si="67"/>
        <v>0</v>
      </c>
      <c r="DQ48" s="446" t="e">
        <f t="shared" ca="1" si="68"/>
        <v>#NAME?</v>
      </c>
      <c r="DR48" s="446" t="e">
        <f t="shared" ca="1" si="69"/>
        <v>#NAME?</v>
      </c>
      <c r="DT48" s="208">
        <f t="shared" si="70"/>
        <v>0</v>
      </c>
      <c r="DU48" s="446" t="e">
        <f t="shared" ca="1" si="71"/>
        <v>#NAME?</v>
      </c>
      <c r="DV48" s="446" t="e">
        <f t="shared" ca="1" si="72"/>
        <v>#NAME?</v>
      </c>
      <c r="EH48" s="280"/>
    </row>
    <row r="49" spans="1:138" ht="15.75" x14ac:dyDescent="0.25">
      <c r="A49" s="448" t="str">
        <f>IFERROR(ROUNDUP(IF(OR(N49="PIPAY450",N49="PIPAY900"),MRIt(J49,M49,V49,N49),IF(N49="PIOGFCPAY450",MAX(60,(0.3*J49)+35),"")),1),"")</f>
        <v/>
      </c>
      <c r="B49" s="413">
        <v>27</v>
      </c>
      <c r="C49" s="414"/>
      <c r="D49" s="449"/>
      <c r="E49" s="416" t="str">
        <f>IF('EXIST IP'!A28="","",'EXIST IP'!A28)</f>
        <v/>
      </c>
      <c r="F49" s="450" t="str">
        <f>IF('EXIST IP'!B28="","",'EXIST IP'!B28)</f>
        <v/>
      </c>
      <c r="G49" s="450" t="str">
        <f>IF('EXIST IP'!C28="","",'EXIST IP'!C28)</f>
        <v/>
      </c>
      <c r="H49" s="418" t="str">
        <f>IF('EXIST IP'!D28="","",'EXIST IP'!D28)</f>
        <v/>
      </c>
      <c r="I49" s="451" t="str">
        <f>IF(BASELINE!D28="","",BASELINE!D28)</f>
        <v/>
      </c>
      <c r="J49" s="420"/>
      <c r="K49" s="421"/>
      <c r="L49" s="422" t="str">
        <f>IF(FINAL!D28=0,"",FINAL!D28)</f>
        <v/>
      </c>
      <c r="M49" s="421"/>
      <c r="N49" s="421"/>
      <c r="O49" s="421"/>
      <c r="P49" s="423" t="str">
        <f t="shared" si="31"/>
        <v/>
      </c>
      <c r="Q49" s="424" t="str">
        <f t="shared" si="32"/>
        <v/>
      </c>
      <c r="R49" s="425"/>
      <c r="S49" s="452" t="str">
        <f t="shared" si="73"/>
        <v/>
      </c>
      <c r="T49" s="427" t="str">
        <f>IF(OR(BASELINE!I28&gt;BASELINE!J28,FINAL!I28&gt;FINAL!J28),"M.D.","")</f>
        <v/>
      </c>
      <c r="U49" s="428" t="str">
        <f t="shared" si="33"/>
        <v/>
      </c>
      <c r="V49" s="429" t="str">
        <f t="shared" si="34"/>
        <v/>
      </c>
      <c r="W49" s="429" t="str">
        <f t="shared" si="35"/>
        <v/>
      </c>
      <c r="X49" s="430" t="str">
        <f t="shared" si="36"/>
        <v/>
      </c>
      <c r="Y49" s="429" t="str">
        <f t="shared" si="37"/>
        <v/>
      </c>
      <c r="Z49" s="429" t="str">
        <f t="shared" si="3"/>
        <v/>
      </c>
      <c r="AA49" s="429" t="str">
        <f t="shared" si="4"/>
        <v/>
      </c>
      <c r="AB49" s="429" t="str">
        <f t="shared" si="5"/>
        <v/>
      </c>
      <c r="AC49" s="429" t="str">
        <f t="shared" si="6"/>
        <v/>
      </c>
      <c r="AD49" s="429" t="str">
        <f t="shared" si="7"/>
        <v/>
      </c>
      <c r="AE49" s="429" t="str">
        <f t="shared" si="38"/>
        <v/>
      </c>
      <c r="AF49" s="429" t="str">
        <f t="shared" si="8"/>
        <v/>
      </c>
      <c r="AG49" s="429" t="str">
        <f t="shared" si="9"/>
        <v/>
      </c>
      <c r="AH49" s="429" t="str">
        <f t="shared" si="10"/>
        <v/>
      </c>
      <c r="AI49" s="431" t="str">
        <f t="shared" si="11"/>
        <v/>
      </c>
      <c r="AJ49" s="429" t="str">
        <f t="shared" si="39"/>
        <v/>
      </c>
      <c r="AK49" s="429" t="str">
        <f t="shared" si="40"/>
        <v/>
      </c>
      <c r="AL49" s="429" t="str">
        <f t="shared" si="41"/>
        <v/>
      </c>
      <c r="AM49" s="429" t="str">
        <f t="shared" si="42"/>
        <v/>
      </c>
      <c r="AN49" s="432"/>
      <c r="AO49" s="432"/>
      <c r="AP49" s="205"/>
      <c r="AQ49" s="205"/>
      <c r="AR49" s="205"/>
      <c r="AS49" s="205"/>
      <c r="AT49" s="205"/>
      <c r="AU49" s="205"/>
      <c r="AV49" s="205"/>
      <c r="AW49" s="205"/>
      <c r="AX49" s="205"/>
      <c r="AY49" s="205"/>
      <c r="AZ49" s="432"/>
      <c r="BJ49" s="154"/>
      <c r="BK49" s="154"/>
      <c r="BL49" s="154"/>
      <c r="BM49" s="154"/>
      <c r="BN49" s="154"/>
      <c r="BO49" s="154"/>
      <c r="BP49" s="154"/>
      <c r="BQ49" s="154"/>
      <c r="BR49" s="154"/>
      <c r="BS49" s="154"/>
      <c r="BT49" s="154"/>
      <c r="BU49" s="152">
        <v>27</v>
      </c>
      <c r="BV49" s="433" t="str">
        <f t="shared" si="12"/>
        <v/>
      </c>
      <c r="BW49" s="433" t="str">
        <f t="shared" si="13"/>
        <v/>
      </c>
      <c r="BX49" s="434" t="str">
        <f t="shared" si="14"/>
        <v/>
      </c>
      <c r="BY49" s="205" t="str">
        <f t="shared" si="43"/>
        <v/>
      </c>
      <c r="BZ49" s="205" t="str">
        <f t="shared" si="74"/>
        <v/>
      </c>
      <c r="CA49" s="207" t="str">
        <f t="shared" si="75"/>
        <v/>
      </c>
      <c r="CB49" s="453" t="str">
        <f>IF(BY49="","",COUNTIF(BY$23:BY48,"&lt;1")+1)</f>
        <v/>
      </c>
      <c r="CC49" s="205" t="str">
        <f t="shared" si="44"/>
        <v/>
      </c>
      <c r="CD49" s="436" t="str">
        <f t="shared" si="16"/>
        <v/>
      </c>
      <c r="CE49" s="433" t="str">
        <f t="shared" si="45"/>
        <v/>
      </c>
      <c r="CF49" s="438" t="str">
        <f t="shared" si="17"/>
        <v/>
      </c>
      <c r="CG49" s="433" t="str">
        <f t="shared" si="18"/>
        <v/>
      </c>
      <c r="CH49" s="439" t="str">
        <f t="shared" si="19"/>
        <v/>
      </c>
      <c r="CI49" s="205" t="str">
        <f t="shared" si="46"/>
        <v/>
      </c>
      <c r="CJ49" s="205" t="str">
        <f t="shared" si="47"/>
        <v/>
      </c>
      <c r="CK49" s="205" t="str">
        <f>IF(OR(N49="PIPAY450",N49="PIPAY900"),MRIt(J49,M49,V49,N49),IF(N49="OGFConNEW",MRIt(H49,M49,V49,N49),IF(N49="PIOGFCPAY450",MAX(60,(0.3*J49)+35),"")))</f>
        <v/>
      </c>
      <c r="CL49" s="205" t="str">
        <f t="shared" si="48"/>
        <v/>
      </c>
      <c r="CM49" s="208">
        <f t="shared" si="49"/>
        <v>0</v>
      </c>
      <c r="CN49" s="440" t="str">
        <f>IFERROR(IF(N49="60PAY900",ADJ60x(CM49),IF(N49="75PAY450",ADJ75x(CM49),IF(N49="PIPAY900",ADJPoTthick(CM49,CL49),IF(N49="PIPAY450",ADJPoTthin(CM49,CL49),IF(N49="OGFConNEW",ADJPoTogfc(CL49),""))))),"must corr")</f>
        <v/>
      </c>
      <c r="CO49" s="441" t="str">
        <f t="shared" si="50"/>
        <v/>
      </c>
      <c r="CQ49" s="205" t="str">
        <f t="shared" si="51"/>
        <v/>
      </c>
      <c r="CR49" s="205" t="str">
        <f>IF(OR(N49="PIPAY450",N49="PIPAY900",N49="PIOGFCPAY450",N49="75OGFCPAY450"),MRIt(J49,M49,V49,N49),IF(N49="OGFConNEW",MRIt(H49,M49,V49,N49),""))</f>
        <v/>
      </c>
      <c r="CS49" s="205" t="str">
        <f t="shared" si="52"/>
        <v/>
      </c>
      <c r="CT49" s="208" t="str">
        <f t="shared" si="53"/>
        <v/>
      </c>
      <c r="CU49" s="440" t="str">
        <f>IFERROR(IF(N49="60PAY900",ADJ60x(CT49),IF(N49="75PAY450",ADJ75x(CT49),IF(N49="PIPAY900",ADJPoTthick(CT49,CS49),IF(N49="PIPAY450",ADJPoTthin(CT49,CS49),IF(N49="OGFConNEW",ADJPoTogfc(CS49),""))))),"must corr")</f>
        <v/>
      </c>
      <c r="CV49" s="442" t="str">
        <f t="shared" si="54"/>
        <v/>
      </c>
      <c r="CW49" s="443"/>
      <c r="CY49" s="207"/>
      <c r="CZ49" s="444" t="s">
        <v>1876</v>
      </c>
      <c r="DA49" s="445" t="str">
        <f>IFERROR(IF(AZ49=TRUE,corval(CO49,CV49),CO49),CZ49)</f>
        <v/>
      </c>
      <c r="DB49" s="205" t="b">
        <f t="shared" si="55"/>
        <v>0</v>
      </c>
      <c r="DC49" s="205" t="b">
        <f t="shared" si="56"/>
        <v>1</v>
      </c>
      <c r="DD49" s="205" t="b">
        <f t="shared" si="57"/>
        <v>1</v>
      </c>
      <c r="DE49" s="446" t="str">
        <f t="shared" si="58"/>
        <v/>
      </c>
      <c r="DG49" s="208" t="str">
        <f t="shared" si="59"/>
        <v/>
      </c>
      <c r="DH49" s="208">
        <f t="shared" si="60"/>
        <v>0</v>
      </c>
      <c r="DI49" s="205" t="e">
        <f t="shared" si="61"/>
        <v>#VALUE!</v>
      </c>
      <c r="DJ49" s="205" t="e">
        <f t="shared" si="62"/>
        <v>#VALUE!</v>
      </c>
      <c r="DK49" s="205" t="e">
        <f t="shared" si="63"/>
        <v>#VALUE!</v>
      </c>
      <c r="DM49" s="208">
        <f t="shared" si="64"/>
        <v>0</v>
      </c>
      <c r="DN49" s="208">
        <f t="shared" si="65"/>
        <v>0</v>
      </c>
      <c r="DO49" s="205">
        <f t="shared" si="66"/>
        <v>75</v>
      </c>
      <c r="DP49" s="205">
        <f t="shared" si="67"/>
        <v>0</v>
      </c>
      <c r="DQ49" s="446" t="e">
        <f t="shared" ca="1" si="68"/>
        <v>#NAME?</v>
      </c>
      <c r="DR49" s="446" t="e">
        <f t="shared" ca="1" si="69"/>
        <v>#NAME?</v>
      </c>
      <c r="DT49" s="208">
        <f t="shared" si="70"/>
        <v>0</v>
      </c>
      <c r="DU49" s="446" t="e">
        <f t="shared" ca="1" si="71"/>
        <v>#NAME?</v>
      </c>
      <c r="DV49" s="446" t="e">
        <f t="shared" ca="1" si="72"/>
        <v>#NAME?</v>
      </c>
      <c r="EH49" s="280"/>
    </row>
    <row r="50" spans="1:138" ht="15" customHeight="1" x14ac:dyDescent="0.25">
      <c r="A50" s="448" t="str">
        <f>IFERROR(ROUNDUP(IF(OR(N50="PIPAY450",N50="PIPAY900"),MRIt(J50,M50,V50,N50),IF(N50="PIOGFCPAY450",MAX(60,(0.3*J50)+35),"")),1),"")</f>
        <v/>
      </c>
      <c r="B50" s="413">
        <v>28</v>
      </c>
      <c r="C50" s="414"/>
      <c r="D50" s="449"/>
      <c r="E50" s="416" t="str">
        <f>IF('EXIST IP'!A29="","",'EXIST IP'!A29)</f>
        <v/>
      </c>
      <c r="F50" s="450" t="str">
        <f>IF('EXIST IP'!B29="","",'EXIST IP'!B29)</f>
        <v/>
      </c>
      <c r="G50" s="450" t="str">
        <f>IF('EXIST IP'!C29="","",'EXIST IP'!C29)</f>
        <v/>
      </c>
      <c r="H50" s="418" t="str">
        <f>IF('EXIST IP'!D29="","",'EXIST IP'!D29)</f>
        <v/>
      </c>
      <c r="I50" s="451" t="str">
        <f>IF(BASELINE!D29="","",BASELINE!D29)</f>
        <v/>
      </c>
      <c r="J50" s="420"/>
      <c r="K50" s="421"/>
      <c r="L50" s="422" t="str">
        <f>IF(FINAL!D29=0,"",FINAL!D29)</f>
        <v/>
      </c>
      <c r="M50" s="421"/>
      <c r="N50" s="421"/>
      <c r="O50" s="421"/>
      <c r="P50" s="423" t="str">
        <f t="shared" si="31"/>
        <v/>
      </c>
      <c r="Q50" s="424" t="str">
        <f t="shared" si="32"/>
        <v/>
      </c>
      <c r="R50" s="425"/>
      <c r="S50" s="452" t="str">
        <f t="shared" si="73"/>
        <v/>
      </c>
      <c r="T50" s="427" t="str">
        <f>IF(OR(BASELINE!I29&gt;BASELINE!J29,FINAL!I29&gt;FINAL!J29),"M.D.","")</f>
        <v/>
      </c>
      <c r="U50" s="428" t="str">
        <f t="shared" si="33"/>
        <v/>
      </c>
      <c r="V50" s="429" t="str">
        <f t="shared" si="34"/>
        <v/>
      </c>
      <c r="W50" s="429" t="str">
        <f t="shared" si="35"/>
        <v/>
      </c>
      <c r="X50" s="430" t="str">
        <f t="shared" si="36"/>
        <v/>
      </c>
      <c r="Y50" s="429" t="str">
        <f t="shared" si="37"/>
        <v/>
      </c>
      <c r="Z50" s="429" t="str">
        <f t="shared" si="3"/>
        <v/>
      </c>
      <c r="AA50" s="429" t="str">
        <f t="shared" si="4"/>
        <v/>
      </c>
      <c r="AB50" s="429" t="str">
        <f t="shared" si="5"/>
        <v/>
      </c>
      <c r="AC50" s="429" t="str">
        <f t="shared" si="6"/>
        <v/>
      </c>
      <c r="AD50" s="429" t="str">
        <f t="shared" si="7"/>
        <v/>
      </c>
      <c r="AE50" s="429" t="str">
        <f t="shared" si="38"/>
        <v/>
      </c>
      <c r="AF50" s="429" t="str">
        <f t="shared" si="8"/>
        <v/>
      </c>
      <c r="AG50" s="429" t="str">
        <f t="shared" si="9"/>
        <v/>
      </c>
      <c r="AH50" s="429" t="str">
        <f t="shared" si="10"/>
        <v/>
      </c>
      <c r="AI50" s="431" t="str">
        <f t="shared" si="11"/>
        <v/>
      </c>
      <c r="AJ50" s="429" t="str">
        <f t="shared" si="39"/>
        <v/>
      </c>
      <c r="AK50" s="429" t="str">
        <f t="shared" si="40"/>
        <v/>
      </c>
      <c r="AL50" s="429" t="str">
        <f t="shared" si="41"/>
        <v/>
      </c>
      <c r="AM50" s="429" t="str">
        <f t="shared" si="42"/>
        <v/>
      </c>
      <c r="AN50" s="432"/>
      <c r="AO50" s="432"/>
      <c r="AP50" s="205"/>
      <c r="AQ50" s="205"/>
      <c r="AR50" s="205"/>
      <c r="AS50" s="205"/>
      <c r="AT50" s="205"/>
      <c r="AU50" s="205"/>
      <c r="AV50" s="205"/>
      <c r="AW50" s="205"/>
      <c r="AX50" s="205"/>
      <c r="AY50" s="205"/>
      <c r="AZ50" s="432"/>
      <c r="BJ50" s="154"/>
      <c r="BK50" s="154"/>
      <c r="BL50" s="154"/>
      <c r="BM50" s="154"/>
      <c r="BN50" s="154"/>
      <c r="BO50" s="154"/>
      <c r="BP50" s="154"/>
      <c r="BQ50" s="154"/>
      <c r="BR50" s="154"/>
      <c r="BS50" s="154"/>
      <c r="BT50" s="154"/>
      <c r="BU50" s="152">
        <v>28</v>
      </c>
      <c r="BV50" s="433" t="str">
        <f t="shared" si="12"/>
        <v/>
      </c>
      <c r="BW50" s="433" t="str">
        <f t="shared" si="13"/>
        <v/>
      </c>
      <c r="BX50" s="434" t="str">
        <f t="shared" si="14"/>
        <v/>
      </c>
      <c r="BY50" s="205" t="str">
        <f t="shared" si="43"/>
        <v/>
      </c>
      <c r="BZ50" s="205" t="str">
        <f t="shared" si="74"/>
        <v/>
      </c>
      <c r="CA50" s="207" t="str">
        <f t="shared" si="75"/>
        <v/>
      </c>
      <c r="CB50" s="453" t="str">
        <f>IF(BY50="","",COUNTIF(BY$23:BY49,"&lt;1")+1)</f>
        <v/>
      </c>
      <c r="CC50" s="205" t="str">
        <f t="shared" si="44"/>
        <v/>
      </c>
      <c r="CD50" s="436" t="str">
        <f t="shared" si="16"/>
        <v/>
      </c>
      <c r="CE50" s="433" t="str">
        <f t="shared" si="45"/>
        <v/>
      </c>
      <c r="CF50" s="438" t="str">
        <f t="shared" si="17"/>
        <v/>
      </c>
      <c r="CG50" s="433" t="str">
        <f t="shared" si="18"/>
        <v/>
      </c>
      <c r="CH50" s="439" t="str">
        <f t="shared" si="19"/>
        <v/>
      </c>
      <c r="CI50" s="205" t="str">
        <f t="shared" si="46"/>
        <v/>
      </c>
      <c r="CJ50" s="205" t="str">
        <f t="shared" si="47"/>
        <v/>
      </c>
      <c r="CK50" s="205" t="str">
        <f>IF(OR(N50="PIPAY450",N50="PIPAY900"),MRIt(J50,M50,V50,N50),IF(N50="OGFConNEW",MRIt(H50,M50,V50,N50),IF(N50="PIOGFCPAY450",MAX(60,(0.3*J50)+35),"")))</f>
        <v/>
      </c>
      <c r="CL50" s="205" t="str">
        <f t="shared" si="48"/>
        <v/>
      </c>
      <c r="CM50" s="208">
        <f t="shared" si="49"/>
        <v>0</v>
      </c>
      <c r="CN50" s="440" t="str">
        <f>IFERROR(IF(N50="60PAY900",ADJ60x(CM50),IF(N50="75PAY450",ADJ75x(CM50),IF(N50="PIPAY900",ADJPoTthick(CM50,CL50),IF(N50="PIPAY450",ADJPoTthin(CM50,CL50),IF(N50="OGFConNEW",ADJPoTogfc(CL50),""))))),"must corr")</f>
        <v/>
      </c>
      <c r="CO50" s="441" t="str">
        <f t="shared" si="50"/>
        <v/>
      </c>
      <c r="CQ50" s="205" t="str">
        <f t="shared" si="51"/>
        <v/>
      </c>
      <c r="CR50" s="205" t="str">
        <f>IF(OR(N50="PIPAY450",N50="PIPAY900",N50="PIOGFCPAY450",N50="75OGFCPAY450"),MRIt(J50,M50,V50,N50),IF(N50="OGFConNEW",MRIt(H50,M50,V50,N50),""))</f>
        <v/>
      </c>
      <c r="CS50" s="205" t="str">
        <f t="shared" si="52"/>
        <v/>
      </c>
      <c r="CT50" s="208" t="str">
        <f t="shared" si="53"/>
        <v/>
      </c>
      <c r="CU50" s="440" t="str">
        <f>IFERROR(IF(N50="60PAY900",ADJ60x(CT50),IF(N50="75PAY450",ADJ75x(CT50),IF(N50="PIPAY900",ADJPoTthick(CT50,CS50),IF(N50="PIPAY450",ADJPoTthin(CT50,CS50),IF(N50="OGFConNEW",ADJPoTogfc(CS50),""))))),"must corr")</f>
        <v/>
      </c>
      <c r="CV50" s="442" t="str">
        <f t="shared" si="54"/>
        <v/>
      </c>
      <c r="CW50" s="443"/>
      <c r="CY50" s="207"/>
      <c r="CZ50" s="444" t="s">
        <v>1876</v>
      </c>
      <c r="DA50" s="445" t="str">
        <f>IFERROR(IF(AZ50=TRUE,corval(CO50,CV50),CO50),CZ50)</f>
        <v/>
      </c>
      <c r="DB50" s="205" t="b">
        <f t="shared" si="55"/>
        <v>0</v>
      </c>
      <c r="DC50" s="205" t="b">
        <f t="shared" si="56"/>
        <v>1</v>
      </c>
      <c r="DD50" s="205" t="b">
        <f t="shared" si="57"/>
        <v>1</v>
      </c>
      <c r="DE50" s="446" t="str">
        <f t="shared" si="58"/>
        <v/>
      </c>
      <c r="DG50" s="208" t="str">
        <f t="shared" si="59"/>
        <v/>
      </c>
      <c r="DH50" s="208">
        <f t="shared" si="60"/>
        <v>0</v>
      </c>
      <c r="DI50" s="205" t="e">
        <f t="shared" si="61"/>
        <v>#VALUE!</v>
      </c>
      <c r="DJ50" s="205" t="e">
        <f t="shared" si="62"/>
        <v>#VALUE!</v>
      </c>
      <c r="DK50" s="205" t="e">
        <f t="shared" si="63"/>
        <v>#VALUE!</v>
      </c>
      <c r="DM50" s="208">
        <f t="shared" si="64"/>
        <v>0</v>
      </c>
      <c r="DN50" s="208">
        <f t="shared" si="65"/>
        <v>0</v>
      </c>
      <c r="DO50" s="205">
        <f t="shared" si="66"/>
        <v>75</v>
      </c>
      <c r="DP50" s="205">
        <f t="shared" si="67"/>
        <v>0</v>
      </c>
      <c r="DQ50" s="446" t="e">
        <f t="shared" ca="1" si="68"/>
        <v>#NAME?</v>
      </c>
      <c r="DR50" s="446" t="e">
        <f t="shared" ca="1" si="69"/>
        <v>#NAME?</v>
      </c>
      <c r="DT50" s="208">
        <f t="shared" si="70"/>
        <v>0</v>
      </c>
      <c r="DU50" s="446" t="e">
        <f t="shared" ca="1" si="71"/>
        <v>#NAME?</v>
      </c>
      <c r="DV50" s="446" t="e">
        <f t="shared" ca="1" si="72"/>
        <v>#NAME?</v>
      </c>
    </row>
    <row r="51" spans="1:138" ht="15.75" x14ac:dyDescent="0.25">
      <c r="A51" s="448" t="str">
        <f>IFERROR(ROUNDUP(IF(OR(N51="PIPAY450",N51="PIPAY900"),MRIt(J51,M51,V51,N51),IF(N51="PIOGFCPAY450",MAX(60,(0.3*J51)+35),"")),1),"")</f>
        <v/>
      </c>
      <c r="B51" s="413">
        <v>29</v>
      </c>
      <c r="C51" s="414"/>
      <c r="D51" s="449"/>
      <c r="E51" s="416" t="str">
        <f>IF('EXIST IP'!A30="","",'EXIST IP'!A30)</f>
        <v/>
      </c>
      <c r="F51" s="450" t="str">
        <f>IF('EXIST IP'!B30="","",'EXIST IP'!B30)</f>
        <v/>
      </c>
      <c r="G51" s="450" t="str">
        <f>IF('EXIST IP'!C30="","",'EXIST IP'!C30)</f>
        <v/>
      </c>
      <c r="H51" s="418" t="str">
        <f>IF('EXIST IP'!D30="","",'EXIST IP'!D30)</f>
        <v/>
      </c>
      <c r="I51" s="451" t="str">
        <f>IF(BASELINE!D30="","",BASELINE!D30)</f>
        <v/>
      </c>
      <c r="J51" s="420"/>
      <c r="K51" s="421"/>
      <c r="L51" s="422" t="str">
        <f>IF(FINAL!D30=0,"",FINAL!D30)</f>
        <v/>
      </c>
      <c r="M51" s="421"/>
      <c r="N51" s="421"/>
      <c r="O51" s="421"/>
      <c r="P51" s="423" t="str">
        <f t="shared" si="31"/>
        <v/>
      </c>
      <c r="Q51" s="424" t="str">
        <f t="shared" si="32"/>
        <v/>
      </c>
      <c r="R51" s="425"/>
      <c r="S51" s="452" t="str">
        <f t="shared" si="73"/>
        <v/>
      </c>
      <c r="T51" s="427" t="str">
        <f>IF(OR(BASELINE!I30&gt;BASELINE!J30,FINAL!I30&gt;FINAL!J30),"M.D.","")</f>
        <v/>
      </c>
      <c r="U51" s="428" t="str">
        <f t="shared" si="33"/>
        <v/>
      </c>
      <c r="V51" s="429" t="str">
        <f t="shared" si="34"/>
        <v/>
      </c>
      <c r="W51" s="429" t="str">
        <f t="shared" si="35"/>
        <v/>
      </c>
      <c r="X51" s="430" t="str">
        <f t="shared" si="36"/>
        <v/>
      </c>
      <c r="Y51" s="429" t="str">
        <f t="shared" si="37"/>
        <v/>
      </c>
      <c r="Z51" s="429" t="str">
        <f t="shared" si="3"/>
        <v/>
      </c>
      <c r="AA51" s="429" t="str">
        <f t="shared" si="4"/>
        <v/>
      </c>
      <c r="AB51" s="429" t="str">
        <f t="shared" si="5"/>
        <v/>
      </c>
      <c r="AC51" s="429" t="str">
        <f t="shared" si="6"/>
        <v/>
      </c>
      <c r="AD51" s="429" t="str">
        <f t="shared" si="7"/>
        <v/>
      </c>
      <c r="AE51" s="429" t="str">
        <f t="shared" si="38"/>
        <v/>
      </c>
      <c r="AF51" s="429" t="str">
        <f t="shared" si="8"/>
        <v/>
      </c>
      <c r="AG51" s="429" t="str">
        <f t="shared" si="9"/>
        <v/>
      </c>
      <c r="AH51" s="429" t="str">
        <f t="shared" si="10"/>
        <v/>
      </c>
      <c r="AI51" s="431" t="str">
        <f t="shared" si="11"/>
        <v/>
      </c>
      <c r="AJ51" s="429" t="str">
        <f t="shared" si="39"/>
        <v/>
      </c>
      <c r="AK51" s="429" t="str">
        <f t="shared" si="40"/>
        <v/>
      </c>
      <c r="AL51" s="429" t="str">
        <f t="shared" si="41"/>
        <v/>
      </c>
      <c r="AM51" s="429" t="str">
        <f t="shared" si="42"/>
        <v/>
      </c>
      <c r="AN51" s="432"/>
      <c r="AO51" s="432"/>
      <c r="AP51" s="205"/>
      <c r="AQ51" s="205"/>
      <c r="AR51" s="205"/>
      <c r="AS51" s="205"/>
      <c r="AT51" s="205"/>
      <c r="AU51" s="205"/>
      <c r="AV51" s="205"/>
      <c r="AW51" s="205"/>
      <c r="AX51" s="205"/>
      <c r="AY51" s="205"/>
      <c r="AZ51" s="432"/>
      <c r="BJ51" s="154"/>
      <c r="BK51" s="154"/>
      <c r="BL51" s="154"/>
      <c r="BM51" s="154"/>
      <c r="BN51" s="154"/>
      <c r="BO51" s="154"/>
      <c r="BP51" s="154"/>
      <c r="BQ51" s="154"/>
      <c r="BR51" s="154"/>
      <c r="BS51" s="154"/>
      <c r="BT51" s="154"/>
      <c r="BU51" s="152">
        <v>29</v>
      </c>
      <c r="BV51" s="433" t="str">
        <f t="shared" si="12"/>
        <v/>
      </c>
      <c r="BW51" s="433" t="str">
        <f t="shared" si="13"/>
        <v/>
      </c>
      <c r="BX51" s="434" t="str">
        <f t="shared" si="14"/>
        <v/>
      </c>
      <c r="BY51" s="205" t="str">
        <f t="shared" si="43"/>
        <v/>
      </c>
      <c r="BZ51" s="205" t="str">
        <f t="shared" si="74"/>
        <v/>
      </c>
      <c r="CA51" s="207" t="str">
        <f t="shared" si="75"/>
        <v/>
      </c>
      <c r="CB51" s="453" t="str">
        <f>IF(BY51="","",COUNTIF(BY$23:BY50,"&lt;1")+1)</f>
        <v/>
      </c>
      <c r="CC51" s="205" t="str">
        <f t="shared" si="44"/>
        <v/>
      </c>
      <c r="CD51" s="436" t="str">
        <f t="shared" si="16"/>
        <v/>
      </c>
      <c r="CE51" s="433" t="str">
        <f t="shared" si="45"/>
        <v/>
      </c>
      <c r="CF51" s="438" t="str">
        <f t="shared" si="17"/>
        <v/>
      </c>
      <c r="CG51" s="433" t="str">
        <f t="shared" si="18"/>
        <v/>
      </c>
      <c r="CH51" s="439" t="str">
        <f t="shared" si="19"/>
        <v/>
      </c>
      <c r="CI51" s="205" t="str">
        <f t="shared" si="46"/>
        <v/>
      </c>
      <c r="CJ51" s="205" t="str">
        <f t="shared" si="47"/>
        <v/>
      </c>
      <c r="CK51" s="205" t="str">
        <f>IF(OR(N51="PIPAY450",N51="PIPAY900"),MRIt(J51,M51,V51,N51),IF(N51="OGFConNEW",MRIt(H51,M51,V51,N51),IF(N51="PIOGFCPAY450",MAX(60,(0.3*J51)+35),"")))</f>
        <v/>
      </c>
      <c r="CL51" s="205" t="str">
        <f t="shared" si="48"/>
        <v/>
      </c>
      <c r="CM51" s="208">
        <f t="shared" si="49"/>
        <v>0</v>
      </c>
      <c r="CN51" s="440" t="str">
        <f>IFERROR(IF(N51="60PAY900",ADJ60x(CM51),IF(N51="75PAY450",ADJ75x(CM51),IF(N51="PIPAY900",ADJPoTthick(CM51,CL51),IF(N51="PIPAY450",ADJPoTthin(CM51,CL51),IF(N51="OGFConNEW",ADJPoTogfc(CL51),""))))),"must corr")</f>
        <v/>
      </c>
      <c r="CO51" s="441" t="str">
        <f t="shared" si="50"/>
        <v/>
      </c>
      <c r="CQ51" s="205" t="str">
        <f t="shared" si="51"/>
        <v/>
      </c>
      <c r="CR51" s="205" t="str">
        <f>IF(OR(N51="PIPAY450",N51="PIPAY900",N51="PIOGFCPAY450",N51="75OGFCPAY450"),MRIt(J51,M51,V51,N51),IF(N51="OGFConNEW",MRIt(H51,M51,V51,N51),""))</f>
        <v/>
      </c>
      <c r="CS51" s="205" t="str">
        <f t="shared" si="52"/>
        <v/>
      </c>
      <c r="CT51" s="208" t="str">
        <f t="shared" si="53"/>
        <v/>
      </c>
      <c r="CU51" s="440" t="str">
        <f>IFERROR(IF(N51="60PAY900",ADJ60x(CT51),IF(N51="75PAY450",ADJ75x(CT51),IF(N51="PIPAY900",ADJPoTthick(CT51,CS51),IF(N51="PIPAY450",ADJPoTthin(CT51,CS51),IF(N51="OGFConNEW",ADJPoTogfc(CS51),""))))),"must corr")</f>
        <v/>
      </c>
      <c r="CV51" s="442" t="str">
        <f t="shared" si="54"/>
        <v/>
      </c>
      <c r="CW51" s="443"/>
      <c r="CY51" s="207"/>
      <c r="CZ51" s="444" t="s">
        <v>1876</v>
      </c>
      <c r="DA51" s="445" t="str">
        <f>IFERROR(IF(AZ51=TRUE,corval(CO51,CV51),CO51),CZ51)</f>
        <v/>
      </c>
      <c r="DB51" s="205" t="b">
        <f t="shared" si="55"/>
        <v>0</v>
      </c>
      <c r="DC51" s="205" t="b">
        <f t="shared" si="56"/>
        <v>1</v>
      </c>
      <c r="DD51" s="205" t="b">
        <f t="shared" si="57"/>
        <v>1</v>
      </c>
      <c r="DE51" s="446" t="str">
        <f t="shared" si="58"/>
        <v/>
      </c>
      <c r="DG51" s="208" t="str">
        <f t="shared" si="59"/>
        <v/>
      </c>
      <c r="DH51" s="208">
        <f t="shared" si="60"/>
        <v>0</v>
      </c>
      <c r="DI51" s="205" t="e">
        <f t="shared" si="61"/>
        <v>#VALUE!</v>
      </c>
      <c r="DJ51" s="205" t="e">
        <f t="shared" si="62"/>
        <v>#VALUE!</v>
      </c>
      <c r="DK51" s="205" t="e">
        <f t="shared" si="63"/>
        <v>#VALUE!</v>
      </c>
      <c r="DM51" s="208">
        <f t="shared" si="64"/>
        <v>0</v>
      </c>
      <c r="DN51" s="208">
        <f t="shared" si="65"/>
        <v>0</v>
      </c>
      <c r="DO51" s="205">
        <f t="shared" si="66"/>
        <v>75</v>
      </c>
      <c r="DP51" s="205">
        <f t="shared" si="67"/>
        <v>0</v>
      </c>
      <c r="DQ51" s="446" t="e">
        <f t="shared" ca="1" si="68"/>
        <v>#NAME?</v>
      </c>
      <c r="DR51" s="446" t="e">
        <f t="shared" ca="1" si="69"/>
        <v>#NAME?</v>
      </c>
      <c r="DT51" s="208">
        <f t="shared" si="70"/>
        <v>0</v>
      </c>
      <c r="DU51" s="446" t="e">
        <f t="shared" ca="1" si="71"/>
        <v>#NAME?</v>
      </c>
      <c r="DV51" s="446" t="e">
        <f t="shared" ca="1" si="72"/>
        <v>#NAME?</v>
      </c>
    </row>
    <row r="52" spans="1:138" ht="15.75" x14ac:dyDescent="0.25">
      <c r="A52" s="448" t="str">
        <f>IFERROR(ROUNDUP(IF(OR(N52="PIPAY450",N52="PIPAY900"),MRIt(J52,M52,V52,N52),IF(N52="PIOGFCPAY450",MAX(60,(0.3*J52)+35),"")),1),"")</f>
        <v/>
      </c>
      <c r="B52" s="413">
        <v>30</v>
      </c>
      <c r="C52" s="414"/>
      <c r="D52" s="449"/>
      <c r="E52" s="416" t="str">
        <f>IF('EXIST IP'!A31="","",'EXIST IP'!A31)</f>
        <v/>
      </c>
      <c r="F52" s="450" t="str">
        <f>IF('EXIST IP'!B31="","",'EXIST IP'!B31)</f>
        <v/>
      </c>
      <c r="G52" s="450" t="str">
        <f>IF('EXIST IP'!C31="","",'EXIST IP'!C31)</f>
        <v/>
      </c>
      <c r="H52" s="418" t="str">
        <f>IF('EXIST IP'!D31="","",'EXIST IP'!D31)</f>
        <v/>
      </c>
      <c r="I52" s="451" t="str">
        <f>IF(BASELINE!D31="","",BASELINE!D31)</f>
        <v/>
      </c>
      <c r="J52" s="420"/>
      <c r="K52" s="421"/>
      <c r="L52" s="422" t="str">
        <f>IF(FINAL!D31=0,"",FINAL!D31)</f>
        <v/>
      </c>
      <c r="M52" s="421"/>
      <c r="N52" s="421"/>
      <c r="O52" s="421"/>
      <c r="P52" s="423" t="str">
        <f t="shared" si="31"/>
        <v/>
      </c>
      <c r="Q52" s="424" t="str">
        <f t="shared" si="32"/>
        <v/>
      </c>
      <c r="R52" s="425"/>
      <c r="S52" s="452" t="str">
        <f t="shared" si="73"/>
        <v/>
      </c>
      <c r="T52" s="427" t="str">
        <f>IF(OR(BASELINE!I31&gt;BASELINE!J31,FINAL!I31&gt;FINAL!J31),"M.D.","")</f>
        <v/>
      </c>
      <c r="U52" s="428" t="str">
        <f t="shared" si="33"/>
        <v/>
      </c>
      <c r="V52" s="429" t="str">
        <f t="shared" si="34"/>
        <v/>
      </c>
      <c r="W52" s="429" t="str">
        <f t="shared" si="35"/>
        <v/>
      </c>
      <c r="X52" s="430" t="str">
        <f t="shared" si="36"/>
        <v/>
      </c>
      <c r="Y52" s="429" t="str">
        <f t="shared" si="37"/>
        <v/>
      </c>
      <c r="Z52" s="429" t="str">
        <f t="shared" si="3"/>
        <v/>
      </c>
      <c r="AA52" s="429" t="str">
        <f t="shared" si="4"/>
        <v/>
      </c>
      <c r="AB52" s="429" t="str">
        <f t="shared" si="5"/>
        <v/>
      </c>
      <c r="AC52" s="429" t="str">
        <f t="shared" si="6"/>
        <v/>
      </c>
      <c r="AD52" s="429" t="str">
        <f t="shared" si="7"/>
        <v/>
      </c>
      <c r="AE52" s="429" t="str">
        <f t="shared" si="38"/>
        <v/>
      </c>
      <c r="AF52" s="429" t="str">
        <f t="shared" si="8"/>
        <v/>
      </c>
      <c r="AG52" s="429" t="str">
        <f t="shared" si="9"/>
        <v/>
      </c>
      <c r="AH52" s="429" t="str">
        <f t="shared" si="10"/>
        <v/>
      </c>
      <c r="AI52" s="431" t="str">
        <f t="shared" si="11"/>
        <v/>
      </c>
      <c r="AJ52" s="429" t="str">
        <f t="shared" si="39"/>
        <v/>
      </c>
      <c r="AK52" s="429" t="str">
        <f t="shared" si="40"/>
        <v/>
      </c>
      <c r="AL52" s="429" t="str">
        <f t="shared" si="41"/>
        <v/>
      </c>
      <c r="AM52" s="429" t="str">
        <f t="shared" si="42"/>
        <v/>
      </c>
      <c r="AN52" s="432"/>
      <c r="AO52" s="432"/>
      <c r="AP52" s="205"/>
      <c r="AQ52" s="205"/>
      <c r="AR52" s="205"/>
      <c r="AS52" s="205"/>
      <c r="AT52" s="205"/>
      <c r="AU52" s="205"/>
      <c r="AV52" s="205"/>
      <c r="AW52" s="205"/>
      <c r="AX52" s="205"/>
      <c r="AY52" s="205"/>
      <c r="AZ52" s="432"/>
      <c r="BJ52" s="154"/>
      <c r="BK52" s="154"/>
      <c r="BL52" s="154"/>
      <c r="BM52" s="154"/>
      <c r="BN52" s="154"/>
      <c r="BO52" s="154"/>
      <c r="BP52" s="154"/>
      <c r="BQ52" s="154"/>
      <c r="BR52" s="154"/>
      <c r="BS52" s="154"/>
      <c r="BT52" s="154"/>
      <c r="BU52" s="152">
        <v>30</v>
      </c>
      <c r="BV52" s="433" t="str">
        <f t="shared" si="12"/>
        <v/>
      </c>
      <c r="BW52" s="433" t="str">
        <f t="shared" si="13"/>
        <v/>
      </c>
      <c r="BX52" s="434" t="str">
        <f t="shared" si="14"/>
        <v/>
      </c>
      <c r="BY52" s="205" t="str">
        <f t="shared" si="43"/>
        <v/>
      </c>
      <c r="BZ52" s="205" t="str">
        <f t="shared" si="74"/>
        <v/>
      </c>
      <c r="CA52" s="207" t="str">
        <f t="shared" si="75"/>
        <v/>
      </c>
      <c r="CB52" s="453" t="str">
        <f>IF(BY52="","",COUNTIF(BY$23:BY51,"&lt;1")+1)</f>
        <v/>
      </c>
      <c r="CC52" s="205" t="str">
        <f t="shared" si="44"/>
        <v/>
      </c>
      <c r="CD52" s="436" t="str">
        <f t="shared" si="16"/>
        <v/>
      </c>
      <c r="CE52" s="433" t="str">
        <f t="shared" si="45"/>
        <v/>
      </c>
      <c r="CF52" s="438" t="str">
        <f t="shared" si="17"/>
        <v/>
      </c>
      <c r="CG52" s="433" t="str">
        <f t="shared" si="18"/>
        <v/>
      </c>
      <c r="CH52" s="439" t="str">
        <f t="shared" si="19"/>
        <v/>
      </c>
      <c r="CI52" s="205" t="str">
        <f t="shared" si="46"/>
        <v/>
      </c>
      <c r="CJ52" s="205" t="str">
        <f t="shared" si="47"/>
        <v/>
      </c>
      <c r="CK52" s="205" t="str">
        <f>IF(OR(N52="PIPAY450",N52="PIPAY900"),MRIt(J52,M52,V52,N52),IF(N52="OGFConNEW",MRIt(H52,M52,V52,N52),IF(N52="PIOGFCPAY450",MAX(60,(0.3*J52)+35),"")))</f>
        <v/>
      </c>
      <c r="CL52" s="205" t="str">
        <f t="shared" si="48"/>
        <v/>
      </c>
      <c r="CM52" s="208">
        <f t="shared" si="49"/>
        <v>0</v>
      </c>
      <c r="CN52" s="440" t="str">
        <f>IFERROR(IF(N52="60PAY900",ADJ60x(CM52),IF(N52="75PAY450",ADJ75x(CM52),IF(N52="PIPAY900",ADJPoTthick(CM52,CL52),IF(N52="PIPAY450",ADJPoTthin(CM52,CL52),IF(N52="OGFConNEW",ADJPoTogfc(CL52),""))))),"must corr")</f>
        <v/>
      </c>
      <c r="CO52" s="441" t="str">
        <f t="shared" si="50"/>
        <v/>
      </c>
      <c r="CQ52" s="205" t="str">
        <f t="shared" si="51"/>
        <v/>
      </c>
      <c r="CR52" s="205" t="str">
        <f>IF(OR(N52="PIPAY450",N52="PIPAY900",N52="PIOGFCPAY450",N52="75OGFCPAY450"),MRIt(J52,M52,V52,N52),IF(N52="OGFConNEW",MRIt(H52,M52,V52,N52),""))</f>
        <v/>
      </c>
      <c r="CS52" s="205" t="str">
        <f t="shared" si="52"/>
        <v/>
      </c>
      <c r="CT52" s="208" t="str">
        <f t="shared" si="53"/>
        <v/>
      </c>
      <c r="CU52" s="440" t="str">
        <f>IFERROR(IF(N52="60PAY900",ADJ60x(CT52),IF(N52="75PAY450",ADJ75x(CT52),IF(N52="PIPAY900",ADJPoTthick(CT52,CS52),IF(N52="PIPAY450",ADJPoTthin(CT52,CS52),IF(N52="OGFConNEW",ADJPoTogfc(CS52),""))))),"must corr")</f>
        <v/>
      </c>
      <c r="CV52" s="442" t="str">
        <f t="shared" si="54"/>
        <v/>
      </c>
      <c r="CW52" s="443"/>
      <c r="CY52" s="207"/>
      <c r="CZ52" s="444" t="s">
        <v>1876</v>
      </c>
      <c r="DA52" s="445" t="str">
        <f>IFERROR(IF(AZ52=TRUE,corval(CO52,CV52),CO52),CZ52)</f>
        <v/>
      </c>
      <c r="DB52" s="205" t="b">
        <f t="shared" si="55"/>
        <v>0</v>
      </c>
      <c r="DC52" s="205" t="b">
        <f t="shared" si="56"/>
        <v>1</v>
      </c>
      <c r="DD52" s="205" t="b">
        <f t="shared" si="57"/>
        <v>1</v>
      </c>
      <c r="DE52" s="446" t="str">
        <f t="shared" si="58"/>
        <v/>
      </c>
      <c r="DG52" s="208" t="str">
        <f t="shared" si="59"/>
        <v/>
      </c>
      <c r="DH52" s="208">
        <f t="shared" si="60"/>
        <v>0</v>
      </c>
      <c r="DI52" s="205" t="e">
        <f t="shared" si="61"/>
        <v>#VALUE!</v>
      </c>
      <c r="DJ52" s="205" t="e">
        <f t="shared" si="62"/>
        <v>#VALUE!</v>
      </c>
      <c r="DK52" s="205" t="e">
        <f t="shared" si="63"/>
        <v>#VALUE!</v>
      </c>
      <c r="DM52" s="208">
        <f t="shared" si="64"/>
        <v>0</v>
      </c>
      <c r="DN52" s="208">
        <f t="shared" si="65"/>
        <v>0</v>
      </c>
      <c r="DO52" s="205">
        <f t="shared" si="66"/>
        <v>75</v>
      </c>
      <c r="DP52" s="205">
        <f t="shared" si="67"/>
        <v>0</v>
      </c>
      <c r="DQ52" s="446" t="e">
        <f t="shared" ca="1" si="68"/>
        <v>#NAME?</v>
      </c>
      <c r="DR52" s="446" t="e">
        <f t="shared" ca="1" si="69"/>
        <v>#NAME?</v>
      </c>
      <c r="DT52" s="208">
        <f t="shared" si="70"/>
        <v>0</v>
      </c>
      <c r="DU52" s="446" t="e">
        <f t="shared" ca="1" si="71"/>
        <v>#NAME?</v>
      </c>
      <c r="DV52" s="446" t="e">
        <f t="shared" ca="1" si="72"/>
        <v>#NAME?</v>
      </c>
    </row>
    <row r="53" spans="1:138" ht="15" customHeight="1" x14ac:dyDescent="0.25">
      <c r="A53" s="448" t="str">
        <f>IFERROR(ROUNDUP(IF(OR(N53="PIPAY450",N53="PIPAY900"),MRIt(J53,M53,V53,N53),IF(N53="PIOGFCPAY450",MAX(60,(0.3*J53)+35),"")),1),"")</f>
        <v/>
      </c>
      <c r="B53" s="413">
        <v>31</v>
      </c>
      <c r="C53" s="414"/>
      <c r="D53" s="449"/>
      <c r="E53" s="416" t="str">
        <f>IF('EXIST IP'!A32="","",'EXIST IP'!A32)</f>
        <v/>
      </c>
      <c r="F53" s="450" t="str">
        <f>IF('EXIST IP'!B32="","",'EXIST IP'!B32)</f>
        <v/>
      </c>
      <c r="G53" s="450" t="str">
        <f>IF('EXIST IP'!C32="","",'EXIST IP'!C32)</f>
        <v/>
      </c>
      <c r="H53" s="418" t="str">
        <f>IF('EXIST IP'!D32="","",'EXIST IP'!D32)</f>
        <v/>
      </c>
      <c r="I53" s="451" t="str">
        <f>IF(BASELINE!D32="","",BASELINE!D32)</f>
        <v/>
      </c>
      <c r="J53" s="420"/>
      <c r="K53" s="421"/>
      <c r="L53" s="422" t="str">
        <f>IF(FINAL!D32=0,"",FINAL!D32)</f>
        <v/>
      </c>
      <c r="M53" s="421"/>
      <c r="N53" s="421"/>
      <c r="O53" s="421"/>
      <c r="P53" s="423" t="str">
        <f t="shared" si="31"/>
        <v/>
      </c>
      <c r="Q53" s="424" t="str">
        <f t="shared" si="32"/>
        <v/>
      </c>
      <c r="R53" s="425"/>
      <c r="S53" s="452" t="str">
        <f t="shared" si="73"/>
        <v/>
      </c>
      <c r="T53" s="427" t="str">
        <f>IF(OR(BASELINE!I32&gt;BASELINE!J32,FINAL!I32&gt;FINAL!J32),"M.D.","")</f>
        <v/>
      </c>
      <c r="U53" s="428" t="str">
        <f t="shared" si="33"/>
        <v/>
      </c>
      <c r="V53" s="429" t="str">
        <f t="shared" si="34"/>
        <v/>
      </c>
      <c r="W53" s="429" t="str">
        <f t="shared" si="35"/>
        <v/>
      </c>
      <c r="X53" s="430" t="str">
        <f t="shared" si="36"/>
        <v/>
      </c>
      <c r="Y53" s="429" t="str">
        <f t="shared" si="37"/>
        <v/>
      </c>
      <c r="Z53" s="429" t="str">
        <f t="shared" si="3"/>
        <v/>
      </c>
      <c r="AA53" s="429" t="str">
        <f t="shared" si="4"/>
        <v/>
      </c>
      <c r="AB53" s="429" t="str">
        <f t="shared" si="5"/>
        <v/>
      </c>
      <c r="AC53" s="429" t="str">
        <f t="shared" si="6"/>
        <v/>
      </c>
      <c r="AD53" s="429" t="str">
        <f t="shared" si="7"/>
        <v/>
      </c>
      <c r="AE53" s="429" t="str">
        <f t="shared" si="38"/>
        <v/>
      </c>
      <c r="AF53" s="429" t="str">
        <f t="shared" si="8"/>
        <v/>
      </c>
      <c r="AG53" s="429" t="str">
        <f t="shared" si="9"/>
        <v/>
      </c>
      <c r="AH53" s="429" t="str">
        <f t="shared" si="10"/>
        <v/>
      </c>
      <c r="AI53" s="431" t="str">
        <f t="shared" si="11"/>
        <v/>
      </c>
      <c r="AJ53" s="429" t="str">
        <f t="shared" si="39"/>
        <v/>
      </c>
      <c r="AK53" s="429" t="str">
        <f t="shared" si="40"/>
        <v/>
      </c>
      <c r="AL53" s="429" t="str">
        <f t="shared" si="41"/>
        <v/>
      </c>
      <c r="AM53" s="429" t="str">
        <f t="shared" si="42"/>
        <v/>
      </c>
      <c r="AN53" s="432"/>
      <c r="AO53" s="432"/>
      <c r="AP53" s="205"/>
      <c r="AQ53" s="205"/>
      <c r="AR53" s="205"/>
      <c r="AS53" s="205"/>
      <c r="AT53" s="205"/>
      <c r="AU53" s="205"/>
      <c r="AV53" s="205"/>
      <c r="AW53" s="205"/>
      <c r="AX53" s="205"/>
      <c r="AY53" s="205"/>
      <c r="AZ53" s="432"/>
      <c r="BJ53" s="154"/>
      <c r="BK53" s="154"/>
      <c r="BL53" s="154"/>
      <c r="BM53" s="154"/>
      <c r="BN53" s="154"/>
      <c r="BO53" s="154"/>
      <c r="BP53" s="154"/>
      <c r="BQ53" s="154"/>
      <c r="BR53" s="154"/>
      <c r="BS53" s="154"/>
      <c r="BT53" s="154"/>
      <c r="BU53" s="152">
        <v>31</v>
      </c>
      <c r="BV53" s="433" t="str">
        <f t="shared" si="12"/>
        <v/>
      </c>
      <c r="BW53" s="433" t="str">
        <f t="shared" si="13"/>
        <v/>
      </c>
      <c r="BX53" s="434" t="str">
        <f t="shared" si="14"/>
        <v/>
      </c>
      <c r="BY53" s="205" t="str">
        <f t="shared" si="43"/>
        <v/>
      </c>
      <c r="BZ53" s="205" t="str">
        <f t="shared" si="74"/>
        <v/>
      </c>
      <c r="CA53" s="207" t="str">
        <f t="shared" si="75"/>
        <v/>
      </c>
      <c r="CB53" s="453" t="str">
        <f>IF(BY53="","",COUNTIF(BY$23:BY52,"&lt;1")+1)</f>
        <v/>
      </c>
      <c r="CC53" s="205" t="str">
        <f t="shared" si="44"/>
        <v/>
      </c>
      <c r="CD53" s="436" t="str">
        <f t="shared" si="16"/>
        <v/>
      </c>
      <c r="CE53" s="433" t="str">
        <f t="shared" si="45"/>
        <v/>
      </c>
      <c r="CF53" s="438" t="str">
        <f t="shared" si="17"/>
        <v/>
      </c>
      <c r="CG53" s="433" t="str">
        <f t="shared" si="18"/>
        <v/>
      </c>
      <c r="CH53" s="439" t="str">
        <f t="shared" si="19"/>
        <v/>
      </c>
      <c r="CI53" s="205" t="str">
        <f t="shared" si="46"/>
        <v/>
      </c>
      <c r="CJ53" s="205" t="str">
        <f t="shared" si="47"/>
        <v/>
      </c>
      <c r="CK53" s="205" t="str">
        <f>IF(OR(N53="PIPAY450",N53="PIPAY900"),MRIt(J53,M53,V53,N53),IF(N53="OGFConNEW",MRIt(H53,M53,V53,N53),IF(N53="PIOGFCPAY450",MAX(60,(0.3*J53)+35),"")))</f>
        <v/>
      </c>
      <c r="CL53" s="205" t="str">
        <f t="shared" si="48"/>
        <v/>
      </c>
      <c r="CM53" s="208">
        <f t="shared" si="49"/>
        <v>0</v>
      </c>
      <c r="CN53" s="440" t="str">
        <f>IFERROR(IF(N53="60PAY900",ADJ60x(CM53),IF(N53="75PAY450",ADJ75x(CM53),IF(N53="PIPAY900",ADJPoTthick(CM53,CL53),IF(N53="PIPAY450",ADJPoTthin(CM53,CL53),IF(N53="OGFConNEW",ADJPoTogfc(CL53),""))))),"must corr")</f>
        <v/>
      </c>
      <c r="CO53" s="441" t="str">
        <f t="shared" si="50"/>
        <v/>
      </c>
      <c r="CQ53" s="205" t="str">
        <f t="shared" si="51"/>
        <v/>
      </c>
      <c r="CR53" s="205" t="str">
        <f>IF(OR(N53="PIPAY450",N53="PIPAY900",N53="PIOGFCPAY450",N53="75OGFCPAY450"),MRIt(J53,M53,V53,N53),IF(N53="OGFConNEW",MRIt(H53,M53,V53,N53),""))</f>
        <v/>
      </c>
      <c r="CS53" s="205" t="str">
        <f t="shared" si="52"/>
        <v/>
      </c>
      <c r="CT53" s="208" t="str">
        <f t="shared" si="53"/>
        <v/>
      </c>
      <c r="CU53" s="440" t="str">
        <f>IFERROR(IF(N53="60PAY900",ADJ60x(CT53),IF(N53="75PAY450",ADJ75x(CT53),IF(N53="PIPAY900",ADJPoTthick(CT53,CS53),IF(N53="PIPAY450",ADJPoTthin(CT53,CS53),IF(N53="OGFConNEW",ADJPoTogfc(CS53),""))))),"must corr")</f>
        <v/>
      </c>
      <c r="CV53" s="442" t="str">
        <f t="shared" si="54"/>
        <v/>
      </c>
      <c r="CW53" s="443"/>
      <c r="CY53" s="207"/>
      <c r="CZ53" s="444" t="s">
        <v>1876</v>
      </c>
      <c r="DA53" s="445" t="str">
        <f>IFERROR(IF(AZ53=TRUE,corval(CO53,CV53),CO53),CZ53)</f>
        <v/>
      </c>
      <c r="DB53" s="205" t="b">
        <f t="shared" si="55"/>
        <v>0</v>
      </c>
      <c r="DC53" s="205" t="b">
        <f t="shared" si="56"/>
        <v>1</v>
      </c>
      <c r="DD53" s="205" t="b">
        <f t="shared" si="57"/>
        <v>1</v>
      </c>
      <c r="DE53" s="446" t="str">
        <f t="shared" si="58"/>
        <v/>
      </c>
      <c r="DG53" s="208" t="str">
        <f t="shared" si="59"/>
        <v/>
      </c>
      <c r="DH53" s="208">
        <f t="shared" si="60"/>
        <v>0</v>
      </c>
      <c r="DI53" s="205" t="e">
        <f t="shared" si="61"/>
        <v>#VALUE!</v>
      </c>
      <c r="DJ53" s="205" t="e">
        <f t="shared" si="62"/>
        <v>#VALUE!</v>
      </c>
      <c r="DK53" s="205" t="e">
        <f t="shared" si="63"/>
        <v>#VALUE!</v>
      </c>
      <c r="DM53" s="208">
        <f t="shared" si="64"/>
        <v>0</v>
      </c>
      <c r="DN53" s="208">
        <f t="shared" si="65"/>
        <v>0</v>
      </c>
      <c r="DO53" s="205">
        <f t="shared" si="66"/>
        <v>75</v>
      </c>
      <c r="DP53" s="205">
        <f t="shared" si="67"/>
        <v>0</v>
      </c>
      <c r="DQ53" s="446" t="e">
        <f t="shared" ca="1" si="68"/>
        <v>#NAME?</v>
      </c>
      <c r="DR53" s="446" t="e">
        <f t="shared" ca="1" si="69"/>
        <v>#NAME?</v>
      </c>
      <c r="DT53" s="208">
        <f t="shared" si="70"/>
        <v>0</v>
      </c>
      <c r="DU53" s="446" t="e">
        <f t="shared" ca="1" si="71"/>
        <v>#NAME?</v>
      </c>
      <c r="DV53" s="446" t="e">
        <f t="shared" ca="1" si="72"/>
        <v>#NAME?</v>
      </c>
    </row>
    <row r="54" spans="1:138" ht="15.75" x14ac:dyDescent="0.25">
      <c r="A54" s="448" t="str">
        <f>IFERROR(ROUNDUP(IF(OR(N54="PIPAY450",N54="PIPAY900"),MRIt(J54,M54,V54,N54),IF(N54="PIOGFCPAY450",MAX(60,(0.3*J54)+35),"")),1),"")</f>
        <v/>
      </c>
      <c r="B54" s="413">
        <v>32</v>
      </c>
      <c r="C54" s="414"/>
      <c r="D54" s="449"/>
      <c r="E54" s="416" t="str">
        <f>IF('EXIST IP'!A33="","",'EXIST IP'!A33)</f>
        <v/>
      </c>
      <c r="F54" s="450" t="str">
        <f>IF('EXIST IP'!B33="","",'EXIST IP'!B33)</f>
        <v/>
      </c>
      <c r="G54" s="450" t="str">
        <f>IF('EXIST IP'!C33="","",'EXIST IP'!C33)</f>
        <v/>
      </c>
      <c r="H54" s="418" t="str">
        <f>IF('EXIST IP'!D33="","",'EXIST IP'!D33)</f>
        <v/>
      </c>
      <c r="I54" s="451" t="str">
        <f>IF(BASELINE!D33="","",BASELINE!D33)</f>
        <v/>
      </c>
      <c r="J54" s="420"/>
      <c r="K54" s="421"/>
      <c r="L54" s="422" t="str">
        <f>IF(FINAL!D33=0,"",FINAL!D33)</f>
        <v/>
      </c>
      <c r="M54" s="421"/>
      <c r="N54" s="421"/>
      <c r="O54" s="421"/>
      <c r="P54" s="423" t="str">
        <f t="shared" si="31"/>
        <v/>
      </c>
      <c r="Q54" s="424" t="str">
        <f t="shared" si="32"/>
        <v/>
      </c>
      <c r="R54" s="425"/>
      <c r="S54" s="452" t="str">
        <f t="shared" si="73"/>
        <v/>
      </c>
      <c r="T54" s="427" t="str">
        <f>IF(OR(BASELINE!I33&gt;BASELINE!J33,FINAL!I33&gt;FINAL!J33),"M.D.","")</f>
        <v/>
      </c>
      <c r="U54" s="428" t="str">
        <f t="shared" si="33"/>
        <v/>
      </c>
      <c r="V54" s="429" t="str">
        <f t="shared" si="34"/>
        <v/>
      </c>
      <c r="W54" s="429" t="str">
        <f t="shared" si="35"/>
        <v/>
      </c>
      <c r="X54" s="430" t="str">
        <f t="shared" si="36"/>
        <v/>
      </c>
      <c r="Y54" s="429" t="str">
        <f t="shared" si="37"/>
        <v/>
      </c>
      <c r="Z54" s="429" t="str">
        <f t="shared" si="3"/>
        <v/>
      </c>
      <c r="AA54" s="429" t="str">
        <f t="shared" si="4"/>
        <v/>
      </c>
      <c r="AB54" s="429" t="str">
        <f t="shared" si="5"/>
        <v/>
      </c>
      <c r="AC54" s="429" t="str">
        <f t="shared" si="6"/>
        <v/>
      </c>
      <c r="AD54" s="429" t="str">
        <f t="shared" si="7"/>
        <v/>
      </c>
      <c r="AE54" s="429" t="str">
        <f t="shared" si="38"/>
        <v/>
      </c>
      <c r="AF54" s="429" t="str">
        <f t="shared" si="8"/>
        <v/>
      </c>
      <c r="AG54" s="429" t="str">
        <f t="shared" si="9"/>
        <v/>
      </c>
      <c r="AH54" s="429" t="str">
        <f t="shared" si="10"/>
        <v/>
      </c>
      <c r="AI54" s="431" t="str">
        <f t="shared" si="11"/>
        <v/>
      </c>
      <c r="AJ54" s="429" t="str">
        <f t="shared" si="39"/>
        <v/>
      </c>
      <c r="AK54" s="429" t="str">
        <f t="shared" si="40"/>
        <v/>
      </c>
      <c r="AL54" s="429" t="str">
        <f t="shared" si="41"/>
        <v/>
      </c>
      <c r="AM54" s="429" t="str">
        <f t="shared" si="42"/>
        <v/>
      </c>
      <c r="AN54" s="432"/>
      <c r="AO54" s="432"/>
      <c r="AP54" s="205"/>
      <c r="AQ54" s="205"/>
      <c r="AR54" s="205"/>
      <c r="AS54" s="205"/>
      <c r="AT54" s="205"/>
      <c r="AU54" s="205"/>
      <c r="AV54" s="205"/>
      <c r="AW54" s="205"/>
      <c r="AX54" s="205"/>
      <c r="AY54" s="205"/>
      <c r="AZ54" s="432"/>
      <c r="BJ54" s="154"/>
      <c r="BK54" s="154"/>
      <c r="BL54" s="154"/>
      <c r="BM54" s="154"/>
      <c r="BN54" s="154"/>
      <c r="BO54" s="154"/>
      <c r="BP54" s="154"/>
      <c r="BQ54" s="154"/>
      <c r="BR54" s="154"/>
      <c r="BS54" s="154"/>
      <c r="BT54" s="154"/>
      <c r="BU54" s="152">
        <v>32</v>
      </c>
      <c r="BV54" s="433" t="str">
        <f t="shared" si="12"/>
        <v/>
      </c>
      <c r="BW54" s="433" t="str">
        <f t="shared" si="13"/>
        <v/>
      </c>
      <c r="BX54" s="434" t="str">
        <f t="shared" si="14"/>
        <v/>
      </c>
      <c r="BY54" s="205" t="str">
        <f t="shared" si="43"/>
        <v/>
      </c>
      <c r="BZ54" s="205" t="str">
        <f t="shared" si="74"/>
        <v/>
      </c>
      <c r="CA54" s="207" t="str">
        <f t="shared" si="75"/>
        <v/>
      </c>
      <c r="CB54" s="453" t="str">
        <f>IF(BY54="","",COUNTIF(BY$23:BY53,"&lt;1")+1)</f>
        <v/>
      </c>
      <c r="CC54" s="205" t="str">
        <f t="shared" si="44"/>
        <v/>
      </c>
      <c r="CD54" s="436" t="str">
        <f t="shared" si="16"/>
        <v/>
      </c>
      <c r="CE54" s="433" t="str">
        <f t="shared" si="45"/>
        <v/>
      </c>
      <c r="CF54" s="438" t="str">
        <f t="shared" si="17"/>
        <v/>
      </c>
      <c r="CG54" s="433" t="str">
        <f t="shared" si="18"/>
        <v/>
      </c>
      <c r="CH54" s="439" t="str">
        <f t="shared" si="19"/>
        <v/>
      </c>
      <c r="CI54" s="205" t="str">
        <f t="shared" si="46"/>
        <v/>
      </c>
      <c r="CJ54" s="205" t="str">
        <f t="shared" si="47"/>
        <v/>
      </c>
      <c r="CK54" s="205" t="str">
        <f>IF(OR(N54="PIPAY450",N54="PIPAY900"),MRIt(J54,M54,V54,N54),IF(N54="OGFConNEW",MRIt(H54,M54,V54,N54),IF(N54="PIOGFCPAY450",MAX(60,(0.3*J54)+35),"")))</f>
        <v/>
      </c>
      <c r="CL54" s="205" t="str">
        <f t="shared" si="48"/>
        <v/>
      </c>
      <c r="CM54" s="208">
        <f t="shared" si="49"/>
        <v>0</v>
      </c>
      <c r="CN54" s="440" t="str">
        <f>IFERROR(IF(N54="60PAY900",ADJ60x(CM54),IF(N54="75PAY450",ADJ75x(CM54),IF(N54="PIPAY900",ADJPoTthick(CM54,CL54),IF(N54="PIPAY450",ADJPoTthin(CM54,CL54),IF(N54="OGFConNEW",ADJPoTogfc(CL54),""))))),"must corr")</f>
        <v/>
      </c>
      <c r="CO54" s="441" t="str">
        <f t="shared" si="50"/>
        <v/>
      </c>
      <c r="CQ54" s="205" t="str">
        <f t="shared" si="51"/>
        <v/>
      </c>
      <c r="CR54" s="205" t="str">
        <f>IF(OR(N54="PIPAY450",N54="PIPAY900",N54="PIOGFCPAY450",N54="75OGFCPAY450"),MRIt(J54,M54,V54,N54),IF(N54="OGFConNEW",MRIt(H54,M54,V54,N54),""))</f>
        <v/>
      </c>
      <c r="CS54" s="205" t="str">
        <f t="shared" si="52"/>
        <v/>
      </c>
      <c r="CT54" s="208" t="str">
        <f t="shared" si="53"/>
        <v/>
      </c>
      <c r="CU54" s="440" t="str">
        <f>IFERROR(IF(N54="60PAY900",ADJ60x(CT54),IF(N54="75PAY450",ADJ75x(CT54),IF(N54="PIPAY900",ADJPoTthick(CT54,CS54),IF(N54="PIPAY450",ADJPoTthin(CT54,CS54),IF(N54="OGFConNEW",ADJPoTogfc(CS54),""))))),"must corr")</f>
        <v/>
      </c>
      <c r="CV54" s="442" t="str">
        <f t="shared" si="54"/>
        <v/>
      </c>
      <c r="CW54" s="443"/>
      <c r="CY54" s="207"/>
      <c r="CZ54" s="444" t="s">
        <v>1876</v>
      </c>
      <c r="DA54" s="445" t="str">
        <f>IFERROR(IF(AZ54=TRUE,corval(CO54,CV54),CO54),CZ54)</f>
        <v/>
      </c>
      <c r="DB54" s="205" t="b">
        <f t="shared" si="55"/>
        <v>0</v>
      </c>
      <c r="DC54" s="205" t="b">
        <f t="shared" si="56"/>
        <v>1</v>
      </c>
      <c r="DD54" s="205" t="b">
        <f t="shared" si="57"/>
        <v>1</v>
      </c>
      <c r="DE54" s="446" t="str">
        <f t="shared" si="58"/>
        <v/>
      </c>
      <c r="DG54" s="208" t="str">
        <f t="shared" si="59"/>
        <v/>
      </c>
      <c r="DH54" s="208">
        <f t="shared" si="60"/>
        <v>0</v>
      </c>
      <c r="DI54" s="205" t="e">
        <f t="shared" si="61"/>
        <v>#VALUE!</v>
      </c>
      <c r="DJ54" s="205" t="e">
        <f t="shared" si="62"/>
        <v>#VALUE!</v>
      </c>
      <c r="DK54" s="205" t="e">
        <f t="shared" si="63"/>
        <v>#VALUE!</v>
      </c>
      <c r="DM54" s="208">
        <f t="shared" si="64"/>
        <v>0</v>
      </c>
      <c r="DN54" s="208">
        <f t="shared" si="65"/>
        <v>0</v>
      </c>
      <c r="DO54" s="205">
        <f t="shared" si="66"/>
        <v>75</v>
      </c>
      <c r="DP54" s="205">
        <f t="shared" si="67"/>
        <v>0</v>
      </c>
      <c r="DQ54" s="446" t="e">
        <f t="shared" ca="1" si="68"/>
        <v>#NAME?</v>
      </c>
      <c r="DR54" s="446" t="e">
        <f t="shared" ca="1" si="69"/>
        <v>#NAME?</v>
      </c>
      <c r="DT54" s="208">
        <f t="shared" si="70"/>
        <v>0</v>
      </c>
      <c r="DU54" s="446" t="e">
        <f t="shared" ca="1" si="71"/>
        <v>#NAME?</v>
      </c>
      <c r="DV54" s="446" t="e">
        <f t="shared" ca="1" si="72"/>
        <v>#NAME?</v>
      </c>
    </row>
    <row r="55" spans="1:138" ht="15.75" x14ac:dyDescent="0.25">
      <c r="A55" s="448" t="str">
        <f>IFERROR(ROUNDUP(IF(OR(N55="PIPAY450",N55="PIPAY900"),MRIt(J55,M55,V55,N55),IF(N55="PIOGFCPAY450",MAX(60,(0.3*J55)+35),"")),1),"")</f>
        <v/>
      </c>
      <c r="B55" s="413">
        <v>33</v>
      </c>
      <c r="C55" s="414"/>
      <c r="D55" s="449"/>
      <c r="E55" s="416" t="str">
        <f>IF('EXIST IP'!A34="","",'EXIST IP'!A34)</f>
        <v/>
      </c>
      <c r="F55" s="450" t="str">
        <f>IF('EXIST IP'!B34="","",'EXIST IP'!B34)</f>
        <v/>
      </c>
      <c r="G55" s="450" t="str">
        <f>IF('EXIST IP'!C34="","",'EXIST IP'!C34)</f>
        <v/>
      </c>
      <c r="H55" s="418" t="str">
        <f>IF('EXIST IP'!D34="","",'EXIST IP'!D34)</f>
        <v/>
      </c>
      <c r="I55" s="451" t="str">
        <f>IF(BASELINE!D34="","",BASELINE!D34)</f>
        <v/>
      </c>
      <c r="J55" s="420"/>
      <c r="K55" s="421"/>
      <c r="L55" s="422" t="str">
        <f>IF(FINAL!D34=0,"",FINAL!D34)</f>
        <v/>
      </c>
      <c r="M55" s="421"/>
      <c r="N55" s="421"/>
      <c r="O55" s="421"/>
      <c r="P55" s="423" t="str">
        <f t="shared" si="31"/>
        <v/>
      </c>
      <c r="Q55" s="424" t="str">
        <f t="shared" si="32"/>
        <v/>
      </c>
      <c r="R55" s="425"/>
      <c r="S55" s="452" t="str">
        <f t="shared" si="73"/>
        <v/>
      </c>
      <c r="T55" s="427" t="str">
        <f>IF(OR(BASELINE!I34&gt;BASELINE!J34,FINAL!I34&gt;FINAL!J34),"M.D.","")</f>
        <v/>
      </c>
      <c r="U55" s="428" t="str">
        <f t="shared" si="33"/>
        <v/>
      </c>
      <c r="V55" s="429" t="str">
        <f t="shared" si="34"/>
        <v/>
      </c>
      <c r="W55" s="429" t="str">
        <f t="shared" si="35"/>
        <v/>
      </c>
      <c r="X55" s="430" t="str">
        <f t="shared" si="36"/>
        <v/>
      </c>
      <c r="Y55" s="429" t="str">
        <f t="shared" si="37"/>
        <v/>
      </c>
      <c r="Z55" s="429" t="str">
        <f t="shared" ref="Z55:Z86" si="76">IF(CC55="","",dist)</f>
        <v/>
      </c>
      <c r="AA55" s="429" t="str">
        <f t="shared" ref="AA55:AA86" si="77">IF(CC55="","",county)</f>
        <v/>
      </c>
      <c r="AB55" s="429" t="str">
        <f t="shared" ref="AB55:AB86" si="78">IF(CC55="","",route)</f>
        <v/>
      </c>
      <c r="AC55" s="429" t="str">
        <f t="shared" ref="AC55:AC86" si="79">IF(CC55="","",dir)</f>
        <v/>
      </c>
      <c r="AD55" s="429" t="str">
        <f t="shared" ref="AD55:AD86" si="80">IF(CC55="","",lane)</f>
        <v/>
      </c>
      <c r="AE55" s="429" t="str">
        <f t="shared" si="38"/>
        <v/>
      </c>
      <c r="AF55" s="429" t="str">
        <f t="shared" si="8"/>
        <v/>
      </c>
      <c r="AG55" s="429" t="str">
        <f t="shared" ref="AG55:AG86" si="81">IF(OR(CC55="",contractor=""),"",contractor)</f>
        <v/>
      </c>
      <c r="AH55" s="429" t="str">
        <f t="shared" ref="AH55:AH86" si="82">IF(OR(CC55="",pavcontractor=""),"",pavcontractor)</f>
        <v/>
      </c>
      <c r="AI55" s="431" t="str">
        <f t="shared" si="11"/>
        <v/>
      </c>
      <c r="AJ55" s="429" t="str">
        <f t="shared" si="39"/>
        <v/>
      </c>
      <c r="AK55" s="429" t="str">
        <f t="shared" si="40"/>
        <v/>
      </c>
      <c r="AL55" s="429" t="str">
        <f t="shared" si="41"/>
        <v/>
      </c>
      <c r="AM55" s="429" t="str">
        <f t="shared" si="42"/>
        <v/>
      </c>
      <c r="AN55" s="432"/>
      <c r="AO55" s="432"/>
      <c r="AP55" s="205"/>
      <c r="AQ55" s="205"/>
      <c r="AR55" s="205"/>
      <c r="AS55" s="205"/>
      <c r="AT55" s="205"/>
      <c r="AU55" s="205"/>
      <c r="AV55" s="205"/>
      <c r="AW55" s="205"/>
      <c r="AX55" s="205"/>
      <c r="AY55" s="205"/>
      <c r="AZ55" s="432"/>
      <c r="BJ55" s="154"/>
      <c r="BK55" s="154"/>
      <c r="BL55" s="154"/>
      <c r="BM55" s="154"/>
      <c r="BN55" s="154"/>
      <c r="BO55" s="154"/>
      <c r="BP55" s="154"/>
      <c r="BQ55" s="154"/>
      <c r="BR55" s="154"/>
      <c r="BS55" s="154"/>
      <c r="BT55" s="154"/>
      <c r="BU55" s="152">
        <v>33</v>
      </c>
      <c r="BV55" s="433" t="str">
        <f t="shared" si="12"/>
        <v/>
      </c>
      <c r="BW55" s="433" t="str">
        <f t="shared" si="13"/>
        <v/>
      </c>
      <c r="BX55" s="434" t="str">
        <f t="shared" si="14"/>
        <v/>
      </c>
      <c r="BY55" s="205" t="str">
        <f t="shared" si="43"/>
        <v/>
      </c>
      <c r="BZ55" s="205" t="str">
        <f t="shared" si="74"/>
        <v/>
      </c>
      <c r="CA55" s="207" t="str">
        <f t="shared" si="75"/>
        <v/>
      </c>
      <c r="CB55" s="453" t="str">
        <f>IF(BY55="","",COUNTIF(BY$23:BY54,"&lt;1")+1)</f>
        <v/>
      </c>
      <c r="CC55" s="205" t="str">
        <f t="shared" si="44"/>
        <v/>
      </c>
      <c r="CD55" s="436" t="str">
        <f t="shared" ref="CD55:CD86" si="83">IF(CE55="","",CB55)</f>
        <v/>
      </c>
      <c r="CE55" s="433" t="str">
        <f t="shared" si="45"/>
        <v/>
      </c>
      <c r="CF55" s="438" t="str">
        <f t="shared" ref="CF55:CF86" si="84">IF(CG55="","",CB55)</f>
        <v/>
      </c>
      <c r="CG55" s="433" t="str">
        <f t="shared" ref="CG55:CG86" si="85">IF(BY55&lt;1,BW55,"")</f>
        <v/>
      </c>
      <c r="CH55" s="439" t="str">
        <f t="shared" ref="CH55:CH86" si="86">IF(G55="","",IF(G55&lt;264,"short",""))</f>
        <v/>
      </c>
      <c r="CI55" s="205" t="str">
        <f t="shared" si="46"/>
        <v/>
      </c>
      <c r="CJ55" s="205" t="str">
        <f t="shared" si="47"/>
        <v/>
      </c>
      <c r="CK55" s="205" t="str">
        <f>IF(OR(N55="PIPAY450",N55="PIPAY900"),MRIt(J55,M55,V55,N55),IF(N55="OGFConNEW",MRIt(H55,M55,V55,N55),IF(N55="PIOGFCPAY450",MAX(60,(0.3*J55)+35),"")))</f>
        <v/>
      </c>
      <c r="CL55" s="205" t="str">
        <f t="shared" si="48"/>
        <v/>
      </c>
      <c r="CM55" s="208">
        <f t="shared" si="49"/>
        <v>0</v>
      </c>
      <c r="CN55" s="440" t="str">
        <f>IFERROR(IF(N55="60PAY900",ADJ60x(CM55),IF(N55="75PAY450",ADJ75x(CM55),IF(N55="PIPAY900",ADJPoTthick(CM55,CL55),IF(N55="PIPAY450",ADJPoTthin(CM55,CL55),IF(N55="OGFConNEW",ADJPoTogfc(CL55),""))))),"must corr")</f>
        <v/>
      </c>
      <c r="CO55" s="441" t="str">
        <f t="shared" si="50"/>
        <v/>
      </c>
      <c r="CQ55" s="205" t="str">
        <f t="shared" si="51"/>
        <v/>
      </c>
      <c r="CR55" s="205" t="str">
        <f>IF(OR(N55="PIPAY450",N55="PIPAY900",N55="PIOGFCPAY450",N55="75OGFCPAY450"),MRIt(J55,M55,V55,N55),IF(N55="OGFConNEW",MRIt(H55,M55,V55,N55),""))</f>
        <v/>
      </c>
      <c r="CS55" s="205" t="str">
        <f t="shared" si="52"/>
        <v/>
      </c>
      <c r="CT55" s="208" t="str">
        <f t="shared" si="53"/>
        <v/>
      </c>
      <c r="CU55" s="440" t="str">
        <f>IFERROR(IF(N55="60PAY900",ADJ60x(CT55),IF(N55="75PAY450",ADJ75x(CT55),IF(N55="PIPAY900",ADJPoTthick(CT55,CS55),IF(N55="PIPAY450",ADJPoTthin(CT55,CS55),IF(N55="OGFConNEW",ADJPoTogfc(CS55),""))))),"must corr")</f>
        <v/>
      </c>
      <c r="CV55" s="442" t="str">
        <f t="shared" si="54"/>
        <v/>
      </c>
      <c r="CW55" s="443"/>
      <c r="CY55" s="207"/>
      <c r="CZ55" s="444" t="s">
        <v>1876</v>
      </c>
      <c r="DA55" s="445" t="str">
        <f>IFERROR(IF(AZ55=TRUE,corval(CO55,CV55),CO55),CZ55)</f>
        <v/>
      </c>
      <c r="DB55" s="205" t="b">
        <f t="shared" si="55"/>
        <v>0</v>
      </c>
      <c r="DC55" s="205" t="b">
        <f t="shared" si="56"/>
        <v>1</v>
      </c>
      <c r="DD55" s="205" t="b">
        <f t="shared" si="57"/>
        <v>1</v>
      </c>
      <c r="DE55" s="446" t="str">
        <f t="shared" si="58"/>
        <v/>
      </c>
      <c r="DG55" s="208" t="str">
        <f t="shared" si="59"/>
        <v/>
      </c>
      <c r="DH55" s="208">
        <f t="shared" si="60"/>
        <v>0</v>
      </c>
      <c r="DI55" s="205" t="e">
        <f t="shared" si="61"/>
        <v>#VALUE!</v>
      </c>
      <c r="DJ55" s="205" t="e">
        <f t="shared" si="62"/>
        <v>#VALUE!</v>
      </c>
      <c r="DK55" s="205" t="e">
        <f t="shared" si="63"/>
        <v>#VALUE!</v>
      </c>
      <c r="DM55" s="208">
        <f t="shared" si="64"/>
        <v>0</v>
      </c>
      <c r="DN55" s="208">
        <f t="shared" si="65"/>
        <v>0</v>
      </c>
      <c r="DO55" s="205">
        <f t="shared" si="66"/>
        <v>75</v>
      </c>
      <c r="DP55" s="205">
        <f t="shared" si="67"/>
        <v>0</v>
      </c>
      <c r="DQ55" s="446" t="e">
        <f t="shared" ca="1" si="68"/>
        <v>#NAME?</v>
      </c>
      <c r="DR55" s="446" t="e">
        <f t="shared" ca="1" si="69"/>
        <v>#NAME?</v>
      </c>
      <c r="DT55" s="208">
        <f t="shared" si="70"/>
        <v>0</v>
      </c>
      <c r="DU55" s="446" t="e">
        <f t="shared" ca="1" si="71"/>
        <v>#NAME?</v>
      </c>
      <c r="DV55" s="446" t="e">
        <f t="shared" ca="1" si="72"/>
        <v>#NAME?</v>
      </c>
    </row>
    <row r="56" spans="1:138" ht="15" customHeight="1" x14ac:dyDescent="0.25">
      <c r="A56" s="448" t="str">
        <f>IFERROR(ROUNDUP(IF(OR(N56="PIPAY450",N56="PIPAY900"),MRIt(J56,M56,V56,N56),IF(N56="PIOGFCPAY450",MAX(60,(0.3*J56)+35),"")),1),"")</f>
        <v/>
      </c>
      <c r="B56" s="413">
        <v>34</v>
      </c>
      <c r="C56" s="414"/>
      <c r="D56" s="449"/>
      <c r="E56" s="416" t="str">
        <f>IF('EXIST IP'!A35="","",'EXIST IP'!A35)</f>
        <v/>
      </c>
      <c r="F56" s="450" t="str">
        <f>IF('EXIST IP'!B35="","",'EXIST IP'!B35)</f>
        <v/>
      </c>
      <c r="G56" s="450" t="str">
        <f>IF('EXIST IP'!C35="","",'EXIST IP'!C35)</f>
        <v/>
      </c>
      <c r="H56" s="418" t="str">
        <f>IF('EXIST IP'!D35="","",'EXIST IP'!D35)</f>
        <v/>
      </c>
      <c r="I56" s="451" t="str">
        <f>IF(BASELINE!D35="","",BASELINE!D35)</f>
        <v/>
      </c>
      <c r="J56" s="420"/>
      <c r="K56" s="421"/>
      <c r="L56" s="422" t="str">
        <f>IF(FINAL!D35=0,"",FINAL!D35)</f>
        <v/>
      </c>
      <c r="M56" s="421"/>
      <c r="N56" s="421"/>
      <c r="O56" s="421"/>
      <c r="P56" s="423" t="str">
        <f t="shared" si="31"/>
        <v/>
      </c>
      <c r="Q56" s="424" t="str">
        <f t="shared" si="32"/>
        <v/>
      </c>
      <c r="R56" s="425"/>
      <c r="S56" s="452" t="str">
        <f t="shared" si="73"/>
        <v/>
      </c>
      <c r="T56" s="427" t="str">
        <f>IF(OR(BASELINE!I35&gt;BASELINE!J35,FINAL!I35&gt;FINAL!J35),"M.D.","")</f>
        <v/>
      </c>
      <c r="U56" s="428" t="str">
        <f t="shared" si="33"/>
        <v/>
      </c>
      <c r="V56" s="429" t="str">
        <f t="shared" si="34"/>
        <v/>
      </c>
      <c r="W56" s="429" t="str">
        <f t="shared" si="35"/>
        <v/>
      </c>
      <c r="X56" s="430" t="str">
        <f t="shared" si="36"/>
        <v/>
      </c>
      <c r="Y56" s="429" t="str">
        <f t="shared" si="37"/>
        <v/>
      </c>
      <c r="Z56" s="429" t="str">
        <f t="shared" si="76"/>
        <v/>
      </c>
      <c r="AA56" s="429" t="str">
        <f t="shared" si="77"/>
        <v/>
      </c>
      <c r="AB56" s="429" t="str">
        <f t="shared" si="78"/>
        <v/>
      </c>
      <c r="AC56" s="429" t="str">
        <f t="shared" si="79"/>
        <v/>
      </c>
      <c r="AD56" s="429" t="str">
        <f t="shared" si="80"/>
        <v/>
      </c>
      <c r="AE56" s="429" t="str">
        <f t="shared" si="38"/>
        <v/>
      </c>
      <c r="AF56" s="429" t="str">
        <f t="shared" si="8"/>
        <v/>
      </c>
      <c r="AG56" s="429" t="str">
        <f t="shared" si="81"/>
        <v/>
      </c>
      <c r="AH56" s="429" t="str">
        <f t="shared" si="82"/>
        <v/>
      </c>
      <c r="AI56" s="431" t="str">
        <f t="shared" si="11"/>
        <v/>
      </c>
      <c r="AJ56" s="429" t="str">
        <f t="shared" si="39"/>
        <v/>
      </c>
      <c r="AK56" s="429" t="str">
        <f t="shared" si="40"/>
        <v/>
      </c>
      <c r="AL56" s="429" t="str">
        <f t="shared" si="41"/>
        <v/>
      </c>
      <c r="AM56" s="429" t="str">
        <f t="shared" si="42"/>
        <v/>
      </c>
      <c r="AN56" s="432"/>
      <c r="AO56" s="432"/>
      <c r="AP56" s="205"/>
      <c r="AQ56" s="205"/>
      <c r="AR56" s="205"/>
      <c r="AS56" s="205"/>
      <c r="AT56" s="205"/>
      <c r="AU56" s="205"/>
      <c r="AV56" s="205"/>
      <c r="AW56" s="205"/>
      <c r="AX56" s="205"/>
      <c r="AY56" s="205"/>
      <c r="AZ56" s="432"/>
      <c r="BJ56" s="154"/>
      <c r="BK56" s="154"/>
      <c r="BL56" s="154"/>
      <c r="BM56" s="154"/>
      <c r="BN56" s="154"/>
      <c r="BO56" s="154"/>
      <c r="BP56" s="154"/>
      <c r="BQ56" s="154"/>
      <c r="BR56" s="154"/>
      <c r="BS56" s="154"/>
      <c r="BT56" s="154"/>
      <c r="BU56" s="152">
        <v>34</v>
      </c>
      <c r="BV56" s="433" t="str">
        <f t="shared" si="12"/>
        <v/>
      </c>
      <c r="BW56" s="433" t="str">
        <f t="shared" si="13"/>
        <v/>
      </c>
      <c r="BX56" s="434" t="str">
        <f t="shared" si="14"/>
        <v/>
      </c>
      <c r="BY56" s="205" t="str">
        <f t="shared" si="43"/>
        <v/>
      </c>
      <c r="BZ56" s="205" t="str">
        <f t="shared" si="74"/>
        <v/>
      </c>
      <c r="CA56" s="207" t="str">
        <f t="shared" si="75"/>
        <v/>
      </c>
      <c r="CB56" s="453" t="str">
        <f>IF(BY56="","",COUNTIF(BY$23:BY55,"&lt;1")+1)</f>
        <v/>
      </c>
      <c r="CC56" s="205" t="str">
        <f t="shared" si="44"/>
        <v/>
      </c>
      <c r="CD56" s="436" t="str">
        <f t="shared" si="83"/>
        <v/>
      </c>
      <c r="CE56" s="433" t="str">
        <f t="shared" ref="CE56:CE87" si="87">IF(CB56="","",IF(CG55="","",BV56))</f>
        <v/>
      </c>
      <c r="CF56" s="438" t="str">
        <f t="shared" si="84"/>
        <v/>
      </c>
      <c r="CG56" s="433" t="str">
        <f t="shared" si="85"/>
        <v/>
      </c>
      <c r="CH56" s="439" t="str">
        <f t="shared" si="86"/>
        <v/>
      </c>
      <c r="CI56" s="205" t="str">
        <f t="shared" si="46"/>
        <v/>
      </c>
      <c r="CJ56" s="205" t="str">
        <f t="shared" si="47"/>
        <v/>
      </c>
      <c r="CK56" s="205" t="str">
        <f>IF(OR(N56="PIPAY450",N56="PIPAY900"),MRIt(J56,M56,V56,N56),IF(N56="OGFConNEW",MRIt(H56,M56,V56,N56),IF(N56="PIOGFCPAY450",MAX(60,(0.3*J56)+35),"")))</f>
        <v/>
      </c>
      <c r="CL56" s="205" t="str">
        <f t="shared" si="48"/>
        <v/>
      </c>
      <c r="CM56" s="208">
        <f t="shared" si="49"/>
        <v>0</v>
      </c>
      <c r="CN56" s="440" t="str">
        <f>IFERROR(IF(N56="60PAY900",ADJ60x(CM56),IF(N56="75PAY450",ADJ75x(CM56),IF(N56="PIPAY900",ADJPoTthick(CM56,CL56),IF(N56="PIPAY450",ADJPoTthin(CM56,CL56),IF(N56="OGFConNEW",ADJPoTogfc(CL56),""))))),"must corr")</f>
        <v/>
      </c>
      <c r="CO56" s="441" t="str">
        <f t="shared" si="50"/>
        <v/>
      </c>
      <c r="CQ56" s="205" t="str">
        <f t="shared" si="51"/>
        <v/>
      </c>
      <c r="CR56" s="205" t="str">
        <f>IF(OR(N56="PIPAY450",N56="PIPAY900",N56="PIOGFCPAY450",N56="75OGFCPAY450"),MRIt(J56,M56,V56,N56),IF(N56="OGFConNEW",MRIt(H56,M56,V56,N56),""))</f>
        <v/>
      </c>
      <c r="CS56" s="205" t="str">
        <f t="shared" si="52"/>
        <v/>
      </c>
      <c r="CT56" s="208" t="str">
        <f t="shared" si="53"/>
        <v/>
      </c>
      <c r="CU56" s="440" t="str">
        <f>IFERROR(IF(N56="60PAY900",ADJ60x(CT56),IF(N56="75PAY450",ADJ75x(CT56),IF(N56="PIPAY900",ADJPoTthick(CT56,CS56),IF(N56="PIPAY450",ADJPoTthin(CT56,CS56),IF(N56="OGFConNEW",ADJPoTogfc(CS56),""))))),"must corr")</f>
        <v/>
      </c>
      <c r="CV56" s="442" t="str">
        <f t="shared" si="54"/>
        <v/>
      </c>
      <c r="CW56" s="443"/>
      <c r="CY56" s="207"/>
      <c r="CZ56" s="444" t="s">
        <v>1876</v>
      </c>
      <c r="DA56" s="445" t="str">
        <f>IFERROR(IF(AZ56=TRUE,corval(CO56,CV56),CO56),CZ56)</f>
        <v/>
      </c>
      <c r="DB56" s="205" t="b">
        <f t="shared" si="55"/>
        <v>0</v>
      </c>
      <c r="DC56" s="205" t="b">
        <f t="shared" si="56"/>
        <v>1</v>
      </c>
      <c r="DD56" s="205" t="b">
        <f t="shared" si="57"/>
        <v>1</v>
      </c>
      <c r="DE56" s="446" t="str">
        <f t="shared" si="58"/>
        <v/>
      </c>
      <c r="DG56" s="208" t="str">
        <f t="shared" si="59"/>
        <v/>
      </c>
      <c r="DH56" s="208">
        <f t="shared" si="60"/>
        <v>0</v>
      </c>
      <c r="DI56" s="205" t="e">
        <f t="shared" si="61"/>
        <v>#VALUE!</v>
      </c>
      <c r="DJ56" s="205" t="e">
        <f t="shared" si="62"/>
        <v>#VALUE!</v>
      </c>
      <c r="DK56" s="205" t="e">
        <f t="shared" si="63"/>
        <v>#VALUE!</v>
      </c>
      <c r="DM56" s="208">
        <f t="shared" si="64"/>
        <v>0</v>
      </c>
      <c r="DN56" s="208">
        <f t="shared" si="65"/>
        <v>0</v>
      </c>
      <c r="DO56" s="205">
        <f t="shared" si="66"/>
        <v>75</v>
      </c>
      <c r="DP56" s="205">
        <f t="shared" si="67"/>
        <v>0</v>
      </c>
      <c r="DQ56" s="446" t="e">
        <f t="shared" ca="1" si="68"/>
        <v>#NAME?</v>
      </c>
      <c r="DR56" s="446" t="e">
        <f t="shared" ca="1" si="69"/>
        <v>#NAME?</v>
      </c>
      <c r="DT56" s="208">
        <f t="shared" si="70"/>
        <v>0</v>
      </c>
      <c r="DU56" s="446" t="e">
        <f t="shared" ca="1" si="71"/>
        <v>#NAME?</v>
      </c>
      <c r="DV56" s="446" t="e">
        <f t="shared" ca="1" si="72"/>
        <v>#NAME?</v>
      </c>
    </row>
    <row r="57" spans="1:138" ht="15.75" x14ac:dyDescent="0.25">
      <c r="A57" s="448" t="str">
        <f>IFERROR(ROUNDUP(IF(OR(N57="PIPAY450",N57="PIPAY900"),MRIt(J57,M57,V57,N57),IF(N57="PIOGFCPAY450",MAX(60,(0.3*J57)+35),"")),1),"")</f>
        <v/>
      </c>
      <c r="B57" s="413">
        <v>35</v>
      </c>
      <c r="C57" s="414"/>
      <c r="D57" s="449"/>
      <c r="E57" s="416" t="str">
        <f>IF('EXIST IP'!A36="","",'EXIST IP'!A36)</f>
        <v/>
      </c>
      <c r="F57" s="450" t="str">
        <f>IF('EXIST IP'!B36="","",'EXIST IP'!B36)</f>
        <v/>
      </c>
      <c r="G57" s="450" t="str">
        <f>IF('EXIST IP'!C36="","",'EXIST IP'!C36)</f>
        <v/>
      </c>
      <c r="H57" s="418" t="str">
        <f>IF('EXIST IP'!D36="","",'EXIST IP'!D36)</f>
        <v/>
      </c>
      <c r="I57" s="451" t="str">
        <f>IF(BASELINE!D36="","",BASELINE!D36)</f>
        <v/>
      </c>
      <c r="J57" s="420"/>
      <c r="K57" s="421"/>
      <c r="L57" s="422" t="str">
        <f>IF(FINAL!D36=0,"",FINAL!D36)</f>
        <v/>
      </c>
      <c r="M57" s="421"/>
      <c r="N57" s="421"/>
      <c r="O57" s="421"/>
      <c r="P57" s="423" t="str">
        <f t="shared" si="31"/>
        <v/>
      </c>
      <c r="Q57" s="424" t="str">
        <f t="shared" si="32"/>
        <v/>
      </c>
      <c r="R57" s="425"/>
      <c r="S57" s="452" t="str">
        <f t="shared" si="73"/>
        <v/>
      </c>
      <c r="T57" s="427" t="str">
        <f>IF(OR(BASELINE!I36&gt;BASELINE!J36,FINAL!I36&gt;FINAL!J36),"M.D.","")</f>
        <v/>
      </c>
      <c r="U57" s="428" t="str">
        <f t="shared" si="33"/>
        <v/>
      </c>
      <c r="V57" s="429" t="str">
        <f t="shared" si="34"/>
        <v/>
      </c>
      <c r="W57" s="429" t="str">
        <f t="shared" si="35"/>
        <v/>
      </c>
      <c r="X57" s="430" t="str">
        <f t="shared" si="36"/>
        <v/>
      </c>
      <c r="Y57" s="429" t="str">
        <f t="shared" si="37"/>
        <v/>
      </c>
      <c r="Z57" s="429" t="str">
        <f t="shared" si="76"/>
        <v/>
      </c>
      <c r="AA57" s="429" t="str">
        <f t="shared" si="77"/>
        <v/>
      </c>
      <c r="AB57" s="429" t="str">
        <f t="shared" si="78"/>
        <v/>
      </c>
      <c r="AC57" s="429" t="str">
        <f t="shared" si="79"/>
        <v/>
      </c>
      <c r="AD57" s="429" t="str">
        <f t="shared" si="80"/>
        <v/>
      </c>
      <c r="AE57" s="429" t="str">
        <f t="shared" si="38"/>
        <v/>
      </c>
      <c r="AF57" s="429" t="str">
        <f t="shared" si="8"/>
        <v/>
      </c>
      <c r="AG57" s="429" t="str">
        <f t="shared" si="81"/>
        <v/>
      </c>
      <c r="AH57" s="429" t="str">
        <f t="shared" si="82"/>
        <v/>
      </c>
      <c r="AI57" s="431" t="str">
        <f t="shared" si="11"/>
        <v/>
      </c>
      <c r="AJ57" s="429" t="str">
        <f t="shared" si="39"/>
        <v/>
      </c>
      <c r="AK57" s="429" t="str">
        <f t="shared" si="40"/>
        <v/>
      </c>
      <c r="AL57" s="429" t="str">
        <f t="shared" si="41"/>
        <v/>
      </c>
      <c r="AM57" s="429" t="str">
        <f t="shared" si="42"/>
        <v/>
      </c>
      <c r="AN57" s="432"/>
      <c r="AO57" s="432"/>
      <c r="AP57" s="205"/>
      <c r="AQ57" s="205"/>
      <c r="AR57" s="205"/>
      <c r="AS57" s="205"/>
      <c r="AT57" s="205"/>
      <c r="AU57" s="205"/>
      <c r="AV57" s="205"/>
      <c r="AW57" s="205"/>
      <c r="AX57" s="205"/>
      <c r="AY57" s="205"/>
      <c r="AZ57" s="432"/>
      <c r="BJ57" s="154"/>
      <c r="BK57" s="154"/>
      <c r="BL57" s="154"/>
      <c r="BM57" s="154"/>
      <c r="BN57" s="154"/>
      <c r="BO57" s="154"/>
      <c r="BP57" s="154"/>
      <c r="BQ57" s="154"/>
      <c r="BR57" s="154"/>
      <c r="BS57" s="154"/>
      <c r="BT57" s="154"/>
      <c r="BU57" s="152">
        <v>35</v>
      </c>
      <c r="BV57" s="433" t="str">
        <f t="shared" si="12"/>
        <v/>
      </c>
      <c r="BW57" s="433" t="str">
        <f t="shared" si="13"/>
        <v/>
      </c>
      <c r="BX57" s="434" t="str">
        <f t="shared" si="14"/>
        <v/>
      </c>
      <c r="BY57" s="205" t="str">
        <f t="shared" si="43"/>
        <v/>
      </c>
      <c r="BZ57" s="205" t="str">
        <f t="shared" si="74"/>
        <v/>
      </c>
      <c r="CA57" s="207" t="str">
        <f t="shared" si="75"/>
        <v/>
      </c>
      <c r="CB57" s="453" t="str">
        <f>IF(BY57="","",COUNTIF(BY$23:BY56,"&lt;1")+1)</f>
        <v/>
      </c>
      <c r="CC57" s="205" t="str">
        <f t="shared" si="44"/>
        <v/>
      </c>
      <c r="CD57" s="436" t="str">
        <f t="shared" si="83"/>
        <v/>
      </c>
      <c r="CE57" s="433" t="str">
        <f t="shared" si="87"/>
        <v/>
      </c>
      <c r="CF57" s="438" t="str">
        <f t="shared" si="84"/>
        <v/>
      </c>
      <c r="CG57" s="433" t="str">
        <f t="shared" si="85"/>
        <v/>
      </c>
      <c r="CH57" s="439" t="str">
        <f t="shared" si="86"/>
        <v/>
      </c>
      <c r="CI57" s="205" t="str">
        <f t="shared" si="46"/>
        <v/>
      </c>
      <c r="CJ57" s="205" t="str">
        <f t="shared" si="47"/>
        <v/>
      </c>
      <c r="CK57" s="205" t="str">
        <f>IF(OR(N57="PIPAY450",N57="PIPAY900"),MRIt(J57,M57,V57,N57),IF(N57="OGFConNEW",MRIt(H57,M57,V57,N57),IF(N57="PIOGFCPAY450",MAX(60,(0.3*J57)+35),"")))</f>
        <v/>
      </c>
      <c r="CL57" s="205" t="str">
        <f t="shared" si="48"/>
        <v/>
      </c>
      <c r="CM57" s="208">
        <f t="shared" si="49"/>
        <v>0</v>
      </c>
      <c r="CN57" s="440" t="str">
        <f>IFERROR(IF(N57="60PAY900",ADJ60x(CM57),IF(N57="75PAY450",ADJ75x(CM57),IF(N57="PIPAY900",ADJPoTthick(CM57,CL57),IF(N57="PIPAY450",ADJPoTthin(CM57,CL57),IF(N57="OGFConNEW",ADJPoTogfc(CL57),""))))),"must corr")</f>
        <v/>
      </c>
      <c r="CO57" s="441" t="str">
        <f t="shared" si="50"/>
        <v/>
      </c>
      <c r="CQ57" s="205" t="str">
        <f t="shared" si="51"/>
        <v/>
      </c>
      <c r="CR57" s="205" t="str">
        <f>IF(OR(N57="PIPAY450",N57="PIPAY900",N57="PIOGFCPAY450",N57="75OGFCPAY450"),MRIt(J57,M57,V57,N57),IF(N57="OGFConNEW",MRIt(H57,M57,V57,N57),""))</f>
        <v/>
      </c>
      <c r="CS57" s="205" t="str">
        <f t="shared" si="52"/>
        <v/>
      </c>
      <c r="CT57" s="208" t="str">
        <f t="shared" si="53"/>
        <v/>
      </c>
      <c r="CU57" s="440" t="str">
        <f>IFERROR(IF(N57="60PAY900",ADJ60x(CT57),IF(N57="75PAY450",ADJ75x(CT57),IF(N57="PIPAY900",ADJPoTthick(CT57,CS57),IF(N57="PIPAY450",ADJPoTthin(CT57,CS57),IF(N57="OGFConNEW",ADJPoTogfc(CS57),""))))),"must corr")</f>
        <v/>
      </c>
      <c r="CV57" s="442" t="str">
        <f t="shared" si="54"/>
        <v/>
      </c>
      <c r="CW57" s="443"/>
      <c r="CY57" s="207"/>
      <c r="CZ57" s="444" t="s">
        <v>1876</v>
      </c>
      <c r="DA57" s="445" t="str">
        <f>IFERROR(IF(AZ57=TRUE,corval(CO57,CV57),CO57),CZ57)</f>
        <v/>
      </c>
      <c r="DB57" s="205" t="b">
        <f t="shared" si="55"/>
        <v>0</v>
      </c>
      <c r="DC57" s="205" t="b">
        <f t="shared" si="56"/>
        <v>1</v>
      </c>
      <c r="DD57" s="205" t="b">
        <f t="shared" si="57"/>
        <v>1</v>
      </c>
      <c r="DE57" s="446" t="str">
        <f t="shared" si="58"/>
        <v/>
      </c>
      <c r="DG57" s="208" t="str">
        <f t="shared" si="59"/>
        <v/>
      </c>
      <c r="DH57" s="208">
        <f t="shared" si="60"/>
        <v>0</v>
      </c>
      <c r="DI57" s="205" t="e">
        <f t="shared" si="61"/>
        <v>#VALUE!</v>
      </c>
      <c r="DJ57" s="205" t="e">
        <f t="shared" si="62"/>
        <v>#VALUE!</v>
      </c>
      <c r="DK57" s="205" t="e">
        <f t="shared" si="63"/>
        <v>#VALUE!</v>
      </c>
      <c r="DM57" s="208">
        <f t="shared" si="64"/>
        <v>0</v>
      </c>
      <c r="DN57" s="208">
        <f t="shared" si="65"/>
        <v>0</v>
      </c>
      <c r="DO57" s="205">
        <f t="shared" si="66"/>
        <v>75</v>
      </c>
      <c r="DP57" s="205">
        <f t="shared" si="67"/>
        <v>0</v>
      </c>
      <c r="DQ57" s="446" t="e">
        <f t="shared" ca="1" si="68"/>
        <v>#NAME?</v>
      </c>
      <c r="DR57" s="446" t="e">
        <f t="shared" ca="1" si="69"/>
        <v>#NAME?</v>
      </c>
      <c r="DT57" s="208">
        <f t="shared" si="70"/>
        <v>0</v>
      </c>
      <c r="DU57" s="446" t="e">
        <f t="shared" ca="1" si="71"/>
        <v>#NAME?</v>
      </c>
      <c r="DV57" s="446" t="e">
        <f t="shared" ca="1" si="72"/>
        <v>#NAME?</v>
      </c>
    </row>
    <row r="58" spans="1:138" ht="15.75" x14ac:dyDescent="0.25">
      <c r="A58" s="448" t="str">
        <f>IFERROR(ROUNDUP(IF(OR(N58="PIPAY450",N58="PIPAY900"),MRIt(J58,M58,V58,N58),IF(N58="PIOGFCPAY450",MAX(60,(0.3*J58)+35),"")),1),"")</f>
        <v/>
      </c>
      <c r="B58" s="413">
        <v>36</v>
      </c>
      <c r="C58" s="414"/>
      <c r="D58" s="449"/>
      <c r="E58" s="416" t="str">
        <f>IF('EXIST IP'!A37="","",'EXIST IP'!A37)</f>
        <v/>
      </c>
      <c r="F58" s="450" t="str">
        <f>IF('EXIST IP'!B37="","",'EXIST IP'!B37)</f>
        <v/>
      </c>
      <c r="G58" s="450" t="str">
        <f>IF('EXIST IP'!C37="","",'EXIST IP'!C37)</f>
        <v/>
      </c>
      <c r="H58" s="418" t="str">
        <f>IF('EXIST IP'!D37="","",'EXIST IP'!D37)</f>
        <v/>
      </c>
      <c r="I58" s="451" t="str">
        <f>IF(BASELINE!D37="","",BASELINE!D37)</f>
        <v/>
      </c>
      <c r="J58" s="420"/>
      <c r="K58" s="421"/>
      <c r="L58" s="422" t="str">
        <f>IF(FINAL!D37=0,"",FINAL!D37)</f>
        <v/>
      </c>
      <c r="M58" s="421"/>
      <c r="N58" s="421"/>
      <c r="O58" s="421"/>
      <c r="P58" s="423" t="str">
        <f t="shared" si="31"/>
        <v/>
      </c>
      <c r="Q58" s="424" t="str">
        <f t="shared" si="32"/>
        <v/>
      </c>
      <c r="R58" s="425"/>
      <c r="S58" s="452" t="str">
        <f t="shared" si="73"/>
        <v/>
      </c>
      <c r="T58" s="427" t="str">
        <f>IF(OR(BASELINE!I37&gt;BASELINE!J37,FINAL!I37&gt;FINAL!J37),"M.D.","")</f>
        <v/>
      </c>
      <c r="U58" s="428" t="str">
        <f t="shared" si="33"/>
        <v/>
      </c>
      <c r="V58" s="429" t="str">
        <f t="shared" si="34"/>
        <v/>
      </c>
      <c r="W58" s="429" t="str">
        <f t="shared" si="35"/>
        <v/>
      </c>
      <c r="X58" s="430" t="str">
        <f t="shared" si="36"/>
        <v/>
      </c>
      <c r="Y58" s="429" t="str">
        <f t="shared" si="37"/>
        <v/>
      </c>
      <c r="Z58" s="429" t="str">
        <f t="shared" si="76"/>
        <v/>
      </c>
      <c r="AA58" s="429" t="str">
        <f t="shared" si="77"/>
        <v/>
      </c>
      <c r="AB58" s="429" t="str">
        <f t="shared" si="78"/>
        <v/>
      </c>
      <c r="AC58" s="429" t="str">
        <f t="shared" si="79"/>
        <v/>
      </c>
      <c r="AD58" s="429" t="str">
        <f t="shared" si="80"/>
        <v/>
      </c>
      <c r="AE58" s="429" t="str">
        <f t="shared" si="38"/>
        <v/>
      </c>
      <c r="AF58" s="429" t="str">
        <f t="shared" si="8"/>
        <v/>
      </c>
      <c r="AG58" s="429" t="str">
        <f t="shared" si="81"/>
        <v/>
      </c>
      <c r="AH58" s="429" t="str">
        <f t="shared" si="82"/>
        <v/>
      </c>
      <c r="AI58" s="431" t="str">
        <f t="shared" si="11"/>
        <v/>
      </c>
      <c r="AJ58" s="429" t="str">
        <f t="shared" si="39"/>
        <v/>
      </c>
      <c r="AK58" s="429" t="str">
        <f t="shared" si="40"/>
        <v/>
      </c>
      <c r="AL58" s="429" t="str">
        <f t="shared" si="41"/>
        <v/>
      </c>
      <c r="AM58" s="429" t="str">
        <f t="shared" si="42"/>
        <v/>
      </c>
      <c r="AN58" s="432"/>
      <c r="AO58" s="432"/>
      <c r="AP58" s="205"/>
      <c r="AQ58" s="205"/>
      <c r="AR58" s="205"/>
      <c r="AS58" s="205"/>
      <c r="AT58" s="205"/>
      <c r="AU58" s="205"/>
      <c r="AV58" s="205"/>
      <c r="AW58" s="205"/>
      <c r="AX58" s="205"/>
      <c r="AY58" s="205"/>
      <c r="AZ58" s="432"/>
      <c r="BJ58" s="154"/>
      <c r="BK58" s="154"/>
      <c r="BL58" s="154"/>
      <c r="BM58" s="154"/>
      <c r="BN58" s="154"/>
      <c r="BO58" s="154"/>
      <c r="BP58" s="154"/>
      <c r="BQ58" s="154"/>
      <c r="BR58" s="154"/>
      <c r="BS58" s="154"/>
      <c r="BT58" s="154"/>
      <c r="BU58" s="152">
        <v>36</v>
      </c>
      <c r="BV58" s="433" t="str">
        <f t="shared" si="12"/>
        <v/>
      </c>
      <c r="BW58" s="433" t="str">
        <f t="shared" si="13"/>
        <v/>
      </c>
      <c r="BX58" s="434" t="str">
        <f t="shared" si="14"/>
        <v/>
      </c>
      <c r="BY58" s="205" t="str">
        <f t="shared" si="43"/>
        <v/>
      </c>
      <c r="BZ58" s="205" t="str">
        <f t="shared" si="74"/>
        <v/>
      </c>
      <c r="CA58" s="207" t="str">
        <f t="shared" si="75"/>
        <v/>
      </c>
      <c r="CB58" s="453" t="str">
        <f>IF(BY58="","",COUNTIF(BY$23:BY57,"&lt;1")+1)</f>
        <v/>
      </c>
      <c r="CC58" s="205" t="str">
        <f t="shared" si="44"/>
        <v/>
      </c>
      <c r="CD58" s="436" t="str">
        <f t="shared" si="83"/>
        <v/>
      </c>
      <c r="CE58" s="433" t="str">
        <f t="shared" si="87"/>
        <v/>
      </c>
      <c r="CF58" s="438" t="str">
        <f t="shared" si="84"/>
        <v/>
      </c>
      <c r="CG58" s="433" t="str">
        <f t="shared" si="85"/>
        <v/>
      </c>
      <c r="CH58" s="439" t="str">
        <f t="shared" si="86"/>
        <v/>
      </c>
      <c r="CI58" s="205" t="str">
        <f t="shared" si="46"/>
        <v/>
      </c>
      <c r="CJ58" s="205" t="str">
        <f t="shared" si="47"/>
        <v/>
      </c>
      <c r="CK58" s="205" t="str">
        <f>IF(OR(N58="PIPAY450",N58="PIPAY900"),MRIt(J58,M58,V58,N58),IF(N58="OGFConNEW",MRIt(H58,M58,V58,N58),IF(N58="PIOGFCPAY450",MAX(60,(0.3*J58)+35),"")))</f>
        <v/>
      </c>
      <c r="CL58" s="205" t="str">
        <f t="shared" si="48"/>
        <v/>
      </c>
      <c r="CM58" s="208">
        <f t="shared" si="49"/>
        <v>0</v>
      </c>
      <c r="CN58" s="440" t="str">
        <f>IFERROR(IF(N58="60PAY900",ADJ60x(CM58),IF(N58="75PAY450",ADJ75x(CM58),IF(N58="PIPAY900",ADJPoTthick(CM58,CL58),IF(N58="PIPAY450",ADJPoTthin(CM58,CL58),IF(N58="OGFConNEW",ADJPoTogfc(CL58),""))))),"must corr")</f>
        <v/>
      </c>
      <c r="CO58" s="441" t="str">
        <f t="shared" si="50"/>
        <v/>
      </c>
      <c r="CQ58" s="205" t="str">
        <f t="shared" si="51"/>
        <v/>
      </c>
      <c r="CR58" s="205" t="str">
        <f>IF(OR(N58="PIPAY450",N58="PIPAY900",N58="PIOGFCPAY450",N58="75OGFCPAY450"),MRIt(J58,M58,V58,N58),IF(N58="OGFConNEW",MRIt(H58,M58,V58,N58),""))</f>
        <v/>
      </c>
      <c r="CS58" s="205" t="str">
        <f t="shared" si="52"/>
        <v/>
      </c>
      <c r="CT58" s="208" t="str">
        <f t="shared" si="53"/>
        <v/>
      </c>
      <c r="CU58" s="440" t="str">
        <f>IFERROR(IF(N58="60PAY900",ADJ60x(CT58),IF(N58="75PAY450",ADJ75x(CT58),IF(N58="PIPAY900",ADJPoTthick(CT58,CS58),IF(N58="PIPAY450",ADJPoTthin(CT58,CS58),IF(N58="OGFConNEW",ADJPoTogfc(CS58),""))))),"must corr")</f>
        <v/>
      </c>
      <c r="CV58" s="442" t="str">
        <f t="shared" si="54"/>
        <v/>
      </c>
      <c r="CW58" s="443"/>
      <c r="CY58" s="207"/>
      <c r="CZ58" s="444" t="s">
        <v>1876</v>
      </c>
      <c r="DA58" s="445" t="str">
        <f>IFERROR(IF(AZ58=TRUE,corval(CO58,CV58),CO58),CZ58)</f>
        <v/>
      </c>
      <c r="DB58" s="205" t="b">
        <f t="shared" si="55"/>
        <v>0</v>
      </c>
      <c r="DC58" s="205" t="b">
        <f t="shared" si="56"/>
        <v>1</v>
      </c>
      <c r="DD58" s="205" t="b">
        <f t="shared" si="57"/>
        <v>1</v>
      </c>
      <c r="DE58" s="446" t="str">
        <f t="shared" si="58"/>
        <v/>
      </c>
      <c r="DG58" s="208" t="str">
        <f t="shared" si="59"/>
        <v/>
      </c>
      <c r="DH58" s="208">
        <f t="shared" si="60"/>
        <v>0</v>
      </c>
      <c r="DI58" s="205" t="e">
        <f t="shared" si="61"/>
        <v>#VALUE!</v>
      </c>
      <c r="DJ58" s="205" t="e">
        <f t="shared" si="62"/>
        <v>#VALUE!</v>
      </c>
      <c r="DK58" s="205" t="e">
        <f t="shared" si="63"/>
        <v>#VALUE!</v>
      </c>
      <c r="DM58" s="208">
        <f t="shared" si="64"/>
        <v>0</v>
      </c>
      <c r="DN58" s="208">
        <f t="shared" si="65"/>
        <v>0</v>
      </c>
      <c r="DO58" s="205">
        <f t="shared" si="66"/>
        <v>75</v>
      </c>
      <c r="DP58" s="205">
        <f t="shared" si="67"/>
        <v>0</v>
      </c>
      <c r="DQ58" s="446" t="e">
        <f t="shared" ca="1" si="68"/>
        <v>#NAME?</v>
      </c>
      <c r="DR58" s="446" t="e">
        <f t="shared" ca="1" si="69"/>
        <v>#NAME?</v>
      </c>
      <c r="DT58" s="208">
        <f t="shared" si="70"/>
        <v>0</v>
      </c>
      <c r="DU58" s="446" t="e">
        <f t="shared" ca="1" si="71"/>
        <v>#NAME?</v>
      </c>
      <c r="DV58" s="446" t="e">
        <f t="shared" ca="1" si="72"/>
        <v>#NAME?</v>
      </c>
    </row>
    <row r="59" spans="1:138" ht="15" customHeight="1" x14ac:dyDescent="0.25">
      <c r="A59" s="448" t="str">
        <f>IFERROR(ROUNDUP(IF(OR(N59="PIPAY450",N59="PIPAY900"),MRIt(J59,M59,V59,N59),IF(N59="PIOGFCPAY450",MAX(60,(0.3*J59)+35),"")),1),"")</f>
        <v/>
      </c>
      <c r="B59" s="413">
        <v>37</v>
      </c>
      <c r="C59" s="414"/>
      <c r="D59" s="449"/>
      <c r="E59" s="416" t="str">
        <f>IF('EXIST IP'!A38="","",'EXIST IP'!A38)</f>
        <v/>
      </c>
      <c r="F59" s="450" t="str">
        <f>IF('EXIST IP'!B38="","",'EXIST IP'!B38)</f>
        <v/>
      </c>
      <c r="G59" s="450" t="str">
        <f>IF('EXIST IP'!C38="","",'EXIST IP'!C38)</f>
        <v/>
      </c>
      <c r="H59" s="418" t="str">
        <f>IF('EXIST IP'!D38="","",'EXIST IP'!D38)</f>
        <v/>
      </c>
      <c r="I59" s="451" t="str">
        <f>IF(BASELINE!D38="","",BASELINE!D38)</f>
        <v/>
      </c>
      <c r="J59" s="420"/>
      <c r="K59" s="421"/>
      <c r="L59" s="422" t="str">
        <f>IF(FINAL!D38=0,"",FINAL!D38)</f>
        <v/>
      </c>
      <c r="M59" s="421"/>
      <c r="N59" s="421"/>
      <c r="O59" s="421"/>
      <c r="P59" s="423" t="str">
        <f t="shared" si="31"/>
        <v/>
      </c>
      <c r="Q59" s="424" t="str">
        <f t="shared" si="32"/>
        <v/>
      </c>
      <c r="R59" s="425"/>
      <c r="S59" s="452" t="str">
        <f t="shared" si="73"/>
        <v/>
      </c>
      <c r="T59" s="427" t="str">
        <f>IF(OR(BASELINE!I38&gt;BASELINE!J38,FINAL!I38&gt;FINAL!J38),"M.D.","")</f>
        <v/>
      </c>
      <c r="U59" s="428" t="str">
        <f t="shared" si="33"/>
        <v/>
      </c>
      <c r="V59" s="429" t="str">
        <f t="shared" si="34"/>
        <v/>
      </c>
      <c r="W59" s="429" t="str">
        <f t="shared" si="35"/>
        <v/>
      </c>
      <c r="X59" s="430" t="str">
        <f t="shared" si="36"/>
        <v/>
      </c>
      <c r="Y59" s="429" t="str">
        <f t="shared" si="37"/>
        <v/>
      </c>
      <c r="Z59" s="429" t="str">
        <f t="shared" si="76"/>
        <v/>
      </c>
      <c r="AA59" s="429" t="str">
        <f t="shared" si="77"/>
        <v/>
      </c>
      <c r="AB59" s="429" t="str">
        <f t="shared" si="78"/>
        <v/>
      </c>
      <c r="AC59" s="429" t="str">
        <f t="shared" si="79"/>
        <v/>
      </c>
      <c r="AD59" s="429" t="str">
        <f t="shared" si="80"/>
        <v/>
      </c>
      <c r="AE59" s="429" t="str">
        <f t="shared" si="38"/>
        <v/>
      </c>
      <c r="AF59" s="429" t="str">
        <f t="shared" si="8"/>
        <v/>
      </c>
      <c r="AG59" s="429" t="str">
        <f t="shared" si="81"/>
        <v/>
      </c>
      <c r="AH59" s="429" t="str">
        <f t="shared" si="82"/>
        <v/>
      </c>
      <c r="AI59" s="431" t="str">
        <f t="shared" si="11"/>
        <v/>
      </c>
      <c r="AJ59" s="429" t="str">
        <f t="shared" si="39"/>
        <v/>
      </c>
      <c r="AK59" s="429" t="str">
        <f t="shared" si="40"/>
        <v/>
      </c>
      <c r="AL59" s="429" t="str">
        <f t="shared" si="41"/>
        <v/>
      </c>
      <c r="AM59" s="429" t="str">
        <f t="shared" si="42"/>
        <v/>
      </c>
      <c r="AN59" s="432"/>
      <c r="AO59" s="432"/>
      <c r="AP59" s="205"/>
      <c r="AQ59" s="205"/>
      <c r="AR59" s="205"/>
      <c r="AS59" s="205"/>
      <c r="AT59" s="205"/>
      <c r="AU59" s="205"/>
      <c r="AV59" s="205"/>
      <c r="AW59" s="205"/>
      <c r="AX59" s="205"/>
      <c r="AY59" s="205"/>
      <c r="AZ59" s="432"/>
      <c r="BJ59" s="154"/>
      <c r="BK59" s="154"/>
      <c r="BL59" s="154"/>
      <c r="BM59" s="154"/>
      <c r="BN59" s="154"/>
      <c r="BO59" s="154"/>
      <c r="BP59" s="154"/>
      <c r="BQ59" s="154"/>
      <c r="BR59" s="154"/>
      <c r="BS59" s="154"/>
      <c r="BT59" s="154"/>
      <c r="BU59" s="152">
        <v>37</v>
      </c>
      <c r="BV59" s="433" t="str">
        <f t="shared" si="12"/>
        <v/>
      </c>
      <c r="BW59" s="433" t="str">
        <f t="shared" si="13"/>
        <v/>
      </c>
      <c r="BX59" s="434" t="str">
        <f t="shared" si="14"/>
        <v/>
      </c>
      <c r="BY59" s="205" t="str">
        <f t="shared" si="43"/>
        <v/>
      </c>
      <c r="BZ59" s="205" t="str">
        <f t="shared" si="74"/>
        <v/>
      </c>
      <c r="CA59" s="207" t="str">
        <f t="shared" si="75"/>
        <v/>
      </c>
      <c r="CB59" s="453" t="str">
        <f>IF(BY59="","",COUNTIF(BY$23:BY58,"&lt;1")+1)</f>
        <v/>
      </c>
      <c r="CC59" s="205" t="str">
        <f t="shared" si="44"/>
        <v/>
      </c>
      <c r="CD59" s="436" t="str">
        <f t="shared" si="83"/>
        <v/>
      </c>
      <c r="CE59" s="433" t="str">
        <f t="shared" si="87"/>
        <v/>
      </c>
      <c r="CF59" s="438" t="str">
        <f t="shared" si="84"/>
        <v/>
      </c>
      <c r="CG59" s="433" t="str">
        <f t="shared" si="85"/>
        <v/>
      </c>
      <c r="CH59" s="439" t="str">
        <f t="shared" si="86"/>
        <v/>
      </c>
      <c r="CI59" s="205" t="str">
        <f t="shared" si="46"/>
        <v/>
      </c>
      <c r="CJ59" s="205" t="str">
        <f t="shared" si="47"/>
        <v/>
      </c>
      <c r="CK59" s="205" t="str">
        <f>IF(OR(N59="PIPAY450",N59="PIPAY900"),MRIt(J59,M59,V59,N59),IF(N59="OGFConNEW",MRIt(H59,M59,V59,N59),IF(N59="PIOGFCPAY450",MAX(60,(0.3*J59)+35),"")))</f>
        <v/>
      </c>
      <c r="CL59" s="205" t="str">
        <f t="shared" si="48"/>
        <v/>
      </c>
      <c r="CM59" s="208">
        <f t="shared" si="49"/>
        <v>0</v>
      </c>
      <c r="CN59" s="440" t="str">
        <f>IFERROR(IF(N59="60PAY900",ADJ60x(CM59),IF(N59="75PAY450",ADJ75x(CM59),IF(N59="PIPAY900",ADJPoTthick(CM59,CL59),IF(N59="PIPAY450",ADJPoTthin(CM59,CL59),IF(N59="OGFConNEW",ADJPoTogfc(CL59),""))))),"must corr")</f>
        <v/>
      </c>
      <c r="CO59" s="441" t="str">
        <f t="shared" si="50"/>
        <v/>
      </c>
      <c r="CQ59" s="205" t="str">
        <f t="shared" si="51"/>
        <v/>
      </c>
      <c r="CR59" s="205" t="str">
        <f>IF(OR(N59="PIPAY450",N59="PIPAY900",N59="PIOGFCPAY450",N59="75OGFCPAY450"),MRIt(J59,M59,V59,N59),IF(N59="OGFConNEW",MRIt(H59,M59,V59,N59),""))</f>
        <v/>
      </c>
      <c r="CS59" s="205" t="str">
        <f t="shared" si="52"/>
        <v/>
      </c>
      <c r="CT59" s="208" t="str">
        <f t="shared" si="53"/>
        <v/>
      </c>
      <c r="CU59" s="440" t="str">
        <f>IFERROR(IF(N59="60PAY900",ADJ60x(CT59),IF(N59="75PAY450",ADJ75x(CT59),IF(N59="PIPAY900",ADJPoTthick(CT59,CS59),IF(N59="PIPAY450",ADJPoTthin(CT59,CS59),IF(N59="OGFConNEW",ADJPoTogfc(CS59),""))))),"must corr")</f>
        <v/>
      </c>
      <c r="CV59" s="442" t="str">
        <f t="shared" si="54"/>
        <v/>
      </c>
      <c r="CW59" s="443"/>
      <c r="CY59" s="207"/>
      <c r="CZ59" s="444" t="s">
        <v>1876</v>
      </c>
      <c r="DA59" s="445" t="str">
        <f>IFERROR(IF(AZ59=TRUE,corval(CO59,CV59),CO59),CZ59)</f>
        <v/>
      </c>
      <c r="DB59" s="205" t="b">
        <f t="shared" si="55"/>
        <v>0</v>
      </c>
      <c r="DC59" s="205" t="b">
        <f t="shared" si="56"/>
        <v>1</v>
      </c>
      <c r="DD59" s="205" t="b">
        <f t="shared" si="57"/>
        <v>1</v>
      </c>
      <c r="DE59" s="446" t="str">
        <f t="shared" si="58"/>
        <v/>
      </c>
      <c r="DG59" s="208" t="str">
        <f t="shared" si="59"/>
        <v/>
      </c>
      <c r="DH59" s="208">
        <f t="shared" si="60"/>
        <v>0</v>
      </c>
      <c r="DI59" s="205" t="e">
        <f t="shared" si="61"/>
        <v>#VALUE!</v>
      </c>
      <c r="DJ59" s="205" t="e">
        <f t="shared" si="62"/>
        <v>#VALUE!</v>
      </c>
      <c r="DK59" s="205" t="e">
        <f t="shared" si="63"/>
        <v>#VALUE!</v>
      </c>
      <c r="DM59" s="208">
        <f t="shared" si="64"/>
        <v>0</v>
      </c>
      <c r="DN59" s="208">
        <f t="shared" si="65"/>
        <v>0</v>
      </c>
      <c r="DO59" s="205">
        <f t="shared" si="66"/>
        <v>75</v>
      </c>
      <c r="DP59" s="205">
        <f t="shared" si="67"/>
        <v>0</v>
      </c>
      <c r="DQ59" s="446" t="e">
        <f t="shared" ca="1" si="68"/>
        <v>#NAME?</v>
      </c>
      <c r="DR59" s="446" t="e">
        <f t="shared" ca="1" si="69"/>
        <v>#NAME?</v>
      </c>
      <c r="DT59" s="208">
        <f t="shared" si="70"/>
        <v>0</v>
      </c>
      <c r="DU59" s="446" t="e">
        <f t="shared" ca="1" si="71"/>
        <v>#NAME?</v>
      </c>
      <c r="DV59" s="446" t="e">
        <f t="shared" ca="1" si="72"/>
        <v>#NAME?</v>
      </c>
    </row>
    <row r="60" spans="1:138" ht="15.75" x14ac:dyDescent="0.25">
      <c r="A60" s="448" t="str">
        <f>IFERROR(ROUNDUP(IF(OR(N60="PIPAY450",N60="PIPAY900"),MRIt(J60,M60,V60,N60),IF(N60="PIOGFCPAY450",MAX(60,(0.3*J60)+35),"")),1),"")</f>
        <v/>
      </c>
      <c r="B60" s="413">
        <v>38</v>
      </c>
      <c r="C60" s="414"/>
      <c r="D60" s="449"/>
      <c r="E60" s="416" t="str">
        <f>IF('EXIST IP'!A39="","",'EXIST IP'!A39)</f>
        <v/>
      </c>
      <c r="F60" s="450" t="str">
        <f>IF('EXIST IP'!B39="","",'EXIST IP'!B39)</f>
        <v/>
      </c>
      <c r="G60" s="450" t="str">
        <f>IF('EXIST IP'!C39="","",'EXIST IP'!C39)</f>
        <v/>
      </c>
      <c r="H60" s="418" t="str">
        <f>IF('EXIST IP'!D39="","",'EXIST IP'!D39)</f>
        <v/>
      </c>
      <c r="I60" s="451" t="str">
        <f>IF(BASELINE!D39="","",BASELINE!D39)</f>
        <v/>
      </c>
      <c r="J60" s="420"/>
      <c r="K60" s="421"/>
      <c r="L60" s="422" t="str">
        <f>IF(FINAL!D39=0,"",FINAL!D39)</f>
        <v/>
      </c>
      <c r="M60" s="421"/>
      <c r="N60" s="421"/>
      <c r="O60" s="421"/>
      <c r="P60" s="423" t="str">
        <f t="shared" si="31"/>
        <v/>
      </c>
      <c r="Q60" s="424" t="str">
        <f t="shared" si="32"/>
        <v/>
      </c>
      <c r="R60" s="425"/>
      <c r="S60" s="452" t="str">
        <f t="shared" si="73"/>
        <v/>
      </c>
      <c r="T60" s="427" t="str">
        <f>IF(OR(BASELINE!I39&gt;BASELINE!J39,FINAL!I39&gt;FINAL!J39),"M.D.","")</f>
        <v/>
      </c>
      <c r="U60" s="428" t="str">
        <f t="shared" si="33"/>
        <v/>
      </c>
      <c r="V60" s="429" t="str">
        <f t="shared" si="34"/>
        <v/>
      </c>
      <c r="W60" s="429" t="str">
        <f t="shared" si="35"/>
        <v/>
      </c>
      <c r="X60" s="430" t="str">
        <f t="shared" si="36"/>
        <v/>
      </c>
      <c r="Y60" s="429" t="str">
        <f t="shared" si="37"/>
        <v/>
      </c>
      <c r="Z60" s="429" t="str">
        <f t="shared" si="76"/>
        <v/>
      </c>
      <c r="AA60" s="429" t="str">
        <f t="shared" si="77"/>
        <v/>
      </c>
      <c r="AB60" s="429" t="str">
        <f t="shared" si="78"/>
        <v/>
      </c>
      <c r="AC60" s="429" t="str">
        <f t="shared" si="79"/>
        <v/>
      </c>
      <c r="AD60" s="429" t="str">
        <f t="shared" si="80"/>
        <v/>
      </c>
      <c r="AE60" s="429" t="str">
        <f t="shared" si="38"/>
        <v/>
      </c>
      <c r="AF60" s="429" t="str">
        <f t="shared" si="8"/>
        <v/>
      </c>
      <c r="AG60" s="429" t="str">
        <f t="shared" si="81"/>
        <v/>
      </c>
      <c r="AH60" s="429" t="str">
        <f t="shared" si="82"/>
        <v/>
      </c>
      <c r="AI60" s="431" t="str">
        <f t="shared" si="11"/>
        <v/>
      </c>
      <c r="AJ60" s="429" t="str">
        <f t="shared" si="39"/>
        <v/>
      </c>
      <c r="AK60" s="429" t="str">
        <f t="shared" si="40"/>
        <v/>
      </c>
      <c r="AL60" s="429" t="str">
        <f t="shared" si="41"/>
        <v/>
      </c>
      <c r="AM60" s="429" t="str">
        <f t="shared" si="42"/>
        <v/>
      </c>
      <c r="AN60" s="432"/>
      <c r="AO60" s="432"/>
      <c r="AP60" s="205"/>
      <c r="AQ60" s="205"/>
      <c r="AR60" s="205"/>
      <c r="AS60" s="205"/>
      <c r="AT60" s="205"/>
      <c r="AU60" s="205"/>
      <c r="AV60" s="205"/>
      <c r="AW60" s="205"/>
      <c r="AX60" s="205"/>
      <c r="AY60" s="205"/>
      <c r="AZ60" s="432"/>
      <c r="BJ60" s="154"/>
      <c r="BK60" s="154"/>
      <c r="BL60" s="154"/>
      <c r="BM60" s="154"/>
      <c r="BN60" s="154"/>
      <c r="BO60" s="154"/>
      <c r="BP60" s="154"/>
      <c r="BQ60" s="154"/>
      <c r="BR60" s="154"/>
      <c r="BS60" s="154"/>
      <c r="BT60" s="154"/>
      <c r="BU60" s="152">
        <v>38</v>
      </c>
      <c r="BV60" s="433" t="str">
        <f t="shared" si="12"/>
        <v/>
      </c>
      <c r="BW60" s="433" t="str">
        <f t="shared" si="13"/>
        <v/>
      </c>
      <c r="BX60" s="434" t="str">
        <f t="shared" si="14"/>
        <v/>
      </c>
      <c r="BY60" s="205" t="str">
        <f t="shared" si="43"/>
        <v/>
      </c>
      <c r="BZ60" s="205" t="str">
        <f t="shared" si="74"/>
        <v/>
      </c>
      <c r="CA60" s="207" t="str">
        <f t="shared" si="75"/>
        <v/>
      </c>
      <c r="CB60" s="453" t="str">
        <f>IF(BY60="","",COUNTIF(BY$23:BY59,"&lt;1")+1)</f>
        <v/>
      </c>
      <c r="CC60" s="205" t="str">
        <f t="shared" si="44"/>
        <v/>
      </c>
      <c r="CD60" s="436" t="str">
        <f t="shared" si="83"/>
        <v/>
      </c>
      <c r="CE60" s="433" t="str">
        <f t="shared" si="87"/>
        <v/>
      </c>
      <c r="CF60" s="438" t="str">
        <f t="shared" si="84"/>
        <v/>
      </c>
      <c r="CG60" s="433" t="str">
        <f t="shared" si="85"/>
        <v/>
      </c>
      <c r="CH60" s="439" t="str">
        <f t="shared" si="86"/>
        <v/>
      </c>
      <c r="CI60" s="205" t="str">
        <f t="shared" si="46"/>
        <v/>
      </c>
      <c r="CJ60" s="205" t="str">
        <f t="shared" si="47"/>
        <v/>
      </c>
      <c r="CK60" s="205" t="str">
        <f>IF(OR(N60="PIPAY450",N60="PIPAY900"),MRIt(J60,M60,V60,N60),IF(N60="OGFConNEW",MRIt(H60,M60,V60,N60),IF(N60="PIOGFCPAY450",MAX(60,(0.3*J60)+35),"")))</f>
        <v/>
      </c>
      <c r="CL60" s="205" t="str">
        <f t="shared" si="48"/>
        <v/>
      </c>
      <c r="CM60" s="208">
        <f t="shared" si="49"/>
        <v>0</v>
      </c>
      <c r="CN60" s="440" t="str">
        <f>IFERROR(IF(N60="60PAY900",ADJ60x(CM60),IF(N60="75PAY450",ADJ75x(CM60),IF(N60="PIPAY900",ADJPoTthick(CM60,CL60),IF(N60="PIPAY450",ADJPoTthin(CM60,CL60),IF(N60="OGFConNEW",ADJPoTogfc(CL60),""))))),"must corr")</f>
        <v/>
      </c>
      <c r="CO60" s="441" t="str">
        <f t="shared" si="50"/>
        <v/>
      </c>
      <c r="CQ60" s="205" t="str">
        <f t="shared" si="51"/>
        <v/>
      </c>
      <c r="CR60" s="205" t="str">
        <f>IF(OR(N60="PIPAY450",N60="PIPAY900",N60="PIOGFCPAY450",N60="75OGFCPAY450"),MRIt(J60,M60,V60,N60),IF(N60="OGFConNEW",MRIt(H60,M60,V60,N60),""))</f>
        <v/>
      </c>
      <c r="CS60" s="205" t="str">
        <f t="shared" si="52"/>
        <v/>
      </c>
      <c r="CT60" s="208" t="str">
        <f t="shared" si="53"/>
        <v/>
      </c>
      <c r="CU60" s="440" t="str">
        <f>IFERROR(IF(N60="60PAY900",ADJ60x(CT60),IF(N60="75PAY450",ADJ75x(CT60),IF(N60="PIPAY900",ADJPoTthick(CT60,CS60),IF(N60="PIPAY450",ADJPoTthin(CT60,CS60),IF(N60="OGFConNEW",ADJPoTogfc(CS60),""))))),"must corr")</f>
        <v/>
      </c>
      <c r="CV60" s="442" t="str">
        <f t="shared" si="54"/>
        <v/>
      </c>
      <c r="CW60" s="443"/>
      <c r="CY60" s="207"/>
      <c r="CZ60" s="444" t="s">
        <v>1876</v>
      </c>
      <c r="DA60" s="445" t="str">
        <f>IFERROR(IF(AZ60=TRUE,corval(CO60,CV60),CO60),CZ60)</f>
        <v/>
      </c>
      <c r="DB60" s="205" t="b">
        <f t="shared" si="55"/>
        <v>0</v>
      </c>
      <c r="DC60" s="205" t="b">
        <f t="shared" si="56"/>
        <v>1</v>
      </c>
      <c r="DD60" s="205" t="b">
        <f t="shared" si="57"/>
        <v>1</v>
      </c>
      <c r="DE60" s="446" t="str">
        <f t="shared" si="58"/>
        <v/>
      </c>
      <c r="DG60" s="208" t="str">
        <f t="shared" si="59"/>
        <v/>
      </c>
      <c r="DH60" s="208">
        <f t="shared" si="60"/>
        <v>0</v>
      </c>
      <c r="DI60" s="205" t="e">
        <f t="shared" si="61"/>
        <v>#VALUE!</v>
      </c>
      <c r="DJ60" s="205" t="e">
        <f t="shared" si="62"/>
        <v>#VALUE!</v>
      </c>
      <c r="DK60" s="205" t="e">
        <f t="shared" si="63"/>
        <v>#VALUE!</v>
      </c>
      <c r="DM60" s="208">
        <f t="shared" si="64"/>
        <v>0</v>
      </c>
      <c r="DN60" s="208">
        <f t="shared" si="65"/>
        <v>0</v>
      </c>
      <c r="DO60" s="205">
        <f t="shared" si="66"/>
        <v>75</v>
      </c>
      <c r="DP60" s="205">
        <f t="shared" si="67"/>
        <v>0</v>
      </c>
      <c r="DQ60" s="446" t="e">
        <f t="shared" ca="1" si="68"/>
        <v>#NAME?</v>
      </c>
      <c r="DR60" s="446" t="e">
        <f t="shared" ca="1" si="69"/>
        <v>#NAME?</v>
      </c>
      <c r="DT60" s="208">
        <f t="shared" si="70"/>
        <v>0</v>
      </c>
      <c r="DU60" s="446" t="e">
        <f t="shared" ca="1" si="71"/>
        <v>#NAME?</v>
      </c>
      <c r="DV60" s="446" t="e">
        <f t="shared" ca="1" si="72"/>
        <v>#NAME?</v>
      </c>
    </row>
    <row r="61" spans="1:138" ht="15.75" x14ac:dyDescent="0.25">
      <c r="A61" s="448" t="str">
        <f>IFERROR(ROUNDUP(IF(OR(N61="PIPAY450",N61="PIPAY900"),MRIt(J61,M61,V61,N61),IF(N61="PIOGFCPAY450",MAX(60,(0.3*J61)+35),"")),1),"")</f>
        <v/>
      </c>
      <c r="B61" s="413">
        <v>39</v>
      </c>
      <c r="C61" s="414"/>
      <c r="D61" s="449"/>
      <c r="E61" s="416" t="str">
        <f>IF('EXIST IP'!A40="","",'EXIST IP'!A40)</f>
        <v/>
      </c>
      <c r="F61" s="450" t="str">
        <f>IF('EXIST IP'!B40="","",'EXIST IP'!B40)</f>
        <v/>
      </c>
      <c r="G61" s="450" t="str">
        <f>IF('EXIST IP'!C40="","",'EXIST IP'!C40)</f>
        <v/>
      </c>
      <c r="H61" s="418" t="str">
        <f>IF('EXIST IP'!D40="","",'EXIST IP'!D40)</f>
        <v/>
      </c>
      <c r="I61" s="451" t="str">
        <f>IF(BASELINE!D40="","",BASELINE!D40)</f>
        <v/>
      </c>
      <c r="J61" s="420"/>
      <c r="K61" s="421"/>
      <c r="L61" s="422" t="str">
        <f>IF(FINAL!D40=0,"",FINAL!D40)</f>
        <v/>
      </c>
      <c r="M61" s="421"/>
      <c r="N61" s="421"/>
      <c r="O61" s="421"/>
      <c r="P61" s="423" t="str">
        <f t="shared" si="31"/>
        <v/>
      </c>
      <c r="Q61" s="424" t="str">
        <f t="shared" si="32"/>
        <v/>
      </c>
      <c r="R61" s="425"/>
      <c r="S61" s="452" t="str">
        <f t="shared" si="73"/>
        <v/>
      </c>
      <c r="T61" s="427" t="str">
        <f>IF(OR(BASELINE!I40&gt;BASELINE!J40,FINAL!I40&gt;FINAL!J40),"M.D.","")</f>
        <v/>
      </c>
      <c r="U61" s="428" t="str">
        <f t="shared" si="33"/>
        <v/>
      </c>
      <c r="V61" s="429" t="str">
        <f t="shared" si="34"/>
        <v/>
      </c>
      <c r="W61" s="429" t="str">
        <f t="shared" si="35"/>
        <v/>
      </c>
      <c r="X61" s="430" t="str">
        <f t="shared" si="36"/>
        <v/>
      </c>
      <c r="Y61" s="429" t="str">
        <f t="shared" si="37"/>
        <v/>
      </c>
      <c r="Z61" s="429" t="str">
        <f t="shared" si="76"/>
        <v/>
      </c>
      <c r="AA61" s="429" t="str">
        <f t="shared" si="77"/>
        <v/>
      </c>
      <c r="AB61" s="429" t="str">
        <f t="shared" si="78"/>
        <v/>
      </c>
      <c r="AC61" s="429" t="str">
        <f t="shared" si="79"/>
        <v/>
      </c>
      <c r="AD61" s="429" t="str">
        <f t="shared" si="80"/>
        <v/>
      </c>
      <c r="AE61" s="429" t="str">
        <f t="shared" si="38"/>
        <v/>
      </c>
      <c r="AF61" s="429" t="str">
        <f t="shared" si="8"/>
        <v/>
      </c>
      <c r="AG61" s="429" t="str">
        <f t="shared" si="81"/>
        <v/>
      </c>
      <c r="AH61" s="429" t="str">
        <f t="shared" si="82"/>
        <v/>
      </c>
      <c r="AI61" s="431" t="str">
        <f t="shared" si="11"/>
        <v/>
      </c>
      <c r="AJ61" s="429" t="str">
        <f t="shared" si="39"/>
        <v/>
      </c>
      <c r="AK61" s="429" t="str">
        <f t="shared" si="40"/>
        <v/>
      </c>
      <c r="AL61" s="429" t="str">
        <f t="shared" si="41"/>
        <v/>
      </c>
      <c r="AM61" s="429" t="str">
        <f t="shared" si="42"/>
        <v/>
      </c>
      <c r="AN61" s="432"/>
      <c r="AO61" s="432"/>
      <c r="AP61" s="205"/>
      <c r="AQ61" s="205"/>
      <c r="AR61" s="205"/>
      <c r="AS61" s="205"/>
      <c r="AT61" s="205"/>
      <c r="AU61" s="205"/>
      <c r="AV61" s="205"/>
      <c r="AW61" s="205"/>
      <c r="AX61" s="205"/>
      <c r="AY61" s="205"/>
      <c r="AZ61" s="432"/>
      <c r="BJ61" s="154"/>
      <c r="BK61" s="154"/>
      <c r="BL61" s="154"/>
      <c r="BM61" s="154"/>
      <c r="BN61" s="154"/>
      <c r="BO61" s="154"/>
      <c r="BP61" s="154"/>
      <c r="BQ61" s="154"/>
      <c r="BR61" s="154"/>
      <c r="BS61" s="154"/>
      <c r="BT61" s="154"/>
      <c r="BU61" s="152">
        <v>39</v>
      </c>
      <c r="BV61" s="433" t="str">
        <f t="shared" si="12"/>
        <v/>
      </c>
      <c r="BW61" s="433" t="str">
        <f t="shared" si="13"/>
        <v/>
      </c>
      <c r="BX61" s="434" t="str">
        <f t="shared" si="14"/>
        <v/>
      </c>
      <c r="BY61" s="205" t="str">
        <f t="shared" si="43"/>
        <v/>
      </c>
      <c r="BZ61" s="205" t="str">
        <f t="shared" si="74"/>
        <v/>
      </c>
      <c r="CA61" s="207" t="str">
        <f t="shared" si="75"/>
        <v/>
      </c>
      <c r="CB61" s="453" t="str">
        <f>IF(BY61="","",COUNTIF(BY$23:BY60,"&lt;1")+1)</f>
        <v/>
      </c>
      <c r="CC61" s="205" t="str">
        <f t="shared" si="44"/>
        <v/>
      </c>
      <c r="CD61" s="436" t="str">
        <f t="shared" si="83"/>
        <v/>
      </c>
      <c r="CE61" s="433" t="str">
        <f t="shared" si="87"/>
        <v/>
      </c>
      <c r="CF61" s="438" t="str">
        <f t="shared" si="84"/>
        <v/>
      </c>
      <c r="CG61" s="433" t="str">
        <f t="shared" si="85"/>
        <v/>
      </c>
      <c r="CH61" s="439" t="str">
        <f t="shared" si="86"/>
        <v/>
      </c>
      <c r="CI61" s="205" t="str">
        <f t="shared" si="46"/>
        <v/>
      </c>
      <c r="CJ61" s="205" t="str">
        <f t="shared" si="47"/>
        <v/>
      </c>
      <c r="CK61" s="205" t="str">
        <f>IF(OR(N61="PIPAY450",N61="PIPAY900"),MRIt(J61,M61,V61,N61),IF(N61="OGFConNEW",MRIt(H61,M61,V61,N61),IF(N61="PIOGFCPAY450",MAX(60,(0.3*J61)+35),"")))</f>
        <v/>
      </c>
      <c r="CL61" s="205" t="str">
        <f t="shared" si="48"/>
        <v/>
      </c>
      <c r="CM61" s="208">
        <f t="shared" si="49"/>
        <v>0</v>
      </c>
      <c r="CN61" s="440" t="str">
        <f>IFERROR(IF(N61="60PAY900",ADJ60x(CM61),IF(N61="75PAY450",ADJ75x(CM61),IF(N61="PIPAY900",ADJPoTthick(CM61,CL61),IF(N61="PIPAY450",ADJPoTthin(CM61,CL61),IF(N61="OGFConNEW",ADJPoTogfc(CL61),""))))),"must corr")</f>
        <v/>
      </c>
      <c r="CO61" s="441" t="str">
        <f t="shared" si="50"/>
        <v/>
      </c>
      <c r="CQ61" s="205" t="str">
        <f t="shared" si="51"/>
        <v/>
      </c>
      <c r="CR61" s="205" t="str">
        <f>IF(OR(N61="PIPAY450",N61="PIPAY900",N61="PIOGFCPAY450",N61="75OGFCPAY450"),MRIt(J61,M61,V61,N61),IF(N61="OGFConNEW",MRIt(H61,M61,V61,N61),""))</f>
        <v/>
      </c>
      <c r="CS61" s="205" t="str">
        <f t="shared" si="52"/>
        <v/>
      </c>
      <c r="CT61" s="208" t="str">
        <f t="shared" si="53"/>
        <v/>
      </c>
      <c r="CU61" s="440" t="str">
        <f>IFERROR(IF(N61="60PAY900",ADJ60x(CT61),IF(N61="75PAY450",ADJ75x(CT61),IF(N61="PIPAY900",ADJPoTthick(CT61,CS61),IF(N61="PIPAY450",ADJPoTthin(CT61,CS61),IF(N61="OGFConNEW",ADJPoTogfc(CS61),""))))),"must corr")</f>
        <v/>
      </c>
      <c r="CV61" s="442" t="str">
        <f t="shared" si="54"/>
        <v/>
      </c>
      <c r="CW61" s="443"/>
      <c r="CY61" s="207"/>
      <c r="CZ61" s="444" t="s">
        <v>1876</v>
      </c>
      <c r="DA61" s="445" t="str">
        <f>IFERROR(IF(AZ61=TRUE,corval(CO61,CV61),CO61),CZ61)</f>
        <v/>
      </c>
      <c r="DB61" s="205" t="b">
        <f t="shared" si="55"/>
        <v>0</v>
      </c>
      <c r="DC61" s="205" t="b">
        <f t="shared" si="56"/>
        <v>1</v>
      </c>
      <c r="DD61" s="205" t="b">
        <f t="shared" si="57"/>
        <v>1</v>
      </c>
      <c r="DE61" s="446" t="str">
        <f t="shared" si="58"/>
        <v/>
      </c>
      <c r="DG61" s="208" t="str">
        <f t="shared" si="59"/>
        <v/>
      </c>
      <c r="DH61" s="208">
        <f t="shared" si="60"/>
        <v>0</v>
      </c>
      <c r="DI61" s="205" t="e">
        <f t="shared" si="61"/>
        <v>#VALUE!</v>
      </c>
      <c r="DJ61" s="205" t="e">
        <f t="shared" si="62"/>
        <v>#VALUE!</v>
      </c>
      <c r="DK61" s="205" t="e">
        <f t="shared" si="63"/>
        <v>#VALUE!</v>
      </c>
      <c r="DM61" s="208">
        <f t="shared" si="64"/>
        <v>0</v>
      </c>
      <c r="DN61" s="208">
        <f t="shared" si="65"/>
        <v>0</v>
      </c>
      <c r="DO61" s="205">
        <f t="shared" si="66"/>
        <v>75</v>
      </c>
      <c r="DP61" s="205">
        <f t="shared" si="67"/>
        <v>0</v>
      </c>
      <c r="DQ61" s="446" t="e">
        <f t="shared" ca="1" si="68"/>
        <v>#NAME?</v>
      </c>
      <c r="DR61" s="446" t="e">
        <f t="shared" ca="1" si="69"/>
        <v>#NAME?</v>
      </c>
      <c r="DT61" s="208">
        <f t="shared" si="70"/>
        <v>0</v>
      </c>
      <c r="DU61" s="446" t="e">
        <f t="shared" ca="1" si="71"/>
        <v>#NAME?</v>
      </c>
      <c r="DV61" s="446" t="e">
        <f t="shared" ca="1" si="72"/>
        <v>#NAME?</v>
      </c>
    </row>
    <row r="62" spans="1:138" ht="15" customHeight="1" x14ac:dyDescent="0.25">
      <c r="A62" s="448" t="str">
        <f>IFERROR(ROUNDUP(IF(OR(N62="PIPAY450",N62="PIPAY900"),MRIt(J62,M62,V62,N62),IF(N62="PIOGFCPAY450",MAX(60,(0.3*J62)+35),"")),1),"")</f>
        <v/>
      </c>
      <c r="B62" s="413">
        <v>40</v>
      </c>
      <c r="C62" s="414"/>
      <c r="D62" s="449"/>
      <c r="E62" s="416" t="str">
        <f>IF('EXIST IP'!A41="","",'EXIST IP'!A41)</f>
        <v/>
      </c>
      <c r="F62" s="450" t="str">
        <f>IF('EXIST IP'!B41="","",'EXIST IP'!B41)</f>
        <v/>
      </c>
      <c r="G62" s="450" t="str">
        <f>IF('EXIST IP'!C41="","",'EXIST IP'!C41)</f>
        <v/>
      </c>
      <c r="H62" s="418" t="str">
        <f>IF('EXIST IP'!D41="","",'EXIST IP'!D41)</f>
        <v/>
      </c>
      <c r="I62" s="451" t="str">
        <f>IF(BASELINE!D41="","",BASELINE!D41)</f>
        <v/>
      </c>
      <c r="J62" s="420"/>
      <c r="K62" s="421"/>
      <c r="L62" s="422" t="str">
        <f>IF(FINAL!D41=0,"",FINAL!D41)</f>
        <v/>
      </c>
      <c r="M62" s="421"/>
      <c r="N62" s="421"/>
      <c r="O62" s="421"/>
      <c r="P62" s="423" t="str">
        <f t="shared" si="31"/>
        <v/>
      </c>
      <c r="Q62" s="424" t="str">
        <f t="shared" si="32"/>
        <v/>
      </c>
      <c r="R62" s="425"/>
      <c r="S62" s="452" t="str">
        <f t="shared" si="73"/>
        <v/>
      </c>
      <c r="T62" s="427" t="str">
        <f>IF(OR(BASELINE!I41&gt;BASELINE!J41,FINAL!I41&gt;FINAL!J41),"M.D.","")</f>
        <v/>
      </c>
      <c r="U62" s="428" t="str">
        <f t="shared" si="33"/>
        <v/>
      </c>
      <c r="V62" s="429" t="str">
        <f t="shared" si="34"/>
        <v/>
      </c>
      <c r="W62" s="429" t="str">
        <f t="shared" si="35"/>
        <v/>
      </c>
      <c r="X62" s="430" t="str">
        <f t="shared" si="36"/>
        <v/>
      </c>
      <c r="Y62" s="429" t="str">
        <f t="shared" si="37"/>
        <v/>
      </c>
      <c r="Z62" s="429" t="str">
        <f t="shared" si="76"/>
        <v/>
      </c>
      <c r="AA62" s="429" t="str">
        <f t="shared" si="77"/>
        <v/>
      </c>
      <c r="AB62" s="429" t="str">
        <f t="shared" si="78"/>
        <v/>
      </c>
      <c r="AC62" s="429" t="str">
        <f t="shared" si="79"/>
        <v/>
      </c>
      <c r="AD62" s="429" t="str">
        <f t="shared" si="80"/>
        <v/>
      </c>
      <c r="AE62" s="429" t="str">
        <f t="shared" si="38"/>
        <v/>
      </c>
      <c r="AF62" s="429" t="str">
        <f t="shared" si="8"/>
        <v/>
      </c>
      <c r="AG62" s="429" t="str">
        <f t="shared" si="81"/>
        <v/>
      </c>
      <c r="AH62" s="429" t="str">
        <f t="shared" si="82"/>
        <v/>
      </c>
      <c r="AI62" s="431" t="str">
        <f t="shared" si="11"/>
        <v/>
      </c>
      <c r="AJ62" s="429" t="str">
        <f t="shared" si="39"/>
        <v/>
      </c>
      <c r="AK62" s="429" t="str">
        <f t="shared" si="40"/>
        <v/>
      </c>
      <c r="AL62" s="429" t="str">
        <f t="shared" si="41"/>
        <v/>
      </c>
      <c r="AM62" s="429" t="str">
        <f t="shared" si="42"/>
        <v/>
      </c>
      <c r="AN62" s="432"/>
      <c r="AO62" s="432"/>
      <c r="AP62" s="205"/>
      <c r="AQ62" s="205"/>
      <c r="AR62" s="205"/>
      <c r="AS62" s="205"/>
      <c r="AT62" s="205"/>
      <c r="AU62" s="205"/>
      <c r="AV62" s="205"/>
      <c r="AW62" s="205"/>
      <c r="AX62" s="205"/>
      <c r="AY62" s="205"/>
      <c r="AZ62" s="432"/>
      <c r="BJ62" s="154"/>
      <c r="BK62" s="154"/>
      <c r="BL62" s="154"/>
      <c r="BM62" s="154"/>
      <c r="BN62" s="154"/>
      <c r="BO62" s="154"/>
      <c r="BP62" s="154"/>
      <c r="BQ62" s="154"/>
      <c r="BR62" s="154"/>
      <c r="BS62" s="154"/>
      <c r="BT62" s="154"/>
      <c r="BU62" s="152">
        <v>40</v>
      </c>
      <c r="BV62" s="433" t="str">
        <f t="shared" si="12"/>
        <v/>
      </c>
      <c r="BW62" s="433" t="str">
        <f t="shared" si="13"/>
        <v/>
      </c>
      <c r="BX62" s="434" t="str">
        <f t="shared" si="14"/>
        <v/>
      </c>
      <c r="BY62" s="205" t="str">
        <f t="shared" si="43"/>
        <v/>
      </c>
      <c r="BZ62" s="205" t="str">
        <f t="shared" si="74"/>
        <v/>
      </c>
      <c r="CA62" s="207" t="str">
        <f t="shared" si="75"/>
        <v/>
      </c>
      <c r="CB62" s="453" t="str">
        <f>IF(BY62="","",COUNTIF(BY$23:BY61,"&lt;1")+1)</f>
        <v/>
      </c>
      <c r="CC62" s="205" t="str">
        <f t="shared" si="44"/>
        <v/>
      </c>
      <c r="CD62" s="436" t="str">
        <f t="shared" si="83"/>
        <v/>
      </c>
      <c r="CE62" s="433" t="str">
        <f t="shared" si="87"/>
        <v/>
      </c>
      <c r="CF62" s="438" t="str">
        <f t="shared" si="84"/>
        <v/>
      </c>
      <c r="CG62" s="433" t="str">
        <f t="shared" si="85"/>
        <v/>
      </c>
      <c r="CH62" s="439" t="str">
        <f t="shared" si="86"/>
        <v/>
      </c>
      <c r="CI62" s="205" t="str">
        <f t="shared" si="46"/>
        <v/>
      </c>
      <c r="CJ62" s="205" t="str">
        <f t="shared" si="47"/>
        <v/>
      </c>
      <c r="CK62" s="205" t="str">
        <f>IF(OR(N62="PIPAY450",N62="PIPAY900"),MRIt(J62,M62,V62,N62),IF(N62="OGFConNEW",MRIt(H62,M62,V62,N62),IF(N62="PIOGFCPAY450",MAX(60,(0.3*J62)+35),"")))</f>
        <v/>
      </c>
      <c r="CL62" s="205" t="str">
        <f t="shared" si="48"/>
        <v/>
      </c>
      <c r="CM62" s="208">
        <f t="shared" si="49"/>
        <v>0</v>
      </c>
      <c r="CN62" s="440" t="str">
        <f>IFERROR(IF(N62="60PAY900",ADJ60x(CM62),IF(N62="75PAY450",ADJ75x(CM62),IF(N62="PIPAY900",ADJPoTthick(CM62,CL62),IF(N62="PIPAY450",ADJPoTthin(CM62,CL62),IF(N62="OGFConNEW",ADJPoTogfc(CL62),""))))),"must corr")</f>
        <v/>
      </c>
      <c r="CO62" s="441" t="str">
        <f t="shared" si="50"/>
        <v/>
      </c>
      <c r="CQ62" s="205" t="str">
        <f t="shared" si="51"/>
        <v/>
      </c>
      <c r="CR62" s="205" t="str">
        <f>IF(OR(N62="PIPAY450",N62="PIPAY900",N62="PIOGFCPAY450",N62="75OGFCPAY450"),MRIt(J62,M62,V62,N62),IF(N62="OGFConNEW",MRIt(H62,M62,V62,N62),""))</f>
        <v/>
      </c>
      <c r="CS62" s="205" t="str">
        <f t="shared" si="52"/>
        <v/>
      </c>
      <c r="CT62" s="208" t="str">
        <f t="shared" si="53"/>
        <v/>
      </c>
      <c r="CU62" s="440" t="str">
        <f>IFERROR(IF(N62="60PAY900",ADJ60x(CT62),IF(N62="75PAY450",ADJ75x(CT62),IF(N62="PIPAY900",ADJPoTthick(CT62,CS62),IF(N62="PIPAY450",ADJPoTthin(CT62,CS62),IF(N62="OGFConNEW",ADJPoTogfc(CS62),""))))),"must corr")</f>
        <v/>
      </c>
      <c r="CV62" s="442" t="str">
        <f t="shared" si="54"/>
        <v/>
      </c>
      <c r="CW62" s="443"/>
      <c r="CY62" s="207"/>
      <c r="CZ62" s="444" t="s">
        <v>1876</v>
      </c>
      <c r="DA62" s="445" t="str">
        <f>IFERROR(IF(AZ62=TRUE,corval(CO62,CV62),CO62),CZ62)</f>
        <v/>
      </c>
      <c r="DB62" s="205" t="b">
        <f t="shared" si="55"/>
        <v>0</v>
      </c>
      <c r="DC62" s="205" t="b">
        <f t="shared" si="56"/>
        <v>1</v>
      </c>
      <c r="DD62" s="205" t="b">
        <f t="shared" si="57"/>
        <v>1</v>
      </c>
      <c r="DE62" s="446" t="str">
        <f t="shared" si="58"/>
        <v/>
      </c>
      <c r="DG62" s="208" t="str">
        <f t="shared" si="59"/>
        <v/>
      </c>
      <c r="DH62" s="208">
        <f t="shared" si="60"/>
        <v>0</v>
      </c>
      <c r="DI62" s="205" t="e">
        <f t="shared" si="61"/>
        <v>#VALUE!</v>
      </c>
      <c r="DJ62" s="205" t="e">
        <f t="shared" si="62"/>
        <v>#VALUE!</v>
      </c>
      <c r="DK62" s="205" t="e">
        <f t="shared" si="63"/>
        <v>#VALUE!</v>
      </c>
      <c r="DM62" s="208">
        <f t="shared" si="64"/>
        <v>0</v>
      </c>
      <c r="DN62" s="208">
        <f t="shared" si="65"/>
        <v>0</v>
      </c>
      <c r="DO62" s="205">
        <f t="shared" si="66"/>
        <v>75</v>
      </c>
      <c r="DP62" s="205">
        <f t="shared" si="67"/>
        <v>0</v>
      </c>
      <c r="DQ62" s="446" t="e">
        <f t="shared" ca="1" si="68"/>
        <v>#NAME?</v>
      </c>
      <c r="DR62" s="446" t="e">
        <f t="shared" ca="1" si="69"/>
        <v>#NAME?</v>
      </c>
      <c r="DT62" s="208">
        <f t="shared" si="70"/>
        <v>0</v>
      </c>
      <c r="DU62" s="446" t="e">
        <f t="shared" ca="1" si="71"/>
        <v>#NAME?</v>
      </c>
      <c r="DV62" s="446" t="e">
        <f t="shared" ca="1" si="72"/>
        <v>#NAME?</v>
      </c>
    </row>
    <row r="63" spans="1:138" ht="15.75" x14ac:dyDescent="0.25">
      <c r="A63" s="448" t="str">
        <f>IFERROR(ROUNDUP(IF(OR(N63="PIPAY450",N63="PIPAY900"),MRIt(J63,M63,V63,N63),IF(N63="PIOGFCPAY450",MAX(60,(0.3*J63)+35),"")),1),"")</f>
        <v/>
      </c>
      <c r="B63" s="413">
        <v>41</v>
      </c>
      <c r="C63" s="414"/>
      <c r="D63" s="449"/>
      <c r="E63" s="416" t="str">
        <f>IF('EXIST IP'!A42="","",'EXIST IP'!A42)</f>
        <v/>
      </c>
      <c r="F63" s="450" t="str">
        <f>IF('EXIST IP'!B42="","",'EXIST IP'!B42)</f>
        <v/>
      </c>
      <c r="G63" s="450" t="str">
        <f>IF('EXIST IP'!C42="","",'EXIST IP'!C42)</f>
        <v/>
      </c>
      <c r="H63" s="418" t="str">
        <f>IF('EXIST IP'!D42="","",'EXIST IP'!D42)</f>
        <v/>
      </c>
      <c r="I63" s="451" t="str">
        <f>IF(BASELINE!D42="","",BASELINE!D42)</f>
        <v/>
      </c>
      <c r="J63" s="420"/>
      <c r="K63" s="421"/>
      <c r="L63" s="422" t="str">
        <f>IF(FINAL!D42=0,"",FINAL!D42)</f>
        <v/>
      </c>
      <c r="M63" s="421"/>
      <c r="N63" s="421"/>
      <c r="O63" s="421"/>
      <c r="P63" s="423" t="str">
        <f t="shared" si="31"/>
        <v/>
      </c>
      <c r="Q63" s="424" t="str">
        <f t="shared" si="32"/>
        <v/>
      </c>
      <c r="R63" s="425"/>
      <c r="S63" s="452" t="str">
        <f t="shared" si="73"/>
        <v/>
      </c>
      <c r="T63" s="427" t="str">
        <f>IF(OR(BASELINE!I42&gt;BASELINE!J42,FINAL!I42&gt;FINAL!J42),"M.D.","")</f>
        <v/>
      </c>
      <c r="U63" s="428" t="str">
        <f t="shared" si="33"/>
        <v/>
      </c>
      <c r="V63" s="429" t="str">
        <f t="shared" si="34"/>
        <v/>
      </c>
      <c r="W63" s="429" t="str">
        <f t="shared" si="35"/>
        <v/>
      </c>
      <c r="X63" s="430" t="str">
        <f t="shared" si="36"/>
        <v/>
      </c>
      <c r="Y63" s="429" t="str">
        <f t="shared" si="37"/>
        <v/>
      </c>
      <c r="Z63" s="429" t="str">
        <f t="shared" si="76"/>
        <v/>
      </c>
      <c r="AA63" s="429" t="str">
        <f t="shared" si="77"/>
        <v/>
      </c>
      <c r="AB63" s="429" t="str">
        <f t="shared" si="78"/>
        <v/>
      </c>
      <c r="AC63" s="429" t="str">
        <f t="shared" si="79"/>
        <v/>
      </c>
      <c r="AD63" s="429" t="str">
        <f t="shared" si="80"/>
        <v/>
      </c>
      <c r="AE63" s="429" t="str">
        <f t="shared" si="38"/>
        <v/>
      </c>
      <c r="AF63" s="429" t="str">
        <f t="shared" si="8"/>
        <v/>
      </c>
      <c r="AG63" s="429" t="str">
        <f t="shared" si="81"/>
        <v/>
      </c>
      <c r="AH63" s="429" t="str">
        <f t="shared" si="82"/>
        <v/>
      </c>
      <c r="AI63" s="431" t="str">
        <f t="shared" si="11"/>
        <v/>
      </c>
      <c r="AJ63" s="429" t="str">
        <f t="shared" si="39"/>
        <v/>
      </c>
      <c r="AK63" s="429" t="str">
        <f t="shared" si="40"/>
        <v/>
      </c>
      <c r="AL63" s="429" t="str">
        <f t="shared" si="41"/>
        <v/>
      </c>
      <c r="AM63" s="429" t="str">
        <f t="shared" si="42"/>
        <v/>
      </c>
      <c r="AN63" s="432"/>
      <c r="AO63" s="432"/>
      <c r="AP63" s="205"/>
      <c r="AQ63" s="205"/>
      <c r="AR63" s="205"/>
      <c r="AS63" s="205"/>
      <c r="AT63" s="205"/>
      <c r="AU63" s="205"/>
      <c r="AV63" s="205"/>
      <c r="AW63" s="205"/>
      <c r="AX63" s="205"/>
      <c r="AY63" s="205"/>
      <c r="AZ63" s="432"/>
      <c r="BJ63" s="154"/>
      <c r="BK63" s="154"/>
      <c r="BL63" s="154"/>
      <c r="BM63" s="154"/>
      <c r="BN63" s="154"/>
      <c r="BO63" s="154"/>
      <c r="BP63" s="154"/>
      <c r="BQ63" s="154"/>
      <c r="BR63" s="154"/>
      <c r="BS63" s="154"/>
      <c r="BT63" s="154"/>
      <c r="BU63" s="152">
        <v>41</v>
      </c>
      <c r="BV63" s="433" t="str">
        <f t="shared" si="12"/>
        <v/>
      </c>
      <c r="BW63" s="433" t="str">
        <f t="shared" si="13"/>
        <v/>
      </c>
      <c r="BX63" s="434" t="str">
        <f t="shared" si="14"/>
        <v/>
      </c>
      <c r="BY63" s="205" t="str">
        <f t="shared" si="43"/>
        <v/>
      </c>
      <c r="BZ63" s="205" t="str">
        <f t="shared" si="74"/>
        <v/>
      </c>
      <c r="CA63" s="207" t="str">
        <f t="shared" si="75"/>
        <v/>
      </c>
      <c r="CB63" s="453" t="str">
        <f>IF(BY63="","",COUNTIF(BY$23:BY62,"&lt;1")+1)</f>
        <v/>
      </c>
      <c r="CC63" s="205" t="str">
        <f t="shared" si="44"/>
        <v/>
      </c>
      <c r="CD63" s="436" t="str">
        <f t="shared" si="83"/>
        <v/>
      </c>
      <c r="CE63" s="433" t="str">
        <f t="shared" si="87"/>
        <v/>
      </c>
      <c r="CF63" s="438" t="str">
        <f t="shared" si="84"/>
        <v/>
      </c>
      <c r="CG63" s="433" t="str">
        <f t="shared" si="85"/>
        <v/>
      </c>
      <c r="CH63" s="439" t="str">
        <f t="shared" si="86"/>
        <v/>
      </c>
      <c r="CI63" s="205" t="str">
        <f t="shared" si="46"/>
        <v/>
      </c>
      <c r="CJ63" s="205" t="str">
        <f t="shared" si="47"/>
        <v/>
      </c>
      <c r="CK63" s="205" t="str">
        <f>IF(OR(N63="PIPAY450",N63="PIPAY900"),MRIt(J63,M63,V63,N63),IF(N63="OGFConNEW",MRIt(H63,M63,V63,N63),IF(N63="PIOGFCPAY450",MAX(60,(0.3*J63)+35),"")))</f>
        <v/>
      </c>
      <c r="CL63" s="205" t="str">
        <f t="shared" si="48"/>
        <v/>
      </c>
      <c r="CM63" s="208">
        <f t="shared" si="49"/>
        <v>0</v>
      </c>
      <c r="CN63" s="440" t="str">
        <f>IFERROR(IF(N63="60PAY900",ADJ60x(CM63),IF(N63="75PAY450",ADJ75x(CM63),IF(N63="PIPAY900",ADJPoTthick(CM63,CL63),IF(N63="PIPAY450",ADJPoTthin(CM63,CL63),IF(N63="OGFConNEW",ADJPoTogfc(CL63),""))))),"must corr")</f>
        <v/>
      </c>
      <c r="CO63" s="441" t="str">
        <f t="shared" si="50"/>
        <v/>
      </c>
      <c r="CQ63" s="205" t="str">
        <f t="shared" si="51"/>
        <v/>
      </c>
      <c r="CR63" s="205" t="str">
        <f>IF(OR(N63="PIPAY450",N63="PIPAY900",N63="PIOGFCPAY450",N63="75OGFCPAY450"),MRIt(J63,M63,V63,N63),IF(N63="OGFConNEW",MRIt(H63,M63,V63,N63),""))</f>
        <v/>
      </c>
      <c r="CS63" s="205" t="str">
        <f t="shared" si="52"/>
        <v/>
      </c>
      <c r="CT63" s="208" t="str">
        <f t="shared" si="53"/>
        <v/>
      </c>
      <c r="CU63" s="440" t="str">
        <f>IFERROR(IF(N63="60PAY900",ADJ60x(CT63),IF(N63="75PAY450",ADJ75x(CT63),IF(N63="PIPAY900",ADJPoTthick(CT63,CS63),IF(N63="PIPAY450",ADJPoTthin(CT63,CS63),IF(N63="OGFConNEW",ADJPoTogfc(CS63),""))))),"must corr")</f>
        <v/>
      </c>
      <c r="CV63" s="442" t="str">
        <f t="shared" si="54"/>
        <v/>
      </c>
      <c r="CW63" s="443"/>
      <c r="CY63" s="207"/>
      <c r="CZ63" s="444" t="s">
        <v>1876</v>
      </c>
      <c r="DA63" s="445" t="str">
        <f>IFERROR(IF(AZ63=TRUE,corval(CO63,CV63),CO63),CZ63)</f>
        <v/>
      </c>
      <c r="DB63" s="205" t="b">
        <f t="shared" si="55"/>
        <v>0</v>
      </c>
      <c r="DC63" s="205" t="b">
        <f t="shared" si="56"/>
        <v>1</v>
      </c>
      <c r="DD63" s="205" t="b">
        <f t="shared" si="57"/>
        <v>1</v>
      </c>
      <c r="DE63" s="446" t="str">
        <f t="shared" si="58"/>
        <v/>
      </c>
      <c r="DG63" s="208" t="str">
        <f t="shared" si="59"/>
        <v/>
      </c>
      <c r="DH63" s="208">
        <f t="shared" si="60"/>
        <v>0</v>
      </c>
      <c r="DI63" s="205" t="e">
        <f t="shared" si="61"/>
        <v>#VALUE!</v>
      </c>
      <c r="DJ63" s="205" t="e">
        <f t="shared" si="62"/>
        <v>#VALUE!</v>
      </c>
      <c r="DK63" s="205" t="e">
        <f t="shared" si="63"/>
        <v>#VALUE!</v>
      </c>
      <c r="DM63" s="208">
        <f t="shared" si="64"/>
        <v>0</v>
      </c>
      <c r="DN63" s="208">
        <f t="shared" si="65"/>
        <v>0</v>
      </c>
      <c r="DO63" s="205">
        <f t="shared" si="66"/>
        <v>75</v>
      </c>
      <c r="DP63" s="205">
        <f t="shared" si="67"/>
        <v>0</v>
      </c>
      <c r="DQ63" s="446" t="e">
        <f t="shared" ca="1" si="68"/>
        <v>#NAME?</v>
      </c>
      <c r="DR63" s="446" t="e">
        <f t="shared" ca="1" si="69"/>
        <v>#NAME?</v>
      </c>
      <c r="DT63" s="208">
        <f t="shared" si="70"/>
        <v>0</v>
      </c>
      <c r="DU63" s="446" t="e">
        <f t="shared" ca="1" si="71"/>
        <v>#NAME?</v>
      </c>
      <c r="DV63" s="446" t="e">
        <f t="shared" ca="1" si="72"/>
        <v>#NAME?</v>
      </c>
    </row>
    <row r="64" spans="1:138" ht="15.75" x14ac:dyDescent="0.25">
      <c r="A64" s="448" t="str">
        <f>IFERROR(ROUNDUP(IF(OR(N64="PIPAY450",N64="PIPAY900"),MRIt(J64,M64,V64,N64),IF(N64="PIOGFCPAY450",MAX(60,(0.3*J64)+35),"")),1),"")</f>
        <v/>
      </c>
      <c r="B64" s="413">
        <v>42</v>
      </c>
      <c r="C64" s="414"/>
      <c r="D64" s="449"/>
      <c r="E64" s="416" t="str">
        <f>IF('EXIST IP'!A43="","",'EXIST IP'!A43)</f>
        <v/>
      </c>
      <c r="F64" s="450" t="str">
        <f>IF('EXIST IP'!B43="","",'EXIST IP'!B43)</f>
        <v/>
      </c>
      <c r="G64" s="450" t="str">
        <f>IF('EXIST IP'!C43="","",'EXIST IP'!C43)</f>
        <v/>
      </c>
      <c r="H64" s="418" t="str">
        <f>IF('EXIST IP'!D43="","",'EXIST IP'!D43)</f>
        <v/>
      </c>
      <c r="I64" s="451" t="str">
        <f>IF(BASELINE!D43="","",BASELINE!D43)</f>
        <v/>
      </c>
      <c r="J64" s="420"/>
      <c r="K64" s="421"/>
      <c r="L64" s="422" t="str">
        <f>IF(FINAL!D43=0,"",FINAL!D43)</f>
        <v/>
      </c>
      <c r="M64" s="421"/>
      <c r="N64" s="421"/>
      <c r="O64" s="421"/>
      <c r="P64" s="423" t="str">
        <f t="shared" si="31"/>
        <v/>
      </c>
      <c r="Q64" s="424" t="str">
        <f t="shared" si="32"/>
        <v/>
      </c>
      <c r="R64" s="425"/>
      <c r="S64" s="452" t="str">
        <f t="shared" si="73"/>
        <v/>
      </c>
      <c r="T64" s="427" t="str">
        <f>IF(OR(BASELINE!I43&gt;BASELINE!J43,FINAL!I43&gt;FINAL!J43),"M.D.","")</f>
        <v/>
      </c>
      <c r="U64" s="428" t="str">
        <f t="shared" si="33"/>
        <v/>
      </c>
      <c r="V64" s="429" t="str">
        <f t="shared" si="34"/>
        <v/>
      </c>
      <c r="W64" s="429" t="str">
        <f t="shared" si="35"/>
        <v/>
      </c>
      <c r="X64" s="430" t="str">
        <f t="shared" si="36"/>
        <v/>
      </c>
      <c r="Y64" s="429" t="str">
        <f t="shared" si="37"/>
        <v/>
      </c>
      <c r="Z64" s="429" t="str">
        <f t="shared" si="76"/>
        <v/>
      </c>
      <c r="AA64" s="429" t="str">
        <f t="shared" si="77"/>
        <v/>
      </c>
      <c r="AB64" s="429" t="str">
        <f t="shared" si="78"/>
        <v/>
      </c>
      <c r="AC64" s="429" t="str">
        <f t="shared" si="79"/>
        <v/>
      </c>
      <c r="AD64" s="429" t="str">
        <f t="shared" si="80"/>
        <v/>
      </c>
      <c r="AE64" s="429" t="str">
        <f t="shared" si="38"/>
        <v/>
      </c>
      <c r="AF64" s="429" t="str">
        <f t="shared" si="8"/>
        <v/>
      </c>
      <c r="AG64" s="429" t="str">
        <f t="shared" si="81"/>
        <v/>
      </c>
      <c r="AH64" s="429" t="str">
        <f t="shared" si="82"/>
        <v/>
      </c>
      <c r="AI64" s="431" t="str">
        <f t="shared" si="11"/>
        <v/>
      </c>
      <c r="AJ64" s="429" t="str">
        <f t="shared" si="39"/>
        <v/>
      </c>
      <c r="AK64" s="429" t="str">
        <f t="shared" si="40"/>
        <v/>
      </c>
      <c r="AL64" s="429" t="str">
        <f t="shared" si="41"/>
        <v/>
      </c>
      <c r="AM64" s="429" t="str">
        <f t="shared" si="42"/>
        <v/>
      </c>
      <c r="AN64" s="432"/>
      <c r="AO64" s="432"/>
      <c r="AP64" s="205"/>
      <c r="AQ64" s="205"/>
      <c r="AR64" s="205"/>
      <c r="AS64" s="205"/>
      <c r="AT64" s="205"/>
      <c r="AU64" s="205"/>
      <c r="AV64" s="205"/>
      <c r="AW64" s="205"/>
      <c r="AX64" s="205"/>
      <c r="AY64" s="205"/>
      <c r="AZ64" s="432"/>
      <c r="BJ64" s="154"/>
      <c r="BK64" s="154"/>
      <c r="BL64" s="154"/>
      <c r="BM64" s="154"/>
      <c r="BN64" s="154"/>
      <c r="BO64" s="154"/>
      <c r="BP64" s="154"/>
      <c r="BQ64" s="154"/>
      <c r="BR64" s="154"/>
      <c r="BS64" s="154"/>
      <c r="BT64" s="154"/>
      <c r="BU64" s="152">
        <v>42</v>
      </c>
      <c r="BV64" s="433" t="str">
        <f t="shared" si="12"/>
        <v/>
      </c>
      <c r="BW64" s="433" t="str">
        <f t="shared" si="13"/>
        <v/>
      </c>
      <c r="BX64" s="434" t="str">
        <f t="shared" si="14"/>
        <v/>
      </c>
      <c r="BY64" s="205" t="str">
        <f t="shared" si="43"/>
        <v/>
      </c>
      <c r="BZ64" s="205" t="str">
        <f t="shared" si="74"/>
        <v/>
      </c>
      <c r="CA64" s="207" t="str">
        <f t="shared" si="75"/>
        <v/>
      </c>
      <c r="CB64" s="453" t="str">
        <f>IF(BY64="","",COUNTIF(BY$23:BY63,"&lt;1")+1)</f>
        <v/>
      </c>
      <c r="CC64" s="205" t="str">
        <f t="shared" si="44"/>
        <v/>
      </c>
      <c r="CD64" s="436" t="str">
        <f t="shared" si="83"/>
        <v/>
      </c>
      <c r="CE64" s="433" t="str">
        <f t="shared" si="87"/>
        <v/>
      </c>
      <c r="CF64" s="438" t="str">
        <f t="shared" si="84"/>
        <v/>
      </c>
      <c r="CG64" s="433" t="str">
        <f t="shared" si="85"/>
        <v/>
      </c>
      <c r="CH64" s="439" t="str">
        <f t="shared" si="86"/>
        <v/>
      </c>
      <c r="CI64" s="205" t="str">
        <f t="shared" si="46"/>
        <v/>
      </c>
      <c r="CJ64" s="205" t="str">
        <f t="shared" si="47"/>
        <v/>
      </c>
      <c r="CK64" s="205" t="str">
        <f>IF(OR(N64="PIPAY450",N64="PIPAY900"),MRIt(J64,M64,V64,N64),IF(N64="OGFConNEW",MRIt(H64,M64,V64,N64),IF(N64="PIOGFCPAY450",MAX(60,(0.3*J64)+35),"")))</f>
        <v/>
      </c>
      <c r="CL64" s="205" t="str">
        <f t="shared" si="48"/>
        <v/>
      </c>
      <c r="CM64" s="208">
        <f t="shared" si="49"/>
        <v>0</v>
      </c>
      <c r="CN64" s="440" t="str">
        <f>IFERROR(IF(N64="60PAY900",ADJ60x(CM64),IF(N64="75PAY450",ADJ75x(CM64),IF(N64="PIPAY900",ADJPoTthick(CM64,CL64),IF(N64="PIPAY450",ADJPoTthin(CM64,CL64),IF(N64="OGFConNEW",ADJPoTogfc(CL64),""))))),"must corr")</f>
        <v/>
      </c>
      <c r="CO64" s="441" t="str">
        <f t="shared" si="50"/>
        <v/>
      </c>
      <c r="CQ64" s="205" t="str">
        <f t="shared" si="51"/>
        <v/>
      </c>
      <c r="CR64" s="205" t="str">
        <f>IF(OR(N64="PIPAY450",N64="PIPAY900",N64="PIOGFCPAY450",N64="75OGFCPAY450"),MRIt(J64,M64,V64,N64),IF(N64="OGFConNEW",MRIt(H64,M64,V64,N64),""))</f>
        <v/>
      </c>
      <c r="CS64" s="205" t="str">
        <f t="shared" si="52"/>
        <v/>
      </c>
      <c r="CT64" s="208" t="str">
        <f t="shared" si="53"/>
        <v/>
      </c>
      <c r="CU64" s="440" t="str">
        <f>IFERROR(IF(N64="60PAY900",ADJ60x(CT64),IF(N64="75PAY450",ADJ75x(CT64),IF(N64="PIPAY900",ADJPoTthick(CT64,CS64),IF(N64="PIPAY450",ADJPoTthin(CT64,CS64),IF(N64="OGFConNEW",ADJPoTogfc(CS64),""))))),"must corr")</f>
        <v/>
      </c>
      <c r="CV64" s="442" t="str">
        <f t="shared" si="54"/>
        <v/>
      </c>
      <c r="CW64" s="443"/>
      <c r="CY64" s="207"/>
      <c r="CZ64" s="444" t="s">
        <v>1876</v>
      </c>
      <c r="DA64" s="445" t="str">
        <f>IFERROR(IF(AZ64=TRUE,corval(CO64,CV64),CO64),CZ64)</f>
        <v/>
      </c>
      <c r="DB64" s="205" t="b">
        <f t="shared" si="55"/>
        <v>0</v>
      </c>
      <c r="DC64" s="205" t="b">
        <f t="shared" si="56"/>
        <v>1</v>
      </c>
      <c r="DD64" s="205" t="b">
        <f t="shared" si="57"/>
        <v>1</v>
      </c>
      <c r="DE64" s="446" t="str">
        <f t="shared" si="58"/>
        <v/>
      </c>
      <c r="DG64" s="208" t="str">
        <f t="shared" si="59"/>
        <v/>
      </c>
      <c r="DH64" s="208">
        <f t="shared" si="60"/>
        <v>0</v>
      </c>
      <c r="DI64" s="205" t="e">
        <f t="shared" si="61"/>
        <v>#VALUE!</v>
      </c>
      <c r="DJ64" s="205" t="e">
        <f t="shared" si="62"/>
        <v>#VALUE!</v>
      </c>
      <c r="DK64" s="205" t="e">
        <f t="shared" si="63"/>
        <v>#VALUE!</v>
      </c>
      <c r="DM64" s="208">
        <f t="shared" si="64"/>
        <v>0</v>
      </c>
      <c r="DN64" s="208">
        <f t="shared" si="65"/>
        <v>0</v>
      </c>
      <c r="DO64" s="205">
        <f t="shared" si="66"/>
        <v>75</v>
      </c>
      <c r="DP64" s="205">
        <f t="shared" si="67"/>
        <v>0</v>
      </c>
      <c r="DQ64" s="446" t="e">
        <f t="shared" ca="1" si="68"/>
        <v>#NAME?</v>
      </c>
      <c r="DR64" s="446" t="e">
        <f t="shared" ca="1" si="69"/>
        <v>#NAME?</v>
      </c>
      <c r="DT64" s="208">
        <f t="shared" si="70"/>
        <v>0</v>
      </c>
      <c r="DU64" s="446" t="e">
        <f t="shared" ca="1" si="71"/>
        <v>#NAME?</v>
      </c>
      <c r="DV64" s="446" t="e">
        <f t="shared" ca="1" si="72"/>
        <v>#NAME?</v>
      </c>
    </row>
    <row r="65" spans="1:126" ht="15" customHeight="1" x14ac:dyDescent="0.25">
      <c r="A65" s="448" t="str">
        <f>IFERROR(ROUNDUP(IF(OR(N65="PIPAY450",N65="PIPAY900"),MRIt(J65,M65,V65,N65),IF(N65="PIOGFCPAY450",MAX(60,(0.3*J65)+35),"")),1),"")</f>
        <v/>
      </c>
      <c r="B65" s="413">
        <v>43</v>
      </c>
      <c r="C65" s="414"/>
      <c r="D65" s="449"/>
      <c r="E65" s="416" t="str">
        <f>IF('EXIST IP'!A44="","",'EXIST IP'!A44)</f>
        <v/>
      </c>
      <c r="F65" s="450" t="str">
        <f>IF('EXIST IP'!B44="","",'EXIST IP'!B44)</f>
        <v/>
      </c>
      <c r="G65" s="450" t="str">
        <f>IF('EXIST IP'!C44="","",'EXIST IP'!C44)</f>
        <v/>
      </c>
      <c r="H65" s="418" t="str">
        <f>IF('EXIST IP'!D44="","",'EXIST IP'!D44)</f>
        <v/>
      </c>
      <c r="I65" s="451" t="str">
        <f>IF(BASELINE!D44="","",BASELINE!D44)</f>
        <v/>
      </c>
      <c r="J65" s="420"/>
      <c r="K65" s="421"/>
      <c r="L65" s="422" t="str">
        <f>IF(FINAL!D44=0,"",FINAL!D44)</f>
        <v/>
      </c>
      <c r="M65" s="421"/>
      <c r="N65" s="421"/>
      <c r="O65" s="421"/>
      <c r="P65" s="423" t="str">
        <f t="shared" si="31"/>
        <v/>
      </c>
      <c r="Q65" s="424" t="str">
        <f t="shared" si="32"/>
        <v/>
      </c>
      <c r="R65" s="425"/>
      <c r="S65" s="452" t="str">
        <f t="shared" si="73"/>
        <v/>
      </c>
      <c r="T65" s="427" t="str">
        <f>IF(OR(BASELINE!I44&gt;BASELINE!J44,FINAL!I44&gt;FINAL!J44),"M.D.","")</f>
        <v/>
      </c>
      <c r="U65" s="428" t="str">
        <f t="shared" si="33"/>
        <v/>
      </c>
      <c r="V65" s="429" t="str">
        <f t="shared" si="34"/>
        <v/>
      </c>
      <c r="W65" s="429" t="str">
        <f t="shared" si="35"/>
        <v/>
      </c>
      <c r="X65" s="430" t="str">
        <f t="shared" si="36"/>
        <v/>
      </c>
      <c r="Y65" s="429" t="str">
        <f t="shared" si="37"/>
        <v/>
      </c>
      <c r="Z65" s="429" t="str">
        <f t="shared" si="76"/>
        <v/>
      </c>
      <c r="AA65" s="429" t="str">
        <f t="shared" si="77"/>
        <v/>
      </c>
      <c r="AB65" s="429" t="str">
        <f t="shared" si="78"/>
        <v/>
      </c>
      <c r="AC65" s="429" t="str">
        <f t="shared" si="79"/>
        <v/>
      </c>
      <c r="AD65" s="429" t="str">
        <f t="shared" si="80"/>
        <v/>
      </c>
      <c r="AE65" s="429" t="str">
        <f t="shared" si="38"/>
        <v/>
      </c>
      <c r="AF65" s="429" t="str">
        <f t="shared" si="8"/>
        <v/>
      </c>
      <c r="AG65" s="429" t="str">
        <f t="shared" si="81"/>
        <v/>
      </c>
      <c r="AH65" s="429" t="str">
        <f t="shared" si="82"/>
        <v/>
      </c>
      <c r="AI65" s="431" t="str">
        <f t="shared" si="11"/>
        <v/>
      </c>
      <c r="AJ65" s="429" t="str">
        <f t="shared" si="39"/>
        <v/>
      </c>
      <c r="AK65" s="429" t="str">
        <f t="shared" si="40"/>
        <v/>
      </c>
      <c r="AL65" s="429" t="str">
        <f t="shared" si="41"/>
        <v/>
      </c>
      <c r="AM65" s="429" t="str">
        <f t="shared" si="42"/>
        <v/>
      </c>
      <c r="AN65" s="432"/>
      <c r="AO65" s="432"/>
      <c r="AP65" s="205"/>
      <c r="AQ65" s="205"/>
      <c r="AR65" s="205"/>
      <c r="AS65" s="205"/>
      <c r="AT65" s="205"/>
      <c r="AU65" s="205"/>
      <c r="AV65" s="205"/>
      <c r="AW65" s="205"/>
      <c r="AX65" s="205"/>
      <c r="AY65" s="205"/>
      <c r="AZ65" s="432"/>
      <c r="BU65" s="152">
        <v>43</v>
      </c>
      <c r="BV65" s="433" t="str">
        <f t="shared" si="12"/>
        <v/>
      </c>
      <c r="BW65" s="433" t="str">
        <f t="shared" si="13"/>
        <v/>
      </c>
      <c r="BX65" s="434" t="str">
        <f t="shared" si="14"/>
        <v/>
      </c>
      <c r="BY65" s="205" t="str">
        <f t="shared" si="43"/>
        <v/>
      </c>
      <c r="BZ65" s="205" t="str">
        <f t="shared" si="74"/>
        <v/>
      </c>
      <c r="CA65" s="207" t="str">
        <f t="shared" si="75"/>
        <v/>
      </c>
      <c r="CB65" s="453" t="str">
        <f>IF(BY65="","",COUNTIF(BY$23:BY64,"&lt;1")+1)</f>
        <v/>
      </c>
      <c r="CC65" s="205" t="str">
        <f t="shared" si="44"/>
        <v/>
      </c>
      <c r="CD65" s="436" t="str">
        <f t="shared" si="83"/>
        <v/>
      </c>
      <c r="CE65" s="433" t="str">
        <f t="shared" si="87"/>
        <v/>
      </c>
      <c r="CF65" s="438" t="str">
        <f t="shared" si="84"/>
        <v/>
      </c>
      <c r="CG65" s="433" t="str">
        <f t="shared" si="85"/>
        <v/>
      </c>
      <c r="CH65" s="439" t="str">
        <f t="shared" si="86"/>
        <v/>
      </c>
      <c r="CI65" s="205" t="str">
        <f t="shared" si="46"/>
        <v/>
      </c>
      <c r="CJ65" s="205" t="str">
        <f t="shared" si="47"/>
        <v/>
      </c>
      <c r="CK65" s="205" t="str">
        <f>IF(OR(N65="PIPAY450",N65="PIPAY900"),MRIt(J65,M65,V65,N65),IF(N65="OGFConNEW",MRIt(H65,M65,V65,N65),IF(N65="PIOGFCPAY450",MAX(60,(0.3*J65)+35),"")))</f>
        <v/>
      </c>
      <c r="CL65" s="205" t="str">
        <f t="shared" si="48"/>
        <v/>
      </c>
      <c r="CM65" s="208">
        <f t="shared" si="49"/>
        <v>0</v>
      </c>
      <c r="CN65" s="440" t="str">
        <f>IFERROR(IF(N65="60PAY900",ADJ60x(CM65),IF(N65="75PAY450",ADJ75x(CM65),IF(N65="PIPAY900",ADJPoTthick(CM65,CL65),IF(N65="PIPAY450",ADJPoTthin(CM65,CL65),IF(N65="OGFConNEW",ADJPoTogfc(CL65),""))))),"must corr")</f>
        <v/>
      </c>
      <c r="CO65" s="441" t="str">
        <f t="shared" si="50"/>
        <v/>
      </c>
      <c r="CQ65" s="205" t="str">
        <f t="shared" si="51"/>
        <v/>
      </c>
      <c r="CR65" s="205" t="str">
        <f>IF(OR(N65="PIPAY450",N65="PIPAY900",N65="PIOGFCPAY450",N65="75OGFCPAY450"),MRIt(J65,M65,V65,N65),IF(N65="OGFConNEW",MRIt(H65,M65,V65,N65),""))</f>
        <v/>
      </c>
      <c r="CS65" s="205" t="str">
        <f t="shared" si="52"/>
        <v/>
      </c>
      <c r="CT65" s="208" t="str">
        <f t="shared" si="53"/>
        <v/>
      </c>
      <c r="CU65" s="440" t="str">
        <f>IFERROR(IF(N65="60PAY900",ADJ60x(CT65),IF(N65="75PAY450",ADJ75x(CT65),IF(N65="PIPAY900",ADJPoTthick(CT65,CS65),IF(N65="PIPAY450",ADJPoTthin(CT65,CS65),IF(N65="OGFConNEW",ADJPoTogfc(CS65),""))))),"must corr")</f>
        <v/>
      </c>
      <c r="CV65" s="442" t="str">
        <f t="shared" si="54"/>
        <v/>
      </c>
      <c r="CW65" s="443"/>
      <c r="CY65" s="207"/>
      <c r="CZ65" s="444" t="s">
        <v>1876</v>
      </c>
      <c r="DA65" s="445" t="str">
        <f>IFERROR(IF(AZ65=TRUE,corval(CO65,CV65),CO65),CZ65)</f>
        <v/>
      </c>
      <c r="DB65" s="205" t="b">
        <f t="shared" si="55"/>
        <v>0</v>
      </c>
      <c r="DC65" s="205" t="b">
        <f t="shared" si="56"/>
        <v>1</v>
      </c>
      <c r="DD65" s="205" t="b">
        <f t="shared" si="57"/>
        <v>1</v>
      </c>
      <c r="DE65" s="446" t="str">
        <f t="shared" si="58"/>
        <v/>
      </c>
      <c r="DG65" s="208" t="str">
        <f t="shared" si="59"/>
        <v/>
      </c>
      <c r="DH65" s="208">
        <f t="shared" si="60"/>
        <v>0</v>
      </c>
      <c r="DI65" s="205" t="e">
        <f t="shared" si="61"/>
        <v>#VALUE!</v>
      </c>
      <c r="DJ65" s="205" t="e">
        <f t="shared" si="62"/>
        <v>#VALUE!</v>
      </c>
      <c r="DK65" s="205" t="e">
        <f t="shared" si="63"/>
        <v>#VALUE!</v>
      </c>
      <c r="DM65" s="208">
        <f t="shared" si="64"/>
        <v>0</v>
      </c>
      <c r="DN65" s="208">
        <f t="shared" si="65"/>
        <v>0</v>
      </c>
      <c r="DO65" s="205">
        <f t="shared" si="66"/>
        <v>75</v>
      </c>
      <c r="DP65" s="205">
        <f t="shared" si="67"/>
        <v>0</v>
      </c>
      <c r="DQ65" s="446" t="e">
        <f t="shared" ca="1" si="68"/>
        <v>#NAME?</v>
      </c>
      <c r="DR65" s="446" t="e">
        <f t="shared" ca="1" si="69"/>
        <v>#NAME?</v>
      </c>
      <c r="DT65" s="208">
        <f t="shared" si="70"/>
        <v>0</v>
      </c>
      <c r="DU65" s="446" t="e">
        <f t="shared" ca="1" si="71"/>
        <v>#NAME?</v>
      </c>
      <c r="DV65" s="446" t="e">
        <f t="shared" ca="1" si="72"/>
        <v>#NAME?</v>
      </c>
    </row>
    <row r="66" spans="1:126" ht="15.75" x14ac:dyDescent="0.25">
      <c r="A66" s="448" t="str">
        <f>IFERROR(ROUNDUP(IF(OR(N66="PIPAY450",N66="PIPAY900"),MRIt(J66,M66,V66,N66),IF(N66="PIOGFCPAY450",MAX(60,(0.3*J66)+35),"")),1),"")</f>
        <v/>
      </c>
      <c r="B66" s="413">
        <v>44</v>
      </c>
      <c r="C66" s="414"/>
      <c r="D66" s="449"/>
      <c r="E66" s="416" t="str">
        <f>IF('EXIST IP'!A45="","",'EXIST IP'!A45)</f>
        <v/>
      </c>
      <c r="F66" s="450" t="str">
        <f>IF('EXIST IP'!B45="","",'EXIST IP'!B45)</f>
        <v/>
      </c>
      <c r="G66" s="450" t="str">
        <f>IF('EXIST IP'!C45="","",'EXIST IP'!C45)</f>
        <v/>
      </c>
      <c r="H66" s="418" t="str">
        <f>IF('EXIST IP'!D45="","",'EXIST IP'!D45)</f>
        <v/>
      </c>
      <c r="I66" s="451" t="str">
        <f>IF(BASELINE!D45="","",BASELINE!D45)</f>
        <v/>
      </c>
      <c r="J66" s="420"/>
      <c r="K66" s="421"/>
      <c r="L66" s="422" t="str">
        <f>IF(FINAL!D45=0,"",FINAL!D45)</f>
        <v/>
      </c>
      <c r="M66" s="421"/>
      <c r="N66" s="421"/>
      <c r="O66" s="421"/>
      <c r="P66" s="423" t="str">
        <f t="shared" si="31"/>
        <v/>
      </c>
      <c r="Q66" s="424" t="str">
        <f t="shared" si="32"/>
        <v/>
      </c>
      <c r="R66" s="425"/>
      <c r="S66" s="452" t="str">
        <f t="shared" si="73"/>
        <v/>
      </c>
      <c r="T66" s="427" t="str">
        <f>IF(OR(BASELINE!I45&gt;BASELINE!J45,FINAL!I45&gt;FINAL!J45),"M.D.","")</f>
        <v/>
      </c>
      <c r="U66" s="428" t="str">
        <f t="shared" si="33"/>
        <v/>
      </c>
      <c r="V66" s="429" t="str">
        <f t="shared" si="34"/>
        <v/>
      </c>
      <c r="W66" s="429" t="str">
        <f t="shared" si="35"/>
        <v/>
      </c>
      <c r="X66" s="430" t="str">
        <f t="shared" si="36"/>
        <v/>
      </c>
      <c r="Y66" s="429" t="str">
        <f t="shared" si="37"/>
        <v/>
      </c>
      <c r="Z66" s="429" t="str">
        <f t="shared" si="76"/>
        <v/>
      </c>
      <c r="AA66" s="429" t="str">
        <f t="shared" si="77"/>
        <v/>
      </c>
      <c r="AB66" s="429" t="str">
        <f t="shared" si="78"/>
        <v/>
      </c>
      <c r="AC66" s="429" t="str">
        <f t="shared" si="79"/>
        <v/>
      </c>
      <c r="AD66" s="429" t="str">
        <f t="shared" si="80"/>
        <v/>
      </c>
      <c r="AE66" s="429" t="str">
        <f t="shared" si="38"/>
        <v/>
      </c>
      <c r="AF66" s="429" t="str">
        <f t="shared" si="8"/>
        <v/>
      </c>
      <c r="AG66" s="429" t="str">
        <f t="shared" si="81"/>
        <v/>
      </c>
      <c r="AH66" s="429" t="str">
        <f t="shared" si="82"/>
        <v/>
      </c>
      <c r="AI66" s="431" t="str">
        <f t="shared" si="11"/>
        <v/>
      </c>
      <c r="AJ66" s="429" t="str">
        <f t="shared" si="39"/>
        <v/>
      </c>
      <c r="AK66" s="429" t="str">
        <f t="shared" si="40"/>
        <v/>
      </c>
      <c r="AL66" s="429" t="str">
        <f t="shared" si="41"/>
        <v/>
      </c>
      <c r="AM66" s="429" t="str">
        <f t="shared" si="42"/>
        <v/>
      </c>
      <c r="AN66" s="432"/>
      <c r="AO66" s="432"/>
      <c r="AP66" s="205"/>
      <c r="AQ66" s="205"/>
      <c r="AR66" s="205"/>
      <c r="AS66" s="205"/>
      <c r="AT66" s="205"/>
      <c r="AU66" s="205"/>
      <c r="AV66" s="205"/>
      <c r="AW66" s="205"/>
      <c r="AX66" s="205"/>
      <c r="AY66" s="205"/>
      <c r="AZ66" s="432"/>
      <c r="BU66" s="152">
        <v>44</v>
      </c>
      <c r="BV66" s="433" t="str">
        <f t="shared" si="12"/>
        <v/>
      </c>
      <c r="BW66" s="433" t="str">
        <f t="shared" si="13"/>
        <v/>
      </c>
      <c r="BX66" s="434" t="str">
        <f t="shared" si="14"/>
        <v/>
      </c>
      <c r="BY66" s="205" t="str">
        <f t="shared" si="43"/>
        <v/>
      </c>
      <c r="BZ66" s="205" t="str">
        <f t="shared" si="74"/>
        <v/>
      </c>
      <c r="CA66" s="207" t="str">
        <f t="shared" si="75"/>
        <v/>
      </c>
      <c r="CB66" s="453" t="str">
        <f>IF(BY66="","",COUNTIF(BY$23:BY65,"&lt;1")+1)</f>
        <v/>
      </c>
      <c r="CC66" s="205" t="str">
        <f t="shared" si="44"/>
        <v/>
      </c>
      <c r="CD66" s="436" t="str">
        <f t="shared" si="83"/>
        <v/>
      </c>
      <c r="CE66" s="433" t="str">
        <f t="shared" si="87"/>
        <v/>
      </c>
      <c r="CF66" s="438" t="str">
        <f t="shared" si="84"/>
        <v/>
      </c>
      <c r="CG66" s="433" t="str">
        <f t="shared" si="85"/>
        <v/>
      </c>
      <c r="CH66" s="439" t="str">
        <f t="shared" si="86"/>
        <v/>
      </c>
      <c r="CI66" s="205" t="str">
        <f t="shared" si="46"/>
        <v/>
      </c>
      <c r="CJ66" s="205" t="str">
        <f t="shared" si="47"/>
        <v/>
      </c>
      <c r="CK66" s="205" t="str">
        <f>IF(OR(N66="PIPAY450",N66="PIPAY900"),MRIt(J66,M66,V66,N66),IF(N66="OGFConNEW",MRIt(H66,M66,V66,N66),IF(N66="PIOGFCPAY450",MAX(60,(0.3*J66)+35),"")))</f>
        <v/>
      </c>
      <c r="CL66" s="205" t="str">
        <f t="shared" si="48"/>
        <v/>
      </c>
      <c r="CM66" s="208">
        <f t="shared" si="49"/>
        <v>0</v>
      </c>
      <c r="CN66" s="440" t="str">
        <f>IFERROR(IF(N66="60PAY900",ADJ60x(CM66),IF(N66="75PAY450",ADJ75x(CM66),IF(N66="PIPAY900",ADJPoTthick(CM66,CL66),IF(N66="PIPAY450",ADJPoTthin(CM66,CL66),IF(N66="OGFConNEW",ADJPoTogfc(CL66),""))))),"must corr")</f>
        <v/>
      </c>
      <c r="CO66" s="441" t="str">
        <f t="shared" si="50"/>
        <v/>
      </c>
      <c r="CQ66" s="205" t="str">
        <f t="shared" si="51"/>
        <v/>
      </c>
      <c r="CR66" s="205" t="str">
        <f>IF(OR(N66="PIPAY450",N66="PIPAY900",N66="PIOGFCPAY450",N66="75OGFCPAY450"),MRIt(J66,M66,V66,N66),IF(N66="OGFConNEW",MRIt(H66,M66,V66,N66),""))</f>
        <v/>
      </c>
      <c r="CS66" s="205" t="str">
        <f t="shared" si="52"/>
        <v/>
      </c>
      <c r="CT66" s="208" t="str">
        <f t="shared" si="53"/>
        <v/>
      </c>
      <c r="CU66" s="440" t="str">
        <f>IFERROR(IF(N66="60PAY900",ADJ60x(CT66),IF(N66="75PAY450",ADJ75x(CT66),IF(N66="PIPAY900",ADJPoTthick(CT66,CS66),IF(N66="PIPAY450",ADJPoTthin(CT66,CS66),IF(N66="OGFConNEW",ADJPoTogfc(CS66),""))))),"must corr")</f>
        <v/>
      </c>
      <c r="CV66" s="442" t="str">
        <f t="shared" si="54"/>
        <v/>
      </c>
      <c r="CW66" s="443"/>
      <c r="CY66" s="207"/>
      <c r="CZ66" s="444" t="s">
        <v>1876</v>
      </c>
      <c r="DA66" s="445" t="str">
        <f>IFERROR(IF(AZ66=TRUE,corval(CO66,CV66),CO66),CZ66)</f>
        <v/>
      </c>
      <c r="DB66" s="205" t="b">
        <f t="shared" si="55"/>
        <v>0</v>
      </c>
      <c r="DC66" s="205" t="b">
        <f t="shared" si="56"/>
        <v>1</v>
      </c>
      <c r="DD66" s="205" t="b">
        <f t="shared" si="57"/>
        <v>1</v>
      </c>
      <c r="DE66" s="446" t="str">
        <f t="shared" si="58"/>
        <v/>
      </c>
      <c r="DG66" s="208" t="str">
        <f t="shared" si="59"/>
        <v/>
      </c>
      <c r="DH66" s="208">
        <f t="shared" si="60"/>
        <v>0</v>
      </c>
      <c r="DI66" s="205" t="e">
        <f t="shared" si="61"/>
        <v>#VALUE!</v>
      </c>
      <c r="DJ66" s="205" t="e">
        <f t="shared" si="62"/>
        <v>#VALUE!</v>
      </c>
      <c r="DK66" s="205" t="e">
        <f t="shared" si="63"/>
        <v>#VALUE!</v>
      </c>
      <c r="DM66" s="208">
        <f t="shared" si="64"/>
        <v>0</v>
      </c>
      <c r="DN66" s="208">
        <f t="shared" si="65"/>
        <v>0</v>
      </c>
      <c r="DO66" s="205">
        <f t="shared" si="66"/>
        <v>75</v>
      </c>
      <c r="DP66" s="205">
        <f t="shared" si="67"/>
        <v>0</v>
      </c>
      <c r="DQ66" s="446" t="e">
        <f t="shared" ca="1" si="68"/>
        <v>#NAME?</v>
      </c>
      <c r="DR66" s="446" t="e">
        <f t="shared" ca="1" si="69"/>
        <v>#NAME?</v>
      </c>
      <c r="DT66" s="208">
        <f t="shared" si="70"/>
        <v>0</v>
      </c>
      <c r="DU66" s="446" t="e">
        <f t="shared" ca="1" si="71"/>
        <v>#NAME?</v>
      </c>
      <c r="DV66" s="446" t="e">
        <f t="shared" ca="1" si="72"/>
        <v>#NAME?</v>
      </c>
    </row>
    <row r="67" spans="1:126" ht="15.75" x14ac:dyDescent="0.25">
      <c r="A67" s="448" t="str">
        <f>IFERROR(ROUNDUP(IF(OR(N67="PIPAY450",N67="PIPAY900"),MRIt(J67,M67,V67,N67),IF(N67="PIOGFCPAY450",MAX(60,(0.3*J67)+35),"")),1),"")</f>
        <v/>
      </c>
      <c r="B67" s="413">
        <v>45</v>
      </c>
      <c r="C67" s="414"/>
      <c r="D67" s="449"/>
      <c r="E67" s="416" t="str">
        <f>IF('EXIST IP'!A46="","",'EXIST IP'!A46)</f>
        <v/>
      </c>
      <c r="F67" s="450" t="str">
        <f>IF('EXIST IP'!B46="","",'EXIST IP'!B46)</f>
        <v/>
      </c>
      <c r="G67" s="450" t="str">
        <f>IF('EXIST IP'!C46="","",'EXIST IP'!C46)</f>
        <v/>
      </c>
      <c r="H67" s="418" t="str">
        <f>IF('EXIST IP'!D46="","",'EXIST IP'!D46)</f>
        <v/>
      </c>
      <c r="I67" s="451" t="str">
        <f>IF(BASELINE!D46="","",BASELINE!D46)</f>
        <v/>
      </c>
      <c r="J67" s="420"/>
      <c r="K67" s="421"/>
      <c r="L67" s="422" t="str">
        <f>IF(FINAL!D46=0,"",FINAL!D46)</f>
        <v/>
      </c>
      <c r="M67" s="421"/>
      <c r="N67" s="421"/>
      <c r="O67" s="421"/>
      <c r="P67" s="423" t="str">
        <f t="shared" si="31"/>
        <v/>
      </c>
      <c r="Q67" s="424" t="str">
        <f t="shared" si="32"/>
        <v/>
      </c>
      <c r="R67" s="425"/>
      <c r="S67" s="452" t="str">
        <f t="shared" si="73"/>
        <v/>
      </c>
      <c r="T67" s="427" t="str">
        <f>IF(OR(BASELINE!I46&gt;BASELINE!J46,FINAL!I46&gt;FINAL!J46),"M.D.","")</f>
        <v/>
      </c>
      <c r="U67" s="428" t="str">
        <f t="shared" si="33"/>
        <v/>
      </c>
      <c r="V67" s="429" t="str">
        <f t="shared" si="34"/>
        <v/>
      </c>
      <c r="W67" s="429" t="str">
        <f t="shared" si="35"/>
        <v/>
      </c>
      <c r="X67" s="430" t="str">
        <f t="shared" si="36"/>
        <v/>
      </c>
      <c r="Y67" s="429" t="str">
        <f t="shared" si="37"/>
        <v/>
      </c>
      <c r="Z67" s="429" t="str">
        <f t="shared" si="76"/>
        <v/>
      </c>
      <c r="AA67" s="429" t="str">
        <f t="shared" si="77"/>
        <v/>
      </c>
      <c r="AB67" s="429" t="str">
        <f t="shared" si="78"/>
        <v/>
      </c>
      <c r="AC67" s="429" t="str">
        <f t="shared" si="79"/>
        <v/>
      </c>
      <c r="AD67" s="429" t="str">
        <f t="shared" si="80"/>
        <v/>
      </c>
      <c r="AE67" s="429" t="str">
        <f t="shared" si="38"/>
        <v/>
      </c>
      <c r="AF67" s="429" t="str">
        <f t="shared" si="8"/>
        <v/>
      </c>
      <c r="AG67" s="429" t="str">
        <f t="shared" si="81"/>
        <v/>
      </c>
      <c r="AH67" s="429" t="str">
        <f t="shared" si="82"/>
        <v/>
      </c>
      <c r="AI67" s="431" t="str">
        <f t="shared" si="11"/>
        <v/>
      </c>
      <c r="AJ67" s="429" t="str">
        <f t="shared" si="39"/>
        <v/>
      </c>
      <c r="AK67" s="429" t="str">
        <f t="shared" si="40"/>
        <v/>
      </c>
      <c r="AL67" s="429" t="str">
        <f t="shared" si="41"/>
        <v/>
      </c>
      <c r="AM67" s="429" t="str">
        <f t="shared" si="42"/>
        <v/>
      </c>
      <c r="AN67" s="432"/>
      <c r="AO67" s="432"/>
      <c r="AP67" s="205"/>
      <c r="AQ67" s="205"/>
      <c r="AR67" s="205"/>
      <c r="AS67" s="205"/>
      <c r="AT67" s="205"/>
      <c r="AU67" s="205"/>
      <c r="AV67" s="205"/>
      <c r="AW67" s="205"/>
      <c r="AX67" s="205"/>
      <c r="AY67" s="205"/>
      <c r="AZ67" s="432"/>
      <c r="BU67" s="152">
        <v>45</v>
      </c>
      <c r="BV67" s="433" t="str">
        <f t="shared" si="12"/>
        <v/>
      </c>
      <c r="BW67" s="433" t="str">
        <f t="shared" si="13"/>
        <v/>
      </c>
      <c r="BX67" s="434" t="str">
        <f t="shared" si="14"/>
        <v/>
      </c>
      <c r="BY67" s="205" t="str">
        <f t="shared" si="43"/>
        <v/>
      </c>
      <c r="BZ67" s="205" t="str">
        <f t="shared" si="74"/>
        <v/>
      </c>
      <c r="CA67" s="207" t="str">
        <f t="shared" si="75"/>
        <v/>
      </c>
      <c r="CB67" s="453" t="str">
        <f>IF(BY67="","",COUNTIF(BY$23:BY66,"&lt;1")+1)</f>
        <v/>
      </c>
      <c r="CC67" s="205" t="str">
        <f t="shared" si="44"/>
        <v/>
      </c>
      <c r="CD67" s="436" t="str">
        <f t="shared" si="83"/>
        <v/>
      </c>
      <c r="CE67" s="433" t="str">
        <f t="shared" si="87"/>
        <v/>
      </c>
      <c r="CF67" s="438" t="str">
        <f t="shared" si="84"/>
        <v/>
      </c>
      <c r="CG67" s="433" t="str">
        <f t="shared" si="85"/>
        <v/>
      </c>
      <c r="CH67" s="439" t="str">
        <f t="shared" si="86"/>
        <v/>
      </c>
      <c r="CI67" s="205" t="str">
        <f t="shared" si="46"/>
        <v/>
      </c>
      <c r="CJ67" s="205" t="str">
        <f t="shared" si="47"/>
        <v/>
      </c>
      <c r="CK67" s="205" t="str">
        <f>IF(OR(N67="PIPAY450",N67="PIPAY900"),MRIt(J67,M67,V67,N67),IF(N67="OGFConNEW",MRIt(H67,M67,V67,N67),IF(N67="PIOGFCPAY450",MAX(60,(0.3*J67)+35),"")))</f>
        <v/>
      </c>
      <c r="CL67" s="205" t="str">
        <f t="shared" si="48"/>
        <v/>
      </c>
      <c r="CM67" s="208">
        <f t="shared" si="49"/>
        <v>0</v>
      </c>
      <c r="CN67" s="440" t="str">
        <f>IFERROR(IF(N67="60PAY900",ADJ60x(CM67),IF(N67="75PAY450",ADJ75x(CM67),IF(N67="PIPAY900",ADJPoTthick(CM67,CL67),IF(N67="PIPAY450",ADJPoTthin(CM67,CL67),IF(N67="OGFConNEW",ADJPoTogfc(CL67),""))))),"must corr")</f>
        <v/>
      </c>
      <c r="CO67" s="441" t="str">
        <f t="shared" si="50"/>
        <v/>
      </c>
      <c r="CQ67" s="205" t="str">
        <f t="shared" si="51"/>
        <v/>
      </c>
      <c r="CR67" s="205" t="str">
        <f>IF(OR(N67="PIPAY450",N67="PIPAY900",N67="PIOGFCPAY450",N67="75OGFCPAY450"),MRIt(J67,M67,V67,N67),IF(N67="OGFConNEW",MRIt(H67,M67,V67,N67),""))</f>
        <v/>
      </c>
      <c r="CS67" s="205" t="str">
        <f t="shared" si="52"/>
        <v/>
      </c>
      <c r="CT67" s="208" t="str">
        <f t="shared" si="53"/>
        <v/>
      </c>
      <c r="CU67" s="440" t="str">
        <f>IFERROR(IF(N67="60PAY900",ADJ60x(CT67),IF(N67="75PAY450",ADJ75x(CT67),IF(N67="PIPAY900",ADJPoTthick(CT67,CS67),IF(N67="PIPAY450",ADJPoTthin(CT67,CS67),IF(N67="OGFConNEW",ADJPoTogfc(CS67),""))))),"must corr")</f>
        <v/>
      </c>
      <c r="CV67" s="442" t="str">
        <f t="shared" si="54"/>
        <v/>
      </c>
      <c r="CW67" s="443"/>
      <c r="CY67" s="207"/>
      <c r="CZ67" s="444" t="s">
        <v>1876</v>
      </c>
      <c r="DA67" s="445" t="str">
        <f>IFERROR(IF(AZ67=TRUE,corval(CO67,CV67),CO67),CZ67)</f>
        <v/>
      </c>
      <c r="DB67" s="205" t="b">
        <f t="shared" si="55"/>
        <v>0</v>
      </c>
      <c r="DC67" s="205" t="b">
        <f t="shared" si="56"/>
        <v>1</v>
      </c>
      <c r="DD67" s="205" t="b">
        <f t="shared" si="57"/>
        <v>1</v>
      </c>
      <c r="DE67" s="446" t="str">
        <f t="shared" si="58"/>
        <v/>
      </c>
      <c r="DG67" s="208" t="str">
        <f t="shared" si="59"/>
        <v/>
      </c>
      <c r="DH67" s="208">
        <f t="shared" si="60"/>
        <v>0</v>
      </c>
      <c r="DI67" s="205" t="e">
        <f t="shared" si="61"/>
        <v>#VALUE!</v>
      </c>
      <c r="DJ67" s="205" t="e">
        <f t="shared" si="62"/>
        <v>#VALUE!</v>
      </c>
      <c r="DK67" s="205" t="e">
        <f t="shared" si="63"/>
        <v>#VALUE!</v>
      </c>
      <c r="DM67" s="208">
        <f t="shared" si="64"/>
        <v>0</v>
      </c>
      <c r="DN67" s="208">
        <f t="shared" si="65"/>
        <v>0</v>
      </c>
      <c r="DO67" s="205">
        <f t="shared" si="66"/>
        <v>75</v>
      </c>
      <c r="DP67" s="205">
        <f t="shared" si="67"/>
        <v>0</v>
      </c>
      <c r="DQ67" s="446" t="e">
        <f t="shared" ca="1" si="68"/>
        <v>#NAME?</v>
      </c>
      <c r="DR67" s="446" t="e">
        <f t="shared" ca="1" si="69"/>
        <v>#NAME?</v>
      </c>
      <c r="DT67" s="208">
        <f t="shared" si="70"/>
        <v>0</v>
      </c>
      <c r="DU67" s="446" t="e">
        <f t="shared" ca="1" si="71"/>
        <v>#NAME?</v>
      </c>
      <c r="DV67" s="446" t="e">
        <f t="shared" ca="1" si="72"/>
        <v>#NAME?</v>
      </c>
    </row>
    <row r="68" spans="1:126" ht="15" customHeight="1" x14ac:dyDescent="0.25">
      <c r="A68" s="448" t="str">
        <f>IFERROR(ROUNDUP(IF(OR(N68="PIPAY450",N68="PIPAY900"),MRIt(J68,M68,V68,N68),IF(N68="PIOGFCPAY450",MAX(60,(0.3*J68)+35),"")),1),"")</f>
        <v/>
      </c>
      <c r="B68" s="413">
        <v>46</v>
      </c>
      <c r="C68" s="414"/>
      <c r="D68" s="449"/>
      <c r="E68" s="416" t="str">
        <f>IF('EXIST IP'!A47="","",'EXIST IP'!A47)</f>
        <v/>
      </c>
      <c r="F68" s="450" t="str">
        <f>IF('EXIST IP'!B47="","",'EXIST IP'!B47)</f>
        <v/>
      </c>
      <c r="G68" s="450" t="str">
        <f>IF('EXIST IP'!C47="","",'EXIST IP'!C47)</f>
        <v/>
      </c>
      <c r="H68" s="418" t="str">
        <f>IF('EXIST IP'!D47="","",'EXIST IP'!D47)</f>
        <v/>
      </c>
      <c r="I68" s="451" t="str">
        <f>IF(BASELINE!D47="","",BASELINE!D47)</f>
        <v/>
      </c>
      <c r="J68" s="420"/>
      <c r="K68" s="421"/>
      <c r="L68" s="422" t="str">
        <f>IF(FINAL!D47=0,"",FINAL!D47)</f>
        <v/>
      </c>
      <c r="M68" s="421"/>
      <c r="N68" s="421"/>
      <c r="O68" s="421"/>
      <c r="P68" s="423" t="str">
        <f t="shared" si="31"/>
        <v/>
      </c>
      <c r="Q68" s="424" t="str">
        <f t="shared" si="32"/>
        <v/>
      </c>
      <c r="R68" s="425"/>
      <c r="S68" s="452" t="str">
        <f t="shared" si="73"/>
        <v/>
      </c>
      <c r="T68" s="427" t="str">
        <f>IF(OR(BASELINE!I47&gt;BASELINE!J47,FINAL!I47&gt;FINAL!J47),"M.D.","")</f>
        <v/>
      </c>
      <c r="U68" s="428" t="str">
        <f t="shared" si="33"/>
        <v/>
      </c>
      <c r="V68" s="429" t="str">
        <f t="shared" si="34"/>
        <v/>
      </c>
      <c r="W68" s="429" t="str">
        <f t="shared" si="35"/>
        <v/>
      </c>
      <c r="X68" s="430" t="str">
        <f t="shared" si="36"/>
        <v/>
      </c>
      <c r="Y68" s="429" t="str">
        <f t="shared" si="37"/>
        <v/>
      </c>
      <c r="Z68" s="429" t="str">
        <f t="shared" si="76"/>
        <v/>
      </c>
      <c r="AA68" s="429" t="str">
        <f t="shared" si="77"/>
        <v/>
      </c>
      <c r="AB68" s="429" t="str">
        <f t="shared" si="78"/>
        <v/>
      </c>
      <c r="AC68" s="429" t="str">
        <f t="shared" si="79"/>
        <v/>
      </c>
      <c r="AD68" s="429" t="str">
        <f t="shared" si="80"/>
        <v/>
      </c>
      <c r="AE68" s="429" t="str">
        <f t="shared" si="38"/>
        <v/>
      </c>
      <c r="AF68" s="429" t="str">
        <f t="shared" si="8"/>
        <v/>
      </c>
      <c r="AG68" s="429" t="str">
        <f t="shared" si="81"/>
        <v/>
      </c>
      <c r="AH68" s="429" t="str">
        <f t="shared" si="82"/>
        <v/>
      </c>
      <c r="AI68" s="431" t="str">
        <f t="shared" si="11"/>
        <v/>
      </c>
      <c r="AJ68" s="429" t="str">
        <f t="shared" si="39"/>
        <v/>
      </c>
      <c r="AK68" s="429" t="str">
        <f t="shared" si="40"/>
        <v/>
      </c>
      <c r="AL68" s="429" t="str">
        <f t="shared" si="41"/>
        <v/>
      </c>
      <c r="AM68" s="429" t="str">
        <f t="shared" si="42"/>
        <v/>
      </c>
      <c r="AN68" s="432"/>
      <c r="AO68" s="432"/>
      <c r="AP68" s="205"/>
      <c r="AQ68" s="205"/>
      <c r="AR68" s="205"/>
      <c r="AS68" s="205"/>
      <c r="AT68" s="205"/>
      <c r="AU68" s="205"/>
      <c r="AV68" s="205"/>
      <c r="AW68" s="205"/>
      <c r="AX68" s="205"/>
      <c r="AY68" s="205"/>
      <c r="AZ68" s="432"/>
      <c r="BU68" s="152">
        <v>46</v>
      </c>
      <c r="BV68" s="433" t="str">
        <f t="shared" si="12"/>
        <v/>
      </c>
      <c r="BW68" s="433" t="str">
        <f t="shared" si="13"/>
        <v/>
      </c>
      <c r="BX68" s="434" t="str">
        <f t="shared" si="14"/>
        <v/>
      </c>
      <c r="BY68" s="205" t="str">
        <f t="shared" si="43"/>
        <v/>
      </c>
      <c r="BZ68" s="205" t="str">
        <f t="shared" si="74"/>
        <v/>
      </c>
      <c r="CA68" s="207" t="str">
        <f t="shared" si="75"/>
        <v/>
      </c>
      <c r="CB68" s="453" t="str">
        <f>IF(BY68="","",COUNTIF(BY$23:BY67,"&lt;1")+1)</f>
        <v/>
      </c>
      <c r="CC68" s="205" t="str">
        <f t="shared" si="44"/>
        <v/>
      </c>
      <c r="CD68" s="436" t="str">
        <f t="shared" si="83"/>
        <v/>
      </c>
      <c r="CE68" s="433" t="str">
        <f t="shared" si="87"/>
        <v/>
      </c>
      <c r="CF68" s="438" t="str">
        <f t="shared" si="84"/>
        <v/>
      </c>
      <c r="CG68" s="433" t="str">
        <f t="shared" si="85"/>
        <v/>
      </c>
      <c r="CH68" s="439" t="str">
        <f t="shared" si="86"/>
        <v/>
      </c>
      <c r="CI68" s="205" t="str">
        <f t="shared" si="46"/>
        <v/>
      </c>
      <c r="CJ68" s="205" t="str">
        <f t="shared" si="47"/>
        <v/>
      </c>
      <c r="CK68" s="205" t="str">
        <f>IF(OR(N68="PIPAY450",N68="PIPAY900"),MRIt(J68,M68,V68,N68),IF(N68="OGFConNEW",MRIt(H68,M68,V68,N68),IF(N68="PIOGFCPAY450",MAX(60,(0.3*J68)+35),"")))</f>
        <v/>
      </c>
      <c r="CL68" s="205" t="str">
        <f t="shared" si="48"/>
        <v/>
      </c>
      <c r="CM68" s="208">
        <f t="shared" si="49"/>
        <v>0</v>
      </c>
      <c r="CN68" s="440" t="str">
        <f>IFERROR(IF(N68="60PAY900",ADJ60x(CM68),IF(N68="75PAY450",ADJ75x(CM68),IF(N68="PIPAY900",ADJPoTthick(CM68,CL68),IF(N68="PIPAY450",ADJPoTthin(CM68,CL68),IF(N68="OGFConNEW",ADJPoTogfc(CL68),""))))),"must corr")</f>
        <v/>
      </c>
      <c r="CO68" s="441" t="str">
        <f t="shared" si="50"/>
        <v/>
      </c>
      <c r="CQ68" s="205" t="str">
        <f t="shared" si="51"/>
        <v/>
      </c>
      <c r="CR68" s="205" t="str">
        <f>IF(OR(N68="PIPAY450",N68="PIPAY900",N68="PIOGFCPAY450",N68="75OGFCPAY450"),MRIt(J68,M68,V68,N68),IF(N68="OGFConNEW",MRIt(H68,M68,V68,N68),""))</f>
        <v/>
      </c>
      <c r="CS68" s="205" t="str">
        <f t="shared" si="52"/>
        <v/>
      </c>
      <c r="CT68" s="208" t="str">
        <f t="shared" si="53"/>
        <v/>
      </c>
      <c r="CU68" s="440" t="str">
        <f>IFERROR(IF(N68="60PAY900",ADJ60x(CT68),IF(N68="75PAY450",ADJ75x(CT68),IF(N68="PIPAY900",ADJPoTthick(CT68,CS68),IF(N68="PIPAY450",ADJPoTthin(CT68,CS68),IF(N68="OGFConNEW",ADJPoTogfc(CS68),""))))),"must corr")</f>
        <v/>
      </c>
      <c r="CV68" s="442" t="str">
        <f t="shared" si="54"/>
        <v/>
      </c>
      <c r="CW68" s="443"/>
      <c r="CY68" s="207"/>
      <c r="CZ68" s="444" t="s">
        <v>1876</v>
      </c>
      <c r="DA68" s="445" t="str">
        <f>IFERROR(IF(AZ68=TRUE,corval(CO68,CV68),CO68),CZ68)</f>
        <v/>
      </c>
      <c r="DB68" s="205" t="b">
        <f t="shared" si="55"/>
        <v>0</v>
      </c>
      <c r="DC68" s="205" t="b">
        <f t="shared" si="56"/>
        <v>1</v>
      </c>
      <c r="DD68" s="205" t="b">
        <f t="shared" si="57"/>
        <v>1</v>
      </c>
      <c r="DE68" s="446" t="str">
        <f t="shared" si="58"/>
        <v/>
      </c>
      <c r="DG68" s="208" t="str">
        <f t="shared" si="59"/>
        <v/>
      </c>
      <c r="DH68" s="208">
        <f t="shared" si="60"/>
        <v>0</v>
      </c>
      <c r="DI68" s="205" t="e">
        <f t="shared" si="61"/>
        <v>#VALUE!</v>
      </c>
      <c r="DJ68" s="205" t="e">
        <f t="shared" si="62"/>
        <v>#VALUE!</v>
      </c>
      <c r="DK68" s="205" t="e">
        <f t="shared" si="63"/>
        <v>#VALUE!</v>
      </c>
      <c r="DM68" s="208">
        <f t="shared" si="64"/>
        <v>0</v>
      </c>
      <c r="DN68" s="208">
        <f t="shared" si="65"/>
        <v>0</v>
      </c>
      <c r="DO68" s="205">
        <f t="shared" si="66"/>
        <v>75</v>
      </c>
      <c r="DP68" s="205">
        <f t="shared" si="67"/>
        <v>0</v>
      </c>
      <c r="DQ68" s="446" t="e">
        <f t="shared" ca="1" si="68"/>
        <v>#NAME?</v>
      </c>
      <c r="DR68" s="446" t="e">
        <f t="shared" ca="1" si="69"/>
        <v>#NAME?</v>
      </c>
      <c r="DT68" s="208">
        <f t="shared" si="70"/>
        <v>0</v>
      </c>
      <c r="DU68" s="446" t="e">
        <f t="shared" ca="1" si="71"/>
        <v>#NAME?</v>
      </c>
      <c r="DV68" s="446" t="e">
        <f t="shared" ca="1" si="72"/>
        <v>#NAME?</v>
      </c>
    </row>
    <row r="69" spans="1:126" ht="15.75" x14ac:dyDescent="0.25">
      <c r="A69" s="448" t="str">
        <f>IFERROR(ROUNDUP(IF(OR(N69="PIPAY450",N69="PIPAY900"),MRIt(J69,M69,V69,N69),IF(N69="PIOGFCPAY450",MAX(60,(0.3*J69)+35),"")),1),"")</f>
        <v/>
      </c>
      <c r="B69" s="413">
        <v>47</v>
      </c>
      <c r="C69" s="414"/>
      <c r="D69" s="449"/>
      <c r="E69" s="416" t="str">
        <f>IF('EXIST IP'!A48="","",'EXIST IP'!A48)</f>
        <v/>
      </c>
      <c r="F69" s="450" t="str">
        <f>IF('EXIST IP'!B48="","",'EXIST IP'!B48)</f>
        <v/>
      </c>
      <c r="G69" s="450" t="str">
        <f>IF('EXIST IP'!C48="","",'EXIST IP'!C48)</f>
        <v/>
      </c>
      <c r="H69" s="418" t="str">
        <f>IF('EXIST IP'!D48="","",'EXIST IP'!D48)</f>
        <v/>
      </c>
      <c r="I69" s="451" t="str">
        <f>IF(BASELINE!D48="","",BASELINE!D48)</f>
        <v/>
      </c>
      <c r="J69" s="420"/>
      <c r="K69" s="421"/>
      <c r="L69" s="422" t="str">
        <f>IF(FINAL!D48=0,"",FINAL!D48)</f>
        <v/>
      </c>
      <c r="M69" s="421"/>
      <c r="N69" s="421"/>
      <c r="O69" s="421"/>
      <c r="P69" s="423" t="str">
        <f t="shared" si="31"/>
        <v/>
      </c>
      <c r="Q69" s="424" t="str">
        <f t="shared" si="32"/>
        <v/>
      </c>
      <c r="R69" s="425"/>
      <c r="S69" s="452" t="str">
        <f t="shared" si="73"/>
        <v/>
      </c>
      <c r="T69" s="427" t="str">
        <f>IF(OR(BASELINE!I48&gt;BASELINE!J48,FINAL!I48&gt;FINAL!J48),"M.D.","")</f>
        <v/>
      </c>
      <c r="U69" s="428" t="str">
        <f t="shared" si="33"/>
        <v/>
      </c>
      <c r="V69" s="429" t="str">
        <f t="shared" si="34"/>
        <v/>
      </c>
      <c r="W69" s="429" t="str">
        <f t="shared" si="35"/>
        <v/>
      </c>
      <c r="X69" s="430" t="str">
        <f t="shared" si="36"/>
        <v/>
      </c>
      <c r="Y69" s="429" t="str">
        <f t="shared" si="37"/>
        <v/>
      </c>
      <c r="Z69" s="429" t="str">
        <f t="shared" si="76"/>
        <v/>
      </c>
      <c r="AA69" s="429" t="str">
        <f t="shared" si="77"/>
        <v/>
      </c>
      <c r="AB69" s="429" t="str">
        <f t="shared" si="78"/>
        <v/>
      </c>
      <c r="AC69" s="429" t="str">
        <f t="shared" si="79"/>
        <v/>
      </c>
      <c r="AD69" s="429" t="str">
        <f t="shared" si="80"/>
        <v/>
      </c>
      <c r="AE69" s="429" t="str">
        <f t="shared" si="38"/>
        <v/>
      </c>
      <c r="AF69" s="429" t="str">
        <f t="shared" si="8"/>
        <v/>
      </c>
      <c r="AG69" s="429" t="str">
        <f t="shared" si="81"/>
        <v/>
      </c>
      <c r="AH69" s="429" t="str">
        <f t="shared" si="82"/>
        <v/>
      </c>
      <c r="AI69" s="431" t="str">
        <f t="shared" si="11"/>
        <v/>
      </c>
      <c r="AJ69" s="429" t="str">
        <f t="shared" si="39"/>
        <v/>
      </c>
      <c r="AK69" s="429" t="str">
        <f t="shared" si="40"/>
        <v/>
      </c>
      <c r="AL69" s="429" t="str">
        <f t="shared" si="41"/>
        <v/>
      </c>
      <c r="AM69" s="429" t="str">
        <f t="shared" si="42"/>
        <v/>
      </c>
      <c r="AN69" s="432"/>
      <c r="AO69" s="432"/>
      <c r="AP69" s="205"/>
      <c r="AQ69" s="205"/>
      <c r="AR69" s="205"/>
      <c r="AS69" s="205"/>
      <c r="AT69" s="205"/>
      <c r="AU69" s="205"/>
      <c r="AV69" s="205"/>
      <c r="AW69" s="205"/>
      <c r="AX69" s="205"/>
      <c r="AY69" s="205"/>
      <c r="AZ69" s="432"/>
      <c r="BU69" s="152">
        <v>47</v>
      </c>
      <c r="BV69" s="433" t="str">
        <f t="shared" si="12"/>
        <v/>
      </c>
      <c r="BW69" s="433" t="str">
        <f t="shared" si="13"/>
        <v/>
      </c>
      <c r="BX69" s="434" t="str">
        <f t="shared" si="14"/>
        <v/>
      </c>
      <c r="BY69" s="205" t="str">
        <f t="shared" si="43"/>
        <v/>
      </c>
      <c r="BZ69" s="205" t="str">
        <f t="shared" si="74"/>
        <v/>
      </c>
      <c r="CA69" s="207" t="str">
        <f t="shared" si="75"/>
        <v/>
      </c>
      <c r="CB69" s="453" t="str">
        <f>IF(BY69="","",COUNTIF(BY$23:BY68,"&lt;1")+1)</f>
        <v/>
      </c>
      <c r="CC69" s="205" t="str">
        <f t="shared" si="44"/>
        <v/>
      </c>
      <c r="CD69" s="436" t="str">
        <f t="shared" si="83"/>
        <v/>
      </c>
      <c r="CE69" s="433" t="str">
        <f t="shared" si="87"/>
        <v/>
      </c>
      <c r="CF69" s="438" t="str">
        <f t="shared" si="84"/>
        <v/>
      </c>
      <c r="CG69" s="433" t="str">
        <f t="shared" si="85"/>
        <v/>
      </c>
      <c r="CH69" s="439" t="str">
        <f t="shared" si="86"/>
        <v/>
      </c>
      <c r="CI69" s="205" t="str">
        <f t="shared" si="46"/>
        <v/>
      </c>
      <c r="CJ69" s="205" t="str">
        <f t="shared" si="47"/>
        <v/>
      </c>
      <c r="CK69" s="205" t="str">
        <f>IF(OR(N69="PIPAY450",N69="PIPAY900"),MRIt(J69,M69,V69,N69),IF(N69="OGFConNEW",MRIt(H69,M69,V69,N69),IF(N69="PIOGFCPAY450",MAX(60,(0.3*J69)+35),"")))</f>
        <v/>
      </c>
      <c r="CL69" s="205" t="str">
        <f t="shared" si="48"/>
        <v/>
      </c>
      <c r="CM69" s="208">
        <f t="shared" si="49"/>
        <v>0</v>
      </c>
      <c r="CN69" s="440" t="str">
        <f>IFERROR(IF(N69="60PAY900",ADJ60x(CM69),IF(N69="75PAY450",ADJ75x(CM69),IF(N69="PIPAY900",ADJPoTthick(CM69,CL69),IF(N69="PIPAY450",ADJPoTthin(CM69,CL69),IF(N69="OGFConNEW",ADJPoTogfc(CL69),""))))),"must corr")</f>
        <v/>
      </c>
      <c r="CO69" s="441" t="str">
        <f t="shared" si="50"/>
        <v/>
      </c>
      <c r="CQ69" s="205" t="str">
        <f t="shared" si="51"/>
        <v/>
      </c>
      <c r="CR69" s="205" t="str">
        <f>IF(OR(N69="PIPAY450",N69="PIPAY900",N69="PIOGFCPAY450",N69="75OGFCPAY450"),MRIt(J69,M69,V69,N69),IF(N69="OGFConNEW",MRIt(H69,M69,V69,N69),""))</f>
        <v/>
      </c>
      <c r="CS69" s="205" t="str">
        <f t="shared" si="52"/>
        <v/>
      </c>
      <c r="CT69" s="208" t="str">
        <f t="shared" si="53"/>
        <v/>
      </c>
      <c r="CU69" s="440" t="str">
        <f>IFERROR(IF(N69="60PAY900",ADJ60x(CT69),IF(N69="75PAY450",ADJ75x(CT69),IF(N69="PIPAY900",ADJPoTthick(CT69,CS69),IF(N69="PIPAY450",ADJPoTthin(CT69,CS69),IF(N69="OGFConNEW",ADJPoTogfc(CS69),""))))),"must corr")</f>
        <v/>
      </c>
      <c r="CV69" s="442" t="str">
        <f t="shared" si="54"/>
        <v/>
      </c>
      <c r="CW69" s="443"/>
      <c r="CY69" s="207"/>
      <c r="CZ69" s="444" t="s">
        <v>1876</v>
      </c>
      <c r="DA69" s="445" t="str">
        <f>IFERROR(IF(AZ69=TRUE,corval(CO69,CV69),CO69),CZ69)</f>
        <v/>
      </c>
      <c r="DB69" s="205" t="b">
        <f t="shared" si="55"/>
        <v>0</v>
      </c>
      <c r="DC69" s="205" t="b">
        <f t="shared" si="56"/>
        <v>1</v>
      </c>
      <c r="DD69" s="205" t="b">
        <f t="shared" si="57"/>
        <v>1</v>
      </c>
      <c r="DE69" s="446" t="str">
        <f t="shared" si="58"/>
        <v/>
      </c>
      <c r="DG69" s="208" t="str">
        <f t="shared" si="59"/>
        <v/>
      </c>
      <c r="DH69" s="208">
        <f t="shared" si="60"/>
        <v>0</v>
      </c>
      <c r="DI69" s="205" t="e">
        <f t="shared" si="61"/>
        <v>#VALUE!</v>
      </c>
      <c r="DJ69" s="205" t="e">
        <f t="shared" si="62"/>
        <v>#VALUE!</v>
      </c>
      <c r="DK69" s="205" t="e">
        <f t="shared" si="63"/>
        <v>#VALUE!</v>
      </c>
      <c r="DM69" s="208">
        <f t="shared" si="64"/>
        <v>0</v>
      </c>
      <c r="DN69" s="208">
        <f t="shared" si="65"/>
        <v>0</v>
      </c>
      <c r="DO69" s="205">
        <f t="shared" si="66"/>
        <v>75</v>
      </c>
      <c r="DP69" s="205">
        <f t="shared" si="67"/>
        <v>0</v>
      </c>
      <c r="DQ69" s="446" t="e">
        <f t="shared" ca="1" si="68"/>
        <v>#NAME?</v>
      </c>
      <c r="DR69" s="446" t="e">
        <f t="shared" ca="1" si="69"/>
        <v>#NAME?</v>
      </c>
      <c r="DT69" s="208">
        <f t="shared" si="70"/>
        <v>0</v>
      </c>
      <c r="DU69" s="446" t="e">
        <f t="shared" ca="1" si="71"/>
        <v>#NAME?</v>
      </c>
      <c r="DV69" s="446" t="e">
        <f t="shared" ca="1" si="72"/>
        <v>#NAME?</v>
      </c>
    </row>
    <row r="70" spans="1:126" ht="15.75" x14ac:dyDescent="0.25">
      <c r="A70" s="448" t="str">
        <f>IFERROR(ROUNDUP(IF(OR(N70="PIPAY450",N70="PIPAY900"),MRIt(J70,M70,V70,N70),IF(N70="PIOGFCPAY450",MAX(60,(0.3*J70)+35),"")),1),"")</f>
        <v/>
      </c>
      <c r="B70" s="413">
        <v>48</v>
      </c>
      <c r="C70" s="414"/>
      <c r="D70" s="449"/>
      <c r="E70" s="416" t="str">
        <f>IF('EXIST IP'!A49="","",'EXIST IP'!A49)</f>
        <v/>
      </c>
      <c r="F70" s="450" t="str">
        <f>IF('EXIST IP'!B49="","",'EXIST IP'!B49)</f>
        <v/>
      </c>
      <c r="G70" s="450" t="str">
        <f>IF('EXIST IP'!C49="","",'EXIST IP'!C49)</f>
        <v/>
      </c>
      <c r="H70" s="418" t="str">
        <f>IF('EXIST IP'!D49="","",'EXIST IP'!D49)</f>
        <v/>
      </c>
      <c r="I70" s="451" t="str">
        <f>IF(BASELINE!D49="","",BASELINE!D49)</f>
        <v/>
      </c>
      <c r="J70" s="420"/>
      <c r="K70" s="421"/>
      <c r="L70" s="422" t="str">
        <f>IF(FINAL!D49=0,"",FINAL!D49)</f>
        <v/>
      </c>
      <c r="M70" s="421"/>
      <c r="N70" s="421"/>
      <c r="O70" s="421"/>
      <c r="P70" s="423" t="str">
        <f t="shared" si="31"/>
        <v/>
      </c>
      <c r="Q70" s="424" t="str">
        <f t="shared" si="32"/>
        <v/>
      </c>
      <c r="R70" s="425"/>
      <c r="S70" s="452" t="str">
        <f t="shared" si="73"/>
        <v/>
      </c>
      <c r="T70" s="427" t="str">
        <f>IF(OR(BASELINE!I49&gt;BASELINE!J49,FINAL!I49&gt;FINAL!J49),"M.D.","")</f>
        <v/>
      </c>
      <c r="U70" s="428" t="str">
        <f t="shared" si="33"/>
        <v/>
      </c>
      <c r="V70" s="429" t="str">
        <f t="shared" si="34"/>
        <v/>
      </c>
      <c r="W70" s="429" t="str">
        <f t="shared" si="35"/>
        <v/>
      </c>
      <c r="X70" s="430" t="str">
        <f t="shared" si="36"/>
        <v/>
      </c>
      <c r="Y70" s="429" t="str">
        <f t="shared" si="37"/>
        <v/>
      </c>
      <c r="Z70" s="429" t="str">
        <f t="shared" si="76"/>
        <v/>
      </c>
      <c r="AA70" s="429" t="str">
        <f t="shared" si="77"/>
        <v/>
      </c>
      <c r="AB70" s="429" t="str">
        <f t="shared" si="78"/>
        <v/>
      </c>
      <c r="AC70" s="429" t="str">
        <f t="shared" si="79"/>
        <v/>
      </c>
      <c r="AD70" s="429" t="str">
        <f t="shared" si="80"/>
        <v/>
      </c>
      <c r="AE70" s="429" t="str">
        <f t="shared" si="38"/>
        <v/>
      </c>
      <c r="AF70" s="429" t="str">
        <f t="shared" si="8"/>
        <v/>
      </c>
      <c r="AG70" s="429" t="str">
        <f t="shared" si="81"/>
        <v/>
      </c>
      <c r="AH70" s="429" t="str">
        <f t="shared" si="82"/>
        <v/>
      </c>
      <c r="AI70" s="431" t="str">
        <f t="shared" si="11"/>
        <v/>
      </c>
      <c r="AJ70" s="429" t="str">
        <f t="shared" si="39"/>
        <v/>
      </c>
      <c r="AK70" s="429" t="str">
        <f t="shared" si="40"/>
        <v/>
      </c>
      <c r="AL70" s="429" t="str">
        <f t="shared" si="41"/>
        <v/>
      </c>
      <c r="AM70" s="429" t="str">
        <f t="shared" si="42"/>
        <v/>
      </c>
      <c r="AN70" s="432"/>
      <c r="AO70" s="432"/>
      <c r="AP70" s="205"/>
      <c r="AQ70" s="205"/>
      <c r="AR70" s="205"/>
      <c r="AS70" s="205"/>
      <c r="AT70" s="205"/>
      <c r="AU70" s="205"/>
      <c r="AV70" s="205"/>
      <c r="AW70" s="205"/>
      <c r="AX70" s="205"/>
      <c r="AY70" s="205"/>
      <c r="AZ70" s="432"/>
      <c r="BU70" s="152">
        <v>48</v>
      </c>
      <c r="BV70" s="433" t="str">
        <f t="shared" si="12"/>
        <v/>
      </c>
      <c r="BW70" s="433" t="str">
        <f t="shared" si="13"/>
        <v/>
      </c>
      <c r="BX70" s="434" t="str">
        <f t="shared" si="14"/>
        <v/>
      </c>
      <c r="BY70" s="205" t="str">
        <f t="shared" si="43"/>
        <v/>
      </c>
      <c r="BZ70" s="205" t="str">
        <f t="shared" si="74"/>
        <v/>
      </c>
      <c r="CA70" s="207" t="str">
        <f t="shared" si="75"/>
        <v/>
      </c>
      <c r="CB70" s="453" t="str">
        <f>IF(BY70="","",COUNTIF(BY$23:BY69,"&lt;1")+1)</f>
        <v/>
      </c>
      <c r="CC70" s="205" t="str">
        <f t="shared" si="44"/>
        <v/>
      </c>
      <c r="CD70" s="436" t="str">
        <f t="shared" si="83"/>
        <v/>
      </c>
      <c r="CE70" s="433" t="str">
        <f t="shared" si="87"/>
        <v/>
      </c>
      <c r="CF70" s="438" t="str">
        <f t="shared" si="84"/>
        <v/>
      </c>
      <c r="CG70" s="433" t="str">
        <f t="shared" si="85"/>
        <v/>
      </c>
      <c r="CH70" s="439" t="str">
        <f t="shared" si="86"/>
        <v/>
      </c>
      <c r="CI70" s="205" t="str">
        <f t="shared" si="46"/>
        <v/>
      </c>
      <c r="CJ70" s="205" t="str">
        <f t="shared" si="47"/>
        <v/>
      </c>
      <c r="CK70" s="205" t="str">
        <f>IF(OR(N70="PIPAY450",N70="PIPAY900"),MRIt(J70,M70,V70,N70),IF(N70="OGFConNEW",MRIt(H70,M70,V70,N70),IF(N70="PIOGFCPAY450",MAX(60,(0.3*J70)+35),"")))</f>
        <v/>
      </c>
      <c r="CL70" s="205" t="str">
        <f t="shared" si="48"/>
        <v/>
      </c>
      <c r="CM70" s="208">
        <f t="shared" si="49"/>
        <v>0</v>
      </c>
      <c r="CN70" s="440" t="str">
        <f>IFERROR(IF(N70="60PAY900",ADJ60x(CM70),IF(N70="75PAY450",ADJ75x(CM70),IF(N70="PIPAY900",ADJPoTthick(CM70,CL70),IF(N70="PIPAY450",ADJPoTthin(CM70,CL70),IF(N70="OGFConNEW",ADJPoTogfc(CL70),""))))),"must corr")</f>
        <v/>
      </c>
      <c r="CO70" s="441" t="str">
        <f t="shared" si="50"/>
        <v/>
      </c>
      <c r="CQ70" s="205" t="str">
        <f t="shared" si="51"/>
        <v/>
      </c>
      <c r="CR70" s="205" t="str">
        <f>IF(OR(N70="PIPAY450",N70="PIPAY900",N70="PIOGFCPAY450",N70="75OGFCPAY450"),MRIt(J70,M70,V70,N70),IF(N70="OGFConNEW",MRIt(H70,M70,V70,N70),""))</f>
        <v/>
      </c>
      <c r="CS70" s="205" t="str">
        <f t="shared" si="52"/>
        <v/>
      </c>
      <c r="CT70" s="208" t="str">
        <f t="shared" si="53"/>
        <v/>
      </c>
      <c r="CU70" s="440" t="str">
        <f>IFERROR(IF(N70="60PAY900",ADJ60x(CT70),IF(N70="75PAY450",ADJ75x(CT70),IF(N70="PIPAY900",ADJPoTthick(CT70,CS70),IF(N70="PIPAY450",ADJPoTthin(CT70,CS70),IF(N70="OGFConNEW",ADJPoTogfc(CS70),""))))),"must corr")</f>
        <v/>
      </c>
      <c r="CV70" s="442" t="str">
        <f t="shared" si="54"/>
        <v/>
      </c>
      <c r="CW70" s="443"/>
      <c r="CY70" s="207"/>
      <c r="CZ70" s="444" t="s">
        <v>1876</v>
      </c>
      <c r="DA70" s="445" t="str">
        <f>IFERROR(IF(AZ70=TRUE,corval(CO70,CV70),CO70),CZ70)</f>
        <v/>
      </c>
      <c r="DB70" s="205" t="b">
        <f t="shared" si="55"/>
        <v>0</v>
      </c>
      <c r="DC70" s="205" t="b">
        <f t="shared" si="56"/>
        <v>1</v>
      </c>
      <c r="DD70" s="205" t="b">
        <f t="shared" si="57"/>
        <v>1</v>
      </c>
      <c r="DE70" s="446" t="str">
        <f t="shared" si="58"/>
        <v/>
      </c>
      <c r="DG70" s="208" t="str">
        <f t="shared" si="59"/>
        <v/>
      </c>
      <c r="DH70" s="208">
        <f t="shared" si="60"/>
        <v>0</v>
      </c>
      <c r="DI70" s="205" t="e">
        <f t="shared" si="61"/>
        <v>#VALUE!</v>
      </c>
      <c r="DJ70" s="205" t="e">
        <f t="shared" si="62"/>
        <v>#VALUE!</v>
      </c>
      <c r="DK70" s="205" t="e">
        <f t="shared" si="63"/>
        <v>#VALUE!</v>
      </c>
      <c r="DM70" s="208">
        <f t="shared" si="64"/>
        <v>0</v>
      </c>
      <c r="DN70" s="208">
        <f t="shared" si="65"/>
        <v>0</v>
      </c>
      <c r="DO70" s="205">
        <f t="shared" si="66"/>
        <v>75</v>
      </c>
      <c r="DP70" s="205">
        <f t="shared" si="67"/>
        <v>0</v>
      </c>
      <c r="DQ70" s="446" t="e">
        <f t="shared" ca="1" si="68"/>
        <v>#NAME?</v>
      </c>
      <c r="DR70" s="446" t="e">
        <f t="shared" ca="1" si="69"/>
        <v>#NAME?</v>
      </c>
      <c r="DT70" s="208">
        <f t="shared" si="70"/>
        <v>0</v>
      </c>
      <c r="DU70" s="446" t="e">
        <f t="shared" ca="1" si="71"/>
        <v>#NAME?</v>
      </c>
      <c r="DV70" s="446" t="e">
        <f t="shared" ca="1" si="72"/>
        <v>#NAME?</v>
      </c>
    </row>
    <row r="71" spans="1:126" ht="15" customHeight="1" x14ac:dyDescent="0.25">
      <c r="A71" s="448" t="str">
        <f>IFERROR(ROUNDUP(IF(OR(N71="PIPAY450",N71="PIPAY900"),MRIt(J71,M71,V71,N71),IF(N71="PIOGFCPAY450",MAX(60,(0.3*J71)+35),"")),1),"")</f>
        <v/>
      </c>
      <c r="B71" s="413">
        <v>49</v>
      </c>
      <c r="C71" s="414"/>
      <c r="D71" s="449"/>
      <c r="E71" s="416" t="str">
        <f>IF('EXIST IP'!A50="","",'EXIST IP'!A50)</f>
        <v/>
      </c>
      <c r="F71" s="450" t="str">
        <f>IF('EXIST IP'!B50="","",'EXIST IP'!B50)</f>
        <v/>
      </c>
      <c r="G71" s="450" t="str">
        <f>IF('EXIST IP'!C50="","",'EXIST IP'!C50)</f>
        <v/>
      </c>
      <c r="H71" s="418" t="str">
        <f>IF('EXIST IP'!D50="","",'EXIST IP'!D50)</f>
        <v/>
      </c>
      <c r="I71" s="451" t="str">
        <f>IF(BASELINE!D50="","",BASELINE!D50)</f>
        <v/>
      </c>
      <c r="J71" s="420"/>
      <c r="K71" s="421"/>
      <c r="L71" s="422" t="str">
        <f>IF(FINAL!D50=0,"",FINAL!D50)</f>
        <v/>
      </c>
      <c r="M71" s="421"/>
      <c r="N71" s="421"/>
      <c r="O71" s="421"/>
      <c r="P71" s="423" t="str">
        <f t="shared" si="31"/>
        <v/>
      </c>
      <c r="Q71" s="424" t="str">
        <f t="shared" si="32"/>
        <v/>
      </c>
      <c r="R71" s="425"/>
      <c r="S71" s="452" t="str">
        <f t="shared" si="73"/>
        <v/>
      </c>
      <c r="T71" s="427" t="str">
        <f>IF(OR(BASELINE!I50&gt;BASELINE!J50,FINAL!I50&gt;FINAL!J50),"M.D.","")</f>
        <v/>
      </c>
      <c r="U71" s="428" t="str">
        <f t="shared" si="33"/>
        <v/>
      </c>
      <c r="V71" s="429" t="str">
        <f t="shared" si="34"/>
        <v/>
      </c>
      <c r="W71" s="429" t="str">
        <f t="shared" si="35"/>
        <v/>
      </c>
      <c r="X71" s="430" t="str">
        <f t="shared" si="36"/>
        <v/>
      </c>
      <c r="Y71" s="429" t="str">
        <f t="shared" si="37"/>
        <v/>
      </c>
      <c r="Z71" s="429" t="str">
        <f t="shared" si="76"/>
        <v/>
      </c>
      <c r="AA71" s="429" t="str">
        <f t="shared" si="77"/>
        <v/>
      </c>
      <c r="AB71" s="429" t="str">
        <f t="shared" si="78"/>
        <v/>
      </c>
      <c r="AC71" s="429" t="str">
        <f t="shared" si="79"/>
        <v/>
      </c>
      <c r="AD71" s="429" t="str">
        <f t="shared" si="80"/>
        <v/>
      </c>
      <c r="AE71" s="429" t="str">
        <f t="shared" si="38"/>
        <v/>
      </c>
      <c r="AF71" s="429" t="str">
        <f t="shared" si="8"/>
        <v/>
      </c>
      <c r="AG71" s="429" t="str">
        <f t="shared" si="81"/>
        <v/>
      </c>
      <c r="AH71" s="429" t="str">
        <f t="shared" si="82"/>
        <v/>
      </c>
      <c r="AI71" s="431" t="str">
        <f t="shared" si="11"/>
        <v/>
      </c>
      <c r="AJ71" s="429" t="str">
        <f t="shared" si="39"/>
        <v/>
      </c>
      <c r="AK71" s="429" t="str">
        <f t="shared" si="40"/>
        <v/>
      </c>
      <c r="AL71" s="429" t="str">
        <f t="shared" si="41"/>
        <v/>
      </c>
      <c r="AM71" s="429" t="str">
        <f t="shared" si="42"/>
        <v/>
      </c>
      <c r="AN71" s="432"/>
      <c r="AO71" s="432"/>
      <c r="AP71" s="205"/>
      <c r="AQ71" s="205"/>
      <c r="AR71" s="205"/>
      <c r="AS71" s="205"/>
      <c r="AT71" s="205"/>
      <c r="AU71" s="205"/>
      <c r="AV71" s="205"/>
      <c r="AW71" s="205"/>
      <c r="AX71" s="205"/>
      <c r="AY71" s="205"/>
      <c r="AZ71" s="432"/>
      <c r="BU71" s="152">
        <v>49</v>
      </c>
      <c r="BV71" s="433" t="str">
        <f t="shared" si="12"/>
        <v/>
      </c>
      <c r="BW71" s="433" t="str">
        <f t="shared" si="13"/>
        <v/>
      </c>
      <c r="BX71" s="434" t="str">
        <f t="shared" si="14"/>
        <v/>
      </c>
      <c r="BY71" s="205" t="str">
        <f t="shared" si="43"/>
        <v/>
      </c>
      <c r="BZ71" s="205" t="str">
        <f t="shared" si="74"/>
        <v/>
      </c>
      <c r="CA71" s="207" t="str">
        <f t="shared" si="75"/>
        <v/>
      </c>
      <c r="CB71" s="453" t="str">
        <f>IF(BY71="","",COUNTIF(BY$23:BY70,"&lt;1")+1)</f>
        <v/>
      </c>
      <c r="CC71" s="205" t="str">
        <f t="shared" si="44"/>
        <v/>
      </c>
      <c r="CD71" s="436" t="str">
        <f t="shared" si="83"/>
        <v/>
      </c>
      <c r="CE71" s="433" t="str">
        <f t="shared" si="87"/>
        <v/>
      </c>
      <c r="CF71" s="438" t="str">
        <f t="shared" si="84"/>
        <v/>
      </c>
      <c r="CG71" s="433" t="str">
        <f t="shared" si="85"/>
        <v/>
      </c>
      <c r="CH71" s="439" t="str">
        <f t="shared" si="86"/>
        <v/>
      </c>
      <c r="CI71" s="205" t="str">
        <f t="shared" si="46"/>
        <v/>
      </c>
      <c r="CJ71" s="205" t="str">
        <f t="shared" si="47"/>
        <v/>
      </c>
      <c r="CK71" s="205" t="str">
        <f>IF(OR(N71="PIPAY450",N71="PIPAY900"),MRIt(J71,M71,V71,N71),IF(N71="OGFConNEW",MRIt(H71,M71,V71,N71),IF(N71="PIOGFCPAY450",MAX(60,(0.3*J71)+35),"")))</f>
        <v/>
      </c>
      <c r="CL71" s="205" t="str">
        <f t="shared" si="48"/>
        <v/>
      </c>
      <c r="CM71" s="208">
        <f t="shared" si="49"/>
        <v>0</v>
      </c>
      <c r="CN71" s="440" t="str">
        <f>IFERROR(IF(N71="60PAY900",ADJ60x(CM71),IF(N71="75PAY450",ADJ75x(CM71),IF(N71="PIPAY900",ADJPoTthick(CM71,CL71),IF(N71="PIPAY450",ADJPoTthin(CM71,CL71),IF(N71="OGFConNEW",ADJPoTogfc(CL71),""))))),"must corr")</f>
        <v/>
      </c>
      <c r="CO71" s="441" t="str">
        <f t="shared" si="50"/>
        <v/>
      </c>
      <c r="CQ71" s="205" t="str">
        <f t="shared" si="51"/>
        <v/>
      </c>
      <c r="CR71" s="205" t="str">
        <f>IF(OR(N71="PIPAY450",N71="PIPAY900",N71="PIOGFCPAY450",N71="75OGFCPAY450"),MRIt(J71,M71,V71,N71),IF(N71="OGFConNEW",MRIt(H71,M71,V71,N71),""))</f>
        <v/>
      </c>
      <c r="CS71" s="205" t="str">
        <f t="shared" si="52"/>
        <v/>
      </c>
      <c r="CT71" s="208" t="str">
        <f t="shared" si="53"/>
        <v/>
      </c>
      <c r="CU71" s="440" t="str">
        <f>IFERROR(IF(N71="60PAY900",ADJ60x(CT71),IF(N71="75PAY450",ADJ75x(CT71),IF(N71="PIPAY900",ADJPoTthick(CT71,CS71),IF(N71="PIPAY450",ADJPoTthin(CT71,CS71),IF(N71="OGFConNEW",ADJPoTogfc(CS71),""))))),"must corr")</f>
        <v/>
      </c>
      <c r="CV71" s="442" t="str">
        <f t="shared" si="54"/>
        <v/>
      </c>
      <c r="CW71" s="443"/>
      <c r="CY71" s="207"/>
      <c r="CZ71" s="444" t="s">
        <v>1876</v>
      </c>
      <c r="DA71" s="445" t="str">
        <f>IFERROR(IF(AZ71=TRUE,corval(CO71,CV71),CO71),CZ71)</f>
        <v/>
      </c>
      <c r="DB71" s="205" t="b">
        <f t="shared" si="55"/>
        <v>0</v>
      </c>
      <c r="DC71" s="205" t="b">
        <f t="shared" si="56"/>
        <v>1</v>
      </c>
      <c r="DD71" s="205" t="b">
        <f t="shared" si="57"/>
        <v>1</v>
      </c>
      <c r="DE71" s="446" t="str">
        <f t="shared" si="58"/>
        <v/>
      </c>
      <c r="DG71" s="208" t="str">
        <f t="shared" si="59"/>
        <v/>
      </c>
      <c r="DH71" s="208">
        <f t="shared" si="60"/>
        <v>0</v>
      </c>
      <c r="DI71" s="205" t="e">
        <f t="shared" si="61"/>
        <v>#VALUE!</v>
      </c>
      <c r="DJ71" s="205" t="e">
        <f t="shared" si="62"/>
        <v>#VALUE!</v>
      </c>
      <c r="DK71" s="205" t="e">
        <f t="shared" si="63"/>
        <v>#VALUE!</v>
      </c>
      <c r="DM71" s="208">
        <f t="shared" si="64"/>
        <v>0</v>
      </c>
      <c r="DN71" s="208">
        <f t="shared" si="65"/>
        <v>0</v>
      </c>
      <c r="DO71" s="205">
        <f t="shared" si="66"/>
        <v>75</v>
      </c>
      <c r="DP71" s="205">
        <f t="shared" si="67"/>
        <v>0</v>
      </c>
      <c r="DQ71" s="446" t="e">
        <f t="shared" ca="1" si="68"/>
        <v>#NAME?</v>
      </c>
      <c r="DR71" s="446" t="e">
        <f t="shared" ca="1" si="69"/>
        <v>#NAME?</v>
      </c>
      <c r="DT71" s="208">
        <f t="shared" si="70"/>
        <v>0</v>
      </c>
      <c r="DU71" s="446" t="e">
        <f t="shared" ca="1" si="71"/>
        <v>#NAME?</v>
      </c>
      <c r="DV71" s="446" t="e">
        <f t="shared" ca="1" si="72"/>
        <v>#NAME?</v>
      </c>
    </row>
    <row r="72" spans="1:126" ht="15.75" x14ac:dyDescent="0.25">
      <c r="A72" s="448" t="str">
        <f>IFERROR(ROUNDUP(IF(OR(N72="PIPAY450",N72="PIPAY900"),MRIt(J72,M72,V72,N72),IF(N72="PIOGFCPAY450",MAX(60,(0.3*J72)+35),"")),1),"")</f>
        <v/>
      </c>
      <c r="B72" s="413">
        <v>50</v>
      </c>
      <c r="C72" s="414"/>
      <c r="D72" s="449"/>
      <c r="E72" s="416" t="str">
        <f>IF('EXIST IP'!A51="","",'EXIST IP'!A51)</f>
        <v/>
      </c>
      <c r="F72" s="450" t="str">
        <f>IF('EXIST IP'!B51="","",'EXIST IP'!B51)</f>
        <v/>
      </c>
      <c r="G72" s="450" t="str">
        <f>IF('EXIST IP'!C51="","",'EXIST IP'!C51)</f>
        <v/>
      </c>
      <c r="H72" s="418" t="str">
        <f>IF('EXIST IP'!D51="","",'EXIST IP'!D51)</f>
        <v/>
      </c>
      <c r="I72" s="451" t="str">
        <f>IF(BASELINE!D51="","",BASELINE!D51)</f>
        <v/>
      </c>
      <c r="J72" s="420"/>
      <c r="K72" s="421"/>
      <c r="L72" s="422" t="str">
        <f>IF(FINAL!D51=0,"",FINAL!D51)</f>
        <v/>
      </c>
      <c r="M72" s="421"/>
      <c r="N72" s="421"/>
      <c r="O72" s="421"/>
      <c r="P72" s="423" t="str">
        <f t="shared" si="31"/>
        <v/>
      </c>
      <c r="Q72" s="424" t="str">
        <f t="shared" si="32"/>
        <v/>
      </c>
      <c r="R72" s="425"/>
      <c r="S72" s="452" t="str">
        <f t="shared" si="73"/>
        <v/>
      </c>
      <c r="T72" s="427" t="str">
        <f>IF(OR(BASELINE!I51&gt;BASELINE!J51,FINAL!I51&gt;FINAL!J51),"M.D.","")</f>
        <v/>
      </c>
      <c r="U72" s="428" t="str">
        <f t="shared" si="33"/>
        <v/>
      </c>
      <c r="V72" s="429" t="str">
        <f t="shared" si="34"/>
        <v/>
      </c>
      <c r="W72" s="429" t="str">
        <f t="shared" si="35"/>
        <v/>
      </c>
      <c r="X72" s="430" t="str">
        <f t="shared" si="36"/>
        <v/>
      </c>
      <c r="Y72" s="429" t="str">
        <f t="shared" si="37"/>
        <v/>
      </c>
      <c r="Z72" s="429" t="str">
        <f t="shared" si="76"/>
        <v/>
      </c>
      <c r="AA72" s="429" t="str">
        <f t="shared" si="77"/>
        <v/>
      </c>
      <c r="AB72" s="429" t="str">
        <f t="shared" si="78"/>
        <v/>
      </c>
      <c r="AC72" s="429" t="str">
        <f t="shared" si="79"/>
        <v/>
      </c>
      <c r="AD72" s="429" t="str">
        <f t="shared" si="80"/>
        <v/>
      </c>
      <c r="AE72" s="429" t="str">
        <f t="shared" si="38"/>
        <v/>
      </c>
      <c r="AF72" s="429" t="str">
        <f t="shared" si="8"/>
        <v/>
      </c>
      <c r="AG72" s="429" t="str">
        <f t="shared" si="81"/>
        <v/>
      </c>
      <c r="AH72" s="429" t="str">
        <f t="shared" si="82"/>
        <v/>
      </c>
      <c r="AI72" s="431" t="str">
        <f t="shared" si="11"/>
        <v/>
      </c>
      <c r="AJ72" s="429" t="str">
        <f t="shared" si="39"/>
        <v/>
      </c>
      <c r="AK72" s="429" t="str">
        <f t="shared" si="40"/>
        <v/>
      </c>
      <c r="AL72" s="429" t="str">
        <f t="shared" si="41"/>
        <v/>
      </c>
      <c r="AM72" s="429" t="str">
        <f t="shared" si="42"/>
        <v/>
      </c>
      <c r="AN72" s="432"/>
      <c r="AO72" s="432"/>
      <c r="AP72" s="205"/>
      <c r="AQ72" s="205"/>
      <c r="AR72" s="205"/>
      <c r="AS72" s="205"/>
      <c r="AT72" s="205"/>
      <c r="AU72" s="205"/>
      <c r="AV72" s="205"/>
      <c r="AW72" s="205"/>
      <c r="AX72" s="205"/>
      <c r="AY72" s="205"/>
      <c r="AZ72" s="432"/>
      <c r="BU72" s="152">
        <v>50</v>
      </c>
      <c r="BV72" s="433" t="str">
        <f t="shared" si="12"/>
        <v/>
      </c>
      <c r="BW72" s="433" t="str">
        <f t="shared" si="13"/>
        <v/>
      </c>
      <c r="BX72" s="434" t="str">
        <f t="shared" si="14"/>
        <v/>
      </c>
      <c r="BY72" s="205" t="str">
        <f t="shared" si="43"/>
        <v/>
      </c>
      <c r="BZ72" s="205" t="str">
        <f t="shared" si="74"/>
        <v/>
      </c>
      <c r="CA72" s="207" t="str">
        <f t="shared" si="75"/>
        <v/>
      </c>
      <c r="CB72" s="453" t="str">
        <f>IF(BY72="","",COUNTIF(BY$23:BY71,"&lt;1")+1)</f>
        <v/>
      </c>
      <c r="CC72" s="205" t="str">
        <f t="shared" si="44"/>
        <v/>
      </c>
      <c r="CD72" s="436" t="str">
        <f t="shared" si="83"/>
        <v/>
      </c>
      <c r="CE72" s="433" t="str">
        <f t="shared" si="87"/>
        <v/>
      </c>
      <c r="CF72" s="438" t="str">
        <f t="shared" si="84"/>
        <v/>
      </c>
      <c r="CG72" s="433" t="str">
        <f t="shared" si="85"/>
        <v/>
      </c>
      <c r="CH72" s="439" t="str">
        <f t="shared" si="86"/>
        <v/>
      </c>
      <c r="CI72" s="205" t="str">
        <f t="shared" si="46"/>
        <v/>
      </c>
      <c r="CJ72" s="205" t="str">
        <f t="shared" si="47"/>
        <v/>
      </c>
      <c r="CK72" s="205" t="str">
        <f>IF(OR(N72="PIPAY450",N72="PIPAY900"),MRIt(J72,M72,V72,N72),IF(N72="OGFConNEW",MRIt(H72,M72,V72,N72),IF(N72="PIOGFCPAY450",MAX(60,(0.3*J72)+35),"")))</f>
        <v/>
      </c>
      <c r="CL72" s="205" t="str">
        <f t="shared" si="48"/>
        <v/>
      </c>
      <c r="CM72" s="208">
        <f t="shared" si="49"/>
        <v>0</v>
      </c>
      <c r="CN72" s="440" t="str">
        <f>IFERROR(IF(N72="60PAY900",ADJ60x(CM72),IF(N72="75PAY450",ADJ75x(CM72),IF(N72="PIPAY900",ADJPoTthick(CM72,CL72),IF(N72="PIPAY450",ADJPoTthin(CM72,CL72),IF(N72="OGFConNEW",ADJPoTogfc(CL72),""))))),"must corr")</f>
        <v/>
      </c>
      <c r="CO72" s="441" t="str">
        <f t="shared" si="50"/>
        <v/>
      </c>
      <c r="CQ72" s="205" t="str">
        <f t="shared" si="51"/>
        <v/>
      </c>
      <c r="CR72" s="205" t="str">
        <f>IF(OR(N72="PIPAY450",N72="PIPAY900",N72="PIOGFCPAY450",N72="75OGFCPAY450"),MRIt(J72,M72,V72,N72),IF(N72="OGFConNEW",MRIt(H72,M72,V72,N72),""))</f>
        <v/>
      </c>
      <c r="CS72" s="205" t="str">
        <f t="shared" si="52"/>
        <v/>
      </c>
      <c r="CT72" s="208" t="str">
        <f t="shared" si="53"/>
        <v/>
      </c>
      <c r="CU72" s="440" t="str">
        <f>IFERROR(IF(N72="60PAY900",ADJ60x(CT72),IF(N72="75PAY450",ADJ75x(CT72),IF(N72="PIPAY900",ADJPoTthick(CT72,CS72),IF(N72="PIPAY450",ADJPoTthin(CT72,CS72),IF(N72="OGFConNEW",ADJPoTogfc(CS72),""))))),"must corr")</f>
        <v/>
      </c>
      <c r="CV72" s="442" t="str">
        <f t="shared" si="54"/>
        <v/>
      </c>
      <c r="CW72" s="443"/>
      <c r="CY72" s="207"/>
      <c r="CZ72" s="444" t="s">
        <v>1876</v>
      </c>
      <c r="DA72" s="445" t="str">
        <f>IFERROR(IF(AZ72=TRUE,corval(CO72,CV72),CO72),CZ72)</f>
        <v/>
      </c>
      <c r="DB72" s="205" t="b">
        <f t="shared" si="55"/>
        <v>0</v>
      </c>
      <c r="DC72" s="205" t="b">
        <f t="shared" si="56"/>
        <v>1</v>
      </c>
      <c r="DD72" s="205" t="b">
        <f t="shared" si="57"/>
        <v>1</v>
      </c>
      <c r="DE72" s="446" t="str">
        <f t="shared" si="58"/>
        <v/>
      </c>
      <c r="DG72" s="208" t="str">
        <f t="shared" si="59"/>
        <v/>
      </c>
      <c r="DH72" s="208">
        <f t="shared" si="60"/>
        <v>0</v>
      </c>
      <c r="DI72" s="205" t="e">
        <f t="shared" si="61"/>
        <v>#VALUE!</v>
      </c>
      <c r="DJ72" s="205" t="e">
        <f t="shared" si="62"/>
        <v>#VALUE!</v>
      </c>
      <c r="DK72" s="205" t="e">
        <f t="shared" si="63"/>
        <v>#VALUE!</v>
      </c>
      <c r="DM72" s="208">
        <f t="shared" si="64"/>
        <v>0</v>
      </c>
      <c r="DN72" s="208">
        <f t="shared" si="65"/>
        <v>0</v>
      </c>
      <c r="DO72" s="205">
        <f t="shared" si="66"/>
        <v>75</v>
      </c>
      <c r="DP72" s="205">
        <f t="shared" si="67"/>
        <v>0</v>
      </c>
      <c r="DQ72" s="446" t="e">
        <f t="shared" ca="1" si="68"/>
        <v>#NAME?</v>
      </c>
      <c r="DR72" s="446" t="e">
        <f t="shared" ca="1" si="69"/>
        <v>#NAME?</v>
      </c>
      <c r="DT72" s="208">
        <f t="shared" si="70"/>
        <v>0</v>
      </c>
      <c r="DU72" s="446" t="e">
        <f t="shared" ca="1" si="71"/>
        <v>#NAME?</v>
      </c>
      <c r="DV72" s="446" t="e">
        <f t="shared" ca="1" si="72"/>
        <v>#NAME?</v>
      </c>
    </row>
    <row r="73" spans="1:126" ht="15.75" x14ac:dyDescent="0.25">
      <c r="A73" s="448" t="str">
        <f>IFERROR(ROUNDUP(IF(OR(N73="PIPAY450",N73="PIPAY900"),MRIt(J73,M73,V73,N73),IF(N73="PIOGFCPAY450",MAX(60,(0.3*J73)+35),"")),1),"")</f>
        <v/>
      </c>
      <c r="B73" s="413">
        <v>51</v>
      </c>
      <c r="C73" s="414"/>
      <c r="D73" s="449"/>
      <c r="E73" s="416" t="str">
        <f>IF('EXIST IP'!A52="","",'EXIST IP'!A52)</f>
        <v/>
      </c>
      <c r="F73" s="450" t="str">
        <f>IF('EXIST IP'!B52="","",'EXIST IP'!B52)</f>
        <v/>
      </c>
      <c r="G73" s="450" t="str">
        <f>IF('EXIST IP'!C52="","",'EXIST IP'!C52)</f>
        <v/>
      </c>
      <c r="H73" s="418" t="str">
        <f>IF('EXIST IP'!D52="","",'EXIST IP'!D52)</f>
        <v/>
      </c>
      <c r="I73" s="451" t="str">
        <f>IF(BASELINE!D52="","",BASELINE!D52)</f>
        <v/>
      </c>
      <c r="J73" s="420"/>
      <c r="K73" s="421"/>
      <c r="L73" s="422" t="str">
        <f>IF(FINAL!D52=0,"",FINAL!D52)</f>
        <v/>
      </c>
      <c r="M73" s="421"/>
      <c r="N73" s="421"/>
      <c r="O73" s="421"/>
      <c r="P73" s="423" t="str">
        <f t="shared" si="31"/>
        <v/>
      </c>
      <c r="Q73" s="424" t="str">
        <f t="shared" si="32"/>
        <v/>
      </c>
      <c r="R73" s="425"/>
      <c r="S73" s="452" t="str">
        <f t="shared" si="73"/>
        <v/>
      </c>
      <c r="T73" s="427" t="str">
        <f>IF(OR(BASELINE!I52&gt;BASELINE!J52,FINAL!I52&gt;FINAL!J52),"M.D.","")</f>
        <v/>
      </c>
      <c r="U73" s="428" t="str">
        <f t="shared" si="33"/>
        <v/>
      </c>
      <c r="V73" s="429" t="str">
        <f t="shared" si="34"/>
        <v/>
      </c>
      <c r="W73" s="429" t="str">
        <f t="shared" si="35"/>
        <v/>
      </c>
      <c r="X73" s="430" t="str">
        <f t="shared" si="36"/>
        <v/>
      </c>
      <c r="Y73" s="429" t="str">
        <f t="shared" si="37"/>
        <v/>
      </c>
      <c r="Z73" s="429" t="str">
        <f t="shared" si="76"/>
        <v/>
      </c>
      <c r="AA73" s="429" t="str">
        <f t="shared" si="77"/>
        <v/>
      </c>
      <c r="AB73" s="429" t="str">
        <f t="shared" si="78"/>
        <v/>
      </c>
      <c r="AC73" s="429" t="str">
        <f t="shared" si="79"/>
        <v/>
      </c>
      <c r="AD73" s="429" t="str">
        <f t="shared" si="80"/>
        <v/>
      </c>
      <c r="AE73" s="429" t="str">
        <f t="shared" si="38"/>
        <v/>
      </c>
      <c r="AF73" s="429" t="str">
        <f t="shared" si="8"/>
        <v/>
      </c>
      <c r="AG73" s="429" t="str">
        <f t="shared" si="81"/>
        <v/>
      </c>
      <c r="AH73" s="429" t="str">
        <f t="shared" si="82"/>
        <v/>
      </c>
      <c r="AI73" s="431" t="str">
        <f t="shared" si="11"/>
        <v/>
      </c>
      <c r="AJ73" s="429" t="str">
        <f t="shared" si="39"/>
        <v/>
      </c>
      <c r="AK73" s="429" t="str">
        <f t="shared" si="40"/>
        <v/>
      </c>
      <c r="AL73" s="429" t="str">
        <f t="shared" si="41"/>
        <v/>
      </c>
      <c r="AM73" s="429" t="str">
        <f t="shared" si="42"/>
        <v/>
      </c>
      <c r="AN73" s="432"/>
      <c r="AO73" s="432"/>
      <c r="AP73" s="205"/>
      <c r="AQ73" s="205"/>
      <c r="AR73" s="205"/>
      <c r="AS73" s="205"/>
      <c r="AT73" s="205"/>
      <c r="AU73" s="205"/>
      <c r="AV73" s="205"/>
      <c r="AW73" s="205"/>
      <c r="AX73" s="205"/>
      <c r="AY73" s="205"/>
      <c r="AZ73" s="432"/>
      <c r="BU73" s="152">
        <v>51</v>
      </c>
      <c r="BV73" s="433" t="str">
        <f t="shared" si="12"/>
        <v/>
      </c>
      <c r="BW73" s="433" t="str">
        <f t="shared" si="13"/>
        <v/>
      </c>
      <c r="BX73" s="434" t="str">
        <f t="shared" si="14"/>
        <v/>
      </c>
      <c r="BY73" s="205" t="str">
        <f t="shared" si="43"/>
        <v/>
      </c>
      <c r="BZ73" s="205" t="str">
        <f t="shared" si="74"/>
        <v/>
      </c>
      <c r="CA73" s="207" t="str">
        <f t="shared" si="75"/>
        <v/>
      </c>
      <c r="CB73" s="453" t="str">
        <f>IF(BY73="","",COUNTIF(BY$23:BY72,"&lt;1")+1)</f>
        <v/>
      </c>
      <c r="CC73" s="205" t="str">
        <f t="shared" si="44"/>
        <v/>
      </c>
      <c r="CD73" s="436" t="str">
        <f t="shared" si="83"/>
        <v/>
      </c>
      <c r="CE73" s="433" t="str">
        <f t="shared" si="87"/>
        <v/>
      </c>
      <c r="CF73" s="438" t="str">
        <f t="shared" si="84"/>
        <v/>
      </c>
      <c r="CG73" s="433" t="str">
        <f t="shared" si="85"/>
        <v/>
      </c>
      <c r="CH73" s="439" t="str">
        <f t="shared" si="86"/>
        <v/>
      </c>
      <c r="CI73" s="205" t="str">
        <f t="shared" si="46"/>
        <v/>
      </c>
      <c r="CJ73" s="205" t="str">
        <f t="shared" si="47"/>
        <v/>
      </c>
      <c r="CK73" s="205" t="str">
        <f>IF(OR(N73="PIPAY450",N73="PIPAY900"),MRIt(J73,M73,V73,N73),IF(N73="OGFConNEW",MRIt(H73,M73,V73,N73),IF(N73="PIOGFCPAY450",MAX(60,(0.3*J73)+35),"")))</f>
        <v/>
      </c>
      <c r="CL73" s="205" t="str">
        <f t="shared" si="48"/>
        <v/>
      </c>
      <c r="CM73" s="208">
        <f t="shared" si="49"/>
        <v>0</v>
      </c>
      <c r="CN73" s="440" t="str">
        <f>IFERROR(IF(N73="60PAY900",ADJ60x(CM73),IF(N73="75PAY450",ADJ75x(CM73),IF(N73="PIPAY900",ADJPoTthick(CM73,CL73),IF(N73="PIPAY450",ADJPoTthin(CM73,CL73),IF(N73="OGFConNEW",ADJPoTogfc(CL73),""))))),"must corr")</f>
        <v/>
      </c>
      <c r="CO73" s="441" t="str">
        <f t="shared" si="50"/>
        <v/>
      </c>
      <c r="CQ73" s="205" t="str">
        <f t="shared" si="51"/>
        <v/>
      </c>
      <c r="CR73" s="205" t="str">
        <f>IF(OR(N73="PIPAY450",N73="PIPAY900",N73="PIOGFCPAY450",N73="75OGFCPAY450"),MRIt(J73,M73,V73,N73),IF(N73="OGFConNEW",MRIt(H73,M73,V73,N73),""))</f>
        <v/>
      </c>
      <c r="CS73" s="205" t="str">
        <f t="shared" si="52"/>
        <v/>
      </c>
      <c r="CT73" s="208" t="str">
        <f t="shared" si="53"/>
        <v/>
      </c>
      <c r="CU73" s="440" t="str">
        <f>IFERROR(IF(N73="60PAY900",ADJ60x(CT73),IF(N73="75PAY450",ADJ75x(CT73),IF(N73="PIPAY900",ADJPoTthick(CT73,CS73),IF(N73="PIPAY450",ADJPoTthin(CT73,CS73),IF(N73="OGFConNEW",ADJPoTogfc(CS73),""))))),"must corr")</f>
        <v/>
      </c>
      <c r="CV73" s="442" t="str">
        <f t="shared" si="54"/>
        <v/>
      </c>
      <c r="CW73" s="443"/>
      <c r="CY73" s="207"/>
      <c r="CZ73" s="444" t="s">
        <v>1876</v>
      </c>
      <c r="DA73" s="445" t="str">
        <f>IFERROR(IF(AZ73=TRUE,corval(CO73,CV73),CO73),CZ73)</f>
        <v/>
      </c>
      <c r="DB73" s="205" t="b">
        <f t="shared" si="55"/>
        <v>0</v>
      </c>
      <c r="DC73" s="205" t="b">
        <f t="shared" si="56"/>
        <v>1</v>
      </c>
      <c r="DD73" s="205" t="b">
        <f t="shared" si="57"/>
        <v>1</v>
      </c>
      <c r="DE73" s="446" t="str">
        <f t="shared" si="58"/>
        <v/>
      </c>
      <c r="DG73" s="208" t="str">
        <f t="shared" si="59"/>
        <v/>
      </c>
      <c r="DH73" s="208">
        <f t="shared" si="60"/>
        <v>0</v>
      </c>
      <c r="DI73" s="205" t="e">
        <f t="shared" si="61"/>
        <v>#VALUE!</v>
      </c>
      <c r="DJ73" s="205" t="e">
        <f t="shared" si="62"/>
        <v>#VALUE!</v>
      </c>
      <c r="DK73" s="205" t="e">
        <f t="shared" si="63"/>
        <v>#VALUE!</v>
      </c>
      <c r="DM73" s="208">
        <f t="shared" si="64"/>
        <v>0</v>
      </c>
      <c r="DN73" s="208">
        <f t="shared" si="65"/>
        <v>0</v>
      </c>
      <c r="DO73" s="205">
        <f t="shared" si="66"/>
        <v>75</v>
      </c>
      <c r="DP73" s="205">
        <f t="shared" si="67"/>
        <v>0</v>
      </c>
      <c r="DQ73" s="446" t="e">
        <f t="shared" ca="1" si="68"/>
        <v>#NAME?</v>
      </c>
      <c r="DR73" s="446" t="e">
        <f t="shared" ca="1" si="69"/>
        <v>#NAME?</v>
      </c>
      <c r="DT73" s="208">
        <f t="shared" si="70"/>
        <v>0</v>
      </c>
      <c r="DU73" s="446" t="e">
        <f t="shared" ca="1" si="71"/>
        <v>#NAME?</v>
      </c>
      <c r="DV73" s="446" t="e">
        <f t="shared" ca="1" si="72"/>
        <v>#NAME?</v>
      </c>
    </row>
    <row r="74" spans="1:126" ht="15" customHeight="1" x14ac:dyDescent="0.25">
      <c r="A74" s="448" t="str">
        <f>IFERROR(ROUNDUP(IF(OR(N74="PIPAY450",N74="PIPAY900"),MRIt(J74,M74,V74,N74),IF(N74="PIOGFCPAY450",MAX(60,(0.3*J74)+35),"")),1),"")</f>
        <v/>
      </c>
      <c r="B74" s="413">
        <v>52</v>
      </c>
      <c r="C74" s="414"/>
      <c r="D74" s="449"/>
      <c r="E74" s="416" t="str">
        <f>IF('EXIST IP'!A53="","",'EXIST IP'!A53)</f>
        <v/>
      </c>
      <c r="F74" s="450" t="str">
        <f>IF('EXIST IP'!B53="","",'EXIST IP'!B53)</f>
        <v/>
      </c>
      <c r="G74" s="450" t="str">
        <f>IF('EXIST IP'!C53="","",'EXIST IP'!C53)</f>
        <v/>
      </c>
      <c r="H74" s="418" t="str">
        <f>IF('EXIST IP'!D53="","",'EXIST IP'!D53)</f>
        <v/>
      </c>
      <c r="I74" s="451" t="str">
        <f>IF(BASELINE!D53="","",BASELINE!D53)</f>
        <v/>
      </c>
      <c r="J74" s="420"/>
      <c r="K74" s="421"/>
      <c r="L74" s="422" t="str">
        <f>IF(FINAL!D53=0,"",FINAL!D53)</f>
        <v/>
      </c>
      <c r="M74" s="421"/>
      <c r="N74" s="421"/>
      <c r="O74" s="421"/>
      <c r="P74" s="423" t="str">
        <f t="shared" si="31"/>
        <v/>
      </c>
      <c r="Q74" s="424" t="str">
        <f t="shared" si="32"/>
        <v/>
      </c>
      <c r="R74" s="425"/>
      <c r="S74" s="452" t="str">
        <f t="shared" si="73"/>
        <v/>
      </c>
      <c r="T74" s="427" t="str">
        <f>IF(OR(BASELINE!I53&gt;BASELINE!J53,FINAL!I53&gt;FINAL!J53),"M.D.","")</f>
        <v/>
      </c>
      <c r="U74" s="428" t="str">
        <f t="shared" si="33"/>
        <v/>
      </c>
      <c r="V74" s="429" t="str">
        <f t="shared" si="34"/>
        <v/>
      </c>
      <c r="W74" s="429" t="str">
        <f t="shared" si="35"/>
        <v/>
      </c>
      <c r="X74" s="430" t="str">
        <f t="shared" si="36"/>
        <v/>
      </c>
      <c r="Y74" s="429" t="str">
        <f t="shared" si="37"/>
        <v/>
      </c>
      <c r="Z74" s="429" t="str">
        <f t="shared" si="76"/>
        <v/>
      </c>
      <c r="AA74" s="429" t="str">
        <f t="shared" si="77"/>
        <v/>
      </c>
      <c r="AB74" s="429" t="str">
        <f t="shared" si="78"/>
        <v/>
      </c>
      <c r="AC74" s="429" t="str">
        <f t="shared" si="79"/>
        <v/>
      </c>
      <c r="AD74" s="429" t="str">
        <f t="shared" si="80"/>
        <v/>
      </c>
      <c r="AE74" s="429" t="str">
        <f t="shared" si="38"/>
        <v/>
      </c>
      <c r="AF74" s="429" t="str">
        <f t="shared" si="8"/>
        <v/>
      </c>
      <c r="AG74" s="429" t="str">
        <f t="shared" si="81"/>
        <v/>
      </c>
      <c r="AH74" s="429" t="str">
        <f t="shared" si="82"/>
        <v/>
      </c>
      <c r="AI74" s="431" t="str">
        <f t="shared" si="11"/>
        <v/>
      </c>
      <c r="AJ74" s="429" t="str">
        <f t="shared" si="39"/>
        <v/>
      </c>
      <c r="AK74" s="429" t="str">
        <f t="shared" si="40"/>
        <v/>
      </c>
      <c r="AL74" s="429" t="str">
        <f t="shared" si="41"/>
        <v/>
      </c>
      <c r="AM74" s="429" t="str">
        <f t="shared" si="42"/>
        <v/>
      </c>
      <c r="AN74" s="432"/>
      <c r="AO74" s="432"/>
      <c r="AP74" s="205"/>
      <c r="AQ74" s="205"/>
      <c r="AR74" s="205"/>
      <c r="AS74" s="205"/>
      <c r="AT74" s="205"/>
      <c r="AU74" s="205"/>
      <c r="AV74" s="205"/>
      <c r="AW74" s="205"/>
      <c r="AX74" s="205"/>
      <c r="AY74" s="205"/>
      <c r="AZ74" s="432"/>
      <c r="BU74" s="152">
        <v>52</v>
      </c>
      <c r="BV74" s="433" t="str">
        <f t="shared" si="12"/>
        <v/>
      </c>
      <c r="BW74" s="433" t="str">
        <f t="shared" si="13"/>
        <v/>
      </c>
      <c r="BX74" s="434" t="str">
        <f t="shared" si="14"/>
        <v/>
      </c>
      <c r="BY74" s="205" t="str">
        <f t="shared" si="43"/>
        <v/>
      </c>
      <c r="BZ74" s="205" t="str">
        <f t="shared" si="74"/>
        <v/>
      </c>
      <c r="CA74" s="207" t="str">
        <f t="shared" si="75"/>
        <v/>
      </c>
      <c r="CB74" s="453" t="str">
        <f>IF(BY74="","",COUNTIF(BY$23:BY73,"&lt;1")+1)</f>
        <v/>
      </c>
      <c r="CC74" s="205" t="str">
        <f t="shared" si="44"/>
        <v/>
      </c>
      <c r="CD74" s="436" t="str">
        <f t="shared" si="83"/>
        <v/>
      </c>
      <c r="CE74" s="433" t="str">
        <f t="shared" si="87"/>
        <v/>
      </c>
      <c r="CF74" s="438" t="str">
        <f t="shared" si="84"/>
        <v/>
      </c>
      <c r="CG74" s="433" t="str">
        <f t="shared" si="85"/>
        <v/>
      </c>
      <c r="CH74" s="439" t="str">
        <f t="shared" si="86"/>
        <v/>
      </c>
      <c r="CI74" s="205" t="str">
        <f t="shared" si="46"/>
        <v/>
      </c>
      <c r="CJ74" s="205" t="str">
        <f t="shared" si="47"/>
        <v/>
      </c>
      <c r="CK74" s="205" t="str">
        <f>IF(OR(N74="PIPAY450",N74="PIPAY900"),MRIt(J74,M74,V74,N74),IF(N74="OGFConNEW",MRIt(H74,M74,V74,N74),IF(N74="PIOGFCPAY450",MAX(60,(0.3*J74)+35),"")))</f>
        <v/>
      </c>
      <c r="CL74" s="205" t="str">
        <f t="shared" si="48"/>
        <v/>
      </c>
      <c r="CM74" s="208">
        <f t="shared" si="49"/>
        <v>0</v>
      </c>
      <c r="CN74" s="440" t="str">
        <f>IFERROR(IF(N74="60PAY900",ADJ60x(CM74),IF(N74="75PAY450",ADJ75x(CM74),IF(N74="PIPAY900",ADJPoTthick(CM74,CL74),IF(N74="PIPAY450",ADJPoTthin(CM74,CL74),IF(N74="OGFConNEW",ADJPoTogfc(CL74),""))))),"must corr")</f>
        <v/>
      </c>
      <c r="CO74" s="441" t="str">
        <f t="shared" si="50"/>
        <v/>
      </c>
      <c r="CQ74" s="205" t="str">
        <f t="shared" si="51"/>
        <v/>
      </c>
      <c r="CR74" s="205" t="str">
        <f>IF(OR(N74="PIPAY450",N74="PIPAY900",N74="PIOGFCPAY450",N74="75OGFCPAY450"),MRIt(J74,M74,V74,N74),IF(N74="OGFConNEW",MRIt(H74,M74,V74,N74),""))</f>
        <v/>
      </c>
      <c r="CS74" s="205" t="str">
        <f t="shared" si="52"/>
        <v/>
      </c>
      <c r="CT74" s="208" t="str">
        <f t="shared" si="53"/>
        <v/>
      </c>
      <c r="CU74" s="440" t="str">
        <f>IFERROR(IF(N74="60PAY900",ADJ60x(CT74),IF(N74="75PAY450",ADJ75x(CT74),IF(N74="PIPAY900",ADJPoTthick(CT74,CS74),IF(N74="PIPAY450",ADJPoTthin(CT74,CS74),IF(N74="OGFConNEW",ADJPoTogfc(CS74),""))))),"must corr")</f>
        <v/>
      </c>
      <c r="CV74" s="442" t="str">
        <f t="shared" si="54"/>
        <v/>
      </c>
      <c r="CW74" s="443"/>
      <c r="CY74" s="207"/>
      <c r="CZ74" s="444" t="s">
        <v>1876</v>
      </c>
      <c r="DA74" s="445" t="str">
        <f>IFERROR(IF(AZ74=TRUE,corval(CO74,CV74),CO74),CZ74)</f>
        <v/>
      </c>
      <c r="DB74" s="205" t="b">
        <f t="shared" si="55"/>
        <v>0</v>
      </c>
      <c r="DC74" s="205" t="b">
        <f t="shared" si="56"/>
        <v>1</v>
      </c>
      <c r="DD74" s="205" t="b">
        <f t="shared" si="57"/>
        <v>1</v>
      </c>
      <c r="DE74" s="446" t="str">
        <f t="shared" si="58"/>
        <v/>
      </c>
      <c r="DG74" s="208" t="str">
        <f t="shared" si="59"/>
        <v/>
      </c>
      <c r="DH74" s="208">
        <f t="shared" si="60"/>
        <v>0</v>
      </c>
      <c r="DI74" s="205" t="e">
        <f t="shared" si="61"/>
        <v>#VALUE!</v>
      </c>
      <c r="DJ74" s="205" t="e">
        <f t="shared" si="62"/>
        <v>#VALUE!</v>
      </c>
      <c r="DK74" s="205" t="e">
        <f t="shared" si="63"/>
        <v>#VALUE!</v>
      </c>
      <c r="DM74" s="208">
        <f t="shared" si="64"/>
        <v>0</v>
      </c>
      <c r="DN74" s="208">
        <f t="shared" si="65"/>
        <v>0</v>
      </c>
      <c r="DO74" s="205">
        <f t="shared" si="66"/>
        <v>75</v>
      </c>
      <c r="DP74" s="205">
        <f t="shared" si="67"/>
        <v>0</v>
      </c>
      <c r="DQ74" s="446" t="e">
        <f t="shared" ca="1" si="68"/>
        <v>#NAME?</v>
      </c>
      <c r="DR74" s="446" t="e">
        <f t="shared" ca="1" si="69"/>
        <v>#NAME?</v>
      </c>
      <c r="DT74" s="208">
        <f t="shared" si="70"/>
        <v>0</v>
      </c>
      <c r="DU74" s="446" t="e">
        <f t="shared" ca="1" si="71"/>
        <v>#NAME?</v>
      </c>
      <c r="DV74" s="446" t="e">
        <f t="shared" ca="1" si="72"/>
        <v>#NAME?</v>
      </c>
    </row>
    <row r="75" spans="1:126" ht="15.75" x14ac:dyDescent="0.25">
      <c r="A75" s="448" t="str">
        <f>IFERROR(ROUNDUP(IF(OR(N75="PIPAY450",N75="PIPAY900"),MRIt(J75,M75,V75,N75),IF(N75="PIOGFCPAY450",MAX(60,(0.3*J75)+35),"")),1),"")</f>
        <v/>
      </c>
      <c r="B75" s="413">
        <v>53</v>
      </c>
      <c r="C75" s="414"/>
      <c r="D75" s="449"/>
      <c r="E75" s="416" t="str">
        <f>IF('EXIST IP'!A54="","",'EXIST IP'!A54)</f>
        <v/>
      </c>
      <c r="F75" s="450" t="str">
        <f>IF('EXIST IP'!B54="","",'EXIST IP'!B54)</f>
        <v/>
      </c>
      <c r="G75" s="450" t="str">
        <f>IF('EXIST IP'!C54="","",'EXIST IP'!C54)</f>
        <v/>
      </c>
      <c r="H75" s="418" t="str">
        <f>IF('EXIST IP'!D54="","",'EXIST IP'!D54)</f>
        <v/>
      </c>
      <c r="I75" s="451" t="str">
        <f>IF(BASELINE!D54="","",BASELINE!D54)</f>
        <v/>
      </c>
      <c r="J75" s="420"/>
      <c r="K75" s="421"/>
      <c r="L75" s="422" t="str">
        <f>IF(FINAL!D54=0,"",FINAL!D54)</f>
        <v/>
      </c>
      <c r="M75" s="421"/>
      <c r="N75" s="421"/>
      <c r="O75" s="421"/>
      <c r="P75" s="423" t="str">
        <f t="shared" si="31"/>
        <v/>
      </c>
      <c r="Q75" s="424" t="str">
        <f t="shared" si="32"/>
        <v/>
      </c>
      <c r="R75" s="425"/>
      <c r="S75" s="452" t="str">
        <f t="shared" si="73"/>
        <v/>
      </c>
      <c r="T75" s="427" t="str">
        <f>IF(OR(BASELINE!I54&gt;BASELINE!J54,FINAL!I54&gt;FINAL!J54),"M.D.","")</f>
        <v/>
      </c>
      <c r="U75" s="428" t="str">
        <f t="shared" si="33"/>
        <v/>
      </c>
      <c r="V75" s="429" t="str">
        <f t="shared" si="34"/>
        <v/>
      </c>
      <c r="W75" s="429" t="str">
        <f t="shared" si="35"/>
        <v/>
      </c>
      <c r="X75" s="430" t="str">
        <f t="shared" si="36"/>
        <v/>
      </c>
      <c r="Y75" s="429" t="str">
        <f t="shared" si="37"/>
        <v/>
      </c>
      <c r="Z75" s="429" t="str">
        <f t="shared" si="76"/>
        <v/>
      </c>
      <c r="AA75" s="429" t="str">
        <f t="shared" si="77"/>
        <v/>
      </c>
      <c r="AB75" s="429" t="str">
        <f t="shared" si="78"/>
        <v/>
      </c>
      <c r="AC75" s="429" t="str">
        <f t="shared" si="79"/>
        <v/>
      </c>
      <c r="AD75" s="429" t="str">
        <f t="shared" si="80"/>
        <v/>
      </c>
      <c r="AE75" s="429" t="str">
        <f t="shared" si="38"/>
        <v/>
      </c>
      <c r="AF75" s="429" t="str">
        <f t="shared" si="8"/>
        <v/>
      </c>
      <c r="AG75" s="429" t="str">
        <f t="shared" si="81"/>
        <v/>
      </c>
      <c r="AH75" s="429" t="str">
        <f t="shared" si="82"/>
        <v/>
      </c>
      <c r="AI75" s="431" t="str">
        <f t="shared" si="11"/>
        <v/>
      </c>
      <c r="AJ75" s="429" t="str">
        <f t="shared" si="39"/>
        <v/>
      </c>
      <c r="AK75" s="429" t="str">
        <f t="shared" si="40"/>
        <v/>
      </c>
      <c r="AL75" s="429" t="str">
        <f t="shared" si="41"/>
        <v/>
      </c>
      <c r="AM75" s="429" t="str">
        <f t="shared" si="42"/>
        <v/>
      </c>
      <c r="AN75" s="432"/>
      <c r="AO75" s="432"/>
      <c r="AP75" s="205"/>
      <c r="AQ75" s="205"/>
      <c r="AR75" s="205"/>
      <c r="AS75" s="205"/>
      <c r="AT75" s="205"/>
      <c r="AU75" s="205"/>
      <c r="AV75" s="205"/>
      <c r="AW75" s="205"/>
      <c r="AX75" s="205"/>
      <c r="AY75" s="205"/>
      <c r="AZ75" s="432"/>
      <c r="BU75" s="152">
        <v>53</v>
      </c>
      <c r="BV75" s="433" t="str">
        <f t="shared" si="12"/>
        <v/>
      </c>
      <c r="BW75" s="433" t="str">
        <f t="shared" si="13"/>
        <v/>
      </c>
      <c r="BX75" s="434" t="str">
        <f t="shared" si="14"/>
        <v/>
      </c>
      <c r="BY75" s="205" t="str">
        <f t="shared" si="43"/>
        <v/>
      </c>
      <c r="BZ75" s="205" t="str">
        <f t="shared" si="74"/>
        <v/>
      </c>
      <c r="CA75" s="207" t="str">
        <f t="shared" si="75"/>
        <v/>
      </c>
      <c r="CB75" s="453" t="str">
        <f>IF(BY75="","",COUNTIF(BY$23:BY74,"&lt;1")+1)</f>
        <v/>
      </c>
      <c r="CC75" s="205" t="str">
        <f t="shared" si="44"/>
        <v/>
      </c>
      <c r="CD75" s="436" t="str">
        <f t="shared" si="83"/>
        <v/>
      </c>
      <c r="CE75" s="433" t="str">
        <f t="shared" si="87"/>
        <v/>
      </c>
      <c r="CF75" s="438" t="str">
        <f t="shared" si="84"/>
        <v/>
      </c>
      <c r="CG75" s="433" t="str">
        <f t="shared" si="85"/>
        <v/>
      </c>
      <c r="CH75" s="439" t="str">
        <f t="shared" si="86"/>
        <v/>
      </c>
      <c r="CI75" s="205" t="str">
        <f t="shared" si="46"/>
        <v/>
      </c>
      <c r="CJ75" s="205" t="str">
        <f t="shared" si="47"/>
        <v/>
      </c>
      <c r="CK75" s="205" t="str">
        <f>IF(OR(N75="PIPAY450",N75="PIPAY900"),MRIt(J75,M75,V75,N75),IF(N75="OGFConNEW",MRIt(H75,M75,V75,N75),IF(N75="PIOGFCPAY450",MAX(60,(0.3*J75)+35),"")))</f>
        <v/>
      </c>
      <c r="CL75" s="205" t="str">
        <f t="shared" si="48"/>
        <v/>
      </c>
      <c r="CM75" s="208">
        <f t="shared" si="49"/>
        <v>0</v>
      </c>
      <c r="CN75" s="440" t="str">
        <f>IFERROR(IF(N75="60PAY900",ADJ60x(CM75),IF(N75="75PAY450",ADJ75x(CM75),IF(N75="PIPAY900",ADJPoTthick(CM75,CL75),IF(N75="PIPAY450",ADJPoTthin(CM75,CL75),IF(N75="OGFConNEW",ADJPoTogfc(CL75),""))))),"must corr")</f>
        <v/>
      </c>
      <c r="CO75" s="441" t="str">
        <f t="shared" si="50"/>
        <v/>
      </c>
      <c r="CQ75" s="205" t="str">
        <f t="shared" si="51"/>
        <v/>
      </c>
      <c r="CR75" s="205" t="str">
        <f>IF(OR(N75="PIPAY450",N75="PIPAY900",N75="PIOGFCPAY450",N75="75OGFCPAY450"),MRIt(J75,M75,V75,N75),IF(N75="OGFConNEW",MRIt(H75,M75,V75,N75),""))</f>
        <v/>
      </c>
      <c r="CS75" s="205" t="str">
        <f t="shared" si="52"/>
        <v/>
      </c>
      <c r="CT75" s="208" t="str">
        <f t="shared" si="53"/>
        <v/>
      </c>
      <c r="CU75" s="440" t="str">
        <f>IFERROR(IF(N75="60PAY900",ADJ60x(CT75),IF(N75="75PAY450",ADJ75x(CT75),IF(N75="PIPAY900",ADJPoTthick(CT75,CS75),IF(N75="PIPAY450",ADJPoTthin(CT75,CS75),IF(N75="OGFConNEW",ADJPoTogfc(CS75),""))))),"must corr")</f>
        <v/>
      </c>
      <c r="CV75" s="442" t="str">
        <f t="shared" si="54"/>
        <v/>
      </c>
      <c r="CW75" s="443"/>
      <c r="CY75" s="207"/>
      <c r="CZ75" s="444" t="s">
        <v>1876</v>
      </c>
      <c r="DA75" s="445" t="str">
        <f>IFERROR(IF(AZ75=TRUE,corval(CO75,CV75),CO75),CZ75)</f>
        <v/>
      </c>
      <c r="DB75" s="205" t="b">
        <f t="shared" si="55"/>
        <v>0</v>
      </c>
      <c r="DC75" s="205" t="b">
        <f t="shared" si="56"/>
        <v>1</v>
      </c>
      <c r="DD75" s="205" t="b">
        <f t="shared" si="57"/>
        <v>1</v>
      </c>
      <c r="DE75" s="446" t="str">
        <f t="shared" si="58"/>
        <v/>
      </c>
      <c r="DG75" s="208" t="str">
        <f t="shared" si="59"/>
        <v/>
      </c>
      <c r="DH75" s="208">
        <f t="shared" si="60"/>
        <v>0</v>
      </c>
      <c r="DI75" s="205" t="e">
        <f t="shared" si="61"/>
        <v>#VALUE!</v>
      </c>
      <c r="DJ75" s="205" t="e">
        <f t="shared" si="62"/>
        <v>#VALUE!</v>
      </c>
      <c r="DK75" s="205" t="e">
        <f t="shared" si="63"/>
        <v>#VALUE!</v>
      </c>
      <c r="DM75" s="208">
        <f t="shared" si="64"/>
        <v>0</v>
      </c>
      <c r="DN75" s="208">
        <f t="shared" si="65"/>
        <v>0</v>
      </c>
      <c r="DO75" s="205">
        <f t="shared" si="66"/>
        <v>75</v>
      </c>
      <c r="DP75" s="205">
        <f t="shared" si="67"/>
        <v>0</v>
      </c>
      <c r="DQ75" s="446" t="e">
        <f t="shared" ca="1" si="68"/>
        <v>#NAME?</v>
      </c>
      <c r="DR75" s="446" t="e">
        <f t="shared" ca="1" si="69"/>
        <v>#NAME?</v>
      </c>
      <c r="DT75" s="208">
        <f t="shared" si="70"/>
        <v>0</v>
      </c>
      <c r="DU75" s="446" t="e">
        <f t="shared" ca="1" si="71"/>
        <v>#NAME?</v>
      </c>
      <c r="DV75" s="446" t="e">
        <f t="shared" ca="1" si="72"/>
        <v>#NAME?</v>
      </c>
    </row>
    <row r="76" spans="1:126" ht="15.75" x14ac:dyDescent="0.25">
      <c r="A76" s="448" t="str">
        <f>IFERROR(ROUNDUP(IF(OR(N76="PIPAY450",N76="PIPAY900"),MRIt(J76,M76,V76,N76),IF(N76="PIOGFCPAY450",MAX(60,(0.3*J76)+35),"")),1),"")</f>
        <v/>
      </c>
      <c r="B76" s="413">
        <v>54</v>
      </c>
      <c r="C76" s="414"/>
      <c r="D76" s="449"/>
      <c r="E76" s="416" t="str">
        <f>IF('EXIST IP'!A55="","",'EXIST IP'!A55)</f>
        <v/>
      </c>
      <c r="F76" s="450" t="str">
        <f>IF('EXIST IP'!B55="","",'EXIST IP'!B55)</f>
        <v/>
      </c>
      <c r="G76" s="450" t="str">
        <f>IF('EXIST IP'!C55="","",'EXIST IP'!C55)</f>
        <v/>
      </c>
      <c r="H76" s="418" t="str">
        <f>IF('EXIST IP'!D55="","",'EXIST IP'!D55)</f>
        <v/>
      </c>
      <c r="I76" s="451" t="str">
        <f>IF(BASELINE!D55="","",BASELINE!D55)</f>
        <v/>
      </c>
      <c r="J76" s="420"/>
      <c r="K76" s="421"/>
      <c r="L76" s="422" t="str">
        <f>IF(FINAL!D55=0,"",FINAL!D55)</f>
        <v/>
      </c>
      <c r="M76" s="421"/>
      <c r="N76" s="421"/>
      <c r="O76" s="421"/>
      <c r="P76" s="423" t="str">
        <f t="shared" si="31"/>
        <v/>
      </c>
      <c r="Q76" s="424" t="str">
        <f t="shared" si="32"/>
        <v/>
      </c>
      <c r="R76" s="425"/>
      <c r="S76" s="452" t="str">
        <f t="shared" si="73"/>
        <v/>
      </c>
      <c r="T76" s="427" t="str">
        <f>IF(OR(BASELINE!I55&gt;BASELINE!J55,FINAL!I55&gt;FINAL!J55),"M.D.","")</f>
        <v/>
      </c>
      <c r="U76" s="428" t="str">
        <f t="shared" si="33"/>
        <v/>
      </c>
      <c r="V76" s="429" t="str">
        <f t="shared" si="34"/>
        <v/>
      </c>
      <c r="W76" s="429" t="str">
        <f t="shared" si="35"/>
        <v/>
      </c>
      <c r="X76" s="430" t="str">
        <f t="shared" si="36"/>
        <v/>
      </c>
      <c r="Y76" s="429" t="str">
        <f t="shared" si="37"/>
        <v/>
      </c>
      <c r="Z76" s="429" t="str">
        <f t="shared" si="76"/>
        <v/>
      </c>
      <c r="AA76" s="429" t="str">
        <f t="shared" si="77"/>
        <v/>
      </c>
      <c r="AB76" s="429" t="str">
        <f t="shared" si="78"/>
        <v/>
      </c>
      <c r="AC76" s="429" t="str">
        <f t="shared" si="79"/>
        <v/>
      </c>
      <c r="AD76" s="429" t="str">
        <f t="shared" si="80"/>
        <v/>
      </c>
      <c r="AE76" s="429" t="str">
        <f t="shared" si="38"/>
        <v/>
      </c>
      <c r="AF76" s="429" t="str">
        <f t="shared" si="8"/>
        <v/>
      </c>
      <c r="AG76" s="429" t="str">
        <f t="shared" si="81"/>
        <v/>
      </c>
      <c r="AH76" s="429" t="str">
        <f t="shared" si="82"/>
        <v/>
      </c>
      <c r="AI76" s="431" t="str">
        <f t="shared" si="11"/>
        <v/>
      </c>
      <c r="AJ76" s="429" t="str">
        <f t="shared" si="39"/>
        <v/>
      </c>
      <c r="AK76" s="429" t="str">
        <f t="shared" si="40"/>
        <v/>
      </c>
      <c r="AL76" s="429" t="str">
        <f t="shared" si="41"/>
        <v/>
      </c>
      <c r="AM76" s="429" t="str">
        <f t="shared" si="42"/>
        <v/>
      </c>
      <c r="AN76" s="432"/>
      <c r="AO76" s="432"/>
      <c r="AP76" s="205"/>
      <c r="AQ76" s="205"/>
      <c r="AR76" s="205"/>
      <c r="AS76" s="205"/>
      <c r="AT76" s="205"/>
      <c r="AU76" s="205"/>
      <c r="AV76" s="205"/>
      <c r="AW76" s="205"/>
      <c r="AX76" s="205"/>
      <c r="AY76" s="205"/>
      <c r="AZ76" s="432"/>
      <c r="BU76" s="152">
        <v>54</v>
      </c>
      <c r="BV76" s="433" t="str">
        <f t="shared" si="12"/>
        <v/>
      </c>
      <c r="BW76" s="433" t="str">
        <f t="shared" si="13"/>
        <v/>
      </c>
      <c r="BX76" s="434" t="str">
        <f t="shared" si="14"/>
        <v/>
      </c>
      <c r="BY76" s="205" t="str">
        <f t="shared" si="43"/>
        <v/>
      </c>
      <c r="BZ76" s="205" t="str">
        <f t="shared" si="74"/>
        <v/>
      </c>
      <c r="CA76" s="207" t="str">
        <f t="shared" si="75"/>
        <v/>
      </c>
      <c r="CB76" s="453" t="str">
        <f>IF(BY76="","",COUNTIF(BY$23:BY75,"&lt;1")+1)</f>
        <v/>
      </c>
      <c r="CC76" s="205" t="str">
        <f t="shared" si="44"/>
        <v/>
      </c>
      <c r="CD76" s="436" t="str">
        <f t="shared" si="83"/>
        <v/>
      </c>
      <c r="CE76" s="433" t="str">
        <f t="shared" si="87"/>
        <v/>
      </c>
      <c r="CF76" s="438" t="str">
        <f t="shared" si="84"/>
        <v/>
      </c>
      <c r="CG76" s="433" t="str">
        <f t="shared" si="85"/>
        <v/>
      </c>
      <c r="CH76" s="439" t="str">
        <f t="shared" si="86"/>
        <v/>
      </c>
      <c r="CI76" s="205" t="str">
        <f t="shared" si="46"/>
        <v/>
      </c>
      <c r="CJ76" s="205" t="str">
        <f t="shared" si="47"/>
        <v/>
      </c>
      <c r="CK76" s="205" t="str">
        <f>IF(OR(N76="PIPAY450",N76="PIPAY900"),MRIt(J76,M76,V76,N76),IF(N76="OGFConNEW",MRIt(H76,M76,V76,N76),IF(N76="PIOGFCPAY450",MAX(60,(0.3*J76)+35),"")))</f>
        <v/>
      </c>
      <c r="CL76" s="205" t="str">
        <f t="shared" si="48"/>
        <v/>
      </c>
      <c r="CM76" s="208">
        <f t="shared" si="49"/>
        <v>0</v>
      </c>
      <c r="CN76" s="440" t="str">
        <f>IFERROR(IF(N76="60PAY900",ADJ60x(CM76),IF(N76="75PAY450",ADJ75x(CM76),IF(N76="PIPAY900",ADJPoTthick(CM76,CL76),IF(N76="PIPAY450",ADJPoTthin(CM76,CL76),IF(N76="OGFConNEW",ADJPoTogfc(CL76),""))))),"must corr")</f>
        <v/>
      </c>
      <c r="CO76" s="441" t="str">
        <f t="shared" si="50"/>
        <v/>
      </c>
      <c r="CQ76" s="205" t="str">
        <f t="shared" si="51"/>
        <v/>
      </c>
      <c r="CR76" s="205" t="str">
        <f>IF(OR(N76="PIPAY450",N76="PIPAY900",N76="PIOGFCPAY450",N76="75OGFCPAY450"),MRIt(J76,M76,V76,N76),IF(N76="OGFConNEW",MRIt(H76,M76,V76,N76),""))</f>
        <v/>
      </c>
      <c r="CS76" s="205" t="str">
        <f t="shared" si="52"/>
        <v/>
      </c>
      <c r="CT76" s="208" t="str">
        <f t="shared" si="53"/>
        <v/>
      </c>
      <c r="CU76" s="440" t="str">
        <f>IFERROR(IF(N76="60PAY900",ADJ60x(CT76),IF(N76="75PAY450",ADJ75x(CT76),IF(N76="PIPAY900",ADJPoTthick(CT76,CS76),IF(N76="PIPAY450",ADJPoTthin(CT76,CS76),IF(N76="OGFConNEW",ADJPoTogfc(CS76),""))))),"must corr")</f>
        <v/>
      </c>
      <c r="CV76" s="442" t="str">
        <f t="shared" si="54"/>
        <v/>
      </c>
      <c r="CW76" s="443"/>
      <c r="CY76" s="207"/>
      <c r="CZ76" s="444" t="s">
        <v>1876</v>
      </c>
      <c r="DA76" s="445" t="str">
        <f>IFERROR(IF(AZ76=TRUE,corval(CO76,CV76),CO76),CZ76)</f>
        <v/>
      </c>
      <c r="DB76" s="205" t="b">
        <f t="shared" si="55"/>
        <v>0</v>
      </c>
      <c r="DC76" s="205" t="b">
        <f t="shared" si="56"/>
        <v>1</v>
      </c>
      <c r="DD76" s="205" t="b">
        <f t="shared" si="57"/>
        <v>1</v>
      </c>
      <c r="DE76" s="446" t="str">
        <f t="shared" si="58"/>
        <v/>
      </c>
      <c r="DG76" s="208" t="str">
        <f t="shared" si="59"/>
        <v/>
      </c>
      <c r="DH76" s="208">
        <f t="shared" si="60"/>
        <v>0</v>
      </c>
      <c r="DI76" s="205" t="e">
        <f t="shared" si="61"/>
        <v>#VALUE!</v>
      </c>
      <c r="DJ76" s="205" t="e">
        <f t="shared" si="62"/>
        <v>#VALUE!</v>
      </c>
      <c r="DK76" s="205" t="e">
        <f t="shared" si="63"/>
        <v>#VALUE!</v>
      </c>
      <c r="DM76" s="208">
        <f t="shared" si="64"/>
        <v>0</v>
      </c>
      <c r="DN76" s="208">
        <f t="shared" si="65"/>
        <v>0</v>
      </c>
      <c r="DO76" s="205">
        <f t="shared" si="66"/>
        <v>75</v>
      </c>
      <c r="DP76" s="205">
        <f t="shared" si="67"/>
        <v>0</v>
      </c>
      <c r="DQ76" s="446" t="e">
        <f t="shared" ca="1" si="68"/>
        <v>#NAME?</v>
      </c>
      <c r="DR76" s="446" t="e">
        <f t="shared" ca="1" si="69"/>
        <v>#NAME?</v>
      </c>
      <c r="DT76" s="208">
        <f t="shared" si="70"/>
        <v>0</v>
      </c>
      <c r="DU76" s="446" t="e">
        <f t="shared" ca="1" si="71"/>
        <v>#NAME?</v>
      </c>
      <c r="DV76" s="446" t="e">
        <f t="shared" ca="1" si="72"/>
        <v>#NAME?</v>
      </c>
    </row>
    <row r="77" spans="1:126" ht="15" customHeight="1" x14ac:dyDescent="0.25">
      <c r="A77" s="448" t="str">
        <f>IFERROR(ROUNDUP(IF(OR(N77="PIPAY450",N77="PIPAY900"),MRIt(J77,M77,V77,N77),IF(N77="PIOGFCPAY450",MAX(60,(0.3*J77)+35),"")),1),"")</f>
        <v/>
      </c>
      <c r="B77" s="413">
        <v>55</v>
      </c>
      <c r="C77" s="414"/>
      <c r="D77" s="449"/>
      <c r="E77" s="416" t="str">
        <f>IF('EXIST IP'!A56="","",'EXIST IP'!A56)</f>
        <v/>
      </c>
      <c r="F77" s="450" t="str">
        <f>IF('EXIST IP'!B56="","",'EXIST IP'!B56)</f>
        <v/>
      </c>
      <c r="G77" s="450" t="str">
        <f>IF('EXIST IP'!C56="","",'EXIST IP'!C56)</f>
        <v/>
      </c>
      <c r="H77" s="418" t="str">
        <f>IF('EXIST IP'!D56="","",'EXIST IP'!D56)</f>
        <v/>
      </c>
      <c r="I77" s="451" t="str">
        <f>IF(BASELINE!D56="","",BASELINE!D56)</f>
        <v/>
      </c>
      <c r="J77" s="420"/>
      <c r="K77" s="421"/>
      <c r="L77" s="422" t="str">
        <f>IF(FINAL!D56=0,"",FINAL!D56)</f>
        <v/>
      </c>
      <c r="M77" s="421"/>
      <c r="N77" s="421"/>
      <c r="O77" s="421"/>
      <c r="P77" s="423" t="str">
        <f t="shared" si="31"/>
        <v/>
      </c>
      <c r="Q77" s="424" t="str">
        <f t="shared" si="32"/>
        <v/>
      </c>
      <c r="R77" s="425"/>
      <c r="S77" s="452" t="str">
        <f t="shared" si="73"/>
        <v/>
      </c>
      <c r="T77" s="427" t="str">
        <f>IF(OR(BASELINE!I56&gt;BASELINE!J56,FINAL!I56&gt;FINAL!J56),"M.D.","")</f>
        <v/>
      </c>
      <c r="U77" s="428" t="str">
        <f t="shared" si="33"/>
        <v/>
      </c>
      <c r="V77" s="429" t="str">
        <f t="shared" si="34"/>
        <v/>
      </c>
      <c r="W77" s="429" t="str">
        <f t="shared" si="35"/>
        <v/>
      </c>
      <c r="X77" s="430" t="str">
        <f t="shared" si="36"/>
        <v/>
      </c>
      <c r="Y77" s="429" t="str">
        <f t="shared" si="37"/>
        <v/>
      </c>
      <c r="Z77" s="429" t="str">
        <f t="shared" si="76"/>
        <v/>
      </c>
      <c r="AA77" s="429" t="str">
        <f t="shared" si="77"/>
        <v/>
      </c>
      <c r="AB77" s="429" t="str">
        <f t="shared" si="78"/>
        <v/>
      </c>
      <c r="AC77" s="429" t="str">
        <f t="shared" si="79"/>
        <v/>
      </c>
      <c r="AD77" s="429" t="str">
        <f t="shared" si="80"/>
        <v/>
      </c>
      <c r="AE77" s="429" t="str">
        <f t="shared" si="38"/>
        <v/>
      </c>
      <c r="AF77" s="429" t="str">
        <f t="shared" si="8"/>
        <v/>
      </c>
      <c r="AG77" s="429" t="str">
        <f t="shared" si="81"/>
        <v/>
      </c>
      <c r="AH77" s="429" t="str">
        <f t="shared" si="82"/>
        <v/>
      </c>
      <c r="AI77" s="431" t="str">
        <f t="shared" si="11"/>
        <v/>
      </c>
      <c r="AJ77" s="429" t="str">
        <f t="shared" si="39"/>
        <v/>
      </c>
      <c r="AK77" s="429" t="str">
        <f t="shared" si="40"/>
        <v/>
      </c>
      <c r="AL77" s="429" t="str">
        <f t="shared" si="41"/>
        <v/>
      </c>
      <c r="AM77" s="429" t="str">
        <f t="shared" si="42"/>
        <v/>
      </c>
      <c r="AN77" s="432"/>
      <c r="AO77" s="432"/>
      <c r="AP77" s="205"/>
      <c r="AQ77" s="205"/>
      <c r="AR77" s="205"/>
      <c r="AS77" s="205"/>
      <c r="AT77" s="205"/>
      <c r="AU77" s="205"/>
      <c r="AV77" s="205"/>
      <c r="AW77" s="205"/>
      <c r="AX77" s="205"/>
      <c r="AY77" s="205"/>
      <c r="AZ77" s="432"/>
      <c r="BU77" s="152">
        <v>55</v>
      </c>
      <c r="BV77" s="433" t="str">
        <f t="shared" si="12"/>
        <v/>
      </c>
      <c r="BW77" s="433" t="str">
        <f t="shared" si="13"/>
        <v/>
      </c>
      <c r="BX77" s="434" t="str">
        <f t="shared" si="14"/>
        <v/>
      </c>
      <c r="BY77" s="205" t="str">
        <f t="shared" si="43"/>
        <v/>
      </c>
      <c r="BZ77" s="205" t="str">
        <f t="shared" si="74"/>
        <v/>
      </c>
      <c r="CA77" s="207" t="str">
        <f t="shared" si="75"/>
        <v/>
      </c>
      <c r="CB77" s="453" t="str">
        <f>IF(BY77="","",COUNTIF(BY$23:BY76,"&lt;1")+1)</f>
        <v/>
      </c>
      <c r="CC77" s="205" t="str">
        <f t="shared" si="44"/>
        <v/>
      </c>
      <c r="CD77" s="436" t="str">
        <f t="shared" si="83"/>
        <v/>
      </c>
      <c r="CE77" s="433" t="str">
        <f t="shared" si="87"/>
        <v/>
      </c>
      <c r="CF77" s="438" t="str">
        <f t="shared" si="84"/>
        <v/>
      </c>
      <c r="CG77" s="433" t="str">
        <f t="shared" si="85"/>
        <v/>
      </c>
      <c r="CH77" s="439" t="str">
        <f t="shared" si="86"/>
        <v/>
      </c>
      <c r="CI77" s="205" t="str">
        <f t="shared" si="46"/>
        <v/>
      </c>
      <c r="CJ77" s="205" t="str">
        <f t="shared" si="47"/>
        <v/>
      </c>
      <c r="CK77" s="205" t="str">
        <f>IF(OR(N77="PIPAY450",N77="PIPAY900"),MRIt(J77,M77,V77,N77),IF(N77="OGFConNEW",MRIt(H77,M77,V77,N77),IF(N77="PIOGFCPAY450",MAX(60,(0.3*J77)+35),"")))</f>
        <v/>
      </c>
      <c r="CL77" s="205" t="str">
        <f t="shared" si="48"/>
        <v/>
      </c>
      <c r="CM77" s="208">
        <f t="shared" si="49"/>
        <v>0</v>
      </c>
      <c r="CN77" s="440" t="str">
        <f>IFERROR(IF(N77="60PAY900",ADJ60x(CM77),IF(N77="75PAY450",ADJ75x(CM77),IF(N77="PIPAY900",ADJPoTthick(CM77,CL77),IF(N77="PIPAY450",ADJPoTthin(CM77,CL77),IF(N77="OGFConNEW",ADJPoTogfc(CL77),""))))),"must corr")</f>
        <v/>
      </c>
      <c r="CO77" s="441" t="str">
        <f t="shared" si="50"/>
        <v/>
      </c>
      <c r="CQ77" s="205" t="str">
        <f t="shared" si="51"/>
        <v/>
      </c>
      <c r="CR77" s="205" t="str">
        <f>IF(OR(N77="PIPAY450",N77="PIPAY900",N77="PIOGFCPAY450",N77="75OGFCPAY450"),MRIt(J77,M77,V77,N77),IF(N77="OGFConNEW",MRIt(H77,M77,V77,N77),""))</f>
        <v/>
      </c>
      <c r="CS77" s="205" t="str">
        <f t="shared" si="52"/>
        <v/>
      </c>
      <c r="CT77" s="208" t="str">
        <f t="shared" si="53"/>
        <v/>
      </c>
      <c r="CU77" s="440" t="str">
        <f>IFERROR(IF(N77="60PAY900",ADJ60x(CT77),IF(N77="75PAY450",ADJ75x(CT77),IF(N77="PIPAY900",ADJPoTthick(CT77,CS77),IF(N77="PIPAY450",ADJPoTthin(CT77,CS77),IF(N77="OGFConNEW",ADJPoTogfc(CS77),""))))),"must corr")</f>
        <v/>
      </c>
      <c r="CV77" s="442" t="str">
        <f t="shared" si="54"/>
        <v/>
      </c>
      <c r="CW77" s="443"/>
      <c r="CY77" s="207"/>
      <c r="CZ77" s="444" t="s">
        <v>1876</v>
      </c>
      <c r="DA77" s="445" t="str">
        <f>IFERROR(IF(AZ77=TRUE,corval(CO77,CV77),CO77),CZ77)</f>
        <v/>
      </c>
      <c r="DB77" s="205" t="b">
        <f t="shared" si="55"/>
        <v>0</v>
      </c>
      <c r="DC77" s="205" t="b">
        <f t="shared" si="56"/>
        <v>1</v>
      </c>
      <c r="DD77" s="205" t="b">
        <f t="shared" si="57"/>
        <v>1</v>
      </c>
      <c r="DE77" s="446" t="str">
        <f t="shared" si="58"/>
        <v/>
      </c>
      <c r="DG77" s="208" t="str">
        <f t="shared" si="59"/>
        <v/>
      </c>
      <c r="DH77" s="208">
        <f t="shared" si="60"/>
        <v>0</v>
      </c>
      <c r="DI77" s="205" t="e">
        <f t="shared" si="61"/>
        <v>#VALUE!</v>
      </c>
      <c r="DJ77" s="205" t="e">
        <f t="shared" si="62"/>
        <v>#VALUE!</v>
      </c>
      <c r="DK77" s="205" t="e">
        <f t="shared" si="63"/>
        <v>#VALUE!</v>
      </c>
      <c r="DM77" s="208">
        <f t="shared" si="64"/>
        <v>0</v>
      </c>
      <c r="DN77" s="208">
        <f t="shared" si="65"/>
        <v>0</v>
      </c>
      <c r="DO77" s="205">
        <f t="shared" si="66"/>
        <v>75</v>
      </c>
      <c r="DP77" s="205">
        <f t="shared" si="67"/>
        <v>0</v>
      </c>
      <c r="DQ77" s="446" t="e">
        <f t="shared" ca="1" si="68"/>
        <v>#NAME?</v>
      </c>
      <c r="DR77" s="446" t="e">
        <f t="shared" ca="1" si="69"/>
        <v>#NAME?</v>
      </c>
      <c r="DT77" s="208">
        <f t="shared" si="70"/>
        <v>0</v>
      </c>
      <c r="DU77" s="446" t="e">
        <f t="shared" ca="1" si="71"/>
        <v>#NAME?</v>
      </c>
      <c r="DV77" s="446" t="e">
        <f t="shared" ca="1" si="72"/>
        <v>#NAME?</v>
      </c>
    </row>
    <row r="78" spans="1:126" ht="15.75" x14ac:dyDescent="0.25">
      <c r="A78" s="448" t="str">
        <f>IFERROR(ROUNDUP(IF(OR(N78="PIPAY450",N78="PIPAY900"),MRIt(J78,M78,V78,N78),IF(N78="PIOGFCPAY450",MAX(60,(0.3*J78)+35),"")),1),"")</f>
        <v/>
      </c>
      <c r="B78" s="413">
        <v>56</v>
      </c>
      <c r="C78" s="414"/>
      <c r="D78" s="449"/>
      <c r="E78" s="416" t="str">
        <f>IF('EXIST IP'!A57="","",'EXIST IP'!A57)</f>
        <v/>
      </c>
      <c r="F78" s="450" t="str">
        <f>IF('EXIST IP'!B57="","",'EXIST IP'!B57)</f>
        <v/>
      </c>
      <c r="G78" s="450" t="str">
        <f>IF('EXIST IP'!C57="","",'EXIST IP'!C57)</f>
        <v/>
      </c>
      <c r="H78" s="418" t="str">
        <f>IF('EXIST IP'!D57="","",'EXIST IP'!D57)</f>
        <v/>
      </c>
      <c r="I78" s="451" t="str">
        <f>IF(BASELINE!D57="","",BASELINE!D57)</f>
        <v/>
      </c>
      <c r="J78" s="420"/>
      <c r="K78" s="421"/>
      <c r="L78" s="422" t="str">
        <f>IF(FINAL!D57=0,"",FINAL!D57)</f>
        <v/>
      </c>
      <c r="M78" s="421"/>
      <c r="N78" s="421"/>
      <c r="O78" s="421"/>
      <c r="P78" s="423" t="str">
        <f t="shared" si="31"/>
        <v/>
      </c>
      <c r="Q78" s="424" t="str">
        <f t="shared" si="32"/>
        <v/>
      </c>
      <c r="R78" s="425"/>
      <c r="S78" s="452" t="str">
        <f t="shared" si="73"/>
        <v/>
      </c>
      <c r="T78" s="427" t="str">
        <f>IF(OR(BASELINE!I57&gt;BASELINE!J57,FINAL!I57&gt;FINAL!J57),"M.D.","")</f>
        <v/>
      </c>
      <c r="U78" s="428" t="str">
        <f t="shared" si="33"/>
        <v/>
      </c>
      <c r="V78" s="429" t="str">
        <f t="shared" si="34"/>
        <v/>
      </c>
      <c r="W78" s="429" t="str">
        <f t="shared" si="35"/>
        <v/>
      </c>
      <c r="X78" s="430" t="str">
        <f t="shared" si="36"/>
        <v/>
      </c>
      <c r="Y78" s="429" t="str">
        <f t="shared" si="37"/>
        <v/>
      </c>
      <c r="Z78" s="429" t="str">
        <f t="shared" si="76"/>
        <v/>
      </c>
      <c r="AA78" s="429" t="str">
        <f t="shared" si="77"/>
        <v/>
      </c>
      <c r="AB78" s="429" t="str">
        <f t="shared" si="78"/>
        <v/>
      </c>
      <c r="AC78" s="429" t="str">
        <f t="shared" si="79"/>
        <v/>
      </c>
      <c r="AD78" s="429" t="str">
        <f t="shared" si="80"/>
        <v/>
      </c>
      <c r="AE78" s="429" t="str">
        <f t="shared" si="38"/>
        <v/>
      </c>
      <c r="AF78" s="429" t="str">
        <f t="shared" si="8"/>
        <v/>
      </c>
      <c r="AG78" s="429" t="str">
        <f t="shared" si="81"/>
        <v/>
      </c>
      <c r="AH78" s="429" t="str">
        <f t="shared" si="82"/>
        <v/>
      </c>
      <c r="AI78" s="431" t="str">
        <f t="shared" si="11"/>
        <v/>
      </c>
      <c r="AJ78" s="429" t="str">
        <f t="shared" si="39"/>
        <v/>
      </c>
      <c r="AK78" s="429" t="str">
        <f t="shared" si="40"/>
        <v/>
      </c>
      <c r="AL78" s="429" t="str">
        <f t="shared" si="41"/>
        <v/>
      </c>
      <c r="AM78" s="429" t="str">
        <f t="shared" si="42"/>
        <v/>
      </c>
      <c r="AN78" s="432"/>
      <c r="AO78" s="432"/>
      <c r="AP78" s="205"/>
      <c r="AQ78" s="205"/>
      <c r="AR78" s="205"/>
      <c r="AS78" s="205"/>
      <c r="AT78" s="205"/>
      <c r="AU78" s="205"/>
      <c r="AV78" s="205"/>
      <c r="AW78" s="205"/>
      <c r="AX78" s="205"/>
      <c r="AY78" s="205"/>
      <c r="AZ78" s="432"/>
      <c r="BU78" s="152">
        <v>56</v>
      </c>
      <c r="BV78" s="433" t="str">
        <f t="shared" si="12"/>
        <v/>
      </c>
      <c r="BW78" s="433" t="str">
        <f t="shared" si="13"/>
        <v/>
      </c>
      <c r="BX78" s="434" t="str">
        <f t="shared" si="14"/>
        <v/>
      </c>
      <c r="BY78" s="205" t="str">
        <f t="shared" si="43"/>
        <v/>
      </c>
      <c r="BZ78" s="205" t="str">
        <f t="shared" si="74"/>
        <v/>
      </c>
      <c r="CA78" s="207" t="str">
        <f t="shared" si="75"/>
        <v/>
      </c>
      <c r="CB78" s="453" t="str">
        <f>IF(BY78="","",COUNTIF(BY$23:BY77,"&lt;1")+1)</f>
        <v/>
      </c>
      <c r="CC78" s="205" t="str">
        <f t="shared" si="44"/>
        <v/>
      </c>
      <c r="CD78" s="436" t="str">
        <f t="shared" si="83"/>
        <v/>
      </c>
      <c r="CE78" s="433" t="str">
        <f t="shared" si="87"/>
        <v/>
      </c>
      <c r="CF78" s="438" t="str">
        <f t="shared" si="84"/>
        <v/>
      </c>
      <c r="CG78" s="433" t="str">
        <f t="shared" si="85"/>
        <v/>
      </c>
      <c r="CH78" s="439" t="str">
        <f t="shared" si="86"/>
        <v/>
      </c>
      <c r="CI78" s="205" t="str">
        <f t="shared" si="46"/>
        <v/>
      </c>
      <c r="CJ78" s="205" t="str">
        <f t="shared" si="47"/>
        <v/>
      </c>
      <c r="CK78" s="205" t="str">
        <f>IF(OR(N78="PIPAY450",N78="PIPAY900"),MRIt(J78,M78,V78,N78),IF(N78="OGFConNEW",MRIt(H78,M78,V78,N78),IF(N78="PIOGFCPAY450",MAX(60,(0.3*J78)+35),"")))</f>
        <v/>
      </c>
      <c r="CL78" s="205" t="str">
        <f t="shared" si="48"/>
        <v/>
      </c>
      <c r="CM78" s="208">
        <f t="shared" si="49"/>
        <v>0</v>
      </c>
      <c r="CN78" s="440" t="str">
        <f>IFERROR(IF(N78="60PAY900",ADJ60x(CM78),IF(N78="75PAY450",ADJ75x(CM78),IF(N78="PIPAY900",ADJPoTthick(CM78,CL78),IF(N78="PIPAY450",ADJPoTthin(CM78,CL78),IF(N78="OGFConNEW",ADJPoTogfc(CL78),""))))),"must corr")</f>
        <v/>
      </c>
      <c r="CO78" s="441" t="str">
        <f t="shared" si="50"/>
        <v/>
      </c>
      <c r="CQ78" s="205" t="str">
        <f t="shared" si="51"/>
        <v/>
      </c>
      <c r="CR78" s="205" t="str">
        <f>IF(OR(N78="PIPAY450",N78="PIPAY900",N78="PIOGFCPAY450",N78="75OGFCPAY450"),MRIt(J78,M78,V78,N78),IF(N78="OGFConNEW",MRIt(H78,M78,V78,N78),""))</f>
        <v/>
      </c>
      <c r="CS78" s="205" t="str">
        <f t="shared" si="52"/>
        <v/>
      </c>
      <c r="CT78" s="208" t="str">
        <f t="shared" si="53"/>
        <v/>
      </c>
      <c r="CU78" s="440" t="str">
        <f>IFERROR(IF(N78="60PAY900",ADJ60x(CT78),IF(N78="75PAY450",ADJ75x(CT78),IF(N78="PIPAY900",ADJPoTthick(CT78,CS78),IF(N78="PIPAY450",ADJPoTthin(CT78,CS78),IF(N78="OGFConNEW",ADJPoTogfc(CS78),""))))),"must corr")</f>
        <v/>
      </c>
      <c r="CV78" s="442" t="str">
        <f t="shared" si="54"/>
        <v/>
      </c>
      <c r="CW78" s="443"/>
      <c r="CY78" s="207"/>
      <c r="CZ78" s="444" t="s">
        <v>1876</v>
      </c>
      <c r="DA78" s="445" t="str">
        <f>IFERROR(IF(AZ78=TRUE,corval(CO78,CV78),CO78),CZ78)</f>
        <v/>
      </c>
      <c r="DB78" s="205" t="b">
        <f t="shared" si="55"/>
        <v>0</v>
      </c>
      <c r="DC78" s="205" t="b">
        <f t="shared" si="56"/>
        <v>1</v>
      </c>
      <c r="DD78" s="205" t="b">
        <f t="shared" si="57"/>
        <v>1</v>
      </c>
      <c r="DE78" s="446" t="str">
        <f t="shared" si="58"/>
        <v/>
      </c>
      <c r="DG78" s="208" t="str">
        <f t="shared" si="59"/>
        <v/>
      </c>
      <c r="DH78" s="208">
        <f t="shared" si="60"/>
        <v>0</v>
      </c>
      <c r="DI78" s="205" t="e">
        <f t="shared" si="61"/>
        <v>#VALUE!</v>
      </c>
      <c r="DJ78" s="205" t="e">
        <f t="shared" si="62"/>
        <v>#VALUE!</v>
      </c>
      <c r="DK78" s="205" t="e">
        <f t="shared" si="63"/>
        <v>#VALUE!</v>
      </c>
      <c r="DM78" s="208">
        <f t="shared" si="64"/>
        <v>0</v>
      </c>
      <c r="DN78" s="208">
        <f t="shared" si="65"/>
        <v>0</v>
      </c>
      <c r="DO78" s="205">
        <f t="shared" si="66"/>
        <v>75</v>
      </c>
      <c r="DP78" s="205">
        <f t="shared" si="67"/>
        <v>0</v>
      </c>
      <c r="DQ78" s="446" t="e">
        <f t="shared" ca="1" si="68"/>
        <v>#NAME?</v>
      </c>
      <c r="DR78" s="446" t="e">
        <f t="shared" ca="1" si="69"/>
        <v>#NAME?</v>
      </c>
      <c r="DT78" s="208">
        <f t="shared" si="70"/>
        <v>0</v>
      </c>
      <c r="DU78" s="446" t="e">
        <f t="shared" ca="1" si="71"/>
        <v>#NAME?</v>
      </c>
      <c r="DV78" s="446" t="e">
        <f t="shared" ca="1" si="72"/>
        <v>#NAME?</v>
      </c>
    </row>
    <row r="79" spans="1:126" ht="15.75" x14ac:dyDescent="0.25">
      <c r="A79" s="448" t="str">
        <f>IFERROR(ROUNDUP(IF(OR(N79="PIPAY450",N79="PIPAY900"),MRIt(J79,M79,V79,N79),IF(N79="PIOGFCPAY450",MAX(60,(0.3*J79)+35),"")),1),"")</f>
        <v/>
      </c>
      <c r="B79" s="413">
        <v>57</v>
      </c>
      <c r="C79" s="414"/>
      <c r="D79" s="449"/>
      <c r="E79" s="416" t="str">
        <f>IF('EXIST IP'!A58="","",'EXIST IP'!A58)</f>
        <v/>
      </c>
      <c r="F79" s="450" t="str">
        <f>IF('EXIST IP'!B58="","",'EXIST IP'!B58)</f>
        <v/>
      </c>
      <c r="G79" s="450" t="str">
        <f>IF('EXIST IP'!C58="","",'EXIST IP'!C58)</f>
        <v/>
      </c>
      <c r="H79" s="418" t="str">
        <f>IF('EXIST IP'!D58="","",'EXIST IP'!D58)</f>
        <v/>
      </c>
      <c r="I79" s="451" t="str">
        <f>IF(BASELINE!D58="","",BASELINE!D58)</f>
        <v/>
      </c>
      <c r="J79" s="420"/>
      <c r="K79" s="421"/>
      <c r="L79" s="422" t="str">
        <f>IF(FINAL!D58=0,"",FINAL!D58)</f>
        <v/>
      </c>
      <c r="M79" s="421"/>
      <c r="N79" s="421"/>
      <c r="O79" s="421"/>
      <c r="P79" s="423" t="str">
        <f t="shared" si="31"/>
        <v/>
      </c>
      <c r="Q79" s="424" t="str">
        <f t="shared" si="32"/>
        <v/>
      </c>
      <c r="R79" s="425"/>
      <c r="S79" s="452" t="str">
        <f t="shared" si="73"/>
        <v/>
      </c>
      <c r="T79" s="427" t="str">
        <f>IF(OR(BASELINE!I58&gt;BASELINE!J58,FINAL!I58&gt;FINAL!J58),"M.D.","")</f>
        <v/>
      </c>
      <c r="U79" s="428" t="str">
        <f t="shared" si="33"/>
        <v/>
      </c>
      <c r="V79" s="429" t="str">
        <f t="shared" si="34"/>
        <v/>
      </c>
      <c r="W79" s="429" t="str">
        <f t="shared" si="35"/>
        <v/>
      </c>
      <c r="X79" s="430" t="str">
        <f t="shared" si="36"/>
        <v/>
      </c>
      <c r="Y79" s="429" t="str">
        <f t="shared" si="37"/>
        <v/>
      </c>
      <c r="Z79" s="429" t="str">
        <f t="shared" si="76"/>
        <v/>
      </c>
      <c r="AA79" s="429" t="str">
        <f t="shared" si="77"/>
        <v/>
      </c>
      <c r="AB79" s="429" t="str">
        <f t="shared" si="78"/>
        <v/>
      </c>
      <c r="AC79" s="429" t="str">
        <f t="shared" si="79"/>
        <v/>
      </c>
      <c r="AD79" s="429" t="str">
        <f t="shared" si="80"/>
        <v/>
      </c>
      <c r="AE79" s="429" t="str">
        <f t="shared" si="38"/>
        <v/>
      </c>
      <c r="AF79" s="429" t="str">
        <f t="shared" si="8"/>
        <v/>
      </c>
      <c r="AG79" s="429" t="str">
        <f t="shared" si="81"/>
        <v/>
      </c>
      <c r="AH79" s="429" t="str">
        <f t="shared" si="82"/>
        <v/>
      </c>
      <c r="AI79" s="431" t="str">
        <f t="shared" si="11"/>
        <v/>
      </c>
      <c r="AJ79" s="429" t="str">
        <f t="shared" si="39"/>
        <v/>
      </c>
      <c r="AK79" s="429" t="str">
        <f t="shared" si="40"/>
        <v/>
      </c>
      <c r="AL79" s="429" t="str">
        <f t="shared" si="41"/>
        <v/>
      </c>
      <c r="AM79" s="429" t="str">
        <f t="shared" si="42"/>
        <v/>
      </c>
      <c r="AN79" s="432"/>
      <c r="AO79" s="432"/>
      <c r="AP79" s="205"/>
      <c r="AQ79" s="205"/>
      <c r="AR79" s="205"/>
      <c r="AS79" s="205"/>
      <c r="AT79" s="205"/>
      <c r="AU79" s="205"/>
      <c r="AV79" s="205"/>
      <c r="AW79" s="205"/>
      <c r="AX79" s="205"/>
      <c r="AY79" s="205"/>
      <c r="AZ79" s="432"/>
      <c r="BU79" s="152">
        <v>57</v>
      </c>
      <c r="BV79" s="433" t="str">
        <f t="shared" si="12"/>
        <v/>
      </c>
      <c r="BW79" s="433" t="str">
        <f t="shared" si="13"/>
        <v/>
      </c>
      <c r="BX79" s="434" t="str">
        <f t="shared" si="14"/>
        <v/>
      </c>
      <c r="BY79" s="205" t="str">
        <f t="shared" si="43"/>
        <v/>
      </c>
      <c r="BZ79" s="205" t="str">
        <f t="shared" si="74"/>
        <v/>
      </c>
      <c r="CA79" s="207" t="str">
        <f t="shared" si="75"/>
        <v/>
      </c>
      <c r="CB79" s="453" t="str">
        <f>IF(BY79="","",COUNTIF(BY$23:BY78,"&lt;1")+1)</f>
        <v/>
      </c>
      <c r="CC79" s="205" t="str">
        <f t="shared" si="44"/>
        <v/>
      </c>
      <c r="CD79" s="436" t="str">
        <f t="shared" si="83"/>
        <v/>
      </c>
      <c r="CE79" s="433" t="str">
        <f t="shared" si="87"/>
        <v/>
      </c>
      <c r="CF79" s="438" t="str">
        <f t="shared" si="84"/>
        <v/>
      </c>
      <c r="CG79" s="433" t="str">
        <f t="shared" si="85"/>
        <v/>
      </c>
      <c r="CH79" s="439" t="str">
        <f t="shared" si="86"/>
        <v/>
      </c>
      <c r="CI79" s="205" t="str">
        <f t="shared" si="46"/>
        <v/>
      </c>
      <c r="CJ79" s="205" t="str">
        <f t="shared" si="47"/>
        <v/>
      </c>
      <c r="CK79" s="205" t="str">
        <f>IF(OR(N79="PIPAY450",N79="PIPAY900"),MRIt(J79,M79,V79,N79),IF(N79="OGFConNEW",MRIt(H79,M79,V79,N79),IF(N79="PIOGFCPAY450",MAX(60,(0.3*J79)+35),"")))</f>
        <v/>
      </c>
      <c r="CL79" s="205" t="str">
        <f t="shared" si="48"/>
        <v/>
      </c>
      <c r="CM79" s="208">
        <f t="shared" si="49"/>
        <v>0</v>
      </c>
      <c r="CN79" s="440" t="str">
        <f>IFERROR(IF(N79="60PAY900",ADJ60x(CM79),IF(N79="75PAY450",ADJ75x(CM79),IF(N79="PIPAY900",ADJPoTthick(CM79,CL79),IF(N79="PIPAY450",ADJPoTthin(CM79,CL79),IF(N79="OGFConNEW",ADJPoTogfc(CL79),""))))),"must corr")</f>
        <v/>
      </c>
      <c r="CO79" s="441" t="str">
        <f t="shared" si="50"/>
        <v/>
      </c>
      <c r="CQ79" s="205" t="str">
        <f t="shared" si="51"/>
        <v/>
      </c>
      <c r="CR79" s="205" t="str">
        <f>IF(OR(N79="PIPAY450",N79="PIPAY900",N79="PIOGFCPAY450",N79="75OGFCPAY450"),MRIt(J79,M79,V79,N79),IF(N79="OGFConNEW",MRIt(H79,M79,V79,N79),""))</f>
        <v/>
      </c>
      <c r="CS79" s="205" t="str">
        <f t="shared" si="52"/>
        <v/>
      </c>
      <c r="CT79" s="208" t="str">
        <f t="shared" si="53"/>
        <v/>
      </c>
      <c r="CU79" s="440" t="str">
        <f>IFERROR(IF(N79="60PAY900",ADJ60x(CT79),IF(N79="75PAY450",ADJ75x(CT79),IF(N79="PIPAY900",ADJPoTthick(CT79,CS79),IF(N79="PIPAY450",ADJPoTthin(CT79,CS79),IF(N79="OGFConNEW",ADJPoTogfc(CS79),""))))),"must corr")</f>
        <v/>
      </c>
      <c r="CV79" s="442" t="str">
        <f t="shared" si="54"/>
        <v/>
      </c>
      <c r="CW79" s="443"/>
      <c r="CY79" s="207"/>
      <c r="CZ79" s="444" t="s">
        <v>1876</v>
      </c>
      <c r="DA79" s="445" t="str">
        <f>IFERROR(IF(AZ79=TRUE,corval(CO79,CV79),CO79),CZ79)</f>
        <v/>
      </c>
      <c r="DB79" s="205" t="b">
        <f t="shared" si="55"/>
        <v>0</v>
      </c>
      <c r="DC79" s="205" t="b">
        <f t="shared" si="56"/>
        <v>1</v>
      </c>
      <c r="DD79" s="205" t="b">
        <f t="shared" si="57"/>
        <v>1</v>
      </c>
      <c r="DE79" s="446" t="str">
        <f t="shared" si="58"/>
        <v/>
      </c>
      <c r="DG79" s="208" t="str">
        <f t="shared" si="59"/>
        <v/>
      </c>
      <c r="DH79" s="208">
        <f t="shared" si="60"/>
        <v>0</v>
      </c>
      <c r="DI79" s="205" t="e">
        <f t="shared" si="61"/>
        <v>#VALUE!</v>
      </c>
      <c r="DJ79" s="205" t="e">
        <f t="shared" si="62"/>
        <v>#VALUE!</v>
      </c>
      <c r="DK79" s="205" t="e">
        <f t="shared" si="63"/>
        <v>#VALUE!</v>
      </c>
      <c r="DM79" s="208">
        <f t="shared" si="64"/>
        <v>0</v>
      </c>
      <c r="DN79" s="208">
        <f t="shared" si="65"/>
        <v>0</v>
      </c>
      <c r="DO79" s="205">
        <f t="shared" si="66"/>
        <v>75</v>
      </c>
      <c r="DP79" s="205">
        <f t="shared" si="67"/>
        <v>0</v>
      </c>
      <c r="DQ79" s="446" t="e">
        <f t="shared" ca="1" si="68"/>
        <v>#NAME?</v>
      </c>
      <c r="DR79" s="446" t="e">
        <f t="shared" ca="1" si="69"/>
        <v>#NAME?</v>
      </c>
      <c r="DT79" s="208">
        <f t="shared" si="70"/>
        <v>0</v>
      </c>
      <c r="DU79" s="446" t="e">
        <f t="shared" ca="1" si="71"/>
        <v>#NAME?</v>
      </c>
      <c r="DV79" s="446" t="e">
        <f t="shared" ca="1" si="72"/>
        <v>#NAME?</v>
      </c>
    </row>
    <row r="80" spans="1:126" ht="15" customHeight="1" x14ac:dyDescent="0.25">
      <c r="A80" s="448" t="str">
        <f>IFERROR(ROUNDUP(IF(OR(N80="PIPAY450",N80="PIPAY900"),MRIt(J80,M80,V80,N80),IF(N80="PIOGFCPAY450",MAX(60,(0.3*J80)+35),"")),1),"")</f>
        <v/>
      </c>
      <c r="B80" s="413">
        <v>58</v>
      </c>
      <c r="C80" s="414"/>
      <c r="D80" s="449"/>
      <c r="E80" s="416" t="str">
        <f>IF('EXIST IP'!A59="","",'EXIST IP'!A59)</f>
        <v/>
      </c>
      <c r="F80" s="450" t="str">
        <f>IF('EXIST IP'!B59="","",'EXIST IP'!B59)</f>
        <v/>
      </c>
      <c r="G80" s="450" t="str">
        <f>IF('EXIST IP'!C59="","",'EXIST IP'!C59)</f>
        <v/>
      </c>
      <c r="H80" s="418" t="str">
        <f>IF('EXIST IP'!D59="","",'EXIST IP'!D59)</f>
        <v/>
      </c>
      <c r="I80" s="451" t="str">
        <f>IF(BASELINE!D59="","",BASELINE!D59)</f>
        <v/>
      </c>
      <c r="J80" s="420"/>
      <c r="K80" s="421"/>
      <c r="L80" s="422" t="str">
        <f>IF(FINAL!D59=0,"",FINAL!D59)</f>
        <v/>
      </c>
      <c r="M80" s="421"/>
      <c r="N80" s="421"/>
      <c r="O80" s="421"/>
      <c r="P80" s="423" t="str">
        <f t="shared" si="31"/>
        <v/>
      </c>
      <c r="Q80" s="424" t="str">
        <f t="shared" si="32"/>
        <v/>
      </c>
      <c r="R80" s="425"/>
      <c r="S80" s="452" t="str">
        <f t="shared" si="73"/>
        <v/>
      </c>
      <c r="T80" s="427" t="str">
        <f>IF(OR(BASELINE!I59&gt;BASELINE!J59,FINAL!I59&gt;FINAL!J59),"M.D.","")</f>
        <v/>
      </c>
      <c r="U80" s="428" t="str">
        <f t="shared" si="33"/>
        <v/>
      </c>
      <c r="V80" s="429" t="str">
        <f t="shared" si="34"/>
        <v/>
      </c>
      <c r="W80" s="429" t="str">
        <f t="shared" si="35"/>
        <v/>
      </c>
      <c r="X80" s="430" t="str">
        <f t="shared" si="36"/>
        <v/>
      </c>
      <c r="Y80" s="429" t="str">
        <f t="shared" si="37"/>
        <v/>
      </c>
      <c r="Z80" s="429" t="str">
        <f t="shared" si="76"/>
        <v/>
      </c>
      <c r="AA80" s="429" t="str">
        <f t="shared" si="77"/>
        <v/>
      </c>
      <c r="AB80" s="429" t="str">
        <f t="shared" si="78"/>
        <v/>
      </c>
      <c r="AC80" s="429" t="str">
        <f t="shared" si="79"/>
        <v/>
      </c>
      <c r="AD80" s="429" t="str">
        <f t="shared" si="80"/>
        <v/>
      </c>
      <c r="AE80" s="429" t="str">
        <f t="shared" si="38"/>
        <v/>
      </c>
      <c r="AF80" s="429" t="str">
        <f t="shared" si="8"/>
        <v/>
      </c>
      <c r="AG80" s="429" t="str">
        <f t="shared" si="81"/>
        <v/>
      </c>
      <c r="AH80" s="429" t="str">
        <f t="shared" si="82"/>
        <v/>
      </c>
      <c r="AI80" s="431" t="str">
        <f t="shared" si="11"/>
        <v/>
      </c>
      <c r="AJ80" s="429" t="str">
        <f t="shared" si="39"/>
        <v/>
      </c>
      <c r="AK80" s="429" t="str">
        <f t="shared" si="40"/>
        <v/>
      </c>
      <c r="AL80" s="429" t="str">
        <f t="shared" si="41"/>
        <v/>
      </c>
      <c r="AM80" s="429" t="str">
        <f t="shared" si="42"/>
        <v/>
      </c>
      <c r="AN80" s="432"/>
      <c r="AO80" s="432"/>
      <c r="AP80" s="205"/>
      <c r="AQ80" s="205"/>
      <c r="AR80" s="205"/>
      <c r="AS80" s="205"/>
      <c r="AT80" s="205"/>
      <c r="AU80" s="205"/>
      <c r="AV80" s="205"/>
      <c r="AW80" s="205"/>
      <c r="AX80" s="205"/>
      <c r="AY80" s="205"/>
      <c r="AZ80" s="432"/>
      <c r="BU80" s="152">
        <v>58</v>
      </c>
      <c r="BV80" s="433" t="str">
        <f t="shared" si="12"/>
        <v/>
      </c>
      <c r="BW80" s="433" t="str">
        <f t="shared" si="13"/>
        <v/>
      </c>
      <c r="BX80" s="434" t="str">
        <f t="shared" si="14"/>
        <v/>
      </c>
      <c r="BY80" s="205" t="str">
        <f t="shared" si="43"/>
        <v/>
      </c>
      <c r="BZ80" s="205" t="str">
        <f t="shared" si="74"/>
        <v/>
      </c>
      <c r="CA80" s="207" t="str">
        <f t="shared" si="75"/>
        <v/>
      </c>
      <c r="CB80" s="453" t="str">
        <f>IF(BY80="","",COUNTIF(BY$23:BY79,"&lt;1")+1)</f>
        <v/>
      </c>
      <c r="CC80" s="205" t="str">
        <f t="shared" si="44"/>
        <v/>
      </c>
      <c r="CD80" s="436" t="str">
        <f t="shared" si="83"/>
        <v/>
      </c>
      <c r="CE80" s="433" t="str">
        <f t="shared" si="87"/>
        <v/>
      </c>
      <c r="CF80" s="438" t="str">
        <f t="shared" si="84"/>
        <v/>
      </c>
      <c r="CG80" s="433" t="str">
        <f t="shared" si="85"/>
        <v/>
      </c>
      <c r="CH80" s="439" t="str">
        <f t="shared" si="86"/>
        <v/>
      </c>
      <c r="CI80" s="205" t="str">
        <f t="shared" si="46"/>
        <v/>
      </c>
      <c r="CJ80" s="205" t="str">
        <f t="shared" si="47"/>
        <v/>
      </c>
      <c r="CK80" s="205" t="str">
        <f>IF(OR(N80="PIPAY450",N80="PIPAY900"),MRIt(J80,M80,V80,N80),IF(N80="OGFConNEW",MRIt(H80,M80,V80,N80),IF(N80="PIOGFCPAY450",MAX(60,(0.3*J80)+35),"")))</f>
        <v/>
      </c>
      <c r="CL80" s="205" t="str">
        <f t="shared" si="48"/>
        <v/>
      </c>
      <c r="CM80" s="208">
        <f t="shared" si="49"/>
        <v>0</v>
      </c>
      <c r="CN80" s="440" t="str">
        <f>IFERROR(IF(N80="60PAY900",ADJ60x(CM80),IF(N80="75PAY450",ADJ75x(CM80),IF(N80="PIPAY900",ADJPoTthick(CM80,CL80),IF(N80="PIPAY450",ADJPoTthin(CM80,CL80),IF(N80="OGFConNEW",ADJPoTogfc(CL80),""))))),"must corr")</f>
        <v/>
      </c>
      <c r="CO80" s="441" t="str">
        <f t="shared" si="50"/>
        <v/>
      </c>
      <c r="CQ80" s="205" t="str">
        <f t="shared" si="51"/>
        <v/>
      </c>
      <c r="CR80" s="205" t="str">
        <f>IF(OR(N80="PIPAY450",N80="PIPAY900",N80="PIOGFCPAY450",N80="75OGFCPAY450"),MRIt(J80,M80,V80,N80),IF(N80="OGFConNEW",MRIt(H80,M80,V80,N80),""))</f>
        <v/>
      </c>
      <c r="CS80" s="205" t="str">
        <f t="shared" si="52"/>
        <v/>
      </c>
      <c r="CT80" s="208" t="str">
        <f t="shared" si="53"/>
        <v/>
      </c>
      <c r="CU80" s="440" t="str">
        <f>IFERROR(IF(N80="60PAY900",ADJ60x(CT80),IF(N80="75PAY450",ADJ75x(CT80),IF(N80="PIPAY900",ADJPoTthick(CT80,CS80),IF(N80="PIPAY450",ADJPoTthin(CT80,CS80),IF(N80="OGFConNEW",ADJPoTogfc(CS80),""))))),"must corr")</f>
        <v/>
      </c>
      <c r="CV80" s="442" t="str">
        <f t="shared" si="54"/>
        <v/>
      </c>
      <c r="CW80" s="443"/>
      <c r="CY80" s="207"/>
      <c r="CZ80" s="444" t="s">
        <v>1876</v>
      </c>
      <c r="DA80" s="445" t="str">
        <f>IFERROR(IF(AZ80=TRUE,corval(CO80,CV80),CO80),CZ80)</f>
        <v/>
      </c>
      <c r="DB80" s="205" t="b">
        <f t="shared" si="55"/>
        <v>0</v>
      </c>
      <c r="DC80" s="205" t="b">
        <f t="shared" si="56"/>
        <v>1</v>
      </c>
      <c r="DD80" s="205" t="b">
        <f t="shared" si="57"/>
        <v>1</v>
      </c>
      <c r="DE80" s="446" t="str">
        <f t="shared" si="58"/>
        <v/>
      </c>
      <c r="DG80" s="208" t="str">
        <f t="shared" si="59"/>
        <v/>
      </c>
      <c r="DH80" s="208">
        <f t="shared" si="60"/>
        <v>0</v>
      </c>
      <c r="DI80" s="205" t="e">
        <f t="shared" si="61"/>
        <v>#VALUE!</v>
      </c>
      <c r="DJ80" s="205" t="e">
        <f t="shared" si="62"/>
        <v>#VALUE!</v>
      </c>
      <c r="DK80" s="205" t="e">
        <f t="shared" si="63"/>
        <v>#VALUE!</v>
      </c>
      <c r="DM80" s="208">
        <f t="shared" si="64"/>
        <v>0</v>
      </c>
      <c r="DN80" s="208">
        <f t="shared" si="65"/>
        <v>0</v>
      </c>
      <c r="DO80" s="205">
        <f t="shared" si="66"/>
        <v>75</v>
      </c>
      <c r="DP80" s="205">
        <f t="shared" si="67"/>
        <v>0</v>
      </c>
      <c r="DQ80" s="446" t="e">
        <f t="shared" ca="1" si="68"/>
        <v>#NAME?</v>
      </c>
      <c r="DR80" s="446" t="e">
        <f t="shared" ca="1" si="69"/>
        <v>#NAME?</v>
      </c>
      <c r="DT80" s="208">
        <f t="shared" si="70"/>
        <v>0</v>
      </c>
      <c r="DU80" s="446" t="e">
        <f t="shared" ca="1" si="71"/>
        <v>#NAME?</v>
      </c>
      <c r="DV80" s="446" t="e">
        <f t="shared" ca="1" si="72"/>
        <v>#NAME?</v>
      </c>
    </row>
    <row r="81" spans="1:126" ht="15.75" x14ac:dyDescent="0.25">
      <c r="A81" s="448" t="str">
        <f>IFERROR(ROUNDUP(IF(OR(N81="PIPAY450",N81="PIPAY900"),MRIt(J81,M81,V81,N81),IF(N81="PIOGFCPAY450",MAX(60,(0.3*J81)+35),"")),1),"")</f>
        <v/>
      </c>
      <c r="B81" s="413">
        <v>59</v>
      </c>
      <c r="C81" s="414"/>
      <c r="D81" s="449"/>
      <c r="E81" s="416" t="str">
        <f>IF('EXIST IP'!A60="","",'EXIST IP'!A60)</f>
        <v/>
      </c>
      <c r="F81" s="450" t="str">
        <f>IF('EXIST IP'!B60="","",'EXIST IP'!B60)</f>
        <v/>
      </c>
      <c r="G81" s="450" t="str">
        <f>IF('EXIST IP'!C60="","",'EXIST IP'!C60)</f>
        <v/>
      </c>
      <c r="H81" s="418" t="str">
        <f>IF('EXIST IP'!D60="","",'EXIST IP'!D60)</f>
        <v/>
      </c>
      <c r="I81" s="451" t="str">
        <f>IF(BASELINE!D60="","",BASELINE!D60)</f>
        <v/>
      </c>
      <c r="J81" s="420"/>
      <c r="K81" s="421"/>
      <c r="L81" s="422" t="str">
        <f>IF(FINAL!D60=0,"",FINAL!D60)</f>
        <v/>
      </c>
      <c r="M81" s="421"/>
      <c r="N81" s="421"/>
      <c r="O81" s="421"/>
      <c r="P81" s="423" t="str">
        <f t="shared" si="31"/>
        <v/>
      </c>
      <c r="Q81" s="424" t="str">
        <f t="shared" si="32"/>
        <v/>
      </c>
      <c r="R81" s="425"/>
      <c r="S81" s="452" t="str">
        <f t="shared" si="73"/>
        <v/>
      </c>
      <c r="T81" s="427" t="str">
        <f>IF(OR(BASELINE!I60&gt;BASELINE!J60,FINAL!I60&gt;FINAL!J60),"M.D.","")</f>
        <v/>
      </c>
      <c r="U81" s="428" t="str">
        <f t="shared" si="33"/>
        <v/>
      </c>
      <c r="V81" s="429" t="str">
        <f t="shared" si="34"/>
        <v/>
      </c>
      <c r="W81" s="429" t="str">
        <f t="shared" si="35"/>
        <v/>
      </c>
      <c r="X81" s="430" t="str">
        <f t="shared" si="36"/>
        <v/>
      </c>
      <c r="Y81" s="429" t="str">
        <f t="shared" si="37"/>
        <v/>
      </c>
      <c r="Z81" s="429" t="str">
        <f t="shared" si="76"/>
        <v/>
      </c>
      <c r="AA81" s="429" t="str">
        <f t="shared" si="77"/>
        <v/>
      </c>
      <c r="AB81" s="429" t="str">
        <f t="shared" si="78"/>
        <v/>
      </c>
      <c r="AC81" s="429" t="str">
        <f t="shared" si="79"/>
        <v/>
      </c>
      <c r="AD81" s="429" t="str">
        <f t="shared" si="80"/>
        <v/>
      </c>
      <c r="AE81" s="429" t="str">
        <f t="shared" si="38"/>
        <v/>
      </c>
      <c r="AF81" s="429" t="str">
        <f t="shared" si="8"/>
        <v/>
      </c>
      <c r="AG81" s="429" t="str">
        <f t="shared" si="81"/>
        <v/>
      </c>
      <c r="AH81" s="429" t="str">
        <f t="shared" si="82"/>
        <v/>
      </c>
      <c r="AI81" s="431" t="str">
        <f t="shared" si="11"/>
        <v/>
      </c>
      <c r="AJ81" s="429" t="str">
        <f t="shared" si="39"/>
        <v/>
      </c>
      <c r="AK81" s="429" t="str">
        <f t="shared" si="40"/>
        <v/>
      </c>
      <c r="AL81" s="429" t="str">
        <f t="shared" si="41"/>
        <v/>
      </c>
      <c r="AM81" s="429" t="str">
        <f t="shared" si="42"/>
        <v/>
      </c>
      <c r="AN81" s="432"/>
      <c r="AO81" s="432"/>
      <c r="AP81" s="205"/>
      <c r="AQ81" s="205"/>
      <c r="AR81" s="205"/>
      <c r="AS81" s="205"/>
      <c r="AT81" s="205"/>
      <c r="AU81" s="205"/>
      <c r="AV81" s="205"/>
      <c r="AW81" s="205"/>
      <c r="AX81" s="205"/>
      <c r="AY81" s="205"/>
      <c r="AZ81" s="432"/>
      <c r="BU81" s="152">
        <v>59</v>
      </c>
      <c r="BV81" s="433" t="str">
        <f t="shared" si="12"/>
        <v/>
      </c>
      <c r="BW81" s="433" t="str">
        <f t="shared" si="13"/>
        <v/>
      </c>
      <c r="BX81" s="434" t="str">
        <f t="shared" si="14"/>
        <v/>
      </c>
      <c r="BY81" s="205" t="str">
        <f t="shared" si="43"/>
        <v/>
      </c>
      <c r="BZ81" s="205" t="str">
        <f t="shared" si="74"/>
        <v/>
      </c>
      <c r="CA81" s="207" t="str">
        <f t="shared" si="75"/>
        <v/>
      </c>
      <c r="CB81" s="453" t="str">
        <f>IF(BY81="","",COUNTIF(BY$23:BY80,"&lt;1")+1)</f>
        <v/>
      </c>
      <c r="CC81" s="205" t="str">
        <f t="shared" si="44"/>
        <v/>
      </c>
      <c r="CD81" s="436" t="str">
        <f t="shared" si="83"/>
        <v/>
      </c>
      <c r="CE81" s="433" t="str">
        <f t="shared" si="87"/>
        <v/>
      </c>
      <c r="CF81" s="438" t="str">
        <f t="shared" si="84"/>
        <v/>
      </c>
      <c r="CG81" s="433" t="str">
        <f t="shared" si="85"/>
        <v/>
      </c>
      <c r="CH81" s="439" t="str">
        <f t="shared" si="86"/>
        <v/>
      </c>
      <c r="CI81" s="205" t="str">
        <f t="shared" si="46"/>
        <v/>
      </c>
      <c r="CJ81" s="205" t="str">
        <f t="shared" si="47"/>
        <v/>
      </c>
      <c r="CK81" s="205" t="str">
        <f>IF(OR(N81="PIPAY450",N81="PIPAY900"),MRIt(J81,M81,V81,N81),IF(N81="OGFConNEW",MRIt(H81,M81,V81,N81),IF(N81="PIOGFCPAY450",MAX(60,(0.3*J81)+35),"")))</f>
        <v/>
      </c>
      <c r="CL81" s="205" t="str">
        <f t="shared" si="48"/>
        <v/>
      </c>
      <c r="CM81" s="208">
        <f t="shared" si="49"/>
        <v>0</v>
      </c>
      <c r="CN81" s="440" t="str">
        <f>IFERROR(IF(N81="60PAY900",ADJ60x(CM81),IF(N81="75PAY450",ADJ75x(CM81),IF(N81="PIPAY900",ADJPoTthick(CM81,CL81),IF(N81="PIPAY450",ADJPoTthin(CM81,CL81),IF(N81="OGFConNEW",ADJPoTogfc(CL81),""))))),"must corr")</f>
        <v/>
      </c>
      <c r="CO81" s="441" t="str">
        <f t="shared" si="50"/>
        <v/>
      </c>
      <c r="CQ81" s="205" t="str">
        <f t="shared" si="51"/>
        <v/>
      </c>
      <c r="CR81" s="205" t="str">
        <f>IF(OR(N81="PIPAY450",N81="PIPAY900",N81="PIOGFCPAY450",N81="75OGFCPAY450"),MRIt(J81,M81,V81,N81),IF(N81="OGFConNEW",MRIt(H81,M81,V81,N81),""))</f>
        <v/>
      </c>
      <c r="CS81" s="205" t="str">
        <f t="shared" si="52"/>
        <v/>
      </c>
      <c r="CT81" s="208" t="str">
        <f t="shared" si="53"/>
        <v/>
      </c>
      <c r="CU81" s="440" t="str">
        <f>IFERROR(IF(N81="60PAY900",ADJ60x(CT81),IF(N81="75PAY450",ADJ75x(CT81),IF(N81="PIPAY900",ADJPoTthick(CT81,CS81),IF(N81="PIPAY450",ADJPoTthin(CT81,CS81),IF(N81="OGFConNEW",ADJPoTogfc(CS81),""))))),"must corr")</f>
        <v/>
      </c>
      <c r="CV81" s="442" t="str">
        <f t="shared" si="54"/>
        <v/>
      </c>
      <c r="CW81" s="443"/>
      <c r="CY81" s="207"/>
      <c r="CZ81" s="444" t="s">
        <v>1876</v>
      </c>
      <c r="DA81" s="445" t="str">
        <f>IFERROR(IF(AZ81=TRUE,corval(CO81,CV81),CO81),CZ81)</f>
        <v/>
      </c>
      <c r="DB81" s="205" t="b">
        <f t="shared" si="55"/>
        <v>0</v>
      </c>
      <c r="DC81" s="205" t="b">
        <f t="shared" si="56"/>
        <v>1</v>
      </c>
      <c r="DD81" s="205" t="b">
        <f t="shared" si="57"/>
        <v>1</v>
      </c>
      <c r="DE81" s="446" t="str">
        <f t="shared" si="58"/>
        <v/>
      </c>
      <c r="DG81" s="208" t="str">
        <f t="shared" si="59"/>
        <v/>
      </c>
      <c r="DH81" s="208">
        <f t="shared" si="60"/>
        <v>0</v>
      </c>
      <c r="DI81" s="205" t="e">
        <f t="shared" si="61"/>
        <v>#VALUE!</v>
      </c>
      <c r="DJ81" s="205" t="e">
        <f t="shared" si="62"/>
        <v>#VALUE!</v>
      </c>
      <c r="DK81" s="205" t="e">
        <f t="shared" si="63"/>
        <v>#VALUE!</v>
      </c>
      <c r="DM81" s="208">
        <f t="shared" si="64"/>
        <v>0</v>
      </c>
      <c r="DN81" s="208">
        <f t="shared" si="65"/>
        <v>0</v>
      </c>
      <c r="DO81" s="205">
        <f t="shared" si="66"/>
        <v>75</v>
      </c>
      <c r="DP81" s="205">
        <f t="shared" si="67"/>
        <v>0</v>
      </c>
      <c r="DQ81" s="446" t="e">
        <f t="shared" ca="1" si="68"/>
        <v>#NAME?</v>
      </c>
      <c r="DR81" s="446" t="e">
        <f t="shared" ca="1" si="69"/>
        <v>#NAME?</v>
      </c>
      <c r="DT81" s="208">
        <f t="shared" si="70"/>
        <v>0</v>
      </c>
      <c r="DU81" s="446" t="e">
        <f t="shared" ca="1" si="71"/>
        <v>#NAME?</v>
      </c>
      <c r="DV81" s="446" t="e">
        <f t="shared" ca="1" si="72"/>
        <v>#NAME?</v>
      </c>
    </row>
    <row r="82" spans="1:126" ht="15.75" x14ac:dyDescent="0.25">
      <c r="A82" s="448" t="str">
        <f>IFERROR(ROUNDUP(IF(OR(N82="PIPAY450",N82="PIPAY900"),MRIt(J82,M82,V82,N82),IF(N82="PIOGFCPAY450",MAX(60,(0.3*J82)+35),"")),1),"")</f>
        <v/>
      </c>
      <c r="B82" s="413">
        <v>60</v>
      </c>
      <c r="C82" s="414"/>
      <c r="D82" s="449"/>
      <c r="E82" s="416" t="str">
        <f>IF('EXIST IP'!A61="","",'EXIST IP'!A61)</f>
        <v/>
      </c>
      <c r="F82" s="450" t="str">
        <f>IF('EXIST IP'!B61="","",'EXIST IP'!B61)</f>
        <v/>
      </c>
      <c r="G82" s="450" t="str">
        <f>IF('EXIST IP'!C61="","",'EXIST IP'!C61)</f>
        <v/>
      </c>
      <c r="H82" s="418" t="str">
        <f>IF('EXIST IP'!D61="","",'EXIST IP'!D61)</f>
        <v/>
      </c>
      <c r="I82" s="451" t="str">
        <f>IF(BASELINE!D61="","",BASELINE!D61)</f>
        <v/>
      </c>
      <c r="J82" s="420"/>
      <c r="K82" s="421"/>
      <c r="L82" s="422" t="str">
        <f>IF(FINAL!D61=0,"",FINAL!D61)</f>
        <v/>
      </c>
      <c r="M82" s="421"/>
      <c r="N82" s="421"/>
      <c r="O82" s="421"/>
      <c r="P82" s="423" t="str">
        <f t="shared" si="31"/>
        <v/>
      </c>
      <c r="Q82" s="424" t="str">
        <f t="shared" si="32"/>
        <v/>
      </c>
      <c r="R82" s="425"/>
      <c r="S82" s="452" t="str">
        <f t="shared" si="73"/>
        <v/>
      </c>
      <c r="T82" s="427" t="str">
        <f>IF(OR(BASELINE!I61&gt;BASELINE!J61,FINAL!I61&gt;FINAL!J61),"M.D.","")</f>
        <v/>
      </c>
      <c r="U82" s="428" t="str">
        <f t="shared" si="33"/>
        <v/>
      </c>
      <c r="V82" s="429" t="str">
        <f t="shared" si="34"/>
        <v/>
      </c>
      <c r="W82" s="429" t="str">
        <f t="shared" si="35"/>
        <v/>
      </c>
      <c r="X82" s="430" t="str">
        <f t="shared" si="36"/>
        <v/>
      </c>
      <c r="Y82" s="429" t="str">
        <f t="shared" si="37"/>
        <v/>
      </c>
      <c r="Z82" s="429" t="str">
        <f t="shared" si="76"/>
        <v/>
      </c>
      <c r="AA82" s="429" t="str">
        <f t="shared" si="77"/>
        <v/>
      </c>
      <c r="AB82" s="429" t="str">
        <f t="shared" si="78"/>
        <v/>
      </c>
      <c r="AC82" s="429" t="str">
        <f t="shared" si="79"/>
        <v/>
      </c>
      <c r="AD82" s="429" t="str">
        <f t="shared" si="80"/>
        <v/>
      </c>
      <c r="AE82" s="429" t="str">
        <f t="shared" si="38"/>
        <v/>
      </c>
      <c r="AF82" s="429" t="str">
        <f t="shared" si="8"/>
        <v/>
      </c>
      <c r="AG82" s="429" t="str">
        <f t="shared" si="81"/>
        <v/>
      </c>
      <c r="AH82" s="429" t="str">
        <f t="shared" si="82"/>
        <v/>
      </c>
      <c r="AI82" s="431" t="str">
        <f t="shared" si="11"/>
        <v/>
      </c>
      <c r="AJ82" s="429" t="str">
        <f t="shared" si="39"/>
        <v/>
      </c>
      <c r="AK82" s="429" t="str">
        <f t="shared" si="40"/>
        <v/>
      </c>
      <c r="AL82" s="429" t="str">
        <f t="shared" si="41"/>
        <v/>
      </c>
      <c r="AM82" s="429" t="str">
        <f t="shared" si="42"/>
        <v/>
      </c>
      <c r="AN82" s="432"/>
      <c r="AO82" s="432"/>
      <c r="AP82" s="205"/>
      <c r="AQ82" s="205"/>
      <c r="AR82" s="205"/>
      <c r="AS82" s="205"/>
      <c r="AT82" s="205"/>
      <c r="AU82" s="205"/>
      <c r="AV82" s="205"/>
      <c r="AW82" s="205"/>
      <c r="AX82" s="205"/>
      <c r="AY82" s="205"/>
      <c r="AZ82" s="432"/>
      <c r="BU82" s="152">
        <v>60</v>
      </c>
      <c r="BV82" s="433" t="str">
        <f t="shared" si="12"/>
        <v/>
      </c>
      <c r="BW82" s="433" t="str">
        <f t="shared" si="13"/>
        <v/>
      </c>
      <c r="BX82" s="434" t="str">
        <f t="shared" si="14"/>
        <v/>
      </c>
      <c r="BY82" s="205" t="str">
        <f t="shared" si="43"/>
        <v/>
      </c>
      <c r="BZ82" s="205" t="str">
        <f t="shared" si="74"/>
        <v/>
      </c>
      <c r="CA82" s="207" t="str">
        <f t="shared" si="75"/>
        <v/>
      </c>
      <c r="CB82" s="453" t="str">
        <f>IF(BY82="","",COUNTIF(BY$23:BY81,"&lt;1")+1)</f>
        <v/>
      </c>
      <c r="CC82" s="205" t="str">
        <f t="shared" si="44"/>
        <v/>
      </c>
      <c r="CD82" s="436" t="str">
        <f t="shared" si="83"/>
        <v/>
      </c>
      <c r="CE82" s="433" t="str">
        <f t="shared" si="87"/>
        <v/>
      </c>
      <c r="CF82" s="438" t="str">
        <f t="shared" si="84"/>
        <v/>
      </c>
      <c r="CG82" s="433" t="str">
        <f t="shared" si="85"/>
        <v/>
      </c>
      <c r="CH82" s="439" t="str">
        <f t="shared" si="86"/>
        <v/>
      </c>
      <c r="CI82" s="205" t="str">
        <f t="shared" si="46"/>
        <v/>
      </c>
      <c r="CJ82" s="205" t="str">
        <f t="shared" si="47"/>
        <v/>
      </c>
      <c r="CK82" s="205" t="str">
        <f>IF(OR(N82="PIPAY450",N82="PIPAY900"),MRIt(J82,M82,V82,N82),IF(N82="OGFConNEW",MRIt(H82,M82,V82,N82),IF(N82="PIOGFCPAY450",MAX(60,(0.3*J82)+35),"")))</f>
        <v/>
      </c>
      <c r="CL82" s="205" t="str">
        <f t="shared" si="48"/>
        <v/>
      </c>
      <c r="CM82" s="208">
        <f t="shared" si="49"/>
        <v>0</v>
      </c>
      <c r="CN82" s="440" t="str">
        <f>IFERROR(IF(N82="60PAY900",ADJ60x(CM82),IF(N82="75PAY450",ADJ75x(CM82),IF(N82="PIPAY900",ADJPoTthick(CM82,CL82),IF(N82="PIPAY450",ADJPoTthin(CM82,CL82),IF(N82="OGFConNEW",ADJPoTogfc(CL82),""))))),"must corr")</f>
        <v/>
      </c>
      <c r="CO82" s="441" t="str">
        <f t="shared" si="50"/>
        <v/>
      </c>
      <c r="CQ82" s="205" t="str">
        <f t="shared" si="51"/>
        <v/>
      </c>
      <c r="CR82" s="205" t="str">
        <f>IF(OR(N82="PIPAY450",N82="PIPAY900",N82="PIOGFCPAY450",N82="75OGFCPAY450"),MRIt(J82,M82,V82,N82),IF(N82="OGFConNEW",MRIt(H82,M82,V82,N82),""))</f>
        <v/>
      </c>
      <c r="CS82" s="205" t="str">
        <f t="shared" si="52"/>
        <v/>
      </c>
      <c r="CT82" s="208" t="str">
        <f t="shared" si="53"/>
        <v/>
      </c>
      <c r="CU82" s="440" t="str">
        <f>IFERROR(IF(N82="60PAY900",ADJ60x(CT82),IF(N82="75PAY450",ADJ75x(CT82),IF(N82="PIPAY900",ADJPoTthick(CT82,CS82),IF(N82="PIPAY450",ADJPoTthin(CT82,CS82),IF(N82="OGFConNEW",ADJPoTogfc(CS82),""))))),"must corr")</f>
        <v/>
      </c>
      <c r="CV82" s="442" t="str">
        <f t="shared" si="54"/>
        <v/>
      </c>
      <c r="CW82" s="443"/>
      <c r="CY82" s="207"/>
      <c r="CZ82" s="444" t="s">
        <v>1876</v>
      </c>
      <c r="DA82" s="445" t="str">
        <f>IFERROR(IF(AZ82=TRUE,corval(CO82,CV82),CO82),CZ82)</f>
        <v/>
      </c>
      <c r="DB82" s="205" t="b">
        <f t="shared" si="55"/>
        <v>0</v>
      </c>
      <c r="DC82" s="205" t="b">
        <f t="shared" si="56"/>
        <v>1</v>
      </c>
      <c r="DD82" s="205" t="b">
        <f t="shared" si="57"/>
        <v>1</v>
      </c>
      <c r="DE82" s="446" t="str">
        <f t="shared" si="58"/>
        <v/>
      </c>
      <c r="DG82" s="208" t="str">
        <f t="shared" si="59"/>
        <v/>
      </c>
      <c r="DH82" s="208">
        <f t="shared" si="60"/>
        <v>0</v>
      </c>
      <c r="DI82" s="205" t="e">
        <f t="shared" si="61"/>
        <v>#VALUE!</v>
      </c>
      <c r="DJ82" s="205" t="e">
        <f t="shared" si="62"/>
        <v>#VALUE!</v>
      </c>
      <c r="DK82" s="205" t="e">
        <f t="shared" si="63"/>
        <v>#VALUE!</v>
      </c>
      <c r="DM82" s="208">
        <f t="shared" si="64"/>
        <v>0</v>
      </c>
      <c r="DN82" s="208">
        <f t="shared" si="65"/>
        <v>0</v>
      </c>
      <c r="DO82" s="205">
        <f t="shared" si="66"/>
        <v>75</v>
      </c>
      <c r="DP82" s="205">
        <f t="shared" si="67"/>
        <v>0</v>
      </c>
      <c r="DQ82" s="446" t="e">
        <f t="shared" ca="1" si="68"/>
        <v>#NAME?</v>
      </c>
      <c r="DR82" s="446" t="e">
        <f t="shared" ca="1" si="69"/>
        <v>#NAME?</v>
      </c>
      <c r="DT82" s="208">
        <f t="shared" si="70"/>
        <v>0</v>
      </c>
      <c r="DU82" s="446" t="e">
        <f t="shared" ca="1" si="71"/>
        <v>#NAME?</v>
      </c>
      <c r="DV82" s="446" t="e">
        <f t="shared" ca="1" si="72"/>
        <v>#NAME?</v>
      </c>
    </row>
    <row r="83" spans="1:126" ht="15" customHeight="1" x14ac:dyDescent="0.25">
      <c r="A83" s="448" t="str">
        <f>IFERROR(ROUNDUP(IF(OR(N83="PIPAY450",N83="PIPAY900"),MRIt(J83,M83,V83,N83),IF(N83="PIOGFCPAY450",MAX(60,(0.3*J83)+35),"")),1),"")</f>
        <v/>
      </c>
      <c r="B83" s="413">
        <v>61</v>
      </c>
      <c r="C83" s="414"/>
      <c r="D83" s="449"/>
      <c r="E83" s="416" t="str">
        <f>IF('EXIST IP'!A62="","",'EXIST IP'!A62)</f>
        <v/>
      </c>
      <c r="F83" s="450" t="str">
        <f>IF('EXIST IP'!B62="","",'EXIST IP'!B62)</f>
        <v/>
      </c>
      <c r="G83" s="450" t="str">
        <f>IF('EXIST IP'!C62="","",'EXIST IP'!C62)</f>
        <v/>
      </c>
      <c r="H83" s="418" t="str">
        <f>IF('EXIST IP'!D62="","",'EXIST IP'!D62)</f>
        <v/>
      </c>
      <c r="I83" s="451" t="str">
        <f>IF(BASELINE!D62="","",BASELINE!D62)</f>
        <v/>
      </c>
      <c r="J83" s="420"/>
      <c r="K83" s="421"/>
      <c r="L83" s="422" t="str">
        <f>IF(FINAL!D62=0,"",FINAL!D62)</f>
        <v/>
      </c>
      <c r="M83" s="421"/>
      <c r="N83" s="421"/>
      <c r="O83" s="421"/>
      <c r="P83" s="423" t="str">
        <f t="shared" si="31"/>
        <v/>
      </c>
      <c r="Q83" s="424" t="str">
        <f t="shared" si="32"/>
        <v/>
      </c>
      <c r="R83" s="425"/>
      <c r="S83" s="452" t="str">
        <f t="shared" si="73"/>
        <v/>
      </c>
      <c r="T83" s="427" t="str">
        <f>IF(OR(BASELINE!I62&gt;BASELINE!J62,FINAL!I62&gt;FINAL!J62),"M.D.","")</f>
        <v/>
      </c>
      <c r="U83" s="428" t="str">
        <f t="shared" si="33"/>
        <v/>
      </c>
      <c r="V83" s="429" t="str">
        <f t="shared" si="34"/>
        <v/>
      </c>
      <c r="W83" s="429" t="str">
        <f t="shared" si="35"/>
        <v/>
      </c>
      <c r="X83" s="430" t="str">
        <f t="shared" si="36"/>
        <v/>
      </c>
      <c r="Y83" s="429" t="str">
        <f t="shared" si="37"/>
        <v/>
      </c>
      <c r="Z83" s="429" t="str">
        <f t="shared" si="76"/>
        <v/>
      </c>
      <c r="AA83" s="429" t="str">
        <f t="shared" si="77"/>
        <v/>
      </c>
      <c r="AB83" s="429" t="str">
        <f t="shared" si="78"/>
        <v/>
      </c>
      <c r="AC83" s="429" t="str">
        <f t="shared" si="79"/>
        <v/>
      </c>
      <c r="AD83" s="429" t="str">
        <f t="shared" si="80"/>
        <v/>
      </c>
      <c r="AE83" s="429" t="str">
        <f t="shared" si="38"/>
        <v/>
      </c>
      <c r="AF83" s="429" t="str">
        <f t="shared" si="8"/>
        <v/>
      </c>
      <c r="AG83" s="429" t="str">
        <f t="shared" si="81"/>
        <v/>
      </c>
      <c r="AH83" s="429" t="str">
        <f t="shared" si="82"/>
        <v/>
      </c>
      <c r="AI83" s="431" t="str">
        <f t="shared" si="11"/>
        <v/>
      </c>
      <c r="AJ83" s="429" t="str">
        <f t="shared" si="39"/>
        <v/>
      </c>
      <c r="AK83" s="429" t="str">
        <f t="shared" si="40"/>
        <v/>
      </c>
      <c r="AL83" s="429" t="str">
        <f t="shared" si="41"/>
        <v/>
      </c>
      <c r="AM83" s="429" t="str">
        <f t="shared" si="42"/>
        <v/>
      </c>
      <c r="AN83" s="432"/>
      <c r="AO83" s="432"/>
      <c r="AP83" s="205"/>
      <c r="AQ83" s="205"/>
      <c r="AR83" s="205"/>
      <c r="AS83" s="205"/>
      <c r="AT83" s="205"/>
      <c r="AU83" s="205"/>
      <c r="AV83" s="205"/>
      <c r="AW83" s="205"/>
      <c r="AX83" s="205"/>
      <c r="AY83" s="205"/>
      <c r="AZ83" s="432"/>
      <c r="BU83" s="152">
        <v>61</v>
      </c>
      <c r="BV83" s="433" t="str">
        <f t="shared" si="12"/>
        <v/>
      </c>
      <c r="BW83" s="433" t="str">
        <f t="shared" si="13"/>
        <v/>
      </c>
      <c r="BX83" s="434" t="str">
        <f t="shared" si="14"/>
        <v/>
      </c>
      <c r="BY83" s="205" t="str">
        <f t="shared" si="43"/>
        <v/>
      </c>
      <c r="BZ83" s="205" t="str">
        <f t="shared" si="74"/>
        <v/>
      </c>
      <c r="CA83" s="207" t="str">
        <f t="shared" si="75"/>
        <v/>
      </c>
      <c r="CB83" s="453" t="str">
        <f>IF(BY83="","",COUNTIF(BY$23:BY82,"&lt;1")+1)</f>
        <v/>
      </c>
      <c r="CC83" s="205" t="str">
        <f t="shared" si="44"/>
        <v/>
      </c>
      <c r="CD83" s="436" t="str">
        <f t="shared" si="83"/>
        <v/>
      </c>
      <c r="CE83" s="433" t="str">
        <f t="shared" si="87"/>
        <v/>
      </c>
      <c r="CF83" s="438" t="str">
        <f t="shared" si="84"/>
        <v/>
      </c>
      <c r="CG83" s="433" t="str">
        <f t="shared" si="85"/>
        <v/>
      </c>
      <c r="CH83" s="439" t="str">
        <f t="shared" si="86"/>
        <v/>
      </c>
      <c r="CI83" s="205" t="str">
        <f t="shared" si="46"/>
        <v/>
      </c>
      <c r="CJ83" s="205" t="str">
        <f t="shared" si="47"/>
        <v/>
      </c>
      <c r="CK83" s="205" t="str">
        <f>IF(OR(N83="PIPAY450",N83="PIPAY900"),MRIt(J83,M83,V83,N83),IF(N83="OGFConNEW",MRIt(H83,M83,V83,N83),IF(N83="PIOGFCPAY450",MAX(60,(0.3*J83)+35),"")))</f>
        <v/>
      </c>
      <c r="CL83" s="205" t="str">
        <f t="shared" si="48"/>
        <v/>
      </c>
      <c r="CM83" s="208">
        <f t="shared" si="49"/>
        <v>0</v>
      </c>
      <c r="CN83" s="440" t="str">
        <f>IFERROR(IF(N83="60PAY900",ADJ60x(CM83),IF(N83="75PAY450",ADJ75x(CM83),IF(N83="PIPAY900",ADJPoTthick(CM83,CL83),IF(N83="PIPAY450",ADJPoTthin(CM83,CL83),IF(N83="OGFConNEW",ADJPoTogfc(CL83),""))))),"must corr")</f>
        <v/>
      </c>
      <c r="CO83" s="441" t="str">
        <f t="shared" si="50"/>
        <v/>
      </c>
      <c r="CQ83" s="205" t="str">
        <f t="shared" si="51"/>
        <v/>
      </c>
      <c r="CR83" s="205" t="str">
        <f>IF(OR(N83="PIPAY450",N83="PIPAY900",N83="PIOGFCPAY450",N83="75OGFCPAY450"),MRIt(J83,M83,V83,N83),IF(N83="OGFConNEW",MRIt(H83,M83,V83,N83),""))</f>
        <v/>
      </c>
      <c r="CS83" s="205" t="str">
        <f t="shared" si="52"/>
        <v/>
      </c>
      <c r="CT83" s="208" t="str">
        <f t="shared" si="53"/>
        <v/>
      </c>
      <c r="CU83" s="440" t="str">
        <f>IFERROR(IF(N83="60PAY900",ADJ60x(CT83),IF(N83="75PAY450",ADJ75x(CT83),IF(N83="PIPAY900",ADJPoTthick(CT83,CS83),IF(N83="PIPAY450",ADJPoTthin(CT83,CS83),IF(N83="OGFConNEW",ADJPoTogfc(CS83),""))))),"must corr")</f>
        <v/>
      </c>
      <c r="CV83" s="442" t="str">
        <f t="shared" si="54"/>
        <v/>
      </c>
      <c r="CW83" s="443"/>
      <c r="CY83" s="207"/>
      <c r="CZ83" s="444" t="s">
        <v>1876</v>
      </c>
      <c r="DA83" s="445" t="str">
        <f>IFERROR(IF(AZ83=TRUE,corval(CO83,CV83),CO83),CZ83)</f>
        <v/>
      </c>
      <c r="DB83" s="205" t="b">
        <f t="shared" si="55"/>
        <v>0</v>
      </c>
      <c r="DC83" s="205" t="b">
        <f t="shared" si="56"/>
        <v>1</v>
      </c>
      <c r="DD83" s="205" t="b">
        <f t="shared" si="57"/>
        <v>1</v>
      </c>
      <c r="DE83" s="446" t="str">
        <f t="shared" si="58"/>
        <v/>
      </c>
      <c r="DG83" s="208" t="str">
        <f t="shared" si="59"/>
        <v/>
      </c>
      <c r="DH83" s="208">
        <f t="shared" si="60"/>
        <v>0</v>
      </c>
      <c r="DI83" s="205" t="e">
        <f t="shared" si="61"/>
        <v>#VALUE!</v>
      </c>
      <c r="DJ83" s="205" t="e">
        <f t="shared" si="62"/>
        <v>#VALUE!</v>
      </c>
      <c r="DK83" s="205" t="e">
        <f t="shared" si="63"/>
        <v>#VALUE!</v>
      </c>
      <c r="DM83" s="208">
        <f t="shared" si="64"/>
        <v>0</v>
      </c>
      <c r="DN83" s="208">
        <f t="shared" si="65"/>
        <v>0</v>
      </c>
      <c r="DO83" s="205">
        <f t="shared" si="66"/>
        <v>75</v>
      </c>
      <c r="DP83" s="205">
        <f t="shared" si="67"/>
        <v>0</v>
      </c>
      <c r="DQ83" s="446" t="e">
        <f t="shared" ca="1" si="68"/>
        <v>#NAME?</v>
      </c>
      <c r="DR83" s="446" t="e">
        <f t="shared" ca="1" si="69"/>
        <v>#NAME?</v>
      </c>
      <c r="DT83" s="208">
        <f t="shared" si="70"/>
        <v>0</v>
      </c>
      <c r="DU83" s="446" t="e">
        <f t="shared" ca="1" si="71"/>
        <v>#NAME?</v>
      </c>
      <c r="DV83" s="446" t="e">
        <f t="shared" ca="1" si="72"/>
        <v>#NAME?</v>
      </c>
    </row>
    <row r="84" spans="1:126" ht="15.75" x14ac:dyDescent="0.25">
      <c r="A84" s="448" t="str">
        <f>IFERROR(ROUNDUP(IF(OR(N84="PIPAY450",N84="PIPAY900"),MRIt(J84,M84,V84,N84),IF(N84="PIOGFCPAY450",MAX(60,(0.3*J84)+35),"")),1),"")</f>
        <v/>
      </c>
      <c r="B84" s="413">
        <v>62</v>
      </c>
      <c r="C84" s="414"/>
      <c r="D84" s="449"/>
      <c r="E84" s="416" t="str">
        <f>IF('EXIST IP'!A63="","",'EXIST IP'!A63)</f>
        <v/>
      </c>
      <c r="F84" s="450" t="str">
        <f>IF('EXIST IP'!B63="","",'EXIST IP'!B63)</f>
        <v/>
      </c>
      <c r="G84" s="450" t="str">
        <f>IF('EXIST IP'!C63="","",'EXIST IP'!C63)</f>
        <v/>
      </c>
      <c r="H84" s="418" t="str">
        <f>IF('EXIST IP'!D63="","",'EXIST IP'!D63)</f>
        <v/>
      </c>
      <c r="I84" s="451" t="str">
        <f>IF(BASELINE!D63="","",BASELINE!D63)</f>
        <v/>
      </c>
      <c r="J84" s="420"/>
      <c r="K84" s="421"/>
      <c r="L84" s="422" t="str">
        <f>IF(FINAL!D63=0,"",FINAL!D63)</f>
        <v/>
      </c>
      <c r="M84" s="421"/>
      <c r="N84" s="421"/>
      <c r="O84" s="421"/>
      <c r="P84" s="423" t="str">
        <f t="shared" si="31"/>
        <v/>
      </c>
      <c r="Q84" s="424" t="str">
        <f t="shared" si="32"/>
        <v/>
      </c>
      <c r="R84" s="425"/>
      <c r="S84" s="452" t="str">
        <f t="shared" si="73"/>
        <v/>
      </c>
      <c r="T84" s="427" t="str">
        <f>IF(OR(BASELINE!I63&gt;BASELINE!J63,FINAL!I63&gt;FINAL!J63),"M.D.","")</f>
        <v/>
      </c>
      <c r="U84" s="428" t="str">
        <f t="shared" si="33"/>
        <v/>
      </c>
      <c r="V84" s="429" t="str">
        <f t="shared" si="34"/>
        <v/>
      </c>
      <c r="W84" s="429" t="str">
        <f t="shared" si="35"/>
        <v/>
      </c>
      <c r="X84" s="430" t="str">
        <f t="shared" si="36"/>
        <v/>
      </c>
      <c r="Y84" s="429" t="str">
        <f t="shared" si="37"/>
        <v/>
      </c>
      <c r="Z84" s="429" t="str">
        <f t="shared" si="76"/>
        <v/>
      </c>
      <c r="AA84" s="429" t="str">
        <f t="shared" si="77"/>
        <v/>
      </c>
      <c r="AB84" s="429" t="str">
        <f t="shared" si="78"/>
        <v/>
      </c>
      <c r="AC84" s="429" t="str">
        <f t="shared" si="79"/>
        <v/>
      </c>
      <c r="AD84" s="429" t="str">
        <f t="shared" si="80"/>
        <v/>
      </c>
      <c r="AE84" s="429" t="str">
        <f t="shared" si="38"/>
        <v/>
      </c>
      <c r="AF84" s="429" t="str">
        <f t="shared" si="8"/>
        <v/>
      </c>
      <c r="AG84" s="429" t="str">
        <f t="shared" si="81"/>
        <v/>
      </c>
      <c r="AH84" s="429" t="str">
        <f t="shared" si="82"/>
        <v/>
      </c>
      <c r="AI84" s="431" t="str">
        <f t="shared" si="11"/>
        <v/>
      </c>
      <c r="AJ84" s="429" t="str">
        <f t="shared" si="39"/>
        <v/>
      </c>
      <c r="AK84" s="429" t="str">
        <f t="shared" si="40"/>
        <v/>
      </c>
      <c r="AL84" s="429" t="str">
        <f t="shared" si="41"/>
        <v/>
      </c>
      <c r="AM84" s="429" t="str">
        <f t="shared" si="42"/>
        <v/>
      </c>
      <c r="AN84" s="432"/>
      <c r="AO84" s="432"/>
      <c r="AP84" s="205"/>
      <c r="AQ84" s="205"/>
      <c r="AR84" s="205"/>
      <c r="AS84" s="205"/>
      <c r="AT84" s="205"/>
      <c r="AU84" s="205"/>
      <c r="AV84" s="205"/>
      <c r="AW84" s="205"/>
      <c r="AX84" s="205"/>
      <c r="AY84" s="205"/>
      <c r="AZ84" s="432"/>
      <c r="BU84" s="152">
        <v>62</v>
      </c>
      <c r="BV84" s="433" t="str">
        <f t="shared" si="12"/>
        <v/>
      </c>
      <c r="BW84" s="433" t="str">
        <f t="shared" si="13"/>
        <v/>
      </c>
      <c r="BX84" s="434" t="str">
        <f t="shared" si="14"/>
        <v/>
      </c>
      <c r="BY84" s="205" t="str">
        <f t="shared" si="43"/>
        <v/>
      </c>
      <c r="BZ84" s="205" t="str">
        <f t="shared" si="74"/>
        <v/>
      </c>
      <c r="CA84" s="207" t="str">
        <f t="shared" si="75"/>
        <v/>
      </c>
      <c r="CB84" s="453" t="str">
        <f>IF(BY84="","",COUNTIF(BY$23:BY83,"&lt;1")+1)</f>
        <v/>
      </c>
      <c r="CC84" s="205" t="str">
        <f t="shared" si="44"/>
        <v/>
      </c>
      <c r="CD84" s="436" t="str">
        <f t="shared" si="83"/>
        <v/>
      </c>
      <c r="CE84" s="433" t="str">
        <f t="shared" si="87"/>
        <v/>
      </c>
      <c r="CF84" s="438" t="str">
        <f t="shared" si="84"/>
        <v/>
      </c>
      <c r="CG84" s="433" t="str">
        <f t="shared" si="85"/>
        <v/>
      </c>
      <c r="CH84" s="439" t="str">
        <f t="shared" si="86"/>
        <v/>
      </c>
      <c r="CI84" s="205" t="str">
        <f t="shared" si="46"/>
        <v/>
      </c>
      <c r="CJ84" s="205" t="str">
        <f t="shared" si="47"/>
        <v/>
      </c>
      <c r="CK84" s="205" t="str">
        <f>IF(OR(N84="PIPAY450",N84="PIPAY900"),MRIt(J84,M84,V84,N84),IF(N84="OGFConNEW",MRIt(H84,M84,V84,N84),IF(N84="PIOGFCPAY450",MAX(60,(0.3*J84)+35),"")))</f>
        <v/>
      </c>
      <c r="CL84" s="205" t="str">
        <f t="shared" si="48"/>
        <v/>
      </c>
      <c r="CM84" s="208">
        <f t="shared" si="49"/>
        <v>0</v>
      </c>
      <c r="CN84" s="440" t="str">
        <f>IFERROR(IF(N84="60PAY900",ADJ60x(CM84),IF(N84="75PAY450",ADJ75x(CM84),IF(N84="PIPAY900",ADJPoTthick(CM84,CL84),IF(N84="PIPAY450",ADJPoTthin(CM84,CL84),IF(N84="OGFConNEW",ADJPoTogfc(CL84),""))))),"must corr")</f>
        <v/>
      </c>
      <c r="CO84" s="441" t="str">
        <f t="shared" si="50"/>
        <v/>
      </c>
      <c r="CQ84" s="205" t="str">
        <f t="shared" si="51"/>
        <v/>
      </c>
      <c r="CR84" s="205" t="str">
        <f>IF(OR(N84="PIPAY450",N84="PIPAY900",N84="PIOGFCPAY450",N84="75OGFCPAY450"),MRIt(J84,M84,V84,N84),IF(N84="OGFConNEW",MRIt(H84,M84,V84,N84),""))</f>
        <v/>
      </c>
      <c r="CS84" s="205" t="str">
        <f t="shared" si="52"/>
        <v/>
      </c>
      <c r="CT84" s="208" t="str">
        <f t="shared" si="53"/>
        <v/>
      </c>
      <c r="CU84" s="440" t="str">
        <f>IFERROR(IF(N84="60PAY900",ADJ60x(CT84),IF(N84="75PAY450",ADJ75x(CT84),IF(N84="PIPAY900",ADJPoTthick(CT84,CS84),IF(N84="PIPAY450",ADJPoTthin(CT84,CS84),IF(N84="OGFConNEW",ADJPoTogfc(CS84),""))))),"must corr")</f>
        <v/>
      </c>
      <c r="CV84" s="442" t="str">
        <f t="shared" si="54"/>
        <v/>
      </c>
      <c r="CW84" s="443"/>
      <c r="CY84" s="207"/>
      <c r="CZ84" s="444" t="s">
        <v>1876</v>
      </c>
      <c r="DA84" s="445" t="str">
        <f>IFERROR(IF(AZ84=TRUE,corval(CO84,CV84),CO84),CZ84)</f>
        <v/>
      </c>
      <c r="DB84" s="205" t="b">
        <f t="shared" si="55"/>
        <v>0</v>
      </c>
      <c r="DC84" s="205" t="b">
        <f t="shared" si="56"/>
        <v>1</v>
      </c>
      <c r="DD84" s="205" t="b">
        <f t="shared" si="57"/>
        <v>1</v>
      </c>
      <c r="DE84" s="446" t="str">
        <f t="shared" si="58"/>
        <v/>
      </c>
      <c r="DG84" s="208" t="str">
        <f t="shared" si="59"/>
        <v/>
      </c>
      <c r="DH84" s="208">
        <f t="shared" si="60"/>
        <v>0</v>
      </c>
      <c r="DI84" s="205" t="e">
        <f t="shared" si="61"/>
        <v>#VALUE!</v>
      </c>
      <c r="DJ84" s="205" t="e">
        <f t="shared" si="62"/>
        <v>#VALUE!</v>
      </c>
      <c r="DK84" s="205" t="e">
        <f t="shared" si="63"/>
        <v>#VALUE!</v>
      </c>
      <c r="DM84" s="208">
        <f t="shared" si="64"/>
        <v>0</v>
      </c>
      <c r="DN84" s="208">
        <f t="shared" si="65"/>
        <v>0</v>
      </c>
      <c r="DO84" s="205">
        <f t="shared" si="66"/>
        <v>75</v>
      </c>
      <c r="DP84" s="205">
        <f t="shared" si="67"/>
        <v>0</v>
      </c>
      <c r="DQ84" s="446" t="e">
        <f t="shared" ca="1" si="68"/>
        <v>#NAME?</v>
      </c>
      <c r="DR84" s="446" t="e">
        <f t="shared" ca="1" si="69"/>
        <v>#NAME?</v>
      </c>
      <c r="DT84" s="208">
        <f t="shared" si="70"/>
        <v>0</v>
      </c>
      <c r="DU84" s="446" t="e">
        <f t="shared" ca="1" si="71"/>
        <v>#NAME?</v>
      </c>
      <c r="DV84" s="446" t="e">
        <f t="shared" ca="1" si="72"/>
        <v>#NAME?</v>
      </c>
    </row>
    <row r="85" spans="1:126" ht="15.75" x14ac:dyDescent="0.25">
      <c r="A85" s="448" t="str">
        <f>IFERROR(ROUNDUP(IF(OR(N85="PIPAY450",N85="PIPAY900"),MRIt(J85,M85,V85,N85),IF(N85="PIOGFCPAY450",MAX(60,(0.3*J85)+35),"")),1),"")</f>
        <v/>
      </c>
      <c r="B85" s="413">
        <v>63</v>
      </c>
      <c r="C85" s="414"/>
      <c r="D85" s="449"/>
      <c r="E85" s="416" t="str">
        <f>IF('EXIST IP'!A64="","",'EXIST IP'!A64)</f>
        <v/>
      </c>
      <c r="F85" s="450" t="str">
        <f>IF('EXIST IP'!B64="","",'EXIST IP'!B64)</f>
        <v/>
      </c>
      <c r="G85" s="450" t="str">
        <f>IF('EXIST IP'!C64="","",'EXIST IP'!C64)</f>
        <v/>
      </c>
      <c r="H85" s="418" t="str">
        <f>IF('EXIST IP'!D64="","",'EXIST IP'!D64)</f>
        <v/>
      </c>
      <c r="I85" s="451" t="str">
        <f>IF(BASELINE!D64="","",BASELINE!D64)</f>
        <v/>
      </c>
      <c r="J85" s="420"/>
      <c r="K85" s="421"/>
      <c r="L85" s="422" t="str">
        <f>IF(FINAL!D64=0,"",FINAL!D64)</f>
        <v/>
      </c>
      <c r="M85" s="421"/>
      <c r="N85" s="421"/>
      <c r="O85" s="421"/>
      <c r="P85" s="423" t="str">
        <f t="shared" si="31"/>
        <v/>
      </c>
      <c r="Q85" s="424" t="str">
        <f t="shared" si="32"/>
        <v/>
      </c>
      <c r="R85" s="425"/>
      <c r="S85" s="452" t="str">
        <f t="shared" si="73"/>
        <v/>
      </c>
      <c r="T85" s="427" t="str">
        <f>IF(OR(BASELINE!I64&gt;BASELINE!J64,FINAL!I64&gt;FINAL!J64),"M.D.","")</f>
        <v/>
      </c>
      <c r="U85" s="428" t="str">
        <f t="shared" si="33"/>
        <v/>
      </c>
      <c r="V85" s="429" t="str">
        <f t="shared" si="34"/>
        <v/>
      </c>
      <c r="W85" s="429" t="str">
        <f t="shared" si="35"/>
        <v/>
      </c>
      <c r="X85" s="430" t="str">
        <f t="shared" si="36"/>
        <v/>
      </c>
      <c r="Y85" s="429" t="str">
        <f t="shared" si="37"/>
        <v/>
      </c>
      <c r="Z85" s="429" t="str">
        <f t="shared" si="76"/>
        <v/>
      </c>
      <c r="AA85" s="429" t="str">
        <f t="shared" si="77"/>
        <v/>
      </c>
      <c r="AB85" s="429" t="str">
        <f t="shared" si="78"/>
        <v/>
      </c>
      <c r="AC85" s="429" t="str">
        <f t="shared" si="79"/>
        <v/>
      </c>
      <c r="AD85" s="429" t="str">
        <f t="shared" si="80"/>
        <v/>
      </c>
      <c r="AE85" s="429" t="str">
        <f t="shared" si="38"/>
        <v/>
      </c>
      <c r="AF85" s="429" t="str">
        <f t="shared" si="8"/>
        <v/>
      </c>
      <c r="AG85" s="429" t="str">
        <f t="shared" si="81"/>
        <v/>
      </c>
      <c r="AH85" s="429" t="str">
        <f t="shared" si="82"/>
        <v/>
      </c>
      <c r="AI85" s="431" t="str">
        <f t="shared" si="11"/>
        <v/>
      </c>
      <c r="AJ85" s="429" t="str">
        <f t="shared" si="39"/>
        <v/>
      </c>
      <c r="AK85" s="429" t="str">
        <f t="shared" si="40"/>
        <v/>
      </c>
      <c r="AL85" s="429" t="str">
        <f t="shared" si="41"/>
        <v/>
      </c>
      <c r="AM85" s="429" t="str">
        <f t="shared" si="42"/>
        <v/>
      </c>
      <c r="AN85" s="432"/>
      <c r="AO85" s="432"/>
      <c r="AP85" s="205"/>
      <c r="AQ85" s="205"/>
      <c r="AR85" s="205"/>
      <c r="AS85" s="205"/>
      <c r="AT85" s="205"/>
      <c r="AU85" s="205"/>
      <c r="AV85" s="205"/>
      <c r="AW85" s="205"/>
      <c r="AX85" s="205"/>
      <c r="AY85" s="205"/>
      <c r="AZ85" s="432"/>
      <c r="BU85" s="152">
        <v>63</v>
      </c>
      <c r="BV85" s="433" t="str">
        <f t="shared" si="12"/>
        <v/>
      </c>
      <c r="BW85" s="433" t="str">
        <f t="shared" si="13"/>
        <v/>
      </c>
      <c r="BX85" s="434" t="str">
        <f t="shared" si="14"/>
        <v/>
      </c>
      <c r="BY85" s="205" t="str">
        <f t="shared" si="43"/>
        <v/>
      </c>
      <c r="BZ85" s="205" t="str">
        <f t="shared" si="74"/>
        <v/>
      </c>
      <c r="CA85" s="207" t="str">
        <f t="shared" si="75"/>
        <v/>
      </c>
      <c r="CB85" s="453" t="str">
        <f>IF(BY85="","",COUNTIF(BY$23:BY84,"&lt;1")+1)</f>
        <v/>
      </c>
      <c r="CC85" s="205" t="str">
        <f t="shared" si="44"/>
        <v/>
      </c>
      <c r="CD85" s="436" t="str">
        <f t="shared" si="83"/>
        <v/>
      </c>
      <c r="CE85" s="433" t="str">
        <f t="shared" si="87"/>
        <v/>
      </c>
      <c r="CF85" s="438" t="str">
        <f t="shared" si="84"/>
        <v/>
      </c>
      <c r="CG85" s="433" t="str">
        <f t="shared" si="85"/>
        <v/>
      </c>
      <c r="CH85" s="439" t="str">
        <f t="shared" si="86"/>
        <v/>
      </c>
      <c r="CI85" s="205" t="str">
        <f t="shared" si="46"/>
        <v/>
      </c>
      <c r="CJ85" s="205" t="str">
        <f t="shared" si="47"/>
        <v/>
      </c>
      <c r="CK85" s="205" t="str">
        <f>IF(OR(N85="PIPAY450",N85="PIPAY900"),MRIt(J85,M85,V85,N85),IF(N85="OGFConNEW",MRIt(H85,M85,V85,N85),IF(N85="PIOGFCPAY450",MAX(60,(0.3*J85)+35),"")))</f>
        <v/>
      </c>
      <c r="CL85" s="205" t="str">
        <f t="shared" si="48"/>
        <v/>
      </c>
      <c r="CM85" s="208">
        <f t="shared" si="49"/>
        <v>0</v>
      </c>
      <c r="CN85" s="440" t="str">
        <f>IFERROR(IF(N85="60PAY900",ADJ60x(CM85),IF(N85="75PAY450",ADJ75x(CM85),IF(N85="PIPAY900",ADJPoTthick(CM85,CL85),IF(N85="PIPAY450",ADJPoTthin(CM85,CL85),IF(N85="OGFConNEW",ADJPoTogfc(CL85),""))))),"must corr")</f>
        <v/>
      </c>
      <c r="CO85" s="441" t="str">
        <f t="shared" si="50"/>
        <v/>
      </c>
      <c r="CQ85" s="205" t="str">
        <f t="shared" si="51"/>
        <v/>
      </c>
      <c r="CR85" s="205" t="str">
        <f>IF(OR(N85="PIPAY450",N85="PIPAY900",N85="PIOGFCPAY450",N85="75OGFCPAY450"),MRIt(J85,M85,V85,N85),IF(N85="OGFConNEW",MRIt(H85,M85,V85,N85),""))</f>
        <v/>
      </c>
      <c r="CS85" s="205" t="str">
        <f t="shared" si="52"/>
        <v/>
      </c>
      <c r="CT85" s="208" t="str">
        <f t="shared" si="53"/>
        <v/>
      </c>
      <c r="CU85" s="440" t="str">
        <f>IFERROR(IF(N85="60PAY900",ADJ60x(CT85),IF(N85="75PAY450",ADJ75x(CT85),IF(N85="PIPAY900",ADJPoTthick(CT85,CS85),IF(N85="PIPAY450",ADJPoTthin(CT85,CS85),IF(N85="OGFConNEW",ADJPoTogfc(CS85),""))))),"must corr")</f>
        <v/>
      </c>
      <c r="CV85" s="442" t="str">
        <f t="shared" si="54"/>
        <v/>
      </c>
      <c r="CW85" s="443"/>
      <c r="CY85" s="207"/>
      <c r="CZ85" s="444" t="s">
        <v>1876</v>
      </c>
      <c r="DA85" s="445" t="str">
        <f>IFERROR(IF(AZ85=TRUE,corval(CO85,CV85),CO85),CZ85)</f>
        <v/>
      </c>
      <c r="DB85" s="205" t="b">
        <f t="shared" si="55"/>
        <v>0</v>
      </c>
      <c r="DC85" s="205" t="b">
        <f t="shared" si="56"/>
        <v>1</v>
      </c>
      <c r="DD85" s="205" t="b">
        <f t="shared" si="57"/>
        <v>1</v>
      </c>
      <c r="DE85" s="446" t="str">
        <f t="shared" si="58"/>
        <v/>
      </c>
      <c r="DG85" s="208" t="str">
        <f t="shared" si="59"/>
        <v/>
      </c>
      <c r="DH85" s="208">
        <f t="shared" si="60"/>
        <v>0</v>
      </c>
      <c r="DI85" s="205" t="e">
        <f t="shared" si="61"/>
        <v>#VALUE!</v>
      </c>
      <c r="DJ85" s="205" t="e">
        <f t="shared" si="62"/>
        <v>#VALUE!</v>
      </c>
      <c r="DK85" s="205" t="e">
        <f t="shared" si="63"/>
        <v>#VALUE!</v>
      </c>
      <c r="DM85" s="208">
        <f t="shared" si="64"/>
        <v>0</v>
      </c>
      <c r="DN85" s="208">
        <f t="shared" si="65"/>
        <v>0</v>
      </c>
      <c r="DO85" s="205">
        <f t="shared" si="66"/>
        <v>75</v>
      </c>
      <c r="DP85" s="205">
        <f t="shared" si="67"/>
        <v>0</v>
      </c>
      <c r="DQ85" s="446" t="e">
        <f t="shared" ca="1" si="68"/>
        <v>#NAME?</v>
      </c>
      <c r="DR85" s="446" t="e">
        <f t="shared" ca="1" si="69"/>
        <v>#NAME?</v>
      </c>
      <c r="DT85" s="208">
        <f t="shared" si="70"/>
        <v>0</v>
      </c>
      <c r="DU85" s="446" t="e">
        <f t="shared" ca="1" si="71"/>
        <v>#NAME?</v>
      </c>
      <c r="DV85" s="446" t="e">
        <f t="shared" ca="1" si="72"/>
        <v>#NAME?</v>
      </c>
    </row>
    <row r="86" spans="1:126" ht="15" customHeight="1" x14ac:dyDescent="0.25">
      <c r="A86" s="448" t="str">
        <f>IFERROR(ROUNDUP(IF(OR(N86="PIPAY450",N86="PIPAY900"),MRIt(J86,M86,V86,N86),IF(N86="PIOGFCPAY450",MAX(60,(0.3*J86)+35),"")),1),"")</f>
        <v/>
      </c>
      <c r="B86" s="413">
        <v>64</v>
      </c>
      <c r="C86" s="414"/>
      <c r="D86" s="449"/>
      <c r="E86" s="416" t="str">
        <f>IF('EXIST IP'!A65="","",'EXIST IP'!A65)</f>
        <v/>
      </c>
      <c r="F86" s="450" t="str">
        <f>IF('EXIST IP'!B65="","",'EXIST IP'!B65)</f>
        <v/>
      </c>
      <c r="G86" s="450" t="str">
        <f>IF('EXIST IP'!C65="","",'EXIST IP'!C65)</f>
        <v/>
      </c>
      <c r="H86" s="418" t="str">
        <f>IF('EXIST IP'!D65="","",'EXIST IP'!D65)</f>
        <v/>
      </c>
      <c r="I86" s="451" t="str">
        <f>IF(BASELINE!D65="","",BASELINE!D65)</f>
        <v/>
      </c>
      <c r="J86" s="420"/>
      <c r="K86" s="421"/>
      <c r="L86" s="422" t="str">
        <f>IF(FINAL!D65=0,"",FINAL!D65)</f>
        <v/>
      </c>
      <c r="M86" s="421"/>
      <c r="N86" s="421"/>
      <c r="O86" s="421"/>
      <c r="P86" s="423" t="str">
        <f t="shared" si="31"/>
        <v/>
      </c>
      <c r="Q86" s="424" t="str">
        <f t="shared" si="32"/>
        <v/>
      </c>
      <c r="R86" s="425"/>
      <c r="S86" s="452" t="str">
        <f t="shared" si="73"/>
        <v/>
      </c>
      <c r="T86" s="427" t="str">
        <f>IF(OR(BASELINE!I65&gt;BASELINE!J65,FINAL!I65&gt;FINAL!J65),"M.D.","")</f>
        <v/>
      </c>
      <c r="U86" s="428" t="str">
        <f t="shared" si="33"/>
        <v/>
      </c>
      <c r="V86" s="429" t="str">
        <f t="shared" si="34"/>
        <v/>
      </c>
      <c r="W86" s="429" t="str">
        <f t="shared" si="35"/>
        <v/>
      </c>
      <c r="X86" s="430" t="str">
        <f t="shared" si="36"/>
        <v/>
      </c>
      <c r="Y86" s="429" t="str">
        <f t="shared" si="37"/>
        <v/>
      </c>
      <c r="Z86" s="429" t="str">
        <f t="shared" si="76"/>
        <v/>
      </c>
      <c r="AA86" s="429" t="str">
        <f t="shared" si="77"/>
        <v/>
      </c>
      <c r="AB86" s="429" t="str">
        <f t="shared" si="78"/>
        <v/>
      </c>
      <c r="AC86" s="429" t="str">
        <f t="shared" si="79"/>
        <v/>
      </c>
      <c r="AD86" s="429" t="str">
        <f t="shared" si="80"/>
        <v/>
      </c>
      <c r="AE86" s="429" t="str">
        <f t="shared" si="38"/>
        <v/>
      </c>
      <c r="AF86" s="429" t="str">
        <f t="shared" si="8"/>
        <v/>
      </c>
      <c r="AG86" s="429" t="str">
        <f t="shared" si="81"/>
        <v/>
      </c>
      <c r="AH86" s="429" t="str">
        <f t="shared" si="82"/>
        <v/>
      </c>
      <c r="AI86" s="431" t="str">
        <f t="shared" si="11"/>
        <v/>
      </c>
      <c r="AJ86" s="429" t="str">
        <f t="shared" si="39"/>
        <v/>
      </c>
      <c r="AK86" s="429" t="str">
        <f t="shared" si="40"/>
        <v/>
      </c>
      <c r="AL86" s="429" t="str">
        <f t="shared" si="41"/>
        <v/>
      </c>
      <c r="AM86" s="429" t="str">
        <f t="shared" si="42"/>
        <v/>
      </c>
      <c r="AN86" s="432"/>
      <c r="AO86" s="432"/>
      <c r="AP86" s="205"/>
      <c r="AQ86" s="205"/>
      <c r="AR86" s="205"/>
      <c r="AS86" s="205"/>
      <c r="AT86" s="205"/>
      <c r="AU86" s="205"/>
      <c r="AV86" s="205"/>
      <c r="AW86" s="205"/>
      <c r="AX86" s="205"/>
      <c r="AY86" s="205"/>
      <c r="AZ86" s="432"/>
      <c r="BU86" s="152">
        <v>64</v>
      </c>
      <c r="BV86" s="433" t="str">
        <f t="shared" si="12"/>
        <v/>
      </c>
      <c r="BW86" s="433" t="str">
        <f t="shared" si="13"/>
        <v/>
      </c>
      <c r="BX86" s="434" t="str">
        <f t="shared" si="14"/>
        <v/>
      </c>
      <c r="BY86" s="205" t="str">
        <f t="shared" si="43"/>
        <v/>
      </c>
      <c r="BZ86" s="205" t="str">
        <f t="shared" si="74"/>
        <v/>
      </c>
      <c r="CA86" s="207" t="str">
        <f t="shared" si="75"/>
        <v/>
      </c>
      <c r="CB86" s="453" t="str">
        <f>IF(BY86="","",COUNTIF(BY$23:BY85,"&lt;1")+1)</f>
        <v/>
      </c>
      <c r="CC86" s="205" t="str">
        <f t="shared" si="44"/>
        <v/>
      </c>
      <c r="CD86" s="436" t="str">
        <f t="shared" si="83"/>
        <v/>
      </c>
      <c r="CE86" s="433" t="str">
        <f t="shared" si="87"/>
        <v/>
      </c>
      <c r="CF86" s="438" t="str">
        <f t="shared" si="84"/>
        <v/>
      </c>
      <c r="CG86" s="433" t="str">
        <f t="shared" si="85"/>
        <v/>
      </c>
      <c r="CH86" s="439" t="str">
        <f t="shared" si="86"/>
        <v/>
      </c>
      <c r="CI86" s="205" t="str">
        <f t="shared" si="46"/>
        <v/>
      </c>
      <c r="CJ86" s="205" t="str">
        <f t="shared" si="47"/>
        <v/>
      </c>
      <c r="CK86" s="205" t="str">
        <f>IF(OR(N86="PIPAY450",N86="PIPAY900"),MRIt(J86,M86,V86,N86),IF(N86="OGFConNEW",MRIt(H86,M86,V86,N86),IF(N86="PIOGFCPAY450",MAX(60,(0.3*J86)+35),"")))</f>
        <v/>
      </c>
      <c r="CL86" s="205" t="str">
        <f t="shared" si="48"/>
        <v/>
      </c>
      <c r="CM86" s="208">
        <f t="shared" si="49"/>
        <v>0</v>
      </c>
      <c r="CN86" s="440" t="str">
        <f>IFERROR(IF(N86="60PAY900",ADJ60x(CM86),IF(N86="75PAY450",ADJ75x(CM86),IF(N86="PIPAY900",ADJPoTthick(CM86,CL86),IF(N86="PIPAY450",ADJPoTthin(CM86,CL86),IF(N86="OGFConNEW",ADJPoTogfc(CL86),""))))),"must corr")</f>
        <v/>
      </c>
      <c r="CO86" s="441" t="str">
        <f t="shared" si="50"/>
        <v/>
      </c>
      <c r="CQ86" s="205" t="str">
        <f t="shared" si="51"/>
        <v/>
      </c>
      <c r="CR86" s="205" t="str">
        <f>IF(OR(N86="PIPAY450",N86="PIPAY900",N86="PIOGFCPAY450",N86="75OGFCPAY450"),MRIt(J86,M86,V86,N86),IF(N86="OGFConNEW",MRIt(H86,M86,V86,N86),""))</f>
        <v/>
      </c>
      <c r="CS86" s="205" t="str">
        <f t="shared" si="52"/>
        <v/>
      </c>
      <c r="CT86" s="208" t="str">
        <f t="shared" si="53"/>
        <v/>
      </c>
      <c r="CU86" s="440" t="str">
        <f>IFERROR(IF(N86="60PAY900",ADJ60x(CT86),IF(N86="75PAY450",ADJ75x(CT86),IF(N86="PIPAY900",ADJPoTthick(CT86,CS86),IF(N86="PIPAY450",ADJPoTthin(CT86,CS86),IF(N86="OGFConNEW",ADJPoTogfc(CS86),""))))),"must corr")</f>
        <v/>
      </c>
      <c r="CV86" s="442" t="str">
        <f t="shared" si="54"/>
        <v/>
      </c>
      <c r="CW86" s="443"/>
      <c r="CY86" s="207"/>
      <c r="CZ86" s="444" t="s">
        <v>1876</v>
      </c>
      <c r="DA86" s="445" t="str">
        <f>IFERROR(IF(AZ86=TRUE,corval(CO86,CV86),CO86),CZ86)</f>
        <v/>
      </c>
      <c r="DB86" s="205" t="b">
        <f t="shared" si="55"/>
        <v>0</v>
      </c>
      <c r="DC86" s="205" t="b">
        <f t="shared" si="56"/>
        <v>1</v>
      </c>
      <c r="DD86" s="205" t="b">
        <f t="shared" si="57"/>
        <v>1</v>
      </c>
      <c r="DE86" s="446" t="str">
        <f t="shared" si="58"/>
        <v/>
      </c>
      <c r="DG86" s="208" t="str">
        <f t="shared" si="59"/>
        <v/>
      </c>
      <c r="DH86" s="208">
        <f t="shared" si="60"/>
        <v>0</v>
      </c>
      <c r="DI86" s="205" t="e">
        <f t="shared" si="61"/>
        <v>#VALUE!</v>
      </c>
      <c r="DJ86" s="205" t="e">
        <f t="shared" si="62"/>
        <v>#VALUE!</v>
      </c>
      <c r="DK86" s="205" t="e">
        <f t="shared" si="63"/>
        <v>#VALUE!</v>
      </c>
      <c r="DM86" s="208">
        <f t="shared" si="64"/>
        <v>0</v>
      </c>
      <c r="DN86" s="208">
        <f t="shared" si="65"/>
        <v>0</v>
      </c>
      <c r="DO86" s="205">
        <f t="shared" si="66"/>
        <v>75</v>
      </c>
      <c r="DP86" s="205">
        <f t="shared" si="67"/>
        <v>0</v>
      </c>
      <c r="DQ86" s="446" t="e">
        <f t="shared" ca="1" si="68"/>
        <v>#NAME?</v>
      </c>
      <c r="DR86" s="446" t="e">
        <f t="shared" ca="1" si="69"/>
        <v>#NAME?</v>
      </c>
      <c r="DT86" s="208">
        <f t="shared" si="70"/>
        <v>0</v>
      </c>
      <c r="DU86" s="446" t="e">
        <f t="shared" ca="1" si="71"/>
        <v>#NAME?</v>
      </c>
      <c r="DV86" s="446" t="e">
        <f t="shared" ca="1" si="72"/>
        <v>#NAME?</v>
      </c>
    </row>
    <row r="87" spans="1:126" ht="15.75" x14ac:dyDescent="0.25">
      <c r="A87" s="448" t="str">
        <f>IFERROR(ROUNDUP(IF(OR(N87="PIPAY450",N87="PIPAY900"),MRIt(J87,M87,V87,N87),IF(N87="PIOGFCPAY450",MAX(60,(0.3*J87)+35),"")),1),"")</f>
        <v/>
      </c>
      <c r="B87" s="413">
        <v>65</v>
      </c>
      <c r="C87" s="414"/>
      <c r="D87" s="449"/>
      <c r="E87" s="416" t="str">
        <f>IF('EXIST IP'!A66="","",'EXIST IP'!A66)</f>
        <v/>
      </c>
      <c r="F87" s="450" t="str">
        <f>IF('EXIST IP'!B66="","",'EXIST IP'!B66)</f>
        <v/>
      </c>
      <c r="G87" s="450" t="str">
        <f>IF('EXIST IP'!C66="","",'EXIST IP'!C66)</f>
        <v/>
      </c>
      <c r="H87" s="418" t="str">
        <f>IF('EXIST IP'!D66="","",'EXIST IP'!D66)</f>
        <v/>
      </c>
      <c r="I87" s="451" t="str">
        <f>IF(BASELINE!D66="","",BASELINE!D66)</f>
        <v/>
      </c>
      <c r="J87" s="420"/>
      <c r="K87" s="421"/>
      <c r="L87" s="422" t="str">
        <f>IF(FINAL!D66=0,"",FINAL!D66)</f>
        <v/>
      </c>
      <c r="M87" s="421"/>
      <c r="N87" s="421"/>
      <c r="O87" s="421"/>
      <c r="P87" s="423" t="str">
        <f t="shared" si="31"/>
        <v/>
      </c>
      <c r="Q87" s="424" t="str">
        <f t="shared" si="32"/>
        <v/>
      </c>
      <c r="R87" s="425"/>
      <c r="S87" s="452" t="str">
        <f t="shared" si="73"/>
        <v/>
      </c>
      <c r="T87" s="427" t="str">
        <f>IF(OR(BASELINE!I66&gt;BASELINE!J66,FINAL!I66&gt;FINAL!J66),"M.D.","")</f>
        <v/>
      </c>
      <c r="U87" s="428" t="str">
        <f t="shared" si="33"/>
        <v/>
      </c>
      <c r="V87" s="429" t="str">
        <f t="shared" si="34"/>
        <v/>
      </c>
      <c r="W87" s="429" t="str">
        <f t="shared" si="35"/>
        <v/>
      </c>
      <c r="X87" s="430" t="str">
        <f t="shared" si="36"/>
        <v/>
      </c>
      <c r="Y87" s="429" t="str">
        <f t="shared" si="37"/>
        <v/>
      </c>
      <c r="Z87" s="429" t="str">
        <f t="shared" ref="Z87:Z118" si="88">IF(CC87="","",dist)</f>
        <v/>
      </c>
      <c r="AA87" s="429" t="str">
        <f t="shared" ref="AA87:AA118" si="89">IF(CC87="","",county)</f>
        <v/>
      </c>
      <c r="AB87" s="429" t="str">
        <f t="shared" ref="AB87:AB118" si="90">IF(CC87="","",route)</f>
        <v/>
      </c>
      <c r="AC87" s="429" t="str">
        <f t="shared" ref="AC87:AC118" si="91">IF(CC87="","",dir)</f>
        <v/>
      </c>
      <c r="AD87" s="429" t="str">
        <f t="shared" ref="AD87:AD118" si="92">IF(CC87="","",lane)</f>
        <v/>
      </c>
      <c r="AE87" s="429" t="str">
        <f t="shared" si="38"/>
        <v/>
      </c>
      <c r="AF87" s="429" t="str">
        <f t="shared" ref="AF87:AF150" si="93">IF(F87="","",ROUND(IF(endpm&gt;begpm,AE87+G87/5280,IF(endpm&lt;begpm,AE87-G87/5280,"error")),2))</f>
        <v/>
      </c>
      <c r="AG87" s="429" t="str">
        <f t="shared" ref="AG87:AG118" si="94">IF(OR(CC87="",contractor=""),"",contractor)</f>
        <v/>
      </c>
      <c r="AH87" s="429" t="str">
        <f t="shared" ref="AH87:AH118" si="95">IF(OR(CC87="",pavcontractor=""),"",pavcontractor)</f>
        <v/>
      </c>
      <c r="AI87" s="431" t="str">
        <f t="shared" ref="AI87:AI150" si="96">IF(CC87="","",bidprice)</f>
        <v/>
      </c>
      <c r="AJ87" s="429" t="str">
        <f t="shared" si="39"/>
        <v/>
      </c>
      <c r="AK87" s="429" t="str">
        <f t="shared" si="40"/>
        <v/>
      </c>
      <c r="AL87" s="429" t="str">
        <f t="shared" si="41"/>
        <v/>
      </c>
      <c r="AM87" s="429" t="str">
        <f t="shared" si="42"/>
        <v/>
      </c>
      <c r="AN87" s="432"/>
      <c r="AO87" s="432"/>
      <c r="AP87" s="205"/>
      <c r="AQ87" s="205"/>
      <c r="AR87" s="205"/>
      <c r="AS87" s="205"/>
      <c r="AT87" s="205"/>
      <c r="AU87" s="205"/>
      <c r="AV87" s="205"/>
      <c r="AW87" s="205"/>
      <c r="AX87" s="205"/>
      <c r="AY87" s="205"/>
      <c r="AZ87" s="432"/>
      <c r="BU87" s="152">
        <v>65</v>
      </c>
      <c r="BV87" s="433" t="str">
        <f t="shared" ref="BV87:BV150" si="97">E87</f>
        <v/>
      </c>
      <c r="BW87" s="433" t="str">
        <f t="shared" ref="BW87:BW150" si="98">F87</f>
        <v/>
      </c>
      <c r="BX87" s="434" t="str">
        <f t="shared" ref="BX87:BX150" si="99">G87</f>
        <v/>
      </c>
      <c r="BY87" s="205" t="str">
        <f t="shared" si="43"/>
        <v/>
      </c>
      <c r="BZ87" s="205" t="str">
        <f t="shared" si="74"/>
        <v/>
      </c>
      <c r="CA87" s="207" t="str">
        <f t="shared" si="75"/>
        <v/>
      </c>
      <c r="CB87" s="453" t="str">
        <f>IF(BY87="","",COUNTIF(BY$23:BY86,"&lt;1")+1)</f>
        <v/>
      </c>
      <c r="CC87" s="205" t="str">
        <f t="shared" si="44"/>
        <v/>
      </c>
      <c r="CD87" s="436" t="str">
        <f t="shared" ref="CD87:CD118" si="100">IF(CE87="","",CB87)</f>
        <v/>
      </c>
      <c r="CE87" s="433" t="str">
        <f t="shared" si="87"/>
        <v/>
      </c>
      <c r="CF87" s="438" t="str">
        <f t="shared" ref="CF87:CF118" si="101">IF(CG87="","",CB87)</f>
        <v/>
      </c>
      <c r="CG87" s="433" t="str">
        <f t="shared" ref="CG87:CG118" si="102">IF(BY87&lt;1,BW87,"")</f>
        <v/>
      </c>
      <c r="CH87" s="439" t="str">
        <f t="shared" ref="CH87:CH106" si="103">IF(G87="","",IF(G87&lt;264,"short",""))</f>
        <v/>
      </c>
      <c r="CI87" s="205" t="str">
        <f t="shared" si="46"/>
        <v/>
      </c>
      <c r="CJ87" s="205" t="str">
        <f t="shared" si="47"/>
        <v/>
      </c>
      <c r="CK87" s="205" t="str">
        <f>IF(OR(N87="PIPAY450",N87="PIPAY900"),MRIt(J87,M87,V87,N87),IF(N87="OGFConNEW",MRIt(H87,M87,V87,N87),IF(N87="PIOGFCPAY450",MAX(60,(0.3*J87)+35),"")))</f>
        <v/>
      </c>
      <c r="CL87" s="205" t="str">
        <f t="shared" si="48"/>
        <v/>
      </c>
      <c r="CM87" s="208">
        <f t="shared" si="49"/>
        <v>0</v>
      </c>
      <c r="CN87" s="440" t="str">
        <f>IFERROR(IF(N87="60PAY900",ADJ60x(CM87),IF(N87="75PAY450",ADJ75x(CM87),IF(N87="PIPAY900",ADJPoTthick(CM87,CL87),IF(N87="PIPAY450",ADJPoTthin(CM87,CL87),IF(N87="OGFConNEW",ADJPoTogfc(CL87),""))))),"must corr")</f>
        <v/>
      </c>
      <c r="CO87" s="441" t="str">
        <f t="shared" si="50"/>
        <v/>
      </c>
      <c r="CQ87" s="205" t="str">
        <f t="shared" si="51"/>
        <v/>
      </c>
      <c r="CR87" s="205" t="str">
        <f>IF(OR(N87="PIPAY450",N87="PIPAY900",N87="PIOGFCPAY450",N87="75OGFCPAY450"),MRIt(J87,M87,V87,N87),IF(N87="OGFConNEW",MRIt(H87,M87,V87,N87),""))</f>
        <v/>
      </c>
      <c r="CS87" s="205" t="str">
        <f t="shared" si="52"/>
        <v/>
      </c>
      <c r="CT87" s="208" t="str">
        <f t="shared" si="53"/>
        <v/>
      </c>
      <c r="CU87" s="440" t="str">
        <f>IFERROR(IF(N87="60PAY900",ADJ60x(CT87),IF(N87="75PAY450",ADJ75x(CT87),IF(N87="PIPAY900",ADJPoTthick(CT87,CS87),IF(N87="PIPAY450",ADJPoTthin(CT87,CS87),IF(N87="OGFConNEW",ADJPoTogfc(CS87),""))))),"must corr")</f>
        <v/>
      </c>
      <c r="CV87" s="442" t="str">
        <f t="shared" si="54"/>
        <v/>
      </c>
      <c r="CW87" s="443"/>
      <c r="CY87" s="207"/>
      <c r="CZ87" s="444" t="s">
        <v>1876</v>
      </c>
      <c r="DA87" s="445" t="str">
        <f>IFERROR(IF(AZ87=TRUE,corval(CO87,CV87),CO87),CZ87)</f>
        <v/>
      </c>
      <c r="DB87" s="205" t="b">
        <f t="shared" si="55"/>
        <v>0</v>
      </c>
      <c r="DC87" s="205" t="b">
        <f t="shared" si="56"/>
        <v>1</v>
      </c>
      <c r="DD87" s="205" t="b">
        <f t="shared" si="57"/>
        <v>1</v>
      </c>
      <c r="DE87" s="446" t="str">
        <f t="shared" si="58"/>
        <v/>
      </c>
      <c r="DG87" s="208" t="str">
        <f t="shared" si="59"/>
        <v/>
      </c>
      <c r="DH87" s="208">
        <f t="shared" si="60"/>
        <v>0</v>
      </c>
      <c r="DI87" s="205" t="e">
        <f t="shared" si="61"/>
        <v>#VALUE!</v>
      </c>
      <c r="DJ87" s="205" t="e">
        <f t="shared" si="62"/>
        <v>#VALUE!</v>
      </c>
      <c r="DK87" s="205" t="e">
        <f t="shared" si="63"/>
        <v>#VALUE!</v>
      </c>
      <c r="DM87" s="208">
        <f t="shared" si="64"/>
        <v>0</v>
      </c>
      <c r="DN87" s="208">
        <f t="shared" si="65"/>
        <v>0</v>
      </c>
      <c r="DO87" s="205">
        <f t="shared" si="66"/>
        <v>75</v>
      </c>
      <c r="DP87" s="205">
        <f t="shared" si="67"/>
        <v>0</v>
      </c>
      <c r="DQ87" s="446" t="e">
        <f t="shared" ca="1" si="68"/>
        <v>#NAME?</v>
      </c>
      <c r="DR87" s="446" t="e">
        <f t="shared" ca="1" si="69"/>
        <v>#NAME?</v>
      </c>
      <c r="DT87" s="208">
        <f t="shared" si="70"/>
        <v>0</v>
      </c>
      <c r="DU87" s="446" t="e">
        <f t="shared" ca="1" si="71"/>
        <v>#NAME?</v>
      </c>
      <c r="DV87" s="446" t="e">
        <f t="shared" ca="1" si="72"/>
        <v>#NAME?</v>
      </c>
    </row>
    <row r="88" spans="1:126" ht="15.75" x14ac:dyDescent="0.25">
      <c r="A88" s="448" t="str">
        <f>IFERROR(ROUNDUP(IF(OR(N88="PIPAY450",N88="PIPAY900"),MRIt(J88,M88,V88,N88),IF(N88="PIOGFCPAY450",MAX(60,(0.3*J88)+35),"")),1),"")</f>
        <v/>
      </c>
      <c r="B88" s="413">
        <v>66</v>
      </c>
      <c r="C88" s="414"/>
      <c r="D88" s="449"/>
      <c r="E88" s="416" t="str">
        <f>IF('EXIST IP'!A67="","",'EXIST IP'!A67)</f>
        <v/>
      </c>
      <c r="F88" s="450" t="str">
        <f>IF('EXIST IP'!B67="","",'EXIST IP'!B67)</f>
        <v/>
      </c>
      <c r="G88" s="450" t="str">
        <f>IF('EXIST IP'!C67="","",'EXIST IP'!C67)</f>
        <v/>
      </c>
      <c r="H88" s="418" t="str">
        <f>IF('EXIST IP'!D67="","",'EXIST IP'!D67)</f>
        <v/>
      </c>
      <c r="I88" s="451" t="str">
        <f>IF(BASELINE!D67="","",BASELINE!D67)</f>
        <v/>
      </c>
      <c r="J88" s="420"/>
      <c r="K88" s="421"/>
      <c r="L88" s="422" t="str">
        <f>IF(FINAL!D67=0,"",FINAL!D67)</f>
        <v/>
      </c>
      <c r="M88" s="421"/>
      <c r="N88" s="421"/>
      <c r="O88" s="421"/>
      <c r="P88" s="423" t="str">
        <f t="shared" ref="P88:P151" si="104">IFERROR(IF(AND(H88="",L88&lt;&gt;""),"must corr",IF(AND(H88&lt;&gt;"",L88=""),"must corr",IF(AND(M88&lt;&gt;"",L88=""),"must corr", IF(AND(L88&gt;60,(L88/H88)&gt;0.6),"must corr","")))),"")</f>
        <v/>
      </c>
      <c r="Q88" s="424" t="str">
        <f t="shared" ref="Q88:Q151" si="105">IFERROR(MAX(60,0.6*H88),"")</f>
        <v/>
      </c>
      <c r="R88" s="425"/>
      <c r="S88" s="452" t="str">
        <f t="shared" ref="S88:S142" si="106">CC88</f>
        <v/>
      </c>
      <c r="T88" s="427" t="str">
        <f>IF(OR(BASELINE!I67&gt;BASELINE!J67,FINAL!I67&gt;FINAL!J67),"M.D.","")</f>
        <v/>
      </c>
      <c r="U88" s="428" t="str">
        <f t="shared" ref="U88:U151" si="107">IF(G88="","","GrExistCnc")</f>
        <v/>
      </c>
      <c r="V88" s="429" t="str">
        <f t="shared" ref="V88:V151" si="108">IF(G88="","","n/a")</f>
        <v/>
      </c>
      <c r="W88" s="429" t="str">
        <f t="shared" ref="W88:W151" si="109">IF(G88="","","n/a")</f>
        <v/>
      </c>
      <c r="X88" s="430" t="str">
        <f t="shared" ref="X88:X142" si="110">IF(CC88="","",efisno)</f>
        <v/>
      </c>
      <c r="Y88" s="429" t="str">
        <f t="shared" ref="Y88:Y142" si="111">(IF(CC88="","",contractno))</f>
        <v/>
      </c>
      <c r="Z88" s="429" t="str">
        <f t="shared" si="88"/>
        <v/>
      </c>
      <c r="AA88" s="429" t="str">
        <f t="shared" si="89"/>
        <v/>
      </c>
      <c r="AB88" s="429" t="str">
        <f t="shared" si="90"/>
        <v/>
      </c>
      <c r="AC88" s="429" t="str">
        <f t="shared" si="91"/>
        <v/>
      </c>
      <c r="AD88" s="429" t="str">
        <f t="shared" si="92"/>
        <v/>
      </c>
      <c r="AE88" s="429" t="str">
        <f t="shared" ref="AE88:AE151" si="112">IF(E88="","",ROUND(IF(endpm&gt;begpm,begpm+ABS(E88-begsta)/5280,IF(endpm&lt;begpm,begpm-ABS(E88-begsta)/5280,"error")),2))</f>
        <v/>
      </c>
      <c r="AF88" s="429" t="str">
        <f t="shared" si="93"/>
        <v/>
      </c>
      <c r="AG88" s="429" t="str">
        <f t="shared" si="94"/>
        <v/>
      </c>
      <c r="AH88" s="429" t="str">
        <f t="shared" si="95"/>
        <v/>
      </c>
      <c r="AI88" s="431" t="str">
        <f t="shared" si="96"/>
        <v/>
      </c>
      <c r="AJ88" s="429" t="str">
        <f t="shared" ref="AJ88:AJ151" si="113">IF(G88="","","n/a")</f>
        <v/>
      </c>
      <c r="AK88" s="429" t="str">
        <f t="shared" ref="AK88:AK151" si="114">IF(G88="","","n/a")</f>
        <v/>
      </c>
      <c r="AL88" s="429" t="str">
        <f t="shared" ref="AL88:AL151" si="115">IF(G88="","","n/a")</f>
        <v/>
      </c>
      <c r="AM88" s="429" t="str">
        <f t="shared" ref="AM88:AM151" si="116">IF(G88="","","n/a")</f>
        <v/>
      </c>
      <c r="AN88" s="432"/>
      <c r="AO88" s="432"/>
      <c r="AP88" s="205"/>
      <c r="AQ88" s="205"/>
      <c r="AR88" s="205"/>
      <c r="AS88" s="205"/>
      <c r="AT88" s="205"/>
      <c r="AU88" s="205"/>
      <c r="AV88" s="205"/>
      <c r="AW88" s="205"/>
      <c r="AX88" s="205"/>
      <c r="AY88" s="205"/>
      <c r="AZ88" s="432"/>
      <c r="BU88" s="152">
        <v>66</v>
      </c>
      <c r="BV88" s="433" t="str">
        <f t="shared" si="97"/>
        <v/>
      </c>
      <c r="BW88" s="433" t="str">
        <f t="shared" si="98"/>
        <v/>
      </c>
      <c r="BX88" s="434" t="str">
        <f t="shared" si="99"/>
        <v/>
      </c>
      <c r="BY88" s="205" t="str">
        <f t="shared" ref="BY88:BY141" si="117">IF(BX88="","",IF(BX88&lt;527.9,BX88/528,1))</f>
        <v/>
      </c>
      <c r="BZ88" s="205" t="str">
        <f t="shared" si="74"/>
        <v/>
      </c>
      <c r="CA88" s="207" t="str">
        <f t="shared" si="75"/>
        <v/>
      </c>
      <c r="CB88" s="453" t="str">
        <f>IF(BY88="","",COUNTIF(BY$23:BY87,"&lt;1")+1)</f>
        <v/>
      </c>
      <c r="CC88" s="205" t="str">
        <f t="shared" ref="CC88:CC142" si="118">IF(BY88="","","s"&amp;CB88)</f>
        <v/>
      </c>
      <c r="CD88" s="436" t="str">
        <f t="shared" si="100"/>
        <v/>
      </c>
      <c r="CE88" s="433" t="str">
        <f t="shared" ref="CE88:CE143" si="119">IF(CB88="","",IF(CG87="","",BV88))</f>
        <v/>
      </c>
      <c r="CF88" s="438" t="str">
        <f t="shared" si="101"/>
        <v/>
      </c>
      <c r="CG88" s="433" t="str">
        <f t="shared" si="102"/>
        <v/>
      </c>
      <c r="CH88" s="439" t="str">
        <f t="shared" si="103"/>
        <v/>
      </c>
      <c r="CI88" s="205" t="str">
        <f t="shared" ref="CI88:CI151" si="120">IF(CK88="","",IF(N88="PIPAY450",ROUNDDOWN(MAX(75,1.25*CK88),1),IF(OR(N88="PIPAY900",N88="PIOGFCPAY450"),ROUNDDOWN(MAX(60,1.25*CK88),1),"")))</f>
        <v/>
      </c>
      <c r="CJ88" s="205" t="str">
        <f t="shared" ref="CJ88:CJ151" si="121">IF(CK88="","",IF(ROUNDDOWN(MAX(160,CK88*2.1),0)=160,"",ROUNDDOWN(MAX(160,CK88*2.1),0)))</f>
        <v/>
      </c>
      <c r="CK88" s="205" t="str">
        <f>IF(OR(N88="PIPAY450",N88="PIPAY900"),MRIt(J88,M88,V88,N88),IF(N88="OGFConNEW",MRIt(H88,M88,V88,N88),IF(N88="PIOGFCPAY450",MAX(60,(0.3*J88)+35),"")))</f>
        <v/>
      </c>
      <c r="CL88" s="205" t="str">
        <f t="shared" ref="CL88:CL151" si="122">IF(CK88="","",K88/CK88)</f>
        <v/>
      </c>
      <c r="CM88" s="208">
        <f t="shared" ref="CM88:CM151" si="123">K88</f>
        <v>0</v>
      </c>
      <c r="CN88" s="440" t="str">
        <f>IFERROR(IF(N88="60PAY900",ADJ60x(CM88),IF(N88="75PAY450",ADJ75x(CM88),IF(N88="PIPAY900",ADJPoTthick(CM88,CL88),IF(N88="PIPAY450",ADJPoTthin(CM88,CL88),IF(N88="OGFConNEW",ADJPoTogfc(CL88),""))))),"must corr")</f>
        <v/>
      </c>
      <c r="CO88" s="441" t="str">
        <f t="shared" ref="CO88:CO151" si="124">IFERROR(IF(G88&lt;264,0,IF(CN88="must corr","must corr",(CN88*G88/528))),"")</f>
        <v/>
      </c>
      <c r="CQ88" s="205" t="str">
        <f t="shared" ref="CQ88:CQ151" si="125">IF(CR88="","",CR88*2.1)</f>
        <v/>
      </c>
      <c r="CR88" s="205" t="str">
        <f>IF(OR(N88="PIPAY450",N88="PIPAY900",N88="PIOGFCPAY450",N88="75OGFCPAY450"),MRIt(J88,M88,V88,N88),IF(N88="OGFConNEW",MRIt(H88,M88,V88,N88),""))</f>
        <v/>
      </c>
      <c r="CS88" s="205" t="str">
        <f t="shared" ref="CS88:CS151" si="126">IF(CR88="","",L88/CR88)</f>
        <v/>
      </c>
      <c r="CT88" s="208" t="str">
        <f t="shared" ref="CT88:CT151" si="127">L88</f>
        <v/>
      </c>
      <c r="CU88" s="440" t="str">
        <f>IFERROR(IF(N88="60PAY900",ADJ60x(CT88),IF(N88="75PAY450",ADJ75x(CT88),IF(N88="PIPAY900",ADJPoTthick(CT88,CS88),IF(N88="PIPAY450",ADJPoTthin(CT88,CS88),IF(N88="OGFConNEW",ADJPoTogfc(CS88),""))))),"must corr")</f>
        <v/>
      </c>
      <c r="CV88" s="442" t="str">
        <f t="shared" ref="CV88:CV151" si="128">IFERROR(IF(G88&lt;264,0,IF(CU88="must corr","must corr",(CU88*G88/528))),"")</f>
        <v/>
      </c>
      <c r="CW88" s="443"/>
      <c r="CY88" s="207"/>
      <c r="CZ88" s="444" t="s">
        <v>1876</v>
      </c>
      <c r="DA88" s="445" t="str">
        <f>IFERROR(IF(AZ88=TRUE,corval(CO88,CV88),CO88),CZ88)</f>
        <v/>
      </c>
      <c r="DB88" s="205" t="b">
        <f t="shared" ref="DB88:DB151" si="129">R88&lt;&gt;""</f>
        <v>0</v>
      </c>
      <c r="DC88" s="205" t="b">
        <f t="shared" ref="DC88:DC151" si="130">R88=0</f>
        <v>1</v>
      </c>
      <c r="DD88" s="205" t="b">
        <f t="shared" ref="DD88:DD151" si="131">P88&lt;&gt;"must corr"</f>
        <v>1</v>
      </c>
      <c r="DE88" s="446" t="str">
        <f t="shared" ref="DE88:DE151" si="132">IF(AND(DB88=TRUE,DC88=TRUE,DD88=TRUE),DA88,"")</f>
        <v/>
      </c>
      <c r="DG88" s="208" t="str">
        <f t="shared" ref="DG88:DG151" si="133">H88</f>
        <v/>
      </c>
      <c r="DH88" s="208">
        <f t="shared" ref="DH88:DH151" si="134">K88</f>
        <v>0</v>
      </c>
      <c r="DI88" s="205" t="e">
        <f t="shared" ref="DI88:DI151" si="135">ROUND(100*DH88/DG88,1)</f>
        <v>#VALUE!</v>
      </c>
      <c r="DJ88" s="205" t="e">
        <f t="shared" ref="DJ88:DJ151" si="136">IF(DI88&lt;100,0,(DI88-100)*(-100))</f>
        <v>#VALUE!</v>
      </c>
      <c r="DK88" s="205" t="e">
        <f t="shared" ref="DK88:DK151" si="137">IF(G88&lt;264,0,DJ88*G88/528)</f>
        <v>#VALUE!</v>
      </c>
      <c r="DM88" s="208">
        <f t="shared" ref="DM88:DM151" si="138">J88</f>
        <v>0</v>
      </c>
      <c r="DN88" s="208">
        <f t="shared" ref="DN88:DN151" si="139">K88</f>
        <v>0</v>
      </c>
      <c r="DO88" s="205">
        <f t="shared" ref="DO88:DO151" si="140">MAX(75,0.3*DM88+35)</f>
        <v>75</v>
      </c>
      <c r="DP88" s="205">
        <f t="shared" ref="DP88:DP151" si="141">ROUND(DN88/DO88,3)</f>
        <v>0</v>
      </c>
      <c r="DQ88" s="446" t="e">
        <f t="shared" ref="DQ88:DQ151" ca="1" si="142">ADJPIOGFC(DN88,DP88)</f>
        <v>#NAME?</v>
      </c>
      <c r="DR88" s="446" t="e">
        <f t="shared" ref="DR88:DR151" ca="1" si="143">IF(G88&lt;264,0,DQ88*G88/528)</f>
        <v>#NAME?</v>
      </c>
      <c r="DT88" s="208">
        <f t="shared" ref="DT88:DT151" si="144">K88</f>
        <v>0</v>
      </c>
      <c r="DU88" s="446" t="e">
        <f t="shared" ref="DU88:DU151" ca="1" si="145">ADJ75OGFC(DT88)</f>
        <v>#NAME?</v>
      </c>
      <c r="DV88" s="446" t="e">
        <f t="shared" ref="DV88:DV151" ca="1" si="146">IF(G88&lt;264,0,DU88*G88/528)</f>
        <v>#NAME?</v>
      </c>
    </row>
    <row r="89" spans="1:126" ht="15" customHeight="1" x14ac:dyDescent="0.25">
      <c r="A89" s="448" t="str">
        <f>IFERROR(ROUNDUP(IF(OR(N89="PIPAY450",N89="PIPAY900"),MRIt(J89,M89,V89,N89),IF(N89="PIOGFCPAY450",MAX(60,(0.3*J89)+35),"")),1),"")</f>
        <v/>
      </c>
      <c r="B89" s="413">
        <v>67</v>
      </c>
      <c r="C89" s="414"/>
      <c r="D89" s="449"/>
      <c r="E89" s="416" t="str">
        <f>IF('EXIST IP'!A68="","",'EXIST IP'!A68)</f>
        <v/>
      </c>
      <c r="F89" s="450" t="str">
        <f>IF('EXIST IP'!B68="","",'EXIST IP'!B68)</f>
        <v/>
      </c>
      <c r="G89" s="450" t="str">
        <f>IF('EXIST IP'!C68="","",'EXIST IP'!C68)</f>
        <v/>
      </c>
      <c r="H89" s="418" t="str">
        <f>IF('EXIST IP'!D68="","",'EXIST IP'!D68)</f>
        <v/>
      </c>
      <c r="I89" s="451" t="str">
        <f>IF(BASELINE!D68="","",BASELINE!D68)</f>
        <v/>
      </c>
      <c r="J89" s="420"/>
      <c r="K89" s="421"/>
      <c r="L89" s="422" t="str">
        <f>IF(FINAL!D68=0,"",FINAL!D68)</f>
        <v/>
      </c>
      <c r="M89" s="421"/>
      <c r="N89" s="421"/>
      <c r="O89" s="421"/>
      <c r="P89" s="423" t="str">
        <f t="shared" si="104"/>
        <v/>
      </c>
      <c r="Q89" s="424" t="str">
        <f t="shared" si="105"/>
        <v/>
      </c>
      <c r="R89" s="425"/>
      <c r="S89" s="452" t="str">
        <f t="shared" si="106"/>
        <v/>
      </c>
      <c r="T89" s="427" t="str">
        <f>IF(OR(BASELINE!I68&gt;BASELINE!J68,FINAL!I68&gt;FINAL!J68),"M.D.","")</f>
        <v/>
      </c>
      <c r="U89" s="428" t="str">
        <f t="shared" si="107"/>
        <v/>
      </c>
      <c r="V89" s="429" t="str">
        <f t="shared" si="108"/>
        <v/>
      </c>
      <c r="W89" s="429" t="str">
        <f t="shared" si="109"/>
        <v/>
      </c>
      <c r="X89" s="430" t="str">
        <f t="shared" si="110"/>
        <v/>
      </c>
      <c r="Y89" s="429" t="str">
        <f t="shared" si="111"/>
        <v/>
      </c>
      <c r="Z89" s="429" t="str">
        <f t="shared" si="88"/>
        <v/>
      </c>
      <c r="AA89" s="429" t="str">
        <f t="shared" si="89"/>
        <v/>
      </c>
      <c r="AB89" s="429" t="str">
        <f t="shared" si="90"/>
        <v/>
      </c>
      <c r="AC89" s="429" t="str">
        <f t="shared" si="91"/>
        <v/>
      </c>
      <c r="AD89" s="429" t="str">
        <f t="shared" si="92"/>
        <v/>
      </c>
      <c r="AE89" s="429" t="str">
        <f t="shared" si="112"/>
        <v/>
      </c>
      <c r="AF89" s="429" t="str">
        <f t="shared" si="93"/>
        <v/>
      </c>
      <c r="AG89" s="429" t="str">
        <f t="shared" si="94"/>
        <v/>
      </c>
      <c r="AH89" s="429" t="str">
        <f t="shared" si="95"/>
        <v/>
      </c>
      <c r="AI89" s="431" t="str">
        <f t="shared" si="96"/>
        <v/>
      </c>
      <c r="AJ89" s="429" t="str">
        <f t="shared" si="113"/>
        <v/>
      </c>
      <c r="AK89" s="429" t="str">
        <f t="shared" si="114"/>
        <v/>
      </c>
      <c r="AL89" s="429" t="str">
        <f t="shared" si="115"/>
        <v/>
      </c>
      <c r="AM89" s="429" t="str">
        <f t="shared" si="116"/>
        <v/>
      </c>
      <c r="AN89" s="432"/>
      <c r="AO89" s="432"/>
      <c r="AP89" s="205"/>
      <c r="AQ89" s="205"/>
      <c r="AR89" s="205"/>
      <c r="AS89" s="205"/>
      <c r="AT89" s="205"/>
      <c r="AU89" s="205"/>
      <c r="AV89" s="205"/>
      <c r="AW89" s="205"/>
      <c r="AX89" s="205"/>
      <c r="AY89" s="205"/>
      <c r="AZ89" s="432"/>
      <c r="BU89" s="152">
        <v>67</v>
      </c>
      <c r="BV89" s="433" t="str">
        <f t="shared" si="97"/>
        <v/>
      </c>
      <c r="BW89" s="433" t="str">
        <f t="shared" si="98"/>
        <v/>
      </c>
      <c r="BX89" s="434" t="str">
        <f t="shared" si="99"/>
        <v/>
      </c>
      <c r="BY89" s="205" t="str">
        <f t="shared" si="117"/>
        <v/>
      </c>
      <c r="BZ89" s="205" t="str">
        <f t="shared" ref="BZ89:BZ142" si="147">IF(CB89="","",IF(ISODD(CB89),"odd",IF(ISEVEN(CB89),"even","")))</f>
        <v/>
      </c>
      <c r="CA89" s="207" t="str">
        <f t="shared" si="75"/>
        <v/>
      </c>
      <c r="CB89" s="453" t="str">
        <f>IF(BY89="","",COUNTIF(BY$23:BY88,"&lt;1")+1)</f>
        <v/>
      </c>
      <c r="CC89" s="205" t="str">
        <f t="shared" si="118"/>
        <v/>
      </c>
      <c r="CD89" s="436" t="str">
        <f t="shared" si="100"/>
        <v/>
      </c>
      <c r="CE89" s="433" t="str">
        <f>IF(CB89="","",IF(CG88="","",BV89))</f>
        <v/>
      </c>
      <c r="CF89" s="438" t="str">
        <f t="shared" si="101"/>
        <v/>
      </c>
      <c r="CG89" s="433" t="str">
        <f t="shared" si="102"/>
        <v/>
      </c>
      <c r="CH89" s="439" t="str">
        <f t="shared" si="103"/>
        <v/>
      </c>
      <c r="CI89" s="205" t="str">
        <f t="shared" si="120"/>
        <v/>
      </c>
      <c r="CJ89" s="205" t="str">
        <f t="shared" si="121"/>
        <v/>
      </c>
      <c r="CK89" s="205" t="str">
        <f>IF(OR(N89="PIPAY450",N89="PIPAY900"),MRIt(J89,M89,V89,N89),IF(N89="OGFConNEW",MRIt(H89,M89,V89,N89),IF(N89="PIOGFCPAY450",MAX(60,(0.3*J89)+35),"")))</f>
        <v/>
      </c>
      <c r="CL89" s="205" t="str">
        <f t="shared" si="122"/>
        <v/>
      </c>
      <c r="CM89" s="208">
        <f t="shared" si="123"/>
        <v>0</v>
      </c>
      <c r="CN89" s="440" t="str">
        <f>IFERROR(IF(N89="60PAY900",ADJ60x(CM89),IF(N89="75PAY450",ADJ75x(CM89),IF(N89="PIPAY900",ADJPoTthick(CM89,CL89),IF(N89="PIPAY450",ADJPoTthin(CM89,CL89),IF(N89="OGFConNEW",ADJPoTogfc(CL89),""))))),"must corr")</f>
        <v/>
      </c>
      <c r="CO89" s="441" t="str">
        <f t="shared" si="124"/>
        <v/>
      </c>
      <c r="CQ89" s="205" t="str">
        <f t="shared" si="125"/>
        <v/>
      </c>
      <c r="CR89" s="205" t="str">
        <f>IF(OR(N89="PIPAY450",N89="PIPAY900",N89="PIOGFCPAY450",N89="75OGFCPAY450"),MRIt(J89,M89,V89,N89),IF(N89="OGFConNEW",MRIt(H89,M89,V89,N89),""))</f>
        <v/>
      </c>
      <c r="CS89" s="205" t="str">
        <f t="shared" si="126"/>
        <v/>
      </c>
      <c r="CT89" s="208" t="str">
        <f t="shared" si="127"/>
        <v/>
      </c>
      <c r="CU89" s="440" t="str">
        <f>IFERROR(IF(N89="60PAY900",ADJ60x(CT89),IF(N89="75PAY450",ADJ75x(CT89),IF(N89="PIPAY900",ADJPoTthick(CT89,CS89),IF(N89="PIPAY450",ADJPoTthin(CT89,CS89),IF(N89="OGFConNEW",ADJPoTogfc(CS89),""))))),"must corr")</f>
        <v/>
      </c>
      <c r="CV89" s="442" t="str">
        <f t="shared" si="128"/>
        <v/>
      </c>
      <c r="CW89" s="443"/>
      <c r="CY89" s="207"/>
      <c r="CZ89" s="444" t="s">
        <v>1876</v>
      </c>
      <c r="DA89" s="445" t="str">
        <f>IFERROR(IF(AZ89=TRUE,corval(CO89,CV89),CO89),CZ89)</f>
        <v/>
      </c>
      <c r="DB89" s="205" t="b">
        <f t="shared" si="129"/>
        <v>0</v>
      </c>
      <c r="DC89" s="205" t="b">
        <f t="shared" si="130"/>
        <v>1</v>
      </c>
      <c r="DD89" s="205" t="b">
        <f t="shared" si="131"/>
        <v>1</v>
      </c>
      <c r="DE89" s="446" t="str">
        <f t="shared" si="132"/>
        <v/>
      </c>
      <c r="DG89" s="208" t="str">
        <f t="shared" si="133"/>
        <v/>
      </c>
      <c r="DH89" s="208">
        <f t="shared" si="134"/>
        <v>0</v>
      </c>
      <c r="DI89" s="205" t="e">
        <f t="shared" si="135"/>
        <v>#VALUE!</v>
      </c>
      <c r="DJ89" s="205" t="e">
        <f t="shared" si="136"/>
        <v>#VALUE!</v>
      </c>
      <c r="DK89" s="205" t="e">
        <f t="shared" si="137"/>
        <v>#VALUE!</v>
      </c>
      <c r="DM89" s="208">
        <f t="shared" si="138"/>
        <v>0</v>
      </c>
      <c r="DN89" s="208">
        <f t="shared" si="139"/>
        <v>0</v>
      </c>
      <c r="DO89" s="205">
        <f t="shared" si="140"/>
        <v>75</v>
      </c>
      <c r="DP89" s="205">
        <f t="shared" si="141"/>
        <v>0</v>
      </c>
      <c r="DQ89" s="446" t="e">
        <f t="shared" ca="1" si="142"/>
        <v>#NAME?</v>
      </c>
      <c r="DR89" s="446" t="e">
        <f t="shared" ca="1" si="143"/>
        <v>#NAME?</v>
      </c>
      <c r="DT89" s="208">
        <f t="shared" si="144"/>
        <v>0</v>
      </c>
      <c r="DU89" s="446" t="e">
        <f t="shared" ca="1" si="145"/>
        <v>#NAME?</v>
      </c>
      <c r="DV89" s="446" t="e">
        <f t="shared" ca="1" si="146"/>
        <v>#NAME?</v>
      </c>
    </row>
    <row r="90" spans="1:126" ht="15.75" x14ac:dyDescent="0.25">
      <c r="A90" s="448" t="str">
        <f>IFERROR(ROUNDUP(IF(OR(N90="PIPAY450",N90="PIPAY900"),MRIt(J90,M90,V90,N90),IF(N90="PIOGFCPAY450",MAX(60,(0.3*J90)+35),"")),1),"")</f>
        <v/>
      </c>
      <c r="B90" s="413">
        <v>68</v>
      </c>
      <c r="C90" s="414"/>
      <c r="D90" s="449"/>
      <c r="E90" s="416" t="str">
        <f>IF('EXIST IP'!A69="","",'EXIST IP'!A69)</f>
        <v/>
      </c>
      <c r="F90" s="450" t="str">
        <f>IF('EXIST IP'!B69="","",'EXIST IP'!B69)</f>
        <v/>
      </c>
      <c r="G90" s="450" t="str">
        <f>IF('EXIST IP'!C69="","",'EXIST IP'!C69)</f>
        <v/>
      </c>
      <c r="H90" s="418" t="str">
        <f>IF('EXIST IP'!D69="","",'EXIST IP'!D69)</f>
        <v/>
      </c>
      <c r="I90" s="451" t="str">
        <f>IF(BASELINE!D69="","",BASELINE!D69)</f>
        <v/>
      </c>
      <c r="J90" s="420"/>
      <c r="K90" s="421"/>
      <c r="L90" s="422" t="str">
        <f>IF(FINAL!D69=0,"",FINAL!D69)</f>
        <v/>
      </c>
      <c r="M90" s="421"/>
      <c r="N90" s="421"/>
      <c r="O90" s="421"/>
      <c r="P90" s="423" t="str">
        <f t="shared" si="104"/>
        <v/>
      </c>
      <c r="Q90" s="424" t="str">
        <f t="shared" si="105"/>
        <v/>
      </c>
      <c r="R90" s="425"/>
      <c r="S90" s="452" t="str">
        <f t="shared" si="106"/>
        <v/>
      </c>
      <c r="T90" s="427" t="str">
        <f>IF(OR(BASELINE!I69&gt;BASELINE!J69,FINAL!I69&gt;FINAL!J69),"M.D.","")</f>
        <v/>
      </c>
      <c r="U90" s="428" t="str">
        <f t="shared" si="107"/>
        <v/>
      </c>
      <c r="V90" s="429" t="str">
        <f t="shared" si="108"/>
        <v/>
      </c>
      <c r="W90" s="429" t="str">
        <f t="shared" si="109"/>
        <v/>
      </c>
      <c r="X90" s="430" t="str">
        <f t="shared" si="110"/>
        <v/>
      </c>
      <c r="Y90" s="429" t="str">
        <f t="shared" si="111"/>
        <v/>
      </c>
      <c r="Z90" s="429" t="str">
        <f t="shared" si="88"/>
        <v/>
      </c>
      <c r="AA90" s="429" t="str">
        <f t="shared" si="89"/>
        <v/>
      </c>
      <c r="AB90" s="429" t="str">
        <f t="shared" si="90"/>
        <v/>
      </c>
      <c r="AC90" s="429" t="str">
        <f t="shared" si="91"/>
        <v/>
      </c>
      <c r="AD90" s="429" t="str">
        <f t="shared" si="92"/>
        <v/>
      </c>
      <c r="AE90" s="429" t="str">
        <f t="shared" si="112"/>
        <v/>
      </c>
      <c r="AF90" s="429" t="str">
        <f t="shared" si="93"/>
        <v/>
      </c>
      <c r="AG90" s="429" t="str">
        <f t="shared" si="94"/>
        <v/>
      </c>
      <c r="AH90" s="429" t="str">
        <f t="shared" si="95"/>
        <v/>
      </c>
      <c r="AI90" s="431" t="str">
        <f t="shared" si="96"/>
        <v/>
      </c>
      <c r="AJ90" s="429" t="str">
        <f t="shared" si="113"/>
        <v/>
      </c>
      <c r="AK90" s="429" t="str">
        <f t="shared" si="114"/>
        <v/>
      </c>
      <c r="AL90" s="429" t="str">
        <f t="shared" si="115"/>
        <v/>
      </c>
      <c r="AM90" s="429" t="str">
        <f t="shared" si="116"/>
        <v/>
      </c>
      <c r="AN90" s="432"/>
      <c r="AO90" s="432"/>
      <c r="AP90" s="205"/>
      <c r="AQ90" s="205"/>
      <c r="AR90" s="205"/>
      <c r="AS90" s="205"/>
      <c r="AT90" s="205"/>
      <c r="AU90" s="205"/>
      <c r="AV90" s="205"/>
      <c r="AW90" s="205"/>
      <c r="AX90" s="205"/>
      <c r="AY90" s="205"/>
      <c r="AZ90" s="432"/>
      <c r="BU90" s="152">
        <v>68</v>
      </c>
      <c r="BV90" s="433" t="str">
        <f t="shared" si="97"/>
        <v/>
      </c>
      <c r="BW90" s="433" t="str">
        <f t="shared" si="98"/>
        <v/>
      </c>
      <c r="BX90" s="434" t="str">
        <f t="shared" si="99"/>
        <v/>
      </c>
      <c r="BY90" s="205" t="str">
        <f t="shared" si="117"/>
        <v/>
      </c>
      <c r="BZ90" s="205" t="str">
        <f t="shared" si="147"/>
        <v/>
      </c>
      <c r="CA90" s="207" t="str">
        <f t="shared" si="75"/>
        <v/>
      </c>
      <c r="CB90" s="453" t="str">
        <f>IF(BY90="","",COUNTIF(BY$23:BY89,"&lt;1")+1)</f>
        <v/>
      </c>
      <c r="CC90" s="205" t="str">
        <f t="shared" si="118"/>
        <v/>
      </c>
      <c r="CD90" s="436" t="str">
        <f t="shared" si="100"/>
        <v/>
      </c>
      <c r="CE90" s="433" t="str">
        <f t="shared" si="119"/>
        <v/>
      </c>
      <c r="CF90" s="438" t="str">
        <f t="shared" si="101"/>
        <v/>
      </c>
      <c r="CG90" s="433" t="str">
        <f t="shared" si="102"/>
        <v/>
      </c>
      <c r="CH90" s="439" t="str">
        <f t="shared" si="103"/>
        <v/>
      </c>
      <c r="CI90" s="205" t="str">
        <f t="shared" si="120"/>
        <v/>
      </c>
      <c r="CJ90" s="205" t="str">
        <f t="shared" si="121"/>
        <v/>
      </c>
      <c r="CK90" s="205" t="str">
        <f>IF(OR(N90="PIPAY450",N90="PIPAY900"),MRIt(J90,M90,V90,N90),IF(N90="OGFConNEW",MRIt(H90,M90,V90,N90),IF(N90="PIOGFCPAY450",MAX(60,(0.3*J90)+35),"")))</f>
        <v/>
      </c>
      <c r="CL90" s="205" t="str">
        <f t="shared" si="122"/>
        <v/>
      </c>
      <c r="CM90" s="208">
        <f t="shared" si="123"/>
        <v>0</v>
      </c>
      <c r="CN90" s="440" t="str">
        <f>IFERROR(IF(N90="60PAY900",ADJ60x(CM90),IF(N90="75PAY450",ADJ75x(CM90),IF(N90="PIPAY900",ADJPoTthick(CM90,CL90),IF(N90="PIPAY450",ADJPoTthin(CM90,CL90),IF(N90="OGFConNEW",ADJPoTogfc(CL90),""))))),"must corr")</f>
        <v/>
      </c>
      <c r="CO90" s="441" t="str">
        <f t="shared" si="124"/>
        <v/>
      </c>
      <c r="CQ90" s="205" t="str">
        <f t="shared" si="125"/>
        <v/>
      </c>
      <c r="CR90" s="205" t="str">
        <f>IF(OR(N90="PIPAY450",N90="PIPAY900",N90="PIOGFCPAY450",N90="75OGFCPAY450"),MRIt(J90,M90,V90,N90),IF(N90="OGFConNEW",MRIt(H90,M90,V90,N90),""))</f>
        <v/>
      </c>
      <c r="CS90" s="205" t="str">
        <f t="shared" si="126"/>
        <v/>
      </c>
      <c r="CT90" s="208" t="str">
        <f t="shared" si="127"/>
        <v/>
      </c>
      <c r="CU90" s="440" t="str">
        <f>IFERROR(IF(N90="60PAY900",ADJ60x(CT90),IF(N90="75PAY450",ADJ75x(CT90),IF(N90="PIPAY900",ADJPoTthick(CT90,CS90),IF(N90="PIPAY450",ADJPoTthin(CT90,CS90),IF(N90="OGFConNEW",ADJPoTogfc(CS90),""))))),"must corr")</f>
        <v/>
      </c>
      <c r="CV90" s="442" t="str">
        <f t="shared" si="128"/>
        <v/>
      </c>
      <c r="CW90" s="443"/>
      <c r="CY90" s="207"/>
      <c r="CZ90" s="444" t="s">
        <v>1876</v>
      </c>
      <c r="DA90" s="445" t="str">
        <f>IFERROR(IF(AZ90=TRUE,corval(CO90,CV90),CO90),CZ90)</f>
        <v/>
      </c>
      <c r="DB90" s="205" t="b">
        <f t="shared" si="129"/>
        <v>0</v>
      </c>
      <c r="DC90" s="205" t="b">
        <f t="shared" si="130"/>
        <v>1</v>
      </c>
      <c r="DD90" s="205" t="b">
        <f t="shared" si="131"/>
        <v>1</v>
      </c>
      <c r="DE90" s="446" t="str">
        <f t="shared" si="132"/>
        <v/>
      </c>
      <c r="DG90" s="208" t="str">
        <f t="shared" si="133"/>
        <v/>
      </c>
      <c r="DH90" s="208">
        <f t="shared" si="134"/>
        <v>0</v>
      </c>
      <c r="DI90" s="205" t="e">
        <f t="shared" si="135"/>
        <v>#VALUE!</v>
      </c>
      <c r="DJ90" s="205" t="e">
        <f t="shared" si="136"/>
        <v>#VALUE!</v>
      </c>
      <c r="DK90" s="205" t="e">
        <f t="shared" si="137"/>
        <v>#VALUE!</v>
      </c>
      <c r="DM90" s="208">
        <f t="shared" si="138"/>
        <v>0</v>
      </c>
      <c r="DN90" s="208">
        <f t="shared" si="139"/>
        <v>0</v>
      </c>
      <c r="DO90" s="205">
        <f t="shared" si="140"/>
        <v>75</v>
      </c>
      <c r="DP90" s="205">
        <f t="shared" si="141"/>
        <v>0</v>
      </c>
      <c r="DQ90" s="446" t="e">
        <f t="shared" ca="1" si="142"/>
        <v>#NAME?</v>
      </c>
      <c r="DR90" s="446" t="e">
        <f t="shared" ca="1" si="143"/>
        <v>#NAME?</v>
      </c>
      <c r="DT90" s="208">
        <f t="shared" si="144"/>
        <v>0</v>
      </c>
      <c r="DU90" s="446" t="e">
        <f t="shared" ca="1" si="145"/>
        <v>#NAME?</v>
      </c>
      <c r="DV90" s="446" t="e">
        <f t="shared" ca="1" si="146"/>
        <v>#NAME?</v>
      </c>
    </row>
    <row r="91" spans="1:126" ht="15.75" x14ac:dyDescent="0.25">
      <c r="A91" s="448" t="str">
        <f>IFERROR(ROUNDUP(IF(OR(N91="PIPAY450",N91="PIPAY900"),MRIt(J91,M91,V91,N91),IF(N91="PIOGFCPAY450",MAX(60,(0.3*J91)+35),"")),1),"")</f>
        <v/>
      </c>
      <c r="B91" s="413">
        <v>69</v>
      </c>
      <c r="C91" s="414"/>
      <c r="D91" s="449"/>
      <c r="E91" s="416" t="str">
        <f>IF('EXIST IP'!A70="","",'EXIST IP'!A70)</f>
        <v/>
      </c>
      <c r="F91" s="450" t="str">
        <f>IF('EXIST IP'!B70="","",'EXIST IP'!B70)</f>
        <v/>
      </c>
      <c r="G91" s="450" t="str">
        <f>IF('EXIST IP'!C70="","",'EXIST IP'!C70)</f>
        <v/>
      </c>
      <c r="H91" s="418" t="str">
        <f>IF('EXIST IP'!D70="","",'EXIST IP'!D70)</f>
        <v/>
      </c>
      <c r="I91" s="451" t="str">
        <f>IF(BASELINE!D70="","",BASELINE!D70)</f>
        <v/>
      </c>
      <c r="J91" s="420"/>
      <c r="K91" s="421"/>
      <c r="L91" s="422" t="str">
        <f>IF(FINAL!D70=0,"",FINAL!D70)</f>
        <v/>
      </c>
      <c r="M91" s="421"/>
      <c r="N91" s="421"/>
      <c r="O91" s="421"/>
      <c r="P91" s="423" t="str">
        <f t="shared" si="104"/>
        <v/>
      </c>
      <c r="Q91" s="424" t="str">
        <f t="shared" si="105"/>
        <v/>
      </c>
      <c r="R91" s="456"/>
      <c r="S91" s="452" t="str">
        <f t="shared" si="106"/>
        <v/>
      </c>
      <c r="T91" s="427" t="str">
        <f>IF(OR(BASELINE!I70&gt;BASELINE!J70,FINAL!I70&gt;FINAL!J70),"M.D.","")</f>
        <v/>
      </c>
      <c r="U91" s="428" t="str">
        <f t="shared" si="107"/>
        <v/>
      </c>
      <c r="V91" s="429" t="str">
        <f t="shared" si="108"/>
        <v/>
      </c>
      <c r="W91" s="429" t="str">
        <f t="shared" si="109"/>
        <v/>
      </c>
      <c r="X91" s="430" t="str">
        <f t="shared" si="110"/>
        <v/>
      </c>
      <c r="Y91" s="429" t="str">
        <f t="shared" si="111"/>
        <v/>
      </c>
      <c r="Z91" s="429" t="str">
        <f t="shared" si="88"/>
        <v/>
      </c>
      <c r="AA91" s="429" t="str">
        <f t="shared" si="89"/>
        <v/>
      </c>
      <c r="AB91" s="429" t="str">
        <f t="shared" si="90"/>
        <v/>
      </c>
      <c r="AC91" s="429" t="str">
        <f t="shared" si="91"/>
        <v/>
      </c>
      <c r="AD91" s="429" t="str">
        <f t="shared" si="92"/>
        <v/>
      </c>
      <c r="AE91" s="429" t="str">
        <f t="shared" si="112"/>
        <v/>
      </c>
      <c r="AF91" s="429" t="str">
        <f t="shared" si="93"/>
        <v/>
      </c>
      <c r="AG91" s="429" t="str">
        <f t="shared" si="94"/>
        <v/>
      </c>
      <c r="AH91" s="429" t="str">
        <f t="shared" si="95"/>
        <v/>
      </c>
      <c r="AI91" s="431" t="str">
        <f t="shared" si="96"/>
        <v/>
      </c>
      <c r="AJ91" s="429" t="str">
        <f t="shared" si="113"/>
        <v/>
      </c>
      <c r="AK91" s="429" t="str">
        <f t="shared" si="114"/>
        <v/>
      </c>
      <c r="AL91" s="429" t="str">
        <f t="shared" si="115"/>
        <v/>
      </c>
      <c r="AM91" s="429" t="str">
        <f t="shared" si="116"/>
        <v/>
      </c>
      <c r="AN91" s="432"/>
      <c r="AO91" s="432"/>
      <c r="AP91" s="205"/>
      <c r="AQ91" s="205"/>
      <c r="AR91" s="205"/>
      <c r="AS91" s="205"/>
      <c r="AT91" s="205"/>
      <c r="AU91" s="205"/>
      <c r="AV91" s="205"/>
      <c r="AW91" s="205"/>
      <c r="AX91" s="205"/>
      <c r="AY91" s="205"/>
      <c r="AZ91" s="432"/>
      <c r="BU91" s="152">
        <v>69</v>
      </c>
      <c r="BV91" s="433" t="str">
        <f t="shared" si="97"/>
        <v/>
      </c>
      <c r="BW91" s="433" t="str">
        <f t="shared" si="98"/>
        <v/>
      </c>
      <c r="BX91" s="434" t="str">
        <f t="shared" si="99"/>
        <v/>
      </c>
      <c r="BY91" s="205" t="str">
        <f t="shared" si="117"/>
        <v/>
      </c>
      <c r="BZ91" s="205" t="str">
        <f t="shared" si="147"/>
        <v/>
      </c>
      <c r="CA91" s="207" t="str">
        <f t="shared" si="75"/>
        <v/>
      </c>
      <c r="CB91" s="453" t="str">
        <f>IF(BY91="","",COUNTIF(BY$23:BY90,"&lt;1")+1)</f>
        <v/>
      </c>
      <c r="CC91" s="205" t="str">
        <f t="shared" si="118"/>
        <v/>
      </c>
      <c r="CD91" s="436" t="str">
        <f t="shared" si="100"/>
        <v/>
      </c>
      <c r="CE91" s="433" t="str">
        <f t="shared" si="119"/>
        <v/>
      </c>
      <c r="CF91" s="438" t="str">
        <f t="shared" si="101"/>
        <v/>
      </c>
      <c r="CG91" s="433" t="str">
        <f t="shared" si="102"/>
        <v/>
      </c>
      <c r="CH91" s="439" t="str">
        <f t="shared" si="103"/>
        <v/>
      </c>
      <c r="CI91" s="205" t="str">
        <f t="shared" si="120"/>
        <v/>
      </c>
      <c r="CJ91" s="205" t="str">
        <f t="shared" si="121"/>
        <v/>
      </c>
      <c r="CK91" s="205" t="str">
        <f>IF(OR(N91="PIPAY450",N91="PIPAY900"),MRIt(J91,M91,V91,N91),IF(N91="OGFConNEW",MRIt(H91,M91,V91,N91),IF(N91="PIOGFCPAY450",MAX(60,(0.3*J91)+35),"")))</f>
        <v/>
      </c>
      <c r="CL91" s="205" t="str">
        <f t="shared" si="122"/>
        <v/>
      </c>
      <c r="CM91" s="208">
        <f t="shared" si="123"/>
        <v>0</v>
      </c>
      <c r="CN91" s="440" t="str">
        <f>IFERROR(IF(N91="60PAY900",ADJ60x(CM91),IF(N91="75PAY450",ADJ75x(CM91),IF(N91="PIPAY900",ADJPoTthick(CM91,CL91),IF(N91="PIPAY450",ADJPoTthin(CM91,CL91),IF(N91="OGFConNEW",ADJPoTogfc(CL91),""))))),"must corr")</f>
        <v/>
      </c>
      <c r="CO91" s="441" t="str">
        <f t="shared" si="124"/>
        <v/>
      </c>
      <c r="CQ91" s="205" t="str">
        <f t="shared" si="125"/>
        <v/>
      </c>
      <c r="CR91" s="205" t="str">
        <f>IF(OR(N91="PIPAY450",N91="PIPAY900",N91="PIOGFCPAY450",N91="75OGFCPAY450"),MRIt(J91,M91,V91,N91),IF(N91="OGFConNEW",MRIt(H91,M91,V91,N91),""))</f>
        <v/>
      </c>
      <c r="CS91" s="205" t="str">
        <f t="shared" si="126"/>
        <v/>
      </c>
      <c r="CT91" s="208" t="str">
        <f t="shared" si="127"/>
        <v/>
      </c>
      <c r="CU91" s="440" t="str">
        <f>IFERROR(IF(N91="60PAY900",ADJ60x(CT91),IF(N91="75PAY450",ADJ75x(CT91),IF(N91="PIPAY900",ADJPoTthick(CT91,CS91),IF(N91="PIPAY450",ADJPoTthin(CT91,CS91),IF(N91="OGFConNEW",ADJPoTogfc(CS91),""))))),"must corr")</f>
        <v/>
      </c>
      <c r="CV91" s="442" t="str">
        <f t="shared" si="128"/>
        <v/>
      </c>
      <c r="CW91" s="443"/>
      <c r="CY91" s="207"/>
      <c r="CZ91" s="444" t="s">
        <v>1876</v>
      </c>
      <c r="DA91" s="445" t="str">
        <f>IFERROR(IF(AZ91=TRUE,corval(CO91,CV91),CO91),CZ91)</f>
        <v/>
      </c>
      <c r="DB91" s="205" t="b">
        <f t="shared" si="129"/>
        <v>0</v>
      </c>
      <c r="DC91" s="205" t="b">
        <f t="shared" si="130"/>
        <v>1</v>
      </c>
      <c r="DD91" s="205" t="b">
        <f t="shared" si="131"/>
        <v>1</v>
      </c>
      <c r="DE91" s="446" t="str">
        <f t="shared" si="132"/>
        <v/>
      </c>
      <c r="DG91" s="208" t="str">
        <f t="shared" si="133"/>
        <v/>
      </c>
      <c r="DH91" s="208">
        <f t="shared" si="134"/>
        <v>0</v>
      </c>
      <c r="DI91" s="205" t="e">
        <f t="shared" si="135"/>
        <v>#VALUE!</v>
      </c>
      <c r="DJ91" s="205" t="e">
        <f t="shared" si="136"/>
        <v>#VALUE!</v>
      </c>
      <c r="DK91" s="205" t="e">
        <f t="shared" si="137"/>
        <v>#VALUE!</v>
      </c>
      <c r="DM91" s="208">
        <f t="shared" si="138"/>
        <v>0</v>
      </c>
      <c r="DN91" s="208">
        <f t="shared" si="139"/>
        <v>0</v>
      </c>
      <c r="DO91" s="205">
        <f t="shared" si="140"/>
        <v>75</v>
      </c>
      <c r="DP91" s="205">
        <f t="shared" si="141"/>
        <v>0</v>
      </c>
      <c r="DQ91" s="446" t="e">
        <f t="shared" ca="1" si="142"/>
        <v>#NAME?</v>
      </c>
      <c r="DR91" s="446" t="e">
        <f t="shared" ca="1" si="143"/>
        <v>#NAME?</v>
      </c>
      <c r="DT91" s="208">
        <f t="shared" si="144"/>
        <v>0</v>
      </c>
      <c r="DU91" s="446" t="e">
        <f t="shared" ca="1" si="145"/>
        <v>#NAME?</v>
      </c>
      <c r="DV91" s="446" t="e">
        <f t="shared" ca="1" si="146"/>
        <v>#NAME?</v>
      </c>
    </row>
    <row r="92" spans="1:126" ht="15" customHeight="1" x14ac:dyDescent="0.25">
      <c r="A92" s="448" t="str">
        <f>IFERROR(ROUNDUP(IF(OR(N92="PIPAY450",N92="PIPAY900"),MRIt(J92,M92,V92,N92),IF(N92="PIOGFCPAY450",MAX(60,(0.3*J92)+35),"")),1),"")</f>
        <v/>
      </c>
      <c r="B92" s="413">
        <v>70</v>
      </c>
      <c r="C92" s="414"/>
      <c r="D92" s="449"/>
      <c r="E92" s="416" t="str">
        <f>IF('EXIST IP'!A71="","",'EXIST IP'!A71)</f>
        <v/>
      </c>
      <c r="F92" s="450" t="str">
        <f>IF('EXIST IP'!B71="","",'EXIST IP'!B71)</f>
        <v/>
      </c>
      <c r="G92" s="450" t="str">
        <f>IF('EXIST IP'!C71="","",'EXIST IP'!C71)</f>
        <v/>
      </c>
      <c r="H92" s="418" t="str">
        <f>IF('EXIST IP'!D71="","",'EXIST IP'!D71)</f>
        <v/>
      </c>
      <c r="I92" s="451" t="str">
        <f>IF(BASELINE!D71="","",BASELINE!D71)</f>
        <v/>
      </c>
      <c r="J92" s="420"/>
      <c r="K92" s="421"/>
      <c r="L92" s="422" t="str">
        <f>IF(FINAL!D71=0,"",FINAL!D71)</f>
        <v/>
      </c>
      <c r="M92" s="421"/>
      <c r="N92" s="421"/>
      <c r="O92" s="421"/>
      <c r="P92" s="423" t="str">
        <f t="shared" si="104"/>
        <v/>
      </c>
      <c r="Q92" s="424" t="str">
        <f t="shared" si="105"/>
        <v/>
      </c>
      <c r="R92" s="456"/>
      <c r="S92" s="452" t="str">
        <f t="shared" si="106"/>
        <v/>
      </c>
      <c r="T92" s="427" t="str">
        <f>IF(OR(BASELINE!I71&gt;BASELINE!J71,FINAL!I71&gt;FINAL!J71),"M.D.","")</f>
        <v/>
      </c>
      <c r="U92" s="428" t="str">
        <f t="shared" si="107"/>
        <v/>
      </c>
      <c r="V92" s="429" t="str">
        <f t="shared" si="108"/>
        <v/>
      </c>
      <c r="W92" s="429" t="str">
        <f t="shared" si="109"/>
        <v/>
      </c>
      <c r="X92" s="430" t="str">
        <f t="shared" si="110"/>
        <v/>
      </c>
      <c r="Y92" s="429" t="str">
        <f t="shared" si="111"/>
        <v/>
      </c>
      <c r="Z92" s="429" t="str">
        <f t="shared" si="88"/>
        <v/>
      </c>
      <c r="AA92" s="429" t="str">
        <f t="shared" si="89"/>
        <v/>
      </c>
      <c r="AB92" s="429" t="str">
        <f t="shared" si="90"/>
        <v/>
      </c>
      <c r="AC92" s="429" t="str">
        <f t="shared" si="91"/>
        <v/>
      </c>
      <c r="AD92" s="429" t="str">
        <f t="shared" si="92"/>
        <v/>
      </c>
      <c r="AE92" s="429" t="str">
        <f t="shared" si="112"/>
        <v/>
      </c>
      <c r="AF92" s="429" t="str">
        <f t="shared" si="93"/>
        <v/>
      </c>
      <c r="AG92" s="429" t="str">
        <f t="shared" si="94"/>
        <v/>
      </c>
      <c r="AH92" s="429" t="str">
        <f t="shared" si="95"/>
        <v/>
      </c>
      <c r="AI92" s="431" t="str">
        <f t="shared" si="96"/>
        <v/>
      </c>
      <c r="AJ92" s="429" t="str">
        <f t="shared" si="113"/>
        <v/>
      </c>
      <c r="AK92" s="429" t="str">
        <f t="shared" si="114"/>
        <v/>
      </c>
      <c r="AL92" s="429" t="str">
        <f t="shared" si="115"/>
        <v/>
      </c>
      <c r="AM92" s="429" t="str">
        <f t="shared" si="116"/>
        <v/>
      </c>
      <c r="AN92" s="432"/>
      <c r="AO92" s="432"/>
      <c r="AP92" s="205"/>
      <c r="AQ92" s="205"/>
      <c r="AR92" s="205"/>
      <c r="AS92" s="205"/>
      <c r="AT92" s="205"/>
      <c r="AU92" s="205"/>
      <c r="AV92" s="205"/>
      <c r="AW92" s="205"/>
      <c r="AX92" s="205"/>
      <c r="AY92" s="205"/>
      <c r="AZ92" s="432"/>
      <c r="BU92" s="152">
        <v>70</v>
      </c>
      <c r="BV92" s="433" t="str">
        <f t="shared" si="97"/>
        <v/>
      </c>
      <c r="BW92" s="433" t="str">
        <f t="shared" si="98"/>
        <v/>
      </c>
      <c r="BX92" s="434" t="str">
        <f t="shared" si="99"/>
        <v/>
      </c>
      <c r="BY92" s="205" t="str">
        <f t="shared" si="117"/>
        <v/>
      </c>
      <c r="BZ92" s="205" t="str">
        <f t="shared" si="147"/>
        <v/>
      </c>
      <c r="CA92" s="207" t="str">
        <f t="shared" si="75"/>
        <v/>
      </c>
      <c r="CB92" s="453" t="str">
        <f>IF(BY92="","",COUNTIF(BY$23:BY91,"&lt;1")+1)</f>
        <v/>
      </c>
      <c r="CC92" s="205" t="str">
        <f t="shared" si="118"/>
        <v/>
      </c>
      <c r="CD92" s="436" t="str">
        <f t="shared" si="100"/>
        <v/>
      </c>
      <c r="CE92" s="433" t="str">
        <f t="shared" si="119"/>
        <v/>
      </c>
      <c r="CF92" s="438" t="str">
        <f t="shared" si="101"/>
        <v/>
      </c>
      <c r="CG92" s="433" t="str">
        <f t="shared" si="102"/>
        <v/>
      </c>
      <c r="CH92" s="439" t="str">
        <f t="shared" si="103"/>
        <v/>
      </c>
      <c r="CI92" s="205" t="str">
        <f t="shared" si="120"/>
        <v/>
      </c>
      <c r="CJ92" s="205" t="str">
        <f t="shared" si="121"/>
        <v/>
      </c>
      <c r="CK92" s="205" t="str">
        <f>IF(OR(N92="PIPAY450",N92="PIPAY900"),MRIt(J92,M92,V92,N92),IF(N92="OGFConNEW",MRIt(H92,M92,V92,N92),IF(N92="PIOGFCPAY450",MAX(60,(0.3*J92)+35),"")))</f>
        <v/>
      </c>
      <c r="CL92" s="205" t="str">
        <f t="shared" si="122"/>
        <v/>
      </c>
      <c r="CM92" s="208">
        <f t="shared" si="123"/>
        <v>0</v>
      </c>
      <c r="CN92" s="440" t="str">
        <f>IFERROR(IF(N92="60PAY900",ADJ60x(CM92),IF(N92="75PAY450",ADJ75x(CM92),IF(N92="PIPAY900",ADJPoTthick(CM92,CL92),IF(N92="PIPAY450",ADJPoTthin(CM92,CL92),IF(N92="OGFConNEW",ADJPoTogfc(CL92),""))))),"must corr")</f>
        <v/>
      </c>
      <c r="CO92" s="441" t="str">
        <f t="shared" si="124"/>
        <v/>
      </c>
      <c r="CQ92" s="205" t="str">
        <f t="shared" si="125"/>
        <v/>
      </c>
      <c r="CR92" s="205" t="str">
        <f>IF(OR(N92="PIPAY450",N92="PIPAY900",N92="PIOGFCPAY450",N92="75OGFCPAY450"),MRIt(J92,M92,V92,N92),IF(N92="OGFConNEW",MRIt(H92,M92,V92,N92),""))</f>
        <v/>
      </c>
      <c r="CS92" s="205" t="str">
        <f t="shared" si="126"/>
        <v/>
      </c>
      <c r="CT92" s="208" t="str">
        <f t="shared" si="127"/>
        <v/>
      </c>
      <c r="CU92" s="440" t="str">
        <f>IFERROR(IF(N92="60PAY900",ADJ60x(CT92),IF(N92="75PAY450",ADJ75x(CT92),IF(N92="PIPAY900",ADJPoTthick(CT92,CS92),IF(N92="PIPAY450",ADJPoTthin(CT92,CS92),IF(N92="OGFConNEW",ADJPoTogfc(CS92),""))))),"must corr")</f>
        <v/>
      </c>
      <c r="CV92" s="442" t="str">
        <f t="shared" si="128"/>
        <v/>
      </c>
      <c r="CW92" s="443"/>
      <c r="CY92" s="207"/>
      <c r="CZ92" s="444" t="s">
        <v>1876</v>
      </c>
      <c r="DA92" s="445" t="str">
        <f>IFERROR(IF(AZ92=TRUE,corval(CO92,CV92),CO92),CZ92)</f>
        <v/>
      </c>
      <c r="DB92" s="205" t="b">
        <f t="shared" si="129"/>
        <v>0</v>
      </c>
      <c r="DC92" s="205" t="b">
        <f t="shared" si="130"/>
        <v>1</v>
      </c>
      <c r="DD92" s="205" t="b">
        <f t="shared" si="131"/>
        <v>1</v>
      </c>
      <c r="DE92" s="446" t="str">
        <f t="shared" si="132"/>
        <v/>
      </c>
      <c r="DG92" s="208" t="str">
        <f t="shared" si="133"/>
        <v/>
      </c>
      <c r="DH92" s="208">
        <f t="shared" si="134"/>
        <v>0</v>
      </c>
      <c r="DI92" s="205" t="e">
        <f t="shared" si="135"/>
        <v>#VALUE!</v>
      </c>
      <c r="DJ92" s="205" t="e">
        <f t="shared" si="136"/>
        <v>#VALUE!</v>
      </c>
      <c r="DK92" s="205" t="e">
        <f t="shared" si="137"/>
        <v>#VALUE!</v>
      </c>
      <c r="DM92" s="208">
        <f t="shared" si="138"/>
        <v>0</v>
      </c>
      <c r="DN92" s="208">
        <f t="shared" si="139"/>
        <v>0</v>
      </c>
      <c r="DO92" s="205">
        <f t="shared" si="140"/>
        <v>75</v>
      </c>
      <c r="DP92" s="205">
        <f t="shared" si="141"/>
        <v>0</v>
      </c>
      <c r="DQ92" s="446" t="e">
        <f t="shared" ca="1" si="142"/>
        <v>#NAME?</v>
      </c>
      <c r="DR92" s="446" t="e">
        <f t="shared" ca="1" si="143"/>
        <v>#NAME?</v>
      </c>
      <c r="DT92" s="208">
        <f t="shared" si="144"/>
        <v>0</v>
      </c>
      <c r="DU92" s="446" t="e">
        <f t="shared" ca="1" si="145"/>
        <v>#NAME?</v>
      </c>
      <c r="DV92" s="446" t="e">
        <f t="shared" ca="1" si="146"/>
        <v>#NAME?</v>
      </c>
    </row>
    <row r="93" spans="1:126" ht="15.75" x14ac:dyDescent="0.25">
      <c r="A93" s="448" t="str">
        <f>IFERROR(ROUNDUP(IF(OR(N93="PIPAY450",N93="PIPAY900"),MRIt(J93,M93,V93,N93),IF(N93="PIOGFCPAY450",MAX(60,(0.3*J93)+35),"")),1),"")</f>
        <v/>
      </c>
      <c r="B93" s="413">
        <v>71</v>
      </c>
      <c r="C93" s="414"/>
      <c r="D93" s="449"/>
      <c r="E93" s="416" t="str">
        <f>IF('EXIST IP'!A72="","",'EXIST IP'!A72)</f>
        <v/>
      </c>
      <c r="F93" s="450" t="str">
        <f>IF('EXIST IP'!B72="","",'EXIST IP'!B72)</f>
        <v/>
      </c>
      <c r="G93" s="450" t="str">
        <f>IF('EXIST IP'!C72="","",'EXIST IP'!C72)</f>
        <v/>
      </c>
      <c r="H93" s="418" t="str">
        <f>IF('EXIST IP'!D72="","",'EXIST IP'!D72)</f>
        <v/>
      </c>
      <c r="I93" s="451" t="str">
        <f>IF(BASELINE!D72="","",BASELINE!D72)</f>
        <v/>
      </c>
      <c r="J93" s="420"/>
      <c r="K93" s="421"/>
      <c r="L93" s="422" t="str">
        <f>IF(FINAL!D72=0,"",FINAL!D72)</f>
        <v/>
      </c>
      <c r="M93" s="421"/>
      <c r="N93" s="421"/>
      <c r="O93" s="421"/>
      <c r="P93" s="423" t="str">
        <f t="shared" si="104"/>
        <v/>
      </c>
      <c r="Q93" s="424" t="str">
        <f t="shared" si="105"/>
        <v/>
      </c>
      <c r="R93" s="456"/>
      <c r="S93" s="452" t="str">
        <f t="shared" si="106"/>
        <v/>
      </c>
      <c r="T93" s="427" t="str">
        <f>IF(OR(BASELINE!I72&gt;BASELINE!J72,FINAL!I72&gt;FINAL!J72),"M.D.","")</f>
        <v/>
      </c>
      <c r="U93" s="428" t="str">
        <f t="shared" si="107"/>
        <v/>
      </c>
      <c r="V93" s="429" t="str">
        <f t="shared" si="108"/>
        <v/>
      </c>
      <c r="W93" s="429" t="str">
        <f t="shared" si="109"/>
        <v/>
      </c>
      <c r="X93" s="430" t="str">
        <f t="shared" si="110"/>
        <v/>
      </c>
      <c r="Y93" s="429" t="str">
        <f t="shared" si="111"/>
        <v/>
      </c>
      <c r="Z93" s="429" t="str">
        <f t="shared" si="88"/>
        <v/>
      </c>
      <c r="AA93" s="429" t="str">
        <f t="shared" si="89"/>
        <v/>
      </c>
      <c r="AB93" s="429" t="str">
        <f t="shared" si="90"/>
        <v/>
      </c>
      <c r="AC93" s="429" t="str">
        <f t="shared" si="91"/>
        <v/>
      </c>
      <c r="AD93" s="429" t="str">
        <f t="shared" si="92"/>
        <v/>
      </c>
      <c r="AE93" s="429" t="str">
        <f t="shared" si="112"/>
        <v/>
      </c>
      <c r="AF93" s="429" t="str">
        <f t="shared" si="93"/>
        <v/>
      </c>
      <c r="AG93" s="429" t="str">
        <f t="shared" si="94"/>
        <v/>
      </c>
      <c r="AH93" s="429" t="str">
        <f t="shared" si="95"/>
        <v/>
      </c>
      <c r="AI93" s="431" t="str">
        <f t="shared" si="96"/>
        <v/>
      </c>
      <c r="AJ93" s="429" t="str">
        <f t="shared" si="113"/>
        <v/>
      </c>
      <c r="AK93" s="429" t="str">
        <f t="shared" si="114"/>
        <v/>
      </c>
      <c r="AL93" s="429" t="str">
        <f t="shared" si="115"/>
        <v/>
      </c>
      <c r="AM93" s="429" t="str">
        <f t="shared" si="116"/>
        <v/>
      </c>
      <c r="AN93" s="432"/>
      <c r="AO93" s="432"/>
      <c r="AP93" s="205"/>
      <c r="AQ93" s="205"/>
      <c r="AR93" s="205"/>
      <c r="AS93" s="205"/>
      <c r="AT93" s="205"/>
      <c r="AU93" s="205"/>
      <c r="AV93" s="205"/>
      <c r="AW93" s="205"/>
      <c r="AX93" s="205"/>
      <c r="AY93" s="205"/>
      <c r="AZ93" s="432"/>
      <c r="BU93" s="152">
        <v>71</v>
      </c>
      <c r="BV93" s="433" t="str">
        <f t="shared" si="97"/>
        <v/>
      </c>
      <c r="BW93" s="433" t="str">
        <f t="shared" si="98"/>
        <v/>
      </c>
      <c r="BX93" s="434" t="str">
        <f t="shared" si="99"/>
        <v/>
      </c>
      <c r="BY93" s="205" t="str">
        <f t="shared" si="117"/>
        <v/>
      </c>
      <c r="BZ93" s="205" t="str">
        <f t="shared" si="147"/>
        <v/>
      </c>
      <c r="CA93" s="207" t="str">
        <f t="shared" si="75"/>
        <v/>
      </c>
      <c r="CB93" s="453" t="str">
        <f>IF(BY93="","",COUNTIF(BY$23:BY92,"&lt;1")+1)</f>
        <v/>
      </c>
      <c r="CC93" s="205" t="str">
        <f t="shared" si="118"/>
        <v/>
      </c>
      <c r="CD93" s="436" t="str">
        <f t="shared" si="100"/>
        <v/>
      </c>
      <c r="CE93" s="433" t="str">
        <f t="shared" si="119"/>
        <v/>
      </c>
      <c r="CF93" s="438" t="str">
        <f t="shared" si="101"/>
        <v/>
      </c>
      <c r="CG93" s="433" t="str">
        <f t="shared" si="102"/>
        <v/>
      </c>
      <c r="CH93" s="439" t="str">
        <f t="shared" si="103"/>
        <v/>
      </c>
      <c r="CI93" s="205" t="str">
        <f t="shared" si="120"/>
        <v/>
      </c>
      <c r="CJ93" s="205" t="str">
        <f t="shared" si="121"/>
        <v/>
      </c>
      <c r="CK93" s="205" t="str">
        <f>IF(OR(N93="PIPAY450",N93="PIPAY900"),MRIt(J93,M93,V93,N93),IF(N93="OGFConNEW",MRIt(H93,M93,V93,N93),IF(N93="PIOGFCPAY450",MAX(60,(0.3*J93)+35),"")))</f>
        <v/>
      </c>
      <c r="CL93" s="205" t="str">
        <f t="shared" si="122"/>
        <v/>
      </c>
      <c r="CM93" s="208">
        <f t="shared" si="123"/>
        <v>0</v>
      </c>
      <c r="CN93" s="440" t="str">
        <f>IFERROR(IF(N93="60PAY900",ADJ60x(CM93),IF(N93="75PAY450",ADJ75x(CM93),IF(N93="PIPAY900",ADJPoTthick(CM93,CL93),IF(N93="PIPAY450",ADJPoTthin(CM93,CL93),IF(N93="OGFConNEW",ADJPoTogfc(CL93),""))))),"must corr")</f>
        <v/>
      </c>
      <c r="CO93" s="441" t="str">
        <f t="shared" si="124"/>
        <v/>
      </c>
      <c r="CQ93" s="205" t="str">
        <f t="shared" si="125"/>
        <v/>
      </c>
      <c r="CR93" s="205" t="str">
        <f>IF(OR(N93="PIPAY450",N93="PIPAY900",N93="PIOGFCPAY450",N93="75OGFCPAY450"),MRIt(J93,M93,V93,N93),IF(N93="OGFConNEW",MRIt(H93,M93,V93,N93),""))</f>
        <v/>
      </c>
      <c r="CS93" s="205" t="str">
        <f t="shared" si="126"/>
        <v/>
      </c>
      <c r="CT93" s="208" t="str">
        <f t="shared" si="127"/>
        <v/>
      </c>
      <c r="CU93" s="440" t="str">
        <f>IFERROR(IF(N93="60PAY900",ADJ60x(CT93),IF(N93="75PAY450",ADJ75x(CT93),IF(N93="PIPAY900",ADJPoTthick(CT93,CS93),IF(N93="PIPAY450",ADJPoTthin(CT93,CS93),IF(N93="OGFConNEW",ADJPoTogfc(CS93),""))))),"must corr")</f>
        <v/>
      </c>
      <c r="CV93" s="442" t="str">
        <f t="shared" si="128"/>
        <v/>
      </c>
      <c r="CW93" s="443"/>
      <c r="CY93" s="207"/>
      <c r="CZ93" s="444" t="s">
        <v>1876</v>
      </c>
      <c r="DA93" s="445" t="str">
        <f>IFERROR(IF(AZ93=TRUE,corval(CO93,CV93),CO93),CZ93)</f>
        <v/>
      </c>
      <c r="DB93" s="205" t="b">
        <f t="shared" si="129"/>
        <v>0</v>
      </c>
      <c r="DC93" s="205" t="b">
        <f t="shared" si="130"/>
        <v>1</v>
      </c>
      <c r="DD93" s="205" t="b">
        <f t="shared" si="131"/>
        <v>1</v>
      </c>
      <c r="DE93" s="446" t="str">
        <f t="shared" si="132"/>
        <v/>
      </c>
      <c r="DG93" s="208" t="str">
        <f t="shared" si="133"/>
        <v/>
      </c>
      <c r="DH93" s="208">
        <f t="shared" si="134"/>
        <v>0</v>
      </c>
      <c r="DI93" s="205" t="e">
        <f t="shared" si="135"/>
        <v>#VALUE!</v>
      </c>
      <c r="DJ93" s="205" t="e">
        <f t="shared" si="136"/>
        <v>#VALUE!</v>
      </c>
      <c r="DK93" s="205" t="e">
        <f t="shared" si="137"/>
        <v>#VALUE!</v>
      </c>
      <c r="DM93" s="208">
        <f t="shared" si="138"/>
        <v>0</v>
      </c>
      <c r="DN93" s="208">
        <f t="shared" si="139"/>
        <v>0</v>
      </c>
      <c r="DO93" s="205">
        <f t="shared" si="140"/>
        <v>75</v>
      </c>
      <c r="DP93" s="205">
        <f t="shared" si="141"/>
        <v>0</v>
      </c>
      <c r="DQ93" s="446" t="e">
        <f t="shared" ca="1" si="142"/>
        <v>#NAME?</v>
      </c>
      <c r="DR93" s="446" t="e">
        <f t="shared" ca="1" si="143"/>
        <v>#NAME?</v>
      </c>
      <c r="DT93" s="208">
        <f t="shared" si="144"/>
        <v>0</v>
      </c>
      <c r="DU93" s="446" t="e">
        <f t="shared" ca="1" si="145"/>
        <v>#NAME?</v>
      </c>
      <c r="DV93" s="446" t="e">
        <f t="shared" ca="1" si="146"/>
        <v>#NAME?</v>
      </c>
    </row>
    <row r="94" spans="1:126" ht="15.75" x14ac:dyDescent="0.25">
      <c r="A94" s="448" t="str">
        <f>IFERROR(ROUNDUP(IF(OR(N94="PIPAY450",N94="PIPAY900"),MRIt(J94,M94,V94,N94),IF(N94="PIOGFCPAY450",MAX(60,(0.3*J94)+35),"")),1),"")</f>
        <v/>
      </c>
      <c r="B94" s="413">
        <v>72</v>
      </c>
      <c r="C94" s="414"/>
      <c r="D94" s="449"/>
      <c r="E94" s="416" t="str">
        <f>IF('EXIST IP'!A73="","",'EXIST IP'!A73)</f>
        <v/>
      </c>
      <c r="F94" s="450" t="str">
        <f>IF('EXIST IP'!B73="","",'EXIST IP'!B73)</f>
        <v/>
      </c>
      <c r="G94" s="450" t="str">
        <f>IF('EXIST IP'!C73="","",'EXIST IP'!C73)</f>
        <v/>
      </c>
      <c r="H94" s="418" t="str">
        <f>IF('EXIST IP'!D73="","",'EXIST IP'!D73)</f>
        <v/>
      </c>
      <c r="I94" s="451" t="str">
        <f>IF(BASELINE!D73="","",BASELINE!D73)</f>
        <v/>
      </c>
      <c r="J94" s="420"/>
      <c r="K94" s="421"/>
      <c r="L94" s="422" t="str">
        <f>IF(FINAL!D73=0,"",FINAL!D73)</f>
        <v/>
      </c>
      <c r="M94" s="421"/>
      <c r="N94" s="421"/>
      <c r="O94" s="421"/>
      <c r="P94" s="423" t="str">
        <f t="shared" si="104"/>
        <v/>
      </c>
      <c r="Q94" s="424" t="str">
        <f t="shared" si="105"/>
        <v/>
      </c>
      <c r="R94" s="456"/>
      <c r="S94" s="452" t="str">
        <f t="shared" si="106"/>
        <v/>
      </c>
      <c r="T94" s="427" t="str">
        <f>IF(OR(BASELINE!I73&gt;BASELINE!J73,FINAL!I73&gt;FINAL!J73),"M.D.","")</f>
        <v/>
      </c>
      <c r="U94" s="428" t="str">
        <f t="shared" si="107"/>
        <v/>
      </c>
      <c r="V94" s="429" t="str">
        <f t="shared" si="108"/>
        <v/>
      </c>
      <c r="W94" s="429" t="str">
        <f t="shared" si="109"/>
        <v/>
      </c>
      <c r="X94" s="430" t="str">
        <f t="shared" si="110"/>
        <v/>
      </c>
      <c r="Y94" s="429" t="str">
        <f t="shared" si="111"/>
        <v/>
      </c>
      <c r="Z94" s="429" t="str">
        <f t="shared" si="88"/>
        <v/>
      </c>
      <c r="AA94" s="429" t="str">
        <f t="shared" si="89"/>
        <v/>
      </c>
      <c r="AB94" s="429" t="str">
        <f t="shared" si="90"/>
        <v/>
      </c>
      <c r="AC94" s="429" t="str">
        <f t="shared" si="91"/>
        <v/>
      </c>
      <c r="AD94" s="429" t="str">
        <f t="shared" si="92"/>
        <v/>
      </c>
      <c r="AE94" s="429" t="str">
        <f t="shared" si="112"/>
        <v/>
      </c>
      <c r="AF94" s="429" t="str">
        <f t="shared" si="93"/>
        <v/>
      </c>
      <c r="AG94" s="429" t="str">
        <f t="shared" si="94"/>
        <v/>
      </c>
      <c r="AH94" s="429" t="str">
        <f t="shared" si="95"/>
        <v/>
      </c>
      <c r="AI94" s="431" t="str">
        <f t="shared" si="96"/>
        <v/>
      </c>
      <c r="AJ94" s="429" t="str">
        <f t="shared" si="113"/>
        <v/>
      </c>
      <c r="AK94" s="429" t="str">
        <f t="shared" si="114"/>
        <v/>
      </c>
      <c r="AL94" s="429" t="str">
        <f t="shared" si="115"/>
        <v/>
      </c>
      <c r="AM94" s="429" t="str">
        <f t="shared" si="116"/>
        <v/>
      </c>
      <c r="AN94" s="432"/>
      <c r="AO94" s="432"/>
      <c r="AP94" s="205"/>
      <c r="AQ94" s="205"/>
      <c r="AR94" s="205"/>
      <c r="AS94" s="205"/>
      <c r="AT94" s="205"/>
      <c r="AU94" s="205"/>
      <c r="AV94" s="205"/>
      <c r="AW94" s="205"/>
      <c r="AX94" s="205"/>
      <c r="AY94" s="205"/>
      <c r="AZ94" s="432"/>
      <c r="BU94" s="152">
        <v>72</v>
      </c>
      <c r="BV94" s="433" t="str">
        <f t="shared" si="97"/>
        <v/>
      </c>
      <c r="BW94" s="433" t="str">
        <f t="shared" si="98"/>
        <v/>
      </c>
      <c r="BX94" s="434" t="str">
        <f t="shared" si="99"/>
        <v/>
      </c>
      <c r="BY94" s="205" t="str">
        <f t="shared" si="117"/>
        <v/>
      </c>
      <c r="BZ94" s="205" t="str">
        <f t="shared" si="147"/>
        <v/>
      </c>
      <c r="CA94" s="207" t="str">
        <f t="shared" si="75"/>
        <v/>
      </c>
      <c r="CB94" s="453" t="str">
        <f>IF(BY94="","",COUNTIF(BY$23:BY93,"&lt;1")+1)</f>
        <v/>
      </c>
      <c r="CC94" s="205" t="str">
        <f t="shared" si="118"/>
        <v/>
      </c>
      <c r="CD94" s="436" t="str">
        <f t="shared" si="100"/>
        <v/>
      </c>
      <c r="CE94" s="433" t="str">
        <f t="shared" si="119"/>
        <v/>
      </c>
      <c r="CF94" s="438" t="str">
        <f t="shared" si="101"/>
        <v/>
      </c>
      <c r="CG94" s="433" t="str">
        <f t="shared" si="102"/>
        <v/>
      </c>
      <c r="CH94" s="439" t="str">
        <f t="shared" si="103"/>
        <v/>
      </c>
      <c r="CI94" s="205" t="str">
        <f t="shared" si="120"/>
        <v/>
      </c>
      <c r="CJ94" s="205" t="str">
        <f t="shared" si="121"/>
        <v/>
      </c>
      <c r="CK94" s="205" t="str">
        <f>IF(OR(N94="PIPAY450",N94="PIPAY900"),MRIt(J94,M94,V94,N94),IF(N94="OGFConNEW",MRIt(H94,M94,V94,N94),IF(N94="PIOGFCPAY450",MAX(60,(0.3*J94)+35),"")))</f>
        <v/>
      </c>
      <c r="CL94" s="205" t="str">
        <f t="shared" si="122"/>
        <v/>
      </c>
      <c r="CM94" s="208">
        <f t="shared" si="123"/>
        <v>0</v>
      </c>
      <c r="CN94" s="440" t="str">
        <f>IFERROR(IF(N94="60PAY900",ADJ60x(CM94),IF(N94="75PAY450",ADJ75x(CM94),IF(N94="PIPAY900",ADJPoTthick(CM94,CL94),IF(N94="PIPAY450",ADJPoTthin(CM94,CL94),IF(N94="OGFConNEW",ADJPoTogfc(CL94),""))))),"must corr")</f>
        <v/>
      </c>
      <c r="CO94" s="441" t="str">
        <f t="shared" si="124"/>
        <v/>
      </c>
      <c r="CQ94" s="205" t="str">
        <f t="shared" si="125"/>
        <v/>
      </c>
      <c r="CR94" s="205" t="str">
        <f>IF(OR(N94="PIPAY450",N94="PIPAY900",N94="PIOGFCPAY450",N94="75OGFCPAY450"),MRIt(J94,M94,V94,N94),IF(N94="OGFConNEW",MRIt(H94,M94,V94,N94),""))</f>
        <v/>
      </c>
      <c r="CS94" s="205" t="str">
        <f t="shared" si="126"/>
        <v/>
      </c>
      <c r="CT94" s="208" t="str">
        <f t="shared" si="127"/>
        <v/>
      </c>
      <c r="CU94" s="440" t="str">
        <f>IFERROR(IF(N94="60PAY900",ADJ60x(CT94),IF(N94="75PAY450",ADJ75x(CT94),IF(N94="PIPAY900",ADJPoTthick(CT94,CS94),IF(N94="PIPAY450",ADJPoTthin(CT94,CS94),IF(N94="OGFConNEW",ADJPoTogfc(CS94),""))))),"must corr")</f>
        <v/>
      </c>
      <c r="CV94" s="442" t="str">
        <f t="shared" si="128"/>
        <v/>
      </c>
      <c r="CW94" s="443"/>
      <c r="CY94" s="207"/>
      <c r="CZ94" s="444" t="s">
        <v>1876</v>
      </c>
      <c r="DA94" s="445" t="str">
        <f>IFERROR(IF(AZ94=TRUE,corval(CO94,CV94),CO94),CZ94)</f>
        <v/>
      </c>
      <c r="DB94" s="205" t="b">
        <f t="shared" si="129"/>
        <v>0</v>
      </c>
      <c r="DC94" s="205" t="b">
        <f t="shared" si="130"/>
        <v>1</v>
      </c>
      <c r="DD94" s="205" t="b">
        <f t="shared" si="131"/>
        <v>1</v>
      </c>
      <c r="DE94" s="446" t="str">
        <f t="shared" si="132"/>
        <v/>
      </c>
      <c r="DG94" s="208" t="str">
        <f t="shared" si="133"/>
        <v/>
      </c>
      <c r="DH94" s="208">
        <f t="shared" si="134"/>
        <v>0</v>
      </c>
      <c r="DI94" s="205" t="e">
        <f t="shared" si="135"/>
        <v>#VALUE!</v>
      </c>
      <c r="DJ94" s="205" t="e">
        <f t="shared" si="136"/>
        <v>#VALUE!</v>
      </c>
      <c r="DK94" s="205" t="e">
        <f t="shared" si="137"/>
        <v>#VALUE!</v>
      </c>
      <c r="DM94" s="208">
        <f t="shared" si="138"/>
        <v>0</v>
      </c>
      <c r="DN94" s="208">
        <f t="shared" si="139"/>
        <v>0</v>
      </c>
      <c r="DO94" s="205">
        <f t="shared" si="140"/>
        <v>75</v>
      </c>
      <c r="DP94" s="205">
        <f t="shared" si="141"/>
        <v>0</v>
      </c>
      <c r="DQ94" s="446" t="e">
        <f t="shared" ca="1" si="142"/>
        <v>#NAME?</v>
      </c>
      <c r="DR94" s="446" t="e">
        <f t="shared" ca="1" si="143"/>
        <v>#NAME?</v>
      </c>
      <c r="DT94" s="208">
        <f t="shared" si="144"/>
        <v>0</v>
      </c>
      <c r="DU94" s="446" t="e">
        <f t="shared" ca="1" si="145"/>
        <v>#NAME?</v>
      </c>
      <c r="DV94" s="446" t="e">
        <f t="shared" ca="1" si="146"/>
        <v>#NAME?</v>
      </c>
    </row>
    <row r="95" spans="1:126" ht="15" customHeight="1" x14ac:dyDescent="0.25">
      <c r="A95" s="448" t="str">
        <f>IFERROR(ROUNDUP(IF(OR(N95="PIPAY450",N95="PIPAY900"),MRIt(J95,M95,V95,N95),IF(N95="PIOGFCPAY450",MAX(60,(0.3*J95)+35),"")),1),"")</f>
        <v/>
      </c>
      <c r="B95" s="413">
        <v>73</v>
      </c>
      <c r="C95" s="414"/>
      <c r="D95" s="449"/>
      <c r="E95" s="416" t="str">
        <f>IF('EXIST IP'!A74="","",'EXIST IP'!A74)</f>
        <v/>
      </c>
      <c r="F95" s="450" t="str">
        <f>IF('EXIST IP'!B74="","",'EXIST IP'!B74)</f>
        <v/>
      </c>
      <c r="G95" s="450" t="str">
        <f>IF('EXIST IP'!C74="","",'EXIST IP'!C74)</f>
        <v/>
      </c>
      <c r="H95" s="418" t="str">
        <f>IF('EXIST IP'!D74="","",'EXIST IP'!D74)</f>
        <v/>
      </c>
      <c r="I95" s="451" t="str">
        <f>IF(BASELINE!D74="","",BASELINE!D74)</f>
        <v/>
      </c>
      <c r="J95" s="420"/>
      <c r="K95" s="421"/>
      <c r="L95" s="422" t="str">
        <f>IF(FINAL!D74=0,"",FINAL!D74)</f>
        <v/>
      </c>
      <c r="M95" s="421"/>
      <c r="N95" s="421"/>
      <c r="O95" s="421"/>
      <c r="P95" s="423" t="str">
        <f t="shared" si="104"/>
        <v/>
      </c>
      <c r="Q95" s="424" t="str">
        <f t="shared" si="105"/>
        <v/>
      </c>
      <c r="R95" s="456"/>
      <c r="S95" s="452" t="str">
        <f t="shared" si="106"/>
        <v/>
      </c>
      <c r="T95" s="427" t="str">
        <f>IF(OR(BASELINE!I74&gt;BASELINE!J74,FINAL!I74&gt;FINAL!J74),"M.D.","")</f>
        <v/>
      </c>
      <c r="U95" s="428" t="str">
        <f t="shared" si="107"/>
        <v/>
      </c>
      <c r="V95" s="429" t="str">
        <f t="shared" si="108"/>
        <v/>
      </c>
      <c r="W95" s="429" t="str">
        <f t="shared" si="109"/>
        <v/>
      </c>
      <c r="X95" s="430" t="str">
        <f t="shared" si="110"/>
        <v/>
      </c>
      <c r="Y95" s="429" t="str">
        <f t="shared" si="111"/>
        <v/>
      </c>
      <c r="Z95" s="429" t="str">
        <f t="shared" si="88"/>
        <v/>
      </c>
      <c r="AA95" s="429" t="str">
        <f t="shared" si="89"/>
        <v/>
      </c>
      <c r="AB95" s="429" t="str">
        <f t="shared" si="90"/>
        <v/>
      </c>
      <c r="AC95" s="429" t="str">
        <f t="shared" si="91"/>
        <v/>
      </c>
      <c r="AD95" s="429" t="str">
        <f t="shared" si="92"/>
        <v/>
      </c>
      <c r="AE95" s="429" t="str">
        <f t="shared" si="112"/>
        <v/>
      </c>
      <c r="AF95" s="429" t="str">
        <f t="shared" si="93"/>
        <v/>
      </c>
      <c r="AG95" s="429" t="str">
        <f t="shared" si="94"/>
        <v/>
      </c>
      <c r="AH95" s="429" t="str">
        <f t="shared" si="95"/>
        <v/>
      </c>
      <c r="AI95" s="431" t="str">
        <f t="shared" si="96"/>
        <v/>
      </c>
      <c r="AJ95" s="429" t="str">
        <f t="shared" si="113"/>
        <v/>
      </c>
      <c r="AK95" s="429" t="str">
        <f t="shared" si="114"/>
        <v/>
      </c>
      <c r="AL95" s="429" t="str">
        <f t="shared" si="115"/>
        <v/>
      </c>
      <c r="AM95" s="429" t="str">
        <f t="shared" si="116"/>
        <v/>
      </c>
      <c r="AN95" s="432"/>
      <c r="AO95" s="432"/>
      <c r="AP95" s="205"/>
      <c r="AQ95" s="205"/>
      <c r="AR95" s="205"/>
      <c r="AS95" s="205"/>
      <c r="AT95" s="205"/>
      <c r="AU95" s="205"/>
      <c r="AV95" s="205"/>
      <c r="AW95" s="205"/>
      <c r="AX95" s="205"/>
      <c r="AY95" s="205"/>
      <c r="AZ95" s="432"/>
      <c r="BU95" s="152">
        <v>73</v>
      </c>
      <c r="BV95" s="433" t="str">
        <f t="shared" si="97"/>
        <v/>
      </c>
      <c r="BW95" s="433" t="str">
        <f t="shared" si="98"/>
        <v/>
      </c>
      <c r="BX95" s="434" t="str">
        <f t="shared" si="99"/>
        <v/>
      </c>
      <c r="BY95" s="205" t="str">
        <f t="shared" si="117"/>
        <v/>
      </c>
      <c r="BZ95" s="205" t="str">
        <f t="shared" si="147"/>
        <v/>
      </c>
      <c r="CA95" s="207" t="str">
        <f t="shared" si="75"/>
        <v/>
      </c>
      <c r="CB95" s="453" t="str">
        <f>IF(BY95="","",COUNTIF(BY$23:BY94,"&lt;1")+1)</f>
        <v/>
      </c>
      <c r="CC95" s="205" t="str">
        <f t="shared" si="118"/>
        <v/>
      </c>
      <c r="CD95" s="436" t="str">
        <f t="shared" si="100"/>
        <v/>
      </c>
      <c r="CE95" s="433" t="str">
        <f t="shared" si="119"/>
        <v/>
      </c>
      <c r="CF95" s="438" t="str">
        <f t="shared" si="101"/>
        <v/>
      </c>
      <c r="CG95" s="433" t="str">
        <f t="shared" si="102"/>
        <v/>
      </c>
      <c r="CH95" s="439" t="str">
        <f t="shared" si="103"/>
        <v/>
      </c>
      <c r="CI95" s="205" t="str">
        <f t="shared" si="120"/>
        <v/>
      </c>
      <c r="CJ95" s="205" t="str">
        <f t="shared" si="121"/>
        <v/>
      </c>
      <c r="CK95" s="205" t="str">
        <f>IF(OR(N95="PIPAY450",N95="PIPAY900"),MRIt(J95,M95,V95,N95),IF(N95="OGFConNEW",MRIt(H95,M95,V95,N95),IF(N95="PIOGFCPAY450",MAX(60,(0.3*J95)+35),"")))</f>
        <v/>
      </c>
      <c r="CL95" s="205" t="str">
        <f t="shared" si="122"/>
        <v/>
      </c>
      <c r="CM95" s="208">
        <f t="shared" si="123"/>
        <v>0</v>
      </c>
      <c r="CN95" s="440" t="str">
        <f>IFERROR(IF(N95="60PAY900",ADJ60x(CM95),IF(N95="75PAY450",ADJ75x(CM95),IF(N95="PIPAY900",ADJPoTthick(CM95,CL95),IF(N95="PIPAY450",ADJPoTthin(CM95,CL95),IF(N95="OGFConNEW",ADJPoTogfc(CL95),""))))),"must corr")</f>
        <v/>
      </c>
      <c r="CO95" s="441" t="str">
        <f t="shared" si="124"/>
        <v/>
      </c>
      <c r="CQ95" s="205" t="str">
        <f t="shared" si="125"/>
        <v/>
      </c>
      <c r="CR95" s="205" t="str">
        <f>IF(OR(N95="PIPAY450",N95="PIPAY900",N95="PIOGFCPAY450",N95="75OGFCPAY450"),MRIt(J95,M95,V95,N95),IF(N95="OGFConNEW",MRIt(H95,M95,V95,N95),""))</f>
        <v/>
      </c>
      <c r="CS95" s="205" t="str">
        <f t="shared" si="126"/>
        <v/>
      </c>
      <c r="CT95" s="208" t="str">
        <f t="shared" si="127"/>
        <v/>
      </c>
      <c r="CU95" s="440" t="str">
        <f>IFERROR(IF(N95="60PAY900",ADJ60x(CT95),IF(N95="75PAY450",ADJ75x(CT95),IF(N95="PIPAY900",ADJPoTthick(CT95,CS95),IF(N95="PIPAY450",ADJPoTthin(CT95,CS95),IF(N95="OGFConNEW",ADJPoTogfc(CS95),""))))),"must corr")</f>
        <v/>
      </c>
      <c r="CV95" s="442" t="str">
        <f t="shared" si="128"/>
        <v/>
      </c>
      <c r="CW95" s="443"/>
      <c r="CY95" s="207"/>
      <c r="CZ95" s="444" t="s">
        <v>1876</v>
      </c>
      <c r="DA95" s="445" t="str">
        <f>IFERROR(IF(AZ95=TRUE,corval(CO95,CV95),CO95),CZ95)</f>
        <v/>
      </c>
      <c r="DB95" s="205" t="b">
        <f t="shared" si="129"/>
        <v>0</v>
      </c>
      <c r="DC95" s="205" t="b">
        <f t="shared" si="130"/>
        <v>1</v>
      </c>
      <c r="DD95" s="205" t="b">
        <f t="shared" si="131"/>
        <v>1</v>
      </c>
      <c r="DE95" s="446" t="str">
        <f t="shared" si="132"/>
        <v/>
      </c>
      <c r="DG95" s="208" t="str">
        <f t="shared" si="133"/>
        <v/>
      </c>
      <c r="DH95" s="208">
        <f t="shared" si="134"/>
        <v>0</v>
      </c>
      <c r="DI95" s="205" t="e">
        <f t="shared" si="135"/>
        <v>#VALUE!</v>
      </c>
      <c r="DJ95" s="205" t="e">
        <f t="shared" si="136"/>
        <v>#VALUE!</v>
      </c>
      <c r="DK95" s="205" t="e">
        <f t="shared" si="137"/>
        <v>#VALUE!</v>
      </c>
      <c r="DM95" s="208">
        <f t="shared" si="138"/>
        <v>0</v>
      </c>
      <c r="DN95" s="208">
        <f t="shared" si="139"/>
        <v>0</v>
      </c>
      <c r="DO95" s="205">
        <f t="shared" si="140"/>
        <v>75</v>
      </c>
      <c r="DP95" s="205">
        <f t="shared" si="141"/>
        <v>0</v>
      </c>
      <c r="DQ95" s="446" t="e">
        <f t="shared" ca="1" si="142"/>
        <v>#NAME?</v>
      </c>
      <c r="DR95" s="446" t="e">
        <f t="shared" ca="1" si="143"/>
        <v>#NAME?</v>
      </c>
      <c r="DT95" s="208">
        <f t="shared" si="144"/>
        <v>0</v>
      </c>
      <c r="DU95" s="446" t="e">
        <f t="shared" ca="1" si="145"/>
        <v>#NAME?</v>
      </c>
      <c r="DV95" s="446" t="e">
        <f t="shared" ca="1" si="146"/>
        <v>#NAME?</v>
      </c>
    </row>
    <row r="96" spans="1:126" ht="15.75" x14ac:dyDescent="0.25">
      <c r="A96" s="448" t="str">
        <f>IFERROR(ROUNDUP(IF(OR(N96="PIPAY450",N96="PIPAY900"),MRIt(J96,M96,V96,N96),IF(N96="PIOGFCPAY450",MAX(60,(0.3*J96)+35),"")),1),"")</f>
        <v/>
      </c>
      <c r="B96" s="413">
        <v>74</v>
      </c>
      <c r="C96" s="414"/>
      <c r="D96" s="449"/>
      <c r="E96" s="416" t="str">
        <f>IF('EXIST IP'!A75="","",'EXIST IP'!A75)</f>
        <v/>
      </c>
      <c r="F96" s="450" t="str">
        <f>IF('EXIST IP'!B75="","",'EXIST IP'!B75)</f>
        <v/>
      </c>
      <c r="G96" s="450" t="str">
        <f>IF('EXIST IP'!C75="","",'EXIST IP'!C75)</f>
        <v/>
      </c>
      <c r="H96" s="418" t="str">
        <f>IF('EXIST IP'!D75="","",'EXIST IP'!D75)</f>
        <v/>
      </c>
      <c r="I96" s="451" t="str">
        <f>IF(BASELINE!D75="","",BASELINE!D75)</f>
        <v/>
      </c>
      <c r="J96" s="420"/>
      <c r="K96" s="421"/>
      <c r="L96" s="422" t="str">
        <f>IF(FINAL!D75=0,"",FINAL!D75)</f>
        <v/>
      </c>
      <c r="M96" s="421"/>
      <c r="N96" s="421"/>
      <c r="O96" s="421"/>
      <c r="P96" s="423" t="str">
        <f t="shared" si="104"/>
        <v/>
      </c>
      <c r="Q96" s="424" t="str">
        <f t="shared" si="105"/>
        <v/>
      </c>
      <c r="R96" s="456"/>
      <c r="S96" s="452" t="str">
        <f t="shared" si="106"/>
        <v/>
      </c>
      <c r="T96" s="427" t="str">
        <f>IF(OR(BASELINE!I75&gt;BASELINE!J75,FINAL!I75&gt;FINAL!J75),"M.D.","")</f>
        <v/>
      </c>
      <c r="U96" s="428" t="str">
        <f t="shared" si="107"/>
        <v/>
      </c>
      <c r="V96" s="429" t="str">
        <f t="shared" si="108"/>
        <v/>
      </c>
      <c r="W96" s="429" t="str">
        <f t="shared" si="109"/>
        <v/>
      </c>
      <c r="X96" s="430" t="str">
        <f t="shared" si="110"/>
        <v/>
      </c>
      <c r="Y96" s="429" t="str">
        <f t="shared" si="111"/>
        <v/>
      </c>
      <c r="Z96" s="429" t="str">
        <f t="shared" si="88"/>
        <v/>
      </c>
      <c r="AA96" s="429" t="str">
        <f t="shared" si="89"/>
        <v/>
      </c>
      <c r="AB96" s="429" t="str">
        <f t="shared" si="90"/>
        <v/>
      </c>
      <c r="AC96" s="429" t="str">
        <f t="shared" si="91"/>
        <v/>
      </c>
      <c r="AD96" s="429" t="str">
        <f t="shared" si="92"/>
        <v/>
      </c>
      <c r="AE96" s="429" t="str">
        <f t="shared" si="112"/>
        <v/>
      </c>
      <c r="AF96" s="429" t="str">
        <f t="shared" si="93"/>
        <v/>
      </c>
      <c r="AG96" s="429" t="str">
        <f t="shared" si="94"/>
        <v/>
      </c>
      <c r="AH96" s="429" t="str">
        <f t="shared" si="95"/>
        <v/>
      </c>
      <c r="AI96" s="431" t="str">
        <f t="shared" si="96"/>
        <v/>
      </c>
      <c r="AJ96" s="429" t="str">
        <f t="shared" si="113"/>
        <v/>
      </c>
      <c r="AK96" s="429" t="str">
        <f t="shared" si="114"/>
        <v/>
      </c>
      <c r="AL96" s="429" t="str">
        <f t="shared" si="115"/>
        <v/>
      </c>
      <c r="AM96" s="429" t="str">
        <f t="shared" si="116"/>
        <v/>
      </c>
      <c r="AN96" s="432"/>
      <c r="AO96" s="432"/>
      <c r="AP96" s="205"/>
      <c r="AQ96" s="205"/>
      <c r="AR96" s="205"/>
      <c r="AS96" s="205"/>
      <c r="AT96" s="205"/>
      <c r="AU96" s="205"/>
      <c r="AV96" s="205"/>
      <c r="AW96" s="205"/>
      <c r="AX96" s="205"/>
      <c r="AY96" s="205"/>
      <c r="AZ96" s="432"/>
      <c r="BU96" s="152">
        <v>74</v>
      </c>
      <c r="BV96" s="433" t="str">
        <f t="shared" si="97"/>
        <v/>
      </c>
      <c r="BW96" s="433" t="str">
        <f t="shared" si="98"/>
        <v/>
      </c>
      <c r="BX96" s="434" t="str">
        <f t="shared" si="99"/>
        <v/>
      </c>
      <c r="BY96" s="205" t="str">
        <f t="shared" si="117"/>
        <v/>
      </c>
      <c r="BZ96" s="205" t="str">
        <f t="shared" si="147"/>
        <v/>
      </c>
      <c r="CA96" s="207" t="str">
        <f t="shared" si="75"/>
        <v/>
      </c>
      <c r="CB96" s="453" t="str">
        <f>IF(BY96="","",COUNTIF(BY$23:BY95,"&lt;1")+1)</f>
        <v/>
      </c>
      <c r="CC96" s="205" t="str">
        <f t="shared" si="118"/>
        <v/>
      </c>
      <c r="CD96" s="436" t="str">
        <f t="shared" si="100"/>
        <v/>
      </c>
      <c r="CE96" s="433" t="str">
        <f t="shared" si="119"/>
        <v/>
      </c>
      <c r="CF96" s="438" t="str">
        <f t="shared" si="101"/>
        <v/>
      </c>
      <c r="CG96" s="433" t="str">
        <f t="shared" si="102"/>
        <v/>
      </c>
      <c r="CH96" s="439" t="str">
        <f t="shared" si="103"/>
        <v/>
      </c>
      <c r="CI96" s="205" t="str">
        <f t="shared" si="120"/>
        <v/>
      </c>
      <c r="CJ96" s="205" t="str">
        <f t="shared" si="121"/>
        <v/>
      </c>
      <c r="CK96" s="205" t="str">
        <f>IF(OR(N96="PIPAY450",N96="PIPAY900"),MRIt(J96,M96,V96,N96),IF(N96="OGFConNEW",MRIt(H96,M96,V96,N96),IF(N96="PIOGFCPAY450",MAX(60,(0.3*J96)+35),"")))</f>
        <v/>
      </c>
      <c r="CL96" s="205" t="str">
        <f t="shared" si="122"/>
        <v/>
      </c>
      <c r="CM96" s="208">
        <f t="shared" si="123"/>
        <v>0</v>
      </c>
      <c r="CN96" s="440" t="str">
        <f>IFERROR(IF(N96="60PAY900",ADJ60x(CM96),IF(N96="75PAY450",ADJ75x(CM96),IF(N96="PIPAY900",ADJPoTthick(CM96,CL96),IF(N96="PIPAY450",ADJPoTthin(CM96,CL96),IF(N96="OGFConNEW",ADJPoTogfc(CL96),""))))),"must corr")</f>
        <v/>
      </c>
      <c r="CO96" s="441" t="str">
        <f t="shared" si="124"/>
        <v/>
      </c>
      <c r="CQ96" s="205" t="str">
        <f t="shared" si="125"/>
        <v/>
      </c>
      <c r="CR96" s="205" t="str">
        <f>IF(OR(N96="PIPAY450",N96="PIPAY900",N96="PIOGFCPAY450",N96="75OGFCPAY450"),MRIt(J96,M96,V96,N96),IF(N96="OGFConNEW",MRIt(H96,M96,V96,N96),""))</f>
        <v/>
      </c>
      <c r="CS96" s="205" t="str">
        <f t="shared" si="126"/>
        <v/>
      </c>
      <c r="CT96" s="208" t="str">
        <f t="shared" si="127"/>
        <v/>
      </c>
      <c r="CU96" s="440" t="str">
        <f>IFERROR(IF(N96="60PAY900",ADJ60x(CT96),IF(N96="75PAY450",ADJ75x(CT96),IF(N96="PIPAY900",ADJPoTthick(CT96,CS96),IF(N96="PIPAY450",ADJPoTthin(CT96,CS96),IF(N96="OGFConNEW",ADJPoTogfc(CS96),""))))),"must corr")</f>
        <v/>
      </c>
      <c r="CV96" s="442" t="str">
        <f t="shared" si="128"/>
        <v/>
      </c>
      <c r="CW96" s="443"/>
      <c r="CY96" s="207"/>
      <c r="CZ96" s="444" t="s">
        <v>1876</v>
      </c>
      <c r="DA96" s="445" t="str">
        <f>IFERROR(IF(AZ96=TRUE,corval(CO96,CV96),CO96),CZ96)</f>
        <v/>
      </c>
      <c r="DB96" s="205" t="b">
        <f t="shared" si="129"/>
        <v>0</v>
      </c>
      <c r="DC96" s="205" t="b">
        <f t="shared" si="130"/>
        <v>1</v>
      </c>
      <c r="DD96" s="205" t="b">
        <f t="shared" si="131"/>
        <v>1</v>
      </c>
      <c r="DE96" s="446" t="str">
        <f t="shared" si="132"/>
        <v/>
      </c>
      <c r="DG96" s="208" t="str">
        <f t="shared" si="133"/>
        <v/>
      </c>
      <c r="DH96" s="208">
        <f t="shared" si="134"/>
        <v>0</v>
      </c>
      <c r="DI96" s="205" t="e">
        <f t="shared" si="135"/>
        <v>#VALUE!</v>
      </c>
      <c r="DJ96" s="205" t="e">
        <f t="shared" si="136"/>
        <v>#VALUE!</v>
      </c>
      <c r="DK96" s="205" t="e">
        <f t="shared" si="137"/>
        <v>#VALUE!</v>
      </c>
      <c r="DM96" s="208">
        <f t="shared" si="138"/>
        <v>0</v>
      </c>
      <c r="DN96" s="208">
        <f t="shared" si="139"/>
        <v>0</v>
      </c>
      <c r="DO96" s="205">
        <f t="shared" si="140"/>
        <v>75</v>
      </c>
      <c r="DP96" s="205">
        <f t="shared" si="141"/>
        <v>0</v>
      </c>
      <c r="DQ96" s="446" t="e">
        <f t="shared" ca="1" si="142"/>
        <v>#NAME?</v>
      </c>
      <c r="DR96" s="446" t="e">
        <f t="shared" ca="1" si="143"/>
        <v>#NAME?</v>
      </c>
      <c r="DT96" s="208">
        <f t="shared" si="144"/>
        <v>0</v>
      </c>
      <c r="DU96" s="446" t="e">
        <f t="shared" ca="1" si="145"/>
        <v>#NAME?</v>
      </c>
      <c r="DV96" s="446" t="e">
        <f t="shared" ca="1" si="146"/>
        <v>#NAME?</v>
      </c>
    </row>
    <row r="97" spans="1:126" ht="15.75" x14ac:dyDescent="0.25">
      <c r="A97" s="448" t="str">
        <f>IFERROR(ROUNDUP(IF(OR(N97="PIPAY450",N97="PIPAY900"),MRIt(J97,M97,V97,N97),IF(N97="PIOGFCPAY450",MAX(60,(0.3*J97)+35),"")),1),"")</f>
        <v/>
      </c>
      <c r="B97" s="413">
        <v>75</v>
      </c>
      <c r="C97" s="414"/>
      <c r="D97" s="449"/>
      <c r="E97" s="416" t="str">
        <f>IF('EXIST IP'!A76="","",'EXIST IP'!A76)</f>
        <v/>
      </c>
      <c r="F97" s="450" t="str">
        <f>IF('EXIST IP'!B76="","",'EXIST IP'!B76)</f>
        <v/>
      </c>
      <c r="G97" s="450" t="str">
        <f>IF('EXIST IP'!C76="","",'EXIST IP'!C76)</f>
        <v/>
      </c>
      <c r="H97" s="418" t="str">
        <f>IF('EXIST IP'!D76="","",'EXIST IP'!D76)</f>
        <v/>
      </c>
      <c r="I97" s="451" t="str">
        <f>IF(BASELINE!D76="","",BASELINE!D76)</f>
        <v/>
      </c>
      <c r="J97" s="420"/>
      <c r="K97" s="421"/>
      <c r="L97" s="422" t="str">
        <f>IF(FINAL!D76=0,"",FINAL!D76)</f>
        <v/>
      </c>
      <c r="M97" s="421"/>
      <c r="N97" s="421"/>
      <c r="O97" s="421"/>
      <c r="P97" s="423" t="str">
        <f t="shared" si="104"/>
        <v/>
      </c>
      <c r="Q97" s="424" t="str">
        <f t="shared" si="105"/>
        <v/>
      </c>
      <c r="R97" s="456"/>
      <c r="S97" s="452" t="str">
        <f t="shared" si="106"/>
        <v/>
      </c>
      <c r="T97" s="427" t="str">
        <f>IF(OR(BASELINE!I76&gt;BASELINE!J76,FINAL!I76&gt;FINAL!J76),"M.D.","")</f>
        <v/>
      </c>
      <c r="U97" s="428" t="str">
        <f t="shared" si="107"/>
        <v/>
      </c>
      <c r="V97" s="429" t="str">
        <f t="shared" si="108"/>
        <v/>
      </c>
      <c r="W97" s="429" t="str">
        <f t="shared" si="109"/>
        <v/>
      </c>
      <c r="X97" s="430" t="str">
        <f t="shared" si="110"/>
        <v/>
      </c>
      <c r="Y97" s="429" t="str">
        <f t="shared" si="111"/>
        <v/>
      </c>
      <c r="Z97" s="429" t="str">
        <f t="shared" si="88"/>
        <v/>
      </c>
      <c r="AA97" s="429" t="str">
        <f t="shared" si="89"/>
        <v/>
      </c>
      <c r="AB97" s="429" t="str">
        <f t="shared" si="90"/>
        <v/>
      </c>
      <c r="AC97" s="429" t="str">
        <f t="shared" si="91"/>
        <v/>
      </c>
      <c r="AD97" s="429" t="str">
        <f t="shared" si="92"/>
        <v/>
      </c>
      <c r="AE97" s="429" t="str">
        <f t="shared" si="112"/>
        <v/>
      </c>
      <c r="AF97" s="429" t="str">
        <f t="shared" si="93"/>
        <v/>
      </c>
      <c r="AG97" s="429" t="str">
        <f t="shared" si="94"/>
        <v/>
      </c>
      <c r="AH97" s="429" t="str">
        <f t="shared" si="95"/>
        <v/>
      </c>
      <c r="AI97" s="431" t="str">
        <f t="shared" si="96"/>
        <v/>
      </c>
      <c r="AJ97" s="429" t="str">
        <f t="shared" si="113"/>
        <v/>
      </c>
      <c r="AK97" s="429" t="str">
        <f t="shared" si="114"/>
        <v/>
      </c>
      <c r="AL97" s="429" t="str">
        <f t="shared" si="115"/>
        <v/>
      </c>
      <c r="AM97" s="429" t="str">
        <f t="shared" si="116"/>
        <v/>
      </c>
      <c r="AN97" s="432"/>
      <c r="AO97" s="432"/>
      <c r="AP97" s="205"/>
      <c r="AQ97" s="205"/>
      <c r="AR97" s="205"/>
      <c r="AS97" s="205"/>
      <c r="AT97" s="205"/>
      <c r="AU97" s="205"/>
      <c r="AV97" s="205"/>
      <c r="AW97" s="205"/>
      <c r="AX97" s="205"/>
      <c r="AY97" s="205"/>
      <c r="AZ97" s="432"/>
      <c r="BU97" s="152">
        <v>75</v>
      </c>
      <c r="BV97" s="433" t="str">
        <f t="shared" si="97"/>
        <v/>
      </c>
      <c r="BW97" s="433" t="str">
        <f t="shared" si="98"/>
        <v/>
      </c>
      <c r="BX97" s="434" t="str">
        <f t="shared" si="99"/>
        <v/>
      </c>
      <c r="BY97" s="205" t="str">
        <f t="shared" si="117"/>
        <v/>
      </c>
      <c r="BZ97" s="205" t="str">
        <f t="shared" si="147"/>
        <v/>
      </c>
      <c r="CA97" s="207" t="str">
        <f t="shared" si="75"/>
        <v/>
      </c>
      <c r="CB97" s="453" t="str">
        <f>IF(BY97="","",COUNTIF(BY$23:BY96,"&lt;1")+1)</f>
        <v/>
      </c>
      <c r="CC97" s="205" t="str">
        <f t="shared" si="118"/>
        <v/>
      </c>
      <c r="CD97" s="436" t="str">
        <f t="shared" si="100"/>
        <v/>
      </c>
      <c r="CE97" s="433" t="str">
        <f t="shared" si="119"/>
        <v/>
      </c>
      <c r="CF97" s="438" t="str">
        <f t="shared" si="101"/>
        <v/>
      </c>
      <c r="CG97" s="433" t="str">
        <f t="shared" si="102"/>
        <v/>
      </c>
      <c r="CH97" s="439" t="str">
        <f t="shared" si="103"/>
        <v/>
      </c>
      <c r="CI97" s="205" t="str">
        <f t="shared" si="120"/>
        <v/>
      </c>
      <c r="CJ97" s="205" t="str">
        <f t="shared" si="121"/>
        <v/>
      </c>
      <c r="CK97" s="205" t="str">
        <f>IF(OR(N97="PIPAY450",N97="PIPAY900"),MRIt(J97,M97,V97,N97),IF(N97="OGFConNEW",MRIt(H97,M97,V97,N97),IF(N97="PIOGFCPAY450",MAX(60,(0.3*J97)+35),"")))</f>
        <v/>
      </c>
      <c r="CL97" s="205" t="str">
        <f t="shared" si="122"/>
        <v/>
      </c>
      <c r="CM97" s="208">
        <f t="shared" si="123"/>
        <v>0</v>
      </c>
      <c r="CN97" s="440" t="str">
        <f>IFERROR(IF(N97="60PAY900",ADJ60x(CM97),IF(N97="75PAY450",ADJ75x(CM97),IF(N97="PIPAY900",ADJPoTthick(CM97,CL97),IF(N97="PIPAY450",ADJPoTthin(CM97,CL97),IF(N97="OGFConNEW",ADJPoTogfc(CL97),""))))),"must corr")</f>
        <v/>
      </c>
      <c r="CO97" s="441" t="str">
        <f t="shared" si="124"/>
        <v/>
      </c>
      <c r="CQ97" s="205" t="str">
        <f t="shared" si="125"/>
        <v/>
      </c>
      <c r="CR97" s="205" t="str">
        <f>IF(OR(N97="PIPAY450",N97="PIPAY900",N97="PIOGFCPAY450",N97="75OGFCPAY450"),MRIt(J97,M97,V97,N97),IF(N97="OGFConNEW",MRIt(H97,M97,V97,N97),""))</f>
        <v/>
      </c>
      <c r="CS97" s="205" t="str">
        <f t="shared" si="126"/>
        <v/>
      </c>
      <c r="CT97" s="208" t="str">
        <f t="shared" si="127"/>
        <v/>
      </c>
      <c r="CU97" s="440" t="str">
        <f>IFERROR(IF(N97="60PAY900",ADJ60x(CT97),IF(N97="75PAY450",ADJ75x(CT97),IF(N97="PIPAY900",ADJPoTthick(CT97,CS97),IF(N97="PIPAY450",ADJPoTthin(CT97,CS97),IF(N97="OGFConNEW",ADJPoTogfc(CS97),""))))),"must corr")</f>
        <v/>
      </c>
      <c r="CV97" s="442" t="str">
        <f t="shared" si="128"/>
        <v/>
      </c>
      <c r="CW97" s="443"/>
      <c r="CY97" s="207"/>
      <c r="CZ97" s="444" t="s">
        <v>1876</v>
      </c>
      <c r="DA97" s="445" t="str">
        <f>IFERROR(IF(AZ97=TRUE,corval(CO97,CV97),CO97),CZ97)</f>
        <v/>
      </c>
      <c r="DB97" s="205" t="b">
        <f t="shared" si="129"/>
        <v>0</v>
      </c>
      <c r="DC97" s="205" t="b">
        <f t="shared" si="130"/>
        <v>1</v>
      </c>
      <c r="DD97" s="205" t="b">
        <f t="shared" si="131"/>
        <v>1</v>
      </c>
      <c r="DE97" s="446" t="str">
        <f t="shared" si="132"/>
        <v/>
      </c>
      <c r="DG97" s="208" t="str">
        <f t="shared" si="133"/>
        <v/>
      </c>
      <c r="DH97" s="208">
        <f t="shared" si="134"/>
        <v>0</v>
      </c>
      <c r="DI97" s="205" t="e">
        <f t="shared" si="135"/>
        <v>#VALUE!</v>
      </c>
      <c r="DJ97" s="205" t="e">
        <f t="shared" si="136"/>
        <v>#VALUE!</v>
      </c>
      <c r="DK97" s="205" t="e">
        <f t="shared" si="137"/>
        <v>#VALUE!</v>
      </c>
      <c r="DM97" s="208">
        <f t="shared" si="138"/>
        <v>0</v>
      </c>
      <c r="DN97" s="208">
        <f t="shared" si="139"/>
        <v>0</v>
      </c>
      <c r="DO97" s="205">
        <f t="shared" si="140"/>
        <v>75</v>
      </c>
      <c r="DP97" s="205">
        <f t="shared" si="141"/>
        <v>0</v>
      </c>
      <c r="DQ97" s="446" t="e">
        <f t="shared" ca="1" si="142"/>
        <v>#NAME?</v>
      </c>
      <c r="DR97" s="446" t="e">
        <f t="shared" ca="1" si="143"/>
        <v>#NAME?</v>
      </c>
      <c r="DT97" s="208">
        <f t="shared" si="144"/>
        <v>0</v>
      </c>
      <c r="DU97" s="446" t="e">
        <f t="shared" ca="1" si="145"/>
        <v>#NAME?</v>
      </c>
      <c r="DV97" s="446" t="e">
        <f t="shared" ca="1" si="146"/>
        <v>#NAME?</v>
      </c>
    </row>
    <row r="98" spans="1:126" ht="15" customHeight="1" x14ac:dyDescent="0.25">
      <c r="A98" s="448" t="str">
        <f>IFERROR(ROUNDUP(IF(OR(N98="PIPAY450",N98="PIPAY900"),MRIt(J98,M98,V98,N98),IF(N98="PIOGFCPAY450",MAX(60,(0.3*J98)+35),"")),1),"")</f>
        <v/>
      </c>
      <c r="B98" s="413">
        <v>76</v>
      </c>
      <c r="C98" s="414"/>
      <c r="D98" s="449"/>
      <c r="E98" s="416" t="str">
        <f>IF('EXIST IP'!A77="","",'EXIST IP'!A77)</f>
        <v/>
      </c>
      <c r="F98" s="450" t="str">
        <f>IF('EXIST IP'!B77="","",'EXIST IP'!B77)</f>
        <v/>
      </c>
      <c r="G98" s="450" t="str">
        <f>IF('EXIST IP'!C77="","",'EXIST IP'!C77)</f>
        <v/>
      </c>
      <c r="H98" s="418" t="str">
        <f>IF('EXIST IP'!D77="","",'EXIST IP'!D77)</f>
        <v/>
      </c>
      <c r="I98" s="451" t="str">
        <f>IF(BASELINE!D77="","",BASELINE!D77)</f>
        <v/>
      </c>
      <c r="J98" s="420"/>
      <c r="K98" s="421"/>
      <c r="L98" s="422" t="str">
        <f>IF(FINAL!D77=0,"",FINAL!D77)</f>
        <v/>
      </c>
      <c r="M98" s="421"/>
      <c r="N98" s="421"/>
      <c r="O98" s="421"/>
      <c r="P98" s="423" t="str">
        <f t="shared" si="104"/>
        <v/>
      </c>
      <c r="Q98" s="424" t="str">
        <f t="shared" si="105"/>
        <v/>
      </c>
      <c r="R98" s="456"/>
      <c r="S98" s="452" t="str">
        <f t="shared" si="106"/>
        <v/>
      </c>
      <c r="T98" s="427" t="str">
        <f>IF(OR(BASELINE!I77&gt;BASELINE!J77,FINAL!I77&gt;FINAL!J77),"M.D.","")</f>
        <v/>
      </c>
      <c r="U98" s="428" t="str">
        <f t="shared" si="107"/>
        <v/>
      </c>
      <c r="V98" s="429" t="str">
        <f t="shared" si="108"/>
        <v/>
      </c>
      <c r="W98" s="429" t="str">
        <f t="shared" si="109"/>
        <v/>
      </c>
      <c r="X98" s="430" t="str">
        <f t="shared" si="110"/>
        <v/>
      </c>
      <c r="Y98" s="429" t="str">
        <f t="shared" si="111"/>
        <v/>
      </c>
      <c r="Z98" s="429" t="str">
        <f t="shared" si="88"/>
        <v/>
      </c>
      <c r="AA98" s="429" t="str">
        <f t="shared" si="89"/>
        <v/>
      </c>
      <c r="AB98" s="429" t="str">
        <f t="shared" si="90"/>
        <v/>
      </c>
      <c r="AC98" s="429" t="str">
        <f t="shared" si="91"/>
        <v/>
      </c>
      <c r="AD98" s="429" t="str">
        <f t="shared" si="92"/>
        <v/>
      </c>
      <c r="AE98" s="429" t="str">
        <f t="shared" si="112"/>
        <v/>
      </c>
      <c r="AF98" s="429" t="str">
        <f t="shared" si="93"/>
        <v/>
      </c>
      <c r="AG98" s="429" t="str">
        <f t="shared" si="94"/>
        <v/>
      </c>
      <c r="AH98" s="429" t="str">
        <f t="shared" si="95"/>
        <v/>
      </c>
      <c r="AI98" s="431" t="str">
        <f t="shared" si="96"/>
        <v/>
      </c>
      <c r="AJ98" s="429" t="str">
        <f t="shared" si="113"/>
        <v/>
      </c>
      <c r="AK98" s="429" t="str">
        <f t="shared" si="114"/>
        <v/>
      </c>
      <c r="AL98" s="429" t="str">
        <f t="shared" si="115"/>
        <v/>
      </c>
      <c r="AM98" s="429" t="str">
        <f t="shared" si="116"/>
        <v/>
      </c>
      <c r="AN98" s="432"/>
      <c r="AO98" s="432"/>
      <c r="AP98" s="205"/>
      <c r="AQ98" s="205"/>
      <c r="AR98" s="205"/>
      <c r="AS98" s="205"/>
      <c r="AT98" s="205"/>
      <c r="AU98" s="205"/>
      <c r="AV98" s="205"/>
      <c r="AW98" s="205"/>
      <c r="AX98" s="205"/>
      <c r="AY98" s="205"/>
      <c r="AZ98" s="432"/>
      <c r="BU98" s="152">
        <v>76</v>
      </c>
      <c r="BV98" s="433" t="str">
        <f t="shared" si="97"/>
        <v/>
      </c>
      <c r="BW98" s="433" t="str">
        <f t="shared" si="98"/>
        <v/>
      </c>
      <c r="BX98" s="434" t="str">
        <f t="shared" si="99"/>
        <v/>
      </c>
      <c r="BY98" s="205" t="str">
        <f t="shared" si="117"/>
        <v/>
      </c>
      <c r="BZ98" s="205" t="str">
        <f t="shared" si="147"/>
        <v/>
      </c>
      <c r="CA98" s="207" t="str">
        <f t="shared" si="75"/>
        <v/>
      </c>
      <c r="CB98" s="453" t="str">
        <f>IF(BY98="","",COUNTIF(BY$23:BY97,"&lt;1")+1)</f>
        <v/>
      </c>
      <c r="CC98" s="205" t="str">
        <f t="shared" si="118"/>
        <v/>
      </c>
      <c r="CD98" s="436" t="str">
        <f t="shared" si="100"/>
        <v/>
      </c>
      <c r="CE98" s="433" t="str">
        <f t="shared" si="119"/>
        <v/>
      </c>
      <c r="CF98" s="438" t="str">
        <f t="shared" si="101"/>
        <v/>
      </c>
      <c r="CG98" s="433" t="str">
        <f t="shared" si="102"/>
        <v/>
      </c>
      <c r="CH98" s="439" t="str">
        <f t="shared" si="103"/>
        <v/>
      </c>
      <c r="CI98" s="205" t="str">
        <f t="shared" si="120"/>
        <v/>
      </c>
      <c r="CJ98" s="205" t="str">
        <f t="shared" si="121"/>
        <v/>
      </c>
      <c r="CK98" s="205" t="str">
        <f>IF(OR(N98="PIPAY450",N98="PIPAY900"),MRIt(J98,M98,V98,N98),IF(N98="OGFConNEW",MRIt(H98,M98,V98,N98),IF(N98="PIOGFCPAY450",MAX(60,(0.3*J98)+35),"")))</f>
        <v/>
      </c>
      <c r="CL98" s="205" t="str">
        <f t="shared" si="122"/>
        <v/>
      </c>
      <c r="CM98" s="208">
        <f t="shared" si="123"/>
        <v>0</v>
      </c>
      <c r="CN98" s="440" t="str">
        <f>IFERROR(IF(N98="60PAY900",ADJ60x(CM98),IF(N98="75PAY450",ADJ75x(CM98),IF(N98="PIPAY900",ADJPoTthick(CM98,CL98),IF(N98="PIPAY450",ADJPoTthin(CM98,CL98),IF(N98="OGFConNEW",ADJPoTogfc(CL98),""))))),"must corr")</f>
        <v/>
      </c>
      <c r="CO98" s="441" t="str">
        <f t="shared" si="124"/>
        <v/>
      </c>
      <c r="CQ98" s="205" t="str">
        <f t="shared" si="125"/>
        <v/>
      </c>
      <c r="CR98" s="205" t="str">
        <f>IF(OR(N98="PIPAY450",N98="PIPAY900",N98="PIOGFCPAY450",N98="75OGFCPAY450"),MRIt(J98,M98,V98,N98),IF(N98="OGFConNEW",MRIt(H98,M98,V98,N98),""))</f>
        <v/>
      </c>
      <c r="CS98" s="205" t="str">
        <f t="shared" si="126"/>
        <v/>
      </c>
      <c r="CT98" s="208" t="str">
        <f t="shared" si="127"/>
        <v/>
      </c>
      <c r="CU98" s="440" t="str">
        <f>IFERROR(IF(N98="60PAY900",ADJ60x(CT98),IF(N98="75PAY450",ADJ75x(CT98),IF(N98="PIPAY900",ADJPoTthick(CT98,CS98),IF(N98="PIPAY450",ADJPoTthin(CT98,CS98),IF(N98="OGFConNEW",ADJPoTogfc(CS98),""))))),"must corr")</f>
        <v/>
      </c>
      <c r="CV98" s="442" t="str">
        <f t="shared" si="128"/>
        <v/>
      </c>
      <c r="CW98" s="443"/>
      <c r="CY98" s="207"/>
      <c r="CZ98" s="444" t="s">
        <v>1876</v>
      </c>
      <c r="DA98" s="445" t="str">
        <f>IFERROR(IF(AZ98=TRUE,corval(CO98,CV98),CO98),CZ98)</f>
        <v/>
      </c>
      <c r="DB98" s="205" t="b">
        <f t="shared" si="129"/>
        <v>0</v>
      </c>
      <c r="DC98" s="205" t="b">
        <f t="shared" si="130"/>
        <v>1</v>
      </c>
      <c r="DD98" s="205" t="b">
        <f t="shared" si="131"/>
        <v>1</v>
      </c>
      <c r="DE98" s="446" t="str">
        <f t="shared" si="132"/>
        <v/>
      </c>
      <c r="DG98" s="208" t="str">
        <f t="shared" si="133"/>
        <v/>
      </c>
      <c r="DH98" s="208">
        <f t="shared" si="134"/>
        <v>0</v>
      </c>
      <c r="DI98" s="205" t="e">
        <f t="shared" si="135"/>
        <v>#VALUE!</v>
      </c>
      <c r="DJ98" s="205" t="e">
        <f t="shared" si="136"/>
        <v>#VALUE!</v>
      </c>
      <c r="DK98" s="205" t="e">
        <f t="shared" si="137"/>
        <v>#VALUE!</v>
      </c>
      <c r="DM98" s="208">
        <f t="shared" si="138"/>
        <v>0</v>
      </c>
      <c r="DN98" s="208">
        <f t="shared" si="139"/>
        <v>0</v>
      </c>
      <c r="DO98" s="205">
        <f t="shared" si="140"/>
        <v>75</v>
      </c>
      <c r="DP98" s="205">
        <f t="shared" si="141"/>
        <v>0</v>
      </c>
      <c r="DQ98" s="446" t="e">
        <f t="shared" ca="1" si="142"/>
        <v>#NAME?</v>
      </c>
      <c r="DR98" s="446" t="e">
        <f t="shared" ca="1" si="143"/>
        <v>#NAME?</v>
      </c>
      <c r="DT98" s="208">
        <f t="shared" si="144"/>
        <v>0</v>
      </c>
      <c r="DU98" s="446" t="e">
        <f t="shared" ca="1" si="145"/>
        <v>#NAME?</v>
      </c>
      <c r="DV98" s="446" t="e">
        <f t="shared" ca="1" si="146"/>
        <v>#NAME?</v>
      </c>
    </row>
    <row r="99" spans="1:126" ht="15.75" x14ac:dyDescent="0.25">
      <c r="A99" s="448" t="str">
        <f>IFERROR(ROUNDUP(IF(OR(N99="PIPAY450",N99="PIPAY900"),MRIt(J99,M99,V99,N99),IF(N99="PIOGFCPAY450",MAX(60,(0.3*J99)+35),"")),1),"")</f>
        <v/>
      </c>
      <c r="B99" s="413">
        <v>77</v>
      </c>
      <c r="C99" s="414"/>
      <c r="D99" s="449"/>
      <c r="E99" s="416" t="str">
        <f>IF('EXIST IP'!A78="","",'EXIST IP'!A78)</f>
        <v/>
      </c>
      <c r="F99" s="450" t="str">
        <f>IF('EXIST IP'!B78="","",'EXIST IP'!B78)</f>
        <v/>
      </c>
      <c r="G99" s="450" t="str">
        <f>IF('EXIST IP'!C78="","",'EXIST IP'!C78)</f>
        <v/>
      </c>
      <c r="H99" s="418" t="str">
        <f>IF('EXIST IP'!D78="","",'EXIST IP'!D78)</f>
        <v/>
      </c>
      <c r="I99" s="451" t="str">
        <f>IF(BASELINE!D78="","",BASELINE!D78)</f>
        <v/>
      </c>
      <c r="J99" s="420"/>
      <c r="K99" s="421"/>
      <c r="L99" s="422" t="str">
        <f>IF(FINAL!D78=0,"",FINAL!D78)</f>
        <v/>
      </c>
      <c r="M99" s="421"/>
      <c r="N99" s="421"/>
      <c r="O99" s="421"/>
      <c r="P99" s="423" t="str">
        <f t="shared" si="104"/>
        <v/>
      </c>
      <c r="Q99" s="424" t="str">
        <f t="shared" si="105"/>
        <v/>
      </c>
      <c r="R99" s="456"/>
      <c r="S99" s="452" t="str">
        <f t="shared" si="106"/>
        <v/>
      </c>
      <c r="T99" s="427" t="str">
        <f>IF(OR(BASELINE!I78&gt;BASELINE!J78,FINAL!I78&gt;FINAL!J78),"M.D.","")</f>
        <v/>
      </c>
      <c r="U99" s="428" t="str">
        <f t="shared" si="107"/>
        <v/>
      </c>
      <c r="V99" s="429" t="str">
        <f t="shared" si="108"/>
        <v/>
      </c>
      <c r="W99" s="429" t="str">
        <f t="shared" si="109"/>
        <v/>
      </c>
      <c r="X99" s="430" t="str">
        <f t="shared" si="110"/>
        <v/>
      </c>
      <c r="Y99" s="429" t="str">
        <f t="shared" si="111"/>
        <v/>
      </c>
      <c r="Z99" s="429" t="str">
        <f t="shared" si="88"/>
        <v/>
      </c>
      <c r="AA99" s="429" t="str">
        <f t="shared" si="89"/>
        <v/>
      </c>
      <c r="AB99" s="429" t="str">
        <f t="shared" si="90"/>
        <v/>
      </c>
      <c r="AC99" s="429" t="str">
        <f t="shared" si="91"/>
        <v/>
      </c>
      <c r="AD99" s="429" t="str">
        <f t="shared" si="92"/>
        <v/>
      </c>
      <c r="AE99" s="429" t="str">
        <f t="shared" si="112"/>
        <v/>
      </c>
      <c r="AF99" s="429" t="str">
        <f t="shared" si="93"/>
        <v/>
      </c>
      <c r="AG99" s="429" t="str">
        <f t="shared" si="94"/>
        <v/>
      </c>
      <c r="AH99" s="429" t="str">
        <f t="shared" si="95"/>
        <v/>
      </c>
      <c r="AI99" s="431" t="str">
        <f t="shared" si="96"/>
        <v/>
      </c>
      <c r="AJ99" s="429" t="str">
        <f t="shared" si="113"/>
        <v/>
      </c>
      <c r="AK99" s="429" t="str">
        <f t="shared" si="114"/>
        <v/>
      </c>
      <c r="AL99" s="429" t="str">
        <f t="shared" si="115"/>
        <v/>
      </c>
      <c r="AM99" s="429" t="str">
        <f t="shared" si="116"/>
        <v/>
      </c>
      <c r="AN99" s="432"/>
      <c r="AO99" s="432"/>
      <c r="AP99" s="205"/>
      <c r="AQ99" s="205"/>
      <c r="AR99" s="205"/>
      <c r="AS99" s="205"/>
      <c r="AT99" s="205"/>
      <c r="AU99" s="205"/>
      <c r="AV99" s="205"/>
      <c r="AW99" s="205"/>
      <c r="AX99" s="205"/>
      <c r="AY99" s="205"/>
      <c r="AZ99" s="432"/>
      <c r="BU99" s="152">
        <v>77</v>
      </c>
      <c r="BV99" s="433" t="str">
        <f t="shared" si="97"/>
        <v/>
      </c>
      <c r="BW99" s="433" t="str">
        <f t="shared" si="98"/>
        <v/>
      </c>
      <c r="BX99" s="434" t="str">
        <f t="shared" si="99"/>
        <v/>
      </c>
      <c r="BY99" s="205" t="str">
        <f t="shared" si="117"/>
        <v/>
      </c>
      <c r="BZ99" s="205" t="str">
        <f t="shared" si="147"/>
        <v/>
      </c>
      <c r="CA99" s="207" t="str">
        <f t="shared" si="75"/>
        <v/>
      </c>
      <c r="CB99" s="453" t="str">
        <f>IF(BY99="","",COUNTIF(BY$23:BY98,"&lt;1")+1)</f>
        <v/>
      </c>
      <c r="CC99" s="205" t="str">
        <f t="shared" si="118"/>
        <v/>
      </c>
      <c r="CD99" s="436" t="str">
        <f t="shared" si="100"/>
        <v/>
      </c>
      <c r="CE99" s="433" t="str">
        <f t="shared" si="119"/>
        <v/>
      </c>
      <c r="CF99" s="438" t="str">
        <f t="shared" si="101"/>
        <v/>
      </c>
      <c r="CG99" s="433" t="str">
        <f t="shared" si="102"/>
        <v/>
      </c>
      <c r="CH99" s="439" t="str">
        <f t="shared" si="103"/>
        <v/>
      </c>
      <c r="CI99" s="205" t="str">
        <f t="shared" si="120"/>
        <v/>
      </c>
      <c r="CJ99" s="205" t="str">
        <f t="shared" si="121"/>
        <v/>
      </c>
      <c r="CK99" s="205" t="str">
        <f>IF(OR(N99="PIPAY450",N99="PIPAY900"),MRIt(J99,M99,V99,N99),IF(N99="OGFConNEW",MRIt(H99,M99,V99,N99),IF(N99="PIOGFCPAY450",MAX(60,(0.3*J99)+35),"")))</f>
        <v/>
      </c>
      <c r="CL99" s="205" t="str">
        <f t="shared" si="122"/>
        <v/>
      </c>
      <c r="CM99" s="208">
        <f t="shared" si="123"/>
        <v>0</v>
      </c>
      <c r="CN99" s="440" t="str">
        <f>IFERROR(IF(N99="60PAY900",ADJ60x(CM99),IF(N99="75PAY450",ADJ75x(CM99),IF(N99="PIPAY900",ADJPoTthick(CM99,CL99),IF(N99="PIPAY450",ADJPoTthin(CM99,CL99),IF(N99="OGFConNEW",ADJPoTogfc(CL99),""))))),"must corr")</f>
        <v/>
      </c>
      <c r="CO99" s="441" t="str">
        <f t="shared" si="124"/>
        <v/>
      </c>
      <c r="CQ99" s="205" t="str">
        <f t="shared" si="125"/>
        <v/>
      </c>
      <c r="CR99" s="205" t="str">
        <f>IF(OR(N99="PIPAY450",N99="PIPAY900",N99="PIOGFCPAY450",N99="75OGFCPAY450"),MRIt(J99,M99,V99,N99),IF(N99="OGFConNEW",MRIt(H99,M99,V99,N99),""))</f>
        <v/>
      </c>
      <c r="CS99" s="205" t="str">
        <f t="shared" si="126"/>
        <v/>
      </c>
      <c r="CT99" s="208" t="str">
        <f t="shared" si="127"/>
        <v/>
      </c>
      <c r="CU99" s="440" t="str">
        <f>IFERROR(IF(N99="60PAY900",ADJ60x(CT99),IF(N99="75PAY450",ADJ75x(CT99),IF(N99="PIPAY900",ADJPoTthick(CT99,CS99),IF(N99="PIPAY450",ADJPoTthin(CT99,CS99),IF(N99="OGFConNEW",ADJPoTogfc(CS99),""))))),"must corr")</f>
        <v/>
      </c>
      <c r="CV99" s="442" t="str">
        <f t="shared" si="128"/>
        <v/>
      </c>
      <c r="CW99" s="443"/>
      <c r="CY99" s="207"/>
      <c r="CZ99" s="444" t="s">
        <v>1876</v>
      </c>
      <c r="DA99" s="445" t="str">
        <f>IFERROR(IF(AZ99=TRUE,corval(CO99,CV99),CO99),CZ99)</f>
        <v/>
      </c>
      <c r="DB99" s="205" t="b">
        <f t="shared" si="129"/>
        <v>0</v>
      </c>
      <c r="DC99" s="205" t="b">
        <f t="shared" si="130"/>
        <v>1</v>
      </c>
      <c r="DD99" s="205" t="b">
        <f t="shared" si="131"/>
        <v>1</v>
      </c>
      <c r="DE99" s="446" t="str">
        <f t="shared" si="132"/>
        <v/>
      </c>
      <c r="DG99" s="208" t="str">
        <f t="shared" si="133"/>
        <v/>
      </c>
      <c r="DH99" s="208">
        <f t="shared" si="134"/>
        <v>0</v>
      </c>
      <c r="DI99" s="205" t="e">
        <f t="shared" si="135"/>
        <v>#VALUE!</v>
      </c>
      <c r="DJ99" s="205" t="e">
        <f t="shared" si="136"/>
        <v>#VALUE!</v>
      </c>
      <c r="DK99" s="205" t="e">
        <f t="shared" si="137"/>
        <v>#VALUE!</v>
      </c>
      <c r="DM99" s="208">
        <f t="shared" si="138"/>
        <v>0</v>
      </c>
      <c r="DN99" s="208">
        <f t="shared" si="139"/>
        <v>0</v>
      </c>
      <c r="DO99" s="205">
        <f t="shared" si="140"/>
        <v>75</v>
      </c>
      <c r="DP99" s="205">
        <f t="shared" si="141"/>
        <v>0</v>
      </c>
      <c r="DQ99" s="446" t="e">
        <f t="shared" ca="1" si="142"/>
        <v>#NAME?</v>
      </c>
      <c r="DR99" s="446" t="e">
        <f t="shared" ca="1" si="143"/>
        <v>#NAME?</v>
      </c>
      <c r="DT99" s="208">
        <f t="shared" si="144"/>
        <v>0</v>
      </c>
      <c r="DU99" s="446" t="e">
        <f t="shared" ca="1" si="145"/>
        <v>#NAME?</v>
      </c>
      <c r="DV99" s="446" t="e">
        <f t="shared" ca="1" si="146"/>
        <v>#NAME?</v>
      </c>
    </row>
    <row r="100" spans="1:126" ht="15.75" x14ac:dyDescent="0.25">
      <c r="A100" s="448" t="str">
        <f>IFERROR(ROUNDUP(IF(OR(N100="PIPAY450",N100="PIPAY900"),MRIt(J100,M100,V100,N100),IF(N100="PIOGFCPAY450",MAX(60,(0.3*J100)+35),"")),1),"")</f>
        <v/>
      </c>
      <c r="B100" s="413">
        <v>78</v>
      </c>
      <c r="C100" s="414"/>
      <c r="D100" s="449"/>
      <c r="E100" s="416" t="str">
        <f>IF('EXIST IP'!A79="","",'EXIST IP'!A79)</f>
        <v/>
      </c>
      <c r="F100" s="450" t="str">
        <f>IF('EXIST IP'!B79="","",'EXIST IP'!B79)</f>
        <v/>
      </c>
      <c r="G100" s="450" t="str">
        <f>IF('EXIST IP'!C79="","",'EXIST IP'!C79)</f>
        <v/>
      </c>
      <c r="H100" s="418" t="str">
        <f>IF('EXIST IP'!D79="","",'EXIST IP'!D79)</f>
        <v/>
      </c>
      <c r="I100" s="451" t="str">
        <f>IF(BASELINE!D79="","",BASELINE!D79)</f>
        <v/>
      </c>
      <c r="J100" s="420"/>
      <c r="K100" s="421"/>
      <c r="L100" s="422" t="str">
        <f>IF(FINAL!D79=0,"",FINAL!D79)</f>
        <v/>
      </c>
      <c r="M100" s="421"/>
      <c r="N100" s="421"/>
      <c r="O100" s="421"/>
      <c r="P100" s="423" t="str">
        <f t="shared" si="104"/>
        <v/>
      </c>
      <c r="Q100" s="424" t="str">
        <f t="shared" si="105"/>
        <v/>
      </c>
      <c r="R100" s="456"/>
      <c r="S100" s="452" t="str">
        <f t="shared" si="106"/>
        <v/>
      </c>
      <c r="T100" s="427" t="str">
        <f>IF(OR(BASELINE!I79&gt;BASELINE!J79,FINAL!I79&gt;FINAL!J79),"M.D.","")</f>
        <v/>
      </c>
      <c r="U100" s="428" t="str">
        <f t="shared" si="107"/>
        <v/>
      </c>
      <c r="V100" s="429" t="str">
        <f t="shared" si="108"/>
        <v/>
      </c>
      <c r="W100" s="429" t="str">
        <f t="shared" si="109"/>
        <v/>
      </c>
      <c r="X100" s="430" t="str">
        <f t="shared" si="110"/>
        <v/>
      </c>
      <c r="Y100" s="429" t="str">
        <f t="shared" si="111"/>
        <v/>
      </c>
      <c r="Z100" s="429" t="str">
        <f t="shared" si="88"/>
        <v/>
      </c>
      <c r="AA100" s="429" t="str">
        <f t="shared" si="89"/>
        <v/>
      </c>
      <c r="AB100" s="429" t="str">
        <f t="shared" si="90"/>
        <v/>
      </c>
      <c r="AC100" s="429" t="str">
        <f t="shared" si="91"/>
        <v/>
      </c>
      <c r="AD100" s="429" t="str">
        <f t="shared" si="92"/>
        <v/>
      </c>
      <c r="AE100" s="429" t="str">
        <f t="shared" si="112"/>
        <v/>
      </c>
      <c r="AF100" s="429" t="str">
        <f t="shared" si="93"/>
        <v/>
      </c>
      <c r="AG100" s="429" t="str">
        <f t="shared" si="94"/>
        <v/>
      </c>
      <c r="AH100" s="429" t="str">
        <f t="shared" si="95"/>
        <v/>
      </c>
      <c r="AI100" s="431" t="str">
        <f t="shared" si="96"/>
        <v/>
      </c>
      <c r="AJ100" s="429" t="str">
        <f t="shared" si="113"/>
        <v/>
      </c>
      <c r="AK100" s="429" t="str">
        <f t="shared" si="114"/>
        <v/>
      </c>
      <c r="AL100" s="429" t="str">
        <f t="shared" si="115"/>
        <v/>
      </c>
      <c r="AM100" s="429" t="str">
        <f t="shared" si="116"/>
        <v/>
      </c>
      <c r="AN100" s="432"/>
      <c r="AO100" s="432"/>
      <c r="AP100" s="205"/>
      <c r="AQ100" s="205"/>
      <c r="AR100" s="205"/>
      <c r="AS100" s="205"/>
      <c r="AT100" s="205"/>
      <c r="AU100" s="205"/>
      <c r="AV100" s="205"/>
      <c r="AW100" s="205"/>
      <c r="AX100" s="205"/>
      <c r="AY100" s="205"/>
      <c r="AZ100" s="432"/>
      <c r="BU100" s="152">
        <v>78</v>
      </c>
      <c r="BV100" s="433" t="str">
        <f t="shared" si="97"/>
        <v/>
      </c>
      <c r="BW100" s="433" t="str">
        <f t="shared" si="98"/>
        <v/>
      </c>
      <c r="BX100" s="434" t="str">
        <f t="shared" si="99"/>
        <v/>
      </c>
      <c r="BY100" s="205" t="str">
        <f t="shared" si="117"/>
        <v/>
      </c>
      <c r="BZ100" s="205" t="str">
        <f t="shared" si="147"/>
        <v/>
      </c>
      <c r="CA100" s="207" t="str">
        <f t="shared" si="75"/>
        <v/>
      </c>
      <c r="CB100" s="453" t="str">
        <f>IF(BY100="","",COUNTIF(BY$23:BY99,"&lt;1")+1)</f>
        <v/>
      </c>
      <c r="CC100" s="205" t="str">
        <f t="shared" si="118"/>
        <v/>
      </c>
      <c r="CD100" s="436" t="str">
        <f t="shared" si="100"/>
        <v/>
      </c>
      <c r="CE100" s="433" t="str">
        <f t="shared" si="119"/>
        <v/>
      </c>
      <c r="CF100" s="438" t="str">
        <f t="shared" si="101"/>
        <v/>
      </c>
      <c r="CG100" s="433" t="str">
        <f t="shared" si="102"/>
        <v/>
      </c>
      <c r="CH100" s="439" t="str">
        <f t="shared" si="103"/>
        <v/>
      </c>
      <c r="CI100" s="205" t="str">
        <f t="shared" si="120"/>
        <v/>
      </c>
      <c r="CJ100" s="205" t="str">
        <f t="shared" si="121"/>
        <v/>
      </c>
      <c r="CK100" s="205" t="str">
        <f>IF(OR(N100="PIPAY450",N100="PIPAY900"),MRIt(J100,M100,V100,N100),IF(N100="OGFConNEW",MRIt(H100,M100,V100,N100),IF(N100="PIOGFCPAY450",MAX(60,(0.3*J100)+35),"")))</f>
        <v/>
      </c>
      <c r="CL100" s="205" t="str">
        <f t="shared" si="122"/>
        <v/>
      </c>
      <c r="CM100" s="208">
        <f t="shared" si="123"/>
        <v>0</v>
      </c>
      <c r="CN100" s="440" t="str">
        <f>IFERROR(IF(N100="60PAY900",ADJ60x(CM100),IF(N100="75PAY450",ADJ75x(CM100),IF(N100="PIPAY900",ADJPoTthick(CM100,CL100),IF(N100="PIPAY450",ADJPoTthin(CM100,CL100),IF(N100="OGFConNEW",ADJPoTogfc(CL100),""))))),"must corr")</f>
        <v/>
      </c>
      <c r="CO100" s="441" t="str">
        <f t="shared" si="124"/>
        <v/>
      </c>
      <c r="CQ100" s="205" t="str">
        <f t="shared" si="125"/>
        <v/>
      </c>
      <c r="CR100" s="205" t="str">
        <f>IF(OR(N100="PIPAY450",N100="PIPAY900",N100="PIOGFCPAY450",N100="75OGFCPAY450"),MRIt(J100,M100,V100,N100),IF(N100="OGFConNEW",MRIt(H100,M100,V100,N100),""))</f>
        <v/>
      </c>
      <c r="CS100" s="205" t="str">
        <f t="shared" si="126"/>
        <v/>
      </c>
      <c r="CT100" s="208" t="str">
        <f t="shared" si="127"/>
        <v/>
      </c>
      <c r="CU100" s="440" t="str">
        <f>IFERROR(IF(N100="60PAY900",ADJ60x(CT100),IF(N100="75PAY450",ADJ75x(CT100),IF(N100="PIPAY900",ADJPoTthick(CT100,CS100),IF(N100="PIPAY450",ADJPoTthin(CT100,CS100),IF(N100="OGFConNEW",ADJPoTogfc(CS100),""))))),"must corr")</f>
        <v/>
      </c>
      <c r="CV100" s="442" t="str">
        <f t="shared" si="128"/>
        <v/>
      </c>
      <c r="CW100" s="443"/>
      <c r="CY100" s="207"/>
      <c r="CZ100" s="444" t="s">
        <v>1876</v>
      </c>
      <c r="DA100" s="445" t="str">
        <f>IFERROR(IF(AZ100=TRUE,corval(CO100,CV100),CO100),CZ100)</f>
        <v/>
      </c>
      <c r="DB100" s="205" t="b">
        <f t="shared" si="129"/>
        <v>0</v>
      </c>
      <c r="DC100" s="205" t="b">
        <f t="shared" si="130"/>
        <v>1</v>
      </c>
      <c r="DD100" s="205" t="b">
        <f t="shared" si="131"/>
        <v>1</v>
      </c>
      <c r="DE100" s="446" t="str">
        <f t="shared" si="132"/>
        <v/>
      </c>
      <c r="DG100" s="208" t="str">
        <f t="shared" si="133"/>
        <v/>
      </c>
      <c r="DH100" s="208">
        <f t="shared" si="134"/>
        <v>0</v>
      </c>
      <c r="DI100" s="205" t="e">
        <f t="shared" si="135"/>
        <v>#VALUE!</v>
      </c>
      <c r="DJ100" s="205" t="e">
        <f t="shared" si="136"/>
        <v>#VALUE!</v>
      </c>
      <c r="DK100" s="205" t="e">
        <f t="shared" si="137"/>
        <v>#VALUE!</v>
      </c>
      <c r="DM100" s="208">
        <f t="shared" si="138"/>
        <v>0</v>
      </c>
      <c r="DN100" s="208">
        <f t="shared" si="139"/>
        <v>0</v>
      </c>
      <c r="DO100" s="205">
        <f t="shared" si="140"/>
        <v>75</v>
      </c>
      <c r="DP100" s="205">
        <f t="shared" si="141"/>
        <v>0</v>
      </c>
      <c r="DQ100" s="446" t="e">
        <f t="shared" ca="1" si="142"/>
        <v>#NAME?</v>
      </c>
      <c r="DR100" s="446" t="e">
        <f t="shared" ca="1" si="143"/>
        <v>#NAME?</v>
      </c>
      <c r="DT100" s="208">
        <f t="shared" si="144"/>
        <v>0</v>
      </c>
      <c r="DU100" s="446" t="e">
        <f t="shared" ca="1" si="145"/>
        <v>#NAME?</v>
      </c>
      <c r="DV100" s="446" t="e">
        <f t="shared" ca="1" si="146"/>
        <v>#NAME?</v>
      </c>
    </row>
    <row r="101" spans="1:126" ht="15" customHeight="1" x14ac:dyDescent="0.25">
      <c r="A101" s="448" t="str">
        <f>IFERROR(ROUNDUP(IF(OR(N101="PIPAY450",N101="PIPAY900"),MRIt(J101,M101,V101,N101),IF(N101="PIOGFCPAY450",MAX(60,(0.3*J101)+35),"")),1),"")</f>
        <v/>
      </c>
      <c r="B101" s="413">
        <v>79</v>
      </c>
      <c r="C101" s="414"/>
      <c r="D101" s="449"/>
      <c r="E101" s="416" t="str">
        <f>IF('EXIST IP'!A80="","",'EXIST IP'!A80)</f>
        <v/>
      </c>
      <c r="F101" s="450" t="str">
        <f>IF('EXIST IP'!B80="","",'EXIST IP'!B80)</f>
        <v/>
      </c>
      <c r="G101" s="450" t="str">
        <f>IF('EXIST IP'!C80="","",'EXIST IP'!C80)</f>
        <v/>
      </c>
      <c r="H101" s="418" t="str">
        <f>IF('EXIST IP'!D80="","",'EXIST IP'!D80)</f>
        <v/>
      </c>
      <c r="I101" s="451" t="str">
        <f>IF(BASELINE!D80="","",BASELINE!D80)</f>
        <v/>
      </c>
      <c r="J101" s="420"/>
      <c r="K101" s="421"/>
      <c r="L101" s="422" t="str">
        <f>IF(FINAL!D80=0,"",FINAL!D80)</f>
        <v/>
      </c>
      <c r="M101" s="421"/>
      <c r="N101" s="421"/>
      <c r="O101" s="421"/>
      <c r="P101" s="423" t="str">
        <f t="shared" si="104"/>
        <v/>
      </c>
      <c r="Q101" s="424" t="str">
        <f t="shared" si="105"/>
        <v/>
      </c>
      <c r="R101" s="456"/>
      <c r="S101" s="452" t="str">
        <f t="shared" si="106"/>
        <v/>
      </c>
      <c r="T101" s="427" t="str">
        <f>IF(OR(BASELINE!I80&gt;BASELINE!J80,FINAL!I80&gt;FINAL!J80),"M.D.","")</f>
        <v/>
      </c>
      <c r="U101" s="428" t="str">
        <f t="shared" si="107"/>
        <v/>
      </c>
      <c r="V101" s="429" t="str">
        <f t="shared" si="108"/>
        <v/>
      </c>
      <c r="W101" s="429" t="str">
        <f t="shared" si="109"/>
        <v/>
      </c>
      <c r="X101" s="430" t="str">
        <f t="shared" si="110"/>
        <v/>
      </c>
      <c r="Y101" s="429" t="str">
        <f t="shared" si="111"/>
        <v/>
      </c>
      <c r="Z101" s="429" t="str">
        <f t="shared" si="88"/>
        <v/>
      </c>
      <c r="AA101" s="429" t="str">
        <f t="shared" si="89"/>
        <v/>
      </c>
      <c r="AB101" s="429" t="str">
        <f t="shared" si="90"/>
        <v/>
      </c>
      <c r="AC101" s="429" t="str">
        <f t="shared" si="91"/>
        <v/>
      </c>
      <c r="AD101" s="429" t="str">
        <f t="shared" si="92"/>
        <v/>
      </c>
      <c r="AE101" s="429" t="str">
        <f t="shared" si="112"/>
        <v/>
      </c>
      <c r="AF101" s="429" t="str">
        <f t="shared" si="93"/>
        <v/>
      </c>
      <c r="AG101" s="429" t="str">
        <f t="shared" si="94"/>
        <v/>
      </c>
      <c r="AH101" s="429" t="str">
        <f t="shared" si="95"/>
        <v/>
      </c>
      <c r="AI101" s="431" t="str">
        <f t="shared" si="96"/>
        <v/>
      </c>
      <c r="AJ101" s="429" t="str">
        <f t="shared" si="113"/>
        <v/>
      </c>
      <c r="AK101" s="429" t="str">
        <f t="shared" si="114"/>
        <v/>
      </c>
      <c r="AL101" s="429" t="str">
        <f t="shared" si="115"/>
        <v/>
      </c>
      <c r="AM101" s="429" t="str">
        <f t="shared" si="116"/>
        <v/>
      </c>
      <c r="AN101" s="432"/>
      <c r="AO101" s="432"/>
      <c r="AP101" s="205"/>
      <c r="AQ101" s="205"/>
      <c r="AR101" s="205"/>
      <c r="AS101" s="205"/>
      <c r="AT101" s="205"/>
      <c r="AU101" s="205"/>
      <c r="AV101" s="205"/>
      <c r="AW101" s="205"/>
      <c r="AX101" s="205"/>
      <c r="AY101" s="205"/>
      <c r="AZ101" s="432"/>
      <c r="BU101" s="152">
        <v>79</v>
      </c>
      <c r="BV101" s="433" t="str">
        <f t="shared" si="97"/>
        <v/>
      </c>
      <c r="BW101" s="433" t="str">
        <f t="shared" si="98"/>
        <v/>
      </c>
      <c r="BX101" s="434" t="str">
        <f t="shared" si="99"/>
        <v/>
      </c>
      <c r="BY101" s="205" t="str">
        <f t="shared" si="117"/>
        <v/>
      </c>
      <c r="BZ101" s="205" t="str">
        <f t="shared" si="147"/>
        <v/>
      </c>
      <c r="CA101" s="207" t="str">
        <f t="shared" si="75"/>
        <v/>
      </c>
      <c r="CB101" s="453" t="str">
        <f>IF(BY101="","",COUNTIF(BY$23:BY100,"&lt;1")+1)</f>
        <v/>
      </c>
      <c r="CC101" s="205" t="str">
        <f t="shared" si="118"/>
        <v/>
      </c>
      <c r="CD101" s="436" t="str">
        <f t="shared" si="100"/>
        <v/>
      </c>
      <c r="CE101" s="433" t="str">
        <f t="shared" si="119"/>
        <v/>
      </c>
      <c r="CF101" s="438" t="str">
        <f t="shared" si="101"/>
        <v/>
      </c>
      <c r="CG101" s="433" t="str">
        <f t="shared" si="102"/>
        <v/>
      </c>
      <c r="CH101" s="439" t="str">
        <f t="shared" si="103"/>
        <v/>
      </c>
      <c r="CI101" s="205" t="str">
        <f t="shared" si="120"/>
        <v/>
      </c>
      <c r="CJ101" s="205" t="str">
        <f t="shared" si="121"/>
        <v/>
      </c>
      <c r="CK101" s="205" t="str">
        <f>IF(OR(N101="PIPAY450",N101="PIPAY900"),MRIt(J101,M101,V101,N101),IF(N101="OGFConNEW",MRIt(H101,M101,V101,N101),IF(N101="PIOGFCPAY450",MAX(60,(0.3*J101)+35),"")))</f>
        <v/>
      </c>
      <c r="CL101" s="205" t="str">
        <f t="shared" si="122"/>
        <v/>
      </c>
      <c r="CM101" s="208">
        <f t="shared" si="123"/>
        <v>0</v>
      </c>
      <c r="CN101" s="440" t="str">
        <f>IFERROR(IF(N101="60PAY900",ADJ60x(CM101),IF(N101="75PAY450",ADJ75x(CM101),IF(N101="PIPAY900",ADJPoTthick(CM101,CL101),IF(N101="PIPAY450",ADJPoTthin(CM101,CL101),IF(N101="OGFConNEW",ADJPoTogfc(CL101),""))))),"must corr")</f>
        <v/>
      </c>
      <c r="CO101" s="441" t="str">
        <f t="shared" si="124"/>
        <v/>
      </c>
      <c r="CQ101" s="205" t="str">
        <f t="shared" si="125"/>
        <v/>
      </c>
      <c r="CR101" s="205" t="str">
        <f>IF(OR(N101="PIPAY450",N101="PIPAY900",N101="PIOGFCPAY450",N101="75OGFCPAY450"),MRIt(J101,M101,V101,N101),IF(N101="OGFConNEW",MRIt(H101,M101,V101,N101),""))</f>
        <v/>
      </c>
      <c r="CS101" s="205" t="str">
        <f t="shared" si="126"/>
        <v/>
      </c>
      <c r="CT101" s="208" t="str">
        <f t="shared" si="127"/>
        <v/>
      </c>
      <c r="CU101" s="440" t="str">
        <f>IFERROR(IF(N101="60PAY900",ADJ60x(CT101),IF(N101="75PAY450",ADJ75x(CT101),IF(N101="PIPAY900",ADJPoTthick(CT101,CS101),IF(N101="PIPAY450",ADJPoTthin(CT101,CS101),IF(N101="OGFConNEW",ADJPoTogfc(CS101),""))))),"must corr")</f>
        <v/>
      </c>
      <c r="CV101" s="442" t="str">
        <f t="shared" si="128"/>
        <v/>
      </c>
      <c r="CW101" s="443"/>
      <c r="CY101" s="207"/>
      <c r="CZ101" s="444" t="s">
        <v>1876</v>
      </c>
      <c r="DA101" s="445" t="str">
        <f>IFERROR(IF(AZ101=TRUE,corval(CO101,CV101),CO101),CZ101)</f>
        <v/>
      </c>
      <c r="DB101" s="205" t="b">
        <f t="shared" si="129"/>
        <v>0</v>
      </c>
      <c r="DC101" s="205" t="b">
        <f t="shared" si="130"/>
        <v>1</v>
      </c>
      <c r="DD101" s="205" t="b">
        <f t="shared" si="131"/>
        <v>1</v>
      </c>
      <c r="DE101" s="446" t="str">
        <f t="shared" si="132"/>
        <v/>
      </c>
      <c r="DG101" s="208" t="str">
        <f t="shared" si="133"/>
        <v/>
      </c>
      <c r="DH101" s="208">
        <f t="shared" si="134"/>
        <v>0</v>
      </c>
      <c r="DI101" s="205" t="e">
        <f t="shared" si="135"/>
        <v>#VALUE!</v>
      </c>
      <c r="DJ101" s="205" t="e">
        <f t="shared" si="136"/>
        <v>#VALUE!</v>
      </c>
      <c r="DK101" s="205" t="e">
        <f t="shared" si="137"/>
        <v>#VALUE!</v>
      </c>
      <c r="DM101" s="208">
        <f t="shared" si="138"/>
        <v>0</v>
      </c>
      <c r="DN101" s="208">
        <f t="shared" si="139"/>
        <v>0</v>
      </c>
      <c r="DO101" s="205">
        <f t="shared" si="140"/>
        <v>75</v>
      </c>
      <c r="DP101" s="205">
        <f t="shared" si="141"/>
        <v>0</v>
      </c>
      <c r="DQ101" s="446" t="e">
        <f t="shared" ca="1" si="142"/>
        <v>#NAME?</v>
      </c>
      <c r="DR101" s="446" t="e">
        <f t="shared" ca="1" si="143"/>
        <v>#NAME?</v>
      </c>
      <c r="DT101" s="208">
        <f t="shared" si="144"/>
        <v>0</v>
      </c>
      <c r="DU101" s="446" t="e">
        <f t="shared" ca="1" si="145"/>
        <v>#NAME?</v>
      </c>
      <c r="DV101" s="446" t="e">
        <f t="shared" ca="1" si="146"/>
        <v>#NAME?</v>
      </c>
    </row>
    <row r="102" spans="1:126" ht="15.75" x14ac:dyDescent="0.25">
      <c r="A102" s="448" t="str">
        <f>IFERROR(ROUNDUP(IF(OR(N102="PIPAY450",N102="PIPAY900"),MRIt(J102,M102,V102,N102),IF(N102="PIOGFCPAY450",MAX(60,(0.3*J102)+35),"")),1),"")</f>
        <v/>
      </c>
      <c r="B102" s="413">
        <v>80</v>
      </c>
      <c r="C102" s="414"/>
      <c r="D102" s="449"/>
      <c r="E102" s="416" t="str">
        <f>IF('EXIST IP'!A81="","",'EXIST IP'!A81)</f>
        <v/>
      </c>
      <c r="F102" s="450" t="str">
        <f>IF('EXIST IP'!B81="","",'EXIST IP'!B81)</f>
        <v/>
      </c>
      <c r="G102" s="450" t="str">
        <f>IF('EXIST IP'!C81="","",'EXIST IP'!C81)</f>
        <v/>
      </c>
      <c r="H102" s="418" t="str">
        <f>IF('EXIST IP'!D81="","",'EXIST IP'!D81)</f>
        <v/>
      </c>
      <c r="I102" s="451" t="str">
        <f>IF(BASELINE!D81="","",BASELINE!D81)</f>
        <v/>
      </c>
      <c r="J102" s="420"/>
      <c r="K102" s="421"/>
      <c r="L102" s="422" t="str">
        <f>IF(FINAL!D81=0,"",FINAL!D81)</f>
        <v/>
      </c>
      <c r="M102" s="421"/>
      <c r="N102" s="421"/>
      <c r="O102" s="421"/>
      <c r="P102" s="423" t="str">
        <f t="shared" si="104"/>
        <v/>
      </c>
      <c r="Q102" s="424" t="str">
        <f t="shared" si="105"/>
        <v/>
      </c>
      <c r="R102" s="456"/>
      <c r="S102" s="452" t="str">
        <f t="shared" si="106"/>
        <v/>
      </c>
      <c r="T102" s="427" t="str">
        <f>IF(OR(BASELINE!I81&gt;BASELINE!J81,FINAL!I81&gt;FINAL!J81),"M.D.","")</f>
        <v/>
      </c>
      <c r="U102" s="428" t="str">
        <f t="shared" si="107"/>
        <v/>
      </c>
      <c r="V102" s="429" t="str">
        <f t="shared" si="108"/>
        <v/>
      </c>
      <c r="W102" s="429" t="str">
        <f t="shared" si="109"/>
        <v/>
      </c>
      <c r="X102" s="430" t="str">
        <f t="shared" si="110"/>
        <v/>
      </c>
      <c r="Y102" s="429" t="str">
        <f t="shared" si="111"/>
        <v/>
      </c>
      <c r="Z102" s="429" t="str">
        <f t="shared" si="88"/>
        <v/>
      </c>
      <c r="AA102" s="429" t="str">
        <f t="shared" si="89"/>
        <v/>
      </c>
      <c r="AB102" s="429" t="str">
        <f t="shared" si="90"/>
        <v/>
      </c>
      <c r="AC102" s="429" t="str">
        <f t="shared" si="91"/>
        <v/>
      </c>
      <c r="AD102" s="429" t="str">
        <f t="shared" si="92"/>
        <v/>
      </c>
      <c r="AE102" s="429" t="str">
        <f t="shared" si="112"/>
        <v/>
      </c>
      <c r="AF102" s="429" t="str">
        <f t="shared" si="93"/>
        <v/>
      </c>
      <c r="AG102" s="429" t="str">
        <f t="shared" si="94"/>
        <v/>
      </c>
      <c r="AH102" s="429" t="str">
        <f t="shared" si="95"/>
        <v/>
      </c>
      <c r="AI102" s="431" t="str">
        <f t="shared" si="96"/>
        <v/>
      </c>
      <c r="AJ102" s="429" t="str">
        <f t="shared" si="113"/>
        <v/>
      </c>
      <c r="AK102" s="429" t="str">
        <f t="shared" si="114"/>
        <v/>
      </c>
      <c r="AL102" s="429" t="str">
        <f t="shared" si="115"/>
        <v/>
      </c>
      <c r="AM102" s="429" t="str">
        <f t="shared" si="116"/>
        <v/>
      </c>
      <c r="AN102" s="432"/>
      <c r="AO102" s="432"/>
      <c r="AP102" s="205"/>
      <c r="AQ102" s="205"/>
      <c r="AR102" s="205"/>
      <c r="AS102" s="205"/>
      <c r="AT102" s="205"/>
      <c r="AU102" s="205"/>
      <c r="AV102" s="205"/>
      <c r="AW102" s="205"/>
      <c r="AX102" s="205"/>
      <c r="AY102" s="205"/>
      <c r="AZ102" s="432"/>
      <c r="BU102" s="152">
        <v>80</v>
      </c>
      <c r="BV102" s="433" t="str">
        <f t="shared" si="97"/>
        <v/>
      </c>
      <c r="BW102" s="433" t="str">
        <f t="shared" si="98"/>
        <v/>
      </c>
      <c r="BX102" s="434" t="str">
        <f t="shared" si="99"/>
        <v/>
      </c>
      <c r="BY102" s="205" t="str">
        <f t="shared" si="117"/>
        <v/>
      </c>
      <c r="BZ102" s="205" t="str">
        <f t="shared" si="147"/>
        <v/>
      </c>
      <c r="CA102" s="207" t="str">
        <f t="shared" si="75"/>
        <v/>
      </c>
      <c r="CB102" s="453" t="str">
        <f>IF(BY102="","",COUNTIF(BY$23:BY101,"&lt;1")+1)</f>
        <v/>
      </c>
      <c r="CC102" s="205" t="str">
        <f t="shared" si="118"/>
        <v/>
      </c>
      <c r="CD102" s="436" t="str">
        <f t="shared" si="100"/>
        <v/>
      </c>
      <c r="CE102" s="433" t="str">
        <f t="shared" si="119"/>
        <v/>
      </c>
      <c r="CF102" s="438" t="str">
        <f t="shared" si="101"/>
        <v/>
      </c>
      <c r="CG102" s="433" t="str">
        <f t="shared" si="102"/>
        <v/>
      </c>
      <c r="CH102" s="439" t="str">
        <f t="shared" si="103"/>
        <v/>
      </c>
      <c r="CI102" s="205" t="str">
        <f t="shared" si="120"/>
        <v/>
      </c>
      <c r="CJ102" s="205" t="str">
        <f t="shared" si="121"/>
        <v/>
      </c>
      <c r="CK102" s="205" t="str">
        <f>IF(OR(N102="PIPAY450",N102="PIPAY900"),MRIt(J102,M102,V102,N102),IF(N102="OGFConNEW",MRIt(H102,M102,V102,N102),IF(N102="PIOGFCPAY450",MAX(60,(0.3*J102)+35),"")))</f>
        <v/>
      </c>
      <c r="CL102" s="205" t="str">
        <f t="shared" si="122"/>
        <v/>
      </c>
      <c r="CM102" s="208">
        <f t="shared" si="123"/>
        <v>0</v>
      </c>
      <c r="CN102" s="440" t="str">
        <f>IFERROR(IF(N102="60PAY900",ADJ60x(CM102),IF(N102="75PAY450",ADJ75x(CM102),IF(N102="PIPAY900",ADJPoTthick(CM102,CL102),IF(N102="PIPAY450",ADJPoTthin(CM102,CL102),IF(N102="OGFConNEW",ADJPoTogfc(CL102),""))))),"must corr")</f>
        <v/>
      </c>
      <c r="CO102" s="441" t="str">
        <f t="shared" si="124"/>
        <v/>
      </c>
      <c r="CQ102" s="205" t="str">
        <f t="shared" si="125"/>
        <v/>
      </c>
      <c r="CR102" s="205" t="str">
        <f>IF(OR(N102="PIPAY450",N102="PIPAY900",N102="PIOGFCPAY450",N102="75OGFCPAY450"),MRIt(J102,M102,V102,N102),IF(N102="OGFConNEW",MRIt(H102,M102,V102,N102),""))</f>
        <v/>
      </c>
      <c r="CS102" s="205" t="str">
        <f t="shared" si="126"/>
        <v/>
      </c>
      <c r="CT102" s="208" t="str">
        <f t="shared" si="127"/>
        <v/>
      </c>
      <c r="CU102" s="440" t="str">
        <f>IFERROR(IF(N102="60PAY900",ADJ60x(CT102),IF(N102="75PAY450",ADJ75x(CT102),IF(N102="PIPAY900",ADJPoTthick(CT102,CS102),IF(N102="PIPAY450",ADJPoTthin(CT102,CS102),IF(N102="OGFConNEW",ADJPoTogfc(CS102),""))))),"must corr")</f>
        <v/>
      </c>
      <c r="CV102" s="442" t="str">
        <f t="shared" si="128"/>
        <v/>
      </c>
      <c r="CW102" s="443"/>
      <c r="CY102" s="207"/>
      <c r="CZ102" s="444" t="s">
        <v>1876</v>
      </c>
      <c r="DA102" s="445" t="str">
        <f>IFERROR(IF(AZ102=TRUE,corval(CO102,CV102),CO102),CZ102)</f>
        <v/>
      </c>
      <c r="DB102" s="205" t="b">
        <f t="shared" si="129"/>
        <v>0</v>
      </c>
      <c r="DC102" s="205" t="b">
        <f t="shared" si="130"/>
        <v>1</v>
      </c>
      <c r="DD102" s="205" t="b">
        <f t="shared" si="131"/>
        <v>1</v>
      </c>
      <c r="DE102" s="446" t="str">
        <f t="shared" si="132"/>
        <v/>
      </c>
      <c r="DG102" s="208" t="str">
        <f t="shared" si="133"/>
        <v/>
      </c>
      <c r="DH102" s="208">
        <f t="shared" si="134"/>
        <v>0</v>
      </c>
      <c r="DI102" s="205" t="e">
        <f t="shared" si="135"/>
        <v>#VALUE!</v>
      </c>
      <c r="DJ102" s="205" t="e">
        <f t="shared" si="136"/>
        <v>#VALUE!</v>
      </c>
      <c r="DK102" s="205" t="e">
        <f t="shared" si="137"/>
        <v>#VALUE!</v>
      </c>
      <c r="DM102" s="208">
        <f t="shared" si="138"/>
        <v>0</v>
      </c>
      <c r="DN102" s="208">
        <f t="shared" si="139"/>
        <v>0</v>
      </c>
      <c r="DO102" s="205">
        <f t="shared" si="140"/>
        <v>75</v>
      </c>
      <c r="DP102" s="205">
        <f t="shared" si="141"/>
        <v>0</v>
      </c>
      <c r="DQ102" s="446" t="e">
        <f t="shared" ca="1" si="142"/>
        <v>#NAME?</v>
      </c>
      <c r="DR102" s="446" t="e">
        <f t="shared" ca="1" si="143"/>
        <v>#NAME?</v>
      </c>
      <c r="DT102" s="208">
        <f t="shared" si="144"/>
        <v>0</v>
      </c>
      <c r="DU102" s="446" t="e">
        <f t="shared" ca="1" si="145"/>
        <v>#NAME?</v>
      </c>
      <c r="DV102" s="446" t="e">
        <f t="shared" ca="1" si="146"/>
        <v>#NAME?</v>
      </c>
    </row>
    <row r="103" spans="1:126" ht="15.75" x14ac:dyDescent="0.25">
      <c r="A103" s="448" t="str">
        <f>IFERROR(ROUNDUP(IF(OR(N103="PIPAY450",N103="PIPAY900"),MRIt(J103,M103,V103,N103),IF(N103="PIOGFCPAY450",MAX(60,(0.3*J103)+35),"")),1),"")</f>
        <v/>
      </c>
      <c r="B103" s="413">
        <v>81</v>
      </c>
      <c r="C103" s="414"/>
      <c r="D103" s="449"/>
      <c r="E103" s="416" t="str">
        <f>IF('EXIST IP'!A82="","",'EXIST IP'!A82)</f>
        <v/>
      </c>
      <c r="F103" s="450" t="str">
        <f>IF('EXIST IP'!B82="","",'EXIST IP'!B82)</f>
        <v/>
      </c>
      <c r="G103" s="450" t="str">
        <f>IF('EXIST IP'!C82="","",'EXIST IP'!C82)</f>
        <v/>
      </c>
      <c r="H103" s="418" t="str">
        <f>IF('EXIST IP'!D82="","",'EXIST IP'!D82)</f>
        <v/>
      </c>
      <c r="I103" s="451" t="str">
        <f>IF(BASELINE!D82="","",BASELINE!D82)</f>
        <v/>
      </c>
      <c r="J103" s="420"/>
      <c r="K103" s="421"/>
      <c r="L103" s="422" t="str">
        <f>IF(FINAL!D82=0,"",FINAL!D82)</f>
        <v/>
      </c>
      <c r="M103" s="421"/>
      <c r="N103" s="421"/>
      <c r="O103" s="421"/>
      <c r="P103" s="423" t="str">
        <f t="shared" si="104"/>
        <v/>
      </c>
      <c r="Q103" s="424" t="str">
        <f t="shared" si="105"/>
        <v/>
      </c>
      <c r="R103" s="456"/>
      <c r="S103" s="452" t="str">
        <f t="shared" si="106"/>
        <v/>
      </c>
      <c r="T103" s="427" t="str">
        <f>IF(OR(BASELINE!I82&gt;BASELINE!J82,FINAL!I82&gt;FINAL!J82),"M.D.","")</f>
        <v/>
      </c>
      <c r="U103" s="428" t="str">
        <f t="shared" si="107"/>
        <v/>
      </c>
      <c r="V103" s="429" t="str">
        <f t="shared" si="108"/>
        <v/>
      </c>
      <c r="W103" s="429" t="str">
        <f t="shared" si="109"/>
        <v/>
      </c>
      <c r="X103" s="430" t="str">
        <f t="shared" si="110"/>
        <v/>
      </c>
      <c r="Y103" s="429" t="str">
        <f t="shared" si="111"/>
        <v/>
      </c>
      <c r="Z103" s="429" t="str">
        <f t="shared" si="88"/>
        <v/>
      </c>
      <c r="AA103" s="429" t="str">
        <f t="shared" si="89"/>
        <v/>
      </c>
      <c r="AB103" s="429" t="str">
        <f t="shared" si="90"/>
        <v/>
      </c>
      <c r="AC103" s="429" t="str">
        <f t="shared" si="91"/>
        <v/>
      </c>
      <c r="AD103" s="429" t="str">
        <f t="shared" si="92"/>
        <v/>
      </c>
      <c r="AE103" s="429" t="str">
        <f t="shared" si="112"/>
        <v/>
      </c>
      <c r="AF103" s="429" t="str">
        <f t="shared" si="93"/>
        <v/>
      </c>
      <c r="AG103" s="429" t="str">
        <f t="shared" si="94"/>
        <v/>
      </c>
      <c r="AH103" s="429" t="str">
        <f t="shared" si="95"/>
        <v/>
      </c>
      <c r="AI103" s="431" t="str">
        <f t="shared" si="96"/>
        <v/>
      </c>
      <c r="AJ103" s="429" t="str">
        <f t="shared" si="113"/>
        <v/>
      </c>
      <c r="AK103" s="429" t="str">
        <f t="shared" si="114"/>
        <v/>
      </c>
      <c r="AL103" s="429" t="str">
        <f t="shared" si="115"/>
        <v/>
      </c>
      <c r="AM103" s="429" t="str">
        <f t="shared" si="116"/>
        <v/>
      </c>
      <c r="AN103" s="432"/>
      <c r="AO103" s="432"/>
      <c r="AP103" s="205"/>
      <c r="AQ103" s="205"/>
      <c r="AR103" s="205"/>
      <c r="AS103" s="205"/>
      <c r="AT103" s="205"/>
      <c r="AU103" s="205"/>
      <c r="AV103" s="205"/>
      <c r="AW103" s="205"/>
      <c r="AX103" s="205"/>
      <c r="AY103" s="205"/>
      <c r="AZ103" s="432"/>
      <c r="BU103" s="152">
        <v>81</v>
      </c>
      <c r="BV103" s="433" t="str">
        <f t="shared" si="97"/>
        <v/>
      </c>
      <c r="BW103" s="433" t="str">
        <f t="shared" si="98"/>
        <v/>
      </c>
      <c r="BX103" s="434" t="str">
        <f t="shared" si="99"/>
        <v/>
      </c>
      <c r="BY103" s="205" t="str">
        <f t="shared" si="117"/>
        <v/>
      </c>
      <c r="BZ103" s="205" t="str">
        <f t="shared" si="147"/>
        <v/>
      </c>
      <c r="CA103" s="207" t="str">
        <f t="shared" si="75"/>
        <v/>
      </c>
      <c r="CB103" s="453" t="str">
        <f>IF(BY103="","",COUNTIF(BY$23:BY102,"&lt;1")+1)</f>
        <v/>
      </c>
      <c r="CC103" s="205" t="str">
        <f t="shared" si="118"/>
        <v/>
      </c>
      <c r="CD103" s="436" t="str">
        <f t="shared" si="100"/>
        <v/>
      </c>
      <c r="CE103" s="433" t="str">
        <f t="shared" si="119"/>
        <v/>
      </c>
      <c r="CF103" s="438" t="str">
        <f t="shared" si="101"/>
        <v/>
      </c>
      <c r="CG103" s="433" t="str">
        <f t="shared" si="102"/>
        <v/>
      </c>
      <c r="CH103" s="439" t="str">
        <f t="shared" si="103"/>
        <v/>
      </c>
      <c r="CI103" s="205" t="str">
        <f t="shared" si="120"/>
        <v/>
      </c>
      <c r="CJ103" s="205" t="str">
        <f t="shared" si="121"/>
        <v/>
      </c>
      <c r="CK103" s="205" t="str">
        <f>IF(OR(N103="PIPAY450",N103="PIPAY900"),MRIt(J103,M103,V103,N103),IF(N103="OGFConNEW",MRIt(H103,M103,V103,N103),IF(N103="PIOGFCPAY450",MAX(60,(0.3*J103)+35),"")))</f>
        <v/>
      </c>
      <c r="CL103" s="205" t="str">
        <f t="shared" si="122"/>
        <v/>
      </c>
      <c r="CM103" s="208">
        <f t="shared" si="123"/>
        <v>0</v>
      </c>
      <c r="CN103" s="440" t="str">
        <f>IFERROR(IF(N103="60PAY900",ADJ60x(CM103),IF(N103="75PAY450",ADJ75x(CM103),IF(N103="PIPAY900",ADJPoTthick(CM103,CL103),IF(N103="PIPAY450",ADJPoTthin(CM103,CL103),IF(N103="OGFConNEW",ADJPoTogfc(CL103),""))))),"must corr")</f>
        <v/>
      </c>
      <c r="CO103" s="441" t="str">
        <f t="shared" si="124"/>
        <v/>
      </c>
      <c r="CQ103" s="205" t="str">
        <f t="shared" si="125"/>
        <v/>
      </c>
      <c r="CR103" s="205" t="str">
        <f>IF(OR(N103="PIPAY450",N103="PIPAY900",N103="PIOGFCPAY450",N103="75OGFCPAY450"),MRIt(J103,M103,V103,N103),IF(N103="OGFConNEW",MRIt(H103,M103,V103,N103),""))</f>
        <v/>
      </c>
      <c r="CS103" s="205" t="str">
        <f t="shared" si="126"/>
        <v/>
      </c>
      <c r="CT103" s="208" t="str">
        <f t="shared" si="127"/>
        <v/>
      </c>
      <c r="CU103" s="440" t="str">
        <f>IFERROR(IF(N103="60PAY900",ADJ60x(CT103),IF(N103="75PAY450",ADJ75x(CT103),IF(N103="PIPAY900",ADJPoTthick(CT103,CS103),IF(N103="PIPAY450",ADJPoTthin(CT103,CS103),IF(N103="OGFConNEW",ADJPoTogfc(CS103),""))))),"must corr")</f>
        <v/>
      </c>
      <c r="CV103" s="442" t="str">
        <f t="shared" si="128"/>
        <v/>
      </c>
      <c r="CW103" s="443"/>
      <c r="CY103" s="207"/>
      <c r="CZ103" s="444" t="s">
        <v>1876</v>
      </c>
      <c r="DA103" s="445" t="str">
        <f>IFERROR(IF(AZ103=TRUE,corval(CO103,CV103),CO103),CZ103)</f>
        <v/>
      </c>
      <c r="DB103" s="205" t="b">
        <f t="shared" si="129"/>
        <v>0</v>
      </c>
      <c r="DC103" s="205" t="b">
        <f t="shared" si="130"/>
        <v>1</v>
      </c>
      <c r="DD103" s="205" t="b">
        <f t="shared" si="131"/>
        <v>1</v>
      </c>
      <c r="DE103" s="446" t="str">
        <f t="shared" si="132"/>
        <v/>
      </c>
      <c r="DG103" s="208" t="str">
        <f t="shared" si="133"/>
        <v/>
      </c>
      <c r="DH103" s="208">
        <f t="shared" si="134"/>
        <v>0</v>
      </c>
      <c r="DI103" s="205" t="e">
        <f t="shared" si="135"/>
        <v>#VALUE!</v>
      </c>
      <c r="DJ103" s="205" t="e">
        <f t="shared" si="136"/>
        <v>#VALUE!</v>
      </c>
      <c r="DK103" s="205" t="e">
        <f t="shared" si="137"/>
        <v>#VALUE!</v>
      </c>
      <c r="DM103" s="208">
        <f t="shared" si="138"/>
        <v>0</v>
      </c>
      <c r="DN103" s="208">
        <f t="shared" si="139"/>
        <v>0</v>
      </c>
      <c r="DO103" s="205">
        <f t="shared" si="140"/>
        <v>75</v>
      </c>
      <c r="DP103" s="205">
        <f t="shared" si="141"/>
        <v>0</v>
      </c>
      <c r="DQ103" s="446" t="e">
        <f t="shared" ca="1" si="142"/>
        <v>#NAME?</v>
      </c>
      <c r="DR103" s="446" t="e">
        <f t="shared" ca="1" si="143"/>
        <v>#NAME?</v>
      </c>
      <c r="DT103" s="208">
        <f t="shared" si="144"/>
        <v>0</v>
      </c>
      <c r="DU103" s="446" t="e">
        <f t="shared" ca="1" si="145"/>
        <v>#NAME?</v>
      </c>
      <c r="DV103" s="446" t="e">
        <f t="shared" ca="1" si="146"/>
        <v>#NAME?</v>
      </c>
    </row>
    <row r="104" spans="1:126" ht="15" customHeight="1" x14ac:dyDescent="0.25">
      <c r="A104" s="448" t="str">
        <f>IFERROR(ROUNDUP(IF(OR(N104="PIPAY450",N104="PIPAY900"),MRIt(J104,M104,V104,N104),IF(N104="PIOGFCPAY450",MAX(60,(0.3*J104)+35),"")),1),"")</f>
        <v/>
      </c>
      <c r="B104" s="413">
        <v>82</v>
      </c>
      <c r="C104" s="414"/>
      <c r="D104" s="449"/>
      <c r="E104" s="416" t="str">
        <f>IF('EXIST IP'!A83="","",'EXIST IP'!A83)</f>
        <v/>
      </c>
      <c r="F104" s="450" t="str">
        <f>IF('EXIST IP'!B83="","",'EXIST IP'!B83)</f>
        <v/>
      </c>
      <c r="G104" s="450" t="str">
        <f>IF('EXIST IP'!C83="","",'EXIST IP'!C83)</f>
        <v/>
      </c>
      <c r="H104" s="418" t="str">
        <f>IF('EXIST IP'!D83="","",'EXIST IP'!D83)</f>
        <v/>
      </c>
      <c r="I104" s="451" t="str">
        <f>IF(BASELINE!D83="","",BASELINE!D83)</f>
        <v/>
      </c>
      <c r="J104" s="420"/>
      <c r="K104" s="421"/>
      <c r="L104" s="422" t="str">
        <f>IF(FINAL!D83=0,"",FINAL!D83)</f>
        <v/>
      </c>
      <c r="M104" s="421"/>
      <c r="N104" s="421"/>
      <c r="O104" s="421"/>
      <c r="P104" s="423" t="str">
        <f t="shared" si="104"/>
        <v/>
      </c>
      <c r="Q104" s="424" t="str">
        <f t="shared" si="105"/>
        <v/>
      </c>
      <c r="R104" s="456"/>
      <c r="S104" s="452" t="str">
        <f t="shared" si="106"/>
        <v/>
      </c>
      <c r="T104" s="427" t="str">
        <f>IF(OR(BASELINE!I83&gt;BASELINE!J83,FINAL!I83&gt;FINAL!J83),"M.D.","")</f>
        <v/>
      </c>
      <c r="U104" s="428" t="str">
        <f t="shared" si="107"/>
        <v/>
      </c>
      <c r="V104" s="429" t="str">
        <f t="shared" si="108"/>
        <v/>
      </c>
      <c r="W104" s="429" t="str">
        <f t="shared" si="109"/>
        <v/>
      </c>
      <c r="X104" s="430" t="str">
        <f t="shared" si="110"/>
        <v/>
      </c>
      <c r="Y104" s="429" t="str">
        <f t="shared" si="111"/>
        <v/>
      </c>
      <c r="Z104" s="429" t="str">
        <f t="shared" si="88"/>
        <v/>
      </c>
      <c r="AA104" s="429" t="str">
        <f t="shared" si="89"/>
        <v/>
      </c>
      <c r="AB104" s="429" t="str">
        <f t="shared" si="90"/>
        <v/>
      </c>
      <c r="AC104" s="429" t="str">
        <f t="shared" si="91"/>
        <v/>
      </c>
      <c r="AD104" s="429" t="str">
        <f t="shared" si="92"/>
        <v/>
      </c>
      <c r="AE104" s="429" t="str">
        <f t="shared" si="112"/>
        <v/>
      </c>
      <c r="AF104" s="429" t="str">
        <f t="shared" si="93"/>
        <v/>
      </c>
      <c r="AG104" s="429" t="str">
        <f t="shared" si="94"/>
        <v/>
      </c>
      <c r="AH104" s="429" t="str">
        <f t="shared" si="95"/>
        <v/>
      </c>
      <c r="AI104" s="431" t="str">
        <f t="shared" si="96"/>
        <v/>
      </c>
      <c r="AJ104" s="429" t="str">
        <f t="shared" si="113"/>
        <v/>
      </c>
      <c r="AK104" s="429" t="str">
        <f t="shared" si="114"/>
        <v/>
      </c>
      <c r="AL104" s="429" t="str">
        <f t="shared" si="115"/>
        <v/>
      </c>
      <c r="AM104" s="429" t="str">
        <f t="shared" si="116"/>
        <v/>
      </c>
      <c r="AN104" s="432"/>
      <c r="AO104" s="432"/>
      <c r="AP104" s="205"/>
      <c r="AQ104" s="205"/>
      <c r="AR104" s="205"/>
      <c r="AS104" s="205"/>
      <c r="AT104" s="205"/>
      <c r="AU104" s="205"/>
      <c r="AV104" s="205"/>
      <c r="AW104" s="205"/>
      <c r="AX104" s="205"/>
      <c r="AY104" s="205"/>
      <c r="AZ104" s="432"/>
      <c r="BU104" s="152">
        <v>82</v>
      </c>
      <c r="BV104" s="433" t="str">
        <f t="shared" si="97"/>
        <v/>
      </c>
      <c r="BW104" s="433" t="str">
        <f t="shared" si="98"/>
        <v/>
      </c>
      <c r="BX104" s="434" t="str">
        <f t="shared" si="99"/>
        <v/>
      </c>
      <c r="BY104" s="205" t="str">
        <f t="shared" si="117"/>
        <v/>
      </c>
      <c r="BZ104" s="205" t="str">
        <f t="shared" si="147"/>
        <v/>
      </c>
      <c r="CA104" s="207" t="str">
        <f t="shared" si="75"/>
        <v/>
      </c>
      <c r="CB104" s="453" t="str">
        <f>IF(BY104="","",COUNTIF(BY$23:BY103,"&lt;1")+1)</f>
        <v/>
      </c>
      <c r="CC104" s="205" t="str">
        <f t="shared" si="118"/>
        <v/>
      </c>
      <c r="CD104" s="436" t="str">
        <f t="shared" si="100"/>
        <v/>
      </c>
      <c r="CE104" s="433" t="str">
        <f t="shared" si="119"/>
        <v/>
      </c>
      <c r="CF104" s="438" t="str">
        <f t="shared" si="101"/>
        <v/>
      </c>
      <c r="CG104" s="433" t="str">
        <f t="shared" si="102"/>
        <v/>
      </c>
      <c r="CH104" s="439" t="str">
        <f t="shared" si="103"/>
        <v/>
      </c>
      <c r="CI104" s="205" t="str">
        <f t="shared" si="120"/>
        <v/>
      </c>
      <c r="CJ104" s="205" t="str">
        <f t="shared" si="121"/>
        <v/>
      </c>
      <c r="CK104" s="205" t="str">
        <f>IF(OR(N104="PIPAY450",N104="PIPAY900"),MRIt(J104,M104,V104,N104),IF(N104="OGFConNEW",MRIt(H104,M104,V104,N104),IF(N104="PIOGFCPAY450",MAX(60,(0.3*J104)+35),"")))</f>
        <v/>
      </c>
      <c r="CL104" s="205" t="str">
        <f t="shared" si="122"/>
        <v/>
      </c>
      <c r="CM104" s="208">
        <f t="shared" si="123"/>
        <v>0</v>
      </c>
      <c r="CN104" s="440" t="str">
        <f>IFERROR(IF(N104="60PAY900",ADJ60x(CM104),IF(N104="75PAY450",ADJ75x(CM104),IF(N104="PIPAY900",ADJPoTthick(CM104,CL104),IF(N104="PIPAY450",ADJPoTthin(CM104,CL104),IF(N104="OGFConNEW",ADJPoTogfc(CL104),""))))),"must corr")</f>
        <v/>
      </c>
      <c r="CO104" s="441" t="str">
        <f t="shared" si="124"/>
        <v/>
      </c>
      <c r="CQ104" s="205" t="str">
        <f t="shared" si="125"/>
        <v/>
      </c>
      <c r="CR104" s="205" t="str">
        <f>IF(OR(N104="PIPAY450",N104="PIPAY900",N104="PIOGFCPAY450",N104="75OGFCPAY450"),MRIt(J104,M104,V104,N104),IF(N104="OGFConNEW",MRIt(H104,M104,V104,N104),""))</f>
        <v/>
      </c>
      <c r="CS104" s="205" t="str">
        <f t="shared" si="126"/>
        <v/>
      </c>
      <c r="CT104" s="208" t="str">
        <f t="shared" si="127"/>
        <v/>
      </c>
      <c r="CU104" s="440" t="str">
        <f>IFERROR(IF(N104="60PAY900",ADJ60x(CT104),IF(N104="75PAY450",ADJ75x(CT104),IF(N104="PIPAY900",ADJPoTthick(CT104,CS104),IF(N104="PIPAY450",ADJPoTthin(CT104,CS104),IF(N104="OGFConNEW",ADJPoTogfc(CS104),""))))),"must corr")</f>
        <v/>
      </c>
      <c r="CV104" s="442" t="str">
        <f t="shared" si="128"/>
        <v/>
      </c>
      <c r="CW104" s="443"/>
      <c r="CY104" s="207"/>
      <c r="CZ104" s="444" t="s">
        <v>1876</v>
      </c>
      <c r="DA104" s="445" t="str">
        <f>IFERROR(IF(AZ104=TRUE,corval(CO104,CV104),CO104),CZ104)</f>
        <v/>
      </c>
      <c r="DB104" s="205" t="b">
        <f t="shared" si="129"/>
        <v>0</v>
      </c>
      <c r="DC104" s="205" t="b">
        <f t="shared" si="130"/>
        <v>1</v>
      </c>
      <c r="DD104" s="205" t="b">
        <f t="shared" si="131"/>
        <v>1</v>
      </c>
      <c r="DE104" s="446" t="str">
        <f t="shared" si="132"/>
        <v/>
      </c>
      <c r="DG104" s="208" t="str">
        <f t="shared" si="133"/>
        <v/>
      </c>
      <c r="DH104" s="208">
        <f t="shared" si="134"/>
        <v>0</v>
      </c>
      <c r="DI104" s="205" t="e">
        <f t="shared" si="135"/>
        <v>#VALUE!</v>
      </c>
      <c r="DJ104" s="205" t="e">
        <f t="shared" si="136"/>
        <v>#VALUE!</v>
      </c>
      <c r="DK104" s="205" t="e">
        <f t="shared" si="137"/>
        <v>#VALUE!</v>
      </c>
      <c r="DM104" s="208">
        <f t="shared" si="138"/>
        <v>0</v>
      </c>
      <c r="DN104" s="208">
        <f t="shared" si="139"/>
        <v>0</v>
      </c>
      <c r="DO104" s="205">
        <f t="shared" si="140"/>
        <v>75</v>
      </c>
      <c r="DP104" s="205">
        <f t="shared" si="141"/>
        <v>0</v>
      </c>
      <c r="DQ104" s="446" t="e">
        <f t="shared" ca="1" si="142"/>
        <v>#NAME?</v>
      </c>
      <c r="DR104" s="446" t="e">
        <f t="shared" ca="1" si="143"/>
        <v>#NAME?</v>
      </c>
      <c r="DT104" s="208">
        <f t="shared" si="144"/>
        <v>0</v>
      </c>
      <c r="DU104" s="446" t="e">
        <f t="shared" ca="1" si="145"/>
        <v>#NAME?</v>
      </c>
      <c r="DV104" s="446" t="e">
        <f t="shared" ca="1" si="146"/>
        <v>#NAME?</v>
      </c>
    </row>
    <row r="105" spans="1:126" ht="15.75" x14ac:dyDescent="0.25">
      <c r="A105" s="448" t="str">
        <f>IFERROR(ROUNDUP(IF(OR(N105="PIPAY450",N105="PIPAY900"),MRIt(J105,M105,V105,N105),IF(N105="PIOGFCPAY450",MAX(60,(0.3*J105)+35),"")),1),"")</f>
        <v/>
      </c>
      <c r="B105" s="413">
        <v>83</v>
      </c>
      <c r="C105" s="414"/>
      <c r="D105" s="449"/>
      <c r="E105" s="416" t="str">
        <f>IF('EXIST IP'!A84="","",'EXIST IP'!A84)</f>
        <v/>
      </c>
      <c r="F105" s="450" t="str">
        <f>IF('EXIST IP'!B84="","",'EXIST IP'!B84)</f>
        <v/>
      </c>
      <c r="G105" s="450" t="str">
        <f>IF('EXIST IP'!C84="","",'EXIST IP'!C84)</f>
        <v/>
      </c>
      <c r="H105" s="418" t="str">
        <f>IF('EXIST IP'!D84="","",'EXIST IP'!D84)</f>
        <v/>
      </c>
      <c r="I105" s="451" t="str">
        <f>IF(BASELINE!D84="","",BASELINE!D84)</f>
        <v/>
      </c>
      <c r="J105" s="420"/>
      <c r="K105" s="421"/>
      <c r="L105" s="422" t="str">
        <f>IF(FINAL!D84=0,"",FINAL!D84)</f>
        <v/>
      </c>
      <c r="M105" s="421"/>
      <c r="N105" s="421"/>
      <c r="O105" s="421"/>
      <c r="P105" s="423" t="str">
        <f t="shared" si="104"/>
        <v/>
      </c>
      <c r="Q105" s="424" t="str">
        <f t="shared" si="105"/>
        <v/>
      </c>
      <c r="R105" s="456"/>
      <c r="S105" s="452" t="str">
        <f t="shared" si="106"/>
        <v/>
      </c>
      <c r="T105" s="427" t="str">
        <f>IF(OR(BASELINE!I84&gt;BASELINE!J84,FINAL!I84&gt;FINAL!J84),"M.D.","")</f>
        <v/>
      </c>
      <c r="U105" s="428" t="str">
        <f t="shared" si="107"/>
        <v/>
      </c>
      <c r="V105" s="429" t="str">
        <f t="shared" si="108"/>
        <v/>
      </c>
      <c r="W105" s="429" t="str">
        <f t="shared" si="109"/>
        <v/>
      </c>
      <c r="X105" s="430" t="str">
        <f t="shared" si="110"/>
        <v/>
      </c>
      <c r="Y105" s="429" t="str">
        <f t="shared" si="111"/>
        <v/>
      </c>
      <c r="Z105" s="429" t="str">
        <f t="shared" si="88"/>
        <v/>
      </c>
      <c r="AA105" s="429" t="str">
        <f t="shared" si="89"/>
        <v/>
      </c>
      <c r="AB105" s="429" t="str">
        <f t="shared" si="90"/>
        <v/>
      </c>
      <c r="AC105" s="429" t="str">
        <f t="shared" si="91"/>
        <v/>
      </c>
      <c r="AD105" s="429" t="str">
        <f t="shared" si="92"/>
        <v/>
      </c>
      <c r="AE105" s="429" t="str">
        <f t="shared" si="112"/>
        <v/>
      </c>
      <c r="AF105" s="429" t="str">
        <f t="shared" si="93"/>
        <v/>
      </c>
      <c r="AG105" s="429" t="str">
        <f t="shared" si="94"/>
        <v/>
      </c>
      <c r="AH105" s="429" t="str">
        <f t="shared" si="95"/>
        <v/>
      </c>
      <c r="AI105" s="431" t="str">
        <f t="shared" si="96"/>
        <v/>
      </c>
      <c r="AJ105" s="429" t="str">
        <f t="shared" si="113"/>
        <v/>
      </c>
      <c r="AK105" s="429" t="str">
        <f t="shared" si="114"/>
        <v/>
      </c>
      <c r="AL105" s="429" t="str">
        <f t="shared" si="115"/>
        <v/>
      </c>
      <c r="AM105" s="429" t="str">
        <f t="shared" si="116"/>
        <v/>
      </c>
      <c r="AN105" s="432"/>
      <c r="AO105" s="432"/>
      <c r="AP105" s="205"/>
      <c r="AQ105" s="205"/>
      <c r="AR105" s="205"/>
      <c r="AS105" s="205"/>
      <c r="AT105" s="205"/>
      <c r="AU105" s="205"/>
      <c r="AV105" s="205"/>
      <c r="AW105" s="205"/>
      <c r="AX105" s="205"/>
      <c r="AY105" s="205"/>
      <c r="AZ105" s="432"/>
      <c r="BU105" s="152">
        <v>83</v>
      </c>
      <c r="BV105" s="433" t="str">
        <f t="shared" si="97"/>
        <v/>
      </c>
      <c r="BW105" s="433" t="str">
        <f t="shared" si="98"/>
        <v/>
      </c>
      <c r="BX105" s="434" t="str">
        <f t="shared" si="99"/>
        <v/>
      </c>
      <c r="BY105" s="205" t="str">
        <f t="shared" si="117"/>
        <v/>
      </c>
      <c r="BZ105" s="205" t="str">
        <f t="shared" si="147"/>
        <v/>
      </c>
      <c r="CA105" s="207" t="str">
        <f t="shared" si="75"/>
        <v/>
      </c>
      <c r="CB105" s="453" t="str">
        <f>IF(BY105="","",COUNTIF(BY$23:BY104,"&lt;1")+1)</f>
        <v/>
      </c>
      <c r="CC105" s="205" t="str">
        <f t="shared" si="118"/>
        <v/>
      </c>
      <c r="CD105" s="436" t="str">
        <f t="shared" si="100"/>
        <v/>
      </c>
      <c r="CE105" s="433" t="str">
        <f t="shared" si="119"/>
        <v/>
      </c>
      <c r="CF105" s="438" t="str">
        <f t="shared" si="101"/>
        <v/>
      </c>
      <c r="CG105" s="433" t="str">
        <f t="shared" si="102"/>
        <v/>
      </c>
      <c r="CH105" s="439" t="str">
        <f t="shared" si="103"/>
        <v/>
      </c>
      <c r="CI105" s="205" t="str">
        <f t="shared" si="120"/>
        <v/>
      </c>
      <c r="CJ105" s="205" t="str">
        <f t="shared" si="121"/>
        <v/>
      </c>
      <c r="CK105" s="205" t="str">
        <f>IF(OR(N105="PIPAY450",N105="PIPAY900"),MRIt(J105,M105,V105,N105),IF(N105="OGFConNEW",MRIt(H105,M105,V105,N105),IF(N105="PIOGFCPAY450",MAX(60,(0.3*J105)+35),"")))</f>
        <v/>
      </c>
      <c r="CL105" s="205" t="str">
        <f t="shared" si="122"/>
        <v/>
      </c>
      <c r="CM105" s="208">
        <f t="shared" si="123"/>
        <v>0</v>
      </c>
      <c r="CN105" s="440" t="str">
        <f>IFERROR(IF(N105="60PAY900",ADJ60x(CM105),IF(N105="75PAY450",ADJ75x(CM105),IF(N105="PIPAY900",ADJPoTthick(CM105,CL105),IF(N105="PIPAY450",ADJPoTthin(CM105,CL105),IF(N105="OGFConNEW",ADJPoTogfc(CL105),""))))),"must corr")</f>
        <v/>
      </c>
      <c r="CO105" s="441" t="str">
        <f t="shared" si="124"/>
        <v/>
      </c>
      <c r="CQ105" s="205" t="str">
        <f t="shared" si="125"/>
        <v/>
      </c>
      <c r="CR105" s="205" t="str">
        <f>IF(OR(N105="PIPAY450",N105="PIPAY900",N105="PIOGFCPAY450",N105="75OGFCPAY450"),MRIt(J105,M105,V105,N105),IF(N105="OGFConNEW",MRIt(H105,M105,V105,N105),""))</f>
        <v/>
      </c>
      <c r="CS105" s="205" t="str">
        <f t="shared" si="126"/>
        <v/>
      </c>
      <c r="CT105" s="208" t="str">
        <f t="shared" si="127"/>
        <v/>
      </c>
      <c r="CU105" s="440" t="str">
        <f>IFERROR(IF(N105="60PAY900",ADJ60x(CT105),IF(N105="75PAY450",ADJ75x(CT105),IF(N105="PIPAY900",ADJPoTthick(CT105,CS105),IF(N105="PIPAY450",ADJPoTthin(CT105,CS105),IF(N105="OGFConNEW",ADJPoTogfc(CS105),""))))),"must corr")</f>
        <v/>
      </c>
      <c r="CV105" s="442" t="str">
        <f t="shared" si="128"/>
        <v/>
      </c>
      <c r="CW105" s="443"/>
      <c r="CY105" s="207"/>
      <c r="CZ105" s="444" t="s">
        <v>1876</v>
      </c>
      <c r="DA105" s="445" t="str">
        <f>IFERROR(IF(AZ105=TRUE,corval(CO105,CV105),CO105),CZ105)</f>
        <v/>
      </c>
      <c r="DB105" s="205" t="b">
        <f t="shared" si="129"/>
        <v>0</v>
      </c>
      <c r="DC105" s="205" t="b">
        <f t="shared" si="130"/>
        <v>1</v>
      </c>
      <c r="DD105" s="205" t="b">
        <f t="shared" si="131"/>
        <v>1</v>
      </c>
      <c r="DE105" s="446" t="str">
        <f t="shared" si="132"/>
        <v/>
      </c>
      <c r="DG105" s="208" t="str">
        <f t="shared" si="133"/>
        <v/>
      </c>
      <c r="DH105" s="208">
        <f t="shared" si="134"/>
        <v>0</v>
      </c>
      <c r="DI105" s="205" t="e">
        <f t="shared" si="135"/>
        <v>#VALUE!</v>
      </c>
      <c r="DJ105" s="205" t="e">
        <f t="shared" si="136"/>
        <v>#VALUE!</v>
      </c>
      <c r="DK105" s="205" t="e">
        <f t="shared" si="137"/>
        <v>#VALUE!</v>
      </c>
      <c r="DM105" s="208">
        <f t="shared" si="138"/>
        <v>0</v>
      </c>
      <c r="DN105" s="208">
        <f t="shared" si="139"/>
        <v>0</v>
      </c>
      <c r="DO105" s="205">
        <f t="shared" si="140"/>
        <v>75</v>
      </c>
      <c r="DP105" s="205">
        <f t="shared" si="141"/>
        <v>0</v>
      </c>
      <c r="DQ105" s="446" t="e">
        <f t="shared" ca="1" si="142"/>
        <v>#NAME?</v>
      </c>
      <c r="DR105" s="446" t="e">
        <f t="shared" ca="1" si="143"/>
        <v>#NAME?</v>
      </c>
      <c r="DT105" s="208">
        <f t="shared" si="144"/>
        <v>0</v>
      </c>
      <c r="DU105" s="446" t="e">
        <f t="shared" ca="1" si="145"/>
        <v>#NAME?</v>
      </c>
      <c r="DV105" s="446" t="e">
        <f t="shared" ca="1" si="146"/>
        <v>#NAME?</v>
      </c>
    </row>
    <row r="106" spans="1:126" ht="15.75" x14ac:dyDescent="0.25">
      <c r="A106" s="448" t="str">
        <f>IFERROR(ROUNDUP(IF(OR(N106="PIPAY450",N106="PIPAY900"),MRIt(J106,M106,V106,N106),IF(N106="PIOGFCPAY450",MAX(60,(0.3*J106)+35),"")),1),"")</f>
        <v/>
      </c>
      <c r="B106" s="413">
        <v>84</v>
      </c>
      <c r="C106" s="414"/>
      <c r="D106" s="449"/>
      <c r="E106" s="416" t="str">
        <f>IF('EXIST IP'!A85="","",'EXIST IP'!A85)</f>
        <v/>
      </c>
      <c r="F106" s="450" t="str">
        <f>IF('EXIST IP'!B85="","",'EXIST IP'!B85)</f>
        <v/>
      </c>
      <c r="G106" s="450" t="str">
        <f>IF('EXIST IP'!C85="","",'EXIST IP'!C85)</f>
        <v/>
      </c>
      <c r="H106" s="418" t="str">
        <f>IF('EXIST IP'!D85="","",'EXIST IP'!D85)</f>
        <v/>
      </c>
      <c r="I106" s="451" t="str">
        <f>IF(BASELINE!D85="","",BASELINE!D85)</f>
        <v/>
      </c>
      <c r="J106" s="420"/>
      <c r="K106" s="421"/>
      <c r="L106" s="422" t="str">
        <f>IF(FINAL!D85=0,"",FINAL!D85)</f>
        <v/>
      </c>
      <c r="M106" s="421"/>
      <c r="N106" s="421"/>
      <c r="O106" s="421"/>
      <c r="P106" s="423" t="str">
        <f t="shared" si="104"/>
        <v/>
      </c>
      <c r="Q106" s="424" t="str">
        <f t="shared" si="105"/>
        <v/>
      </c>
      <c r="R106" s="456"/>
      <c r="S106" s="452" t="str">
        <f t="shared" si="106"/>
        <v/>
      </c>
      <c r="T106" s="427" t="str">
        <f>IF(OR(BASELINE!I85&gt;BASELINE!J85,FINAL!I85&gt;FINAL!J85),"M.D.","")</f>
        <v/>
      </c>
      <c r="U106" s="428" t="str">
        <f t="shared" si="107"/>
        <v/>
      </c>
      <c r="V106" s="429" t="str">
        <f t="shared" si="108"/>
        <v/>
      </c>
      <c r="W106" s="429" t="str">
        <f t="shared" si="109"/>
        <v/>
      </c>
      <c r="X106" s="430" t="str">
        <f t="shared" si="110"/>
        <v/>
      </c>
      <c r="Y106" s="429" t="str">
        <f t="shared" si="111"/>
        <v/>
      </c>
      <c r="Z106" s="429" t="str">
        <f t="shared" si="88"/>
        <v/>
      </c>
      <c r="AA106" s="429" t="str">
        <f t="shared" si="89"/>
        <v/>
      </c>
      <c r="AB106" s="429" t="str">
        <f t="shared" si="90"/>
        <v/>
      </c>
      <c r="AC106" s="429" t="str">
        <f t="shared" si="91"/>
        <v/>
      </c>
      <c r="AD106" s="429" t="str">
        <f t="shared" si="92"/>
        <v/>
      </c>
      <c r="AE106" s="429" t="str">
        <f t="shared" si="112"/>
        <v/>
      </c>
      <c r="AF106" s="429" t="str">
        <f t="shared" si="93"/>
        <v/>
      </c>
      <c r="AG106" s="429" t="str">
        <f t="shared" si="94"/>
        <v/>
      </c>
      <c r="AH106" s="429" t="str">
        <f t="shared" si="95"/>
        <v/>
      </c>
      <c r="AI106" s="431" t="str">
        <f t="shared" si="96"/>
        <v/>
      </c>
      <c r="AJ106" s="429" t="str">
        <f t="shared" si="113"/>
        <v/>
      </c>
      <c r="AK106" s="429" t="str">
        <f t="shared" si="114"/>
        <v/>
      </c>
      <c r="AL106" s="429" t="str">
        <f t="shared" si="115"/>
        <v/>
      </c>
      <c r="AM106" s="429" t="str">
        <f t="shared" si="116"/>
        <v/>
      </c>
      <c r="AN106" s="432"/>
      <c r="AO106" s="432"/>
      <c r="AP106" s="205"/>
      <c r="AQ106" s="205"/>
      <c r="AR106" s="205"/>
      <c r="AS106" s="205"/>
      <c r="AT106" s="205"/>
      <c r="AU106" s="205"/>
      <c r="AV106" s="205"/>
      <c r="AW106" s="205"/>
      <c r="AX106" s="205"/>
      <c r="AY106" s="205"/>
      <c r="AZ106" s="432"/>
      <c r="BU106" s="152">
        <v>84</v>
      </c>
      <c r="BV106" s="433" t="str">
        <f t="shared" si="97"/>
        <v/>
      </c>
      <c r="BW106" s="433" t="str">
        <f t="shared" si="98"/>
        <v/>
      </c>
      <c r="BX106" s="434" t="str">
        <f t="shared" si="99"/>
        <v/>
      </c>
      <c r="BY106" s="205" t="str">
        <f t="shared" si="117"/>
        <v/>
      </c>
      <c r="BZ106" s="205" t="str">
        <f t="shared" si="147"/>
        <v/>
      </c>
      <c r="CA106" s="207" t="str">
        <f t="shared" si="75"/>
        <v/>
      </c>
      <c r="CB106" s="453" t="str">
        <f>IF(BY106="","",COUNTIF(BY$23:BY105,"&lt;1")+1)</f>
        <v/>
      </c>
      <c r="CC106" s="205" t="str">
        <f t="shared" si="118"/>
        <v/>
      </c>
      <c r="CD106" s="436" t="str">
        <f t="shared" si="100"/>
        <v/>
      </c>
      <c r="CE106" s="433" t="str">
        <f t="shared" si="119"/>
        <v/>
      </c>
      <c r="CF106" s="438" t="str">
        <f t="shared" si="101"/>
        <v/>
      </c>
      <c r="CG106" s="433" t="str">
        <f t="shared" si="102"/>
        <v/>
      </c>
      <c r="CH106" s="439" t="str">
        <f t="shared" si="103"/>
        <v/>
      </c>
      <c r="CI106" s="205" t="str">
        <f t="shared" si="120"/>
        <v/>
      </c>
      <c r="CJ106" s="205" t="str">
        <f t="shared" si="121"/>
        <v/>
      </c>
      <c r="CK106" s="205" t="str">
        <f>IF(OR(N106="PIPAY450",N106="PIPAY900"),MRIt(J106,M106,V106,N106),IF(N106="OGFConNEW",MRIt(H106,M106,V106,N106),IF(N106="PIOGFCPAY450",MAX(60,(0.3*J106)+35),"")))</f>
        <v/>
      </c>
      <c r="CL106" s="205" t="str">
        <f t="shared" si="122"/>
        <v/>
      </c>
      <c r="CM106" s="208">
        <f t="shared" si="123"/>
        <v>0</v>
      </c>
      <c r="CN106" s="440" t="str">
        <f>IFERROR(IF(N106="60PAY900",ADJ60x(CM106),IF(N106="75PAY450",ADJ75x(CM106),IF(N106="PIPAY900",ADJPoTthick(CM106,CL106),IF(N106="PIPAY450",ADJPoTthin(CM106,CL106),IF(N106="OGFConNEW",ADJPoTogfc(CL106),""))))),"must corr")</f>
        <v/>
      </c>
      <c r="CO106" s="441" t="str">
        <f t="shared" si="124"/>
        <v/>
      </c>
      <c r="CQ106" s="205" t="str">
        <f t="shared" si="125"/>
        <v/>
      </c>
      <c r="CR106" s="205" t="str">
        <f>IF(OR(N106="PIPAY450",N106="PIPAY900",N106="PIOGFCPAY450",N106="75OGFCPAY450"),MRIt(J106,M106,V106,N106),IF(N106="OGFConNEW",MRIt(H106,M106,V106,N106),""))</f>
        <v/>
      </c>
      <c r="CS106" s="205" t="str">
        <f t="shared" si="126"/>
        <v/>
      </c>
      <c r="CT106" s="208" t="str">
        <f t="shared" si="127"/>
        <v/>
      </c>
      <c r="CU106" s="440" t="str">
        <f>IFERROR(IF(N106="60PAY900",ADJ60x(CT106),IF(N106="75PAY450",ADJ75x(CT106),IF(N106="PIPAY900",ADJPoTthick(CT106,CS106),IF(N106="PIPAY450",ADJPoTthin(CT106,CS106),IF(N106="OGFConNEW",ADJPoTogfc(CS106),""))))),"must corr")</f>
        <v/>
      </c>
      <c r="CV106" s="442" t="str">
        <f t="shared" si="128"/>
        <v/>
      </c>
      <c r="CW106" s="443"/>
      <c r="CY106" s="207"/>
      <c r="CZ106" s="444" t="s">
        <v>1876</v>
      </c>
      <c r="DA106" s="445" t="str">
        <f>IFERROR(IF(AZ106=TRUE,corval(CO106,CV106),CO106),CZ106)</f>
        <v/>
      </c>
      <c r="DB106" s="205" t="b">
        <f t="shared" si="129"/>
        <v>0</v>
      </c>
      <c r="DC106" s="205" t="b">
        <f t="shared" si="130"/>
        <v>1</v>
      </c>
      <c r="DD106" s="205" t="b">
        <f t="shared" si="131"/>
        <v>1</v>
      </c>
      <c r="DE106" s="446" t="str">
        <f t="shared" si="132"/>
        <v/>
      </c>
      <c r="DG106" s="208" t="str">
        <f t="shared" si="133"/>
        <v/>
      </c>
      <c r="DH106" s="208">
        <f t="shared" si="134"/>
        <v>0</v>
      </c>
      <c r="DI106" s="205" t="e">
        <f t="shared" si="135"/>
        <v>#VALUE!</v>
      </c>
      <c r="DJ106" s="205" t="e">
        <f t="shared" si="136"/>
        <v>#VALUE!</v>
      </c>
      <c r="DK106" s="205" t="e">
        <f t="shared" si="137"/>
        <v>#VALUE!</v>
      </c>
      <c r="DM106" s="208">
        <f t="shared" si="138"/>
        <v>0</v>
      </c>
      <c r="DN106" s="208">
        <f t="shared" si="139"/>
        <v>0</v>
      </c>
      <c r="DO106" s="205">
        <f t="shared" si="140"/>
        <v>75</v>
      </c>
      <c r="DP106" s="205">
        <f t="shared" si="141"/>
        <v>0</v>
      </c>
      <c r="DQ106" s="446" t="e">
        <f t="shared" ca="1" si="142"/>
        <v>#NAME?</v>
      </c>
      <c r="DR106" s="446" t="e">
        <f t="shared" ca="1" si="143"/>
        <v>#NAME?</v>
      </c>
      <c r="DT106" s="208">
        <f t="shared" si="144"/>
        <v>0</v>
      </c>
      <c r="DU106" s="446" t="e">
        <f t="shared" ca="1" si="145"/>
        <v>#NAME?</v>
      </c>
      <c r="DV106" s="446" t="e">
        <f t="shared" ca="1" si="146"/>
        <v>#NAME?</v>
      </c>
    </row>
    <row r="107" spans="1:126" ht="15" customHeight="1" x14ac:dyDescent="0.25">
      <c r="A107" s="448" t="str">
        <f>IFERROR(ROUNDUP(IF(OR(N107="PIPAY450",N107="PIPAY900"),MRIt(J107,M107,V107,N107),IF(N107="PIOGFCPAY450",MAX(60,(0.3*J107)+35),"")),1),"")</f>
        <v/>
      </c>
      <c r="B107" s="413">
        <v>85</v>
      </c>
      <c r="C107" s="414"/>
      <c r="D107" s="449"/>
      <c r="E107" s="416" t="str">
        <f>IF('EXIST IP'!A86="","",'EXIST IP'!A86)</f>
        <v/>
      </c>
      <c r="F107" s="450" t="str">
        <f>IF('EXIST IP'!B86="","",'EXIST IP'!B86)</f>
        <v/>
      </c>
      <c r="G107" s="450" t="str">
        <f>IF('EXIST IP'!C86="","",'EXIST IP'!C86)</f>
        <v/>
      </c>
      <c r="H107" s="418" t="str">
        <f>IF('EXIST IP'!D86="","",'EXIST IP'!D86)</f>
        <v/>
      </c>
      <c r="I107" s="451" t="str">
        <f>IF(BASELINE!D86="","",BASELINE!D86)</f>
        <v/>
      </c>
      <c r="J107" s="420"/>
      <c r="K107" s="421"/>
      <c r="L107" s="422" t="str">
        <f>IF(FINAL!D86=0,"",FINAL!D86)</f>
        <v/>
      </c>
      <c r="M107" s="421"/>
      <c r="N107" s="421"/>
      <c r="O107" s="421"/>
      <c r="P107" s="423" t="str">
        <f t="shared" si="104"/>
        <v/>
      </c>
      <c r="Q107" s="424" t="str">
        <f t="shared" si="105"/>
        <v/>
      </c>
      <c r="R107" s="456"/>
      <c r="S107" s="452" t="str">
        <f t="shared" si="106"/>
        <v/>
      </c>
      <c r="T107" s="427" t="str">
        <f>IF(OR(BASELINE!I86&gt;BASELINE!J86,FINAL!I86&gt;FINAL!J86),"M.D.","")</f>
        <v/>
      </c>
      <c r="U107" s="428" t="str">
        <f t="shared" si="107"/>
        <v/>
      </c>
      <c r="V107" s="429" t="str">
        <f t="shared" si="108"/>
        <v/>
      </c>
      <c r="W107" s="429" t="str">
        <f t="shared" si="109"/>
        <v/>
      </c>
      <c r="X107" s="430" t="str">
        <f t="shared" si="110"/>
        <v/>
      </c>
      <c r="Y107" s="429" t="str">
        <f t="shared" si="111"/>
        <v/>
      </c>
      <c r="Z107" s="429" t="str">
        <f t="shared" si="88"/>
        <v/>
      </c>
      <c r="AA107" s="429" t="str">
        <f t="shared" si="89"/>
        <v/>
      </c>
      <c r="AB107" s="429" t="str">
        <f t="shared" si="90"/>
        <v/>
      </c>
      <c r="AC107" s="429" t="str">
        <f t="shared" si="91"/>
        <v/>
      </c>
      <c r="AD107" s="429" t="str">
        <f t="shared" si="92"/>
        <v/>
      </c>
      <c r="AE107" s="429" t="str">
        <f t="shared" si="112"/>
        <v/>
      </c>
      <c r="AF107" s="429" t="str">
        <f t="shared" si="93"/>
        <v/>
      </c>
      <c r="AG107" s="429" t="str">
        <f t="shared" si="94"/>
        <v/>
      </c>
      <c r="AH107" s="429" t="str">
        <f t="shared" si="95"/>
        <v/>
      </c>
      <c r="AI107" s="431" t="str">
        <f t="shared" si="96"/>
        <v/>
      </c>
      <c r="AJ107" s="429" t="str">
        <f t="shared" si="113"/>
        <v/>
      </c>
      <c r="AK107" s="429" t="str">
        <f t="shared" si="114"/>
        <v/>
      </c>
      <c r="AL107" s="429" t="str">
        <f t="shared" si="115"/>
        <v/>
      </c>
      <c r="AM107" s="429" t="str">
        <f t="shared" si="116"/>
        <v/>
      </c>
      <c r="AN107" s="432"/>
      <c r="AO107" s="432"/>
      <c r="AP107" s="205"/>
      <c r="AQ107" s="205"/>
      <c r="AR107" s="205"/>
      <c r="AS107" s="205"/>
      <c r="AT107" s="205"/>
      <c r="AU107" s="205"/>
      <c r="AV107" s="205"/>
      <c r="AW107" s="205"/>
      <c r="AX107" s="205"/>
      <c r="AY107" s="205"/>
      <c r="AZ107" s="432"/>
      <c r="BU107" s="152">
        <v>85</v>
      </c>
      <c r="BV107" s="433" t="str">
        <f t="shared" si="97"/>
        <v/>
      </c>
      <c r="BW107" s="433" t="str">
        <f t="shared" si="98"/>
        <v/>
      </c>
      <c r="BX107" s="434" t="str">
        <f t="shared" si="99"/>
        <v/>
      </c>
      <c r="BY107" s="205" t="str">
        <f t="shared" si="117"/>
        <v/>
      </c>
      <c r="BZ107" s="205" t="str">
        <f t="shared" si="147"/>
        <v/>
      </c>
      <c r="CA107" s="207" t="str">
        <f t="shared" ref="CA107:CA142" si="148">IF(BY107="","",IF(BW107&gt;BV107,"inc","dec"))</f>
        <v/>
      </c>
      <c r="CB107" s="453" t="str">
        <f>IF(BY107="","",COUNTIF(BY$23:BY106,"&lt;1")+1)</f>
        <v/>
      </c>
      <c r="CC107" s="205" t="str">
        <f t="shared" si="118"/>
        <v/>
      </c>
      <c r="CD107" s="436" t="str">
        <f t="shared" si="100"/>
        <v/>
      </c>
      <c r="CE107" s="433" t="str">
        <f t="shared" si="119"/>
        <v/>
      </c>
      <c r="CF107" s="438" t="str">
        <f t="shared" si="101"/>
        <v/>
      </c>
      <c r="CG107" s="433" t="str">
        <f t="shared" si="102"/>
        <v/>
      </c>
      <c r="CH107" s="439"/>
      <c r="CI107" s="205" t="str">
        <f t="shared" si="120"/>
        <v/>
      </c>
      <c r="CJ107" s="205" t="str">
        <f t="shared" si="121"/>
        <v/>
      </c>
      <c r="CK107" s="205" t="str">
        <f>IF(OR(N107="PIPAY450",N107="PIPAY900"),MRIt(J107,M107,V107,N107),IF(N107="OGFConNEW",MRIt(H107,M107,V107,N107),IF(N107="PIOGFCPAY450",MAX(60,(0.3*J107)+35),"")))</f>
        <v/>
      </c>
      <c r="CL107" s="205" t="str">
        <f t="shared" si="122"/>
        <v/>
      </c>
      <c r="CM107" s="208">
        <f t="shared" si="123"/>
        <v>0</v>
      </c>
      <c r="CN107" s="440" t="str">
        <f>IFERROR(IF(N107="60PAY900",ADJ60x(CM107),IF(N107="75PAY450",ADJ75x(CM107),IF(N107="PIPAY900",ADJPoTthick(CM107,CL107),IF(N107="PIPAY450",ADJPoTthin(CM107,CL107),IF(N107="OGFConNEW",ADJPoTogfc(CL107),""))))),"must corr")</f>
        <v/>
      </c>
      <c r="CO107" s="441" t="str">
        <f t="shared" si="124"/>
        <v/>
      </c>
      <c r="CQ107" s="205" t="str">
        <f t="shared" si="125"/>
        <v/>
      </c>
      <c r="CR107" s="205" t="str">
        <f>IF(OR(N107="PIPAY450",N107="PIPAY900",N107="PIOGFCPAY450",N107="75OGFCPAY450"),MRIt(J107,M107,V107,N107),IF(N107="OGFConNEW",MRIt(H107,M107,V107,N107),""))</f>
        <v/>
      </c>
      <c r="CS107" s="205" t="str">
        <f t="shared" si="126"/>
        <v/>
      </c>
      <c r="CT107" s="208" t="str">
        <f t="shared" si="127"/>
        <v/>
      </c>
      <c r="CU107" s="440" t="str">
        <f>IFERROR(IF(N107="60PAY900",ADJ60x(CT107),IF(N107="75PAY450",ADJ75x(CT107),IF(N107="PIPAY900",ADJPoTthick(CT107,CS107),IF(N107="PIPAY450",ADJPoTthin(CT107,CS107),IF(N107="OGFConNEW",ADJPoTogfc(CS107),""))))),"must corr")</f>
        <v/>
      </c>
      <c r="CV107" s="442" t="str">
        <f t="shared" si="128"/>
        <v/>
      </c>
      <c r="CW107" s="443"/>
      <c r="CY107" s="207"/>
      <c r="CZ107" s="444" t="s">
        <v>1876</v>
      </c>
      <c r="DA107" s="445" t="str">
        <f>IFERROR(IF(AZ107=TRUE,corval(CO107,CV107),CO107),CZ107)</f>
        <v/>
      </c>
      <c r="DB107" s="205" t="b">
        <f t="shared" si="129"/>
        <v>0</v>
      </c>
      <c r="DC107" s="205" t="b">
        <f t="shared" si="130"/>
        <v>1</v>
      </c>
      <c r="DD107" s="205" t="b">
        <f t="shared" si="131"/>
        <v>1</v>
      </c>
      <c r="DE107" s="446" t="str">
        <f t="shared" si="132"/>
        <v/>
      </c>
      <c r="DG107" s="208" t="str">
        <f t="shared" si="133"/>
        <v/>
      </c>
      <c r="DH107" s="208">
        <f t="shared" si="134"/>
        <v>0</v>
      </c>
      <c r="DI107" s="205" t="e">
        <f t="shared" si="135"/>
        <v>#VALUE!</v>
      </c>
      <c r="DJ107" s="205" t="e">
        <f t="shared" si="136"/>
        <v>#VALUE!</v>
      </c>
      <c r="DK107" s="205" t="e">
        <f t="shared" si="137"/>
        <v>#VALUE!</v>
      </c>
      <c r="DM107" s="208">
        <f t="shared" si="138"/>
        <v>0</v>
      </c>
      <c r="DN107" s="208">
        <f t="shared" si="139"/>
        <v>0</v>
      </c>
      <c r="DO107" s="205">
        <f t="shared" si="140"/>
        <v>75</v>
      </c>
      <c r="DP107" s="205">
        <f t="shared" si="141"/>
        <v>0</v>
      </c>
      <c r="DQ107" s="446" t="e">
        <f t="shared" ca="1" si="142"/>
        <v>#NAME?</v>
      </c>
      <c r="DR107" s="446" t="e">
        <f t="shared" ca="1" si="143"/>
        <v>#NAME?</v>
      </c>
      <c r="DT107" s="208">
        <f t="shared" si="144"/>
        <v>0</v>
      </c>
      <c r="DU107" s="446" t="e">
        <f t="shared" ca="1" si="145"/>
        <v>#NAME?</v>
      </c>
      <c r="DV107" s="446" t="e">
        <f t="shared" ca="1" si="146"/>
        <v>#NAME?</v>
      </c>
    </row>
    <row r="108" spans="1:126" ht="15.75" x14ac:dyDescent="0.25">
      <c r="A108" s="448" t="str">
        <f>IFERROR(ROUNDUP(IF(OR(N108="PIPAY450",N108="PIPAY900"),MRIt(J108,M108,V108,N108),IF(N108="PIOGFCPAY450",MAX(60,(0.3*J108)+35),"")),1),"")</f>
        <v/>
      </c>
      <c r="B108" s="413">
        <v>86</v>
      </c>
      <c r="C108" s="414"/>
      <c r="D108" s="449"/>
      <c r="E108" s="416" t="str">
        <f>IF('EXIST IP'!A87="","",'EXIST IP'!A87)</f>
        <v/>
      </c>
      <c r="F108" s="450" t="str">
        <f>IF('EXIST IP'!B87="","",'EXIST IP'!B87)</f>
        <v/>
      </c>
      <c r="G108" s="450" t="str">
        <f>IF('EXIST IP'!C87="","",'EXIST IP'!C87)</f>
        <v/>
      </c>
      <c r="H108" s="418" t="str">
        <f>IF('EXIST IP'!D87="","",'EXIST IP'!D87)</f>
        <v/>
      </c>
      <c r="I108" s="451" t="str">
        <f>IF(BASELINE!D87="","",BASELINE!D87)</f>
        <v/>
      </c>
      <c r="J108" s="420"/>
      <c r="K108" s="421"/>
      <c r="L108" s="422" t="str">
        <f>IF(FINAL!D87=0,"",FINAL!D87)</f>
        <v/>
      </c>
      <c r="M108" s="421"/>
      <c r="N108" s="421"/>
      <c r="O108" s="421"/>
      <c r="P108" s="423" t="str">
        <f t="shared" si="104"/>
        <v/>
      </c>
      <c r="Q108" s="424" t="str">
        <f t="shared" si="105"/>
        <v/>
      </c>
      <c r="R108" s="456"/>
      <c r="S108" s="452" t="str">
        <f t="shared" si="106"/>
        <v/>
      </c>
      <c r="T108" s="427" t="str">
        <f>IF(OR(BASELINE!I87&gt;BASELINE!J87,FINAL!I87&gt;FINAL!J87),"M.D.","")</f>
        <v/>
      </c>
      <c r="U108" s="428" t="str">
        <f t="shared" si="107"/>
        <v/>
      </c>
      <c r="V108" s="429" t="str">
        <f t="shared" si="108"/>
        <v/>
      </c>
      <c r="W108" s="429" t="str">
        <f t="shared" si="109"/>
        <v/>
      </c>
      <c r="X108" s="430" t="str">
        <f t="shared" si="110"/>
        <v/>
      </c>
      <c r="Y108" s="429" t="str">
        <f t="shared" si="111"/>
        <v/>
      </c>
      <c r="Z108" s="429" t="str">
        <f t="shared" si="88"/>
        <v/>
      </c>
      <c r="AA108" s="429" t="str">
        <f t="shared" si="89"/>
        <v/>
      </c>
      <c r="AB108" s="429" t="str">
        <f t="shared" si="90"/>
        <v/>
      </c>
      <c r="AC108" s="429" t="str">
        <f t="shared" si="91"/>
        <v/>
      </c>
      <c r="AD108" s="429" t="str">
        <f t="shared" si="92"/>
        <v/>
      </c>
      <c r="AE108" s="429" t="str">
        <f t="shared" si="112"/>
        <v/>
      </c>
      <c r="AF108" s="429" t="str">
        <f t="shared" si="93"/>
        <v/>
      </c>
      <c r="AG108" s="429" t="str">
        <f t="shared" si="94"/>
        <v/>
      </c>
      <c r="AH108" s="429" t="str">
        <f t="shared" si="95"/>
        <v/>
      </c>
      <c r="AI108" s="431" t="str">
        <f t="shared" si="96"/>
        <v/>
      </c>
      <c r="AJ108" s="429" t="str">
        <f t="shared" si="113"/>
        <v/>
      </c>
      <c r="AK108" s="429" t="str">
        <f t="shared" si="114"/>
        <v/>
      </c>
      <c r="AL108" s="429" t="str">
        <f t="shared" si="115"/>
        <v/>
      </c>
      <c r="AM108" s="429" t="str">
        <f t="shared" si="116"/>
        <v/>
      </c>
      <c r="AN108" s="432"/>
      <c r="AO108" s="432"/>
      <c r="AP108" s="205"/>
      <c r="AQ108" s="205"/>
      <c r="AR108" s="205"/>
      <c r="AS108" s="205"/>
      <c r="AT108" s="205"/>
      <c r="AU108" s="205"/>
      <c r="AV108" s="205"/>
      <c r="AW108" s="205"/>
      <c r="AX108" s="205"/>
      <c r="AY108" s="205"/>
      <c r="AZ108" s="432"/>
      <c r="BU108" s="152">
        <v>86</v>
      </c>
      <c r="BV108" s="433" t="str">
        <f t="shared" si="97"/>
        <v/>
      </c>
      <c r="BW108" s="433" t="str">
        <f t="shared" si="98"/>
        <v/>
      </c>
      <c r="BX108" s="434" t="str">
        <f t="shared" si="99"/>
        <v/>
      </c>
      <c r="BY108" s="205" t="str">
        <f t="shared" si="117"/>
        <v/>
      </c>
      <c r="BZ108" s="205" t="str">
        <f t="shared" si="147"/>
        <v/>
      </c>
      <c r="CA108" s="207" t="str">
        <f t="shared" si="148"/>
        <v/>
      </c>
      <c r="CB108" s="453" t="str">
        <f>IF(BY108="","",COUNTIF(BY$23:BY107,"&lt;1")+1)</f>
        <v/>
      </c>
      <c r="CC108" s="205" t="str">
        <f t="shared" si="118"/>
        <v/>
      </c>
      <c r="CD108" s="436" t="str">
        <f t="shared" si="100"/>
        <v/>
      </c>
      <c r="CE108" s="433" t="str">
        <f t="shared" si="119"/>
        <v/>
      </c>
      <c r="CF108" s="438" t="str">
        <f t="shared" si="101"/>
        <v/>
      </c>
      <c r="CG108" s="433" t="str">
        <f t="shared" si="102"/>
        <v/>
      </c>
      <c r="CH108" s="439"/>
      <c r="CI108" s="205" t="str">
        <f t="shared" si="120"/>
        <v/>
      </c>
      <c r="CJ108" s="205" t="str">
        <f t="shared" si="121"/>
        <v/>
      </c>
      <c r="CK108" s="205" t="str">
        <f>IF(OR(N108="PIPAY450",N108="PIPAY900"),MRIt(J108,M108,V108,N108),IF(N108="OGFConNEW",MRIt(H108,M108,V108,N108),IF(N108="PIOGFCPAY450",MAX(60,(0.3*J108)+35),"")))</f>
        <v/>
      </c>
      <c r="CL108" s="205" t="str">
        <f t="shared" si="122"/>
        <v/>
      </c>
      <c r="CM108" s="208">
        <f t="shared" si="123"/>
        <v>0</v>
      </c>
      <c r="CN108" s="440" t="str">
        <f>IFERROR(IF(N108="60PAY900",ADJ60x(CM108),IF(N108="75PAY450",ADJ75x(CM108),IF(N108="PIPAY900",ADJPoTthick(CM108,CL108),IF(N108="PIPAY450",ADJPoTthin(CM108,CL108),IF(N108="OGFConNEW",ADJPoTogfc(CL108),""))))),"must corr")</f>
        <v/>
      </c>
      <c r="CO108" s="441" t="str">
        <f t="shared" si="124"/>
        <v/>
      </c>
      <c r="CQ108" s="205" t="str">
        <f t="shared" si="125"/>
        <v/>
      </c>
      <c r="CR108" s="205" t="str">
        <f>IF(OR(N108="PIPAY450",N108="PIPAY900",N108="PIOGFCPAY450",N108="75OGFCPAY450"),MRIt(J108,M108,V108,N108),IF(N108="OGFConNEW",MRIt(H108,M108,V108,N108),""))</f>
        <v/>
      </c>
      <c r="CS108" s="205" t="str">
        <f t="shared" si="126"/>
        <v/>
      </c>
      <c r="CT108" s="208" t="str">
        <f t="shared" si="127"/>
        <v/>
      </c>
      <c r="CU108" s="440" t="str">
        <f>IFERROR(IF(N108="60PAY900",ADJ60x(CT108),IF(N108="75PAY450",ADJ75x(CT108),IF(N108="PIPAY900",ADJPoTthick(CT108,CS108),IF(N108="PIPAY450",ADJPoTthin(CT108,CS108),IF(N108="OGFConNEW",ADJPoTogfc(CS108),""))))),"must corr")</f>
        <v/>
      </c>
      <c r="CV108" s="442" t="str">
        <f t="shared" si="128"/>
        <v/>
      </c>
      <c r="CW108" s="443"/>
      <c r="CY108" s="207"/>
      <c r="CZ108" s="444" t="s">
        <v>1876</v>
      </c>
      <c r="DA108" s="445" t="str">
        <f>IFERROR(IF(AZ108=TRUE,corval(CO108,CV108),CO108),CZ108)</f>
        <v/>
      </c>
      <c r="DB108" s="205" t="b">
        <f t="shared" si="129"/>
        <v>0</v>
      </c>
      <c r="DC108" s="205" t="b">
        <f t="shared" si="130"/>
        <v>1</v>
      </c>
      <c r="DD108" s="205" t="b">
        <f t="shared" si="131"/>
        <v>1</v>
      </c>
      <c r="DE108" s="446" t="str">
        <f t="shared" si="132"/>
        <v/>
      </c>
      <c r="DG108" s="208" t="str">
        <f t="shared" si="133"/>
        <v/>
      </c>
      <c r="DH108" s="208">
        <f t="shared" si="134"/>
        <v>0</v>
      </c>
      <c r="DI108" s="205" t="e">
        <f t="shared" si="135"/>
        <v>#VALUE!</v>
      </c>
      <c r="DJ108" s="205" t="e">
        <f t="shared" si="136"/>
        <v>#VALUE!</v>
      </c>
      <c r="DK108" s="205" t="e">
        <f t="shared" si="137"/>
        <v>#VALUE!</v>
      </c>
      <c r="DM108" s="208">
        <f t="shared" si="138"/>
        <v>0</v>
      </c>
      <c r="DN108" s="208">
        <f t="shared" si="139"/>
        <v>0</v>
      </c>
      <c r="DO108" s="205">
        <f t="shared" si="140"/>
        <v>75</v>
      </c>
      <c r="DP108" s="205">
        <f t="shared" si="141"/>
        <v>0</v>
      </c>
      <c r="DQ108" s="446" t="e">
        <f t="shared" ca="1" si="142"/>
        <v>#NAME?</v>
      </c>
      <c r="DR108" s="446" t="e">
        <f t="shared" ca="1" si="143"/>
        <v>#NAME?</v>
      </c>
      <c r="DT108" s="208">
        <f t="shared" si="144"/>
        <v>0</v>
      </c>
      <c r="DU108" s="446" t="e">
        <f t="shared" ca="1" si="145"/>
        <v>#NAME?</v>
      </c>
      <c r="DV108" s="446" t="e">
        <f t="shared" ca="1" si="146"/>
        <v>#NAME?</v>
      </c>
    </row>
    <row r="109" spans="1:126" ht="15.75" x14ac:dyDescent="0.25">
      <c r="A109" s="448" t="str">
        <f>IFERROR(ROUNDUP(IF(OR(N109="PIPAY450",N109="PIPAY900"),MRIt(J109,M109,V109,N109),IF(N109="PIOGFCPAY450",MAX(60,(0.3*J109)+35),"")),1),"")</f>
        <v/>
      </c>
      <c r="B109" s="413">
        <v>87</v>
      </c>
      <c r="C109" s="414"/>
      <c r="D109" s="449"/>
      <c r="E109" s="416" t="str">
        <f>IF('EXIST IP'!A88="","",'EXIST IP'!A88)</f>
        <v/>
      </c>
      <c r="F109" s="450" t="str">
        <f>IF('EXIST IP'!B88="","",'EXIST IP'!B88)</f>
        <v/>
      </c>
      <c r="G109" s="450" t="str">
        <f>IF('EXIST IP'!C88="","",'EXIST IP'!C88)</f>
        <v/>
      </c>
      <c r="H109" s="418" t="str">
        <f>IF('EXIST IP'!D88="","",'EXIST IP'!D88)</f>
        <v/>
      </c>
      <c r="I109" s="451" t="str">
        <f>IF(BASELINE!D88="","",BASELINE!D88)</f>
        <v/>
      </c>
      <c r="J109" s="420"/>
      <c r="K109" s="421"/>
      <c r="L109" s="422" t="str">
        <f>IF(FINAL!D88=0,"",FINAL!D88)</f>
        <v/>
      </c>
      <c r="M109" s="421"/>
      <c r="N109" s="421"/>
      <c r="O109" s="421"/>
      <c r="P109" s="423" t="str">
        <f t="shared" si="104"/>
        <v/>
      </c>
      <c r="Q109" s="424" t="str">
        <f t="shared" si="105"/>
        <v/>
      </c>
      <c r="R109" s="456"/>
      <c r="S109" s="452" t="str">
        <f t="shared" si="106"/>
        <v/>
      </c>
      <c r="T109" s="427" t="str">
        <f>IF(OR(BASELINE!I88&gt;BASELINE!J88,FINAL!I88&gt;FINAL!J88),"M.D.","")</f>
        <v/>
      </c>
      <c r="U109" s="428" t="str">
        <f t="shared" si="107"/>
        <v/>
      </c>
      <c r="V109" s="429" t="str">
        <f t="shared" si="108"/>
        <v/>
      </c>
      <c r="W109" s="429" t="str">
        <f t="shared" si="109"/>
        <v/>
      </c>
      <c r="X109" s="430" t="str">
        <f t="shared" si="110"/>
        <v/>
      </c>
      <c r="Y109" s="429" t="str">
        <f t="shared" si="111"/>
        <v/>
      </c>
      <c r="Z109" s="429" t="str">
        <f t="shared" si="88"/>
        <v/>
      </c>
      <c r="AA109" s="429" t="str">
        <f t="shared" si="89"/>
        <v/>
      </c>
      <c r="AB109" s="429" t="str">
        <f t="shared" si="90"/>
        <v/>
      </c>
      <c r="AC109" s="429" t="str">
        <f t="shared" si="91"/>
        <v/>
      </c>
      <c r="AD109" s="429" t="str">
        <f t="shared" si="92"/>
        <v/>
      </c>
      <c r="AE109" s="429" t="str">
        <f t="shared" si="112"/>
        <v/>
      </c>
      <c r="AF109" s="429" t="str">
        <f t="shared" si="93"/>
        <v/>
      </c>
      <c r="AG109" s="429" t="str">
        <f t="shared" si="94"/>
        <v/>
      </c>
      <c r="AH109" s="429" t="str">
        <f t="shared" si="95"/>
        <v/>
      </c>
      <c r="AI109" s="431" t="str">
        <f t="shared" si="96"/>
        <v/>
      </c>
      <c r="AJ109" s="429" t="str">
        <f t="shared" si="113"/>
        <v/>
      </c>
      <c r="AK109" s="429" t="str">
        <f t="shared" si="114"/>
        <v/>
      </c>
      <c r="AL109" s="429" t="str">
        <f t="shared" si="115"/>
        <v/>
      </c>
      <c r="AM109" s="429" t="str">
        <f t="shared" si="116"/>
        <v/>
      </c>
      <c r="AN109" s="432"/>
      <c r="AO109" s="432"/>
      <c r="AP109" s="205"/>
      <c r="AQ109" s="205"/>
      <c r="AR109" s="205"/>
      <c r="AS109" s="205"/>
      <c r="AT109" s="205"/>
      <c r="AU109" s="205"/>
      <c r="AV109" s="205"/>
      <c r="AW109" s="205"/>
      <c r="AX109" s="205"/>
      <c r="AY109" s="205"/>
      <c r="AZ109" s="432"/>
      <c r="BU109" s="152">
        <v>87</v>
      </c>
      <c r="BV109" s="433" t="str">
        <f t="shared" si="97"/>
        <v/>
      </c>
      <c r="BW109" s="433" t="str">
        <f t="shared" si="98"/>
        <v/>
      </c>
      <c r="BX109" s="434" t="str">
        <f t="shared" si="99"/>
        <v/>
      </c>
      <c r="BY109" s="205" t="str">
        <f t="shared" si="117"/>
        <v/>
      </c>
      <c r="BZ109" s="205" t="str">
        <f t="shared" si="147"/>
        <v/>
      </c>
      <c r="CA109" s="207" t="str">
        <f t="shared" si="148"/>
        <v/>
      </c>
      <c r="CB109" s="453" t="str">
        <f>IF(BY109="","",COUNTIF(BY$23:BY108,"&lt;1")+1)</f>
        <v/>
      </c>
      <c r="CC109" s="205" t="str">
        <f t="shared" si="118"/>
        <v/>
      </c>
      <c r="CD109" s="436" t="str">
        <f t="shared" si="100"/>
        <v/>
      </c>
      <c r="CE109" s="433" t="str">
        <f t="shared" si="119"/>
        <v/>
      </c>
      <c r="CF109" s="438" t="str">
        <f t="shared" si="101"/>
        <v/>
      </c>
      <c r="CG109" s="433" t="str">
        <f t="shared" si="102"/>
        <v/>
      </c>
      <c r="CH109" s="439"/>
      <c r="CI109" s="205" t="str">
        <f t="shared" si="120"/>
        <v/>
      </c>
      <c r="CJ109" s="205" t="str">
        <f t="shared" si="121"/>
        <v/>
      </c>
      <c r="CK109" s="205" t="str">
        <f>IF(OR(N109="PIPAY450",N109="PIPAY900"),MRIt(J109,M109,V109,N109),IF(N109="OGFConNEW",MRIt(H109,M109,V109,N109),IF(N109="PIOGFCPAY450",MAX(60,(0.3*J109)+35),"")))</f>
        <v/>
      </c>
      <c r="CL109" s="205" t="str">
        <f t="shared" si="122"/>
        <v/>
      </c>
      <c r="CM109" s="208">
        <f t="shared" si="123"/>
        <v>0</v>
      </c>
      <c r="CN109" s="440" t="str">
        <f>IFERROR(IF(N109="60PAY900",ADJ60x(CM109),IF(N109="75PAY450",ADJ75x(CM109),IF(N109="PIPAY900",ADJPoTthick(CM109,CL109),IF(N109="PIPAY450",ADJPoTthin(CM109,CL109),IF(N109="OGFConNEW",ADJPoTogfc(CL109),""))))),"must corr")</f>
        <v/>
      </c>
      <c r="CO109" s="441" t="str">
        <f t="shared" si="124"/>
        <v/>
      </c>
      <c r="CQ109" s="205" t="str">
        <f t="shared" si="125"/>
        <v/>
      </c>
      <c r="CR109" s="205" t="str">
        <f>IF(OR(N109="PIPAY450",N109="PIPAY900",N109="PIOGFCPAY450",N109="75OGFCPAY450"),MRIt(J109,M109,V109,N109),IF(N109="OGFConNEW",MRIt(H109,M109,V109,N109),""))</f>
        <v/>
      </c>
      <c r="CS109" s="205" t="str">
        <f t="shared" si="126"/>
        <v/>
      </c>
      <c r="CT109" s="208" t="str">
        <f t="shared" si="127"/>
        <v/>
      </c>
      <c r="CU109" s="440" t="str">
        <f>IFERROR(IF(N109="60PAY900",ADJ60x(CT109),IF(N109="75PAY450",ADJ75x(CT109),IF(N109="PIPAY900",ADJPoTthick(CT109,CS109),IF(N109="PIPAY450",ADJPoTthin(CT109,CS109),IF(N109="OGFConNEW",ADJPoTogfc(CS109),""))))),"must corr")</f>
        <v/>
      </c>
      <c r="CV109" s="442" t="str">
        <f t="shared" si="128"/>
        <v/>
      </c>
      <c r="CW109" s="443"/>
      <c r="CY109" s="207"/>
      <c r="CZ109" s="444" t="s">
        <v>1876</v>
      </c>
      <c r="DA109" s="445" t="str">
        <f>IFERROR(IF(AZ109=TRUE,corval(CO109,CV109),CO109),CZ109)</f>
        <v/>
      </c>
      <c r="DB109" s="205" t="b">
        <f t="shared" si="129"/>
        <v>0</v>
      </c>
      <c r="DC109" s="205" t="b">
        <f t="shared" si="130"/>
        <v>1</v>
      </c>
      <c r="DD109" s="205" t="b">
        <f t="shared" si="131"/>
        <v>1</v>
      </c>
      <c r="DE109" s="446" t="str">
        <f t="shared" si="132"/>
        <v/>
      </c>
      <c r="DG109" s="208" t="str">
        <f t="shared" si="133"/>
        <v/>
      </c>
      <c r="DH109" s="208">
        <f t="shared" si="134"/>
        <v>0</v>
      </c>
      <c r="DI109" s="205" t="e">
        <f t="shared" si="135"/>
        <v>#VALUE!</v>
      </c>
      <c r="DJ109" s="205" t="e">
        <f t="shared" si="136"/>
        <v>#VALUE!</v>
      </c>
      <c r="DK109" s="205" t="e">
        <f t="shared" si="137"/>
        <v>#VALUE!</v>
      </c>
      <c r="DM109" s="208">
        <f t="shared" si="138"/>
        <v>0</v>
      </c>
      <c r="DN109" s="208">
        <f t="shared" si="139"/>
        <v>0</v>
      </c>
      <c r="DO109" s="205">
        <f t="shared" si="140"/>
        <v>75</v>
      </c>
      <c r="DP109" s="205">
        <f t="shared" si="141"/>
        <v>0</v>
      </c>
      <c r="DQ109" s="446" t="e">
        <f t="shared" ca="1" si="142"/>
        <v>#NAME?</v>
      </c>
      <c r="DR109" s="446" t="e">
        <f t="shared" ca="1" si="143"/>
        <v>#NAME?</v>
      </c>
      <c r="DT109" s="208">
        <f t="shared" si="144"/>
        <v>0</v>
      </c>
      <c r="DU109" s="446" t="e">
        <f t="shared" ca="1" si="145"/>
        <v>#NAME?</v>
      </c>
      <c r="DV109" s="446" t="e">
        <f t="shared" ca="1" si="146"/>
        <v>#NAME?</v>
      </c>
    </row>
    <row r="110" spans="1:126" ht="15" customHeight="1" x14ac:dyDescent="0.25">
      <c r="A110" s="448" t="str">
        <f>IFERROR(ROUNDUP(IF(OR(N110="PIPAY450",N110="PIPAY900"),MRIt(J110,M110,V110,N110),IF(N110="PIOGFCPAY450",MAX(60,(0.3*J110)+35),"")),1),"")</f>
        <v/>
      </c>
      <c r="B110" s="413">
        <v>88</v>
      </c>
      <c r="C110" s="414"/>
      <c r="D110" s="449"/>
      <c r="E110" s="416" t="str">
        <f>IF('EXIST IP'!A89="","",'EXIST IP'!A89)</f>
        <v/>
      </c>
      <c r="F110" s="450" t="str">
        <f>IF('EXIST IP'!B89="","",'EXIST IP'!B89)</f>
        <v/>
      </c>
      <c r="G110" s="450" t="str">
        <f>IF('EXIST IP'!C89="","",'EXIST IP'!C89)</f>
        <v/>
      </c>
      <c r="H110" s="418" t="str">
        <f>IF('EXIST IP'!D89="","",'EXIST IP'!D89)</f>
        <v/>
      </c>
      <c r="I110" s="451" t="str">
        <f>IF(BASELINE!D89="","",BASELINE!D89)</f>
        <v/>
      </c>
      <c r="J110" s="420"/>
      <c r="K110" s="421"/>
      <c r="L110" s="422" t="str">
        <f>IF(FINAL!D89=0,"",FINAL!D89)</f>
        <v/>
      </c>
      <c r="M110" s="421"/>
      <c r="N110" s="421"/>
      <c r="O110" s="421"/>
      <c r="P110" s="423" t="str">
        <f t="shared" si="104"/>
        <v/>
      </c>
      <c r="Q110" s="424" t="str">
        <f t="shared" si="105"/>
        <v/>
      </c>
      <c r="R110" s="456"/>
      <c r="S110" s="452" t="str">
        <f t="shared" si="106"/>
        <v/>
      </c>
      <c r="T110" s="427" t="str">
        <f>IF(OR(BASELINE!I89&gt;BASELINE!J89,FINAL!I89&gt;FINAL!J89),"M.D.","")</f>
        <v/>
      </c>
      <c r="U110" s="428" t="str">
        <f t="shared" si="107"/>
        <v/>
      </c>
      <c r="V110" s="429" t="str">
        <f t="shared" si="108"/>
        <v/>
      </c>
      <c r="W110" s="429" t="str">
        <f t="shared" si="109"/>
        <v/>
      </c>
      <c r="X110" s="430" t="str">
        <f t="shared" si="110"/>
        <v/>
      </c>
      <c r="Y110" s="429" t="str">
        <f t="shared" si="111"/>
        <v/>
      </c>
      <c r="Z110" s="429" t="str">
        <f t="shared" si="88"/>
        <v/>
      </c>
      <c r="AA110" s="429" t="str">
        <f t="shared" si="89"/>
        <v/>
      </c>
      <c r="AB110" s="429" t="str">
        <f t="shared" si="90"/>
        <v/>
      </c>
      <c r="AC110" s="429" t="str">
        <f t="shared" si="91"/>
        <v/>
      </c>
      <c r="AD110" s="429" t="str">
        <f t="shared" si="92"/>
        <v/>
      </c>
      <c r="AE110" s="429" t="str">
        <f t="shared" si="112"/>
        <v/>
      </c>
      <c r="AF110" s="429" t="str">
        <f t="shared" si="93"/>
        <v/>
      </c>
      <c r="AG110" s="429" t="str">
        <f t="shared" si="94"/>
        <v/>
      </c>
      <c r="AH110" s="429" t="str">
        <f t="shared" si="95"/>
        <v/>
      </c>
      <c r="AI110" s="431" t="str">
        <f t="shared" si="96"/>
        <v/>
      </c>
      <c r="AJ110" s="429" t="str">
        <f t="shared" si="113"/>
        <v/>
      </c>
      <c r="AK110" s="429" t="str">
        <f t="shared" si="114"/>
        <v/>
      </c>
      <c r="AL110" s="429" t="str">
        <f t="shared" si="115"/>
        <v/>
      </c>
      <c r="AM110" s="429" t="str">
        <f t="shared" si="116"/>
        <v/>
      </c>
      <c r="AN110" s="432"/>
      <c r="AO110" s="432"/>
      <c r="AP110" s="205"/>
      <c r="AQ110" s="205"/>
      <c r="AR110" s="205"/>
      <c r="AS110" s="205"/>
      <c r="AT110" s="205"/>
      <c r="AU110" s="205"/>
      <c r="AV110" s="205"/>
      <c r="AW110" s="205"/>
      <c r="AX110" s="205"/>
      <c r="AY110" s="205"/>
      <c r="AZ110" s="432"/>
      <c r="BU110" s="152">
        <v>88</v>
      </c>
      <c r="BV110" s="433" t="str">
        <f t="shared" si="97"/>
        <v/>
      </c>
      <c r="BW110" s="433" t="str">
        <f t="shared" si="98"/>
        <v/>
      </c>
      <c r="BX110" s="434" t="str">
        <f t="shared" si="99"/>
        <v/>
      </c>
      <c r="BY110" s="205" t="str">
        <f t="shared" si="117"/>
        <v/>
      </c>
      <c r="BZ110" s="205" t="str">
        <f t="shared" si="147"/>
        <v/>
      </c>
      <c r="CA110" s="207" t="str">
        <f t="shared" si="148"/>
        <v/>
      </c>
      <c r="CB110" s="453" t="str">
        <f>IF(BY110="","",COUNTIF(BY$23:BY109,"&lt;1")+1)</f>
        <v/>
      </c>
      <c r="CC110" s="205" t="str">
        <f t="shared" si="118"/>
        <v/>
      </c>
      <c r="CD110" s="436" t="str">
        <f t="shared" si="100"/>
        <v/>
      </c>
      <c r="CE110" s="433" t="str">
        <f t="shared" si="119"/>
        <v/>
      </c>
      <c r="CF110" s="438" t="str">
        <f t="shared" si="101"/>
        <v/>
      </c>
      <c r="CG110" s="433" t="str">
        <f t="shared" si="102"/>
        <v/>
      </c>
      <c r="CH110" s="439"/>
      <c r="CI110" s="205" t="str">
        <f t="shared" si="120"/>
        <v/>
      </c>
      <c r="CJ110" s="205" t="str">
        <f t="shared" si="121"/>
        <v/>
      </c>
      <c r="CK110" s="205" t="str">
        <f>IF(OR(N110="PIPAY450",N110="PIPAY900"),MRIt(J110,M110,V110,N110),IF(N110="OGFConNEW",MRIt(H110,M110,V110,N110),IF(N110="PIOGFCPAY450",MAX(60,(0.3*J110)+35),"")))</f>
        <v/>
      </c>
      <c r="CL110" s="205" t="str">
        <f t="shared" si="122"/>
        <v/>
      </c>
      <c r="CM110" s="208">
        <f t="shared" si="123"/>
        <v>0</v>
      </c>
      <c r="CN110" s="440" t="str">
        <f>IFERROR(IF(N110="60PAY900",ADJ60x(CM110),IF(N110="75PAY450",ADJ75x(CM110),IF(N110="PIPAY900",ADJPoTthick(CM110,CL110),IF(N110="PIPAY450",ADJPoTthin(CM110,CL110),IF(N110="OGFConNEW",ADJPoTogfc(CL110),""))))),"must corr")</f>
        <v/>
      </c>
      <c r="CO110" s="441" t="str">
        <f t="shared" si="124"/>
        <v/>
      </c>
      <c r="CQ110" s="205" t="str">
        <f t="shared" si="125"/>
        <v/>
      </c>
      <c r="CR110" s="205" t="str">
        <f>IF(OR(N110="PIPAY450",N110="PIPAY900",N110="PIOGFCPAY450",N110="75OGFCPAY450"),MRIt(J110,M110,V110,N110),IF(N110="OGFConNEW",MRIt(H110,M110,V110,N110),""))</f>
        <v/>
      </c>
      <c r="CS110" s="205" t="str">
        <f t="shared" si="126"/>
        <v/>
      </c>
      <c r="CT110" s="208" t="str">
        <f t="shared" si="127"/>
        <v/>
      </c>
      <c r="CU110" s="440" t="str">
        <f>IFERROR(IF(N110="60PAY900",ADJ60x(CT110),IF(N110="75PAY450",ADJ75x(CT110),IF(N110="PIPAY900",ADJPoTthick(CT110,CS110),IF(N110="PIPAY450",ADJPoTthin(CT110,CS110),IF(N110="OGFConNEW",ADJPoTogfc(CS110),""))))),"must corr")</f>
        <v/>
      </c>
      <c r="CV110" s="442" t="str">
        <f t="shared" si="128"/>
        <v/>
      </c>
      <c r="CW110" s="443"/>
      <c r="CY110" s="207"/>
      <c r="CZ110" s="444" t="s">
        <v>1876</v>
      </c>
      <c r="DA110" s="445" t="str">
        <f>IFERROR(IF(AZ110=TRUE,corval(CO110,CV110),CO110),CZ110)</f>
        <v/>
      </c>
      <c r="DB110" s="205" t="b">
        <f t="shared" si="129"/>
        <v>0</v>
      </c>
      <c r="DC110" s="205" t="b">
        <f t="shared" si="130"/>
        <v>1</v>
      </c>
      <c r="DD110" s="205" t="b">
        <f t="shared" si="131"/>
        <v>1</v>
      </c>
      <c r="DE110" s="446" t="str">
        <f t="shared" si="132"/>
        <v/>
      </c>
      <c r="DG110" s="208" t="str">
        <f t="shared" si="133"/>
        <v/>
      </c>
      <c r="DH110" s="208">
        <f t="shared" si="134"/>
        <v>0</v>
      </c>
      <c r="DI110" s="205" t="e">
        <f t="shared" si="135"/>
        <v>#VALUE!</v>
      </c>
      <c r="DJ110" s="205" t="e">
        <f t="shared" si="136"/>
        <v>#VALUE!</v>
      </c>
      <c r="DK110" s="205" t="e">
        <f t="shared" si="137"/>
        <v>#VALUE!</v>
      </c>
      <c r="DM110" s="208">
        <f t="shared" si="138"/>
        <v>0</v>
      </c>
      <c r="DN110" s="208">
        <f t="shared" si="139"/>
        <v>0</v>
      </c>
      <c r="DO110" s="205">
        <f t="shared" si="140"/>
        <v>75</v>
      </c>
      <c r="DP110" s="205">
        <f t="shared" si="141"/>
        <v>0</v>
      </c>
      <c r="DQ110" s="446" t="e">
        <f t="shared" ca="1" si="142"/>
        <v>#NAME?</v>
      </c>
      <c r="DR110" s="446" t="e">
        <f t="shared" ca="1" si="143"/>
        <v>#NAME?</v>
      </c>
      <c r="DT110" s="208">
        <f t="shared" si="144"/>
        <v>0</v>
      </c>
      <c r="DU110" s="446" t="e">
        <f t="shared" ca="1" si="145"/>
        <v>#NAME?</v>
      </c>
      <c r="DV110" s="446" t="e">
        <f t="shared" ca="1" si="146"/>
        <v>#NAME?</v>
      </c>
    </row>
    <row r="111" spans="1:126" ht="15.75" x14ac:dyDescent="0.25">
      <c r="A111" s="448" t="str">
        <f>IFERROR(ROUNDUP(IF(OR(N111="PIPAY450",N111="PIPAY900"),MRIt(J111,M111,V111,N111),IF(N111="PIOGFCPAY450",MAX(60,(0.3*J111)+35),"")),1),"")</f>
        <v/>
      </c>
      <c r="B111" s="413">
        <v>89</v>
      </c>
      <c r="C111" s="414"/>
      <c r="D111" s="449"/>
      <c r="E111" s="416" t="str">
        <f>IF('EXIST IP'!A90="","",'EXIST IP'!A90)</f>
        <v/>
      </c>
      <c r="F111" s="450" t="str">
        <f>IF('EXIST IP'!B90="","",'EXIST IP'!B90)</f>
        <v/>
      </c>
      <c r="G111" s="450" t="str">
        <f>IF('EXIST IP'!C90="","",'EXIST IP'!C90)</f>
        <v/>
      </c>
      <c r="H111" s="418" t="str">
        <f>IF('EXIST IP'!D90="","",'EXIST IP'!D90)</f>
        <v/>
      </c>
      <c r="I111" s="451" t="str">
        <f>IF(BASELINE!D90="","",BASELINE!D90)</f>
        <v/>
      </c>
      <c r="J111" s="420"/>
      <c r="K111" s="421"/>
      <c r="L111" s="422" t="str">
        <f>IF(FINAL!D90=0,"",FINAL!D90)</f>
        <v/>
      </c>
      <c r="M111" s="421"/>
      <c r="N111" s="421"/>
      <c r="O111" s="421"/>
      <c r="P111" s="423" t="str">
        <f t="shared" si="104"/>
        <v/>
      </c>
      <c r="Q111" s="424" t="str">
        <f t="shared" si="105"/>
        <v/>
      </c>
      <c r="R111" s="456"/>
      <c r="S111" s="452" t="str">
        <f t="shared" si="106"/>
        <v/>
      </c>
      <c r="T111" s="427" t="str">
        <f>IF(OR(BASELINE!I90&gt;BASELINE!J90,FINAL!I90&gt;FINAL!J90),"M.D.","")</f>
        <v/>
      </c>
      <c r="U111" s="428" t="str">
        <f t="shared" si="107"/>
        <v/>
      </c>
      <c r="V111" s="429" t="str">
        <f t="shared" si="108"/>
        <v/>
      </c>
      <c r="W111" s="429" t="str">
        <f t="shared" si="109"/>
        <v/>
      </c>
      <c r="X111" s="430" t="str">
        <f t="shared" si="110"/>
        <v/>
      </c>
      <c r="Y111" s="429" t="str">
        <f t="shared" si="111"/>
        <v/>
      </c>
      <c r="Z111" s="429" t="str">
        <f t="shared" si="88"/>
        <v/>
      </c>
      <c r="AA111" s="429" t="str">
        <f t="shared" si="89"/>
        <v/>
      </c>
      <c r="AB111" s="429" t="str">
        <f t="shared" si="90"/>
        <v/>
      </c>
      <c r="AC111" s="429" t="str">
        <f t="shared" si="91"/>
        <v/>
      </c>
      <c r="AD111" s="429" t="str">
        <f t="shared" si="92"/>
        <v/>
      </c>
      <c r="AE111" s="429" t="str">
        <f t="shared" si="112"/>
        <v/>
      </c>
      <c r="AF111" s="429" t="str">
        <f t="shared" si="93"/>
        <v/>
      </c>
      <c r="AG111" s="429" t="str">
        <f t="shared" si="94"/>
        <v/>
      </c>
      <c r="AH111" s="429" t="str">
        <f t="shared" si="95"/>
        <v/>
      </c>
      <c r="AI111" s="431" t="str">
        <f t="shared" si="96"/>
        <v/>
      </c>
      <c r="AJ111" s="429" t="str">
        <f t="shared" si="113"/>
        <v/>
      </c>
      <c r="AK111" s="429" t="str">
        <f t="shared" si="114"/>
        <v/>
      </c>
      <c r="AL111" s="429" t="str">
        <f t="shared" si="115"/>
        <v/>
      </c>
      <c r="AM111" s="429" t="str">
        <f t="shared" si="116"/>
        <v/>
      </c>
      <c r="AN111" s="432"/>
      <c r="AO111" s="432"/>
      <c r="AP111" s="205"/>
      <c r="AQ111" s="205"/>
      <c r="AR111" s="205"/>
      <c r="AS111" s="205"/>
      <c r="AT111" s="205"/>
      <c r="AU111" s="205"/>
      <c r="AV111" s="205"/>
      <c r="AW111" s="205"/>
      <c r="AX111" s="205"/>
      <c r="AY111" s="205"/>
      <c r="AZ111" s="432"/>
      <c r="BU111" s="152">
        <v>89</v>
      </c>
      <c r="BV111" s="433" t="str">
        <f t="shared" si="97"/>
        <v/>
      </c>
      <c r="BW111" s="433" t="str">
        <f t="shared" si="98"/>
        <v/>
      </c>
      <c r="BX111" s="434" t="str">
        <f t="shared" si="99"/>
        <v/>
      </c>
      <c r="BY111" s="205" t="str">
        <f t="shared" si="117"/>
        <v/>
      </c>
      <c r="BZ111" s="205" t="str">
        <f t="shared" si="147"/>
        <v/>
      </c>
      <c r="CA111" s="207" t="str">
        <f t="shared" si="148"/>
        <v/>
      </c>
      <c r="CB111" s="453" t="str">
        <f>IF(BY111="","",COUNTIF(BY$23:BY110,"&lt;1")+1)</f>
        <v/>
      </c>
      <c r="CC111" s="205" t="str">
        <f t="shared" si="118"/>
        <v/>
      </c>
      <c r="CD111" s="436" t="str">
        <f t="shared" si="100"/>
        <v/>
      </c>
      <c r="CE111" s="433" t="str">
        <f t="shared" si="119"/>
        <v/>
      </c>
      <c r="CF111" s="438" t="str">
        <f t="shared" si="101"/>
        <v/>
      </c>
      <c r="CG111" s="433" t="str">
        <f t="shared" si="102"/>
        <v/>
      </c>
      <c r="CH111" s="439"/>
      <c r="CI111" s="205" t="str">
        <f t="shared" si="120"/>
        <v/>
      </c>
      <c r="CJ111" s="205" t="str">
        <f t="shared" si="121"/>
        <v/>
      </c>
      <c r="CK111" s="205" t="str">
        <f>IF(OR(N111="PIPAY450",N111="PIPAY900"),MRIt(J111,M111,V111,N111),IF(N111="OGFConNEW",MRIt(H111,M111,V111,N111),IF(N111="PIOGFCPAY450",MAX(60,(0.3*J111)+35),"")))</f>
        <v/>
      </c>
      <c r="CL111" s="205" t="str">
        <f t="shared" si="122"/>
        <v/>
      </c>
      <c r="CM111" s="208">
        <f t="shared" si="123"/>
        <v>0</v>
      </c>
      <c r="CN111" s="440" t="str">
        <f>IFERROR(IF(N111="60PAY900",ADJ60x(CM111),IF(N111="75PAY450",ADJ75x(CM111),IF(N111="PIPAY900",ADJPoTthick(CM111,CL111),IF(N111="PIPAY450",ADJPoTthin(CM111,CL111),IF(N111="OGFConNEW",ADJPoTogfc(CL111),""))))),"must corr")</f>
        <v/>
      </c>
      <c r="CO111" s="441" t="str">
        <f t="shared" si="124"/>
        <v/>
      </c>
      <c r="CQ111" s="205" t="str">
        <f t="shared" si="125"/>
        <v/>
      </c>
      <c r="CR111" s="205" t="str">
        <f>IF(OR(N111="PIPAY450",N111="PIPAY900",N111="PIOGFCPAY450",N111="75OGFCPAY450"),MRIt(J111,M111,V111,N111),IF(N111="OGFConNEW",MRIt(H111,M111,V111,N111),""))</f>
        <v/>
      </c>
      <c r="CS111" s="205" t="str">
        <f t="shared" si="126"/>
        <v/>
      </c>
      <c r="CT111" s="208" t="str">
        <f t="shared" si="127"/>
        <v/>
      </c>
      <c r="CU111" s="440" t="str">
        <f>IFERROR(IF(N111="60PAY900",ADJ60x(CT111),IF(N111="75PAY450",ADJ75x(CT111),IF(N111="PIPAY900",ADJPoTthick(CT111,CS111),IF(N111="PIPAY450",ADJPoTthin(CT111,CS111),IF(N111="OGFConNEW",ADJPoTogfc(CS111),""))))),"must corr")</f>
        <v/>
      </c>
      <c r="CV111" s="442" t="str">
        <f t="shared" si="128"/>
        <v/>
      </c>
      <c r="CW111" s="443"/>
      <c r="CY111" s="207"/>
      <c r="CZ111" s="444" t="s">
        <v>1876</v>
      </c>
      <c r="DA111" s="445" t="str">
        <f>IFERROR(IF(AZ111=TRUE,corval(CO111,CV111),CO111),CZ111)</f>
        <v/>
      </c>
      <c r="DB111" s="205" t="b">
        <f t="shared" si="129"/>
        <v>0</v>
      </c>
      <c r="DC111" s="205" t="b">
        <f t="shared" si="130"/>
        <v>1</v>
      </c>
      <c r="DD111" s="205" t="b">
        <f t="shared" si="131"/>
        <v>1</v>
      </c>
      <c r="DE111" s="446" t="str">
        <f t="shared" si="132"/>
        <v/>
      </c>
      <c r="DG111" s="208" t="str">
        <f t="shared" si="133"/>
        <v/>
      </c>
      <c r="DH111" s="208">
        <f t="shared" si="134"/>
        <v>0</v>
      </c>
      <c r="DI111" s="205" t="e">
        <f t="shared" si="135"/>
        <v>#VALUE!</v>
      </c>
      <c r="DJ111" s="205" t="e">
        <f t="shared" si="136"/>
        <v>#VALUE!</v>
      </c>
      <c r="DK111" s="205" t="e">
        <f t="shared" si="137"/>
        <v>#VALUE!</v>
      </c>
      <c r="DM111" s="208">
        <f t="shared" si="138"/>
        <v>0</v>
      </c>
      <c r="DN111" s="208">
        <f t="shared" si="139"/>
        <v>0</v>
      </c>
      <c r="DO111" s="205">
        <f t="shared" si="140"/>
        <v>75</v>
      </c>
      <c r="DP111" s="205">
        <f t="shared" si="141"/>
        <v>0</v>
      </c>
      <c r="DQ111" s="446" t="e">
        <f t="shared" ca="1" si="142"/>
        <v>#NAME?</v>
      </c>
      <c r="DR111" s="446" t="e">
        <f t="shared" ca="1" si="143"/>
        <v>#NAME?</v>
      </c>
      <c r="DT111" s="208">
        <f t="shared" si="144"/>
        <v>0</v>
      </c>
      <c r="DU111" s="446" t="e">
        <f t="shared" ca="1" si="145"/>
        <v>#NAME?</v>
      </c>
      <c r="DV111" s="446" t="e">
        <f t="shared" ca="1" si="146"/>
        <v>#NAME?</v>
      </c>
    </row>
    <row r="112" spans="1:126" ht="15.75" x14ac:dyDescent="0.25">
      <c r="A112" s="448" t="str">
        <f>IFERROR(ROUNDUP(IF(OR(N112="PIPAY450",N112="PIPAY900"),MRIt(J112,M112,V112,N112),IF(N112="PIOGFCPAY450",MAX(60,(0.3*J112)+35),"")),1),"")</f>
        <v/>
      </c>
      <c r="B112" s="413">
        <v>90</v>
      </c>
      <c r="C112" s="414"/>
      <c r="D112" s="449"/>
      <c r="E112" s="416" t="str">
        <f>IF('EXIST IP'!A91="","",'EXIST IP'!A91)</f>
        <v/>
      </c>
      <c r="F112" s="450" t="str">
        <f>IF('EXIST IP'!B91="","",'EXIST IP'!B91)</f>
        <v/>
      </c>
      <c r="G112" s="450" t="str">
        <f>IF('EXIST IP'!C91="","",'EXIST IP'!C91)</f>
        <v/>
      </c>
      <c r="H112" s="418" t="str">
        <f>IF('EXIST IP'!D91="","",'EXIST IP'!D91)</f>
        <v/>
      </c>
      <c r="I112" s="451" t="str">
        <f>IF(BASELINE!D91="","",BASELINE!D91)</f>
        <v/>
      </c>
      <c r="J112" s="420"/>
      <c r="K112" s="421"/>
      <c r="L112" s="422" t="str">
        <f>IF(FINAL!D91=0,"",FINAL!D91)</f>
        <v/>
      </c>
      <c r="M112" s="421"/>
      <c r="N112" s="421"/>
      <c r="O112" s="421"/>
      <c r="P112" s="423" t="str">
        <f t="shared" si="104"/>
        <v/>
      </c>
      <c r="Q112" s="424" t="str">
        <f t="shared" si="105"/>
        <v/>
      </c>
      <c r="R112" s="456"/>
      <c r="S112" s="452" t="str">
        <f t="shared" si="106"/>
        <v/>
      </c>
      <c r="T112" s="427" t="str">
        <f>IF(OR(BASELINE!I91&gt;BASELINE!J91,FINAL!I91&gt;FINAL!J91),"M.D.","")</f>
        <v/>
      </c>
      <c r="U112" s="428" t="str">
        <f t="shared" si="107"/>
        <v/>
      </c>
      <c r="V112" s="429" t="str">
        <f t="shared" si="108"/>
        <v/>
      </c>
      <c r="W112" s="429" t="str">
        <f t="shared" si="109"/>
        <v/>
      </c>
      <c r="X112" s="430" t="str">
        <f t="shared" si="110"/>
        <v/>
      </c>
      <c r="Y112" s="429" t="str">
        <f t="shared" si="111"/>
        <v/>
      </c>
      <c r="Z112" s="429" t="str">
        <f t="shared" si="88"/>
        <v/>
      </c>
      <c r="AA112" s="429" t="str">
        <f t="shared" si="89"/>
        <v/>
      </c>
      <c r="AB112" s="429" t="str">
        <f t="shared" si="90"/>
        <v/>
      </c>
      <c r="AC112" s="429" t="str">
        <f t="shared" si="91"/>
        <v/>
      </c>
      <c r="AD112" s="429" t="str">
        <f t="shared" si="92"/>
        <v/>
      </c>
      <c r="AE112" s="429" t="str">
        <f t="shared" si="112"/>
        <v/>
      </c>
      <c r="AF112" s="429" t="str">
        <f t="shared" si="93"/>
        <v/>
      </c>
      <c r="AG112" s="429" t="str">
        <f t="shared" si="94"/>
        <v/>
      </c>
      <c r="AH112" s="429" t="str">
        <f t="shared" si="95"/>
        <v/>
      </c>
      <c r="AI112" s="431" t="str">
        <f t="shared" si="96"/>
        <v/>
      </c>
      <c r="AJ112" s="429" t="str">
        <f t="shared" si="113"/>
        <v/>
      </c>
      <c r="AK112" s="429" t="str">
        <f t="shared" si="114"/>
        <v/>
      </c>
      <c r="AL112" s="429" t="str">
        <f t="shared" si="115"/>
        <v/>
      </c>
      <c r="AM112" s="429" t="str">
        <f t="shared" si="116"/>
        <v/>
      </c>
      <c r="AN112" s="432"/>
      <c r="AO112" s="432"/>
      <c r="AP112" s="205"/>
      <c r="AQ112" s="205"/>
      <c r="AR112" s="205"/>
      <c r="AS112" s="205"/>
      <c r="AT112" s="205"/>
      <c r="AU112" s="205"/>
      <c r="AV112" s="205"/>
      <c r="AW112" s="205"/>
      <c r="AX112" s="205"/>
      <c r="AY112" s="205"/>
      <c r="AZ112" s="432"/>
      <c r="BU112" s="152">
        <v>90</v>
      </c>
      <c r="BV112" s="433" t="str">
        <f t="shared" si="97"/>
        <v/>
      </c>
      <c r="BW112" s="433" t="str">
        <f t="shared" si="98"/>
        <v/>
      </c>
      <c r="BX112" s="434" t="str">
        <f t="shared" si="99"/>
        <v/>
      </c>
      <c r="BY112" s="205" t="str">
        <f t="shared" si="117"/>
        <v/>
      </c>
      <c r="BZ112" s="205" t="str">
        <f t="shared" si="147"/>
        <v/>
      </c>
      <c r="CA112" s="207" t="str">
        <f t="shared" si="148"/>
        <v/>
      </c>
      <c r="CB112" s="453" t="str">
        <f>IF(BY112="","",COUNTIF(BY$23:BY111,"&lt;1")+1)</f>
        <v/>
      </c>
      <c r="CC112" s="205" t="str">
        <f t="shared" si="118"/>
        <v/>
      </c>
      <c r="CD112" s="436" t="str">
        <f t="shared" si="100"/>
        <v/>
      </c>
      <c r="CE112" s="433" t="str">
        <f t="shared" si="119"/>
        <v/>
      </c>
      <c r="CF112" s="438" t="str">
        <f t="shared" si="101"/>
        <v/>
      </c>
      <c r="CG112" s="433" t="str">
        <f t="shared" si="102"/>
        <v/>
      </c>
      <c r="CH112" s="439"/>
      <c r="CI112" s="205" t="str">
        <f t="shared" si="120"/>
        <v/>
      </c>
      <c r="CJ112" s="205" t="str">
        <f t="shared" si="121"/>
        <v/>
      </c>
      <c r="CK112" s="205" t="str">
        <f>IF(OR(N112="PIPAY450",N112="PIPAY900"),MRIt(J112,M112,V112,N112),IF(N112="OGFConNEW",MRIt(H112,M112,V112,N112),IF(N112="PIOGFCPAY450",MAX(60,(0.3*J112)+35),"")))</f>
        <v/>
      </c>
      <c r="CL112" s="205" t="str">
        <f t="shared" si="122"/>
        <v/>
      </c>
      <c r="CM112" s="208">
        <f t="shared" si="123"/>
        <v>0</v>
      </c>
      <c r="CN112" s="440" t="str">
        <f>IFERROR(IF(N112="60PAY900",ADJ60x(CM112),IF(N112="75PAY450",ADJ75x(CM112),IF(N112="PIPAY900",ADJPoTthick(CM112,CL112),IF(N112="PIPAY450",ADJPoTthin(CM112,CL112),IF(N112="OGFConNEW",ADJPoTogfc(CL112),""))))),"must corr")</f>
        <v/>
      </c>
      <c r="CO112" s="441" t="str">
        <f t="shared" si="124"/>
        <v/>
      </c>
      <c r="CQ112" s="205" t="str">
        <f t="shared" si="125"/>
        <v/>
      </c>
      <c r="CR112" s="205" t="str">
        <f>IF(OR(N112="PIPAY450",N112="PIPAY900",N112="PIOGFCPAY450",N112="75OGFCPAY450"),MRIt(J112,M112,V112,N112),IF(N112="OGFConNEW",MRIt(H112,M112,V112,N112),""))</f>
        <v/>
      </c>
      <c r="CS112" s="205" t="str">
        <f t="shared" si="126"/>
        <v/>
      </c>
      <c r="CT112" s="208" t="str">
        <f t="shared" si="127"/>
        <v/>
      </c>
      <c r="CU112" s="440" t="str">
        <f>IFERROR(IF(N112="60PAY900",ADJ60x(CT112),IF(N112="75PAY450",ADJ75x(CT112),IF(N112="PIPAY900",ADJPoTthick(CT112,CS112),IF(N112="PIPAY450",ADJPoTthin(CT112,CS112),IF(N112="OGFConNEW",ADJPoTogfc(CS112),""))))),"must corr")</f>
        <v/>
      </c>
      <c r="CV112" s="442" t="str">
        <f t="shared" si="128"/>
        <v/>
      </c>
      <c r="CW112" s="443"/>
      <c r="CY112" s="207"/>
      <c r="CZ112" s="444" t="s">
        <v>1876</v>
      </c>
      <c r="DA112" s="445" t="str">
        <f>IFERROR(IF(AZ112=TRUE,corval(CO112,CV112),CO112),CZ112)</f>
        <v/>
      </c>
      <c r="DB112" s="205" t="b">
        <f t="shared" si="129"/>
        <v>0</v>
      </c>
      <c r="DC112" s="205" t="b">
        <f t="shared" si="130"/>
        <v>1</v>
      </c>
      <c r="DD112" s="205" t="b">
        <f t="shared" si="131"/>
        <v>1</v>
      </c>
      <c r="DE112" s="446" t="str">
        <f t="shared" si="132"/>
        <v/>
      </c>
      <c r="DG112" s="208" t="str">
        <f t="shared" si="133"/>
        <v/>
      </c>
      <c r="DH112" s="208">
        <f t="shared" si="134"/>
        <v>0</v>
      </c>
      <c r="DI112" s="205" t="e">
        <f t="shared" si="135"/>
        <v>#VALUE!</v>
      </c>
      <c r="DJ112" s="205" t="e">
        <f t="shared" si="136"/>
        <v>#VALUE!</v>
      </c>
      <c r="DK112" s="205" t="e">
        <f t="shared" si="137"/>
        <v>#VALUE!</v>
      </c>
      <c r="DM112" s="208">
        <f t="shared" si="138"/>
        <v>0</v>
      </c>
      <c r="DN112" s="208">
        <f t="shared" si="139"/>
        <v>0</v>
      </c>
      <c r="DO112" s="205">
        <f t="shared" si="140"/>
        <v>75</v>
      </c>
      <c r="DP112" s="205">
        <f t="shared" si="141"/>
        <v>0</v>
      </c>
      <c r="DQ112" s="446" t="e">
        <f t="shared" ca="1" si="142"/>
        <v>#NAME?</v>
      </c>
      <c r="DR112" s="446" t="e">
        <f t="shared" ca="1" si="143"/>
        <v>#NAME?</v>
      </c>
      <c r="DT112" s="208">
        <f t="shared" si="144"/>
        <v>0</v>
      </c>
      <c r="DU112" s="446" t="e">
        <f t="shared" ca="1" si="145"/>
        <v>#NAME?</v>
      </c>
      <c r="DV112" s="446" t="e">
        <f t="shared" ca="1" si="146"/>
        <v>#NAME?</v>
      </c>
    </row>
    <row r="113" spans="1:126" ht="15" customHeight="1" x14ac:dyDescent="0.25">
      <c r="A113" s="448" t="str">
        <f>IFERROR(ROUNDUP(IF(OR(N113="PIPAY450",N113="PIPAY900"),MRIt(J113,M113,V113,N113),IF(N113="PIOGFCPAY450",MAX(60,(0.3*J113)+35),"")),1),"")</f>
        <v/>
      </c>
      <c r="B113" s="413">
        <v>91</v>
      </c>
      <c r="C113" s="414"/>
      <c r="D113" s="449"/>
      <c r="E113" s="416" t="str">
        <f>IF('EXIST IP'!A92="","",'EXIST IP'!A92)</f>
        <v/>
      </c>
      <c r="F113" s="450" t="str">
        <f>IF('EXIST IP'!B92="","",'EXIST IP'!B92)</f>
        <v/>
      </c>
      <c r="G113" s="450" t="str">
        <f>IF('EXIST IP'!C92="","",'EXIST IP'!C92)</f>
        <v/>
      </c>
      <c r="H113" s="418" t="str">
        <f>IF('EXIST IP'!D92="","",'EXIST IP'!D92)</f>
        <v/>
      </c>
      <c r="I113" s="451" t="str">
        <f>IF(BASELINE!D92="","",BASELINE!D92)</f>
        <v/>
      </c>
      <c r="J113" s="420"/>
      <c r="K113" s="421"/>
      <c r="L113" s="422" t="str">
        <f>IF(FINAL!D92=0,"",FINAL!D92)</f>
        <v/>
      </c>
      <c r="M113" s="421"/>
      <c r="N113" s="421"/>
      <c r="O113" s="421"/>
      <c r="P113" s="423" t="str">
        <f t="shared" si="104"/>
        <v/>
      </c>
      <c r="Q113" s="424" t="str">
        <f t="shared" si="105"/>
        <v/>
      </c>
      <c r="R113" s="456"/>
      <c r="S113" s="452" t="str">
        <f t="shared" si="106"/>
        <v/>
      </c>
      <c r="T113" s="427" t="str">
        <f>IF(OR(BASELINE!I92&gt;BASELINE!J92,FINAL!I92&gt;FINAL!J92),"M.D.","")</f>
        <v/>
      </c>
      <c r="U113" s="428" t="str">
        <f t="shared" si="107"/>
        <v/>
      </c>
      <c r="V113" s="429" t="str">
        <f t="shared" si="108"/>
        <v/>
      </c>
      <c r="W113" s="429" t="str">
        <f t="shared" si="109"/>
        <v/>
      </c>
      <c r="X113" s="430" t="str">
        <f t="shared" si="110"/>
        <v/>
      </c>
      <c r="Y113" s="429" t="str">
        <f t="shared" si="111"/>
        <v/>
      </c>
      <c r="Z113" s="429" t="str">
        <f t="shared" si="88"/>
        <v/>
      </c>
      <c r="AA113" s="429" t="str">
        <f t="shared" si="89"/>
        <v/>
      </c>
      <c r="AB113" s="429" t="str">
        <f t="shared" si="90"/>
        <v/>
      </c>
      <c r="AC113" s="429" t="str">
        <f t="shared" si="91"/>
        <v/>
      </c>
      <c r="AD113" s="429" t="str">
        <f t="shared" si="92"/>
        <v/>
      </c>
      <c r="AE113" s="429" t="str">
        <f t="shared" si="112"/>
        <v/>
      </c>
      <c r="AF113" s="429" t="str">
        <f t="shared" si="93"/>
        <v/>
      </c>
      <c r="AG113" s="429" t="str">
        <f t="shared" si="94"/>
        <v/>
      </c>
      <c r="AH113" s="429" t="str">
        <f t="shared" si="95"/>
        <v/>
      </c>
      <c r="AI113" s="431" t="str">
        <f t="shared" si="96"/>
        <v/>
      </c>
      <c r="AJ113" s="429" t="str">
        <f t="shared" si="113"/>
        <v/>
      </c>
      <c r="AK113" s="429" t="str">
        <f t="shared" si="114"/>
        <v/>
      </c>
      <c r="AL113" s="429" t="str">
        <f t="shared" si="115"/>
        <v/>
      </c>
      <c r="AM113" s="429" t="str">
        <f t="shared" si="116"/>
        <v/>
      </c>
      <c r="AN113" s="432"/>
      <c r="AO113" s="432"/>
      <c r="AP113" s="205"/>
      <c r="AQ113" s="205"/>
      <c r="AR113" s="205"/>
      <c r="AS113" s="205"/>
      <c r="AT113" s="205"/>
      <c r="AU113" s="205"/>
      <c r="AV113" s="205"/>
      <c r="AW113" s="205"/>
      <c r="AX113" s="205"/>
      <c r="AY113" s="205"/>
      <c r="AZ113" s="432"/>
      <c r="BU113" s="152">
        <v>91</v>
      </c>
      <c r="BV113" s="433" t="str">
        <f t="shared" si="97"/>
        <v/>
      </c>
      <c r="BW113" s="433" t="str">
        <f t="shared" si="98"/>
        <v/>
      </c>
      <c r="BX113" s="434" t="str">
        <f t="shared" si="99"/>
        <v/>
      </c>
      <c r="BY113" s="205" t="str">
        <f t="shared" si="117"/>
        <v/>
      </c>
      <c r="BZ113" s="205" t="str">
        <f t="shared" si="147"/>
        <v/>
      </c>
      <c r="CA113" s="207" t="str">
        <f t="shared" si="148"/>
        <v/>
      </c>
      <c r="CB113" s="453" t="str">
        <f>IF(BY113="","",COUNTIF(BY$23:BY112,"&lt;1")+1)</f>
        <v/>
      </c>
      <c r="CC113" s="205" t="str">
        <f t="shared" si="118"/>
        <v/>
      </c>
      <c r="CD113" s="436" t="str">
        <f t="shared" si="100"/>
        <v/>
      </c>
      <c r="CE113" s="433" t="str">
        <f t="shared" si="119"/>
        <v/>
      </c>
      <c r="CF113" s="438" t="str">
        <f t="shared" si="101"/>
        <v/>
      </c>
      <c r="CG113" s="433" t="str">
        <f t="shared" si="102"/>
        <v/>
      </c>
      <c r="CH113" s="439"/>
      <c r="CI113" s="205" t="str">
        <f t="shared" si="120"/>
        <v/>
      </c>
      <c r="CJ113" s="205" t="str">
        <f t="shared" si="121"/>
        <v/>
      </c>
      <c r="CK113" s="205" t="str">
        <f>IF(OR(N113="PIPAY450",N113="PIPAY900"),MRIt(J113,M113,V113,N113),IF(N113="OGFConNEW",MRIt(H113,M113,V113,N113),IF(N113="PIOGFCPAY450",MAX(60,(0.3*J113)+35),"")))</f>
        <v/>
      </c>
      <c r="CL113" s="205" t="str">
        <f t="shared" si="122"/>
        <v/>
      </c>
      <c r="CM113" s="208">
        <f t="shared" si="123"/>
        <v>0</v>
      </c>
      <c r="CN113" s="440" t="str">
        <f>IFERROR(IF(N113="60PAY900",ADJ60x(CM113),IF(N113="75PAY450",ADJ75x(CM113),IF(N113="PIPAY900",ADJPoTthick(CM113,CL113),IF(N113="PIPAY450",ADJPoTthin(CM113,CL113),IF(N113="OGFConNEW",ADJPoTogfc(CL113),""))))),"must corr")</f>
        <v/>
      </c>
      <c r="CO113" s="441" t="str">
        <f t="shared" si="124"/>
        <v/>
      </c>
      <c r="CQ113" s="205" t="str">
        <f t="shared" si="125"/>
        <v/>
      </c>
      <c r="CR113" s="205" t="str">
        <f>IF(OR(N113="PIPAY450",N113="PIPAY900",N113="PIOGFCPAY450",N113="75OGFCPAY450"),MRIt(J113,M113,V113,N113),IF(N113="OGFConNEW",MRIt(H113,M113,V113,N113),""))</f>
        <v/>
      </c>
      <c r="CS113" s="205" t="str">
        <f t="shared" si="126"/>
        <v/>
      </c>
      <c r="CT113" s="208" t="str">
        <f t="shared" si="127"/>
        <v/>
      </c>
      <c r="CU113" s="440" t="str">
        <f>IFERROR(IF(N113="60PAY900",ADJ60x(CT113),IF(N113="75PAY450",ADJ75x(CT113),IF(N113="PIPAY900",ADJPoTthick(CT113,CS113),IF(N113="PIPAY450",ADJPoTthin(CT113,CS113),IF(N113="OGFConNEW",ADJPoTogfc(CS113),""))))),"must corr")</f>
        <v/>
      </c>
      <c r="CV113" s="442" t="str">
        <f t="shared" si="128"/>
        <v/>
      </c>
      <c r="CW113" s="443"/>
      <c r="CY113" s="207"/>
      <c r="CZ113" s="444" t="s">
        <v>1876</v>
      </c>
      <c r="DA113" s="445" t="str">
        <f>IFERROR(IF(AZ113=TRUE,corval(CO113,CV113),CO113),CZ113)</f>
        <v/>
      </c>
      <c r="DB113" s="205" t="b">
        <f t="shared" si="129"/>
        <v>0</v>
      </c>
      <c r="DC113" s="205" t="b">
        <f t="shared" si="130"/>
        <v>1</v>
      </c>
      <c r="DD113" s="205" t="b">
        <f t="shared" si="131"/>
        <v>1</v>
      </c>
      <c r="DE113" s="446" t="str">
        <f t="shared" si="132"/>
        <v/>
      </c>
      <c r="DG113" s="208" t="str">
        <f t="shared" si="133"/>
        <v/>
      </c>
      <c r="DH113" s="208">
        <f t="shared" si="134"/>
        <v>0</v>
      </c>
      <c r="DI113" s="205" t="e">
        <f t="shared" si="135"/>
        <v>#VALUE!</v>
      </c>
      <c r="DJ113" s="205" t="e">
        <f t="shared" si="136"/>
        <v>#VALUE!</v>
      </c>
      <c r="DK113" s="205" t="e">
        <f t="shared" si="137"/>
        <v>#VALUE!</v>
      </c>
      <c r="DM113" s="208">
        <f t="shared" si="138"/>
        <v>0</v>
      </c>
      <c r="DN113" s="208">
        <f t="shared" si="139"/>
        <v>0</v>
      </c>
      <c r="DO113" s="205">
        <f t="shared" si="140"/>
        <v>75</v>
      </c>
      <c r="DP113" s="205">
        <f t="shared" si="141"/>
        <v>0</v>
      </c>
      <c r="DQ113" s="446" t="e">
        <f t="shared" ca="1" si="142"/>
        <v>#NAME?</v>
      </c>
      <c r="DR113" s="446" t="e">
        <f t="shared" ca="1" si="143"/>
        <v>#NAME?</v>
      </c>
      <c r="DT113" s="208">
        <f t="shared" si="144"/>
        <v>0</v>
      </c>
      <c r="DU113" s="446" t="e">
        <f t="shared" ca="1" si="145"/>
        <v>#NAME?</v>
      </c>
      <c r="DV113" s="446" t="e">
        <f t="shared" ca="1" si="146"/>
        <v>#NAME?</v>
      </c>
    </row>
    <row r="114" spans="1:126" ht="15.75" x14ac:dyDescent="0.25">
      <c r="A114" s="448" t="str">
        <f>IFERROR(ROUNDUP(IF(OR(N114="PIPAY450",N114="PIPAY900"),MRIt(J114,M114,V114,N114),IF(N114="PIOGFCPAY450",MAX(60,(0.3*J114)+35),"")),1),"")</f>
        <v/>
      </c>
      <c r="B114" s="413">
        <v>92</v>
      </c>
      <c r="C114" s="414"/>
      <c r="D114" s="449"/>
      <c r="E114" s="416" t="str">
        <f>IF('EXIST IP'!A93="","",'EXIST IP'!A93)</f>
        <v/>
      </c>
      <c r="F114" s="450" t="str">
        <f>IF('EXIST IP'!B93="","",'EXIST IP'!B93)</f>
        <v/>
      </c>
      <c r="G114" s="450" t="str">
        <f>IF('EXIST IP'!C93="","",'EXIST IP'!C93)</f>
        <v/>
      </c>
      <c r="H114" s="418" t="str">
        <f>IF('EXIST IP'!D93="","",'EXIST IP'!D93)</f>
        <v/>
      </c>
      <c r="I114" s="451" t="str">
        <f>IF(BASELINE!D93="","",BASELINE!D93)</f>
        <v/>
      </c>
      <c r="J114" s="420"/>
      <c r="K114" s="421"/>
      <c r="L114" s="422" t="str">
        <f>IF(FINAL!D93=0,"",FINAL!D93)</f>
        <v/>
      </c>
      <c r="M114" s="421"/>
      <c r="N114" s="421"/>
      <c r="O114" s="421"/>
      <c r="P114" s="423" t="str">
        <f t="shared" si="104"/>
        <v/>
      </c>
      <c r="Q114" s="424" t="str">
        <f t="shared" si="105"/>
        <v/>
      </c>
      <c r="R114" s="456"/>
      <c r="S114" s="452" t="str">
        <f t="shared" si="106"/>
        <v/>
      </c>
      <c r="T114" s="427" t="str">
        <f>IF(OR(BASELINE!I93&gt;BASELINE!J93,FINAL!I93&gt;FINAL!J93),"M.D.","")</f>
        <v/>
      </c>
      <c r="U114" s="428" t="str">
        <f t="shared" si="107"/>
        <v/>
      </c>
      <c r="V114" s="429" t="str">
        <f t="shared" si="108"/>
        <v/>
      </c>
      <c r="W114" s="429" t="str">
        <f t="shared" si="109"/>
        <v/>
      </c>
      <c r="X114" s="430" t="str">
        <f t="shared" si="110"/>
        <v/>
      </c>
      <c r="Y114" s="429" t="str">
        <f t="shared" si="111"/>
        <v/>
      </c>
      <c r="Z114" s="429" t="str">
        <f t="shared" si="88"/>
        <v/>
      </c>
      <c r="AA114" s="429" t="str">
        <f t="shared" si="89"/>
        <v/>
      </c>
      <c r="AB114" s="429" t="str">
        <f t="shared" si="90"/>
        <v/>
      </c>
      <c r="AC114" s="429" t="str">
        <f t="shared" si="91"/>
        <v/>
      </c>
      <c r="AD114" s="429" t="str">
        <f t="shared" si="92"/>
        <v/>
      </c>
      <c r="AE114" s="429" t="str">
        <f t="shared" si="112"/>
        <v/>
      </c>
      <c r="AF114" s="429" t="str">
        <f t="shared" si="93"/>
        <v/>
      </c>
      <c r="AG114" s="429" t="str">
        <f t="shared" si="94"/>
        <v/>
      </c>
      <c r="AH114" s="429" t="str">
        <f t="shared" si="95"/>
        <v/>
      </c>
      <c r="AI114" s="431" t="str">
        <f t="shared" si="96"/>
        <v/>
      </c>
      <c r="AJ114" s="429" t="str">
        <f t="shared" si="113"/>
        <v/>
      </c>
      <c r="AK114" s="429" t="str">
        <f t="shared" si="114"/>
        <v/>
      </c>
      <c r="AL114" s="429" t="str">
        <f t="shared" si="115"/>
        <v/>
      </c>
      <c r="AM114" s="429" t="str">
        <f t="shared" si="116"/>
        <v/>
      </c>
      <c r="AN114" s="432"/>
      <c r="AO114" s="432"/>
      <c r="AP114" s="205"/>
      <c r="AQ114" s="205"/>
      <c r="AR114" s="205"/>
      <c r="AS114" s="205"/>
      <c r="AT114" s="205"/>
      <c r="AU114" s="205"/>
      <c r="AV114" s="205"/>
      <c r="AW114" s="205"/>
      <c r="AX114" s="205"/>
      <c r="AY114" s="205"/>
      <c r="AZ114" s="432"/>
      <c r="BU114" s="152">
        <v>92</v>
      </c>
      <c r="BV114" s="433" t="str">
        <f t="shared" si="97"/>
        <v/>
      </c>
      <c r="BW114" s="433" t="str">
        <f t="shared" si="98"/>
        <v/>
      </c>
      <c r="BX114" s="434" t="str">
        <f t="shared" si="99"/>
        <v/>
      </c>
      <c r="BY114" s="205" t="str">
        <f t="shared" si="117"/>
        <v/>
      </c>
      <c r="BZ114" s="205" t="str">
        <f t="shared" si="147"/>
        <v/>
      </c>
      <c r="CA114" s="207" t="str">
        <f t="shared" si="148"/>
        <v/>
      </c>
      <c r="CB114" s="453" t="str">
        <f>IF(BY114="","",COUNTIF(BY$23:BY113,"&lt;1")+1)</f>
        <v/>
      </c>
      <c r="CC114" s="205" t="str">
        <f t="shared" si="118"/>
        <v/>
      </c>
      <c r="CD114" s="436" t="str">
        <f t="shared" si="100"/>
        <v/>
      </c>
      <c r="CE114" s="433" t="str">
        <f t="shared" si="119"/>
        <v/>
      </c>
      <c r="CF114" s="438" t="str">
        <f t="shared" si="101"/>
        <v/>
      </c>
      <c r="CG114" s="433" t="str">
        <f t="shared" si="102"/>
        <v/>
      </c>
      <c r="CH114" s="439"/>
      <c r="CI114" s="205" t="str">
        <f t="shared" si="120"/>
        <v/>
      </c>
      <c r="CJ114" s="205" t="str">
        <f t="shared" si="121"/>
        <v/>
      </c>
      <c r="CK114" s="205" t="str">
        <f>IF(OR(N114="PIPAY450",N114="PIPAY900"),MRIt(J114,M114,V114,N114),IF(N114="OGFConNEW",MRIt(H114,M114,V114,N114),IF(N114="PIOGFCPAY450",MAX(60,(0.3*J114)+35),"")))</f>
        <v/>
      </c>
      <c r="CL114" s="205" t="str">
        <f t="shared" si="122"/>
        <v/>
      </c>
      <c r="CM114" s="208">
        <f t="shared" si="123"/>
        <v>0</v>
      </c>
      <c r="CN114" s="440" t="str">
        <f>IFERROR(IF(N114="60PAY900",ADJ60x(CM114),IF(N114="75PAY450",ADJ75x(CM114),IF(N114="PIPAY900",ADJPoTthick(CM114,CL114),IF(N114="PIPAY450",ADJPoTthin(CM114,CL114),IF(N114="OGFConNEW",ADJPoTogfc(CL114),""))))),"must corr")</f>
        <v/>
      </c>
      <c r="CO114" s="441" t="str">
        <f t="shared" si="124"/>
        <v/>
      </c>
      <c r="CQ114" s="205" t="str">
        <f t="shared" si="125"/>
        <v/>
      </c>
      <c r="CR114" s="205" t="str">
        <f>IF(OR(N114="PIPAY450",N114="PIPAY900",N114="PIOGFCPAY450",N114="75OGFCPAY450"),MRIt(J114,M114,V114,N114),IF(N114="OGFConNEW",MRIt(H114,M114,V114,N114),""))</f>
        <v/>
      </c>
      <c r="CS114" s="205" t="str">
        <f t="shared" si="126"/>
        <v/>
      </c>
      <c r="CT114" s="208" t="str">
        <f t="shared" si="127"/>
        <v/>
      </c>
      <c r="CU114" s="440" t="str">
        <f>IFERROR(IF(N114="60PAY900",ADJ60x(CT114),IF(N114="75PAY450",ADJ75x(CT114),IF(N114="PIPAY900",ADJPoTthick(CT114,CS114),IF(N114="PIPAY450",ADJPoTthin(CT114,CS114),IF(N114="OGFConNEW",ADJPoTogfc(CS114),""))))),"must corr")</f>
        <v/>
      </c>
      <c r="CV114" s="442" t="str">
        <f t="shared" si="128"/>
        <v/>
      </c>
      <c r="CW114" s="443"/>
      <c r="CY114" s="207"/>
      <c r="CZ114" s="444" t="s">
        <v>1876</v>
      </c>
      <c r="DA114" s="445" t="str">
        <f>IFERROR(IF(AZ114=TRUE,corval(CO114,CV114),CO114),CZ114)</f>
        <v/>
      </c>
      <c r="DB114" s="205" t="b">
        <f t="shared" si="129"/>
        <v>0</v>
      </c>
      <c r="DC114" s="205" t="b">
        <f t="shared" si="130"/>
        <v>1</v>
      </c>
      <c r="DD114" s="205" t="b">
        <f t="shared" si="131"/>
        <v>1</v>
      </c>
      <c r="DE114" s="446" t="str">
        <f t="shared" si="132"/>
        <v/>
      </c>
      <c r="DG114" s="208" t="str">
        <f t="shared" si="133"/>
        <v/>
      </c>
      <c r="DH114" s="208">
        <f t="shared" si="134"/>
        <v>0</v>
      </c>
      <c r="DI114" s="205" t="e">
        <f t="shared" si="135"/>
        <v>#VALUE!</v>
      </c>
      <c r="DJ114" s="205" t="e">
        <f t="shared" si="136"/>
        <v>#VALUE!</v>
      </c>
      <c r="DK114" s="205" t="e">
        <f t="shared" si="137"/>
        <v>#VALUE!</v>
      </c>
      <c r="DM114" s="208">
        <f t="shared" si="138"/>
        <v>0</v>
      </c>
      <c r="DN114" s="208">
        <f t="shared" si="139"/>
        <v>0</v>
      </c>
      <c r="DO114" s="205">
        <f t="shared" si="140"/>
        <v>75</v>
      </c>
      <c r="DP114" s="205">
        <f t="shared" si="141"/>
        <v>0</v>
      </c>
      <c r="DQ114" s="446" t="e">
        <f t="shared" ca="1" si="142"/>
        <v>#NAME?</v>
      </c>
      <c r="DR114" s="446" t="e">
        <f t="shared" ca="1" si="143"/>
        <v>#NAME?</v>
      </c>
      <c r="DT114" s="208">
        <f t="shared" si="144"/>
        <v>0</v>
      </c>
      <c r="DU114" s="446" t="e">
        <f t="shared" ca="1" si="145"/>
        <v>#NAME?</v>
      </c>
      <c r="DV114" s="446" t="e">
        <f t="shared" ca="1" si="146"/>
        <v>#NAME?</v>
      </c>
    </row>
    <row r="115" spans="1:126" ht="15.75" x14ac:dyDescent="0.25">
      <c r="A115" s="448" t="str">
        <f>IFERROR(ROUNDUP(IF(OR(N115="PIPAY450",N115="PIPAY900"),MRIt(J115,M115,V115,N115),IF(N115="PIOGFCPAY450",MAX(60,(0.3*J115)+35),"")),1),"")</f>
        <v/>
      </c>
      <c r="B115" s="413">
        <v>93</v>
      </c>
      <c r="C115" s="414"/>
      <c r="D115" s="449"/>
      <c r="E115" s="416" t="str">
        <f>IF('EXIST IP'!A94="","",'EXIST IP'!A94)</f>
        <v/>
      </c>
      <c r="F115" s="450" t="str">
        <f>IF('EXIST IP'!B94="","",'EXIST IP'!B94)</f>
        <v/>
      </c>
      <c r="G115" s="450" t="str">
        <f>IF('EXIST IP'!C94="","",'EXIST IP'!C94)</f>
        <v/>
      </c>
      <c r="H115" s="418" t="str">
        <f>IF('EXIST IP'!D94="","",'EXIST IP'!D94)</f>
        <v/>
      </c>
      <c r="I115" s="451" t="str">
        <f>IF(BASELINE!D94="","",BASELINE!D94)</f>
        <v/>
      </c>
      <c r="J115" s="420"/>
      <c r="K115" s="421"/>
      <c r="L115" s="422" t="str">
        <f>IF(FINAL!D94=0,"",FINAL!D94)</f>
        <v/>
      </c>
      <c r="M115" s="421"/>
      <c r="N115" s="421"/>
      <c r="O115" s="421"/>
      <c r="P115" s="423" t="str">
        <f t="shared" si="104"/>
        <v/>
      </c>
      <c r="Q115" s="424" t="str">
        <f t="shared" si="105"/>
        <v/>
      </c>
      <c r="R115" s="456"/>
      <c r="S115" s="452" t="str">
        <f t="shared" si="106"/>
        <v/>
      </c>
      <c r="T115" s="427" t="str">
        <f>IF(OR(BASELINE!I94&gt;BASELINE!J94,FINAL!I94&gt;FINAL!J94),"M.D.","")</f>
        <v/>
      </c>
      <c r="U115" s="428" t="str">
        <f t="shared" si="107"/>
        <v/>
      </c>
      <c r="V115" s="429" t="str">
        <f t="shared" si="108"/>
        <v/>
      </c>
      <c r="W115" s="429" t="str">
        <f t="shared" si="109"/>
        <v/>
      </c>
      <c r="X115" s="430" t="str">
        <f t="shared" si="110"/>
        <v/>
      </c>
      <c r="Y115" s="429" t="str">
        <f t="shared" si="111"/>
        <v/>
      </c>
      <c r="Z115" s="429" t="str">
        <f t="shared" si="88"/>
        <v/>
      </c>
      <c r="AA115" s="429" t="str">
        <f t="shared" si="89"/>
        <v/>
      </c>
      <c r="AB115" s="429" t="str">
        <f t="shared" si="90"/>
        <v/>
      </c>
      <c r="AC115" s="429" t="str">
        <f t="shared" si="91"/>
        <v/>
      </c>
      <c r="AD115" s="429" t="str">
        <f t="shared" si="92"/>
        <v/>
      </c>
      <c r="AE115" s="429" t="str">
        <f t="shared" si="112"/>
        <v/>
      </c>
      <c r="AF115" s="429" t="str">
        <f t="shared" si="93"/>
        <v/>
      </c>
      <c r="AG115" s="429" t="str">
        <f t="shared" si="94"/>
        <v/>
      </c>
      <c r="AH115" s="429" t="str">
        <f t="shared" si="95"/>
        <v/>
      </c>
      <c r="AI115" s="431" t="str">
        <f t="shared" si="96"/>
        <v/>
      </c>
      <c r="AJ115" s="429" t="str">
        <f t="shared" si="113"/>
        <v/>
      </c>
      <c r="AK115" s="429" t="str">
        <f t="shared" si="114"/>
        <v/>
      </c>
      <c r="AL115" s="429" t="str">
        <f t="shared" si="115"/>
        <v/>
      </c>
      <c r="AM115" s="429" t="str">
        <f t="shared" si="116"/>
        <v/>
      </c>
      <c r="AN115" s="432"/>
      <c r="AO115" s="432"/>
      <c r="AP115" s="205"/>
      <c r="AQ115" s="205"/>
      <c r="AR115" s="205"/>
      <c r="AS115" s="205"/>
      <c r="AT115" s="205"/>
      <c r="AU115" s="205"/>
      <c r="AV115" s="205"/>
      <c r="AW115" s="205"/>
      <c r="AX115" s="205"/>
      <c r="AY115" s="205"/>
      <c r="AZ115" s="432"/>
      <c r="BU115" s="152">
        <v>93</v>
      </c>
      <c r="BV115" s="433" t="str">
        <f t="shared" si="97"/>
        <v/>
      </c>
      <c r="BW115" s="433" t="str">
        <f t="shared" si="98"/>
        <v/>
      </c>
      <c r="BX115" s="434" t="str">
        <f t="shared" si="99"/>
        <v/>
      </c>
      <c r="BY115" s="205" t="str">
        <f t="shared" si="117"/>
        <v/>
      </c>
      <c r="BZ115" s="205" t="str">
        <f t="shared" si="147"/>
        <v/>
      </c>
      <c r="CA115" s="207" t="str">
        <f t="shared" si="148"/>
        <v/>
      </c>
      <c r="CB115" s="453" t="str">
        <f>IF(BY115="","",COUNTIF(BY$23:BY114,"&lt;1")+1)</f>
        <v/>
      </c>
      <c r="CC115" s="205" t="str">
        <f t="shared" si="118"/>
        <v/>
      </c>
      <c r="CD115" s="436" t="str">
        <f t="shared" si="100"/>
        <v/>
      </c>
      <c r="CE115" s="433" t="str">
        <f t="shared" si="119"/>
        <v/>
      </c>
      <c r="CF115" s="438" t="str">
        <f t="shared" si="101"/>
        <v/>
      </c>
      <c r="CG115" s="433" t="str">
        <f t="shared" si="102"/>
        <v/>
      </c>
      <c r="CH115" s="439"/>
      <c r="CI115" s="205" t="str">
        <f t="shared" si="120"/>
        <v/>
      </c>
      <c r="CJ115" s="205" t="str">
        <f t="shared" si="121"/>
        <v/>
      </c>
      <c r="CK115" s="205" t="str">
        <f>IF(OR(N115="PIPAY450",N115="PIPAY900"),MRIt(J115,M115,V115,N115),IF(N115="OGFConNEW",MRIt(H115,M115,V115,N115),IF(N115="PIOGFCPAY450",MAX(60,(0.3*J115)+35),"")))</f>
        <v/>
      </c>
      <c r="CL115" s="205" t="str">
        <f t="shared" si="122"/>
        <v/>
      </c>
      <c r="CM115" s="208">
        <f t="shared" si="123"/>
        <v>0</v>
      </c>
      <c r="CN115" s="440" t="str">
        <f>IFERROR(IF(N115="60PAY900",ADJ60x(CM115),IF(N115="75PAY450",ADJ75x(CM115),IF(N115="PIPAY900",ADJPoTthick(CM115,CL115),IF(N115="PIPAY450",ADJPoTthin(CM115,CL115),IF(N115="OGFConNEW",ADJPoTogfc(CL115),""))))),"must corr")</f>
        <v/>
      </c>
      <c r="CO115" s="441" t="str">
        <f t="shared" si="124"/>
        <v/>
      </c>
      <c r="CQ115" s="205" t="str">
        <f t="shared" si="125"/>
        <v/>
      </c>
      <c r="CR115" s="205" t="str">
        <f>IF(OR(N115="PIPAY450",N115="PIPAY900",N115="PIOGFCPAY450",N115="75OGFCPAY450"),MRIt(J115,M115,V115,N115),IF(N115="OGFConNEW",MRIt(H115,M115,V115,N115),""))</f>
        <v/>
      </c>
      <c r="CS115" s="205" t="str">
        <f t="shared" si="126"/>
        <v/>
      </c>
      <c r="CT115" s="208" t="str">
        <f t="shared" si="127"/>
        <v/>
      </c>
      <c r="CU115" s="440" t="str">
        <f>IFERROR(IF(N115="60PAY900",ADJ60x(CT115),IF(N115="75PAY450",ADJ75x(CT115),IF(N115="PIPAY900",ADJPoTthick(CT115,CS115),IF(N115="PIPAY450",ADJPoTthin(CT115,CS115),IF(N115="OGFConNEW",ADJPoTogfc(CS115),""))))),"must corr")</f>
        <v/>
      </c>
      <c r="CV115" s="442" t="str">
        <f t="shared" si="128"/>
        <v/>
      </c>
      <c r="CW115" s="443"/>
      <c r="CY115" s="207"/>
      <c r="CZ115" s="444" t="s">
        <v>1876</v>
      </c>
      <c r="DA115" s="445" t="str">
        <f>IFERROR(IF(AZ115=TRUE,corval(CO115,CV115),CO115),CZ115)</f>
        <v/>
      </c>
      <c r="DB115" s="205" t="b">
        <f t="shared" si="129"/>
        <v>0</v>
      </c>
      <c r="DC115" s="205" t="b">
        <f t="shared" si="130"/>
        <v>1</v>
      </c>
      <c r="DD115" s="205" t="b">
        <f t="shared" si="131"/>
        <v>1</v>
      </c>
      <c r="DE115" s="446" t="str">
        <f t="shared" si="132"/>
        <v/>
      </c>
      <c r="DG115" s="208" t="str">
        <f t="shared" si="133"/>
        <v/>
      </c>
      <c r="DH115" s="208">
        <f t="shared" si="134"/>
        <v>0</v>
      </c>
      <c r="DI115" s="205" t="e">
        <f t="shared" si="135"/>
        <v>#VALUE!</v>
      </c>
      <c r="DJ115" s="205" t="e">
        <f t="shared" si="136"/>
        <v>#VALUE!</v>
      </c>
      <c r="DK115" s="205" t="e">
        <f t="shared" si="137"/>
        <v>#VALUE!</v>
      </c>
      <c r="DM115" s="208">
        <f t="shared" si="138"/>
        <v>0</v>
      </c>
      <c r="DN115" s="208">
        <f t="shared" si="139"/>
        <v>0</v>
      </c>
      <c r="DO115" s="205">
        <f t="shared" si="140"/>
        <v>75</v>
      </c>
      <c r="DP115" s="205">
        <f t="shared" si="141"/>
        <v>0</v>
      </c>
      <c r="DQ115" s="446" t="e">
        <f t="shared" ca="1" si="142"/>
        <v>#NAME?</v>
      </c>
      <c r="DR115" s="446" t="e">
        <f t="shared" ca="1" si="143"/>
        <v>#NAME?</v>
      </c>
      <c r="DT115" s="208">
        <f t="shared" si="144"/>
        <v>0</v>
      </c>
      <c r="DU115" s="446" t="e">
        <f t="shared" ca="1" si="145"/>
        <v>#NAME?</v>
      </c>
      <c r="DV115" s="446" t="e">
        <f t="shared" ca="1" si="146"/>
        <v>#NAME?</v>
      </c>
    </row>
    <row r="116" spans="1:126" ht="15" customHeight="1" x14ac:dyDescent="0.25">
      <c r="A116" s="448" t="str">
        <f>IFERROR(ROUNDUP(IF(OR(N116="PIPAY450",N116="PIPAY900"),MRIt(J116,M116,V116,N116),IF(N116="PIOGFCPAY450",MAX(60,(0.3*J116)+35),"")),1),"")</f>
        <v/>
      </c>
      <c r="B116" s="413">
        <v>94</v>
      </c>
      <c r="C116" s="414"/>
      <c r="D116" s="449"/>
      <c r="E116" s="416" t="str">
        <f>IF('EXIST IP'!A95="","",'EXIST IP'!A95)</f>
        <v/>
      </c>
      <c r="F116" s="450" t="str">
        <f>IF('EXIST IP'!B95="","",'EXIST IP'!B95)</f>
        <v/>
      </c>
      <c r="G116" s="450" t="str">
        <f>IF('EXIST IP'!C95="","",'EXIST IP'!C95)</f>
        <v/>
      </c>
      <c r="H116" s="418" t="str">
        <f>IF('EXIST IP'!D95="","",'EXIST IP'!D95)</f>
        <v/>
      </c>
      <c r="I116" s="451" t="str">
        <f>IF(BASELINE!D95="","",BASELINE!D95)</f>
        <v/>
      </c>
      <c r="J116" s="420"/>
      <c r="K116" s="421"/>
      <c r="L116" s="422" t="str">
        <f>IF(FINAL!D95=0,"",FINAL!D95)</f>
        <v/>
      </c>
      <c r="M116" s="421"/>
      <c r="N116" s="421"/>
      <c r="O116" s="421"/>
      <c r="P116" s="423" t="str">
        <f t="shared" si="104"/>
        <v/>
      </c>
      <c r="Q116" s="424" t="str">
        <f t="shared" si="105"/>
        <v/>
      </c>
      <c r="R116" s="456"/>
      <c r="S116" s="452" t="str">
        <f t="shared" si="106"/>
        <v/>
      </c>
      <c r="T116" s="427" t="str">
        <f>IF(OR(BASELINE!I95&gt;BASELINE!J95,FINAL!I95&gt;FINAL!J95),"M.D.","")</f>
        <v/>
      </c>
      <c r="U116" s="428" t="str">
        <f t="shared" si="107"/>
        <v/>
      </c>
      <c r="V116" s="429" t="str">
        <f t="shared" si="108"/>
        <v/>
      </c>
      <c r="W116" s="429" t="str">
        <f t="shared" si="109"/>
        <v/>
      </c>
      <c r="X116" s="430" t="str">
        <f t="shared" si="110"/>
        <v/>
      </c>
      <c r="Y116" s="429" t="str">
        <f t="shared" si="111"/>
        <v/>
      </c>
      <c r="Z116" s="429" t="str">
        <f t="shared" si="88"/>
        <v/>
      </c>
      <c r="AA116" s="429" t="str">
        <f t="shared" si="89"/>
        <v/>
      </c>
      <c r="AB116" s="429" t="str">
        <f t="shared" si="90"/>
        <v/>
      </c>
      <c r="AC116" s="429" t="str">
        <f t="shared" si="91"/>
        <v/>
      </c>
      <c r="AD116" s="429" t="str">
        <f t="shared" si="92"/>
        <v/>
      </c>
      <c r="AE116" s="429" t="str">
        <f t="shared" si="112"/>
        <v/>
      </c>
      <c r="AF116" s="429" t="str">
        <f t="shared" si="93"/>
        <v/>
      </c>
      <c r="AG116" s="429" t="str">
        <f t="shared" si="94"/>
        <v/>
      </c>
      <c r="AH116" s="429" t="str">
        <f t="shared" si="95"/>
        <v/>
      </c>
      <c r="AI116" s="431" t="str">
        <f t="shared" si="96"/>
        <v/>
      </c>
      <c r="AJ116" s="429" t="str">
        <f t="shared" si="113"/>
        <v/>
      </c>
      <c r="AK116" s="429" t="str">
        <f t="shared" si="114"/>
        <v/>
      </c>
      <c r="AL116" s="429" t="str">
        <f t="shared" si="115"/>
        <v/>
      </c>
      <c r="AM116" s="429" t="str">
        <f t="shared" si="116"/>
        <v/>
      </c>
      <c r="AN116" s="432"/>
      <c r="AO116" s="432"/>
      <c r="AP116" s="205"/>
      <c r="AQ116" s="205"/>
      <c r="AR116" s="205"/>
      <c r="AS116" s="205"/>
      <c r="AT116" s="205"/>
      <c r="AU116" s="205"/>
      <c r="AV116" s="205"/>
      <c r="AW116" s="205"/>
      <c r="AX116" s="205"/>
      <c r="AY116" s="205"/>
      <c r="AZ116" s="432"/>
      <c r="BU116" s="152">
        <v>94</v>
      </c>
      <c r="BV116" s="433" t="str">
        <f t="shared" si="97"/>
        <v/>
      </c>
      <c r="BW116" s="433" t="str">
        <f t="shared" si="98"/>
        <v/>
      </c>
      <c r="BX116" s="434" t="str">
        <f t="shared" si="99"/>
        <v/>
      </c>
      <c r="BY116" s="205" t="str">
        <f t="shared" si="117"/>
        <v/>
      </c>
      <c r="BZ116" s="205" t="str">
        <f t="shared" si="147"/>
        <v/>
      </c>
      <c r="CA116" s="207" t="str">
        <f t="shared" si="148"/>
        <v/>
      </c>
      <c r="CB116" s="453" t="str">
        <f>IF(BY116="","",COUNTIF(BY$23:BY115,"&lt;1")+1)</f>
        <v/>
      </c>
      <c r="CC116" s="205" t="str">
        <f t="shared" si="118"/>
        <v/>
      </c>
      <c r="CD116" s="436" t="str">
        <f t="shared" si="100"/>
        <v/>
      </c>
      <c r="CE116" s="433" t="str">
        <f t="shared" si="119"/>
        <v/>
      </c>
      <c r="CF116" s="438" t="str">
        <f t="shared" si="101"/>
        <v/>
      </c>
      <c r="CG116" s="433" t="str">
        <f t="shared" si="102"/>
        <v/>
      </c>
      <c r="CH116" s="439"/>
      <c r="CI116" s="205" t="str">
        <f t="shared" si="120"/>
        <v/>
      </c>
      <c r="CJ116" s="205" t="str">
        <f t="shared" si="121"/>
        <v/>
      </c>
      <c r="CK116" s="205" t="str">
        <f>IF(OR(N116="PIPAY450",N116="PIPAY900"),MRIt(J116,M116,V116,N116),IF(N116="OGFConNEW",MRIt(H116,M116,V116,N116),IF(N116="PIOGFCPAY450",MAX(60,(0.3*J116)+35),"")))</f>
        <v/>
      </c>
      <c r="CL116" s="205" t="str">
        <f t="shared" si="122"/>
        <v/>
      </c>
      <c r="CM116" s="208">
        <f t="shared" si="123"/>
        <v>0</v>
      </c>
      <c r="CN116" s="440" t="str">
        <f>IFERROR(IF(N116="60PAY900",ADJ60x(CM116),IF(N116="75PAY450",ADJ75x(CM116),IF(N116="PIPAY900",ADJPoTthick(CM116,CL116),IF(N116="PIPAY450",ADJPoTthin(CM116,CL116),IF(N116="OGFConNEW",ADJPoTogfc(CL116),""))))),"must corr")</f>
        <v/>
      </c>
      <c r="CO116" s="441" t="str">
        <f t="shared" si="124"/>
        <v/>
      </c>
      <c r="CQ116" s="205" t="str">
        <f t="shared" si="125"/>
        <v/>
      </c>
      <c r="CR116" s="205" t="str">
        <f>IF(OR(N116="PIPAY450",N116="PIPAY900",N116="PIOGFCPAY450",N116="75OGFCPAY450"),MRIt(J116,M116,V116,N116),IF(N116="OGFConNEW",MRIt(H116,M116,V116,N116),""))</f>
        <v/>
      </c>
      <c r="CS116" s="205" t="str">
        <f t="shared" si="126"/>
        <v/>
      </c>
      <c r="CT116" s="208" t="str">
        <f t="shared" si="127"/>
        <v/>
      </c>
      <c r="CU116" s="440" t="str">
        <f>IFERROR(IF(N116="60PAY900",ADJ60x(CT116),IF(N116="75PAY450",ADJ75x(CT116),IF(N116="PIPAY900",ADJPoTthick(CT116,CS116),IF(N116="PIPAY450",ADJPoTthin(CT116,CS116),IF(N116="OGFConNEW",ADJPoTogfc(CS116),""))))),"must corr")</f>
        <v/>
      </c>
      <c r="CV116" s="442" t="str">
        <f t="shared" si="128"/>
        <v/>
      </c>
      <c r="CW116" s="443"/>
      <c r="CY116" s="207"/>
      <c r="CZ116" s="444" t="s">
        <v>1876</v>
      </c>
      <c r="DA116" s="445" t="str">
        <f>IFERROR(IF(AZ116=TRUE,corval(CO116,CV116),CO116),CZ116)</f>
        <v/>
      </c>
      <c r="DB116" s="205" t="b">
        <f t="shared" si="129"/>
        <v>0</v>
      </c>
      <c r="DC116" s="205" t="b">
        <f t="shared" si="130"/>
        <v>1</v>
      </c>
      <c r="DD116" s="205" t="b">
        <f t="shared" si="131"/>
        <v>1</v>
      </c>
      <c r="DE116" s="446" t="str">
        <f t="shared" si="132"/>
        <v/>
      </c>
      <c r="DG116" s="208" t="str">
        <f t="shared" si="133"/>
        <v/>
      </c>
      <c r="DH116" s="208">
        <f t="shared" si="134"/>
        <v>0</v>
      </c>
      <c r="DI116" s="205" t="e">
        <f t="shared" si="135"/>
        <v>#VALUE!</v>
      </c>
      <c r="DJ116" s="205" t="e">
        <f t="shared" si="136"/>
        <v>#VALUE!</v>
      </c>
      <c r="DK116" s="205" t="e">
        <f t="shared" si="137"/>
        <v>#VALUE!</v>
      </c>
      <c r="DM116" s="208">
        <f t="shared" si="138"/>
        <v>0</v>
      </c>
      <c r="DN116" s="208">
        <f t="shared" si="139"/>
        <v>0</v>
      </c>
      <c r="DO116" s="205">
        <f t="shared" si="140"/>
        <v>75</v>
      </c>
      <c r="DP116" s="205">
        <f t="shared" si="141"/>
        <v>0</v>
      </c>
      <c r="DQ116" s="446" t="e">
        <f t="shared" ca="1" si="142"/>
        <v>#NAME?</v>
      </c>
      <c r="DR116" s="446" t="e">
        <f t="shared" ca="1" si="143"/>
        <v>#NAME?</v>
      </c>
      <c r="DT116" s="208">
        <f t="shared" si="144"/>
        <v>0</v>
      </c>
      <c r="DU116" s="446" t="e">
        <f t="shared" ca="1" si="145"/>
        <v>#NAME?</v>
      </c>
      <c r="DV116" s="446" t="e">
        <f t="shared" ca="1" si="146"/>
        <v>#NAME?</v>
      </c>
    </row>
    <row r="117" spans="1:126" ht="15.75" x14ac:dyDescent="0.25">
      <c r="A117" s="448" t="str">
        <f>IFERROR(ROUNDUP(IF(OR(N117="PIPAY450",N117="PIPAY900"),MRIt(J117,M117,V117,N117),IF(N117="PIOGFCPAY450",MAX(60,(0.3*J117)+35),"")),1),"")</f>
        <v/>
      </c>
      <c r="B117" s="413">
        <v>95</v>
      </c>
      <c r="C117" s="414"/>
      <c r="D117" s="449"/>
      <c r="E117" s="416" t="str">
        <f>IF('EXIST IP'!A96="","",'EXIST IP'!A96)</f>
        <v/>
      </c>
      <c r="F117" s="450" t="str">
        <f>IF('EXIST IP'!B96="","",'EXIST IP'!B96)</f>
        <v/>
      </c>
      <c r="G117" s="450" t="str">
        <f>IF('EXIST IP'!C96="","",'EXIST IP'!C96)</f>
        <v/>
      </c>
      <c r="H117" s="418" t="str">
        <f>IF('EXIST IP'!D96="","",'EXIST IP'!D96)</f>
        <v/>
      </c>
      <c r="I117" s="451" t="str">
        <f>IF(BASELINE!D96="","",BASELINE!D96)</f>
        <v/>
      </c>
      <c r="J117" s="420"/>
      <c r="K117" s="421"/>
      <c r="L117" s="422" t="str">
        <f>IF(FINAL!D96=0,"",FINAL!D96)</f>
        <v/>
      </c>
      <c r="M117" s="421"/>
      <c r="N117" s="421"/>
      <c r="O117" s="421"/>
      <c r="P117" s="423" t="str">
        <f t="shared" si="104"/>
        <v/>
      </c>
      <c r="Q117" s="424" t="str">
        <f t="shared" si="105"/>
        <v/>
      </c>
      <c r="R117" s="456"/>
      <c r="S117" s="452" t="str">
        <f t="shared" si="106"/>
        <v/>
      </c>
      <c r="T117" s="427" t="str">
        <f>IF(OR(BASELINE!I96&gt;BASELINE!J96,FINAL!I96&gt;FINAL!J96),"M.D.","")</f>
        <v/>
      </c>
      <c r="U117" s="428" t="str">
        <f t="shared" si="107"/>
        <v/>
      </c>
      <c r="V117" s="429" t="str">
        <f t="shared" si="108"/>
        <v/>
      </c>
      <c r="W117" s="429" t="str">
        <f t="shared" si="109"/>
        <v/>
      </c>
      <c r="X117" s="430" t="str">
        <f t="shared" si="110"/>
        <v/>
      </c>
      <c r="Y117" s="429" t="str">
        <f t="shared" si="111"/>
        <v/>
      </c>
      <c r="Z117" s="429" t="str">
        <f t="shared" si="88"/>
        <v/>
      </c>
      <c r="AA117" s="429" t="str">
        <f t="shared" si="89"/>
        <v/>
      </c>
      <c r="AB117" s="429" t="str">
        <f t="shared" si="90"/>
        <v/>
      </c>
      <c r="AC117" s="429" t="str">
        <f t="shared" si="91"/>
        <v/>
      </c>
      <c r="AD117" s="429" t="str">
        <f t="shared" si="92"/>
        <v/>
      </c>
      <c r="AE117" s="429" t="str">
        <f t="shared" si="112"/>
        <v/>
      </c>
      <c r="AF117" s="429" t="str">
        <f t="shared" si="93"/>
        <v/>
      </c>
      <c r="AG117" s="429" t="str">
        <f t="shared" si="94"/>
        <v/>
      </c>
      <c r="AH117" s="429" t="str">
        <f t="shared" si="95"/>
        <v/>
      </c>
      <c r="AI117" s="431" t="str">
        <f t="shared" si="96"/>
        <v/>
      </c>
      <c r="AJ117" s="429" t="str">
        <f t="shared" si="113"/>
        <v/>
      </c>
      <c r="AK117" s="429" t="str">
        <f t="shared" si="114"/>
        <v/>
      </c>
      <c r="AL117" s="429" t="str">
        <f t="shared" si="115"/>
        <v/>
      </c>
      <c r="AM117" s="429" t="str">
        <f t="shared" si="116"/>
        <v/>
      </c>
      <c r="AN117" s="432"/>
      <c r="AO117" s="432"/>
      <c r="AP117" s="205"/>
      <c r="AQ117" s="205"/>
      <c r="AR117" s="205"/>
      <c r="AS117" s="205"/>
      <c r="AT117" s="205"/>
      <c r="AU117" s="205"/>
      <c r="AV117" s="205"/>
      <c r="AW117" s="205"/>
      <c r="AX117" s="205"/>
      <c r="AY117" s="205"/>
      <c r="AZ117" s="432"/>
      <c r="BU117" s="152">
        <v>95</v>
      </c>
      <c r="BV117" s="433" t="str">
        <f t="shared" si="97"/>
        <v/>
      </c>
      <c r="BW117" s="433" t="str">
        <f t="shared" si="98"/>
        <v/>
      </c>
      <c r="BX117" s="434" t="str">
        <f t="shared" si="99"/>
        <v/>
      </c>
      <c r="BY117" s="205" t="str">
        <f t="shared" si="117"/>
        <v/>
      </c>
      <c r="BZ117" s="205" t="str">
        <f t="shared" si="147"/>
        <v/>
      </c>
      <c r="CA117" s="207" t="str">
        <f t="shared" si="148"/>
        <v/>
      </c>
      <c r="CB117" s="453" t="str">
        <f>IF(BY117="","",COUNTIF(BY$23:BY116,"&lt;1")+1)</f>
        <v/>
      </c>
      <c r="CC117" s="205" t="str">
        <f t="shared" si="118"/>
        <v/>
      </c>
      <c r="CD117" s="436" t="str">
        <f t="shared" si="100"/>
        <v/>
      </c>
      <c r="CE117" s="433" t="str">
        <f t="shared" si="119"/>
        <v/>
      </c>
      <c r="CF117" s="438" t="str">
        <f t="shared" si="101"/>
        <v/>
      </c>
      <c r="CG117" s="433" t="str">
        <f t="shared" si="102"/>
        <v/>
      </c>
      <c r="CH117" s="439"/>
      <c r="CI117" s="205" t="str">
        <f t="shared" si="120"/>
        <v/>
      </c>
      <c r="CJ117" s="205" t="str">
        <f t="shared" si="121"/>
        <v/>
      </c>
      <c r="CK117" s="205" t="str">
        <f>IF(OR(N117="PIPAY450",N117="PIPAY900"),MRIt(J117,M117,V117,N117),IF(N117="OGFConNEW",MRIt(H117,M117,V117,N117),IF(N117="PIOGFCPAY450",MAX(60,(0.3*J117)+35),"")))</f>
        <v/>
      </c>
      <c r="CL117" s="205" t="str">
        <f t="shared" si="122"/>
        <v/>
      </c>
      <c r="CM117" s="208">
        <f t="shared" si="123"/>
        <v>0</v>
      </c>
      <c r="CN117" s="440" t="str">
        <f>IFERROR(IF(N117="60PAY900",ADJ60x(CM117),IF(N117="75PAY450",ADJ75x(CM117),IF(N117="PIPAY900",ADJPoTthick(CM117,CL117),IF(N117="PIPAY450",ADJPoTthin(CM117,CL117),IF(N117="OGFConNEW",ADJPoTogfc(CL117),""))))),"must corr")</f>
        <v/>
      </c>
      <c r="CO117" s="441" t="str">
        <f t="shared" si="124"/>
        <v/>
      </c>
      <c r="CQ117" s="205" t="str">
        <f t="shared" si="125"/>
        <v/>
      </c>
      <c r="CR117" s="205" t="str">
        <f>IF(OR(N117="PIPAY450",N117="PIPAY900",N117="PIOGFCPAY450",N117="75OGFCPAY450"),MRIt(J117,M117,V117,N117),IF(N117="OGFConNEW",MRIt(H117,M117,V117,N117),""))</f>
        <v/>
      </c>
      <c r="CS117" s="205" t="str">
        <f t="shared" si="126"/>
        <v/>
      </c>
      <c r="CT117" s="208" t="str">
        <f t="shared" si="127"/>
        <v/>
      </c>
      <c r="CU117" s="440" t="str">
        <f>IFERROR(IF(N117="60PAY900",ADJ60x(CT117),IF(N117="75PAY450",ADJ75x(CT117),IF(N117="PIPAY900",ADJPoTthick(CT117,CS117),IF(N117="PIPAY450",ADJPoTthin(CT117,CS117),IF(N117="OGFConNEW",ADJPoTogfc(CS117),""))))),"must corr")</f>
        <v/>
      </c>
      <c r="CV117" s="442" t="str">
        <f t="shared" si="128"/>
        <v/>
      </c>
      <c r="CW117" s="443"/>
      <c r="CY117" s="207"/>
      <c r="CZ117" s="444" t="s">
        <v>1876</v>
      </c>
      <c r="DA117" s="445" t="str">
        <f>IFERROR(IF(AZ117=TRUE,corval(CO117,CV117),CO117),CZ117)</f>
        <v/>
      </c>
      <c r="DB117" s="205" t="b">
        <f t="shared" si="129"/>
        <v>0</v>
      </c>
      <c r="DC117" s="205" t="b">
        <f t="shared" si="130"/>
        <v>1</v>
      </c>
      <c r="DD117" s="205" t="b">
        <f t="shared" si="131"/>
        <v>1</v>
      </c>
      <c r="DE117" s="446" t="str">
        <f t="shared" si="132"/>
        <v/>
      </c>
      <c r="DG117" s="208" t="str">
        <f t="shared" si="133"/>
        <v/>
      </c>
      <c r="DH117" s="208">
        <f t="shared" si="134"/>
        <v>0</v>
      </c>
      <c r="DI117" s="205" t="e">
        <f t="shared" si="135"/>
        <v>#VALUE!</v>
      </c>
      <c r="DJ117" s="205" t="e">
        <f t="shared" si="136"/>
        <v>#VALUE!</v>
      </c>
      <c r="DK117" s="205" t="e">
        <f t="shared" si="137"/>
        <v>#VALUE!</v>
      </c>
      <c r="DM117" s="208">
        <f t="shared" si="138"/>
        <v>0</v>
      </c>
      <c r="DN117" s="208">
        <f t="shared" si="139"/>
        <v>0</v>
      </c>
      <c r="DO117" s="205">
        <f t="shared" si="140"/>
        <v>75</v>
      </c>
      <c r="DP117" s="205">
        <f t="shared" si="141"/>
        <v>0</v>
      </c>
      <c r="DQ117" s="446" t="e">
        <f t="shared" ca="1" si="142"/>
        <v>#NAME?</v>
      </c>
      <c r="DR117" s="446" t="e">
        <f t="shared" ca="1" si="143"/>
        <v>#NAME?</v>
      </c>
      <c r="DT117" s="208">
        <f t="shared" si="144"/>
        <v>0</v>
      </c>
      <c r="DU117" s="446" t="e">
        <f t="shared" ca="1" si="145"/>
        <v>#NAME?</v>
      </c>
      <c r="DV117" s="446" t="e">
        <f t="shared" ca="1" si="146"/>
        <v>#NAME?</v>
      </c>
    </row>
    <row r="118" spans="1:126" ht="15.75" x14ac:dyDescent="0.25">
      <c r="A118" s="448" t="str">
        <f>IFERROR(ROUNDUP(IF(OR(N118="PIPAY450",N118="PIPAY900"),MRIt(J118,M118,V118,N118),IF(N118="PIOGFCPAY450",MAX(60,(0.3*J118)+35),"")),1),"")</f>
        <v/>
      </c>
      <c r="B118" s="413">
        <v>96</v>
      </c>
      <c r="C118" s="414"/>
      <c r="D118" s="449"/>
      <c r="E118" s="416" t="str">
        <f>IF('EXIST IP'!A97="","",'EXIST IP'!A97)</f>
        <v/>
      </c>
      <c r="F118" s="450" t="str">
        <f>IF('EXIST IP'!B97="","",'EXIST IP'!B97)</f>
        <v/>
      </c>
      <c r="G118" s="450" t="str">
        <f>IF('EXIST IP'!C97="","",'EXIST IP'!C97)</f>
        <v/>
      </c>
      <c r="H118" s="418" t="str">
        <f>IF('EXIST IP'!D97="","",'EXIST IP'!D97)</f>
        <v/>
      </c>
      <c r="I118" s="451" t="str">
        <f>IF(BASELINE!D97="","",BASELINE!D97)</f>
        <v/>
      </c>
      <c r="J118" s="420"/>
      <c r="K118" s="421"/>
      <c r="L118" s="422" t="str">
        <f>IF(FINAL!D97=0,"",FINAL!D97)</f>
        <v/>
      </c>
      <c r="M118" s="421"/>
      <c r="N118" s="421"/>
      <c r="O118" s="421"/>
      <c r="P118" s="423" t="str">
        <f t="shared" si="104"/>
        <v/>
      </c>
      <c r="Q118" s="424" t="str">
        <f t="shared" si="105"/>
        <v/>
      </c>
      <c r="R118" s="456"/>
      <c r="S118" s="452" t="str">
        <f t="shared" si="106"/>
        <v/>
      </c>
      <c r="T118" s="427" t="str">
        <f>IF(OR(BASELINE!I97&gt;BASELINE!J97,FINAL!I97&gt;FINAL!J97),"M.D.","")</f>
        <v/>
      </c>
      <c r="U118" s="428" t="str">
        <f t="shared" si="107"/>
        <v/>
      </c>
      <c r="V118" s="429" t="str">
        <f t="shared" si="108"/>
        <v/>
      </c>
      <c r="W118" s="429" t="str">
        <f t="shared" si="109"/>
        <v/>
      </c>
      <c r="X118" s="430" t="str">
        <f t="shared" si="110"/>
        <v/>
      </c>
      <c r="Y118" s="429" t="str">
        <f t="shared" si="111"/>
        <v/>
      </c>
      <c r="Z118" s="429" t="str">
        <f t="shared" si="88"/>
        <v/>
      </c>
      <c r="AA118" s="429" t="str">
        <f t="shared" si="89"/>
        <v/>
      </c>
      <c r="AB118" s="429" t="str">
        <f t="shared" si="90"/>
        <v/>
      </c>
      <c r="AC118" s="429" t="str">
        <f t="shared" si="91"/>
        <v/>
      </c>
      <c r="AD118" s="429" t="str">
        <f t="shared" si="92"/>
        <v/>
      </c>
      <c r="AE118" s="429" t="str">
        <f t="shared" si="112"/>
        <v/>
      </c>
      <c r="AF118" s="429" t="str">
        <f t="shared" si="93"/>
        <v/>
      </c>
      <c r="AG118" s="429" t="str">
        <f t="shared" si="94"/>
        <v/>
      </c>
      <c r="AH118" s="429" t="str">
        <f t="shared" si="95"/>
        <v/>
      </c>
      <c r="AI118" s="431" t="str">
        <f t="shared" si="96"/>
        <v/>
      </c>
      <c r="AJ118" s="429" t="str">
        <f t="shared" si="113"/>
        <v/>
      </c>
      <c r="AK118" s="429" t="str">
        <f t="shared" si="114"/>
        <v/>
      </c>
      <c r="AL118" s="429" t="str">
        <f t="shared" si="115"/>
        <v/>
      </c>
      <c r="AM118" s="429" t="str">
        <f t="shared" si="116"/>
        <v/>
      </c>
      <c r="AN118" s="432"/>
      <c r="AO118" s="432"/>
      <c r="AP118" s="205"/>
      <c r="AQ118" s="205"/>
      <c r="AR118" s="205"/>
      <c r="AS118" s="205"/>
      <c r="AT118" s="205"/>
      <c r="AU118" s="205"/>
      <c r="AV118" s="205"/>
      <c r="AW118" s="205"/>
      <c r="AX118" s="205"/>
      <c r="AY118" s="205"/>
      <c r="AZ118" s="432"/>
      <c r="BU118" s="152">
        <v>96</v>
      </c>
      <c r="BV118" s="433" t="str">
        <f t="shared" si="97"/>
        <v/>
      </c>
      <c r="BW118" s="433" t="str">
        <f t="shared" si="98"/>
        <v/>
      </c>
      <c r="BX118" s="434" t="str">
        <f t="shared" si="99"/>
        <v/>
      </c>
      <c r="BY118" s="205" t="str">
        <f t="shared" si="117"/>
        <v/>
      </c>
      <c r="BZ118" s="205" t="str">
        <f t="shared" si="147"/>
        <v/>
      </c>
      <c r="CA118" s="207" t="str">
        <f t="shared" si="148"/>
        <v/>
      </c>
      <c r="CB118" s="453" t="str">
        <f>IF(BY118="","",COUNTIF(BY$23:BY117,"&lt;1")+1)</f>
        <v/>
      </c>
      <c r="CC118" s="205" t="str">
        <f t="shared" si="118"/>
        <v/>
      </c>
      <c r="CD118" s="436" t="str">
        <f t="shared" si="100"/>
        <v/>
      </c>
      <c r="CE118" s="433" t="str">
        <f t="shared" si="119"/>
        <v/>
      </c>
      <c r="CF118" s="438" t="str">
        <f t="shared" si="101"/>
        <v/>
      </c>
      <c r="CG118" s="433" t="str">
        <f t="shared" si="102"/>
        <v/>
      </c>
      <c r="CH118" s="439"/>
      <c r="CI118" s="205" t="str">
        <f t="shared" si="120"/>
        <v/>
      </c>
      <c r="CJ118" s="205" t="str">
        <f t="shared" si="121"/>
        <v/>
      </c>
      <c r="CK118" s="205" t="str">
        <f>IF(OR(N118="PIPAY450",N118="PIPAY900"),MRIt(J118,M118,V118,N118),IF(N118="OGFConNEW",MRIt(H118,M118,V118,N118),IF(N118="PIOGFCPAY450",MAX(60,(0.3*J118)+35),"")))</f>
        <v/>
      </c>
      <c r="CL118" s="205" t="str">
        <f t="shared" si="122"/>
        <v/>
      </c>
      <c r="CM118" s="208">
        <f t="shared" si="123"/>
        <v>0</v>
      </c>
      <c r="CN118" s="440" t="str">
        <f>IFERROR(IF(N118="60PAY900",ADJ60x(CM118),IF(N118="75PAY450",ADJ75x(CM118),IF(N118="PIPAY900",ADJPoTthick(CM118,CL118),IF(N118="PIPAY450",ADJPoTthin(CM118,CL118),IF(N118="OGFConNEW",ADJPoTogfc(CL118),""))))),"must corr")</f>
        <v/>
      </c>
      <c r="CO118" s="441" t="str">
        <f t="shared" si="124"/>
        <v/>
      </c>
      <c r="CQ118" s="205" t="str">
        <f t="shared" si="125"/>
        <v/>
      </c>
      <c r="CR118" s="205" t="str">
        <f>IF(OR(N118="PIPAY450",N118="PIPAY900",N118="PIOGFCPAY450",N118="75OGFCPAY450"),MRIt(J118,M118,V118,N118),IF(N118="OGFConNEW",MRIt(H118,M118,V118,N118),""))</f>
        <v/>
      </c>
      <c r="CS118" s="205" t="str">
        <f t="shared" si="126"/>
        <v/>
      </c>
      <c r="CT118" s="208" t="str">
        <f t="shared" si="127"/>
        <v/>
      </c>
      <c r="CU118" s="440" t="str">
        <f>IFERROR(IF(N118="60PAY900",ADJ60x(CT118),IF(N118="75PAY450",ADJ75x(CT118),IF(N118="PIPAY900",ADJPoTthick(CT118,CS118),IF(N118="PIPAY450",ADJPoTthin(CT118,CS118),IF(N118="OGFConNEW",ADJPoTogfc(CS118),""))))),"must corr")</f>
        <v/>
      </c>
      <c r="CV118" s="442" t="str">
        <f t="shared" si="128"/>
        <v/>
      </c>
      <c r="CW118" s="443"/>
      <c r="CY118" s="207"/>
      <c r="CZ118" s="444" t="s">
        <v>1876</v>
      </c>
      <c r="DA118" s="445" t="str">
        <f>IFERROR(IF(AZ118=TRUE,corval(CO118,CV118),CO118),CZ118)</f>
        <v/>
      </c>
      <c r="DB118" s="205" t="b">
        <f t="shared" si="129"/>
        <v>0</v>
      </c>
      <c r="DC118" s="205" t="b">
        <f t="shared" si="130"/>
        <v>1</v>
      </c>
      <c r="DD118" s="205" t="b">
        <f t="shared" si="131"/>
        <v>1</v>
      </c>
      <c r="DE118" s="446" t="str">
        <f t="shared" si="132"/>
        <v/>
      </c>
      <c r="DG118" s="208" t="str">
        <f t="shared" si="133"/>
        <v/>
      </c>
      <c r="DH118" s="208">
        <f t="shared" si="134"/>
        <v>0</v>
      </c>
      <c r="DI118" s="205" t="e">
        <f t="shared" si="135"/>
        <v>#VALUE!</v>
      </c>
      <c r="DJ118" s="205" t="e">
        <f t="shared" si="136"/>
        <v>#VALUE!</v>
      </c>
      <c r="DK118" s="205" t="e">
        <f t="shared" si="137"/>
        <v>#VALUE!</v>
      </c>
      <c r="DM118" s="208">
        <f t="shared" si="138"/>
        <v>0</v>
      </c>
      <c r="DN118" s="208">
        <f t="shared" si="139"/>
        <v>0</v>
      </c>
      <c r="DO118" s="205">
        <f t="shared" si="140"/>
        <v>75</v>
      </c>
      <c r="DP118" s="205">
        <f t="shared" si="141"/>
        <v>0</v>
      </c>
      <c r="DQ118" s="446" t="e">
        <f t="shared" ca="1" si="142"/>
        <v>#NAME?</v>
      </c>
      <c r="DR118" s="446" t="e">
        <f t="shared" ca="1" si="143"/>
        <v>#NAME?</v>
      </c>
      <c r="DT118" s="208">
        <f t="shared" si="144"/>
        <v>0</v>
      </c>
      <c r="DU118" s="446" t="e">
        <f t="shared" ca="1" si="145"/>
        <v>#NAME?</v>
      </c>
      <c r="DV118" s="446" t="e">
        <f t="shared" ca="1" si="146"/>
        <v>#NAME?</v>
      </c>
    </row>
    <row r="119" spans="1:126" ht="15" customHeight="1" x14ac:dyDescent="0.25">
      <c r="A119" s="448" t="str">
        <f>IFERROR(ROUNDUP(IF(OR(N119="PIPAY450",N119="PIPAY900"),MRIt(J119,M119,V119,N119),IF(N119="PIOGFCPAY450",MAX(60,(0.3*J119)+35),"")),1),"")</f>
        <v/>
      </c>
      <c r="B119" s="413">
        <v>97</v>
      </c>
      <c r="C119" s="414"/>
      <c r="D119" s="449"/>
      <c r="E119" s="416" t="str">
        <f>IF('EXIST IP'!A98="","",'EXIST IP'!A98)</f>
        <v/>
      </c>
      <c r="F119" s="450" t="str">
        <f>IF('EXIST IP'!B98="","",'EXIST IP'!B98)</f>
        <v/>
      </c>
      <c r="G119" s="450" t="str">
        <f>IF('EXIST IP'!C98="","",'EXIST IP'!C98)</f>
        <v/>
      </c>
      <c r="H119" s="418" t="str">
        <f>IF('EXIST IP'!D98="","",'EXIST IP'!D98)</f>
        <v/>
      </c>
      <c r="I119" s="451" t="str">
        <f>IF(BASELINE!D98="","",BASELINE!D98)</f>
        <v/>
      </c>
      <c r="J119" s="420"/>
      <c r="K119" s="421"/>
      <c r="L119" s="422" t="str">
        <f>IF(FINAL!D98=0,"",FINAL!D98)</f>
        <v/>
      </c>
      <c r="M119" s="421"/>
      <c r="N119" s="421"/>
      <c r="O119" s="421"/>
      <c r="P119" s="423" t="str">
        <f t="shared" si="104"/>
        <v/>
      </c>
      <c r="Q119" s="424" t="str">
        <f t="shared" si="105"/>
        <v/>
      </c>
      <c r="R119" s="456"/>
      <c r="S119" s="452" t="str">
        <f t="shared" si="106"/>
        <v/>
      </c>
      <c r="T119" s="427" t="str">
        <f>IF(OR(BASELINE!I98&gt;BASELINE!J98,FINAL!I98&gt;FINAL!J98),"M.D.","")</f>
        <v/>
      </c>
      <c r="U119" s="428" t="str">
        <f t="shared" si="107"/>
        <v/>
      </c>
      <c r="V119" s="429" t="str">
        <f t="shared" si="108"/>
        <v/>
      </c>
      <c r="W119" s="429" t="str">
        <f t="shared" si="109"/>
        <v/>
      </c>
      <c r="X119" s="430" t="str">
        <f t="shared" si="110"/>
        <v/>
      </c>
      <c r="Y119" s="429" t="str">
        <f t="shared" si="111"/>
        <v/>
      </c>
      <c r="Z119" s="429" t="str">
        <f t="shared" ref="Z119:Z142" si="149">IF(CC119="","",dist)</f>
        <v/>
      </c>
      <c r="AA119" s="429" t="str">
        <f t="shared" ref="AA119:AA142" si="150">IF(CC119="","",county)</f>
        <v/>
      </c>
      <c r="AB119" s="429" t="str">
        <f t="shared" ref="AB119:AB142" si="151">IF(CC119="","",route)</f>
        <v/>
      </c>
      <c r="AC119" s="429" t="str">
        <f t="shared" ref="AC119:AC142" si="152">IF(CC119="","",dir)</f>
        <v/>
      </c>
      <c r="AD119" s="429" t="str">
        <f t="shared" ref="AD119:AD142" si="153">IF(CC119="","",lane)</f>
        <v/>
      </c>
      <c r="AE119" s="429" t="str">
        <f t="shared" si="112"/>
        <v/>
      </c>
      <c r="AF119" s="429" t="str">
        <f t="shared" si="93"/>
        <v/>
      </c>
      <c r="AG119" s="429" t="str">
        <f t="shared" ref="AG119:AG142" si="154">IF(OR(CC119="",contractor=""),"",contractor)</f>
        <v/>
      </c>
      <c r="AH119" s="429" t="str">
        <f t="shared" ref="AH119:AH142" si="155">IF(OR(CC119="",pavcontractor=""),"",pavcontractor)</f>
        <v/>
      </c>
      <c r="AI119" s="431" t="str">
        <f t="shared" si="96"/>
        <v/>
      </c>
      <c r="AJ119" s="429" t="str">
        <f t="shared" si="113"/>
        <v/>
      </c>
      <c r="AK119" s="429" t="str">
        <f t="shared" si="114"/>
        <v/>
      </c>
      <c r="AL119" s="429" t="str">
        <f t="shared" si="115"/>
        <v/>
      </c>
      <c r="AM119" s="429" t="str">
        <f t="shared" si="116"/>
        <v/>
      </c>
      <c r="AN119" s="432"/>
      <c r="AO119" s="432"/>
      <c r="AP119" s="205"/>
      <c r="AQ119" s="205"/>
      <c r="AR119" s="205"/>
      <c r="AS119" s="205"/>
      <c r="AT119" s="205"/>
      <c r="AU119" s="205"/>
      <c r="AV119" s="205"/>
      <c r="AW119" s="205"/>
      <c r="AX119" s="205"/>
      <c r="AY119" s="205"/>
      <c r="AZ119" s="432"/>
      <c r="BU119" s="152">
        <v>97</v>
      </c>
      <c r="BV119" s="433" t="str">
        <f t="shared" si="97"/>
        <v/>
      </c>
      <c r="BW119" s="433" t="str">
        <f t="shared" si="98"/>
        <v/>
      </c>
      <c r="BX119" s="434" t="str">
        <f t="shared" si="99"/>
        <v/>
      </c>
      <c r="BY119" s="205" t="str">
        <f t="shared" si="117"/>
        <v/>
      </c>
      <c r="BZ119" s="205" t="str">
        <f t="shared" si="147"/>
        <v/>
      </c>
      <c r="CA119" s="207" t="str">
        <f t="shared" si="148"/>
        <v/>
      </c>
      <c r="CB119" s="453" t="str">
        <f>IF(BY119="","",COUNTIF(BY$23:BY118,"&lt;1")+1)</f>
        <v/>
      </c>
      <c r="CC119" s="205" t="str">
        <f t="shared" si="118"/>
        <v/>
      </c>
      <c r="CD119" s="436" t="str">
        <f t="shared" ref="CD119:CD142" si="156">IF(CE119="","",CB119)</f>
        <v/>
      </c>
      <c r="CE119" s="433" t="str">
        <f t="shared" si="119"/>
        <v/>
      </c>
      <c r="CF119" s="438" t="str">
        <f t="shared" ref="CF119:CF142" si="157">IF(CG119="","",CB119)</f>
        <v/>
      </c>
      <c r="CG119" s="433" t="str">
        <f t="shared" ref="CG119:CG142" si="158">IF(BY119&lt;1,BW119,"")</f>
        <v/>
      </c>
      <c r="CH119" s="439"/>
      <c r="CI119" s="205" t="str">
        <f t="shared" si="120"/>
        <v/>
      </c>
      <c r="CJ119" s="205" t="str">
        <f t="shared" si="121"/>
        <v/>
      </c>
      <c r="CK119" s="205" t="str">
        <f>IF(OR(N119="PIPAY450",N119="PIPAY900"),MRIt(J119,M119,V119,N119),IF(N119="OGFConNEW",MRIt(H119,M119,V119,N119),IF(N119="PIOGFCPAY450",MAX(60,(0.3*J119)+35),"")))</f>
        <v/>
      </c>
      <c r="CL119" s="205" t="str">
        <f t="shared" si="122"/>
        <v/>
      </c>
      <c r="CM119" s="208">
        <f t="shared" si="123"/>
        <v>0</v>
      </c>
      <c r="CN119" s="440" t="str">
        <f>IFERROR(IF(N119="60PAY900",ADJ60x(CM119),IF(N119="75PAY450",ADJ75x(CM119),IF(N119="PIPAY900",ADJPoTthick(CM119,CL119),IF(N119="PIPAY450",ADJPoTthin(CM119,CL119),IF(N119="OGFConNEW",ADJPoTogfc(CL119),""))))),"must corr")</f>
        <v/>
      </c>
      <c r="CO119" s="441" t="str">
        <f t="shared" si="124"/>
        <v/>
      </c>
      <c r="CQ119" s="205" t="str">
        <f t="shared" si="125"/>
        <v/>
      </c>
      <c r="CR119" s="205" t="str">
        <f>IF(OR(N119="PIPAY450",N119="PIPAY900",N119="PIOGFCPAY450",N119="75OGFCPAY450"),MRIt(J119,M119,V119,N119),IF(N119="OGFConNEW",MRIt(H119,M119,V119,N119),""))</f>
        <v/>
      </c>
      <c r="CS119" s="205" t="str">
        <f t="shared" si="126"/>
        <v/>
      </c>
      <c r="CT119" s="208" t="str">
        <f t="shared" si="127"/>
        <v/>
      </c>
      <c r="CU119" s="440" t="str">
        <f>IFERROR(IF(N119="60PAY900",ADJ60x(CT119),IF(N119="75PAY450",ADJ75x(CT119),IF(N119="PIPAY900",ADJPoTthick(CT119,CS119),IF(N119="PIPAY450",ADJPoTthin(CT119,CS119),IF(N119="OGFConNEW",ADJPoTogfc(CS119),""))))),"must corr")</f>
        <v/>
      </c>
      <c r="CV119" s="442" t="str">
        <f t="shared" si="128"/>
        <v/>
      </c>
      <c r="CW119" s="443"/>
      <c r="CY119" s="207"/>
      <c r="CZ119" s="444" t="s">
        <v>1876</v>
      </c>
      <c r="DA119" s="445" t="str">
        <f>IFERROR(IF(AZ119=TRUE,corval(CO119,CV119),CO119),CZ119)</f>
        <v/>
      </c>
      <c r="DB119" s="205" t="b">
        <f t="shared" si="129"/>
        <v>0</v>
      </c>
      <c r="DC119" s="205" t="b">
        <f t="shared" si="130"/>
        <v>1</v>
      </c>
      <c r="DD119" s="205" t="b">
        <f t="shared" si="131"/>
        <v>1</v>
      </c>
      <c r="DE119" s="446" t="str">
        <f t="shared" si="132"/>
        <v/>
      </c>
      <c r="DG119" s="208" t="str">
        <f t="shared" si="133"/>
        <v/>
      </c>
      <c r="DH119" s="208">
        <f t="shared" si="134"/>
        <v>0</v>
      </c>
      <c r="DI119" s="205" t="e">
        <f t="shared" si="135"/>
        <v>#VALUE!</v>
      </c>
      <c r="DJ119" s="205" t="e">
        <f t="shared" si="136"/>
        <v>#VALUE!</v>
      </c>
      <c r="DK119" s="205" t="e">
        <f t="shared" si="137"/>
        <v>#VALUE!</v>
      </c>
      <c r="DM119" s="208">
        <f t="shared" si="138"/>
        <v>0</v>
      </c>
      <c r="DN119" s="208">
        <f t="shared" si="139"/>
        <v>0</v>
      </c>
      <c r="DO119" s="205">
        <f t="shared" si="140"/>
        <v>75</v>
      </c>
      <c r="DP119" s="205">
        <f t="shared" si="141"/>
        <v>0</v>
      </c>
      <c r="DQ119" s="446" t="e">
        <f t="shared" ca="1" si="142"/>
        <v>#NAME?</v>
      </c>
      <c r="DR119" s="446" t="e">
        <f t="shared" ca="1" si="143"/>
        <v>#NAME?</v>
      </c>
      <c r="DT119" s="208">
        <f t="shared" si="144"/>
        <v>0</v>
      </c>
      <c r="DU119" s="446" t="e">
        <f t="shared" ca="1" si="145"/>
        <v>#NAME?</v>
      </c>
      <c r="DV119" s="446" t="e">
        <f t="shared" ca="1" si="146"/>
        <v>#NAME?</v>
      </c>
    </row>
    <row r="120" spans="1:126" ht="15.75" x14ac:dyDescent="0.25">
      <c r="A120" s="448" t="str">
        <f>IFERROR(ROUNDUP(IF(OR(N120="PIPAY450",N120="PIPAY900"),MRIt(J120,M120,V120,N120),IF(N120="PIOGFCPAY450",MAX(60,(0.3*J120)+35),"")),1),"")</f>
        <v/>
      </c>
      <c r="B120" s="413">
        <v>98</v>
      </c>
      <c r="C120" s="414"/>
      <c r="D120" s="449"/>
      <c r="E120" s="416" t="str">
        <f>IF('EXIST IP'!A99="","",'EXIST IP'!A99)</f>
        <v/>
      </c>
      <c r="F120" s="450" t="str">
        <f>IF('EXIST IP'!B99="","",'EXIST IP'!B99)</f>
        <v/>
      </c>
      <c r="G120" s="450" t="str">
        <f>IF('EXIST IP'!C99="","",'EXIST IP'!C99)</f>
        <v/>
      </c>
      <c r="H120" s="418" t="str">
        <f>IF('EXIST IP'!D99="","",'EXIST IP'!D99)</f>
        <v/>
      </c>
      <c r="I120" s="451" t="str">
        <f>IF(BASELINE!D99="","",BASELINE!D99)</f>
        <v/>
      </c>
      <c r="J120" s="420"/>
      <c r="K120" s="421"/>
      <c r="L120" s="422" t="str">
        <f>IF(FINAL!D99=0,"",FINAL!D99)</f>
        <v/>
      </c>
      <c r="M120" s="421"/>
      <c r="N120" s="421"/>
      <c r="O120" s="421"/>
      <c r="P120" s="423" t="str">
        <f t="shared" si="104"/>
        <v/>
      </c>
      <c r="Q120" s="424" t="str">
        <f t="shared" si="105"/>
        <v/>
      </c>
      <c r="R120" s="456"/>
      <c r="S120" s="452" t="str">
        <f t="shared" si="106"/>
        <v/>
      </c>
      <c r="T120" s="427" t="str">
        <f>IF(OR(BASELINE!I99&gt;BASELINE!J99,FINAL!I99&gt;FINAL!J99),"M.D.","")</f>
        <v/>
      </c>
      <c r="U120" s="428" t="str">
        <f t="shared" si="107"/>
        <v/>
      </c>
      <c r="V120" s="429" t="str">
        <f t="shared" si="108"/>
        <v/>
      </c>
      <c r="W120" s="429" t="str">
        <f t="shared" si="109"/>
        <v/>
      </c>
      <c r="X120" s="430" t="str">
        <f t="shared" si="110"/>
        <v/>
      </c>
      <c r="Y120" s="429" t="str">
        <f t="shared" si="111"/>
        <v/>
      </c>
      <c r="Z120" s="429" t="str">
        <f t="shared" si="149"/>
        <v/>
      </c>
      <c r="AA120" s="429" t="str">
        <f t="shared" si="150"/>
        <v/>
      </c>
      <c r="AB120" s="429" t="str">
        <f t="shared" si="151"/>
        <v/>
      </c>
      <c r="AC120" s="429" t="str">
        <f t="shared" si="152"/>
        <v/>
      </c>
      <c r="AD120" s="429" t="str">
        <f t="shared" si="153"/>
        <v/>
      </c>
      <c r="AE120" s="429" t="str">
        <f t="shared" si="112"/>
        <v/>
      </c>
      <c r="AF120" s="429" t="str">
        <f t="shared" si="93"/>
        <v/>
      </c>
      <c r="AG120" s="429" t="str">
        <f t="shared" si="154"/>
        <v/>
      </c>
      <c r="AH120" s="429" t="str">
        <f t="shared" si="155"/>
        <v/>
      </c>
      <c r="AI120" s="431" t="str">
        <f t="shared" si="96"/>
        <v/>
      </c>
      <c r="AJ120" s="429" t="str">
        <f t="shared" si="113"/>
        <v/>
      </c>
      <c r="AK120" s="429" t="str">
        <f t="shared" si="114"/>
        <v/>
      </c>
      <c r="AL120" s="429" t="str">
        <f t="shared" si="115"/>
        <v/>
      </c>
      <c r="AM120" s="429" t="str">
        <f t="shared" si="116"/>
        <v/>
      </c>
      <c r="AN120" s="432"/>
      <c r="AO120" s="432"/>
      <c r="AP120" s="205"/>
      <c r="AQ120" s="205"/>
      <c r="AR120" s="205"/>
      <c r="AS120" s="205"/>
      <c r="AT120" s="205"/>
      <c r="AU120" s="205"/>
      <c r="AV120" s="205"/>
      <c r="AW120" s="205"/>
      <c r="AX120" s="205"/>
      <c r="AY120" s="205"/>
      <c r="AZ120" s="432"/>
      <c r="BU120" s="152">
        <v>98</v>
      </c>
      <c r="BV120" s="433" t="str">
        <f t="shared" si="97"/>
        <v/>
      </c>
      <c r="BW120" s="433" t="str">
        <f t="shared" si="98"/>
        <v/>
      </c>
      <c r="BX120" s="434" t="str">
        <f t="shared" si="99"/>
        <v/>
      </c>
      <c r="BY120" s="205" t="str">
        <f t="shared" si="117"/>
        <v/>
      </c>
      <c r="BZ120" s="205" t="str">
        <f t="shared" si="147"/>
        <v/>
      </c>
      <c r="CA120" s="207" t="str">
        <f t="shared" si="148"/>
        <v/>
      </c>
      <c r="CB120" s="453" t="str">
        <f>IF(BY120="","",COUNTIF(BY$23:BY119,"&lt;1")+1)</f>
        <v/>
      </c>
      <c r="CC120" s="205" t="str">
        <f t="shared" si="118"/>
        <v/>
      </c>
      <c r="CD120" s="436" t="str">
        <f t="shared" si="156"/>
        <v/>
      </c>
      <c r="CE120" s="433" t="str">
        <f t="shared" si="119"/>
        <v/>
      </c>
      <c r="CF120" s="438" t="str">
        <f t="shared" si="157"/>
        <v/>
      </c>
      <c r="CG120" s="433" t="str">
        <f t="shared" si="158"/>
        <v/>
      </c>
      <c r="CH120" s="439"/>
      <c r="CI120" s="205" t="str">
        <f t="shared" si="120"/>
        <v/>
      </c>
      <c r="CJ120" s="205" t="str">
        <f t="shared" si="121"/>
        <v/>
      </c>
      <c r="CK120" s="205" t="str">
        <f>IF(OR(N120="PIPAY450",N120="PIPAY900"),MRIt(J120,M120,V120,N120),IF(N120="OGFConNEW",MRIt(H120,M120,V120,N120),IF(N120="PIOGFCPAY450",MAX(60,(0.3*J120)+35),"")))</f>
        <v/>
      </c>
      <c r="CL120" s="205" t="str">
        <f t="shared" si="122"/>
        <v/>
      </c>
      <c r="CM120" s="208">
        <f t="shared" si="123"/>
        <v>0</v>
      </c>
      <c r="CN120" s="440" t="str">
        <f>IFERROR(IF(N120="60PAY900",ADJ60x(CM120),IF(N120="75PAY450",ADJ75x(CM120),IF(N120="PIPAY900",ADJPoTthick(CM120,CL120),IF(N120="PIPAY450",ADJPoTthin(CM120,CL120),IF(N120="OGFConNEW",ADJPoTogfc(CL120),""))))),"must corr")</f>
        <v/>
      </c>
      <c r="CO120" s="441" t="str">
        <f t="shared" si="124"/>
        <v/>
      </c>
      <c r="CQ120" s="205" t="str">
        <f t="shared" si="125"/>
        <v/>
      </c>
      <c r="CR120" s="205" t="str">
        <f>IF(OR(N120="PIPAY450",N120="PIPAY900",N120="PIOGFCPAY450",N120="75OGFCPAY450"),MRIt(J120,M120,V120,N120),IF(N120="OGFConNEW",MRIt(H120,M120,V120,N120),""))</f>
        <v/>
      </c>
      <c r="CS120" s="205" t="str">
        <f t="shared" si="126"/>
        <v/>
      </c>
      <c r="CT120" s="208" t="str">
        <f t="shared" si="127"/>
        <v/>
      </c>
      <c r="CU120" s="440" t="str">
        <f>IFERROR(IF(N120="60PAY900",ADJ60x(CT120),IF(N120="75PAY450",ADJ75x(CT120),IF(N120="PIPAY900",ADJPoTthick(CT120,CS120),IF(N120="PIPAY450",ADJPoTthin(CT120,CS120),IF(N120="OGFConNEW",ADJPoTogfc(CS120),""))))),"must corr")</f>
        <v/>
      </c>
      <c r="CV120" s="442" t="str">
        <f t="shared" si="128"/>
        <v/>
      </c>
      <c r="CW120" s="443"/>
      <c r="CY120" s="207"/>
      <c r="CZ120" s="444" t="s">
        <v>1876</v>
      </c>
      <c r="DA120" s="445" t="str">
        <f>IFERROR(IF(AZ120=TRUE,corval(CO120,CV120),CO120),CZ120)</f>
        <v/>
      </c>
      <c r="DB120" s="205" t="b">
        <f t="shared" si="129"/>
        <v>0</v>
      </c>
      <c r="DC120" s="205" t="b">
        <f t="shared" si="130"/>
        <v>1</v>
      </c>
      <c r="DD120" s="205" t="b">
        <f t="shared" si="131"/>
        <v>1</v>
      </c>
      <c r="DE120" s="446" t="str">
        <f t="shared" si="132"/>
        <v/>
      </c>
      <c r="DG120" s="208" t="str">
        <f t="shared" si="133"/>
        <v/>
      </c>
      <c r="DH120" s="208">
        <f t="shared" si="134"/>
        <v>0</v>
      </c>
      <c r="DI120" s="205" t="e">
        <f t="shared" si="135"/>
        <v>#VALUE!</v>
      </c>
      <c r="DJ120" s="205" t="e">
        <f t="shared" si="136"/>
        <v>#VALUE!</v>
      </c>
      <c r="DK120" s="205" t="e">
        <f t="shared" si="137"/>
        <v>#VALUE!</v>
      </c>
      <c r="DM120" s="208">
        <f t="shared" si="138"/>
        <v>0</v>
      </c>
      <c r="DN120" s="208">
        <f t="shared" si="139"/>
        <v>0</v>
      </c>
      <c r="DO120" s="205">
        <f t="shared" si="140"/>
        <v>75</v>
      </c>
      <c r="DP120" s="205">
        <f t="shared" si="141"/>
        <v>0</v>
      </c>
      <c r="DQ120" s="446" t="e">
        <f t="shared" ca="1" si="142"/>
        <v>#NAME?</v>
      </c>
      <c r="DR120" s="446" t="e">
        <f t="shared" ca="1" si="143"/>
        <v>#NAME?</v>
      </c>
      <c r="DT120" s="208">
        <f t="shared" si="144"/>
        <v>0</v>
      </c>
      <c r="DU120" s="446" t="e">
        <f t="shared" ca="1" si="145"/>
        <v>#NAME?</v>
      </c>
      <c r="DV120" s="446" t="e">
        <f t="shared" ca="1" si="146"/>
        <v>#NAME?</v>
      </c>
    </row>
    <row r="121" spans="1:126" ht="15.75" x14ac:dyDescent="0.25">
      <c r="A121" s="448" t="str">
        <f>IFERROR(ROUNDUP(IF(OR(N121="PIPAY450",N121="PIPAY900"),MRIt(J121,M121,V121,N121),IF(N121="PIOGFCPAY450",MAX(60,(0.3*J121)+35),"")),1),"")</f>
        <v/>
      </c>
      <c r="B121" s="413">
        <v>99</v>
      </c>
      <c r="C121" s="414"/>
      <c r="D121" s="449"/>
      <c r="E121" s="416" t="str">
        <f>IF('EXIST IP'!A100="","",'EXIST IP'!A100)</f>
        <v/>
      </c>
      <c r="F121" s="450" t="str">
        <f>IF('EXIST IP'!B100="","",'EXIST IP'!B100)</f>
        <v/>
      </c>
      <c r="G121" s="450" t="str">
        <f>IF('EXIST IP'!C100="","",'EXIST IP'!C100)</f>
        <v/>
      </c>
      <c r="H121" s="418" t="str">
        <f>IF('EXIST IP'!D100="","",'EXIST IP'!D100)</f>
        <v/>
      </c>
      <c r="I121" s="451" t="str">
        <f>IF(BASELINE!D100="","",BASELINE!D100)</f>
        <v/>
      </c>
      <c r="J121" s="420"/>
      <c r="K121" s="421"/>
      <c r="L121" s="422" t="str">
        <f>IF(FINAL!D100=0,"",FINAL!D100)</f>
        <v/>
      </c>
      <c r="M121" s="421"/>
      <c r="N121" s="421"/>
      <c r="O121" s="421"/>
      <c r="P121" s="423" t="str">
        <f t="shared" si="104"/>
        <v/>
      </c>
      <c r="Q121" s="424" t="str">
        <f t="shared" si="105"/>
        <v/>
      </c>
      <c r="R121" s="456"/>
      <c r="S121" s="452" t="str">
        <f t="shared" si="106"/>
        <v/>
      </c>
      <c r="T121" s="427" t="str">
        <f>IF(OR(BASELINE!I100&gt;BASELINE!J100,FINAL!I100&gt;FINAL!J100),"M.D.","")</f>
        <v/>
      </c>
      <c r="U121" s="428" t="str">
        <f t="shared" si="107"/>
        <v/>
      </c>
      <c r="V121" s="429" t="str">
        <f t="shared" si="108"/>
        <v/>
      </c>
      <c r="W121" s="429" t="str">
        <f t="shared" si="109"/>
        <v/>
      </c>
      <c r="X121" s="430" t="str">
        <f t="shared" si="110"/>
        <v/>
      </c>
      <c r="Y121" s="429" t="str">
        <f t="shared" si="111"/>
        <v/>
      </c>
      <c r="Z121" s="429" t="str">
        <f t="shared" si="149"/>
        <v/>
      </c>
      <c r="AA121" s="429" t="str">
        <f t="shared" si="150"/>
        <v/>
      </c>
      <c r="AB121" s="429" t="str">
        <f t="shared" si="151"/>
        <v/>
      </c>
      <c r="AC121" s="429" t="str">
        <f t="shared" si="152"/>
        <v/>
      </c>
      <c r="AD121" s="429" t="str">
        <f t="shared" si="153"/>
        <v/>
      </c>
      <c r="AE121" s="429" t="str">
        <f t="shared" si="112"/>
        <v/>
      </c>
      <c r="AF121" s="429" t="str">
        <f t="shared" si="93"/>
        <v/>
      </c>
      <c r="AG121" s="429" t="str">
        <f t="shared" si="154"/>
        <v/>
      </c>
      <c r="AH121" s="429" t="str">
        <f t="shared" si="155"/>
        <v/>
      </c>
      <c r="AI121" s="431" t="str">
        <f t="shared" si="96"/>
        <v/>
      </c>
      <c r="AJ121" s="429" t="str">
        <f t="shared" si="113"/>
        <v/>
      </c>
      <c r="AK121" s="429" t="str">
        <f t="shared" si="114"/>
        <v/>
      </c>
      <c r="AL121" s="429" t="str">
        <f t="shared" si="115"/>
        <v/>
      </c>
      <c r="AM121" s="429" t="str">
        <f t="shared" si="116"/>
        <v/>
      </c>
      <c r="AN121" s="432"/>
      <c r="AO121" s="432"/>
      <c r="AP121" s="205"/>
      <c r="AQ121" s="205"/>
      <c r="AR121" s="205"/>
      <c r="AS121" s="205"/>
      <c r="AT121" s="205"/>
      <c r="AU121" s="205"/>
      <c r="AV121" s="205"/>
      <c r="AW121" s="205"/>
      <c r="AX121" s="205"/>
      <c r="AY121" s="205"/>
      <c r="AZ121" s="432"/>
      <c r="BU121" s="152">
        <v>99</v>
      </c>
      <c r="BV121" s="433" t="str">
        <f t="shared" si="97"/>
        <v/>
      </c>
      <c r="BW121" s="433" t="str">
        <f t="shared" si="98"/>
        <v/>
      </c>
      <c r="BX121" s="434" t="str">
        <f t="shared" si="99"/>
        <v/>
      </c>
      <c r="BY121" s="205" t="str">
        <f t="shared" si="117"/>
        <v/>
      </c>
      <c r="BZ121" s="205" t="str">
        <f t="shared" si="147"/>
        <v/>
      </c>
      <c r="CA121" s="207" t="str">
        <f t="shared" si="148"/>
        <v/>
      </c>
      <c r="CB121" s="453" t="str">
        <f>IF(BY121="","",COUNTIF(BY$23:BY120,"&lt;1")+1)</f>
        <v/>
      </c>
      <c r="CC121" s="205" t="str">
        <f t="shared" si="118"/>
        <v/>
      </c>
      <c r="CD121" s="436" t="str">
        <f t="shared" si="156"/>
        <v/>
      </c>
      <c r="CE121" s="433" t="str">
        <f t="shared" si="119"/>
        <v/>
      </c>
      <c r="CF121" s="438" t="str">
        <f t="shared" si="157"/>
        <v/>
      </c>
      <c r="CG121" s="433" t="str">
        <f t="shared" si="158"/>
        <v/>
      </c>
      <c r="CH121" s="439"/>
      <c r="CI121" s="205" t="str">
        <f t="shared" si="120"/>
        <v/>
      </c>
      <c r="CJ121" s="205" t="str">
        <f t="shared" si="121"/>
        <v/>
      </c>
      <c r="CK121" s="205" t="str">
        <f>IF(OR(N121="PIPAY450",N121="PIPAY900"),MRIt(J121,M121,V121,N121),IF(N121="OGFConNEW",MRIt(H121,M121,V121,N121),IF(N121="PIOGFCPAY450",MAX(60,(0.3*J121)+35),"")))</f>
        <v/>
      </c>
      <c r="CL121" s="205" t="str">
        <f t="shared" si="122"/>
        <v/>
      </c>
      <c r="CM121" s="208">
        <f t="shared" si="123"/>
        <v>0</v>
      </c>
      <c r="CN121" s="440" t="str">
        <f>IFERROR(IF(N121="60PAY900",ADJ60x(CM121),IF(N121="75PAY450",ADJ75x(CM121),IF(N121="PIPAY900",ADJPoTthick(CM121,CL121),IF(N121="PIPAY450",ADJPoTthin(CM121,CL121),IF(N121="OGFConNEW",ADJPoTogfc(CL121),""))))),"must corr")</f>
        <v/>
      </c>
      <c r="CO121" s="441" t="str">
        <f t="shared" si="124"/>
        <v/>
      </c>
      <c r="CQ121" s="205" t="str">
        <f t="shared" si="125"/>
        <v/>
      </c>
      <c r="CR121" s="205" t="str">
        <f>IF(OR(N121="PIPAY450",N121="PIPAY900",N121="PIOGFCPAY450",N121="75OGFCPAY450"),MRIt(J121,M121,V121,N121),IF(N121="OGFConNEW",MRIt(H121,M121,V121,N121),""))</f>
        <v/>
      </c>
      <c r="CS121" s="205" t="str">
        <f t="shared" si="126"/>
        <v/>
      </c>
      <c r="CT121" s="208" t="str">
        <f t="shared" si="127"/>
        <v/>
      </c>
      <c r="CU121" s="440" t="str">
        <f>IFERROR(IF(N121="60PAY900",ADJ60x(CT121),IF(N121="75PAY450",ADJ75x(CT121),IF(N121="PIPAY900",ADJPoTthick(CT121,CS121),IF(N121="PIPAY450",ADJPoTthin(CT121,CS121),IF(N121="OGFConNEW",ADJPoTogfc(CS121),""))))),"must corr")</f>
        <v/>
      </c>
      <c r="CV121" s="442" t="str">
        <f t="shared" si="128"/>
        <v/>
      </c>
      <c r="CW121" s="443"/>
      <c r="CY121" s="207"/>
      <c r="CZ121" s="444" t="s">
        <v>1876</v>
      </c>
      <c r="DA121" s="445" t="str">
        <f>IFERROR(IF(AZ121=TRUE,corval(CO121,CV121),CO121),CZ121)</f>
        <v/>
      </c>
      <c r="DB121" s="205" t="b">
        <f t="shared" si="129"/>
        <v>0</v>
      </c>
      <c r="DC121" s="205" t="b">
        <f t="shared" si="130"/>
        <v>1</v>
      </c>
      <c r="DD121" s="205" t="b">
        <f t="shared" si="131"/>
        <v>1</v>
      </c>
      <c r="DE121" s="446" t="str">
        <f t="shared" si="132"/>
        <v/>
      </c>
      <c r="DG121" s="208" t="str">
        <f t="shared" si="133"/>
        <v/>
      </c>
      <c r="DH121" s="208">
        <f t="shared" si="134"/>
        <v>0</v>
      </c>
      <c r="DI121" s="205" t="e">
        <f t="shared" si="135"/>
        <v>#VALUE!</v>
      </c>
      <c r="DJ121" s="205" t="e">
        <f t="shared" si="136"/>
        <v>#VALUE!</v>
      </c>
      <c r="DK121" s="205" t="e">
        <f t="shared" si="137"/>
        <v>#VALUE!</v>
      </c>
      <c r="DM121" s="208">
        <f t="shared" si="138"/>
        <v>0</v>
      </c>
      <c r="DN121" s="208">
        <f t="shared" si="139"/>
        <v>0</v>
      </c>
      <c r="DO121" s="205">
        <f t="shared" si="140"/>
        <v>75</v>
      </c>
      <c r="DP121" s="205">
        <f t="shared" si="141"/>
        <v>0</v>
      </c>
      <c r="DQ121" s="446" t="e">
        <f t="shared" ca="1" si="142"/>
        <v>#NAME?</v>
      </c>
      <c r="DR121" s="446" t="e">
        <f t="shared" ca="1" si="143"/>
        <v>#NAME?</v>
      </c>
      <c r="DT121" s="208">
        <f t="shared" si="144"/>
        <v>0</v>
      </c>
      <c r="DU121" s="446" t="e">
        <f t="shared" ca="1" si="145"/>
        <v>#NAME?</v>
      </c>
      <c r="DV121" s="446" t="e">
        <f t="shared" ca="1" si="146"/>
        <v>#NAME?</v>
      </c>
    </row>
    <row r="122" spans="1:126" ht="15" customHeight="1" x14ac:dyDescent="0.25">
      <c r="A122" s="448" t="str">
        <f>IFERROR(ROUNDUP(IF(OR(N122="PIPAY450",N122="PIPAY900"),MRIt(J122,M122,V122,N122),IF(N122="PIOGFCPAY450",MAX(60,(0.3*J122)+35),"")),1),"")</f>
        <v/>
      </c>
      <c r="B122" s="413">
        <v>100</v>
      </c>
      <c r="C122" s="414"/>
      <c r="D122" s="449"/>
      <c r="E122" s="416" t="str">
        <f>IF('EXIST IP'!A101="","",'EXIST IP'!A101)</f>
        <v/>
      </c>
      <c r="F122" s="450" t="str">
        <f>IF('EXIST IP'!B101="","",'EXIST IP'!B101)</f>
        <v/>
      </c>
      <c r="G122" s="450" t="str">
        <f>IF('EXIST IP'!C101="","",'EXIST IP'!C101)</f>
        <v/>
      </c>
      <c r="H122" s="418" t="str">
        <f>IF('EXIST IP'!D101="","",'EXIST IP'!D101)</f>
        <v/>
      </c>
      <c r="I122" s="451" t="str">
        <f>IF(BASELINE!D101="","",BASELINE!D101)</f>
        <v/>
      </c>
      <c r="J122" s="420"/>
      <c r="K122" s="421"/>
      <c r="L122" s="422" t="str">
        <f>IF(FINAL!D101=0,"",FINAL!D101)</f>
        <v/>
      </c>
      <c r="M122" s="421"/>
      <c r="N122" s="421"/>
      <c r="O122" s="421"/>
      <c r="P122" s="423" t="str">
        <f t="shared" si="104"/>
        <v/>
      </c>
      <c r="Q122" s="424" t="str">
        <f t="shared" si="105"/>
        <v/>
      </c>
      <c r="R122" s="456"/>
      <c r="S122" s="452" t="str">
        <f t="shared" si="106"/>
        <v/>
      </c>
      <c r="T122" s="427" t="str">
        <f>IF(OR(BASELINE!I101&gt;BASELINE!J101,FINAL!I101&gt;FINAL!J101),"M.D.","")</f>
        <v/>
      </c>
      <c r="U122" s="428" t="str">
        <f t="shared" si="107"/>
        <v/>
      </c>
      <c r="V122" s="429" t="str">
        <f t="shared" si="108"/>
        <v/>
      </c>
      <c r="W122" s="429" t="str">
        <f t="shared" si="109"/>
        <v/>
      </c>
      <c r="X122" s="430" t="str">
        <f t="shared" si="110"/>
        <v/>
      </c>
      <c r="Y122" s="429" t="str">
        <f t="shared" si="111"/>
        <v/>
      </c>
      <c r="Z122" s="429" t="str">
        <f t="shared" si="149"/>
        <v/>
      </c>
      <c r="AA122" s="429" t="str">
        <f t="shared" si="150"/>
        <v/>
      </c>
      <c r="AB122" s="429" t="str">
        <f t="shared" si="151"/>
        <v/>
      </c>
      <c r="AC122" s="429" t="str">
        <f t="shared" si="152"/>
        <v/>
      </c>
      <c r="AD122" s="429" t="str">
        <f t="shared" si="153"/>
        <v/>
      </c>
      <c r="AE122" s="429" t="str">
        <f t="shared" si="112"/>
        <v/>
      </c>
      <c r="AF122" s="429" t="str">
        <f t="shared" si="93"/>
        <v/>
      </c>
      <c r="AG122" s="429" t="str">
        <f t="shared" si="154"/>
        <v/>
      </c>
      <c r="AH122" s="429" t="str">
        <f t="shared" si="155"/>
        <v/>
      </c>
      <c r="AI122" s="431" t="str">
        <f t="shared" si="96"/>
        <v/>
      </c>
      <c r="AJ122" s="429" t="str">
        <f t="shared" si="113"/>
        <v/>
      </c>
      <c r="AK122" s="429" t="str">
        <f t="shared" si="114"/>
        <v/>
      </c>
      <c r="AL122" s="429" t="str">
        <f t="shared" si="115"/>
        <v/>
      </c>
      <c r="AM122" s="429" t="str">
        <f t="shared" si="116"/>
        <v/>
      </c>
      <c r="AN122" s="432"/>
      <c r="AO122" s="432"/>
      <c r="AP122" s="205"/>
      <c r="AQ122" s="205"/>
      <c r="AR122" s="205"/>
      <c r="AS122" s="205"/>
      <c r="AT122" s="205"/>
      <c r="AU122" s="205"/>
      <c r="AV122" s="205"/>
      <c r="AW122" s="205"/>
      <c r="AX122" s="205"/>
      <c r="AY122" s="205"/>
      <c r="AZ122" s="432"/>
      <c r="BU122" s="152">
        <v>100</v>
      </c>
      <c r="BV122" s="433" t="str">
        <f t="shared" si="97"/>
        <v/>
      </c>
      <c r="BW122" s="433" t="str">
        <f t="shared" si="98"/>
        <v/>
      </c>
      <c r="BX122" s="434" t="str">
        <f t="shared" si="99"/>
        <v/>
      </c>
      <c r="BY122" s="205" t="str">
        <f t="shared" si="117"/>
        <v/>
      </c>
      <c r="BZ122" s="205" t="str">
        <f t="shared" si="147"/>
        <v/>
      </c>
      <c r="CA122" s="207" t="str">
        <f t="shared" si="148"/>
        <v/>
      </c>
      <c r="CB122" s="453" t="str">
        <f>IF(BY122="","",COUNTIF(BY$23:BY121,"&lt;1")+1)</f>
        <v/>
      </c>
      <c r="CC122" s="205" t="str">
        <f t="shared" si="118"/>
        <v/>
      </c>
      <c r="CD122" s="436" t="str">
        <f t="shared" si="156"/>
        <v/>
      </c>
      <c r="CE122" s="433" t="str">
        <f t="shared" si="119"/>
        <v/>
      </c>
      <c r="CF122" s="438" t="str">
        <f t="shared" si="157"/>
        <v/>
      </c>
      <c r="CG122" s="433" t="str">
        <f t="shared" si="158"/>
        <v/>
      </c>
      <c r="CH122" s="439"/>
      <c r="CI122" s="205" t="str">
        <f t="shared" si="120"/>
        <v/>
      </c>
      <c r="CJ122" s="205" t="str">
        <f t="shared" si="121"/>
        <v/>
      </c>
      <c r="CK122" s="205" t="str">
        <f>IF(OR(N122="PIPAY450",N122="PIPAY900"),MRIt(J122,M122,V122,N122),IF(N122="OGFConNEW",MRIt(H122,M122,V122,N122),IF(N122="PIOGFCPAY450",MAX(60,(0.3*J122)+35),"")))</f>
        <v/>
      </c>
      <c r="CL122" s="205" t="str">
        <f t="shared" si="122"/>
        <v/>
      </c>
      <c r="CM122" s="208">
        <f t="shared" si="123"/>
        <v>0</v>
      </c>
      <c r="CN122" s="440" t="str">
        <f>IFERROR(IF(N122="60PAY900",ADJ60x(CM122),IF(N122="75PAY450",ADJ75x(CM122),IF(N122="PIPAY900",ADJPoTthick(CM122,CL122),IF(N122="PIPAY450",ADJPoTthin(CM122,CL122),IF(N122="OGFConNEW",ADJPoTogfc(CL122),""))))),"must corr")</f>
        <v/>
      </c>
      <c r="CO122" s="441" t="str">
        <f t="shared" si="124"/>
        <v/>
      </c>
      <c r="CQ122" s="205" t="str">
        <f t="shared" si="125"/>
        <v/>
      </c>
      <c r="CR122" s="205" t="str">
        <f>IF(OR(N122="PIPAY450",N122="PIPAY900",N122="PIOGFCPAY450",N122="75OGFCPAY450"),MRIt(J122,M122,V122,N122),IF(N122="OGFConNEW",MRIt(H122,M122,V122,N122),""))</f>
        <v/>
      </c>
      <c r="CS122" s="205" t="str">
        <f t="shared" si="126"/>
        <v/>
      </c>
      <c r="CT122" s="208" t="str">
        <f t="shared" si="127"/>
        <v/>
      </c>
      <c r="CU122" s="440" t="str">
        <f>IFERROR(IF(N122="60PAY900",ADJ60x(CT122),IF(N122="75PAY450",ADJ75x(CT122),IF(N122="PIPAY900",ADJPoTthick(CT122,CS122),IF(N122="PIPAY450",ADJPoTthin(CT122,CS122),IF(N122="OGFConNEW",ADJPoTogfc(CS122),""))))),"must corr")</f>
        <v/>
      </c>
      <c r="CV122" s="442" t="str">
        <f t="shared" si="128"/>
        <v/>
      </c>
      <c r="CW122" s="443"/>
      <c r="CY122" s="207"/>
      <c r="CZ122" s="444" t="s">
        <v>1876</v>
      </c>
      <c r="DA122" s="445" t="str">
        <f>IFERROR(IF(AZ122=TRUE,corval(CO122,CV122),CO122),CZ122)</f>
        <v/>
      </c>
      <c r="DB122" s="205" t="b">
        <f t="shared" si="129"/>
        <v>0</v>
      </c>
      <c r="DC122" s="205" t="b">
        <f t="shared" si="130"/>
        <v>1</v>
      </c>
      <c r="DD122" s="205" t="b">
        <f t="shared" si="131"/>
        <v>1</v>
      </c>
      <c r="DE122" s="446" t="str">
        <f t="shared" si="132"/>
        <v/>
      </c>
      <c r="DG122" s="208" t="str">
        <f t="shared" si="133"/>
        <v/>
      </c>
      <c r="DH122" s="208">
        <f t="shared" si="134"/>
        <v>0</v>
      </c>
      <c r="DI122" s="205" t="e">
        <f t="shared" si="135"/>
        <v>#VALUE!</v>
      </c>
      <c r="DJ122" s="205" t="e">
        <f t="shared" si="136"/>
        <v>#VALUE!</v>
      </c>
      <c r="DK122" s="205" t="e">
        <f t="shared" si="137"/>
        <v>#VALUE!</v>
      </c>
      <c r="DM122" s="208">
        <f t="shared" si="138"/>
        <v>0</v>
      </c>
      <c r="DN122" s="208">
        <f t="shared" si="139"/>
        <v>0</v>
      </c>
      <c r="DO122" s="205">
        <f t="shared" si="140"/>
        <v>75</v>
      </c>
      <c r="DP122" s="205">
        <f t="shared" si="141"/>
        <v>0</v>
      </c>
      <c r="DQ122" s="446" t="e">
        <f t="shared" ca="1" si="142"/>
        <v>#NAME?</v>
      </c>
      <c r="DR122" s="446" t="e">
        <f t="shared" ca="1" si="143"/>
        <v>#NAME?</v>
      </c>
      <c r="DT122" s="208">
        <f t="shared" si="144"/>
        <v>0</v>
      </c>
      <c r="DU122" s="446" t="e">
        <f t="shared" ca="1" si="145"/>
        <v>#NAME?</v>
      </c>
      <c r="DV122" s="446" t="e">
        <f t="shared" ca="1" si="146"/>
        <v>#NAME?</v>
      </c>
    </row>
    <row r="123" spans="1:126" ht="15.75" x14ac:dyDescent="0.25">
      <c r="A123" s="448" t="str">
        <f>IFERROR(ROUNDUP(IF(OR(N123="PIPAY450",N123="PIPAY900"),MRIt(J123,M123,V123,N123),IF(N123="PIOGFCPAY450",MAX(60,(0.3*J123)+35),"")),1),"")</f>
        <v/>
      </c>
      <c r="B123" s="413">
        <v>101</v>
      </c>
      <c r="C123" s="414"/>
      <c r="D123" s="449"/>
      <c r="E123" s="416" t="str">
        <f>IF('EXIST IP'!A102="","",'EXIST IP'!A102)</f>
        <v/>
      </c>
      <c r="F123" s="450" t="str">
        <f>IF('EXIST IP'!B102="","",'EXIST IP'!B102)</f>
        <v/>
      </c>
      <c r="G123" s="450" t="str">
        <f>IF('EXIST IP'!C102="","",'EXIST IP'!C102)</f>
        <v/>
      </c>
      <c r="H123" s="418" t="str">
        <f>IF('EXIST IP'!D102="","",'EXIST IP'!D102)</f>
        <v/>
      </c>
      <c r="I123" s="451" t="str">
        <f>IF(BASELINE!D102="","",BASELINE!D102)</f>
        <v/>
      </c>
      <c r="J123" s="420"/>
      <c r="K123" s="421"/>
      <c r="L123" s="422" t="str">
        <f>IF(FINAL!D102=0,"",FINAL!D102)</f>
        <v/>
      </c>
      <c r="M123" s="421"/>
      <c r="N123" s="421"/>
      <c r="O123" s="421"/>
      <c r="P123" s="423" t="str">
        <f t="shared" si="104"/>
        <v/>
      </c>
      <c r="Q123" s="424" t="str">
        <f t="shared" si="105"/>
        <v/>
      </c>
      <c r="R123" s="456"/>
      <c r="S123" s="452" t="str">
        <f t="shared" si="106"/>
        <v/>
      </c>
      <c r="T123" s="427" t="str">
        <f>IF(OR(BASELINE!I102&gt;BASELINE!J102,FINAL!I102&gt;FINAL!J102),"M.D.","")</f>
        <v/>
      </c>
      <c r="U123" s="428" t="str">
        <f t="shared" si="107"/>
        <v/>
      </c>
      <c r="V123" s="429" t="str">
        <f t="shared" si="108"/>
        <v/>
      </c>
      <c r="W123" s="429" t="str">
        <f t="shared" si="109"/>
        <v/>
      </c>
      <c r="X123" s="430" t="str">
        <f t="shared" si="110"/>
        <v/>
      </c>
      <c r="Y123" s="429" t="str">
        <f t="shared" si="111"/>
        <v/>
      </c>
      <c r="Z123" s="429" t="str">
        <f t="shared" si="149"/>
        <v/>
      </c>
      <c r="AA123" s="429" t="str">
        <f t="shared" si="150"/>
        <v/>
      </c>
      <c r="AB123" s="429" t="str">
        <f t="shared" si="151"/>
        <v/>
      </c>
      <c r="AC123" s="429" t="str">
        <f t="shared" si="152"/>
        <v/>
      </c>
      <c r="AD123" s="429" t="str">
        <f t="shared" si="153"/>
        <v/>
      </c>
      <c r="AE123" s="429" t="str">
        <f t="shared" si="112"/>
        <v/>
      </c>
      <c r="AF123" s="429" t="str">
        <f t="shared" si="93"/>
        <v/>
      </c>
      <c r="AG123" s="429" t="str">
        <f t="shared" si="154"/>
        <v/>
      </c>
      <c r="AH123" s="429" t="str">
        <f t="shared" si="155"/>
        <v/>
      </c>
      <c r="AI123" s="431" t="str">
        <f t="shared" si="96"/>
        <v/>
      </c>
      <c r="AJ123" s="429" t="str">
        <f t="shared" si="113"/>
        <v/>
      </c>
      <c r="AK123" s="429" t="str">
        <f t="shared" si="114"/>
        <v/>
      </c>
      <c r="AL123" s="429" t="str">
        <f t="shared" si="115"/>
        <v/>
      </c>
      <c r="AM123" s="429" t="str">
        <f t="shared" si="116"/>
        <v/>
      </c>
      <c r="AN123" s="432"/>
      <c r="AO123" s="432"/>
      <c r="AP123" s="205"/>
      <c r="AQ123" s="205"/>
      <c r="AR123" s="205"/>
      <c r="AS123" s="205"/>
      <c r="AT123" s="205"/>
      <c r="AU123" s="205"/>
      <c r="AV123" s="205"/>
      <c r="AW123" s="205"/>
      <c r="AX123" s="205"/>
      <c r="AY123" s="205"/>
      <c r="AZ123" s="432"/>
      <c r="BU123" s="152">
        <v>101</v>
      </c>
      <c r="BV123" s="433" t="str">
        <f t="shared" si="97"/>
        <v/>
      </c>
      <c r="BW123" s="433" t="str">
        <f t="shared" si="98"/>
        <v/>
      </c>
      <c r="BX123" s="434" t="str">
        <f t="shared" si="99"/>
        <v/>
      </c>
      <c r="BY123" s="205" t="str">
        <f t="shared" si="117"/>
        <v/>
      </c>
      <c r="BZ123" s="205" t="str">
        <f t="shared" si="147"/>
        <v/>
      </c>
      <c r="CA123" s="207" t="str">
        <f t="shared" si="148"/>
        <v/>
      </c>
      <c r="CB123" s="453" t="str">
        <f>IF(BY123="","",COUNTIF(BY$23:BY122,"&lt;1")+1)</f>
        <v/>
      </c>
      <c r="CC123" s="205" t="str">
        <f t="shared" si="118"/>
        <v/>
      </c>
      <c r="CD123" s="436" t="str">
        <f t="shared" si="156"/>
        <v/>
      </c>
      <c r="CE123" s="433" t="str">
        <f t="shared" si="119"/>
        <v/>
      </c>
      <c r="CF123" s="438" t="str">
        <f t="shared" si="157"/>
        <v/>
      </c>
      <c r="CG123" s="433" t="str">
        <f t="shared" si="158"/>
        <v/>
      </c>
      <c r="CH123" s="439"/>
      <c r="CI123" s="205" t="str">
        <f t="shared" si="120"/>
        <v/>
      </c>
      <c r="CJ123" s="205" t="str">
        <f t="shared" si="121"/>
        <v/>
      </c>
      <c r="CK123" s="205" t="str">
        <f>IF(OR(N123="PIPAY450",N123="PIPAY900"),MRIt(J123,M123,V123,N123),IF(N123="OGFConNEW",MRIt(H123,M123,V123,N123),IF(N123="PIOGFCPAY450",MAX(60,(0.3*J123)+35),"")))</f>
        <v/>
      </c>
      <c r="CL123" s="205" t="str">
        <f t="shared" si="122"/>
        <v/>
      </c>
      <c r="CM123" s="208">
        <f t="shared" si="123"/>
        <v>0</v>
      </c>
      <c r="CN123" s="440" t="str">
        <f>IFERROR(IF(N123="60PAY900",ADJ60x(CM123),IF(N123="75PAY450",ADJ75x(CM123),IF(N123="PIPAY900",ADJPoTthick(CM123,CL123),IF(N123="PIPAY450",ADJPoTthin(CM123,CL123),IF(N123="OGFConNEW",ADJPoTogfc(CL123),""))))),"must corr")</f>
        <v/>
      </c>
      <c r="CO123" s="441" t="str">
        <f t="shared" si="124"/>
        <v/>
      </c>
      <c r="CQ123" s="205" t="str">
        <f t="shared" si="125"/>
        <v/>
      </c>
      <c r="CR123" s="205" t="str">
        <f>IF(OR(N123="PIPAY450",N123="PIPAY900",N123="PIOGFCPAY450",N123="75OGFCPAY450"),MRIt(J123,M123,V123,N123),IF(N123="OGFConNEW",MRIt(H123,M123,V123,N123),""))</f>
        <v/>
      </c>
      <c r="CS123" s="205" t="str">
        <f t="shared" si="126"/>
        <v/>
      </c>
      <c r="CT123" s="208" t="str">
        <f t="shared" si="127"/>
        <v/>
      </c>
      <c r="CU123" s="440" t="str">
        <f>IFERROR(IF(N123="60PAY900",ADJ60x(CT123),IF(N123="75PAY450",ADJ75x(CT123),IF(N123="PIPAY900",ADJPoTthick(CT123,CS123),IF(N123="PIPAY450",ADJPoTthin(CT123,CS123),IF(N123="OGFConNEW",ADJPoTogfc(CS123),""))))),"must corr")</f>
        <v/>
      </c>
      <c r="CV123" s="442" t="str">
        <f t="shared" si="128"/>
        <v/>
      </c>
      <c r="CW123" s="443"/>
      <c r="CY123" s="207"/>
      <c r="CZ123" s="444" t="s">
        <v>1876</v>
      </c>
      <c r="DA123" s="445" t="str">
        <f>IFERROR(IF(AZ123=TRUE,corval(CO123,CV123),CO123),CZ123)</f>
        <v/>
      </c>
      <c r="DB123" s="205" t="b">
        <f t="shared" si="129"/>
        <v>0</v>
      </c>
      <c r="DC123" s="205" t="b">
        <f t="shared" si="130"/>
        <v>1</v>
      </c>
      <c r="DD123" s="205" t="b">
        <f t="shared" si="131"/>
        <v>1</v>
      </c>
      <c r="DE123" s="446" t="str">
        <f t="shared" si="132"/>
        <v/>
      </c>
      <c r="DG123" s="208" t="str">
        <f t="shared" si="133"/>
        <v/>
      </c>
      <c r="DH123" s="208">
        <f t="shared" si="134"/>
        <v>0</v>
      </c>
      <c r="DI123" s="205" t="e">
        <f t="shared" si="135"/>
        <v>#VALUE!</v>
      </c>
      <c r="DJ123" s="205" t="e">
        <f t="shared" si="136"/>
        <v>#VALUE!</v>
      </c>
      <c r="DK123" s="205" t="e">
        <f t="shared" si="137"/>
        <v>#VALUE!</v>
      </c>
      <c r="DM123" s="208">
        <f t="shared" si="138"/>
        <v>0</v>
      </c>
      <c r="DN123" s="208">
        <f t="shared" si="139"/>
        <v>0</v>
      </c>
      <c r="DO123" s="205">
        <f t="shared" si="140"/>
        <v>75</v>
      </c>
      <c r="DP123" s="205">
        <f t="shared" si="141"/>
        <v>0</v>
      </c>
      <c r="DQ123" s="446" t="e">
        <f t="shared" ca="1" si="142"/>
        <v>#NAME?</v>
      </c>
      <c r="DR123" s="446" t="e">
        <f t="shared" ca="1" si="143"/>
        <v>#NAME?</v>
      </c>
      <c r="DT123" s="208">
        <f t="shared" si="144"/>
        <v>0</v>
      </c>
      <c r="DU123" s="446" t="e">
        <f t="shared" ca="1" si="145"/>
        <v>#NAME?</v>
      </c>
      <c r="DV123" s="446" t="e">
        <f t="shared" ca="1" si="146"/>
        <v>#NAME?</v>
      </c>
    </row>
    <row r="124" spans="1:126" ht="15.75" x14ac:dyDescent="0.25">
      <c r="A124" s="448" t="str">
        <f>IFERROR(ROUNDUP(IF(OR(N124="PIPAY450",N124="PIPAY900"),MRIt(J124,M124,V124,N124),IF(N124="PIOGFCPAY450",MAX(60,(0.3*J124)+35),"")),1),"")</f>
        <v/>
      </c>
      <c r="B124" s="413">
        <v>102</v>
      </c>
      <c r="C124" s="414"/>
      <c r="D124" s="449"/>
      <c r="E124" s="416" t="str">
        <f>IF('EXIST IP'!A103="","",'EXIST IP'!A103)</f>
        <v/>
      </c>
      <c r="F124" s="450" t="str">
        <f>IF('EXIST IP'!B103="","",'EXIST IP'!B103)</f>
        <v/>
      </c>
      <c r="G124" s="450" t="str">
        <f>IF('EXIST IP'!C103="","",'EXIST IP'!C103)</f>
        <v/>
      </c>
      <c r="H124" s="418" t="str">
        <f>IF('EXIST IP'!D103="","",'EXIST IP'!D103)</f>
        <v/>
      </c>
      <c r="I124" s="451" t="str">
        <f>IF(BASELINE!D103="","",BASELINE!D103)</f>
        <v/>
      </c>
      <c r="J124" s="420"/>
      <c r="K124" s="421"/>
      <c r="L124" s="422" t="str">
        <f>IF(FINAL!D103=0,"",FINAL!D103)</f>
        <v/>
      </c>
      <c r="M124" s="421"/>
      <c r="N124" s="421"/>
      <c r="O124" s="421"/>
      <c r="P124" s="423" t="str">
        <f t="shared" si="104"/>
        <v/>
      </c>
      <c r="Q124" s="424" t="str">
        <f t="shared" si="105"/>
        <v/>
      </c>
      <c r="R124" s="456"/>
      <c r="S124" s="452" t="str">
        <f t="shared" si="106"/>
        <v/>
      </c>
      <c r="T124" s="427" t="str">
        <f>IF(OR(BASELINE!I103&gt;BASELINE!J103,FINAL!I103&gt;FINAL!J103),"M.D.","")</f>
        <v/>
      </c>
      <c r="U124" s="428" t="str">
        <f t="shared" si="107"/>
        <v/>
      </c>
      <c r="V124" s="429" t="str">
        <f t="shared" si="108"/>
        <v/>
      </c>
      <c r="W124" s="429" t="str">
        <f t="shared" si="109"/>
        <v/>
      </c>
      <c r="X124" s="430" t="str">
        <f t="shared" si="110"/>
        <v/>
      </c>
      <c r="Y124" s="429" t="str">
        <f t="shared" si="111"/>
        <v/>
      </c>
      <c r="Z124" s="429" t="str">
        <f t="shared" si="149"/>
        <v/>
      </c>
      <c r="AA124" s="429" t="str">
        <f t="shared" si="150"/>
        <v/>
      </c>
      <c r="AB124" s="429" t="str">
        <f t="shared" si="151"/>
        <v/>
      </c>
      <c r="AC124" s="429" t="str">
        <f t="shared" si="152"/>
        <v/>
      </c>
      <c r="AD124" s="429" t="str">
        <f t="shared" si="153"/>
        <v/>
      </c>
      <c r="AE124" s="429" t="str">
        <f t="shared" si="112"/>
        <v/>
      </c>
      <c r="AF124" s="429" t="str">
        <f t="shared" si="93"/>
        <v/>
      </c>
      <c r="AG124" s="429" t="str">
        <f t="shared" si="154"/>
        <v/>
      </c>
      <c r="AH124" s="429" t="str">
        <f t="shared" si="155"/>
        <v/>
      </c>
      <c r="AI124" s="431" t="str">
        <f t="shared" si="96"/>
        <v/>
      </c>
      <c r="AJ124" s="429" t="str">
        <f t="shared" si="113"/>
        <v/>
      </c>
      <c r="AK124" s="429" t="str">
        <f t="shared" si="114"/>
        <v/>
      </c>
      <c r="AL124" s="429" t="str">
        <f t="shared" si="115"/>
        <v/>
      </c>
      <c r="AM124" s="429" t="str">
        <f t="shared" si="116"/>
        <v/>
      </c>
      <c r="AN124" s="432"/>
      <c r="AO124" s="432"/>
      <c r="AP124" s="205"/>
      <c r="AQ124" s="205"/>
      <c r="AR124" s="205"/>
      <c r="AS124" s="205"/>
      <c r="AT124" s="205"/>
      <c r="AU124" s="205"/>
      <c r="AV124" s="205"/>
      <c r="AW124" s="205"/>
      <c r="AX124" s="205"/>
      <c r="AY124" s="205"/>
      <c r="AZ124" s="432"/>
      <c r="BU124" s="152">
        <v>102</v>
      </c>
      <c r="BV124" s="433" t="str">
        <f t="shared" si="97"/>
        <v/>
      </c>
      <c r="BW124" s="433" t="str">
        <f t="shared" si="98"/>
        <v/>
      </c>
      <c r="BX124" s="434" t="str">
        <f t="shared" si="99"/>
        <v/>
      </c>
      <c r="BY124" s="205" t="str">
        <f t="shared" si="117"/>
        <v/>
      </c>
      <c r="BZ124" s="205" t="str">
        <f t="shared" si="147"/>
        <v/>
      </c>
      <c r="CA124" s="207" t="str">
        <f t="shared" si="148"/>
        <v/>
      </c>
      <c r="CB124" s="453" t="str">
        <f>IF(BY124="","",COUNTIF(BY$23:BY123,"&lt;1")+1)</f>
        <v/>
      </c>
      <c r="CC124" s="205" t="str">
        <f t="shared" si="118"/>
        <v/>
      </c>
      <c r="CD124" s="436" t="str">
        <f t="shared" si="156"/>
        <v/>
      </c>
      <c r="CE124" s="433" t="str">
        <f t="shared" si="119"/>
        <v/>
      </c>
      <c r="CF124" s="438" t="str">
        <f t="shared" si="157"/>
        <v/>
      </c>
      <c r="CG124" s="433" t="str">
        <f t="shared" si="158"/>
        <v/>
      </c>
      <c r="CH124" s="439"/>
      <c r="CI124" s="205" t="str">
        <f t="shared" si="120"/>
        <v/>
      </c>
      <c r="CJ124" s="205" t="str">
        <f t="shared" si="121"/>
        <v/>
      </c>
      <c r="CK124" s="205" t="str">
        <f>IF(OR(N124="PIPAY450",N124="PIPAY900"),MRIt(J124,M124,V124,N124),IF(N124="OGFConNEW",MRIt(H124,M124,V124,N124),IF(N124="PIOGFCPAY450",MAX(60,(0.3*J124)+35),"")))</f>
        <v/>
      </c>
      <c r="CL124" s="205" t="str">
        <f t="shared" si="122"/>
        <v/>
      </c>
      <c r="CM124" s="208">
        <f t="shared" si="123"/>
        <v>0</v>
      </c>
      <c r="CN124" s="440" t="str">
        <f>IFERROR(IF(N124="60PAY900",ADJ60x(CM124),IF(N124="75PAY450",ADJ75x(CM124),IF(N124="PIPAY900",ADJPoTthick(CM124,CL124),IF(N124="PIPAY450",ADJPoTthin(CM124,CL124),IF(N124="OGFConNEW",ADJPoTogfc(CL124),""))))),"must corr")</f>
        <v/>
      </c>
      <c r="CO124" s="441" t="str">
        <f t="shared" si="124"/>
        <v/>
      </c>
      <c r="CQ124" s="205" t="str">
        <f t="shared" si="125"/>
        <v/>
      </c>
      <c r="CR124" s="205" t="str">
        <f>IF(OR(N124="PIPAY450",N124="PIPAY900",N124="PIOGFCPAY450",N124="75OGFCPAY450"),MRIt(J124,M124,V124,N124),IF(N124="OGFConNEW",MRIt(H124,M124,V124,N124),""))</f>
        <v/>
      </c>
      <c r="CS124" s="205" t="str">
        <f t="shared" si="126"/>
        <v/>
      </c>
      <c r="CT124" s="208" t="str">
        <f t="shared" si="127"/>
        <v/>
      </c>
      <c r="CU124" s="440" t="str">
        <f>IFERROR(IF(N124="60PAY900",ADJ60x(CT124),IF(N124="75PAY450",ADJ75x(CT124),IF(N124="PIPAY900",ADJPoTthick(CT124,CS124),IF(N124="PIPAY450",ADJPoTthin(CT124,CS124),IF(N124="OGFConNEW",ADJPoTogfc(CS124),""))))),"must corr")</f>
        <v/>
      </c>
      <c r="CV124" s="442" t="str">
        <f t="shared" si="128"/>
        <v/>
      </c>
      <c r="CW124" s="443"/>
      <c r="CY124" s="207"/>
      <c r="CZ124" s="444" t="s">
        <v>1876</v>
      </c>
      <c r="DA124" s="445" t="str">
        <f>IFERROR(IF(AZ124=TRUE,corval(CO124,CV124),CO124),CZ124)</f>
        <v/>
      </c>
      <c r="DB124" s="205" t="b">
        <f t="shared" si="129"/>
        <v>0</v>
      </c>
      <c r="DC124" s="205" t="b">
        <f t="shared" si="130"/>
        <v>1</v>
      </c>
      <c r="DD124" s="205" t="b">
        <f t="shared" si="131"/>
        <v>1</v>
      </c>
      <c r="DE124" s="446" t="str">
        <f t="shared" si="132"/>
        <v/>
      </c>
      <c r="DG124" s="208" t="str">
        <f t="shared" si="133"/>
        <v/>
      </c>
      <c r="DH124" s="208">
        <f t="shared" si="134"/>
        <v>0</v>
      </c>
      <c r="DI124" s="205" t="e">
        <f t="shared" si="135"/>
        <v>#VALUE!</v>
      </c>
      <c r="DJ124" s="205" t="e">
        <f t="shared" si="136"/>
        <v>#VALUE!</v>
      </c>
      <c r="DK124" s="205" t="e">
        <f t="shared" si="137"/>
        <v>#VALUE!</v>
      </c>
      <c r="DM124" s="208">
        <f t="shared" si="138"/>
        <v>0</v>
      </c>
      <c r="DN124" s="208">
        <f t="shared" si="139"/>
        <v>0</v>
      </c>
      <c r="DO124" s="205">
        <f t="shared" si="140"/>
        <v>75</v>
      </c>
      <c r="DP124" s="205">
        <f t="shared" si="141"/>
        <v>0</v>
      </c>
      <c r="DQ124" s="446" t="e">
        <f t="shared" ca="1" si="142"/>
        <v>#NAME?</v>
      </c>
      <c r="DR124" s="446" t="e">
        <f t="shared" ca="1" si="143"/>
        <v>#NAME?</v>
      </c>
      <c r="DT124" s="208">
        <f t="shared" si="144"/>
        <v>0</v>
      </c>
      <c r="DU124" s="446" t="e">
        <f t="shared" ca="1" si="145"/>
        <v>#NAME?</v>
      </c>
      <c r="DV124" s="446" t="e">
        <f t="shared" ca="1" si="146"/>
        <v>#NAME?</v>
      </c>
    </row>
    <row r="125" spans="1:126" ht="15" customHeight="1" x14ac:dyDescent="0.25">
      <c r="A125" s="448" t="str">
        <f>IFERROR(ROUNDUP(IF(OR(N125="PIPAY450",N125="PIPAY900"),MRIt(J125,M125,V125,N125),IF(N125="PIOGFCPAY450",MAX(60,(0.3*J125)+35),"")),1),"")</f>
        <v/>
      </c>
      <c r="B125" s="413">
        <v>103</v>
      </c>
      <c r="C125" s="414"/>
      <c r="D125" s="449"/>
      <c r="E125" s="416" t="str">
        <f>IF('EXIST IP'!A104="","",'EXIST IP'!A104)</f>
        <v/>
      </c>
      <c r="F125" s="450" t="str">
        <f>IF('EXIST IP'!B104="","",'EXIST IP'!B104)</f>
        <v/>
      </c>
      <c r="G125" s="450" t="str">
        <f>IF('EXIST IP'!C104="","",'EXIST IP'!C104)</f>
        <v/>
      </c>
      <c r="H125" s="418" t="str">
        <f>IF('EXIST IP'!D104="","",'EXIST IP'!D104)</f>
        <v/>
      </c>
      <c r="I125" s="451" t="str">
        <f>IF(BASELINE!D104="","",BASELINE!D104)</f>
        <v/>
      </c>
      <c r="J125" s="420"/>
      <c r="K125" s="421"/>
      <c r="L125" s="422" t="str">
        <f>IF(FINAL!D104=0,"",FINAL!D104)</f>
        <v/>
      </c>
      <c r="M125" s="421"/>
      <c r="N125" s="421"/>
      <c r="O125" s="421"/>
      <c r="P125" s="423" t="str">
        <f t="shared" si="104"/>
        <v/>
      </c>
      <c r="Q125" s="424" t="str">
        <f t="shared" si="105"/>
        <v/>
      </c>
      <c r="R125" s="456"/>
      <c r="S125" s="452" t="str">
        <f t="shared" si="106"/>
        <v/>
      </c>
      <c r="T125" s="427" t="str">
        <f>IF(OR(BASELINE!I104&gt;BASELINE!J104,FINAL!I104&gt;FINAL!J104),"M.D.","")</f>
        <v/>
      </c>
      <c r="U125" s="428" t="str">
        <f t="shared" si="107"/>
        <v/>
      </c>
      <c r="V125" s="429" t="str">
        <f t="shared" si="108"/>
        <v/>
      </c>
      <c r="W125" s="429" t="str">
        <f t="shared" si="109"/>
        <v/>
      </c>
      <c r="X125" s="430" t="str">
        <f t="shared" si="110"/>
        <v/>
      </c>
      <c r="Y125" s="429" t="str">
        <f t="shared" si="111"/>
        <v/>
      </c>
      <c r="Z125" s="429" t="str">
        <f t="shared" si="149"/>
        <v/>
      </c>
      <c r="AA125" s="429" t="str">
        <f t="shared" si="150"/>
        <v/>
      </c>
      <c r="AB125" s="429" t="str">
        <f t="shared" si="151"/>
        <v/>
      </c>
      <c r="AC125" s="429" t="str">
        <f t="shared" si="152"/>
        <v/>
      </c>
      <c r="AD125" s="429" t="str">
        <f t="shared" si="153"/>
        <v/>
      </c>
      <c r="AE125" s="429" t="str">
        <f t="shared" si="112"/>
        <v/>
      </c>
      <c r="AF125" s="429" t="str">
        <f t="shared" si="93"/>
        <v/>
      </c>
      <c r="AG125" s="429" t="str">
        <f t="shared" si="154"/>
        <v/>
      </c>
      <c r="AH125" s="429" t="str">
        <f t="shared" si="155"/>
        <v/>
      </c>
      <c r="AI125" s="431" t="str">
        <f t="shared" si="96"/>
        <v/>
      </c>
      <c r="AJ125" s="429" t="str">
        <f t="shared" si="113"/>
        <v/>
      </c>
      <c r="AK125" s="429" t="str">
        <f t="shared" si="114"/>
        <v/>
      </c>
      <c r="AL125" s="429" t="str">
        <f t="shared" si="115"/>
        <v/>
      </c>
      <c r="AM125" s="429" t="str">
        <f t="shared" si="116"/>
        <v/>
      </c>
      <c r="AN125" s="432"/>
      <c r="AO125" s="432"/>
      <c r="AP125" s="205"/>
      <c r="AQ125" s="205"/>
      <c r="AR125" s="205"/>
      <c r="AS125" s="205"/>
      <c r="AT125" s="205"/>
      <c r="AU125" s="205"/>
      <c r="AV125" s="205"/>
      <c r="AW125" s="205"/>
      <c r="AX125" s="205"/>
      <c r="AY125" s="205"/>
      <c r="AZ125" s="432"/>
      <c r="BU125" s="152">
        <v>103</v>
      </c>
      <c r="BV125" s="433" t="str">
        <f t="shared" si="97"/>
        <v/>
      </c>
      <c r="BW125" s="433" t="str">
        <f t="shared" si="98"/>
        <v/>
      </c>
      <c r="BX125" s="434" t="str">
        <f t="shared" si="99"/>
        <v/>
      </c>
      <c r="BY125" s="205" t="str">
        <f t="shared" si="117"/>
        <v/>
      </c>
      <c r="BZ125" s="205" t="str">
        <f t="shared" si="147"/>
        <v/>
      </c>
      <c r="CA125" s="207" t="str">
        <f t="shared" si="148"/>
        <v/>
      </c>
      <c r="CB125" s="453" t="str">
        <f>IF(BY125="","",COUNTIF(BY$23:BY124,"&lt;1")+1)</f>
        <v/>
      </c>
      <c r="CC125" s="205" t="str">
        <f t="shared" si="118"/>
        <v/>
      </c>
      <c r="CD125" s="436" t="str">
        <f t="shared" si="156"/>
        <v/>
      </c>
      <c r="CE125" s="433" t="str">
        <f t="shared" si="119"/>
        <v/>
      </c>
      <c r="CF125" s="438" t="str">
        <f t="shared" si="157"/>
        <v/>
      </c>
      <c r="CG125" s="433" t="str">
        <f t="shared" si="158"/>
        <v/>
      </c>
      <c r="CH125" s="439"/>
      <c r="CI125" s="205" t="str">
        <f t="shared" si="120"/>
        <v/>
      </c>
      <c r="CJ125" s="205" t="str">
        <f t="shared" si="121"/>
        <v/>
      </c>
      <c r="CK125" s="205" t="str">
        <f>IF(OR(N125="PIPAY450",N125="PIPAY900"),MRIt(J125,M125,V125,N125),IF(N125="OGFConNEW",MRIt(H125,M125,V125,N125),IF(N125="PIOGFCPAY450",MAX(60,(0.3*J125)+35),"")))</f>
        <v/>
      </c>
      <c r="CL125" s="205" t="str">
        <f t="shared" si="122"/>
        <v/>
      </c>
      <c r="CM125" s="208">
        <f t="shared" si="123"/>
        <v>0</v>
      </c>
      <c r="CN125" s="440" t="str">
        <f>IFERROR(IF(N125="60PAY900",ADJ60x(CM125),IF(N125="75PAY450",ADJ75x(CM125),IF(N125="PIPAY900",ADJPoTthick(CM125,CL125),IF(N125="PIPAY450",ADJPoTthin(CM125,CL125),IF(N125="OGFConNEW",ADJPoTogfc(CL125),""))))),"must corr")</f>
        <v/>
      </c>
      <c r="CO125" s="441" t="str">
        <f t="shared" si="124"/>
        <v/>
      </c>
      <c r="CQ125" s="205" t="str">
        <f t="shared" si="125"/>
        <v/>
      </c>
      <c r="CR125" s="205" t="str">
        <f>IF(OR(N125="PIPAY450",N125="PIPAY900",N125="PIOGFCPAY450",N125="75OGFCPAY450"),MRIt(J125,M125,V125,N125),IF(N125="OGFConNEW",MRIt(H125,M125,V125,N125),""))</f>
        <v/>
      </c>
      <c r="CS125" s="205" t="str">
        <f t="shared" si="126"/>
        <v/>
      </c>
      <c r="CT125" s="208" t="str">
        <f t="shared" si="127"/>
        <v/>
      </c>
      <c r="CU125" s="440" t="str">
        <f>IFERROR(IF(N125="60PAY900",ADJ60x(CT125),IF(N125="75PAY450",ADJ75x(CT125),IF(N125="PIPAY900",ADJPoTthick(CT125,CS125),IF(N125="PIPAY450",ADJPoTthin(CT125,CS125),IF(N125="OGFConNEW",ADJPoTogfc(CS125),""))))),"must corr")</f>
        <v/>
      </c>
      <c r="CV125" s="442" t="str">
        <f t="shared" si="128"/>
        <v/>
      </c>
      <c r="CW125" s="443"/>
      <c r="CY125" s="207"/>
      <c r="CZ125" s="444" t="s">
        <v>1876</v>
      </c>
      <c r="DA125" s="445" t="str">
        <f>IFERROR(IF(AZ125=TRUE,corval(CO125,CV125),CO125),CZ125)</f>
        <v/>
      </c>
      <c r="DB125" s="205" t="b">
        <f t="shared" si="129"/>
        <v>0</v>
      </c>
      <c r="DC125" s="205" t="b">
        <f t="shared" si="130"/>
        <v>1</v>
      </c>
      <c r="DD125" s="205" t="b">
        <f t="shared" si="131"/>
        <v>1</v>
      </c>
      <c r="DE125" s="446" t="str">
        <f t="shared" si="132"/>
        <v/>
      </c>
      <c r="DG125" s="208" t="str">
        <f t="shared" si="133"/>
        <v/>
      </c>
      <c r="DH125" s="208">
        <f t="shared" si="134"/>
        <v>0</v>
      </c>
      <c r="DI125" s="205" t="e">
        <f t="shared" si="135"/>
        <v>#VALUE!</v>
      </c>
      <c r="DJ125" s="205" t="e">
        <f t="shared" si="136"/>
        <v>#VALUE!</v>
      </c>
      <c r="DK125" s="205" t="e">
        <f t="shared" si="137"/>
        <v>#VALUE!</v>
      </c>
      <c r="DM125" s="208">
        <f t="shared" si="138"/>
        <v>0</v>
      </c>
      <c r="DN125" s="208">
        <f t="shared" si="139"/>
        <v>0</v>
      </c>
      <c r="DO125" s="205">
        <f t="shared" si="140"/>
        <v>75</v>
      </c>
      <c r="DP125" s="205">
        <f t="shared" si="141"/>
        <v>0</v>
      </c>
      <c r="DQ125" s="446" t="e">
        <f t="shared" ca="1" si="142"/>
        <v>#NAME?</v>
      </c>
      <c r="DR125" s="446" t="e">
        <f t="shared" ca="1" si="143"/>
        <v>#NAME?</v>
      </c>
      <c r="DT125" s="208">
        <f t="shared" si="144"/>
        <v>0</v>
      </c>
      <c r="DU125" s="446" t="e">
        <f t="shared" ca="1" si="145"/>
        <v>#NAME?</v>
      </c>
      <c r="DV125" s="446" t="e">
        <f t="shared" ca="1" si="146"/>
        <v>#NAME?</v>
      </c>
    </row>
    <row r="126" spans="1:126" ht="15.75" x14ac:dyDescent="0.25">
      <c r="A126" s="448" t="str">
        <f>IFERROR(ROUNDUP(IF(OR(N126="PIPAY450",N126="PIPAY900"),MRIt(J126,M126,V126,N126),IF(N126="PIOGFCPAY450",MAX(60,(0.3*J126)+35),"")),1),"")</f>
        <v/>
      </c>
      <c r="B126" s="413">
        <v>104</v>
      </c>
      <c r="C126" s="414"/>
      <c r="D126" s="449"/>
      <c r="E126" s="416" t="str">
        <f>IF('EXIST IP'!A105="","",'EXIST IP'!A105)</f>
        <v/>
      </c>
      <c r="F126" s="450" t="str">
        <f>IF('EXIST IP'!B105="","",'EXIST IP'!B105)</f>
        <v/>
      </c>
      <c r="G126" s="450" t="str">
        <f>IF('EXIST IP'!C105="","",'EXIST IP'!C105)</f>
        <v/>
      </c>
      <c r="H126" s="418" t="str">
        <f>IF('EXIST IP'!D105="","",'EXIST IP'!D105)</f>
        <v/>
      </c>
      <c r="I126" s="451" t="str">
        <f>IF(BASELINE!D105="","",BASELINE!D105)</f>
        <v/>
      </c>
      <c r="J126" s="420"/>
      <c r="K126" s="421"/>
      <c r="L126" s="422" t="str">
        <f>IF(FINAL!D105=0,"",FINAL!D105)</f>
        <v/>
      </c>
      <c r="M126" s="421"/>
      <c r="N126" s="421"/>
      <c r="O126" s="421"/>
      <c r="P126" s="423" t="str">
        <f t="shared" si="104"/>
        <v/>
      </c>
      <c r="Q126" s="424" t="str">
        <f t="shared" si="105"/>
        <v/>
      </c>
      <c r="R126" s="456"/>
      <c r="S126" s="452" t="str">
        <f t="shared" si="106"/>
        <v/>
      </c>
      <c r="T126" s="427" t="str">
        <f>IF(OR(BASELINE!I105&gt;BASELINE!J105,FINAL!I105&gt;FINAL!J105),"M.D.","")</f>
        <v/>
      </c>
      <c r="U126" s="428" t="str">
        <f t="shared" si="107"/>
        <v/>
      </c>
      <c r="V126" s="429" t="str">
        <f t="shared" si="108"/>
        <v/>
      </c>
      <c r="W126" s="429" t="str">
        <f t="shared" si="109"/>
        <v/>
      </c>
      <c r="X126" s="430" t="str">
        <f t="shared" si="110"/>
        <v/>
      </c>
      <c r="Y126" s="429" t="str">
        <f t="shared" si="111"/>
        <v/>
      </c>
      <c r="Z126" s="429" t="str">
        <f t="shared" si="149"/>
        <v/>
      </c>
      <c r="AA126" s="429" t="str">
        <f t="shared" si="150"/>
        <v/>
      </c>
      <c r="AB126" s="429" t="str">
        <f t="shared" si="151"/>
        <v/>
      </c>
      <c r="AC126" s="429" t="str">
        <f t="shared" si="152"/>
        <v/>
      </c>
      <c r="AD126" s="429" t="str">
        <f t="shared" si="153"/>
        <v/>
      </c>
      <c r="AE126" s="429" t="str">
        <f t="shared" si="112"/>
        <v/>
      </c>
      <c r="AF126" s="429" t="str">
        <f t="shared" si="93"/>
        <v/>
      </c>
      <c r="AG126" s="429" t="str">
        <f t="shared" si="154"/>
        <v/>
      </c>
      <c r="AH126" s="429" t="str">
        <f t="shared" si="155"/>
        <v/>
      </c>
      <c r="AI126" s="431" t="str">
        <f t="shared" si="96"/>
        <v/>
      </c>
      <c r="AJ126" s="429" t="str">
        <f t="shared" si="113"/>
        <v/>
      </c>
      <c r="AK126" s="429" t="str">
        <f t="shared" si="114"/>
        <v/>
      </c>
      <c r="AL126" s="429" t="str">
        <f t="shared" si="115"/>
        <v/>
      </c>
      <c r="AM126" s="429" t="str">
        <f t="shared" si="116"/>
        <v/>
      </c>
      <c r="AN126" s="432"/>
      <c r="AO126" s="432"/>
      <c r="AP126" s="205"/>
      <c r="AQ126" s="205"/>
      <c r="AR126" s="205"/>
      <c r="AS126" s="205"/>
      <c r="AT126" s="205"/>
      <c r="AU126" s="205"/>
      <c r="AV126" s="205"/>
      <c r="AW126" s="205"/>
      <c r="AX126" s="205"/>
      <c r="AY126" s="205"/>
      <c r="AZ126" s="432"/>
      <c r="BU126" s="152">
        <v>104</v>
      </c>
      <c r="BV126" s="433" t="str">
        <f t="shared" si="97"/>
        <v/>
      </c>
      <c r="BW126" s="433" t="str">
        <f t="shared" si="98"/>
        <v/>
      </c>
      <c r="BX126" s="434" t="str">
        <f t="shared" si="99"/>
        <v/>
      </c>
      <c r="BY126" s="205" t="str">
        <f t="shared" si="117"/>
        <v/>
      </c>
      <c r="BZ126" s="205" t="str">
        <f t="shared" si="147"/>
        <v/>
      </c>
      <c r="CA126" s="207" t="str">
        <f t="shared" si="148"/>
        <v/>
      </c>
      <c r="CB126" s="453" t="str">
        <f>IF(BY126="","",COUNTIF(BY$23:BY125,"&lt;1")+1)</f>
        <v/>
      </c>
      <c r="CC126" s="205" t="str">
        <f t="shared" si="118"/>
        <v/>
      </c>
      <c r="CD126" s="436" t="str">
        <f t="shared" si="156"/>
        <v/>
      </c>
      <c r="CE126" s="433" t="str">
        <f t="shared" si="119"/>
        <v/>
      </c>
      <c r="CF126" s="438" t="str">
        <f t="shared" si="157"/>
        <v/>
      </c>
      <c r="CG126" s="433" t="str">
        <f t="shared" si="158"/>
        <v/>
      </c>
      <c r="CH126" s="439"/>
      <c r="CI126" s="205" t="str">
        <f t="shared" si="120"/>
        <v/>
      </c>
      <c r="CJ126" s="205" t="str">
        <f t="shared" si="121"/>
        <v/>
      </c>
      <c r="CK126" s="205" t="str">
        <f>IF(OR(N126="PIPAY450",N126="PIPAY900"),MRIt(J126,M126,V126,N126),IF(N126="OGFConNEW",MRIt(H126,M126,V126,N126),IF(N126="PIOGFCPAY450",MAX(60,(0.3*J126)+35),"")))</f>
        <v/>
      </c>
      <c r="CL126" s="205" t="str">
        <f t="shared" si="122"/>
        <v/>
      </c>
      <c r="CM126" s="208">
        <f t="shared" si="123"/>
        <v>0</v>
      </c>
      <c r="CN126" s="440" t="str">
        <f>IFERROR(IF(N126="60PAY900",ADJ60x(CM126),IF(N126="75PAY450",ADJ75x(CM126),IF(N126="PIPAY900",ADJPoTthick(CM126,CL126),IF(N126="PIPAY450",ADJPoTthin(CM126,CL126),IF(N126="OGFConNEW",ADJPoTogfc(CL126),""))))),"must corr")</f>
        <v/>
      </c>
      <c r="CO126" s="441" t="str">
        <f t="shared" si="124"/>
        <v/>
      </c>
      <c r="CQ126" s="205" t="str">
        <f t="shared" si="125"/>
        <v/>
      </c>
      <c r="CR126" s="205" t="str">
        <f>IF(OR(N126="PIPAY450",N126="PIPAY900",N126="PIOGFCPAY450",N126="75OGFCPAY450"),MRIt(J126,M126,V126,N126),IF(N126="OGFConNEW",MRIt(H126,M126,V126,N126),""))</f>
        <v/>
      </c>
      <c r="CS126" s="205" t="str">
        <f t="shared" si="126"/>
        <v/>
      </c>
      <c r="CT126" s="208" t="str">
        <f t="shared" si="127"/>
        <v/>
      </c>
      <c r="CU126" s="440" t="str">
        <f>IFERROR(IF(N126="60PAY900",ADJ60x(CT126),IF(N126="75PAY450",ADJ75x(CT126),IF(N126="PIPAY900",ADJPoTthick(CT126,CS126),IF(N126="PIPAY450",ADJPoTthin(CT126,CS126),IF(N126="OGFConNEW",ADJPoTogfc(CS126),""))))),"must corr")</f>
        <v/>
      </c>
      <c r="CV126" s="442" t="str">
        <f t="shared" si="128"/>
        <v/>
      </c>
      <c r="CW126" s="443"/>
      <c r="CY126" s="207"/>
      <c r="CZ126" s="444" t="s">
        <v>1876</v>
      </c>
      <c r="DA126" s="445" t="str">
        <f>IFERROR(IF(AZ126=TRUE,corval(CO126,CV126),CO126),CZ126)</f>
        <v/>
      </c>
      <c r="DB126" s="205" t="b">
        <f t="shared" si="129"/>
        <v>0</v>
      </c>
      <c r="DC126" s="205" t="b">
        <f t="shared" si="130"/>
        <v>1</v>
      </c>
      <c r="DD126" s="205" t="b">
        <f t="shared" si="131"/>
        <v>1</v>
      </c>
      <c r="DE126" s="446" t="str">
        <f t="shared" si="132"/>
        <v/>
      </c>
      <c r="DG126" s="208" t="str">
        <f t="shared" si="133"/>
        <v/>
      </c>
      <c r="DH126" s="208">
        <f t="shared" si="134"/>
        <v>0</v>
      </c>
      <c r="DI126" s="205" t="e">
        <f t="shared" si="135"/>
        <v>#VALUE!</v>
      </c>
      <c r="DJ126" s="205" t="e">
        <f t="shared" si="136"/>
        <v>#VALUE!</v>
      </c>
      <c r="DK126" s="205" t="e">
        <f t="shared" si="137"/>
        <v>#VALUE!</v>
      </c>
      <c r="DM126" s="208">
        <f t="shared" si="138"/>
        <v>0</v>
      </c>
      <c r="DN126" s="208">
        <f t="shared" si="139"/>
        <v>0</v>
      </c>
      <c r="DO126" s="205">
        <f t="shared" si="140"/>
        <v>75</v>
      </c>
      <c r="DP126" s="205">
        <f t="shared" si="141"/>
        <v>0</v>
      </c>
      <c r="DQ126" s="446" t="e">
        <f t="shared" ca="1" si="142"/>
        <v>#NAME?</v>
      </c>
      <c r="DR126" s="446" t="e">
        <f t="shared" ca="1" si="143"/>
        <v>#NAME?</v>
      </c>
      <c r="DT126" s="208">
        <f t="shared" si="144"/>
        <v>0</v>
      </c>
      <c r="DU126" s="446" t="e">
        <f t="shared" ca="1" si="145"/>
        <v>#NAME?</v>
      </c>
      <c r="DV126" s="446" t="e">
        <f t="shared" ca="1" si="146"/>
        <v>#NAME?</v>
      </c>
    </row>
    <row r="127" spans="1:126" ht="15.75" x14ac:dyDescent="0.25">
      <c r="A127" s="448" t="str">
        <f>IFERROR(ROUNDUP(IF(OR(N127="PIPAY450",N127="PIPAY900"),MRIt(J127,M127,V127,N127),IF(N127="PIOGFCPAY450",MAX(60,(0.3*J127)+35),"")),1),"")</f>
        <v/>
      </c>
      <c r="B127" s="413">
        <v>105</v>
      </c>
      <c r="C127" s="414"/>
      <c r="D127" s="449"/>
      <c r="E127" s="416" t="str">
        <f>IF('EXIST IP'!A106="","",'EXIST IP'!A106)</f>
        <v/>
      </c>
      <c r="F127" s="450" t="str">
        <f>IF('EXIST IP'!B106="","",'EXIST IP'!B106)</f>
        <v/>
      </c>
      <c r="G127" s="450" t="str">
        <f>IF('EXIST IP'!C106="","",'EXIST IP'!C106)</f>
        <v/>
      </c>
      <c r="H127" s="418" t="str">
        <f>IF('EXIST IP'!D106="","",'EXIST IP'!D106)</f>
        <v/>
      </c>
      <c r="I127" s="451" t="str">
        <f>IF(BASELINE!D106="","",BASELINE!D106)</f>
        <v/>
      </c>
      <c r="J127" s="420"/>
      <c r="K127" s="421"/>
      <c r="L127" s="422" t="str">
        <f>IF(FINAL!D106=0,"",FINAL!D106)</f>
        <v/>
      </c>
      <c r="M127" s="421"/>
      <c r="N127" s="421"/>
      <c r="O127" s="421"/>
      <c r="P127" s="423" t="str">
        <f t="shared" si="104"/>
        <v/>
      </c>
      <c r="Q127" s="424" t="str">
        <f t="shared" si="105"/>
        <v/>
      </c>
      <c r="R127" s="456"/>
      <c r="S127" s="452" t="str">
        <f t="shared" si="106"/>
        <v/>
      </c>
      <c r="T127" s="427" t="str">
        <f>IF(OR(BASELINE!I106&gt;BASELINE!J106,FINAL!I106&gt;FINAL!J106),"M.D.","")</f>
        <v/>
      </c>
      <c r="U127" s="428" t="str">
        <f t="shared" si="107"/>
        <v/>
      </c>
      <c r="V127" s="429" t="str">
        <f t="shared" si="108"/>
        <v/>
      </c>
      <c r="W127" s="429" t="str">
        <f t="shared" si="109"/>
        <v/>
      </c>
      <c r="X127" s="430" t="str">
        <f t="shared" si="110"/>
        <v/>
      </c>
      <c r="Y127" s="429" t="str">
        <f t="shared" si="111"/>
        <v/>
      </c>
      <c r="Z127" s="429" t="str">
        <f t="shared" si="149"/>
        <v/>
      </c>
      <c r="AA127" s="429" t="str">
        <f t="shared" si="150"/>
        <v/>
      </c>
      <c r="AB127" s="429" t="str">
        <f t="shared" si="151"/>
        <v/>
      </c>
      <c r="AC127" s="429" t="str">
        <f t="shared" si="152"/>
        <v/>
      </c>
      <c r="AD127" s="429" t="str">
        <f t="shared" si="153"/>
        <v/>
      </c>
      <c r="AE127" s="429" t="str">
        <f t="shared" si="112"/>
        <v/>
      </c>
      <c r="AF127" s="429" t="str">
        <f t="shared" si="93"/>
        <v/>
      </c>
      <c r="AG127" s="429" t="str">
        <f t="shared" si="154"/>
        <v/>
      </c>
      <c r="AH127" s="429" t="str">
        <f t="shared" si="155"/>
        <v/>
      </c>
      <c r="AI127" s="431" t="str">
        <f t="shared" si="96"/>
        <v/>
      </c>
      <c r="AJ127" s="429" t="str">
        <f t="shared" si="113"/>
        <v/>
      </c>
      <c r="AK127" s="429" t="str">
        <f t="shared" si="114"/>
        <v/>
      </c>
      <c r="AL127" s="429" t="str">
        <f t="shared" si="115"/>
        <v/>
      </c>
      <c r="AM127" s="429" t="str">
        <f t="shared" si="116"/>
        <v/>
      </c>
      <c r="AN127" s="432"/>
      <c r="AO127" s="432"/>
      <c r="AP127" s="205"/>
      <c r="AQ127" s="205"/>
      <c r="AR127" s="205"/>
      <c r="AS127" s="205"/>
      <c r="AT127" s="205"/>
      <c r="AU127" s="205"/>
      <c r="AV127" s="205"/>
      <c r="AW127" s="205"/>
      <c r="AX127" s="205"/>
      <c r="AY127" s="205"/>
      <c r="AZ127" s="432"/>
      <c r="BU127" s="152">
        <v>105</v>
      </c>
      <c r="BV127" s="433" t="str">
        <f t="shared" si="97"/>
        <v/>
      </c>
      <c r="BW127" s="433" t="str">
        <f t="shared" si="98"/>
        <v/>
      </c>
      <c r="BX127" s="434" t="str">
        <f t="shared" si="99"/>
        <v/>
      </c>
      <c r="BY127" s="205" t="str">
        <f t="shared" si="117"/>
        <v/>
      </c>
      <c r="BZ127" s="205" t="str">
        <f t="shared" si="147"/>
        <v/>
      </c>
      <c r="CA127" s="207" t="str">
        <f t="shared" si="148"/>
        <v/>
      </c>
      <c r="CB127" s="453" t="str">
        <f>IF(BY127="","",COUNTIF(BY$23:BY126,"&lt;1")+1)</f>
        <v/>
      </c>
      <c r="CC127" s="205" t="str">
        <f t="shared" si="118"/>
        <v/>
      </c>
      <c r="CD127" s="436" t="str">
        <f t="shared" si="156"/>
        <v/>
      </c>
      <c r="CE127" s="433" t="str">
        <f t="shared" si="119"/>
        <v/>
      </c>
      <c r="CF127" s="438" t="str">
        <f t="shared" si="157"/>
        <v/>
      </c>
      <c r="CG127" s="433" t="str">
        <f t="shared" si="158"/>
        <v/>
      </c>
      <c r="CH127" s="439"/>
      <c r="CI127" s="205" t="str">
        <f t="shared" si="120"/>
        <v/>
      </c>
      <c r="CJ127" s="205" t="str">
        <f t="shared" si="121"/>
        <v/>
      </c>
      <c r="CK127" s="205" t="str">
        <f>IF(OR(N127="PIPAY450",N127="PIPAY900"),MRIt(J127,M127,V127,N127),IF(N127="OGFConNEW",MRIt(H127,M127,V127,N127),IF(N127="PIOGFCPAY450",MAX(60,(0.3*J127)+35),"")))</f>
        <v/>
      </c>
      <c r="CL127" s="205" t="str">
        <f t="shared" si="122"/>
        <v/>
      </c>
      <c r="CM127" s="208">
        <f t="shared" si="123"/>
        <v>0</v>
      </c>
      <c r="CN127" s="440" t="str">
        <f>IFERROR(IF(N127="60PAY900",ADJ60x(CM127),IF(N127="75PAY450",ADJ75x(CM127),IF(N127="PIPAY900",ADJPoTthick(CM127,CL127),IF(N127="PIPAY450",ADJPoTthin(CM127,CL127),IF(N127="OGFConNEW",ADJPoTogfc(CL127),""))))),"must corr")</f>
        <v/>
      </c>
      <c r="CO127" s="441" t="str">
        <f t="shared" si="124"/>
        <v/>
      </c>
      <c r="CQ127" s="205" t="str">
        <f t="shared" si="125"/>
        <v/>
      </c>
      <c r="CR127" s="205" t="str">
        <f>IF(OR(N127="PIPAY450",N127="PIPAY900",N127="PIOGFCPAY450",N127="75OGFCPAY450"),MRIt(J127,M127,V127,N127),IF(N127="OGFConNEW",MRIt(H127,M127,V127,N127),""))</f>
        <v/>
      </c>
      <c r="CS127" s="205" t="str">
        <f t="shared" si="126"/>
        <v/>
      </c>
      <c r="CT127" s="208" t="str">
        <f t="shared" si="127"/>
        <v/>
      </c>
      <c r="CU127" s="440" t="str">
        <f>IFERROR(IF(N127="60PAY900",ADJ60x(CT127),IF(N127="75PAY450",ADJ75x(CT127),IF(N127="PIPAY900",ADJPoTthick(CT127,CS127),IF(N127="PIPAY450",ADJPoTthin(CT127,CS127),IF(N127="OGFConNEW",ADJPoTogfc(CS127),""))))),"must corr")</f>
        <v/>
      </c>
      <c r="CV127" s="442" t="str">
        <f t="shared" si="128"/>
        <v/>
      </c>
      <c r="CW127" s="443"/>
      <c r="CY127" s="207"/>
      <c r="CZ127" s="444" t="s">
        <v>1876</v>
      </c>
      <c r="DA127" s="445" t="str">
        <f>IFERROR(IF(AZ127=TRUE,corval(CO127,CV127),CO127),CZ127)</f>
        <v/>
      </c>
      <c r="DB127" s="205" t="b">
        <f t="shared" si="129"/>
        <v>0</v>
      </c>
      <c r="DC127" s="205" t="b">
        <f t="shared" si="130"/>
        <v>1</v>
      </c>
      <c r="DD127" s="205" t="b">
        <f t="shared" si="131"/>
        <v>1</v>
      </c>
      <c r="DE127" s="446" t="str">
        <f t="shared" si="132"/>
        <v/>
      </c>
      <c r="DG127" s="208" t="str">
        <f t="shared" si="133"/>
        <v/>
      </c>
      <c r="DH127" s="208">
        <f t="shared" si="134"/>
        <v>0</v>
      </c>
      <c r="DI127" s="205" t="e">
        <f t="shared" si="135"/>
        <v>#VALUE!</v>
      </c>
      <c r="DJ127" s="205" t="e">
        <f t="shared" si="136"/>
        <v>#VALUE!</v>
      </c>
      <c r="DK127" s="205" t="e">
        <f t="shared" si="137"/>
        <v>#VALUE!</v>
      </c>
      <c r="DM127" s="208">
        <f t="shared" si="138"/>
        <v>0</v>
      </c>
      <c r="DN127" s="208">
        <f t="shared" si="139"/>
        <v>0</v>
      </c>
      <c r="DO127" s="205">
        <f t="shared" si="140"/>
        <v>75</v>
      </c>
      <c r="DP127" s="205">
        <f t="shared" si="141"/>
        <v>0</v>
      </c>
      <c r="DQ127" s="446" t="e">
        <f t="shared" ca="1" si="142"/>
        <v>#NAME?</v>
      </c>
      <c r="DR127" s="446" t="e">
        <f t="shared" ca="1" si="143"/>
        <v>#NAME?</v>
      </c>
      <c r="DT127" s="208">
        <f t="shared" si="144"/>
        <v>0</v>
      </c>
      <c r="DU127" s="446" t="e">
        <f t="shared" ca="1" si="145"/>
        <v>#NAME?</v>
      </c>
      <c r="DV127" s="446" t="e">
        <f t="shared" ca="1" si="146"/>
        <v>#NAME?</v>
      </c>
    </row>
    <row r="128" spans="1:126" ht="15" customHeight="1" x14ac:dyDescent="0.25">
      <c r="A128" s="448" t="str">
        <f>IFERROR(ROUNDUP(IF(OR(N128="PIPAY450",N128="PIPAY900"),MRIt(J128,M128,V128,N128),IF(N128="PIOGFCPAY450",MAX(60,(0.3*J128)+35),"")),1),"")</f>
        <v/>
      </c>
      <c r="B128" s="413">
        <v>106</v>
      </c>
      <c r="C128" s="414"/>
      <c r="D128" s="449"/>
      <c r="E128" s="416" t="str">
        <f>IF('EXIST IP'!A107="","",'EXIST IP'!A107)</f>
        <v/>
      </c>
      <c r="F128" s="450" t="str">
        <f>IF('EXIST IP'!B107="","",'EXIST IP'!B107)</f>
        <v/>
      </c>
      <c r="G128" s="450" t="str">
        <f>IF('EXIST IP'!C107="","",'EXIST IP'!C107)</f>
        <v/>
      </c>
      <c r="H128" s="418" t="str">
        <f>IF('EXIST IP'!D107="","",'EXIST IP'!D107)</f>
        <v/>
      </c>
      <c r="I128" s="451" t="str">
        <f>IF(BASELINE!D107="","",BASELINE!D107)</f>
        <v/>
      </c>
      <c r="J128" s="420"/>
      <c r="K128" s="421"/>
      <c r="L128" s="422" t="str">
        <f>IF(FINAL!D107=0,"",FINAL!D107)</f>
        <v/>
      </c>
      <c r="M128" s="421"/>
      <c r="N128" s="421"/>
      <c r="O128" s="421"/>
      <c r="P128" s="423" t="str">
        <f t="shared" si="104"/>
        <v/>
      </c>
      <c r="Q128" s="424" t="str">
        <f t="shared" si="105"/>
        <v/>
      </c>
      <c r="R128" s="456"/>
      <c r="S128" s="452" t="str">
        <f t="shared" si="106"/>
        <v/>
      </c>
      <c r="T128" s="427" t="str">
        <f>IF(OR(BASELINE!I107&gt;BASELINE!J107,FINAL!I107&gt;FINAL!J107),"M.D.","")</f>
        <v/>
      </c>
      <c r="U128" s="428" t="str">
        <f t="shared" si="107"/>
        <v/>
      </c>
      <c r="V128" s="429" t="str">
        <f t="shared" si="108"/>
        <v/>
      </c>
      <c r="W128" s="429" t="str">
        <f t="shared" si="109"/>
        <v/>
      </c>
      <c r="X128" s="430" t="str">
        <f t="shared" si="110"/>
        <v/>
      </c>
      <c r="Y128" s="429" t="str">
        <f t="shared" si="111"/>
        <v/>
      </c>
      <c r="Z128" s="429" t="str">
        <f t="shared" si="149"/>
        <v/>
      </c>
      <c r="AA128" s="429" t="str">
        <f t="shared" si="150"/>
        <v/>
      </c>
      <c r="AB128" s="429" t="str">
        <f t="shared" si="151"/>
        <v/>
      </c>
      <c r="AC128" s="429" t="str">
        <f t="shared" si="152"/>
        <v/>
      </c>
      <c r="AD128" s="429" t="str">
        <f t="shared" si="153"/>
        <v/>
      </c>
      <c r="AE128" s="429" t="str">
        <f t="shared" si="112"/>
        <v/>
      </c>
      <c r="AF128" s="429" t="str">
        <f t="shared" si="93"/>
        <v/>
      </c>
      <c r="AG128" s="429" t="str">
        <f t="shared" si="154"/>
        <v/>
      </c>
      <c r="AH128" s="429" t="str">
        <f t="shared" si="155"/>
        <v/>
      </c>
      <c r="AI128" s="431" t="str">
        <f t="shared" si="96"/>
        <v/>
      </c>
      <c r="AJ128" s="429" t="str">
        <f t="shared" si="113"/>
        <v/>
      </c>
      <c r="AK128" s="429" t="str">
        <f t="shared" si="114"/>
        <v/>
      </c>
      <c r="AL128" s="429" t="str">
        <f t="shared" si="115"/>
        <v/>
      </c>
      <c r="AM128" s="429" t="str">
        <f t="shared" si="116"/>
        <v/>
      </c>
      <c r="AN128" s="432"/>
      <c r="AO128" s="432"/>
      <c r="AP128" s="205"/>
      <c r="AQ128" s="205"/>
      <c r="AR128" s="205"/>
      <c r="AS128" s="205"/>
      <c r="AT128" s="205"/>
      <c r="AU128" s="205"/>
      <c r="AV128" s="205"/>
      <c r="AW128" s="205"/>
      <c r="AX128" s="205"/>
      <c r="AY128" s="205"/>
      <c r="AZ128" s="432"/>
      <c r="BU128" s="152">
        <v>106</v>
      </c>
      <c r="BV128" s="433" t="str">
        <f t="shared" si="97"/>
        <v/>
      </c>
      <c r="BW128" s="433" t="str">
        <f t="shared" si="98"/>
        <v/>
      </c>
      <c r="BX128" s="434" t="str">
        <f t="shared" si="99"/>
        <v/>
      </c>
      <c r="BY128" s="205" t="str">
        <f t="shared" si="117"/>
        <v/>
      </c>
      <c r="BZ128" s="205" t="str">
        <f t="shared" si="147"/>
        <v/>
      </c>
      <c r="CA128" s="207" t="str">
        <f t="shared" si="148"/>
        <v/>
      </c>
      <c r="CB128" s="453" t="str">
        <f>IF(BY128="","",COUNTIF(BY$23:BY127,"&lt;1")+1)</f>
        <v/>
      </c>
      <c r="CC128" s="205" t="str">
        <f t="shared" si="118"/>
        <v/>
      </c>
      <c r="CD128" s="436" t="str">
        <f t="shared" si="156"/>
        <v/>
      </c>
      <c r="CE128" s="433" t="str">
        <f t="shared" si="119"/>
        <v/>
      </c>
      <c r="CF128" s="438" t="str">
        <f t="shared" si="157"/>
        <v/>
      </c>
      <c r="CG128" s="433" t="str">
        <f t="shared" si="158"/>
        <v/>
      </c>
      <c r="CH128" s="439"/>
      <c r="CI128" s="205" t="str">
        <f t="shared" si="120"/>
        <v/>
      </c>
      <c r="CJ128" s="205" t="str">
        <f t="shared" si="121"/>
        <v/>
      </c>
      <c r="CK128" s="205" t="str">
        <f>IF(OR(N128="PIPAY450",N128="PIPAY900"),MRIt(J128,M128,V128,N128),IF(N128="OGFConNEW",MRIt(H128,M128,V128,N128),IF(N128="PIOGFCPAY450",MAX(60,(0.3*J128)+35),"")))</f>
        <v/>
      </c>
      <c r="CL128" s="205" t="str">
        <f t="shared" si="122"/>
        <v/>
      </c>
      <c r="CM128" s="208">
        <f t="shared" si="123"/>
        <v>0</v>
      </c>
      <c r="CN128" s="440" t="str">
        <f>IFERROR(IF(N128="60PAY900",ADJ60x(CM128),IF(N128="75PAY450",ADJ75x(CM128),IF(N128="PIPAY900",ADJPoTthick(CM128,CL128),IF(N128="PIPAY450",ADJPoTthin(CM128,CL128),IF(N128="OGFConNEW",ADJPoTogfc(CL128),""))))),"must corr")</f>
        <v/>
      </c>
      <c r="CO128" s="441" t="str">
        <f t="shared" si="124"/>
        <v/>
      </c>
      <c r="CQ128" s="205" t="str">
        <f t="shared" si="125"/>
        <v/>
      </c>
      <c r="CR128" s="205" t="str">
        <f>IF(OR(N128="PIPAY450",N128="PIPAY900",N128="PIOGFCPAY450",N128="75OGFCPAY450"),MRIt(J128,M128,V128,N128),IF(N128="OGFConNEW",MRIt(H128,M128,V128,N128),""))</f>
        <v/>
      </c>
      <c r="CS128" s="205" t="str">
        <f t="shared" si="126"/>
        <v/>
      </c>
      <c r="CT128" s="208" t="str">
        <f t="shared" si="127"/>
        <v/>
      </c>
      <c r="CU128" s="440" t="str">
        <f>IFERROR(IF(N128="60PAY900",ADJ60x(CT128),IF(N128="75PAY450",ADJ75x(CT128),IF(N128="PIPAY900",ADJPoTthick(CT128,CS128),IF(N128="PIPAY450",ADJPoTthin(CT128,CS128),IF(N128="OGFConNEW",ADJPoTogfc(CS128),""))))),"must corr")</f>
        <v/>
      </c>
      <c r="CV128" s="442" t="str">
        <f t="shared" si="128"/>
        <v/>
      </c>
      <c r="CW128" s="443"/>
      <c r="CY128" s="207"/>
      <c r="CZ128" s="444" t="s">
        <v>1876</v>
      </c>
      <c r="DA128" s="445" t="str">
        <f>IFERROR(IF(AZ128=TRUE,corval(CO128,CV128),CO128),CZ128)</f>
        <v/>
      </c>
      <c r="DB128" s="205" t="b">
        <f t="shared" si="129"/>
        <v>0</v>
      </c>
      <c r="DC128" s="205" t="b">
        <f t="shared" si="130"/>
        <v>1</v>
      </c>
      <c r="DD128" s="205" t="b">
        <f t="shared" si="131"/>
        <v>1</v>
      </c>
      <c r="DE128" s="446" t="str">
        <f t="shared" si="132"/>
        <v/>
      </c>
      <c r="DG128" s="208" t="str">
        <f t="shared" si="133"/>
        <v/>
      </c>
      <c r="DH128" s="208">
        <f t="shared" si="134"/>
        <v>0</v>
      </c>
      <c r="DI128" s="205" t="e">
        <f t="shared" si="135"/>
        <v>#VALUE!</v>
      </c>
      <c r="DJ128" s="205" t="e">
        <f t="shared" si="136"/>
        <v>#VALUE!</v>
      </c>
      <c r="DK128" s="205" t="e">
        <f t="shared" si="137"/>
        <v>#VALUE!</v>
      </c>
      <c r="DM128" s="208">
        <f t="shared" si="138"/>
        <v>0</v>
      </c>
      <c r="DN128" s="208">
        <f t="shared" si="139"/>
        <v>0</v>
      </c>
      <c r="DO128" s="205">
        <f t="shared" si="140"/>
        <v>75</v>
      </c>
      <c r="DP128" s="205">
        <f t="shared" si="141"/>
        <v>0</v>
      </c>
      <c r="DQ128" s="446" t="e">
        <f t="shared" ca="1" si="142"/>
        <v>#NAME?</v>
      </c>
      <c r="DR128" s="446" t="e">
        <f t="shared" ca="1" si="143"/>
        <v>#NAME?</v>
      </c>
      <c r="DT128" s="208">
        <f t="shared" si="144"/>
        <v>0</v>
      </c>
      <c r="DU128" s="446" t="e">
        <f t="shared" ca="1" si="145"/>
        <v>#NAME?</v>
      </c>
      <c r="DV128" s="446" t="e">
        <f t="shared" ca="1" si="146"/>
        <v>#NAME?</v>
      </c>
    </row>
    <row r="129" spans="1:126" ht="15.75" x14ac:dyDescent="0.25">
      <c r="A129" s="448" t="str">
        <f>IFERROR(ROUNDUP(IF(OR(N129="PIPAY450",N129="PIPAY900"),MRIt(J129,M129,V129,N129),IF(N129="PIOGFCPAY450",MAX(60,(0.3*J129)+35),"")),1),"")</f>
        <v/>
      </c>
      <c r="B129" s="413">
        <v>107</v>
      </c>
      <c r="C129" s="414"/>
      <c r="D129" s="449"/>
      <c r="E129" s="416" t="str">
        <f>IF('EXIST IP'!A108="","",'EXIST IP'!A108)</f>
        <v/>
      </c>
      <c r="F129" s="450" t="str">
        <f>IF('EXIST IP'!B108="","",'EXIST IP'!B108)</f>
        <v/>
      </c>
      <c r="G129" s="450" t="str">
        <f>IF('EXIST IP'!C108="","",'EXIST IP'!C108)</f>
        <v/>
      </c>
      <c r="H129" s="418" t="str">
        <f>IF('EXIST IP'!D108="","",'EXIST IP'!D108)</f>
        <v/>
      </c>
      <c r="I129" s="451" t="str">
        <f>IF(BASELINE!D108="","",BASELINE!D108)</f>
        <v/>
      </c>
      <c r="J129" s="420"/>
      <c r="K129" s="421"/>
      <c r="L129" s="422" t="str">
        <f>IF(FINAL!D108=0,"",FINAL!D108)</f>
        <v/>
      </c>
      <c r="M129" s="421"/>
      <c r="N129" s="421"/>
      <c r="O129" s="421"/>
      <c r="P129" s="423" t="str">
        <f t="shared" si="104"/>
        <v/>
      </c>
      <c r="Q129" s="424" t="str">
        <f t="shared" si="105"/>
        <v/>
      </c>
      <c r="R129" s="456"/>
      <c r="S129" s="452" t="str">
        <f t="shared" si="106"/>
        <v/>
      </c>
      <c r="T129" s="427" t="str">
        <f>IF(OR(BASELINE!I108&gt;BASELINE!J108,FINAL!I108&gt;FINAL!J108),"M.D.","")</f>
        <v/>
      </c>
      <c r="U129" s="428" t="str">
        <f t="shared" si="107"/>
        <v/>
      </c>
      <c r="V129" s="429" t="str">
        <f t="shared" si="108"/>
        <v/>
      </c>
      <c r="W129" s="429" t="str">
        <f t="shared" si="109"/>
        <v/>
      </c>
      <c r="X129" s="430" t="str">
        <f t="shared" si="110"/>
        <v/>
      </c>
      <c r="Y129" s="429" t="str">
        <f t="shared" si="111"/>
        <v/>
      </c>
      <c r="Z129" s="429" t="str">
        <f t="shared" si="149"/>
        <v/>
      </c>
      <c r="AA129" s="429" t="str">
        <f t="shared" si="150"/>
        <v/>
      </c>
      <c r="AB129" s="429" t="str">
        <f t="shared" si="151"/>
        <v/>
      </c>
      <c r="AC129" s="429" t="str">
        <f t="shared" si="152"/>
        <v/>
      </c>
      <c r="AD129" s="429" t="str">
        <f t="shared" si="153"/>
        <v/>
      </c>
      <c r="AE129" s="429" t="str">
        <f t="shared" si="112"/>
        <v/>
      </c>
      <c r="AF129" s="429" t="str">
        <f t="shared" si="93"/>
        <v/>
      </c>
      <c r="AG129" s="429" t="str">
        <f t="shared" si="154"/>
        <v/>
      </c>
      <c r="AH129" s="429" t="str">
        <f t="shared" si="155"/>
        <v/>
      </c>
      <c r="AI129" s="431" t="str">
        <f t="shared" si="96"/>
        <v/>
      </c>
      <c r="AJ129" s="429" t="str">
        <f t="shared" si="113"/>
        <v/>
      </c>
      <c r="AK129" s="429" t="str">
        <f t="shared" si="114"/>
        <v/>
      </c>
      <c r="AL129" s="429" t="str">
        <f t="shared" si="115"/>
        <v/>
      </c>
      <c r="AM129" s="429" t="str">
        <f t="shared" si="116"/>
        <v/>
      </c>
      <c r="AN129" s="432"/>
      <c r="AO129" s="432"/>
      <c r="AP129" s="205"/>
      <c r="AQ129" s="205"/>
      <c r="AR129" s="205"/>
      <c r="AS129" s="205"/>
      <c r="AT129" s="205"/>
      <c r="AU129" s="205"/>
      <c r="AV129" s="205"/>
      <c r="AW129" s="205"/>
      <c r="AX129" s="205"/>
      <c r="AY129" s="205"/>
      <c r="AZ129" s="432"/>
      <c r="BU129" s="152">
        <v>107</v>
      </c>
      <c r="BV129" s="433" t="str">
        <f t="shared" si="97"/>
        <v/>
      </c>
      <c r="BW129" s="433" t="str">
        <f t="shared" si="98"/>
        <v/>
      </c>
      <c r="BX129" s="434" t="str">
        <f t="shared" si="99"/>
        <v/>
      </c>
      <c r="BY129" s="205" t="str">
        <f t="shared" si="117"/>
        <v/>
      </c>
      <c r="BZ129" s="205" t="str">
        <f t="shared" si="147"/>
        <v/>
      </c>
      <c r="CA129" s="207" t="str">
        <f t="shared" si="148"/>
        <v/>
      </c>
      <c r="CB129" s="453" t="str">
        <f>IF(BY129="","",COUNTIF(BY$23:BY128,"&lt;1")+1)</f>
        <v/>
      </c>
      <c r="CC129" s="205" t="str">
        <f t="shared" si="118"/>
        <v/>
      </c>
      <c r="CD129" s="436" t="str">
        <f t="shared" si="156"/>
        <v/>
      </c>
      <c r="CE129" s="433" t="str">
        <f t="shared" si="119"/>
        <v/>
      </c>
      <c r="CF129" s="438" t="str">
        <f t="shared" si="157"/>
        <v/>
      </c>
      <c r="CG129" s="433" t="str">
        <f t="shared" si="158"/>
        <v/>
      </c>
      <c r="CH129" s="439"/>
      <c r="CI129" s="205" t="str">
        <f t="shared" si="120"/>
        <v/>
      </c>
      <c r="CJ129" s="205" t="str">
        <f t="shared" si="121"/>
        <v/>
      </c>
      <c r="CK129" s="205" t="str">
        <f>IF(OR(N129="PIPAY450",N129="PIPAY900"),MRIt(J129,M129,V129,N129),IF(N129="OGFConNEW",MRIt(H129,M129,V129,N129),IF(N129="PIOGFCPAY450",MAX(60,(0.3*J129)+35),"")))</f>
        <v/>
      </c>
      <c r="CL129" s="205" t="str">
        <f t="shared" si="122"/>
        <v/>
      </c>
      <c r="CM129" s="208">
        <f t="shared" si="123"/>
        <v>0</v>
      </c>
      <c r="CN129" s="440" t="str">
        <f>IFERROR(IF(N129="60PAY900",ADJ60x(CM129),IF(N129="75PAY450",ADJ75x(CM129),IF(N129="PIPAY900",ADJPoTthick(CM129,CL129),IF(N129="PIPAY450",ADJPoTthin(CM129,CL129),IF(N129="OGFConNEW",ADJPoTogfc(CL129),""))))),"must corr")</f>
        <v/>
      </c>
      <c r="CO129" s="441" t="str">
        <f t="shared" si="124"/>
        <v/>
      </c>
      <c r="CQ129" s="205" t="str">
        <f t="shared" si="125"/>
        <v/>
      </c>
      <c r="CR129" s="205" t="str">
        <f>IF(OR(N129="PIPAY450",N129="PIPAY900",N129="PIOGFCPAY450",N129="75OGFCPAY450"),MRIt(J129,M129,V129,N129),IF(N129="OGFConNEW",MRIt(H129,M129,V129,N129),""))</f>
        <v/>
      </c>
      <c r="CS129" s="205" t="str">
        <f t="shared" si="126"/>
        <v/>
      </c>
      <c r="CT129" s="208" t="str">
        <f t="shared" si="127"/>
        <v/>
      </c>
      <c r="CU129" s="440" t="str">
        <f>IFERROR(IF(N129="60PAY900",ADJ60x(CT129),IF(N129="75PAY450",ADJ75x(CT129),IF(N129="PIPAY900",ADJPoTthick(CT129,CS129),IF(N129="PIPAY450",ADJPoTthin(CT129,CS129),IF(N129="OGFConNEW",ADJPoTogfc(CS129),""))))),"must corr")</f>
        <v/>
      </c>
      <c r="CV129" s="442" t="str">
        <f t="shared" si="128"/>
        <v/>
      </c>
      <c r="CW129" s="443"/>
      <c r="CY129" s="207"/>
      <c r="CZ129" s="444" t="s">
        <v>1876</v>
      </c>
      <c r="DA129" s="445" t="str">
        <f>IFERROR(IF(AZ129=TRUE,corval(CO129,CV129),CO129),CZ129)</f>
        <v/>
      </c>
      <c r="DB129" s="205" t="b">
        <f t="shared" si="129"/>
        <v>0</v>
      </c>
      <c r="DC129" s="205" t="b">
        <f t="shared" si="130"/>
        <v>1</v>
      </c>
      <c r="DD129" s="205" t="b">
        <f t="shared" si="131"/>
        <v>1</v>
      </c>
      <c r="DE129" s="446" t="str">
        <f t="shared" si="132"/>
        <v/>
      </c>
      <c r="DG129" s="208" t="str">
        <f t="shared" si="133"/>
        <v/>
      </c>
      <c r="DH129" s="208">
        <f t="shared" si="134"/>
        <v>0</v>
      </c>
      <c r="DI129" s="205" t="e">
        <f t="shared" si="135"/>
        <v>#VALUE!</v>
      </c>
      <c r="DJ129" s="205" t="e">
        <f t="shared" si="136"/>
        <v>#VALUE!</v>
      </c>
      <c r="DK129" s="205" t="e">
        <f t="shared" si="137"/>
        <v>#VALUE!</v>
      </c>
      <c r="DM129" s="208">
        <f t="shared" si="138"/>
        <v>0</v>
      </c>
      <c r="DN129" s="208">
        <f t="shared" si="139"/>
        <v>0</v>
      </c>
      <c r="DO129" s="205">
        <f t="shared" si="140"/>
        <v>75</v>
      </c>
      <c r="DP129" s="205">
        <f t="shared" si="141"/>
        <v>0</v>
      </c>
      <c r="DQ129" s="446" t="e">
        <f t="shared" ca="1" si="142"/>
        <v>#NAME?</v>
      </c>
      <c r="DR129" s="446" t="e">
        <f t="shared" ca="1" si="143"/>
        <v>#NAME?</v>
      </c>
      <c r="DT129" s="208">
        <f t="shared" si="144"/>
        <v>0</v>
      </c>
      <c r="DU129" s="446" t="e">
        <f t="shared" ca="1" si="145"/>
        <v>#NAME?</v>
      </c>
      <c r="DV129" s="446" t="e">
        <f t="shared" ca="1" si="146"/>
        <v>#NAME?</v>
      </c>
    </row>
    <row r="130" spans="1:126" ht="15.75" x14ac:dyDescent="0.25">
      <c r="A130" s="448" t="str">
        <f>IFERROR(ROUNDUP(IF(OR(N130="PIPAY450",N130="PIPAY900"),MRIt(J130,M130,V130,N130),IF(N130="PIOGFCPAY450",MAX(60,(0.3*J130)+35),"")),1),"")</f>
        <v/>
      </c>
      <c r="B130" s="413">
        <v>108</v>
      </c>
      <c r="C130" s="414"/>
      <c r="D130" s="449"/>
      <c r="E130" s="416" t="str">
        <f>IF('EXIST IP'!A109="","",'EXIST IP'!A109)</f>
        <v/>
      </c>
      <c r="F130" s="450" t="str">
        <f>IF('EXIST IP'!B109="","",'EXIST IP'!B109)</f>
        <v/>
      </c>
      <c r="G130" s="450" t="str">
        <f>IF('EXIST IP'!C109="","",'EXIST IP'!C109)</f>
        <v/>
      </c>
      <c r="H130" s="418" t="str">
        <f>IF('EXIST IP'!D109="","",'EXIST IP'!D109)</f>
        <v/>
      </c>
      <c r="I130" s="451" t="str">
        <f>IF(BASELINE!D109="","",BASELINE!D109)</f>
        <v/>
      </c>
      <c r="J130" s="420"/>
      <c r="K130" s="421"/>
      <c r="L130" s="422" t="str">
        <f>IF(FINAL!D109=0,"",FINAL!D109)</f>
        <v/>
      </c>
      <c r="M130" s="421"/>
      <c r="N130" s="421"/>
      <c r="O130" s="421"/>
      <c r="P130" s="423" t="str">
        <f t="shared" si="104"/>
        <v/>
      </c>
      <c r="Q130" s="424" t="str">
        <f t="shared" si="105"/>
        <v/>
      </c>
      <c r="R130" s="456"/>
      <c r="S130" s="452" t="str">
        <f t="shared" si="106"/>
        <v/>
      </c>
      <c r="T130" s="427" t="str">
        <f>IF(OR(BASELINE!I109&gt;BASELINE!J109,FINAL!I109&gt;FINAL!J109),"M.D.","")</f>
        <v/>
      </c>
      <c r="U130" s="428" t="str">
        <f t="shared" si="107"/>
        <v/>
      </c>
      <c r="V130" s="429" t="str">
        <f t="shared" si="108"/>
        <v/>
      </c>
      <c r="W130" s="429" t="str">
        <f t="shared" si="109"/>
        <v/>
      </c>
      <c r="X130" s="430" t="str">
        <f t="shared" si="110"/>
        <v/>
      </c>
      <c r="Y130" s="429" t="str">
        <f t="shared" si="111"/>
        <v/>
      </c>
      <c r="Z130" s="429" t="str">
        <f t="shared" si="149"/>
        <v/>
      </c>
      <c r="AA130" s="429" t="str">
        <f t="shared" si="150"/>
        <v/>
      </c>
      <c r="AB130" s="429" t="str">
        <f t="shared" si="151"/>
        <v/>
      </c>
      <c r="AC130" s="429" t="str">
        <f t="shared" si="152"/>
        <v/>
      </c>
      <c r="AD130" s="429" t="str">
        <f t="shared" si="153"/>
        <v/>
      </c>
      <c r="AE130" s="429" t="str">
        <f t="shared" si="112"/>
        <v/>
      </c>
      <c r="AF130" s="429" t="str">
        <f t="shared" si="93"/>
        <v/>
      </c>
      <c r="AG130" s="429" t="str">
        <f t="shared" si="154"/>
        <v/>
      </c>
      <c r="AH130" s="429" t="str">
        <f t="shared" si="155"/>
        <v/>
      </c>
      <c r="AI130" s="431" t="str">
        <f t="shared" si="96"/>
        <v/>
      </c>
      <c r="AJ130" s="429" t="str">
        <f t="shared" si="113"/>
        <v/>
      </c>
      <c r="AK130" s="429" t="str">
        <f t="shared" si="114"/>
        <v/>
      </c>
      <c r="AL130" s="429" t="str">
        <f t="shared" si="115"/>
        <v/>
      </c>
      <c r="AM130" s="429" t="str">
        <f t="shared" si="116"/>
        <v/>
      </c>
      <c r="AN130" s="432"/>
      <c r="AO130" s="432"/>
      <c r="AP130" s="205"/>
      <c r="AQ130" s="205"/>
      <c r="AR130" s="205"/>
      <c r="AS130" s="205"/>
      <c r="AT130" s="205"/>
      <c r="AU130" s="205"/>
      <c r="AV130" s="205"/>
      <c r="AW130" s="205"/>
      <c r="AX130" s="205"/>
      <c r="AY130" s="205"/>
      <c r="AZ130" s="432"/>
      <c r="BU130" s="152">
        <v>108</v>
      </c>
      <c r="BV130" s="433" t="str">
        <f t="shared" si="97"/>
        <v/>
      </c>
      <c r="BW130" s="433" t="str">
        <f t="shared" si="98"/>
        <v/>
      </c>
      <c r="BX130" s="434" t="str">
        <f t="shared" si="99"/>
        <v/>
      </c>
      <c r="BY130" s="205" t="str">
        <f t="shared" si="117"/>
        <v/>
      </c>
      <c r="BZ130" s="205" t="str">
        <f t="shared" si="147"/>
        <v/>
      </c>
      <c r="CA130" s="207" t="str">
        <f t="shared" si="148"/>
        <v/>
      </c>
      <c r="CB130" s="453" t="str">
        <f>IF(BY130="","",COUNTIF(BY$23:BY129,"&lt;1")+1)</f>
        <v/>
      </c>
      <c r="CC130" s="205" t="str">
        <f t="shared" si="118"/>
        <v/>
      </c>
      <c r="CD130" s="436" t="str">
        <f t="shared" si="156"/>
        <v/>
      </c>
      <c r="CE130" s="433" t="str">
        <f t="shared" si="119"/>
        <v/>
      </c>
      <c r="CF130" s="438" t="str">
        <f t="shared" si="157"/>
        <v/>
      </c>
      <c r="CG130" s="433" t="str">
        <f t="shared" si="158"/>
        <v/>
      </c>
      <c r="CH130" s="439"/>
      <c r="CI130" s="205" t="str">
        <f t="shared" si="120"/>
        <v/>
      </c>
      <c r="CJ130" s="205" t="str">
        <f t="shared" si="121"/>
        <v/>
      </c>
      <c r="CK130" s="205" t="str">
        <f>IF(OR(N130="PIPAY450",N130="PIPAY900"),MRIt(J130,M130,V130,N130),IF(N130="OGFConNEW",MRIt(H130,M130,V130,N130),IF(N130="PIOGFCPAY450",MAX(60,(0.3*J130)+35),"")))</f>
        <v/>
      </c>
      <c r="CL130" s="205" t="str">
        <f t="shared" si="122"/>
        <v/>
      </c>
      <c r="CM130" s="208">
        <f t="shared" si="123"/>
        <v>0</v>
      </c>
      <c r="CN130" s="440" t="str">
        <f>IFERROR(IF(N130="60PAY900",ADJ60x(CM130),IF(N130="75PAY450",ADJ75x(CM130),IF(N130="PIPAY900",ADJPoTthick(CM130,CL130),IF(N130="PIPAY450",ADJPoTthin(CM130,CL130),IF(N130="OGFConNEW",ADJPoTogfc(CL130),""))))),"must corr")</f>
        <v/>
      </c>
      <c r="CO130" s="441" t="str">
        <f t="shared" si="124"/>
        <v/>
      </c>
      <c r="CQ130" s="205" t="str">
        <f t="shared" si="125"/>
        <v/>
      </c>
      <c r="CR130" s="205" t="str">
        <f>IF(OR(N130="PIPAY450",N130="PIPAY900",N130="PIOGFCPAY450",N130="75OGFCPAY450"),MRIt(J130,M130,V130,N130),IF(N130="OGFConNEW",MRIt(H130,M130,V130,N130),""))</f>
        <v/>
      </c>
      <c r="CS130" s="205" t="str">
        <f t="shared" si="126"/>
        <v/>
      </c>
      <c r="CT130" s="208" t="str">
        <f t="shared" si="127"/>
        <v/>
      </c>
      <c r="CU130" s="440" t="str">
        <f>IFERROR(IF(N130="60PAY900",ADJ60x(CT130),IF(N130="75PAY450",ADJ75x(CT130),IF(N130="PIPAY900",ADJPoTthick(CT130,CS130),IF(N130="PIPAY450",ADJPoTthin(CT130,CS130),IF(N130="OGFConNEW",ADJPoTogfc(CS130),""))))),"must corr")</f>
        <v/>
      </c>
      <c r="CV130" s="442" t="str">
        <f t="shared" si="128"/>
        <v/>
      </c>
      <c r="CW130" s="443"/>
      <c r="CY130" s="207"/>
      <c r="CZ130" s="444" t="s">
        <v>1876</v>
      </c>
      <c r="DA130" s="445" t="str">
        <f>IFERROR(IF(AZ130=TRUE,corval(CO130,CV130),CO130),CZ130)</f>
        <v/>
      </c>
      <c r="DB130" s="205" t="b">
        <f t="shared" si="129"/>
        <v>0</v>
      </c>
      <c r="DC130" s="205" t="b">
        <f t="shared" si="130"/>
        <v>1</v>
      </c>
      <c r="DD130" s="205" t="b">
        <f t="shared" si="131"/>
        <v>1</v>
      </c>
      <c r="DE130" s="446" t="str">
        <f t="shared" si="132"/>
        <v/>
      </c>
      <c r="DG130" s="208" t="str">
        <f t="shared" si="133"/>
        <v/>
      </c>
      <c r="DH130" s="208">
        <f t="shared" si="134"/>
        <v>0</v>
      </c>
      <c r="DI130" s="205" t="e">
        <f t="shared" si="135"/>
        <v>#VALUE!</v>
      </c>
      <c r="DJ130" s="205" t="e">
        <f t="shared" si="136"/>
        <v>#VALUE!</v>
      </c>
      <c r="DK130" s="205" t="e">
        <f t="shared" si="137"/>
        <v>#VALUE!</v>
      </c>
      <c r="DM130" s="208">
        <f t="shared" si="138"/>
        <v>0</v>
      </c>
      <c r="DN130" s="208">
        <f t="shared" si="139"/>
        <v>0</v>
      </c>
      <c r="DO130" s="205">
        <f t="shared" si="140"/>
        <v>75</v>
      </c>
      <c r="DP130" s="205">
        <f t="shared" si="141"/>
        <v>0</v>
      </c>
      <c r="DQ130" s="446" t="e">
        <f t="shared" ca="1" si="142"/>
        <v>#NAME?</v>
      </c>
      <c r="DR130" s="446" t="e">
        <f t="shared" ca="1" si="143"/>
        <v>#NAME?</v>
      </c>
      <c r="DT130" s="208">
        <f t="shared" si="144"/>
        <v>0</v>
      </c>
      <c r="DU130" s="446" t="e">
        <f t="shared" ca="1" si="145"/>
        <v>#NAME?</v>
      </c>
      <c r="DV130" s="446" t="e">
        <f t="shared" ca="1" si="146"/>
        <v>#NAME?</v>
      </c>
    </row>
    <row r="131" spans="1:126" ht="15" customHeight="1" x14ac:dyDescent="0.25">
      <c r="A131" s="448" t="str">
        <f>IFERROR(ROUNDUP(IF(OR(N131="PIPAY450",N131="PIPAY900"),MRIt(J131,M131,V131,N131),IF(N131="PIOGFCPAY450",MAX(60,(0.3*J131)+35),"")),1),"")</f>
        <v/>
      </c>
      <c r="B131" s="413">
        <v>109</v>
      </c>
      <c r="C131" s="414"/>
      <c r="D131" s="449"/>
      <c r="E131" s="416" t="str">
        <f>IF('EXIST IP'!A110="","",'EXIST IP'!A110)</f>
        <v/>
      </c>
      <c r="F131" s="450" t="str">
        <f>IF('EXIST IP'!B110="","",'EXIST IP'!B110)</f>
        <v/>
      </c>
      <c r="G131" s="450" t="str">
        <f>IF('EXIST IP'!C110="","",'EXIST IP'!C110)</f>
        <v/>
      </c>
      <c r="H131" s="418" t="str">
        <f>IF('EXIST IP'!D110="","",'EXIST IP'!D110)</f>
        <v/>
      </c>
      <c r="I131" s="451" t="str">
        <f>IF(BASELINE!D110="","",BASELINE!D110)</f>
        <v/>
      </c>
      <c r="J131" s="420"/>
      <c r="K131" s="421"/>
      <c r="L131" s="422" t="str">
        <f>IF(FINAL!D110=0,"",FINAL!D110)</f>
        <v/>
      </c>
      <c r="M131" s="421"/>
      <c r="N131" s="421"/>
      <c r="O131" s="421"/>
      <c r="P131" s="423" t="str">
        <f t="shared" si="104"/>
        <v/>
      </c>
      <c r="Q131" s="424" t="str">
        <f t="shared" si="105"/>
        <v/>
      </c>
      <c r="R131" s="456"/>
      <c r="S131" s="452" t="str">
        <f t="shared" si="106"/>
        <v/>
      </c>
      <c r="T131" s="427" t="str">
        <f>IF(OR(BASELINE!I110&gt;BASELINE!J110,FINAL!I110&gt;FINAL!J110),"M.D.","")</f>
        <v/>
      </c>
      <c r="U131" s="428" t="str">
        <f t="shared" si="107"/>
        <v/>
      </c>
      <c r="V131" s="429" t="str">
        <f t="shared" si="108"/>
        <v/>
      </c>
      <c r="W131" s="429" t="str">
        <f t="shared" si="109"/>
        <v/>
      </c>
      <c r="X131" s="430" t="str">
        <f t="shared" si="110"/>
        <v/>
      </c>
      <c r="Y131" s="429" t="str">
        <f t="shared" si="111"/>
        <v/>
      </c>
      <c r="Z131" s="429" t="str">
        <f t="shared" si="149"/>
        <v/>
      </c>
      <c r="AA131" s="429" t="str">
        <f t="shared" si="150"/>
        <v/>
      </c>
      <c r="AB131" s="429" t="str">
        <f t="shared" si="151"/>
        <v/>
      </c>
      <c r="AC131" s="429" t="str">
        <f t="shared" si="152"/>
        <v/>
      </c>
      <c r="AD131" s="429" t="str">
        <f t="shared" si="153"/>
        <v/>
      </c>
      <c r="AE131" s="429" t="str">
        <f t="shared" si="112"/>
        <v/>
      </c>
      <c r="AF131" s="429" t="str">
        <f t="shared" si="93"/>
        <v/>
      </c>
      <c r="AG131" s="429" t="str">
        <f t="shared" si="154"/>
        <v/>
      </c>
      <c r="AH131" s="429" t="str">
        <f t="shared" si="155"/>
        <v/>
      </c>
      <c r="AI131" s="431" t="str">
        <f t="shared" si="96"/>
        <v/>
      </c>
      <c r="AJ131" s="429" t="str">
        <f t="shared" si="113"/>
        <v/>
      </c>
      <c r="AK131" s="429" t="str">
        <f t="shared" si="114"/>
        <v/>
      </c>
      <c r="AL131" s="429" t="str">
        <f t="shared" si="115"/>
        <v/>
      </c>
      <c r="AM131" s="429" t="str">
        <f t="shared" si="116"/>
        <v/>
      </c>
      <c r="AN131" s="432"/>
      <c r="AO131" s="432"/>
      <c r="AP131" s="205"/>
      <c r="AQ131" s="205"/>
      <c r="AR131" s="205"/>
      <c r="AS131" s="205"/>
      <c r="AT131" s="205"/>
      <c r="AU131" s="205"/>
      <c r="AV131" s="205"/>
      <c r="AW131" s="205"/>
      <c r="AX131" s="205"/>
      <c r="AY131" s="205"/>
      <c r="AZ131" s="432"/>
      <c r="BU131" s="152">
        <v>109</v>
      </c>
      <c r="BV131" s="433" t="str">
        <f t="shared" si="97"/>
        <v/>
      </c>
      <c r="BW131" s="433" t="str">
        <f t="shared" si="98"/>
        <v/>
      </c>
      <c r="BX131" s="434" t="str">
        <f t="shared" si="99"/>
        <v/>
      </c>
      <c r="BY131" s="205" t="str">
        <f t="shared" si="117"/>
        <v/>
      </c>
      <c r="BZ131" s="205" t="str">
        <f t="shared" si="147"/>
        <v/>
      </c>
      <c r="CA131" s="207" t="str">
        <f t="shared" si="148"/>
        <v/>
      </c>
      <c r="CB131" s="453" t="str">
        <f>IF(BY131="","",COUNTIF(BY$23:BY130,"&lt;1")+1)</f>
        <v/>
      </c>
      <c r="CC131" s="205" t="str">
        <f t="shared" si="118"/>
        <v/>
      </c>
      <c r="CD131" s="436" t="str">
        <f t="shared" si="156"/>
        <v/>
      </c>
      <c r="CE131" s="433" t="str">
        <f t="shared" si="119"/>
        <v/>
      </c>
      <c r="CF131" s="438" t="str">
        <f t="shared" si="157"/>
        <v/>
      </c>
      <c r="CG131" s="433" t="str">
        <f t="shared" si="158"/>
        <v/>
      </c>
      <c r="CH131" s="439"/>
      <c r="CI131" s="205" t="str">
        <f t="shared" si="120"/>
        <v/>
      </c>
      <c r="CJ131" s="205" t="str">
        <f t="shared" si="121"/>
        <v/>
      </c>
      <c r="CK131" s="205" t="str">
        <f>IF(OR(N131="PIPAY450",N131="PIPAY900"),MRIt(J131,M131,V131,N131),IF(N131="OGFConNEW",MRIt(H131,M131,V131,N131),IF(N131="PIOGFCPAY450",MAX(60,(0.3*J131)+35),"")))</f>
        <v/>
      </c>
      <c r="CL131" s="205" t="str">
        <f t="shared" si="122"/>
        <v/>
      </c>
      <c r="CM131" s="208">
        <f t="shared" si="123"/>
        <v>0</v>
      </c>
      <c r="CN131" s="440" t="str">
        <f>IFERROR(IF(N131="60PAY900",ADJ60x(CM131),IF(N131="75PAY450",ADJ75x(CM131),IF(N131="PIPAY900",ADJPoTthick(CM131,CL131),IF(N131="PIPAY450",ADJPoTthin(CM131,CL131),IF(N131="OGFConNEW",ADJPoTogfc(CL131),""))))),"must corr")</f>
        <v/>
      </c>
      <c r="CO131" s="441" t="str">
        <f t="shared" si="124"/>
        <v/>
      </c>
      <c r="CQ131" s="205" t="str">
        <f t="shared" si="125"/>
        <v/>
      </c>
      <c r="CR131" s="205" t="str">
        <f>IF(OR(N131="PIPAY450",N131="PIPAY900",N131="PIOGFCPAY450",N131="75OGFCPAY450"),MRIt(J131,M131,V131,N131),IF(N131="OGFConNEW",MRIt(H131,M131,V131,N131),""))</f>
        <v/>
      </c>
      <c r="CS131" s="205" t="str">
        <f t="shared" si="126"/>
        <v/>
      </c>
      <c r="CT131" s="208" t="str">
        <f t="shared" si="127"/>
        <v/>
      </c>
      <c r="CU131" s="440" t="str">
        <f>IFERROR(IF(N131="60PAY900",ADJ60x(CT131),IF(N131="75PAY450",ADJ75x(CT131),IF(N131="PIPAY900",ADJPoTthick(CT131,CS131),IF(N131="PIPAY450",ADJPoTthin(CT131,CS131),IF(N131="OGFConNEW",ADJPoTogfc(CS131),""))))),"must corr")</f>
        <v/>
      </c>
      <c r="CV131" s="442" t="str">
        <f t="shared" si="128"/>
        <v/>
      </c>
      <c r="CW131" s="443"/>
      <c r="CY131" s="207"/>
      <c r="CZ131" s="444" t="s">
        <v>1876</v>
      </c>
      <c r="DA131" s="445" t="str">
        <f>IFERROR(IF(AZ131=TRUE,corval(CO131,CV131),CO131),CZ131)</f>
        <v/>
      </c>
      <c r="DB131" s="205" t="b">
        <f t="shared" si="129"/>
        <v>0</v>
      </c>
      <c r="DC131" s="205" t="b">
        <f t="shared" si="130"/>
        <v>1</v>
      </c>
      <c r="DD131" s="205" t="b">
        <f t="shared" si="131"/>
        <v>1</v>
      </c>
      <c r="DE131" s="446" t="str">
        <f t="shared" si="132"/>
        <v/>
      </c>
      <c r="DG131" s="208" t="str">
        <f t="shared" si="133"/>
        <v/>
      </c>
      <c r="DH131" s="208">
        <f t="shared" si="134"/>
        <v>0</v>
      </c>
      <c r="DI131" s="205" t="e">
        <f t="shared" si="135"/>
        <v>#VALUE!</v>
      </c>
      <c r="DJ131" s="205" t="e">
        <f t="shared" si="136"/>
        <v>#VALUE!</v>
      </c>
      <c r="DK131" s="205" t="e">
        <f t="shared" si="137"/>
        <v>#VALUE!</v>
      </c>
      <c r="DM131" s="208">
        <f t="shared" si="138"/>
        <v>0</v>
      </c>
      <c r="DN131" s="208">
        <f t="shared" si="139"/>
        <v>0</v>
      </c>
      <c r="DO131" s="205">
        <f t="shared" si="140"/>
        <v>75</v>
      </c>
      <c r="DP131" s="205">
        <f t="shared" si="141"/>
        <v>0</v>
      </c>
      <c r="DQ131" s="446" t="e">
        <f t="shared" ca="1" si="142"/>
        <v>#NAME?</v>
      </c>
      <c r="DR131" s="446" t="e">
        <f t="shared" ca="1" si="143"/>
        <v>#NAME?</v>
      </c>
      <c r="DT131" s="208">
        <f t="shared" si="144"/>
        <v>0</v>
      </c>
      <c r="DU131" s="446" t="e">
        <f t="shared" ca="1" si="145"/>
        <v>#NAME?</v>
      </c>
      <c r="DV131" s="446" t="e">
        <f t="shared" ca="1" si="146"/>
        <v>#NAME?</v>
      </c>
    </row>
    <row r="132" spans="1:126" ht="15.75" x14ac:dyDescent="0.25">
      <c r="A132" s="448" t="str">
        <f>IFERROR(ROUNDUP(IF(OR(N132="PIPAY450",N132="PIPAY900"),MRIt(J132,M132,V132,N132),IF(N132="PIOGFCPAY450",MAX(60,(0.3*J132)+35),"")),1),"")</f>
        <v/>
      </c>
      <c r="B132" s="413">
        <v>110</v>
      </c>
      <c r="C132" s="414"/>
      <c r="D132" s="449"/>
      <c r="E132" s="416" t="str">
        <f>IF('EXIST IP'!A111="","",'EXIST IP'!A111)</f>
        <v/>
      </c>
      <c r="F132" s="450" t="str">
        <f>IF('EXIST IP'!B111="","",'EXIST IP'!B111)</f>
        <v/>
      </c>
      <c r="G132" s="450" t="str">
        <f>IF('EXIST IP'!C111="","",'EXIST IP'!C111)</f>
        <v/>
      </c>
      <c r="H132" s="418" t="str">
        <f>IF('EXIST IP'!D111="","",'EXIST IP'!D111)</f>
        <v/>
      </c>
      <c r="I132" s="451" t="str">
        <f>IF(BASELINE!D111="","",BASELINE!D111)</f>
        <v/>
      </c>
      <c r="J132" s="420"/>
      <c r="K132" s="421"/>
      <c r="L132" s="422" t="str">
        <f>IF(FINAL!D111=0,"",FINAL!D111)</f>
        <v/>
      </c>
      <c r="M132" s="421"/>
      <c r="N132" s="421"/>
      <c r="O132" s="421"/>
      <c r="P132" s="423" t="str">
        <f t="shared" si="104"/>
        <v/>
      </c>
      <c r="Q132" s="424" t="str">
        <f t="shared" si="105"/>
        <v/>
      </c>
      <c r="R132" s="456"/>
      <c r="S132" s="452" t="str">
        <f t="shared" si="106"/>
        <v/>
      </c>
      <c r="T132" s="427" t="str">
        <f>IF(OR(BASELINE!I111&gt;BASELINE!J111,FINAL!I111&gt;FINAL!J111),"M.D.","")</f>
        <v/>
      </c>
      <c r="U132" s="428" t="str">
        <f t="shared" si="107"/>
        <v/>
      </c>
      <c r="V132" s="429" t="str">
        <f t="shared" si="108"/>
        <v/>
      </c>
      <c r="W132" s="429" t="str">
        <f t="shared" si="109"/>
        <v/>
      </c>
      <c r="X132" s="430" t="str">
        <f t="shared" si="110"/>
        <v/>
      </c>
      <c r="Y132" s="429" t="str">
        <f t="shared" si="111"/>
        <v/>
      </c>
      <c r="Z132" s="429" t="str">
        <f t="shared" si="149"/>
        <v/>
      </c>
      <c r="AA132" s="429" t="str">
        <f t="shared" si="150"/>
        <v/>
      </c>
      <c r="AB132" s="429" t="str">
        <f t="shared" si="151"/>
        <v/>
      </c>
      <c r="AC132" s="429" t="str">
        <f t="shared" si="152"/>
        <v/>
      </c>
      <c r="AD132" s="429" t="str">
        <f t="shared" si="153"/>
        <v/>
      </c>
      <c r="AE132" s="429" t="str">
        <f t="shared" si="112"/>
        <v/>
      </c>
      <c r="AF132" s="429" t="str">
        <f t="shared" si="93"/>
        <v/>
      </c>
      <c r="AG132" s="429" t="str">
        <f t="shared" si="154"/>
        <v/>
      </c>
      <c r="AH132" s="429" t="str">
        <f t="shared" si="155"/>
        <v/>
      </c>
      <c r="AI132" s="431" t="str">
        <f t="shared" si="96"/>
        <v/>
      </c>
      <c r="AJ132" s="429" t="str">
        <f t="shared" si="113"/>
        <v/>
      </c>
      <c r="AK132" s="429" t="str">
        <f t="shared" si="114"/>
        <v/>
      </c>
      <c r="AL132" s="429" t="str">
        <f t="shared" si="115"/>
        <v/>
      </c>
      <c r="AM132" s="429" t="str">
        <f t="shared" si="116"/>
        <v/>
      </c>
      <c r="AN132" s="432"/>
      <c r="AO132" s="432"/>
      <c r="AP132" s="205"/>
      <c r="AQ132" s="205"/>
      <c r="AR132" s="205"/>
      <c r="AS132" s="205"/>
      <c r="AT132" s="205"/>
      <c r="AU132" s="205"/>
      <c r="AV132" s="205"/>
      <c r="AW132" s="205"/>
      <c r="AX132" s="205"/>
      <c r="AY132" s="205"/>
      <c r="AZ132" s="432"/>
      <c r="BU132" s="152">
        <v>110</v>
      </c>
      <c r="BV132" s="433" t="str">
        <f t="shared" si="97"/>
        <v/>
      </c>
      <c r="BW132" s="433" t="str">
        <f t="shared" si="98"/>
        <v/>
      </c>
      <c r="BX132" s="434" t="str">
        <f t="shared" si="99"/>
        <v/>
      </c>
      <c r="BY132" s="205" t="str">
        <f t="shared" si="117"/>
        <v/>
      </c>
      <c r="BZ132" s="205" t="str">
        <f t="shared" si="147"/>
        <v/>
      </c>
      <c r="CA132" s="207" t="str">
        <f t="shared" si="148"/>
        <v/>
      </c>
      <c r="CB132" s="453" t="str">
        <f>IF(BY132="","",COUNTIF(BY$23:BY131,"&lt;1")+1)</f>
        <v/>
      </c>
      <c r="CC132" s="205" t="str">
        <f t="shared" si="118"/>
        <v/>
      </c>
      <c r="CD132" s="436" t="str">
        <f t="shared" si="156"/>
        <v/>
      </c>
      <c r="CE132" s="433" t="str">
        <f t="shared" si="119"/>
        <v/>
      </c>
      <c r="CF132" s="438" t="str">
        <f t="shared" si="157"/>
        <v/>
      </c>
      <c r="CG132" s="433" t="str">
        <f t="shared" si="158"/>
        <v/>
      </c>
      <c r="CH132" s="439"/>
      <c r="CI132" s="205" t="str">
        <f t="shared" si="120"/>
        <v/>
      </c>
      <c r="CJ132" s="205" t="str">
        <f t="shared" si="121"/>
        <v/>
      </c>
      <c r="CK132" s="205" t="str">
        <f>IF(OR(N132="PIPAY450",N132="PIPAY900"),MRIt(J132,M132,V132,N132),IF(N132="OGFConNEW",MRIt(H132,M132,V132,N132),IF(N132="PIOGFCPAY450",MAX(60,(0.3*J132)+35),"")))</f>
        <v/>
      </c>
      <c r="CL132" s="205" t="str">
        <f t="shared" si="122"/>
        <v/>
      </c>
      <c r="CM132" s="208">
        <f t="shared" si="123"/>
        <v>0</v>
      </c>
      <c r="CN132" s="440" t="str">
        <f>IFERROR(IF(N132="60PAY900",ADJ60x(CM132),IF(N132="75PAY450",ADJ75x(CM132),IF(N132="PIPAY900",ADJPoTthick(CM132,CL132),IF(N132="PIPAY450",ADJPoTthin(CM132,CL132),IF(N132="OGFConNEW",ADJPoTogfc(CL132),""))))),"must corr")</f>
        <v/>
      </c>
      <c r="CO132" s="441" t="str">
        <f t="shared" si="124"/>
        <v/>
      </c>
      <c r="CQ132" s="205" t="str">
        <f t="shared" si="125"/>
        <v/>
      </c>
      <c r="CR132" s="205" t="str">
        <f>IF(OR(N132="PIPAY450",N132="PIPAY900",N132="PIOGFCPAY450",N132="75OGFCPAY450"),MRIt(J132,M132,V132,N132),IF(N132="OGFConNEW",MRIt(H132,M132,V132,N132),""))</f>
        <v/>
      </c>
      <c r="CS132" s="205" t="str">
        <f t="shared" si="126"/>
        <v/>
      </c>
      <c r="CT132" s="208" t="str">
        <f t="shared" si="127"/>
        <v/>
      </c>
      <c r="CU132" s="440" t="str">
        <f>IFERROR(IF(N132="60PAY900",ADJ60x(CT132),IF(N132="75PAY450",ADJ75x(CT132),IF(N132="PIPAY900",ADJPoTthick(CT132,CS132),IF(N132="PIPAY450",ADJPoTthin(CT132,CS132),IF(N132="OGFConNEW",ADJPoTogfc(CS132),""))))),"must corr")</f>
        <v/>
      </c>
      <c r="CV132" s="442" t="str">
        <f t="shared" si="128"/>
        <v/>
      </c>
      <c r="CW132" s="443"/>
      <c r="CY132" s="207"/>
      <c r="CZ132" s="444" t="s">
        <v>1876</v>
      </c>
      <c r="DA132" s="445" t="str">
        <f>IFERROR(IF(AZ132=TRUE,corval(CO132,CV132),CO132),CZ132)</f>
        <v/>
      </c>
      <c r="DB132" s="205" t="b">
        <f t="shared" si="129"/>
        <v>0</v>
      </c>
      <c r="DC132" s="205" t="b">
        <f t="shared" si="130"/>
        <v>1</v>
      </c>
      <c r="DD132" s="205" t="b">
        <f t="shared" si="131"/>
        <v>1</v>
      </c>
      <c r="DE132" s="446" t="str">
        <f t="shared" si="132"/>
        <v/>
      </c>
      <c r="DG132" s="208" t="str">
        <f t="shared" si="133"/>
        <v/>
      </c>
      <c r="DH132" s="208">
        <f t="shared" si="134"/>
        <v>0</v>
      </c>
      <c r="DI132" s="205" t="e">
        <f t="shared" si="135"/>
        <v>#VALUE!</v>
      </c>
      <c r="DJ132" s="205" t="e">
        <f t="shared" si="136"/>
        <v>#VALUE!</v>
      </c>
      <c r="DK132" s="205" t="e">
        <f t="shared" si="137"/>
        <v>#VALUE!</v>
      </c>
      <c r="DM132" s="208">
        <f t="shared" si="138"/>
        <v>0</v>
      </c>
      <c r="DN132" s="208">
        <f t="shared" si="139"/>
        <v>0</v>
      </c>
      <c r="DO132" s="205">
        <f t="shared" si="140"/>
        <v>75</v>
      </c>
      <c r="DP132" s="205">
        <f t="shared" si="141"/>
        <v>0</v>
      </c>
      <c r="DQ132" s="446" t="e">
        <f t="shared" ca="1" si="142"/>
        <v>#NAME?</v>
      </c>
      <c r="DR132" s="446" t="e">
        <f t="shared" ca="1" si="143"/>
        <v>#NAME?</v>
      </c>
      <c r="DT132" s="208">
        <f t="shared" si="144"/>
        <v>0</v>
      </c>
      <c r="DU132" s="446" t="e">
        <f t="shared" ca="1" si="145"/>
        <v>#NAME?</v>
      </c>
      <c r="DV132" s="446" t="e">
        <f t="shared" ca="1" si="146"/>
        <v>#NAME?</v>
      </c>
    </row>
    <row r="133" spans="1:126" ht="15.75" x14ac:dyDescent="0.25">
      <c r="A133" s="448" t="str">
        <f>IFERROR(ROUNDUP(IF(OR(N133="PIPAY450",N133="PIPAY900"),MRIt(J133,M133,V133,N133),IF(N133="PIOGFCPAY450",MAX(60,(0.3*J133)+35),"")),1),"")</f>
        <v/>
      </c>
      <c r="B133" s="413">
        <v>111</v>
      </c>
      <c r="C133" s="414"/>
      <c r="D133" s="449"/>
      <c r="E133" s="416" t="str">
        <f>IF('EXIST IP'!A112="","",'EXIST IP'!A112)</f>
        <v/>
      </c>
      <c r="F133" s="450" t="str">
        <f>IF('EXIST IP'!B112="","",'EXIST IP'!B112)</f>
        <v/>
      </c>
      <c r="G133" s="450" t="str">
        <f>IF('EXIST IP'!C112="","",'EXIST IP'!C112)</f>
        <v/>
      </c>
      <c r="H133" s="418" t="str">
        <f>IF('EXIST IP'!D112="","",'EXIST IP'!D112)</f>
        <v/>
      </c>
      <c r="I133" s="451" t="str">
        <f>IF(BASELINE!D112="","",BASELINE!D112)</f>
        <v/>
      </c>
      <c r="J133" s="420"/>
      <c r="K133" s="421"/>
      <c r="L133" s="422" t="str">
        <f>IF(FINAL!D112=0,"",FINAL!D112)</f>
        <v/>
      </c>
      <c r="M133" s="421"/>
      <c r="N133" s="421"/>
      <c r="O133" s="421"/>
      <c r="P133" s="423" t="str">
        <f t="shared" si="104"/>
        <v/>
      </c>
      <c r="Q133" s="424" t="str">
        <f t="shared" si="105"/>
        <v/>
      </c>
      <c r="R133" s="456"/>
      <c r="S133" s="452" t="str">
        <f t="shared" si="106"/>
        <v/>
      </c>
      <c r="T133" s="427" t="str">
        <f>IF(OR(BASELINE!I112&gt;BASELINE!J112,FINAL!I112&gt;FINAL!J112),"M.D.","")</f>
        <v/>
      </c>
      <c r="U133" s="428" t="str">
        <f t="shared" si="107"/>
        <v/>
      </c>
      <c r="V133" s="429" t="str">
        <f t="shared" si="108"/>
        <v/>
      </c>
      <c r="W133" s="429" t="str">
        <f t="shared" si="109"/>
        <v/>
      </c>
      <c r="X133" s="430" t="str">
        <f t="shared" si="110"/>
        <v/>
      </c>
      <c r="Y133" s="429" t="str">
        <f t="shared" si="111"/>
        <v/>
      </c>
      <c r="Z133" s="429" t="str">
        <f t="shared" si="149"/>
        <v/>
      </c>
      <c r="AA133" s="429" t="str">
        <f t="shared" si="150"/>
        <v/>
      </c>
      <c r="AB133" s="429" t="str">
        <f t="shared" si="151"/>
        <v/>
      </c>
      <c r="AC133" s="429" t="str">
        <f t="shared" si="152"/>
        <v/>
      </c>
      <c r="AD133" s="429" t="str">
        <f t="shared" si="153"/>
        <v/>
      </c>
      <c r="AE133" s="429" t="str">
        <f t="shared" si="112"/>
        <v/>
      </c>
      <c r="AF133" s="429" t="str">
        <f t="shared" si="93"/>
        <v/>
      </c>
      <c r="AG133" s="429" t="str">
        <f t="shared" si="154"/>
        <v/>
      </c>
      <c r="AH133" s="429" t="str">
        <f t="shared" si="155"/>
        <v/>
      </c>
      <c r="AI133" s="431" t="str">
        <f t="shared" si="96"/>
        <v/>
      </c>
      <c r="AJ133" s="429" t="str">
        <f t="shared" si="113"/>
        <v/>
      </c>
      <c r="AK133" s="429" t="str">
        <f t="shared" si="114"/>
        <v/>
      </c>
      <c r="AL133" s="429" t="str">
        <f t="shared" si="115"/>
        <v/>
      </c>
      <c r="AM133" s="429" t="str">
        <f t="shared" si="116"/>
        <v/>
      </c>
      <c r="AN133" s="432"/>
      <c r="AO133" s="432"/>
      <c r="AP133" s="205"/>
      <c r="AQ133" s="205"/>
      <c r="AR133" s="205"/>
      <c r="AS133" s="205"/>
      <c r="AT133" s="205"/>
      <c r="AU133" s="205"/>
      <c r="AV133" s="205"/>
      <c r="AW133" s="205"/>
      <c r="AX133" s="205"/>
      <c r="AY133" s="205"/>
      <c r="AZ133" s="432"/>
      <c r="BU133" s="152">
        <v>111</v>
      </c>
      <c r="BV133" s="433" t="str">
        <f t="shared" si="97"/>
        <v/>
      </c>
      <c r="BW133" s="433" t="str">
        <f t="shared" si="98"/>
        <v/>
      </c>
      <c r="BX133" s="434" t="str">
        <f t="shared" si="99"/>
        <v/>
      </c>
      <c r="BY133" s="205" t="str">
        <f t="shared" si="117"/>
        <v/>
      </c>
      <c r="BZ133" s="205" t="str">
        <f t="shared" si="147"/>
        <v/>
      </c>
      <c r="CA133" s="207" t="str">
        <f t="shared" si="148"/>
        <v/>
      </c>
      <c r="CB133" s="453" t="str">
        <f>IF(BY133="","",COUNTIF(BY$23:BY132,"&lt;1")+1)</f>
        <v/>
      </c>
      <c r="CC133" s="205" t="str">
        <f t="shared" si="118"/>
        <v/>
      </c>
      <c r="CD133" s="436" t="str">
        <f t="shared" si="156"/>
        <v/>
      </c>
      <c r="CE133" s="433" t="str">
        <f t="shared" si="119"/>
        <v/>
      </c>
      <c r="CF133" s="438" t="str">
        <f t="shared" si="157"/>
        <v/>
      </c>
      <c r="CG133" s="433" t="str">
        <f t="shared" si="158"/>
        <v/>
      </c>
      <c r="CH133" s="439"/>
      <c r="CI133" s="205" t="str">
        <f t="shared" si="120"/>
        <v/>
      </c>
      <c r="CJ133" s="205" t="str">
        <f t="shared" si="121"/>
        <v/>
      </c>
      <c r="CK133" s="205" t="str">
        <f>IF(OR(N133="PIPAY450",N133="PIPAY900"),MRIt(J133,M133,V133,N133),IF(N133="OGFConNEW",MRIt(H133,M133,V133,N133),IF(N133="PIOGFCPAY450",MAX(60,(0.3*J133)+35),"")))</f>
        <v/>
      </c>
      <c r="CL133" s="205" t="str">
        <f t="shared" si="122"/>
        <v/>
      </c>
      <c r="CM133" s="208">
        <f t="shared" si="123"/>
        <v>0</v>
      </c>
      <c r="CN133" s="440" t="str">
        <f>IFERROR(IF(N133="60PAY900",ADJ60x(CM133),IF(N133="75PAY450",ADJ75x(CM133),IF(N133="PIPAY900",ADJPoTthick(CM133,CL133),IF(N133="PIPAY450",ADJPoTthin(CM133,CL133),IF(N133="OGFConNEW",ADJPoTogfc(CL133),""))))),"must corr")</f>
        <v/>
      </c>
      <c r="CO133" s="441" t="str">
        <f t="shared" si="124"/>
        <v/>
      </c>
      <c r="CQ133" s="205" t="str">
        <f t="shared" si="125"/>
        <v/>
      </c>
      <c r="CR133" s="205" t="str">
        <f>IF(OR(N133="PIPAY450",N133="PIPAY900",N133="PIOGFCPAY450",N133="75OGFCPAY450"),MRIt(J133,M133,V133,N133),IF(N133="OGFConNEW",MRIt(H133,M133,V133,N133),""))</f>
        <v/>
      </c>
      <c r="CS133" s="205" t="str">
        <f t="shared" si="126"/>
        <v/>
      </c>
      <c r="CT133" s="208" t="str">
        <f t="shared" si="127"/>
        <v/>
      </c>
      <c r="CU133" s="440" t="str">
        <f>IFERROR(IF(N133="60PAY900",ADJ60x(CT133),IF(N133="75PAY450",ADJ75x(CT133),IF(N133="PIPAY900",ADJPoTthick(CT133,CS133),IF(N133="PIPAY450",ADJPoTthin(CT133,CS133),IF(N133="OGFConNEW",ADJPoTogfc(CS133),""))))),"must corr")</f>
        <v/>
      </c>
      <c r="CV133" s="442" t="str">
        <f t="shared" si="128"/>
        <v/>
      </c>
      <c r="CW133" s="443"/>
      <c r="CY133" s="207"/>
      <c r="CZ133" s="444" t="s">
        <v>1876</v>
      </c>
      <c r="DA133" s="445" t="str">
        <f>IFERROR(IF(AZ133=TRUE,corval(CO133,CV133),CO133),CZ133)</f>
        <v/>
      </c>
      <c r="DB133" s="205" t="b">
        <f t="shared" si="129"/>
        <v>0</v>
      </c>
      <c r="DC133" s="205" t="b">
        <f t="shared" si="130"/>
        <v>1</v>
      </c>
      <c r="DD133" s="205" t="b">
        <f t="shared" si="131"/>
        <v>1</v>
      </c>
      <c r="DE133" s="446" t="str">
        <f t="shared" si="132"/>
        <v/>
      </c>
      <c r="DG133" s="208" t="str">
        <f t="shared" si="133"/>
        <v/>
      </c>
      <c r="DH133" s="208">
        <f t="shared" si="134"/>
        <v>0</v>
      </c>
      <c r="DI133" s="205" t="e">
        <f t="shared" si="135"/>
        <v>#VALUE!</v>
      </c>
      <c r="DJ133" s="205" t="e">
        <f t="shared" si="136"/>
        <v>#VALUE!</v>
      </c>
      <c r="DK133" s="205" t="e">
        <f t="shared" si="137"/>
        <v>#VALUE!</v>
      </c>
      <c r="DM133" s="208">
        <f t="shared" si="138"/>
        <v>0</v>
      </c>
      <c r="DN133" s="208">
        <f t="shared" si="139"/>
        <v>0</v>
      </c>
      <c r="DO133" s="205">
        <f t="shared" si="140"/>
        <v>75</v>
      </c>
      <c r="DP133" s="205">
        <f t="shared" si="141"/>
        <v>0</v>
      </c>
      <c r="DQ133" s="446" t="e">
        <f t="shared" ca="1" si="142"/>
        <v>#NAME?</v>
      </c>
      <c r="DR133" s="446" t="e">
        <f t="shared" ca="1" si="143"/>
        <v>#NAME?</v>
      </c>
      <c r="DT133" s="208">
        <f t="shared" si="144"/>
        <v>0</v>
      </c>
      <c r="DU133" s="446" t="e">
        <f t="shared" ca="1" si="145"/>
        <v>#NAME?</v>
      </c>
      <c r="DV133" s="446" t="e">
        <f t="shared" ca="1" si="146"/>
        <v>#NAME?</v>
      </c>
    </row>
    <row r="134" spans="1:126" ht="15" customHeight="1" x14ac:dyDescent="0.25">
      <c r="A134" s="448" t="str">
        <f>IFERROR(ROUNDUP(IF(OR(N134="PIPAY450",N134="PIPAY900"),MRIt(J134,M134,V134,N134),IF(N134="PIOGFCPAY450",MAX(60,(0.3*J134)+35),"")),1),"")</f>
        <v/>
      </c>
      <c r="B134" s="413">
        <v>112</v>
      </c>
      <c r="C134" s="414"/>
      <c r="D134" s="449"/>
      <c r="E134" s="416" t="str">
        <f>IF('EXIST IP'!A113="","",'EXIST IP'!A113)</f>
        <v/>
      </c>
      <c r="F134" s="450" t="str">
        <f>IF('EXIST IP'!B113="","",'EXIST IP'!B113)</f>
        <v/>
      </c>
      <c r="G134" s="450" t="str">
        <f>IF('EXIST IP'!C113="","",'EXIST IP'!C113)</f>
        <v/>
      </c>
      <c r="H134" s="418" t="str">
        <f>IF('EXIST IP'!D113="","",'EXIST IP'!D113)</f>
        <v/>
      </c>
      <c r="I134" s="451" t="str">
        <f>IF(BASELINE!D113="","",BASELINE!D113)</f>
        <v/>
      </c>
      <c r="J134" s="420"/>
      <c r="K134" s="421"/>
      <c r="L134" s="422" t="str">
        <f>IF(FINAL!D113=0,"",FINAL!D113)</f>
        <v/>
      </c>
      <c r="M134" s="421"/>
      <c r="N134" s="421"/>
      <c r="O134" s="421"/>
      <c r="P134" s="423" t="str">
        <f t="shared" si="104"/>
        <v/>
      </c>
      <c r="Q134" s="424" t="str">
        <f t="shared" si="105"/>
        <v/>
      </c>
      <c r="R134" s="456"/>
      <c r="S134" s="452" t="str">
        <f t="shared" si="106"/>
        <v/>
      </c>
      <c r="T134" s="427" t="str">
        <f>IF(OR(BASELINE!I113&gt;BASELINE!J113,FINAL!I113&gt;FINAL!J113),"M.D.","")</f>
        <v/>
      </c>
      <c r="U134" s="428" t="str">
        <f t="shared" si="107"/>
        <v/>
      </c>
      <c r="V134" s="429" t="str">
        <f t="shared" si="108"/>
        <v/>
      </c>
      <c r="W134" s="429" t="str">
        <f t="shared" si="109"/>
        <v/>
      </c>
      <c r="X134" s="430" t="str">
        <f t="shared" si="110"/>
        <v/>
      </c>
      <c r="Y134" s="429" t="str">
        <f t="shared" si="111"/>
        <v/>
      </c>
      <c r="Z134" s="429" t="str">
        <f t="shared" si="149"/>
        <v/>
      </c>
      <c r="AA134" s="429" t="str">
        <f t="shared" si="150"/>
        <v/>
      </c>
      <c r="AB134" s="429" t="str">
        <f t="shared" si="151"/>
        <v/>
      </c>
      <c r="AC134" s="429" t="str">
        <f t="shared" si="152"/>
        <v/>
      </c>
      <c r="AD134" s="429" t="str">
        <f t="shared" si="153"/>
        <v/>
      </c>
      <c r="AE134" s="429" t="str">
        <f t="shared" si="112"/>
        <v/>
      </c>
      <c r="AF134" s="429" t="str">
        <f t="shared" si="93"/>
        <v/>
      </c>
      <c r="AG134" s="429" t="str">
        <f t="shared" si="154"/>
        <v/>
      </c>
      <c r="AH134" s="429" t="str">
        <f t="shared" si="155"/>
        <v/>
      </c>
      <c r="AI134" s="431" t="str">
        <f t="shared" si="96"/>
        <v/>
      </c>
      <c r="AJ134" s="429" t="str">
        <f t="shared" si="113"/>
        <v/>
      </c>
      <c r="AK134" s="429" t="str">
        <f t="shared" si="114"/>
        <v/>
      </c>
      <c r="AL134" s="429" t="str">
        <f t="shared" si="115"/>
        <v/>
      </c>
      <c r="AM134" s="429" t="str">
        <f t="shared" si="116"/>
        <v/>
      </c>
      <c r="AN134" s="432"/>
      <c r="AO134" s="432"/>
      <c r="AP134" s="205"/>
      <c r="AQ134" s="205"/>
      <c r="AR134" s="205"/>
      <c r="AS134" s="205"/>
      <c r="AT134" s="205"/>
      <c r="AU134" s="205"/>
      <c r="AV134" s="205"/>
      <c r="AW134" s="205"/>
      <c r="AX134" s="205"/>
      <c r="AY134" s="205"/>
      <c r="AZ134" s="432"/>
      <c r="BU134" s="152">
        <v>112</v>
      </c>
      <c r="BV134" s="433" t="str">
        <f t="shared" si="97"/>
        <v/>
      </c>
      <c r="BW134" s="433" t="str">
        <f t="shared" si="98"/>
        <v/>
      </c>
      <c r="BX134" s="434" t="str">
        <f t="shared" si="99"/>
        <v/>
      </c>
      <c r="BY134" s="205" t="str">
        <f t="shared" si="117"/>
        <v/>
      </c>
      <c r="BZ134" s="205" t="str">
        <f t="shared" si="147"/>
        <v/>
      </c>
      <c r="CA134" s="207" t="str">
        <f t="shared" si="148"/>
        <v/>
      </c>
      <c r="CB134" s="453" t="str">
        <f>IF(BY134="","",COUNTIF(BY$23:BY133,"&lt;1")+1)</f>
        <v/>
      </c>
      <c r="CC134" s="205" t="str">
        <f t="shared" si="118"/>
        <v/>
      </c>
      <c r="CD134" s="436" t="str">
        <f t="shared" si="156"/>
        <v/>
      </c>
      <c r="CE134" s="433" t="str">
        <f t="shared" si="119"/>
        <v/>
      </c>
      <c r="CF134" s="438" t="str">
        <f t="shared" si="157"/>
        <v/>
      </c>
      <c r="CG134" s="433" t="str">
        <f t="shared" si="158"/>
        <v/>
      </c>
      <c r="CH134" s="439"/>
      <c r="CI134" s="205" t="str">
        <f t="shared" si="120"/>
        <v/>
      </c>
      <c r="CJ134" s="205" t="str">
        <f t="shared" si="121"/>
        <v/>
      </c>
      <c r="CK134" s="205" t="str">
        <f>IF(OR(N134="PIPAY450",N134="PIPAY900"),MRIt(J134,M134,V134,N134),IF(N134="OGFConNEW",MRIt(H134,M134,V134,N134),IF(N134="PIOGFCPAY450",MAX(60,(0.3*J134)+35),"")))</f>
        <v/>
      </c>
      <c r="CL134" s="205" t="str">
        <f t="shared" si="122"/>
        <v/>
      </c>
      <c r="CM134" s="208">
        <f t="shared" si="123"/>
        <v>0</v>
      </c>
      <c r="CN134" s="440" t="str">
        <f>IFERROR(IF(N134="60PAY900",ADJ60x(CM134),IF(N134="75PAY450",ADJ75x(CM134),IF(N134="PIPAY900",ADJPoTthick(CM134,CL134),IF(N134="PIPAY450",ADJPoTthin(CM134,CL134),IF(N134="OGFConNEW",ADJPoTogfc(CL134),""))))),"must corr")</f>
        <v/>
      </c>
      <c r="CO134" s="441" t="str">
        <f t="shared" si="124"/>
        <v/>
      </c>
      <c r="CQ134" s="205" t="str">
        <f t="shared" si="125"/>
        <v/>
      </c>
      <c r="CR134" s="205" t="str">
        <f>IF(OR(N134="PIPAY450",N134="PIPAY900",N134="PIOGFCPAY450",N134="75OGFCPAY450"),MRIt(J134,M134,V134,N134),IF(N134="OGFConNEW",MRIt(H134,M134,V134,N134),""))</f>
        <v/>
      </c>
      <c r="CS134" s="205" t="str">
        <f t="shared" si="126"/>
        <v/>
      </c>
      <c r="CT134" s="208" t="str">
        <f t="shared" si="127"/>
        <v/>
      </c>
      <c r="CU134" s="440" t="str">
        <f>IFERROR(IF(N134="60PAY900",ADJ60x(CT134),IF(N134="75PAY450",ADJ75x(CT134),IF(N134="PIPAY900",ADJPoTthick(CT134,CS134),IF(N134="PIPAY450",ADJPoTthin(CT134,CS134),IF(N134="OGFConNEW",ADJPoTogfc(CS134),""))))),"must corr")</f>
        <v/>
      </c>
      <c r="CV134" s="442" t="str">
        <f t="shared" si="128"/>
        <v/>
      </c>
      <c r="CW134" s="443"/>
      <c r="CY134" s="207"/>
      <c r="CZ134" s="444" t="s">
        <v>1876</v>
      </c>
      <c r="DA134" s="445" t="str">
        <f>IFERROR(IF(AZ134=TRUE,corval(CO134,CV134),CO134),CZ134)</f>
        <v/>
      </c>
      <c r="DB134" s="205" t="b">
        <f t="shared" si="129"/>
        <v>0</v>
      </c>
      <c r="DC134" s="205" t="b">
        <f t="shared" si="130"/>
        <v>1</v>
      </c>
      <c r="DD134" s="205" t="b">
        <f t="shared" si="131"/>
        <v>1</v>
      </c>
      <c r="DE134" s="446" t="str">
        <f t="shared" si="132"/>
        <v/>
      </c>
      <c r="DG134" s="208" t="str">
        <f t="shared" si="133"/>
        <v/>
      </c>
      <c r="DH134" s="208">
        <f t="shared" si="134"/>
        <v>0</v>
      </c>
      <c r="DI134" s="205" t="e">
        <f t="shared" si="135"/>
        <v>#VALUE!</v>
      </c>
      <c r="DJ134" s="205" t="e">
        <f t="shared" si="136"/>
        <v>#VALUE!</v>
      </c>
      <c r="DK134" s="205" t="e">
        <f t="shared" si="137"/>
        <v>#VALUE!</v>
      </c>
      <c r="DM134" s="208">
        <f t="shared" si="138"/>
        <v>0</v>
      </c>
      <c r="DN134" s="208">
        <f t="shared" si="139"/>
        <v>0</v>
      </c>
      <c r="DO134" s="205">
        <f t="shared" si="140"/>
        <v>75</v>
      </c>
      <c r="DP134" s="205">
        <f t="shared" si="141"/>
        <v>0</v>
      </c>
      <c r="DQ134" s="446" t="e">
        <f t="shared" ca="1" si="142"/>
        <v>#NAME?</v>
      </c>
      <c r="DR134" s="446" t="e">
        <f t="shared" ca="1" si="143"/>
        <v>#NAME?</v>
      </c>
      <c r="DT134" s="208">
        <f t="shared" si="144"/>
        <v>0</v>
      </c>
      <c r="DU134" s="446" t="e">
        <f t="shared" ca="1" si="145"/>
        <v>#NAME?</v>
      </c>
      <c r="DV134" s="446" t="e">
        <f t="shared" ca="1" si="146"/>
        <v>#NAME?</v>
      </c>
    </row>
    <row r="135" spans="1:126" ht="15.75" x14ac:dyDescent="0.25">
      <c r="A135" s="448" t="str">
        <f>IFERROR(ROUNDUP(IF(OR(N135="PIPAY450",N135="PIPAY900"),MRIt(J135,M135,V135,N135),IF(N135="PIOGFCPAY450",MAX(60,(0.3*J135)+35),"")),1),"")</f>
        <v/>
      </c>
      <c r="B135" s="413">
        <v>113</v>
      </c>
      <c r="C135" s="414"/>
      <c r="D135" s="449"/>
      <c r="E135" s="416" t="str">
        <f>IF('EXIST IP'!A114="","",'EXIST IP'!A114)</f>
        <v/>
      </c>
      <c r="F135" s="450" t="str">
        <f>IF('EXIST IP'!B114="","",'EXIST IP'!B114)</f>
        <v/>
      </c>
      <c r="G135" s="450" t="str">
        <f>IF('EXIST IP'!C114="","",'EXIST IP'!C114)</f>
        <v/>
      </c>
      <c r="H135" s="418" t="str">
        <f>IF('EXIST IP'!D114="","",'EXIST IP'!D114)</f>
        <v/>
      </c>
      <c r="I135" s="451" t="str">
        <f>IF(BASELINE!D114="","",BASELINE!D114)</f>
        <v/>
      </c>
      <c r="J135" s="420"/>
      <c r="K135" s="421"/>
      <c r="L135" s="422" t="str">
        <f>IF(FINAL!D114=0,"",FINAL!D114)</f>
        <v/>
      </c>
      <c r="M135" s="421"/>
      <c r="N135" s="421"/>
      <c r="O135" s="421"/>
      <c r="P135" s="423" t="str">
        <f t="shared" si="104"/>
        <v/>
      </c>
      <c r="Q135" s="424" t="str">
        <f t="shared" si="105"/>
        <v/>
      </c>
      <c r="R135" s="456"/>
      <c r="S135" s="452" t="str">
        <f t="shared" si="106"/>
        <v/>
      </c>
      <c r="T135" s="427" t="str">
        <f>IF(OR(BASELINE!I114&gt;BASELINE!J114,FINAL!I114&gt;FINAL!J114),"M.D.","")</f>
        <v/>
      </c>
      <c r="U135" s="428" t="str">
        <f t="shared" si="107"/>
        <v/>
      </c>
      <c r="V135" s="429" t="str">
        <f t="shared" si="108"/>
        <v/>
      </c>
      <c r="W135" s="429" t="str">
        <f t="shared" si="109"/>
        <v/>
      </c>
      <c r="X135" s="430" t="str">
        <f t="shared" si="110"/>
        <v/>
      </c>
      <c r="Y135" s="429" t="str">
        <f t="shared" si="111"/>
        <v/>
      </c>
      <c r="Z135" s="429" t="str">
        <f t="shared" si="149"/>
        <v/>
      </c>
      <c r="AA135" s="429" t="str">
        <f t="shared" si="150"/>
        <v/>
      </c>
      <c r="AB135" s="429" t="str">
        <f t="shared" si="151"/>
        <v/>
      </c>
      <c r="AC135" s="429" t="str">
        <f t="shared" si="152"/>
        <v/>
      </c>
      <c r="AD135" s="429" t="str">
        <f t="shared" si="153"/>
        <v/>
      </c>
      <c r="AE135" s="429" t="str">
        <f t="shared" si="112"/>
        <v/>
      </c>
      <c r="AF135" s="429" t="str">
        <f t="shared" si="93"/>
        <v/>
      </c>
      <c r="AG135" s="429" t="str">
        <f t="shared" si="154"/>
        <v/>
      </c>
      <c r="AH135" s="429" t="str">
        <f t="shared" si="155"/>
        <v/>
      </c>
      <c r="AI135" s="431" t="str">
        <f t="shared" si="96"/>
        <v/>
      </c>
      <c r="AJ135" s="429" t="str">
        <f t="shared" si="113"/>
        <v/>
      </c>
      <c r="AK135" s="429" t="str">
        <f t="shared" si="114"/>
        <v/>
      </c>
      <c r="AL135" s="429" t="str">
        <f t="shared" si="115"/>
        <v/>
      </c>
      <c r="AM135" s="429" t="str">
        <f t="shared" si="116"/>
        <v/>
      </c>
      <c r="AN135" s="432"/>
      <c r="AO135" s="432"/>
      <c r="AP135" s="205"/>
      <c r="AQ135" s="205"/>
      <c r="AR135" s="205"/>
      <c r="AS135" s="205"/>
      <c r="AT135" s="205"/>
      <c r="AU135" s="205"/>
      <c r="AV135" s="205"/>
      <c r="AW135" s="205"/>
      <c r="AX135" s="205"/>
      <c r="AY135" s="205"/>
      <c r="AZ135" s="432"/>
      <c r="BU135" s="152">
        <v>113</v>
      </c>
      <c r="BV135" s="433" t="str">
        <f t="shared" si="97"/>
        <v/>
      </c>
      <c r="BW135" s="433" t="str">
        <f t="shared" si="98"/>
        <v/>
      </c>
      <c r="BX135" s="434" t="str">
        <f t="shared" si="99"/>
        <v/>
      </c>
      <c r="BY135" s="205" t="str">
        <f t="shared" si="117"/>
        <v/>
      </c>
      <c r="BZ135" s="205" t="str">
        <f t="shared" si="147"/>
        <v/>
      </c>
      <c r="CA135" s="207" t="str">
        <f t="shared" si="148"/>
        <v/>
      </c>
      <c r="CB135" s="453" t="str">
        <f>IF(BY135="","",COUNTIF(BY$23:BY134,"&lt;1")+1)</f>
        <v/>
      </c>
      <c r="CC135" s="205" t="str">
        <f t="shared" si="118"/>
        <v/>
      </c>
      <c r="CD135" s="436" t="str">
        <f t="shared" si="156"/>
        <v/>
      </c>
      <c r="CE135" s="433" t="str">
        <f t="shared" si="119"/>
        <v/>
      </c>
      <c r="CF135" s="438" t="str">
        <f t="shared" si="157"/>
        <v/>
      </c>
      <c r="CG135" s="433" t="str">
        <f t="shared" si="158"/>
        <v/>
      </c>
      <c r="CH135" s="439"/>
      <c r="CI135" s="205" t="str">
        <f t="shared" si="120"/>
        <v/>
      </c>
      <c r="CJ135" s="205" t="str">
        <f t="shared" si="121"/>
        <v/>
      </c>
      <c r="CK135" s="205" t="str">
        <f>IF(OR(N135="PIPAY450",N135="PIPAY900"),MRIt(J135,M135,V135,N135),IF(N135="OGFConNEW",MRIt(H135,M135,V135,N135),IF(N135="PIOGFCPAY450",MAX(60,(0.3*J135)+35),"")))</f>
        <v/>
      </c>
      <c r="CL135" s="205" t="str">
        <f t="shared" si="122"/>
        <v/>
      </c>
      <c r="CM135" s="208">
        <f t="shared" si="123"/>
        <v>0</v>
      </c>
      <c r="CN135" s="440" t="str">
        <f>IFERROR(IF(N135="60PAY900",ADJ60x(CM135),IF(N135="75PAY450",ADJ75x(CM135),IF(N135="PIPAY900",ADJPoTthick(CM135,CL135),IF(N135="PIPAY450",ADJPoTthin(CM135,CL135),IF(N135="OGFConNEW",ADJPoTogfc(CL135),""))))),"must corr")</f>
        <v/>
      </c>
      <c r="CO135" s="441" t="str">
        <f t="shared" si="124"/>
        <v/>
      </c>
      <c r="CQ135" s="205" t="str">
        <f t="shared" si="125"/>
        <v/>
      </c>
      <c r="CR135" s="205" t="str">
        <f>IF(OR(N135="PIPAY450",N135="PIPAY900",N135="PIOGFCPAY450",N135="75OGFCPAY450"),MRIt(J135,M135,V135,N135),IF(N135="OGFConNEW",MRIt(H135,M135,V135,N135),""))</f>
        <v/>
      </c>
      <c r="CS135" s="205" t="str">
        <f t="shared" si="126"/>
        <v/>
      </c>
      <c r="CT135" s="208" t="str">
        <f t="shared" si="127"/>
        <v/>
      </c>
      <c r="CU135" s="440" t="str">
        <f>IFERROR(IF(N135="60PAY900",ADJ60x(CT135),IF(N135="75PAY450",ADJ75x(CT135),IF(N135="PIPAY900",ADJPoTthick(CT135,CS135),IF(N135="PIPAY450",ADJPoTthin(CT135,CS135),IF(N135="OGFConNEW",ADJPoTogfc(CS135),""))))),"must corr")</f>
        <v/>
      </c>
      <c r="CV135" s="442" t="str">
        <f t="shared" si="128"/>
        <v/>
      </c>
      <c r="CW135" s="443"/>
      <c r="CY135" s="207"/>
      <c r="CZ135" s="444" t="s">
        <v>1876</v>
      </c>
      <c r="DA135" s="445" t="str">
        <f>IFERROR(IF(AZ135=TRUE,corval(CO135,CV135),CO135),CZ135)</f>
        <v/>
      </c>
      <c r="DB135" s="205" t="b">
        <f t="shared" si="129"/>
        <v>0</v>
      </c>
      <c r="DC135" s="205" t="b">
        <f t="shared" si="130"/>
        <v>1</v>
      </c>
      <c r="DD135" s="205" t="b">
        <f t="shared" si="131"/>
        <v>1</v>
      </c>
      <c r="DE135" s="446" t="str">
        <f t="shared" si="132"/>
        <v/>
      </c>
      <c r="DG135" s="208" t="str">
        <f t="shared" si="133"/>
        <v/>
      </c>
      <c r="DH135" s="208">
        <f t="shared" si="134"/>
        <v>0</v>
      </c>
      <c r="DI135" s="205" t="e">
        <f t="shared" si="135"/>
        <v>#VALUE!</v>
      </c>
      <c r="DJ135" s="205" t="e">
        <f t="shared" si="136"/>
        <v>#VALUE!</v>
      </c>
      <c r="DK135" s="205" t="e">
        <f t="shared" si="137"/>
        <v>#VALUE!</v>
      </c>
      <c r="DM135" s="208">
        <f t="shared" si="138"/>
        <v>0</v>
      </c>
      <c r="DN135" s="208">
        <f t="shared" si="139"/>
        <v>0</v>
      </c>
      <c r="DO135" s="205">
        <f t="shared" si="140"/>
        <v>75</v>
      </c>
      <c r="DP135" s="205">
        <f t="shared" si="141"/>
        <v>0</v>
      </c>
      <c r="DQ135" s="446" t="e">
        <f t="shared" ca="1" si="142"/>
        <v>#NAME?</v>
      </c>
      <c r="DR135" s="446" t="e">
        <f t="shared" ca="1" si="143"/>
        <v>#NAME?</v>
      </c>
      <c r="DT135" s="208">
        <f t="shared" si="144"/>
        <v>0</v>
      </c>
      <c r="DU135" s="446" t="e">
        <f t="shared" ca="1" si="145"/>
        <v>#NAME?</v>
      </c>
      <c r="DV135" s="446" t="e">
        <f t="shared" ca="1" si="146"/>
        <v>#NAME?</v>
      </c>
    </row>
    <row r="136" spans="1:126" ht="15.75" x14ac:dyDescent="0.25">
      <c r="A136" s="448" t="str">
        <f>IFERROR(ROUNDUP(IF(OR(N136="PIPAY450",N136="PIPAY900"),MRIt(J136,M136,V136,N136),IF(N136="PIOGFCPAY450",MAX(60,(0.3*J136)+35),"")),1),"")</f>
        <v/>
      </c>
      <c r="B136" s="413">
        <v>114</v>
      </c>
      <c r="C136" s="414"/>
      <c r="D136" s="449"/>
      <c r="E136" s="416" t="str">
        <f>IF('EXIST IP'!A115="","",'EXIST IP'!A115)</f>
        <v/>
      </c>
      <c r="F136" s="450" t="str">
        <f>IF('EXIST IP'!B115="","",'EXIST IP'!B115)</f>
        <v/>
      </c>
      <c r="G136" s="450" t="str">
        <f>IF('EXIST IP'!C115="","",'EXIST IP'!C115)</f>
        <v/>
      </c>
      <c r="H136" s="418" t="str">
        <f>IF('EXIST IP'!D115="","",'EXIST IP'!D115)</f>
        <v/>
      </c>
      <c r="I136" s="451" t="str">
        <f>IF(BASELINE!D115="","",BASELINE!D115)</f>
        <v/>
      </c>
      <c r="J136" s="420"/>
      <c r="K136" s="421"/>
      <c r="L136" s="422" t="str">
        <f>IF(FINAL!D115=0,"",FINAL!D115)</f>
        <v/>
      </c>
      <c r="M136" s="421"/>
      <c r="N136" s="421"/>
      <c r="O136" s="421"/>
      <c r="P136" s="423" t="str">
        <f t="shared" si="104"/>
        <v/>
      </c>
      <c r="Q136" s="424" t="str">
        <f t="shared" si="105"/>
        <v/>
      </c>
      <c r="R136" s="456"/>
      <c r="S136" s="452" t="str">
        <f t="shared" si="106"/>
        <v/>
      </c>
      <c r="T136" s="427" t="str">
        <f>IF(OR(BASELINE!I115&gt;BASELINE!J115,FINAL!I115&gt;FINAL!J115),"M.D.","")</f>
        <v/>
      </c>
      <c r="U136" s="428" t="str">
        <f t="shared" si="107"/>
        <v/>
      </c>
      <c r="V136" s="429" t="str">
        <f t="shared" si="108"/>
        <v/>
      </c>
      <c r="W136" s="429" t="str">
        <f t="shared" si="109"/>
        <v/>
      </c>
      <c r="X136" s="430" t="str">
        <f t="shared" si="110"/>
        <v/>
      </c>
      <c r="Y136" s="429" t="str">
        <f t="shared" si="111"/>
        <v/>
      </c>
      <c r="Z136" s="429" t="str">
        <f t="shared" si="149"/>
        <v/>
      </c>
      <c r="AA136" s="429" t="str">
        <f t="shared" si="150"/>
        <v/>
      </c>
      <c r="AB136" s="429" t="str">
        <f t="shared" si="151"/>
        <v/>
      </c>
      <c r="AC136" s="429" t="str">
        <f t="shared" si="152"/>
        <v/>
      </c>
      <c r="AD136" s="429" t="str">
        <f t="shared" si="153"/>
        <v/>
      </c>
      <c r="AE136" s="429" t="str">
        <f t="shared" si="112"/>
        <v/>
      </c>
      <c r="AF136" s="429" t="str">
        <f t="shared" si="93"/>
        <v/>
      </c>
      <c r="AG136" s="429" t="str">
        <f t="shared" si="154"/>
        <v/>
      </c>
      <c r="AH136" s="429" t="str">
        <f t="shared" si="155"/>
        <v/>
      </c>
      <c r="AI136" s="431" t="str">
        <f t="shared" si="96"/>
        <v/>
      </c>
      <c r="AJ136" s="429" t="str">
        <f t="shared" si="113"/>
        <v/>
      </c>
      <c r="AK136" s="429" t="str">
        <f t="shared" si="114"/>
        <v/>
      </c>
      <c r="AL136" s="429" t="str">
        <f t="shared" si="115"/>
        <v/>
      </c>
      <c r="AM136" s="429" t="str">
        <f t="shared" si="116"/>
        <v/>
      </c>
      <c r="AN136" s="432"/>
      <c r="AO136" s="432"/>
      <c r="AP136" s="205"/>
      <c r="AQ136" s="205"/>
      <c r="AR136" s="205"/>
      <c r="AS136" s="205"/>
      <c r="AT136" s="205"/>
      <c r="AU136" s="205"/>
      <c r="AV136" s="205"/>
      <c r="AW136" s="205"/>
      <c r="AX136" s="205"/>
      <c r="AY136" s="205"/>
      <c r="AZ136" s="432"/>
      <c r="BU136" s="152">
        <v>114</v>
      </c>
      <c r="BV136" s="433" t="str">
        <f t="shared" si="97"/>
        <v/>
      </c>
      <c r="BW136" s="433" t="str">
        <f t="shared" si="98"/>
        <v/>
      </c>
      <c r="BX136" s="434" t="str">
        <f t="shared" si="99"/>
        <v/>
      </c>
      <c r="BY136" s="205" t="str">
        <f t="shared" si="117"/>
        <v/>
      </c>
      <c r="BZ136" s="205" t="str">
        <f t="shared" si="147"/>
        <v/>
      </c>
      <c r="CA136" s="207" t="str">
        <f t="shared" si="148"/>
        <v/>
      </c>
      <c r="CB136" s="453" t="str">
        <f>IF(BY136="","",COUNTIF(BY$23:BY135,"&lt;1")+1)</f>
        <v/>
      </c>
      <c r="CC136" s="205" t="str">
        <f t="shared" si="118"/>
        <v/>
      </c>
      <c r="CD136" s="436" t="str">
        <f t="shared" si="156"/>
        <v/>
      </c>
      <c r="CE136" s="433" t="str">
        <f t="shared" si="119"/>
        <v/>
      </c>
      <c r="CF136" s="438" t="str">
        <f t="shared" si="157"/>
        <v/>
      </c>
      <c r="CG136" s="433" t="str">
        <f t="shared" si="158"/>
        <v/>
      </c>
      <c r="CH136" s="439"/>
      <c r="CI136" s="205" t="str">
        <f t="shared" si="120"/>
        <v/>
      </c>
      <c r="CJ136" s="205" t="str">
        <f t="shared" si="121"/>
        <v/>
      </c>
      <c r="CK136" s="205" t="str">
        <f>IF(OR(N136="PIPAY450",N136="PIPAY900"),MRIt(J136,M136,V136,N136),IF(N136="OGFConNEW",MRIt(H136,M136,V136,N136),IF(N136="PIOGFCPAY450",MAX(60,(0.3*J136)+35),"")))</f>
        <v/>
      </c>
      <c r="CL136" s="205" t="str">
        <f t="shared" si="122"/>
        <v/>
      </c>
      <c r="CM136" s="208">
        <f t="shared" si="123"/>
        <v>0</v>
      </c>
      <c r="CN136" s="440" t="str">
        <f>IFERROR(IF(N136="60PAY900",ADJ60x(CM136),IF(N136="75PAY450",ADJ75x(CM136),IF(N136="PIPAY900",ADJPoTthick(CM136,CL136),IF(N136="PIPAY450",ADJPoTthin(CM136,CL136),IF(N136="OGFConNEW",ADJPoTogfc(CL136),""))))),"must corr")</f>
        <v/>
      </c>
      <c r="CO136" s="441" t="str">
        <f t="shared" si="124"/>
        <v/>
      </c>
      <c r="CQ136" s="205" t="str">
        <f t="shared" si="125"/>
        <v/>
      </c>
      <c r="CR136" s="205" t="str">
        <f>IF(OR(N136="PIPAY450",N136="PIPAY900",N136="PIOGFCPAY450",N136="75OGFCPAY450"),MRIt(J136,M136,V136,N136),IF(N136="OGFConNEW",MRIt(H136,M136,V136,N136),""))</f>
        <v/>
      </c>
      <c r="CS136" s="205" t="str">
        <f t="shared" si="126"/>
        <v/>
      </c>
      <c r="CT136" s="208" t="str">
        <f t="shared" si="127"/>
        <v/>
      </c>
      <c r="CU136" s="440" t="str">
        <f>IFERROR(IF(N136="60PAY900",ADJ60x(CT136),IF(N136="75PAY450",ADJ75x(CT136),IF(N136="PIPAY900",ADJPoTthick(CT136,CS136),IF(N136="PIPAY450",ADJPoTthin(CT136,CS136),IF(N136="OGFConNEW",ADJPoTogfc(CS136),""))))),"must corr")</f>
        <v/>
      </c>
      <c r="CV136" s="442" t="str">
        <f t="shared" si="128"/>
        <v/>
      </c>
      <c r="CW136" s="443"/>
      <c r="CY136" s="207"/>
      <c r="CZ136" s="444" t="s">
        <v>1876</v>
      </c>
      <c r="DA136" s="445" t="str">
        <f>IFERROR(IF(AZ136=TRUE,corval(CO136,CV136),CO136),CZ136)</f>
        <v/>
      </c>
      <c r="DB136" s="205" t="b">
        <f t="shared" si="129"/>
        <v>0</v>
      </c>
      <c r="DC136" s="205" t="b">
        <f t="shared" si="130"/>
        <v>1</v>
      </c>
      <c r="DD136" s="205" t="b">
        <f t="shared" si="131"/>
        <v>1</v>
      </c>
      <c r="DE136" s="446" t="str">
        <f t="shared" si="132"/>
        <v/>
      </c>
      <c r="DG136" s="208" t="str">
        <f t="shared" si="133"/>
        <v/>
      </c>
      <c r="DH136" s="208">
        <f t="shared" si="134"/>
        <v>0</v>
      </c>
      <c r="DI136" s="205" t="e">
        <f t="shared" si="135"/>
        <v>#VALUE!</v>
      </c>
      <c r="DJ136" s="205" t="e">
        <f t="shared" si="136"/>
        <v>#VALUE!</v>
      </c>
      <c r="DK136" s="205" t="e">
        <f t="shared" si="137"/>
        <v>#VALUE!</v>
      </c>
      <c r="DM136" s="208">
        <f t="shared" si="138"/>
        <v>0</v>
      </c>
      <c r="DN136" s="208">
        <f t="shared" si="139"/>
        <v>0</v>
      </c>
      <c r="DO136" s="205">
        <f t="shared" si="140"/>
        <v>75</v>
      </c>
      <c r="DP136" s="205">
        <f t="shared" si="141"/>
        <v>0</v>
      </c>
      <c r="DQ136" s="446" t="e">
        <f t="shared" ca="1" si="142"/>
        <v>#NAME?</v>
      </c>
      <c r="DR136" s="446" t="e">
        <f t="shared" ca="1" si="143"/>
        <v>#NAME?</v>
      </c>
      <c r="DT136" s="208">
        <f t="shared" si="144"/>
        <v>0</v>
      </c>
      <c r="DU136" s="446" t="e">
        <f t="shared" ca="1" si="145"/>
        <v>#NAME?</v>
      </c>
      <c r="DV136" s="446" t="e">
        <f t="shared" ca="1" si="146"/>
        <v>#NAME?</v>
      </c>
    </row>
    <row r="137" spans="1:126" ht="15" customHeight="1" x14ac:dyDescent="0.25">
      <c r="A137" s="448" t="str">
        <f>IFERROR(ROUNDUP(IF(OR(N137="PIPAY450",N137="PIPAY900"),MRIt(J137,M137,V137,N137),IF(N137="PIOGFCPAY450",MAX(60,(0.3*J137)+35),"")),1),"")</f>
        <v/>
      </c>
      <c r="B137" s="413">
        <v>115</v>
      </c>
      <c r="C137" s="414"/>
      <c r="D137" s="449"/>
      <c r="E137" s="416" t="str">
        <f>IF('EXIST IP'!A116="","",'EXIST IP'!A116)</f>
        <v/>
      </c>
      <c r="F137" s="450" t="str">
        <f>IF('EXIST IP'!B116="","",'EXIST IP'!B116)</f>
        <v/>
      </c>
      <c r="G137" s="450" t="str">
        <f>IF('EXIST IP'!C116="","",'EXIST IP'!C116)</f>
        <v/>
      </c>
      <c r="H137" s="418" t="str">
        <f>IF('EXIST IP'!D116="","",'EXIST IP'!D116)</f>
        <v/>
      </c>
      <c r="I137" s="451" t="str">
        <f>IF(BASELINE!D116="","",BASELINE!D116)</f>
        <v/>
      </c>
      <c r="J137" s="420"/>
      <c r="K137" s="421"/>
      <c r="L137" s="422" t="str">
        <f>IF(FINAL!D116=0,"",FINAL!D116)</f>
        <v/>
      </c>
      <c r="M137" s="421"/>
      <c r="N137" s="421"/>
      <c r="O137" s="421"/>
      <c r="P137" s="423" t="str">
        <f t="shared" si="104"/>
        <v/>
      </c>
      <c r="Q137" s="424" t="str">
        <f t="shared" si="105"/>
        <v/>
      </c>
      <c r="R137" s="456"/>
      <c r="S137" s="452" t="str">
        <f t="shared" si="106"/>
        <v/>
      </c>
      <c r="T137" s="427" t="str">
        <f>IF(OR(BASELINE!I116&gt;BASELINE!J116,FINAL!I116&gt;FINAL!J116),"M.D.","")</f>
        <v/>
      </c>
      <c r="U137" s="428" t="str">
        <f t="shared" si="107"/>
        <v/>
      </c>
      <c r="V137" s="429" t="str">
        <f t="shared" si="108"/>
        <v/>
      </c>
      <c r="W137" s="429" t="str">
        <f t="shared" si="109"/>
        <v/>
      </c>
      <c r="X137" s="430" t="str">
        <f t="shared" si="110"/>
        <v/>
      </c>
      <c r="Y137" s="429" t="str">
        <f t="shared" si="111"/>
        <v/>
      </c>
      <c r="Z137" s="429" t="str">
        <f t="shared" si="149"/>
        <v/>
      </c>
      <c r="AA137" s="429" t="str">
        <f t="shared" si="150"/>
        <v/>
      </c>
      <c r="AB137" s="429" t="str">
        <f t="shared" si="151"/>
        <v/>
      </c>
      <c r="AC137" s="429" t="str">
        <f t="shared" si="152"/>
        <v/>
      </c>
      <c r="AD137" s="429" t="str">
        <f t="shared" si="153"/>
        <v/>
      </c>
      <c r="AE137" s="429" t="str">
        <f t="shared" si="112"/>
        <v/>
      </c>
      <c r="AF137" s="429" t="str">
        <f t="shared" si="93"/>
        <v/>
      </c>
      <c r="AG137" s="429" t="str">
        <f t="shared" si="154"/>
        <v/>
      </c>
      <c r="AH137" s="429" t="str">
        <f t="shared" si="155"/>
        <v/>
      </c>
      <c r="AI137" s="431" t="str">
        <f t="shared" si="96"/>
        <v/>
      </c>
      <c r="AJ137" s="429" t="str">
        <f t="shared" si="113"/>
        <v/>
      </c>
      <c r="AK137" s="429" t="str">
        <f t="shared" si="114"/>
        <v/>
      </c>
      <c r="AL137" s="429" t="str">
        <f t="shared" si="115"/>
        <v/>
      </c>
      <c r="AM137" s="429" t="str">
        <f t="shared" si="116"/>
        <v/>
      </c>
      <c r="AN137" s="432"/>
      <c r="AO137" s="432"/>
      <c r="AP137" s="205"/>
      <c r="AQ137" s="205"/>
      <c r="AR137" s="205"/>
      <c r="AS137" s="205"/>
      <c r="AT137" s="205"/>
      <c r="AU137" s="205"/>
      <c r="AV137" s="205"/>
      <c r="AW137" s="205"/>
      <c r="AX137" s="205"/>
      <c r="AY137" s="205"/>
      <c r="AZ137" s="432"/>
      <c r="BU137" s="152">
        <v>115</v>
      </c>
      <c r="BV137" s="433" t="str">
        <f t="shared" si="97"/>
        <v/>
      </c>
      <c r="BW137" s="433" t="str">
        <f t="shared" si="98"/>
        <v/>
      </c>
      <c r="BX137" s="434" t="str">
        <f t="shared" si="99"/>
        <v/>
      </c>
      <c r="BY137" s="205" t="str">
        <f t="shared" si="117"/>
        <v/>
      </c>
      <c r="BZ137" s="205" t="str">
        <f t="shared" si="147"/>
        <v/>
      </c>
      <c r="CA137" s="207" t="str">
        <f t="shared" si="148"/>
        <v/>
      </c>
      <c r="CB137" s="453" t="str">
        <f>IF(BY137="","",COUNTIF(BY$23:BY136,"&lt;1")+1)</f>
        <v/>
      </c>
      <c r="CC137" s="205" t="str">
        <f t="shared" si="118"/>
        <v/>
      </c>
      <c r="CD137" s="436" t="str">
        <f t="shared" si="156"/>
        <v/>
      </c>
      <c r="CE137" s="433" t="str">
        <f t="shared" si="119"/>
        <v/>
      </c>
      <c r="CF137" s="438" t="str">
        <f t="shared" si="157"/>
        <v/>
      </c>
      <c r="CG137" s="433" t="str">
        <f t="shared" si="158"/>
        <v/>
      </c>
      <c r="CH137" s="439"/>
      <c r="CI137" s="205" t="str">
        <f t="shared" si="120"/>
        <v/>
      </c>
      <c r="CJ137" s="205" t="str">
        <f t="shared" si="121"/>
        <v/>
      </c>
      <c r="CK137" s="205" t="str">
        <f>IF(OR(N137="PIPAY450",N137="PIPAY900"),MRIt(J137,M137,V137,N137),IF(N137="OGFConNEW",MRIt(H137,M137,V137,N137),IF(N137="PIOGFCPAY450",MAX(60,(0.3*J137)+35),"")))</f>
        <v/>
      </c>
      <c r="CL137" s="205" t="str">
        <f t="shared" si="122"/>
        <v/>
      </c>
      <c r="CM137" s="208">
        <f t="shared" si="123"/>
        <v>0</v>
      </c>
      <c r="CN137" s="440" t="str">
        <f>IFERROR(IF(N137="60PAY900",ADJ60x(CM137),IF(N137="75PAY450",ADJ75x(CM137),IF(N137="PIPAY900",ADJPoTthick(CM137,CL137),IF(N137="PIPAY450",ADJPoTthin(CM137,CL137),IF(N137="OGFConNEW",ADJPoTogfc(CL137),""))))),"must corr")</f>
        <v/>
      </c>
      <c r="CO137" s="441" t="str">
        <f t="shared" si="124"/>
        <v/>
      </c>
      <c r="CQ137" s="205" t="str">
        <f t="shared" si="125"/>
        <v/>
      </c>
      <c r="CR137" s="205" t="str">
        <f>IF(OR(N137="PIPAY450",N137="PIPAY900",N137="PIOGFCPAY450",N137="75OGFCPAY450"),MRIt(J137,M137,V137,N137),IF(N137="OGFConNEW",MRIt(H137,M137,V137,N137),""))</f>
        <v/>
      </c>
      <c r="CS137" s="205" t="str">
        <f t="shared" si="126"/>
        <v/>
      </c>
      <c r="CT137" s="208" t="str">
        <f t="shared" si="127"/>
        <v/>
      </c>
      <c r="CU137" s="440" t="str">
        <f>IFERROR(IF(N137="60PAY900",ADJ60x(CT137),IF(N137="75PAY450",ADJ75x(CT137),IF(N137="PIPAY900",ADJPoTthick(CT137,CS137),IF(N137="PIPAY450",ADJPoTthin(CT137,CS137),IF(N137="OGFConNEW",ADJPoTogfc(CS137),""))))),"must corr")</f>
        <v/>
      </c>
      <c r="CV137" s="442" t="str">
        <f t="shared" si="128"/>
        <v/>
      </c>
      <c r="CW137" s="443"/>
      <c r="CY137" s="207"/>
      <c r="CZ137" s="444" t="s">
        <v>1876</v>
      </c>
      <c r="DA137" s="445" t="str">
        <f>IFERROR(IF(AZ137=TRUE,corval(CO137,CV137),CO137),CZ137)</f>
        <v/>
      </c>
      <c r="DB137" s="205" t="b">
        <f t="shared" si="129"/>
        <v>0</v>
      </c>
      <c r="DC137" s="205" t="b">
        <f t="shared" si="130"/>
        <v>1</v>
      </c>
      <c r="DD137" s="205" t="b">
        <f t="shared" si="131"/>
        <v>1</v>
      </c>
      <c r="DE137" s="446" t="str">
        <f t="shared" si="132"/>
        <v/>
      </c>
      <c r="DG137" s="208" t="str">
        <f t="shared" si="133"/>
        <v/>
      </c>
      <c r="DH137" s="208">
        <f t="shared" si="134"/>
        <v>0</v>
      </c>
      <c r="DI137" s="205" t="e">
        <f t="shared" si="135"/>
        <v>#VALUE!</v>
      </c>
      <c r="DJ137" s="205" t="e">
        <f t="shared" si="136"/>
        <v>#VALUE!</v>
      </c>
      <c r="DK137" s="205" t="e">
        <f t="shared" si="137"/>
        <v>#VALUE!</v>
      </c>
      <c r="DM137" s="208">
        <f t="shared" si="138"/>
        <v>0</v>
      </c>
      <c r="DN137" s="208">
        <f t="shared" si="139"/>
        <v>0</v>
      </c>
      <c r="DO137" s="205">
        <f t="shared" si="140"/>
        <v>75</v>
      </c>
      <c r="DP137" s="205">
        <f t="shared" si="141"/>
        <v>0</v>
      </c>
      <c r="DQ137" s="446" t="e">
        <f t="shared" ca="1" si="142"/>
        <v>#NAME?</v>
      </c>
      <c r="DR137" s="446" t="e">
        <f t="shared" ca="1" si="143"/>
        <v>#NAME?</v>
      </c>
      <c r="DT137" s="208">
        <f t="shared" si="144"/>
        <v>0</v>
      </c>
      <c r="DU137" s="446" t="e">
        <f t="shared" ca="1" si="145"/>
        <v>#NAME?</v>
      </c>
      <c r="DV137" s="446" t="e">
        <f t="shared" ca="1" si="146"/>
        <v>#NAME?</v>
      </c>
    </row>
    <row r="138" spans="1:126" ht="15.75" x14ac:dyDescent="0.25">
      <c r="A138" s="448" t="str">
        <f>IFERROR(ROUNDUP(IF(OR(N138="PIPAY450",N138="PIPAY900"),MRIt(J138,M138,V138,N138),IF(N138="PIOGFCPAY450",MAX(60,(0.3*J138)+35),"")),1),"")</f>
        <v/>
      </c>
      <c r="B138" s="413">
        <v>116</v>
      </c>
      <c r="C138" s="414"/>
      <c r="D138" s="449"/>
      <c r="E138" s="416" t="str">
        <f>IF('EXIST IP'!A117="","",'EXIST IP'!A117)</f>
        <v/>
      </c>
      <c r="F138" s="450" t="str">
        <f>IF('EXIST IP'!B117="","",'EXIST IP'!B117)</f>
        <v/>
      </c>
      <c r="G138" s="450" t="str">
        <f>IF('EXIST IP'!C117="","",'EXIST IP'!C117)</f>
        <v/>
      </c>
      <c r="H138" s="418" t="str">
        <f>IF('EXIST IP'!D117="","",'EXIST IP'!D117)</f>
        <v/>
      </c>
      <c r="I138" s="451" t="str">
        <f>IF(BASELINE!D117="","",BASELINE!D117)</f>
        <v/>
      </c>
      <c r="J138" s="420"/>
      <c r="K138" s="421"/>
      <c r="L138" s="422" t="str">
        <f>IF(FINAL!D117=0,"",FINAL!D117)</f>
        <v/>
      </c>
      <c r="M138" s="421"/>
      <c r="N138" s="421"/>
      <c r="O138" s="421"/>
      <c r="P138" s="423" t="str">
        <f t="shared" si="104"/>
        <v/>
      </c>
      <c r="Q138" s="424" t="str">
        <f t="shared" si="105"/>
        <v/>
      </c>
      <c r="R138" s="456"/>
      <c r="S138" s="452" t="str">
        <f t="shared" si="106"/>
        <v/>
      </c>
      <c r="T138" s="427" t="str">
        <f>IF(OR(BASELINE!I117&gt;BASELINE!J117,FINAL!I117&gt;FINAL!J117),"M.D.","")</f>
        <v/>
      </c>
      <c r="U138" s="428" t="str">
        <f t="shared" si="107"/>
        <v/>
      </c>
      <c r="V138" s="429" t="str">
        <f t="shared" si="108"/>
        <v/>
      </c>
      <c r="W138" s="429" t="str">
        <f t="shared" si="109"/>
        <v/>
      </c>
      <c r="X138" s="430" t="str">
        <f t="shared" si="110"/>
        <v/>
      </c>
      <c r="Y138" s="429" t="str">
        <f t="shared" si="111"/>
        <v/>
      </c>
      <c r="Z138" s="429" t="str">
        <f t="shared" si="149"/>
        <v/>
      </c>
      <c r="AA138" s="429" t="str">
        <f t="shared" si="150"/>
        <v/>
      </c>
      <c r="AB138" s="429" t="str">
        <f t="shared" si="151"/>
        <v/>
      </c>
      <c r="AC138" s="429" t="str">
        <f t="shared" si="152"/>
        <v/>
      </c>
      <c r="AD138" s="429" t="str">
        <f t="shared" si="153"/>
        <v/>
      </c>
      <c r="AE138" s="429" t="str">
        <f t="shared" si="112"/>
        <v/>
      </c>
      <c r="AF138" s="429" t="str">
        <f t="shared" si="93"/>
        <v/>
      </c>
      <c r="AG138" s="429" t="str">
        <f t="shared" si="154"/>
        <v/>
      </c>
      <c r="AH138" s="429" t="str">
        <f t="shared" si="155"/>
        <v/>
      </c>
      <c r="AI138" s="431" t="str">
        <f t="shared" si="96"/>
        <v/>
      </c>
      <c r="AJ138" s="429" t="str">
        <f t="shared" si="113"/>
        <v/>
      </c>
      <c r="AK138" s="429" t="str">
        <f t="shared" si="114"/>
        <v/>
      </c>
      <c r="AL138" s="429" t="str">
        <f t="shared" si="115"/>
        <v/>
      </c>
      <c r="AM138" s="429" t="str">
        <f t="shared" si="116"/>
        <v/>
      </c>
      <c r="AN138" s="432"/>
      <c r="AO138" s="432"/>
      <c r="AP138" s="205"/>
      <c r="AQ138" s="205"/>
      <c r="AR138" s="205"/>
      <c r="AS138" s="205"/>
      <c r="AT138" s="205"/>
      <c r="AU138" s="205"/>
      <c r="AV138" s="205"/>
      <c r="AW138" s="205"/>
      <c r="AX138" s="205"/>
      <c r="AY138" s="205"/>
      <c r="AZ138" s="432"/>
      <c r="BU138" s="152">
        <v>116</v>
      </c>
      <c r="BV138" s="433" t="str">
        <f t="shared" si="97"/>
        <v/>
      </c>
      <c r="BW138" s="433" t="str">
        <f t="shared" si="98"/>
        <v/>
      </c>
      <c r="BX138" s="434" t="str">
        <f t="shared" si="99"/>
        <v/>
      </c>
      <c r="BY138" s="205" t="str">
        <f t="shared" si="117"/>
        <v/>
      </c>
      <c r="BZ138" s="205" t="str">
        <f t="shared" si="147"/>
        <v/>
      </c>
      <c r="CA138" s="207" t="str">
        <f t="shared" si="148"/>
        <v/>
      </c>
      <c r="CB138" s="453" t="str">
        <f>IF(BY138="","",COUNTIF(BY$23:BY137,"&lt;1")+1)</f>
        <v/>
      </c>
      <c r="CC138" s="205" t="str">
        <f t="shared" si="118"/>
        <v/>
      </c>
      <c r="CD138" s="436" t="str">
        <f t="shared" si="156"/>
        <v/>
      </c>
      <c r="CE138" s="433" t="str">
        <f t="shared" si="119"/>
        <v/>
      </c>
      <c r="CF138" s="438" t="str">
        <f t="shared" si="157"/>
        <v/>
      </c>
      <c r="CG138" s="433" t="str">
        <f t="shared" si="158"/>
        <v/>
      </c>
      <c r="CH138" s="439"/>
      <c r="CI138" s="205" t="str">
        <f t="shared" si="120"/>
        <v/>
      </c>
      <c r="CJ138" s="205" t="str">
        <f t="shared" si="121"/>
        <v/>
      </c>
      <c r="CK138" s="205" t="str">
        <f>IF(OR(N138="PIPAY450",N138="PIPAY900"),MRIt(J138,M138,V138,N138),IF(N138="OGFConNEW",MRIt(H138,M138,V138,N138),IF(N138="PIOGFCPAY450",MAX(60,(0.3*J138)+35),"")))</f>
        <v/>
      </c>
      <c r="CL138" s="205" t="str">
        <f t="shared" si="122"/>
        <v/>
      </c>
      <c r="CM138" s="208">
        <f t="shared" si="123"/>
        <v>0</v>
      </c>
      <c r="CN138" s="440" t="str">
        <f>IFERROR(IF(N138="60PAY900",ADJ60x(CM138),IF(N138="75PAY450",ADJ75x(CM138),IF(N138="PIPAY900",ADJPoTthick(CM138,CL138),IF(N138="PIPAY450",ADJPoTthin(CM138,CL138),IF(N138="OGFConNEW",ADJPoTogfc(CL138),""))))),"must corr")</f>
        <v/>
      </c>
      <c r="CO138" s="441" t="str">
        <f t="shared" si="124"/>
        <v/>
      </c>
      <c r="CQ138" s="205" t="str">
        <f t="shared" si="125"/>
        <v/>
      </c>
      <c r="CR138" s="205" t="str">
        <f>IF(OR(N138="PIPAY450",N138="PIPAY900",N138="PIOGFCPAY450",N138="75OGFCPAY450"),MRIt(J138,M138,V138,N138),IF(N138="OGFConNEW",MRIt(H138,M138,V138,N138),""))</f>
        <v/>
      </c>
      <c r="CS138" s="205" t="str">
        <f t="shared" si="126"/>
        <v/>
      </c>
      <c r="CT138" s="208" t="str">
        <f t="shared" si="127"/>
        <v/>
      </c>
      <c r="CU138" s="440" t="str">
        <f>IFERROR(IF(N138="60PAY900",ADJ60x(CT138),IF(N138="75PAY450",ADJ75x(CT138),IF(N138="PIPAY900",ADJPoTthick(CT138,CS138),IF(N138="PIPAY450",ADJPoTthin(CT138,CS138),IF(N138="OGFConNEW",ADJPoTogfc(CS138),""))))),"must corr")</f>
        <v/>
      </c>
      <c r="CV138" s="442" t="str">
        <f t="shared" si="128"/>
        <v/>
      </c>
      <c r="CW138" s="443"/>
      <c r="CY138" s="207"/>
      <c r="CZ138" s="444" t="s">
        <v>1876</v>
      </c>
      <c r="DA138" s="445" t="str">
        <f>IFERROR(IF(AZ138=TRUE,corval(CO138,CV138),CO138),CZ138)</f>
        <v/>
      </c>
      <c r="DB138" s="205" t="b">
        <f t="shared" si="129"/>
        <v>0</v>
      </c>
      <c r="DC138" s="205" t="b">
        <f t="shared" si="130"/>
        <v>1</v>
      </c>
      <c r="DD138" s="205" t="b">
        <f t="shared" si="131"/>
        <v>1</v>
      </c>
      <c r="DE138" s="446" t="str">
        <f t="shared" si="132"/>
        <v/>
      </c>
      <c r="DG138" s="208" t="str">
        <f t="shared" si="133"/>
        <v/>
      </c>
      <c r="DH138" s="208">
        <f t="shared" si="134"/>
        <v>0</v>
      </c>
      <c r="DI138" s="205" t="e">
        <f t="shared" si="135"/>
        <v>#VALUE!</v>
      </c>
      <c r="DJ138" s="205" t="e">
        <f t="shared" si="136"/>
        <v>#VALUE!</v>
      </c>
      <c r="DK138" s="205" t="e">
        <f t="shared" si="137"/>
        <v>#VALUE!</v>
      </c>
      <c r="DM138" s="208">
        <f t="shared" si="138"/>
        <v>0</v>
      </c>
      <c r="DN138" s="208">
        <f t="shared" si="139"/>
        <v>0</v>
      </c>
      <c r="DO138" s="205">
        <f t="shared" si="140"/>
        <v>75</v>
      </c>
      <c r="DP138" s="205">
        <f t="shared" si="141"/>
        <v>0</v>
      </c>
      <c r="DQ138" s="446" t="e">
        <f t="shared" ca="1" si="142"/>
        <v>#NAME?</v>
      </c>
      <c r="DR138" s="446" t="e">
        <f t="shared" ca="1" si="143"/>
        <v>#NAME?</v>
      </c>
      <c r="DT138" s="208">
        <f t="shared" si="144"/>
        <v>0</v>
      </c>
      <c r="DU138" s="446" t="e">
        <f t="shared" ca="1" si="145"/>
        <v>#NAME?</v>
      </c>
      <c r="DV138" s="446" t="e">
        <f t="shared" ca="1" si="146"/>
        <v>#NAME?</v>
      </c>
    </row>
    <row r="139" spans="1:126" ht="15.75" x14ac:dyDescent="0.25">
      <c r="A139" s="448" t="str">
        <f>IFERROR(ROUNDUP(IF(OR(N139="PIPAY450",N139="PIPAY900"),MRIt(J139,M139,V139,N139),IF(N139="PIOGFCPAY450",MAX(60,(0.3*J139)+35),"")),1),"")</f>
        <v/>
      </c>
      <c r="B139" s="413">
        <v>117</v>
      </c>
      <c r="C139" s="414"/>
      <c r="D139" s="449"/>
      <c r="E139" s="416" t="str">
        <f>IF('EXIST IP'!A118="","",'EXIST IP'!A118)</f>
        <v/>
      </c>
      <c r="F139" s="450" t="str">
        <f>IF('EXIST IP'!B118="","",'EXIST IP'!B118)</f>
        <v/>
      </c>
      <c r="G139" s="450" t="str">
        <f>IF('EXIST IP'!C118="","",'EXIST IP'!C118)</f>
        <v/>
      </c>
      <c r="H139" s="418" t="str">
        <f>IF('EXIST IP'!D118="","",'EXIST IP'!D118)</f>
        <v/>
      </c>
      <c r="I139" s="451" t="str">
        <f>IF(BASELINE!D118="","",BASELINE!D118)</f>
        <v/>
      </c>
      <c r="J139" s="420"/>
      <c r="K139" s="421"/>
      <c r="L139" s="422" t="str">
        <f>IF(FINAL!D118=0,"",FINAL!D118)</f>
        <v/>
      </c>
      <c r="M139" s="421"/>
      <c r="N139" s="421"/>
      <c r="O139" s="421"/>
      <c r="P139" s="423" t="str">
        <f t="shared" si="104"/>
        <v/>
      </c>
      <c r="Q139" s="424" t="str">
        <f t="shared" si="105"/>
        <v/>
      </c>
      <c r="R139" s="456"/>
      <c r="S139" s="452" t="str">
        <f t="shared" si="106"/>
        <v/>
      </c>
      <c r="T139" s="427" t="str">
        <f>IF(OR(BASELINE!I118&gt;BASELINE!J118,FINAL!I118&gt;FINAL!J118),"M.D.","")</f>
        <v/>
      </c>
      <c r="U139" s="428" t="str">
        <f t="shared" si="107"/>
        <v/>
      </c>
      <c r="V139" s="429" t="str">
        <f t="shared" si="108"/>
        <v/>
      </c>
      <c r="W139" s="429" t="str">
        <f t="shared" si="109"/>
        <v/>
      </c>
      <c r="X139" s="430" t="str">
        <f t="shared" si="110"/>
        <v/>
      </c>
      <c r="Y139" s="429" t="str">
        <f t="shared" si="111"/>
        <v/>
      </c>
      <c r="Z139" s="429" t="str">
        <f t="shared" si="149"/>
        <v/>
      </c>
      <c r="AA139" s="429" t="str">
        <f t="shared" si="150"/>
        <v/>
      </c>
      <c r="AB139" s="429" t="str">
        <f t="shared" si="151"/>
        <v/>
      </c>
      <c r="AC139" s="429" t="str">
        <f t="shared" si="152"/>
        <v/>
      </c>
      <c r="AD139" s="429" t="str">
        <f t="shared" si="153"/>
        <v/>
      </c>
      <c r="AE139" s="429" t="str">
        <f t="shared" si="112"/>
        <v/>
      </c>
      <c r="AF139" s="429" t="str">
        <f t="shared" si="93"/>
        <v/>
      </c>
      <c r="AG139" s="429" t="str">
        <f t="shared" si="154"/>
        <v/>
      </c>
      <c r="AH139" s="429" t="str">
        <f t="shared" si="155"/>
        <v/>
      </c>
      <c r="AI139" s="431" t="str">
        <f t="shared" si="96"/>
        <v/>
      </c>
      <c r="AJ139" s="429" t="str">
        <f t="shared" si="113"/>
        <v/>
      </c>
      <c r="AK139" s="429" t="str">
        <f t="shared" si="114"/>
        <v/>
      </c>
      <c r="AL139" s="429" t="str">
        <f t="shared" si="115"/>
        <v/>
      </c>
      <c r="AM139" s="429" t="str">
        <f t="shared" si="116"/>
        <v/>
      </c>
      <c r="AN139" s="432"/>
      <c r="AO139" s="432"/>
      <c r="AP139" s="205"/>
      <c r="AQ139" s="205"/>
      <c r="AR139" s="205"/>
      <c r="AS139" s="205"/>
      <c r="AT139" s="205"/>
      <c r="AU139" s="205"/>
      <c r="AV139" s="205"/>
      <c r="AW139" s="205"/>
      <c r="AX139" s="205"/>
      <c r="AY139" s="205"/>
      <c r="AZ139" s="432"/>
      <c r="BU139" s="152">
        <v>117</v>
      </c>
      <c r="BV139" s="433" t="str">
        <f t="shared" si="97"/>
        <v/>
      </c>
      <c r="BW139" s="433" t="str">
        <f t="shared" si="98"/>
        <v/>
      </c>
      <c r="BX139" s="434" t="str">
        <f t="shared" si="99"/>
        <v/>
      </c>
      <c r="BY139" s="205" t="str">
        <f t="shared" si="117"/>
        <v/>
      </c>
      <c r="BZ139" s="205" t="str">
        <f t="shared" si="147"/>
        <v/>
      </c>
      <c r="CA139" s="207" t="str">
        <f t="shared" si="148"/>
        <v/>
      </c>
      <c r="CB139" s="453" t="str">
        <f>IF(BY139="","",COUNTIF(BY$23:BY138,"&lt;1")+1)</f>
        <v/>
      </c>
      <c r="CC139" s="205" t="str">
        <f t="shared" si="118"/>
        <v/>
      </c>
      <c r="CD139" s="436" t="str">
        <f t="shared" si="156"/>
        <v/>
      </c>
      <c r="CE139" s="433" t="str">
        <f t="shared" si="119"/>
        <v/>
      </c>
      <c r="CF139" s="438" t="str">
        <f t="shared" si="157"/>
        <v/>
      </c>
      <c r="CG139" s="433" t="str">
        <f t="shared" si="158"/>
        <v/>
      </c>
      <c r="CH139" s="439"/>
      <c r="CI139" s="205" t="str">
        <f t="shared" si="120"/>
        <v/>
      </c>
      <c r="CJ139" s="205" t="str">
        <f t="shared" si="121"/>
        <v/>
      </c>
      <c r="CK139" s="205" t="str">
        <f>IF(OR(N139="PIPAY450",N139="PIPAY900"),MRIt(J139,M139,V139,N139),IF(N139="OGFConNEW",MRIt(H139,M139,V139,N139),IF(N139="PIOGFCPAY450",MAX(60,(0.3*J139)+35),"")))</f>
        <v/>
      </c>
      <c r="CL139" s="205" t="str">
        <f t="shared" si="122"/>
        <v/>
      </c>
      <c r="CM139" s="208">
        <f t="shared" si="123"/>
        <v>0</v>
      </c>
      <c r="CN139" s="440" t="str">
        <f>IFERROR(IF(N139="60PAY900",ADJ60x(CM139),IF(N139="75PAY450",ADJ75x(CM139),IF(N139="PIPAY900",ADJPoTthick(CM139,CL139),IF(N139="PIPAY450",ADJPoTthin(CM139,CL139),IF(N139="OGFConNEW",ADJPoTogfc(CL139),""))))),"must corr")</f>
        <v/>
      </c>
      <c r="CO139" s="441" t="str">
        <f t="shared" si="124"/>
        <v/>
      </c>
      <c r="CQ139" s="205" t="str">
        <f t="shared" si="125"/>
        <v/>
      </c>
      <c r="CR139" s="205" t="str">
        <f>IF(OR(N139="PIPAY450",N139="PIPAY900",N139="PIOGFCPAY450",N139="75OGFCPAY450"),MRIt(J139,M139,V139,N139),IF(N139="OGFConNEW",MRIt(H139,M139,V139,N139),""))</f>
        <v/>
      </c>
      <c r="CS139" s="205" t="str">
        <f t="shared" si="126"/>
        <v/>
      </c>
      <c r="CT139" s="208" t="str">
        <f t="shared" si="127"/>
        <v/>
      </c>
      <c r="CU139" s="440" t="str">
        <f>IFERROR(IF(N139="60PAY900",ADJ60x(CT139),IF(N139="75PAY450",ADJ75x(CT139),IF(N139="PIPAY900",ADJPoTthick(CT139,CS139),IF(N139="PIPAY450",ADJPoTthin(CT139,CS139),IF(N139="OGFConNEW",ADJPoTogfc(CS139),""))))),"must corr")</f>
        <v/>
      </c>
      <c r="CV139" s="442" t="str">
        <f t="shared" si="128"/>
        <v/>
      </c>
      <c r="CW139" s="443"/>
      <c r="CY139" s="207"/>
      <c r="CZ139" s="444" t="s">
        <v>1876</v>
      </c>
      <c r="DA139" s="445" t="str">
        <f>IFERROR(IF(AZ139=TRUE,corval(CO139,CV139),CO139),CZ139)</f>
        <v/>
      </c>
      <c r="DB139" s="205" t="b">
        <f t="shared" si="129"/>
        <v>0</v>
      </c>
      <c r="DC139" s="205" t="b">
        <f t="shared" si="130"/>
        <v>1</v>
      </c>
      <c r="DD139" s="205" t="b">
        <f t="shared" si="131"/>
        <v>1</v>
      </c>
      <c r="DE139" s="446" t="str">
        <f t="shared" si="132"/>
        <v/>
      </c>
      <c r="DG139" s="208" t="str">
        <f t="shared" si="133"/>
        <v/>
      </c>
      <c r="DH139" s="208">
        <f t="shared" si="134"/>
        <v>0</v>
      </c>
      <c r="DI139" s="205" t="e">
        <f t="shared" si="135"/>
        <v>#VALUE!</v>
      </c>
      <c r="DJ139" s="205" t="e">
        <f t="shared" si="136"/>
        <v>#VALUE!</v>
      </c>
      <c r="DK139" s="205" t="e">
        <f t="shared" si="137"/>
        <v>#VALUE!</v>
      </c>
      <c r="DM139" s="208">
        <f t="shared" si="138"/>
        <v>0</v>
      </c>
      <c r="DN139" s="208">
        <f t="shared" si="139"/>
        <v>0</v>
      </c>
      <c r="DO139" s="205">
        <f t="shared" si="140"/>
        <v>75</v>
      </c>
      <c r="DP139" s="205">
        <f t="shared" si="141"/>
        <v>0</v>
      </c>
      <c r="DQ139" s="446" t="e">
        <f t="shared" ca="1" si="142"/>
        <v>#NAME?</v>
      </c>
      <c r="DR139" s="446" t="e">
        <f t="shared" ca="1" si="143"/>
        <v>#NAME?</v>
      </c>
      <c r="DT139" s="208">
        <f t="shared" si="144"/>
        <v>0</v>
      </c>
      <c r="DU139" s="446" t="e">
        <f t="shared" ca="1" si="145"/>
        <v>#NAME?</v>
      </c>
      <c r="DV139" s="446" t="e">
        <f t="shared" ca="1" si="146"/>
        <v>#NAME?</v>
      </c>
    </row>
    <row r="140" spans="1:126" ht="15" customHeight="1" x14ac:dyDescent="0.25">
      <c r="A140" s="448" t="str">
        <f>IFERROR(ROUNDUP(IF(OR(N140="PIPAY450",N140="PIPAY900"),MRIt(J140,M140,V140,N140),IF(N140="PIOGFCPAY450",MAX(60,(0.3*J140)+35),"")),1),"")</f>
        <v/>
      </c>
      <c r="B140" s="413">
        <v>118</v>
      </c>
      <c r="C140" s="414"/>
      <c r="D140" s="449"/>
      <c r="E140" s="416" t="str">
        <f>IF('EXIST IP'!A119="","",'EXIST IP'!A119)</f>
        <v/>
      </c>
      <c r="F140" s="450" t="str">
        <f>IF('EXIST IP'!B119="","",'EXIST IP'!B119)</f>
        <v/>
      </c>
      <c r="G140" s="450" t="str">
        <f>IF('EXIST IP'!C119="","",'EXIST IP'!C119)</f>
        <v/>
      </c>
      <c r="H140" s="418" t="str">
        <f>IF('EXIST IP'!D119="","",'EXIST IP'!D119)</f>
        <v/>
      </c>
      <c r="I140" s="451" t="str">
        <f>IF(BASELINE!D119="","",BASELINE!D119)</f>
        <v/>
      </c>
      <c r="J140" s="420"/>
      <c r="K140" s="421"/>
      <c r="L140" s="422" t="str">
        <f>IF(FINAL!D119=0,"",FINAL!D119)</f>
        <v/>
      </c>
      <c r="M140" s="421"/>
      <c r="N140" s="421"/>
      <c r="O140" s="421"/>
      <c r="P140" s="423" t="str">
        <f t="shared" si="104"/>
        <v/>
      </c>
      <c r="Q140" s="424" t="str">
        <f t="shared" si="105"/>
        <v/>
      </c>
      <c r="R140" s="456"/>
      <c r="S140" s="452" t="str">
        <f t="shared" si="106"/>
        <v/>
      </c>
      <c r="T140" s="427" t="str">
        <f>IF(OR(BASELINE!I119&gt;BASELINE!J119,FINAL!I119&gt;FINAL!J119),"M.D.","")</f>
        <v/>
      </c>
      <c r="U140" s="428" t="str">
        <f t="shared" si="107"/>
        <v/>
      </c>
      <c r="V140" s="429" t="str">
        <f t="shared" si="108"/>
        <v/>
      </c>
      <c r="W140" s="429" t="str">
        <f t="shared" si="109"/>
        <v/>
      </c>
      <c r="X140" s="430" t="str">
        <f t="shared" si="110"/>
        <v/>
      </c>
      <c r="Y140" s="429" t="str">
        <f t="shared" si="111"/>
        <v/>
      </c>
      <c r="Z140" s="429" t="str">
        <f t="shared" si="149"/>
        <v/>
      </c>
      <c r="AA140" s="429" t="str">
        <f t="shared" si="150"/>
        <v/>
      </c>
      <c r="AB140" s="429" t="str">
        <f t="shared" si="151"/>
        <v/>
      </c>
      <c r="AC140" s="429" t="str">
        <f t="shared" si="152"/>
        <v/>
      </c>
      <c r="AD140" s="429" t="str">
        <f t="shared" si="153"/>
        <v/>
      </c>
      <c r="AE140" s="429" t="str">
        <f t="shared" si="112"/>
        <v/>
      </c>
      <c r="AF140" s="429" t="str">
        <f t="shared" si="93"/>
        <v/>
      </c>
      <c r="AG140" s="429" t="str">
        <f t="shared" si="154"/>
        <v/>
      </c>
      <c r="AH140" s="429" t="str">
        <f t="shared" si="155"/>
        <v/>
      </c>
      <c r="AI140" s="431" t="str">
        <f t="shared" si="96"/>
        <v/>
      </c>
      <c r="AJ140" s="429" t="str">
        <f t="shared" si="113"/>
        <v/>
      </c>
      <c r="AK140" s="429" t="str">
        <f t="shared" si="114"/>
        <v/>
      </c>
      <c r="AL140" s="429" t="str">
        <f t="shared" si="115"/>
        <v/>
      </c>
      <c r="AM140" s="429" t="str">
        <f t="shared" si="116"/>
        <v/>
      </c>
      <c r="AN140" s="432"/>
      <c r="AO140" s="432"/>
      <c r="AP140" s="205"/>
      <c r="AQ140" s="205"/>
      <c r="AR140" s="205"/>
      <c r="AS140" s="205"/>
      <c r="AT140" s="205"/>
      <c r="AU140" s="205"/>
      <c r="AV140" s="205"/>
      <c r="AW140" s="205"/>
      <c r="AX140" s="205"/>
      <c r="AY140" s="205"/>
      <c r="AZ140" s="432"/>
      <c r="BU140" s="152">
        <v>118</v>
      </c>
      <c r="BV140" s="433" t="str">
        <f t="shared" si="97"/>
        <v/>
      </c>
      <c r="BW140" s="433" t="str">
        <f t="shared" si="98"/>
        <v/>
      </c>
      <c r="BX140" s="434" t="str">
        <f t="shared" si="99"/>
        <v/>
      </c>
      <c r="BY140" s="205" t="str">
        <f t="shared" si="117"/>
        <v/>
      </c>
      <c r="BZ140" s="205" t="str">
        <f t="shared" si="147"/>
        <v/>
      </c>
      <c r="CA140" s="207" t="str">
        <f t="shared" si="148"/>
        <v/>
      </c>
      <c r="CB140" s="453" t="str">
        <f>IF(BY140="","",COUNTIF(BY$23:BY139,"&lt;1")+1)</f>
        <v/>
      </c>
      <c r="CC140" s="205" t="str">
        <f t="shared" si="118"/>
        <v/>
      </c>
      <c r="CD140" s="436" t="str">
        <f t="shared" si="156"/>
        <v/>
      </c>
      <c r="CE140" s="433" t="str">
        <f t="shared" si="119"/>
        <v/>
      </c>
      <c r="CF140" s="438" t="str">
        <f t="shared" si="157"/>
        <v/>
      </c>
      <c r="CG140" s="433" t="str">
        <f t="shared" si="158"/>
        <v/>
      </c>
      <c r="CH140" s="439"/>
      <c r="CI140" s="205" t="str">
        <f t="shared" si="120"/>
        <v/>
      </c>
      <c r="CJ140" s="205" t="str">
        <f t="shared" si="121"/>
        <v/>
      </c>
      <c r="CK140" s="205" t="str">
        <f>IF(OR(N140="PIPAY450",N140="PIPAY900"),MRIt(J140,M140,V140,N140),IF(N140="OGFConNEW",MRIt(H140,M140,V140,N140),IF(N140="PIOGFCPAY450",MAX(60,(0.3*J140)+35),"")))</f>
        <v/>
      </c>
      <c r="CL140" s="205" t="str">
        <f t="shared" si="122"/>
        <v/>
      </c>
      <c r="CM140" s="208">
        <f t="shared" si="123"/>
        <v>0</v>
      </c>
      <c r="CN140" s="440" t="str">
        <f>IFERROR(IF(N140="60PAY900",ADJ60x(CM140),IF(N140="75PAY450",ADJ75x(CM140),IF(N140="PIPAY900",ADJPoTthick(CM140,CL140),IF(N140="PIPAY450",ADJPoTthin(CM140,CL140),IF(N140="OGFConNEW",ADJPoTogfc(CL140),""))))),"must corr")</f>
        <v/>
      </c>
      <c r="CO140" s="441" t="str">
        <f t="shared" si="124"/>
        <v/>
      </c>
      <c r="CQ140" s="205" t="str">
        <f t="shared" si="125"/>
        <v/>
      </c>
      <c r="CR140" s="205" t="str">
        <f>IF(OR(N140="PIPAY450",N140="PIPAY900",N140="PIOGFCPAY450",N140="75OGFCPAY450"),MRIt(J140,M140,V140,N140),IF(N140="OGFConNEW",MRIt(H140,M140,V140,N140),""))</f>
        <v/>
      </c>
      <c r="CS140" s="205" t="str">
        <f t="shared" si="126"/>
        <v/>
      </c>
      <c r="CT140" s="208" t="str">
        <f t="shared" si="127"/>
        <v/>
      </c>
      <c r="CU140" s="440" t="str">
        <f>IFERROR(IF(N140="60PAY900",ADJ60x(CT140),IF(N140="75PAY450",ADJ75x(CT140),IF(N140="PIPAY900",ADJPoTthick(CT140,CS140),IF(N140="PIPAY450",ADJPoTthin(CT140,CS140),IF(N140="OGFConNEW",ADJPoTogfc(CS140),""))))),"must corr")</f>
        <v/>
      </c>
      <c r="CV140" s="442" t="str">
        <f t="shared" si="128"/>
        <v/>
      </c>
      <c r="CW140" s="443"/>
      <c r="CY140" s="207"/>
      <c r="CZ140" s="444" t="s">
        <v>1876</v>
      </c>
      <c r="DA140" s="445" t="str">
        <f>IFERROR(IF(AZ140=TRUE,corval(CO140,CV140),CO140),CZ140)</f>
        <v/>
      </c>
      <c r="DB140" s="205" t="b">
        <f t="shared" si="129"/>
        <v>0</v>
      </c>
      <c r="DC140" s="205" t="b">
        <f t="shared" si="130"/>
        <v>1</v>
      </c>
      <c r="DD140" s="205" t="b">
        <f t="shared" si="131"/>
        <v>1</v>
      </c>
      <c r="DE140" s="446" t="str">
        <f t="shared" si="132"/>
        <v/>
      </c>
      <c r="DG140" s="208" t="str">
        <f t="shared" si="133"/>
        <v/>
      </c>
      <c r="DH140" s="208">
        <f t="shared" si="134"/>
        <v>0</v>
      </c>
      <c r="DI140" s="205" t="e">
        <f t="shared" si="135"/>
        <v>#VALUE!</v>
      </c>
      <c r="DJ140" s="205" t="e">
        <f t="shared" si="136"/>
        <v>#VALUE!</v>
      </c>
      <c r="DK140" s="205" t="e">
        <f t="shared" si="137"/>
        <v>#VALUE!</v>
      </c>
      <c r="DM140" s="208">
        <f t="shared" si="138"/>
        <v>0</v>
      </c>
      <c r="DN140" s="208">
        <f t="shared" si="139"/>
        <v>0</v>
      </c>
      <c r="DO140" s="205">
        <f t="shared" si="140"/>
        <v>75</v>
      </c>
      <c r="DP140" s="205">
        <f t="shared" si="141"/>
        <v>0</v>
      </c>
      <c r="DQ140" s="446" t="e">
        <f t="shared" ca="1" si="142"/>
        <v>#NAME?</v>
      </c>
      <c r="DR140" s="446" t="e">
        <f t="shared" ca="1" si="143"/>
        <v>#NAME?</v>
      </c>
      <c r="DT140" s="208">
        <f t="shared" si="144"/>
        <v>0</v>
      </c>
      <c r="DU140" s="446" t="e">
        <f t="shared" ca="1" si="145"/>
        <v>#NAME?</v>
      </c>
      <c r="DV140" s="446" t="e">
        <f t="shared" ca="1" si="146"/>
        <v>#NAME?</v>
      </c>
    </row>
    <row r="141" spans="1:126" ht="15.75" x14ac:dyDescent="0.25">
      <c r="A141" s="448" t="str">
        <f>IFERROR(ROUNDUP(IF(OR(N141="PIPAY450",N141="PIPAY900"),MRIt(J141,M141,V141,N141),IF(N141="PIOGFCPAY450",MAX(60,(0.3*J141)+35),"")),1),"")</f>
        <v/>
      </c>
      <c r="B141" s="413">
        <v>119</v>
      </c>
      <c r="C141" s="414"/>
      <c r="D141" s="449"/>
      <c r="E141" s="416" t="str">
        <f>IF('EXIST IP'!A120="","",'EXIST IP'!A120)</f>
        <v/>
      </c>
      <c r="F141" s="450" t="str">
        <f>IF('EXIST IP'!B120="","",'EXIST IP'!B120)</f>
        <v/>
      </c>
      <c r="G141" s="450" t="str">
        <f>IF('EXIST IP'!C120="","",'EXIST IP'!C120)</f>
        <v/>
      </c>
      <c r="H141" s="418" t="str">
        <f>IF('EXIST IP'!D120="","",'EXIST IP'!D120)</f>
        <v/>
      </c>
      <c r="I141" s="451" t="str">
        <f>IF(BASELINE!D120="","",BASELINE!D120)</f>
        <v/>
      </c>
      <c r="J141" s="420"/>
      <c r="K141" s="421"/>
      <c r="L141" s="422" t="str">
        <f>IF(FINAL!D120=0,"",FINAL!D120)</f>
        <v/>
      </c>
      <c r="M141" s="421"/>
      <c r="N141" s="421"/>
      <c r="O141" s="421"/>
      <c r="P141" s="423" t="str">
        <f t="shared" si="104"/>
        <v/>
      </c>
      <c r="Q141" s="424" t="str">
        <f t="shared" si="105"/>
        <v/>
      </c>
      <c r="R141" s="456"/>
      <c r="S141" s="452" t="str">
        <f t="shared" si="106"/>
        <v/>
      </c>
      <c r="T141" s="427" t="str">
        <f>IF(OR(BASELINE!I120&gt;BASELINE!J120,FINAL!I120&gt;FINAL!J120),"M.D.","")</f>
        <v/>
      </c>
      <c r="U141" s="428" t="str">
        <f t="shared" si="107"/>
        <v/>
      </c>
      <c r="V141" s="429" t="str">
        <f t="shared" si="108"/>
        <v/>
      </c>
      <c r="W141" s="429" t="str">
        <f t="shared" si="109"/>
        <v/>
      </c>
      <c r="X141" s="430" t="str">
        <f t="shared" si="110"/>
        <v/>
      </c>
      <c r="Y141" s="429" t="str">
        <f t="shared" si="111"/>
        <v/>
      </c>
      <c r="Z141" s="429" t="str">
        <f t="shared" si="149"/>
        <v/>
      </c>
      <c r="AA141" s="429" t="str">
        <f t="shared" si="150"/>
        <v/>
      </c>
      <c r="AB141" s="429" t="str">
        <f t="shared" si="151"/>
        <v/>
      </c>
      <c r="AC141" s="429" t="str">
        <f t="shared" si="152"/>
        <v/>
      </c>
      <c r="AD141" s="429" t="str">
        <f t="shared" si="153"/>
        <v/>
      </c>
      <c r="AE141" s="429" t="str">
        <f t="shared" si="112"/>
        <v/>
      </c>
      <c r="AF141" s="429" t="str">
        <f t="shared" si="93"/>
        <v/>
      </c>
      <c r="AG141" s="429" t="str">
        <f t="shared" si="154"/>
        <v/>
      </c>
      <c r="AH141" s="429" t="str">
        <f t="shared" si="155"/>
        <v/>
      </c>
      <c r="AI141" s="431" t="str">
        <f t="shared" si="96"/>
        <v/>
      </c>
      <c r="AJ141" s="429" t="str">
        <f t="shared" si="113"/>
        <v/>
      </c>
      <c r="AK141" s="429" t="str">
        <f t="shared" si="114"/>
        <v/>
      </c>
      <c r="AL141" s="429" t="str">
        <f t="shared" si="115"/>
        <v/>
      </c>
      <c r="AM141" s="429" t="str">
        <f t="shared" si="116"/>
        <v/>
      </c>
      <c r="AN141" s="432"/>
      <c r="AO141" s="432"/>
      <c r="AP141" s="205"/>
      <c r="AQ141" s="205"/>
      <c r="AR141" s="205"/>
      <c r="AS141" s="205"/>
      <c r="AT141" s="205"/>
      <c r="AU141" s="205"/>
      <c r="AV141" s="205"/>
      <c r="AW141" s="205"/>
      <c r="AX141" s="205"/>
      <c r="AY141" s="205"/>
      <c r="AZ141" s="432"/>
      <c r="BU141" s="152">
        <v>119</v>
      </c>
      <c r="BV141" s="433" t="str">
        <f t="shared" si="97"/>
        <v/>
      </c>
      <c r="BW141" s="433" t="str">
        <f t="shared" si="98"/>
        <v/>
      </c>
      <c r="BX141" s="434" t="str">
        <f t="shared" si="99"/>
        <v/>
      </c>
      <c r="BY141" s="205" t="str">
        <f t="shared" si="117"/>
        <v/>
      </c>
      <c r="BZ141" s="205" t="str">
        <f t="shared" si="147"/>
        <v/>
      </c>
      <c r="CA141" s="207" t="str">
        <f t="shared" si="148"/>
        <v/>
      </c>
      <c r="CB141" s="453" t="str">
        <f>IF(BY141="","",COUNTIF(BY$23:BY140,"&lt;1")+1)</f>
        <v/>
      </c>
      <c r="CC141" s="205" t="str">
        <f t="shared" si="118"/>
        <v/>
      </c>
      <c r="CD141" s="436" t="str">
        <f t="shared" si="156"/>
        <v/>
      </c>
      <c r="CE141" s="433" t="str">
        <f>IF(CB141="","",IF(CG140="","",BV141))</f>
        <v/>
      </c>
      <c r="CF141" s="438" t="str">
        <f t="shared" si="157"/>
        <v/>
      </c>
      <c r="CG141" s="433" t="str">
        <f t="shared" si="158"/>
        <v/>
      </c>
      <c r="CH141" s="439"/>
      <c r="CI141" s="205" t="str">
        <f t="shared" si="120"/>
        <v/>
      </c>
      <c r="CJ141" s="205" t="str">
        <f t="shared" si="121"/>
        <v/>
      </c>
      <c r="CK141" s="205" t="str">
        <f>IF(OR(N141="PIPAY450",N141="PIPAY900"),MRIt(J141,M141,V141,N141),IF(N141="OGFConNEW",MRIt(H141,M141,V141,N141),IF(N141="PIOGFCPAY450",MAX(60,(0.3*J141)+35),"")))</f>
        <v/>
      </c>
      <c r="CL141" s="205" t="str">
        <f t="shared" si="122"/>
        <v/>
      </c>
      <c r="CM141" s="208">
        <f t="shared" si="123"/>
        <v>0</v>
      </c>
      <c r="CN141" s="440" t="str">
        <f>IFERROR(IF(N141="60PAY900",ADJ60x(CM141),IF(N141="75PAY450",ADJ75x(CM141),IF(N141="PIPAY900",ADJPoTthick(CM141,CL141),IF(N141="PIPAY450",ADJPoTthin(CM141,CL141),IF(N141="OGFConNEW",ADJPoTogfc(CL141),""))))),"must corr")</f>
        <v/>
      </c>
      <c r="CO141" s="441" t="str">
        <f t="shared" si="124"/>
        <v/>
      </c>
      <c r="CQ141" s="205" t="str">
        <f t="shared" si="125"/>
        <v/>
      </c>
      <c r="CR141" s="205" t="str">
        <f>IF(OR(N141="PIPAY450",N141="PIPAY900",N141="PIOGFCPAY450",N141="75OGFCPAY450"),MRIt(J141,M141,V141,N141),IF(N141="OGFConNEW",MRIt(H141,M141,V141,N141),""))</f>
        <v/>
      </c>
      <c r="CS141" s="205" t="str">
        <f t="shared" si="126"/>
        <v/>
      </c>
      <c r="CT141" s="208" t="str">
        <f t="shared" si="127"/>
        <v/>
      </c>
      <c r="CU141" s="440" t="str">
        <f>IFERROR(IF(N141="60PAY900",ADJ60x(CT141),IF(N141="75PAY450",ADJ75x(CT141),IF(N141="PIPAY900",ADJPoTthick(CT141,CS141),IF(N141="PIPAY450",ADJPoTthin(CT141,CS141),IF(N141="OGFConNEW",ADJPoTogfc(CS141),""))))),"must corr")</f>
        <v/>
      </c>
      <c r="CV141" s="442" t="str">
        <f t="shared" si="128"/>
        <v/>
      </c>
      <c r="CW141" s="443"/>
      <c r="CY141" s="207"/>
      <c r="CZ141" s="444" t="s">
        <v>1876</v>
      </c>
      <c r="DA141" s="445" t="str">
        <f>IFERROR(IF(AZ141=TRUE,corval(CO141,CV141),CO141),CZ141)</f>
        <v/>
      </c>
      <c r="DB141" s="205" t="b">
        <f t="shared" si="129"/>
        <v>0</v>
      </c>
      <c r="DC141" s="205" t="b">
        <f t="shared" si="130"/>
        <v>1</v>
      </c>
      <c r="DD141" s="205" t="b">
        <f t="shared" si="131"/>
        <v>1</v>
      </c>
      <c r="DE141" s="446" t="str">
        <f t="shared" si="132"/>
        <v/>
      </c>
      <c r="DG141" s="208" t="str">
        <f t="shared" si="133"/>
        <v/>
      </c>
      <c r="DH141" s="208">
        <f t="shared" si="134"/>
        <v>0</v>
      </c>
      <c r="DI141" s="205" t="e">
        <f t="shared" si="135"/>
        <v>#VALUE!</v>
      </c>
      <c r="DJ141" s="205" t="e">
        <f t="shared" si="136"/>
        <v>#VALUE!</v>
      </c>
      <c r="DK141" s="205" t="e">
        <f t="shared" si="137"/>
        <v>#VALUE!</v>
      </c>
      <c r="DM141" s="208">
        <f t="shared" si="138"/>
        <v>0</v>
      </c>
      <c r="DN141" s="208">
        <f t="shared" si="139"/>
        <v>0</v>
      </c>
      <c r="DO141" s="205">
        <f t="shared" si="140"/>
        <v>75</v>
      </c>
      <c r="DP141" s="205">
        <f t="shared" si="141"/>
        <v>0</v>
      </c>
      <c r="DQ141" s="446" t="e">
        <f t="shared" ca="1" si="142"/>
        <v>#NAME?</v>
      </c>
      <c r="DR141" s="446" t="e">
        <f t="shared" ca="1" si="143"/>
        <v>#NAME?</v>
      </c>
      <c r="DT141" s="208">
        <f t="shared" si="144"/>
        <v>0</v>
      </c>
      <c r="DU141" s="446" t="e">
        <f t="shared" ca="1" si="145"/>
        <v>#NAME?</v>
      </c>
      <c r="DV141" s="446" t="e">
        <f t="shared" ca="1" si="146"/>
        <v>#NAME?</v>
      </c>
    </row>
    <row r="142" spans="1:126" ht="16.5" thickBot="1" x14ac:dyDescent="0.3">
      <c r="A142" s="448" t="str">
        <f>IFERROR(ROUNDUP(IF(OR(N142="PIPAY450",N142="PIPAY900"),MRIt(J142,M142,V142,N142),IF(N142="PIOGFCPAY450",MAX(60,(0.3*J142)+35),"")),1),"")</f>
        <v/>
      </c>
      <c r="B142" s="413">
        <v>120</v>
      </c>
      <c r="C142" s="414"/>
      <c r="D142" s="449"/>
      <c r="E142" s="457" t="str">
        <f>IF('EXIST IP'!A121="","",'EXIST IP'!A121)</f>
        <v/>
      </c>
      <c r="F142" s="458" t="str">
        <f>IF('EXIST IP'!B121="","",'EXIST IP'!B121)</f>
        <v/>
      </c>
      <c r="G142" s="458" t="str">
        <f>IF('EXIST IP'!C121="","",'EXIST IP'!C121)</f>
        <v/>
      </c>
      <c r="H142" s="459" t="str">
        <f>IF('EXIST IP'!D121="","",'EXIST IP'!D121)</f>
        <v/>
      </c>
      <c r="I142" s="460" t="str">
        <f>IF(BASELINE!D121="","",BASELINE!D121)</f>
        <v/>
      </c>
      <c r="J142" s="420"/>
      <c r="K142" s="421"/>
      <c r="L142" s="422" t="str">
        <f>IF(FINAL!D121=0,"",FINAL!D121)</f>
        <v/>
      </c>
      <c r="M142" s="421"/>
      <c r="N142" s="421"/>
      <c r="O142" s="421"/>
      <c r="P142" s="423" t="str">
        <f t="shared" si="104"/>
        <v/>
      </c>
      <c r="Q142" s="424" t="str">
        <f t="shared" si="105"/>
        <v/>
      </c>
      <c r="R142" s="456"/>
      <c r="S142" s="452" t="str">
        <f t="shared" si="106"/>
        <v/>
      </c>
      <c r="T142" s="427" t="str">
        <f>IF(OR(BASELINE!I121&gt;BASELINE!J121,FINAL!I121&gt;FINAL!J121),"M.D.","")</f>
        <v/>
      </c>
      <c r="U142" s="428" t="str">
        <f t="shared" si="107"/>
        <v/>
      </c>
      <c r="V142" s="429" t="str">
        <f t="shared" si="108"/>
        <v/>
      </c>
      <c r="W142" s="429" t="str">
        <f t="shared" si="109"/>
        <v/>
      </c>
      <c r="X142" s="430" t="str">
        <f t="shared" si="110"/>
        <v/>
      </c>
      <c r="Y142" s="429" t="str">
        <f t="shared" si="111"/>
        <v/>
      </c>
      <c r="Z142" s="429" t="str">
        <f t="shared" si="149"/>
        <v/>
      </c>
      <c r="AA142" s="429" t="str">
        <f t="shared" si="150"/>
        <v/>
      </c>
      <c r="AB142" s="429" t="str">
        <f t="shared" si="151"/>
        <v/>
      </c>
      <c r="AC142" s="429" t="str">
        <f t="shared" si="152"/>
        <v/>
      </c>
      <c r="AD142" s="429" t="str">
        <f t="shared" si="153"/>
        <v/>
      </c>
      <c r="AE142" s="429" t="str">
        <f t="shared" si="112"/>
        <v/>
      </c>
      <c r="AF142" s="429" t="str">
        <f t="shared" si="93"/>
        <v/>
      </c>
      <c r="AG142" s="429" t="str">
        <f t="shared" si="154"/>
        <v/>
      </c>
      <c r="AH142" s="429" t="str">
        <f t="shared" si="155"/>
        <v/>
      </c>
      <c r="AI142" s="431" t="str">
        <f t="shared" si="96"/>
        <v/>
      </c>
      <c r="AJ142" s="429" t="str">
        <f t="shared" si="113"/>
        <v/>
      </c>
      <c r="AK142" s="429" t="str">
        <f t="shared" si="114"/>
        <v/>
      </c>
      <c r="AL142" s="429" t="str">
        <f t="shared" si="115"/>
        <v/>
      </c>
      <c r="AM142" s="429" t="str">
        <f t="shared" si="116"/>
        <v/>
      </c>
      <c r="AN142" s="432"/>
      <c r="AO142" s="432"/>
      <c r="AP142" s="205"/>
      <c r="AQ142" s="205"/>
      <c r="AR142" s="205"/>
      <c r="AS142" s="205"/>
      <c r="AT142" s="205"/>
      <c r="AU142" s="205"/>
      <c r="AV142" s="205"/>
      <c r="AW142" s="205"/>
      <c r="AX142" s="205"/>
      <c r="AY142" s="205"/>
      <c r="AZ142" s="432"/>
      <c r="BU142" s="152">
        <v>120</v>
      </c>
      <c r="BV142" s="433" t="str">
        <f t="shared" si="97"/>
        <v/>
      </c>
      <c r="BW142" s="433" t="str">
        <f t="shared" si="98"/>
        <v/>
      </c>
      <c r="BX142" s="434" t="str">
        <f t="shared" si="99"/>
        <v/>
      </c>
      <c r="BY142" s="205" t="str">
        <f>IF(BX142="","",IF(BX142&lt;527.9,BX142/528,1))</f>
        <v/>
      </c>
      <c r="BZ142" s="205" t="str">
        <f t="shared" si="147"/>
        <v/>
      </c>
      <c r="CA142" s="207" t="str">
        <f t="shared" si="148"/>
        <v/>
      </c>
      <c r="CB142" s="453" t="str">
        <f>IF(BY142="","",COUNTIF(BY$23:BY141,"&lt;1")+1)</f>
        <v/>
      </c>
      <c r="CC142" s="205" t="str">
        <f t="shared" si="118"/>
        <v/>
      </c>
      <c r="CD142" s="436" t="str">
        <f t="shared" si="156"/>
        <v/>
      </c>
      <c r="CE142" s="433" t="str">
        <f t="shared" si="119"/>
        <v/>
      </c>
      <c r="CF142" s="438" t="str">
        <f t="shared" si="157"/>
        <v/>
      </c>
      <c r="CG142" s="433" t="str">
        <f t="shared" si="158"/>
        <v/>
      </c>
      <c r="CH142" s="439"/>
      <c r="CI142" s="205" t="str">
        <f t="shared" si="120"/>
        <v/>
      </c>
      <c r="CJ142" s="205" t="str">
        <f t="shared" si="121"/>
        <v/>
      </c>
      <c r="CK142" s="205" t="str">
        <f>IF(OR(N142="PIPAY450",N142="PIPAY900"),MRIt(J142,M142,V142,N142),IF(N142="OGFConNEW",MRIt(H142,M142,V142,N142),IF(N142="PIOGFCPAY450",MAX(60,(0.3*J142)+35),"")))</f>
        <v/>
      </c>
      <c r="CL142" s="205" t="str">
        <f t="shared" si="122"/>
        <v/>
      </c>
      <c r="CM142" s="208">
        <f t="shared" si="123"/>
        <v>0</v>
      </c>
      <c r="CN142" s="440" t="str">
        <f>IFERROR(IF(N142="60PAY900",ADJ60x(CM142),IF(N142="75PAY450",ADJ75x(CM142),IF(N142="PIPAY900",ADJPoTthick(CM142,CL142),IF(N142="PIPAY450",ADJPoTthin(CM142,CL142),IF(N142="OGFConNEW",ADJPoTogfc(CL142),""))))),"must corr")</f>
        <v/>
      </c>
      <c r="CO142" s="441" t="str">
        <f t="shared" si="124"/>
        <v/>
      </c>
      <c r="CQ142" s="205" t="str">
        <f t="shared" si="125"/>
        <v/>
      </c>
      <c r="CR142" s="205" t="str">
        <f>IF(OR(N142="PIPAY450",N142="PIPAY900",N142="PIOGFCPAY450",N142="75OGFCPAY450"),MRIt(J142,M142,V142,N142),IF(N142="OGFConNEW",MRIt(H142,M142,V142,N142),""))</f>
        <v/>
      </c>
      <c r="CS142" s="205" t="str">
        <f t="shared" si="126"/>
        <v/>
      </c>
      <c r="CT142" s="208" t="str">
        <f t="shared" si="127"/>
        <v/>
      </c>
      <c r="CU142" s="440" t="str">
        <f>IFERROR(IF(N142="60PAY900",ADJ60x(CT142),IF(N142="75PAY450",ADJ75x(CT142),IF(N142="PIPAY900",ADJPoTthick(CT142,CS142),IF(N142="PIPAY450",ADJPoTthin(CT142,CS142),IF(N142="OGFConNEW",ADJPoTogfc(CS142),""))))),"must corr")</f>
        <v/>
      </c>
      <c r="CV142" s="442" t="str">
        <f t="shared" si="128"/>
        <v/>
      </c>
      <c r="CW142" s="443"/>
      <c r="CY142" s="207"/>
      <c r="CZ142" s="444" t="s">
        <v>1876</v>
      </c>
      <c r="DA142" s="445" t="str">
        <f>IFERROR(IF(AZ142=TRUE,corval(CO142,CV142),CO142),CZ142)</f>
        <v/>
      </c>
      <c r="DB142" s="205" t="b">
        <f t="shared" si="129"/>
        <v>0</v>
      </c>
      <c r="DC142" s="205" t="b">
        <f t="shared" si="130"/>
        <v>1</v>
      </c>
      <c r="DD142" s="205" t="b">
        <f t="shared" si="131"/>
        <v>1</v>
      </c>
      <c r="DE142" s="446" t="str">
        <f t="shared" si="132"/>
        <v/>
      </c>
      <c r="DG142" s="208" t="str">
        <f t="shared" si="133"/>
        <v/>
      </c>
      <c r="DH142" s="208">
        <f t="shared" si="134"/>
        <v>0</v>
      </c>
      <c r="DI142" s="205" t="e">
        <f t="shared" si="135"/>
        <v>#VALUE!</v>
      </c>
      <c r="DJ142" s="205" t="e">
        <f t="shared" si="136"/>
        <v>#VALUE!</v>
      </c>
      <c r="DK142" s="205" t="e">
        <f t="shared" si="137"/>
        <v>#VALUE!</v>
      </c>
      <c r="DM142" s="208">
        <f t="shared" si="138"/>
        <v>0</v>
      </c>
      <c r="DN142" s="208">
        <f t="shared" si="139"/>
        <v>0</v>
      </c>
      <c r="DO142" s="205">
        <f t="shared" si="140"/>
        <v>75</v>
      </c>
      <c r="DP142" s="205">
        <f t="shared" si="141"/>
        <v>0</v>
      </c>
      <c r="DQ142" s="446" t="e">
        <f t="shared" ca="1" si="142"/>
        <v>#NAME?</v>
      </c>
      <c r="DR142" s="446" t="e">
        <f t="shared" ca="1" si="143"/>
        <v>#NAME?</v>
      </c>
      <c r="DT142" s="208">
        <f t="shared" si="144"/>
        <v>0</v>
      </c>
      <c r="DU142" s="446" t="e">
        <f t="shared" ca="1" si="145"/>
        <v>#NAME?</v>
      </c>
      <c r="DV142" s="446" t="e">
        <f t="shared" ca="1" si="146"/>
        <v>#NAME?</v>
      </c>
    </row>
    <row r="143" spans="1:126" ht="15" customHeight="1" x14ac:dyDescent="0.25">
      <c r="A143" s="448" t="str">
        <f>IFERROR(ROUNDUP(IF(OR(N143="PIPAY450",N143="PIPAY900"),MRIt(J143,M143,V143,N143),IF(N143="PIOGFCPAY450",MAX(60,(0.3*J143)+35),"")),1),"")</f>
        <v/>
      </c>
      <c r="B143" s="413">
        <v>121</v>
      </c>
      <c r="C143" s="414"/>
      <c r="D143" s="449"/>
      <c r="E143" s="416" t="str">
        <f>IF('EXIST IP'!A122="","",'EXIST IP'!A122)</f>
        <v/>
      </c>
      <c r="F143" s="450" t="str">
        <f>IF('EXIST IP'!B122="","",'EXIST IP'!B122)</f>
        <v/>
      </c>
      <c r="G143" s="450" t="str">
        <f>IF('EXIST IP'!C122="","",'EXIST IP'!C122)</f>
        <v/>
      </c>
      <c r="H143" s="418" t="str">
        <f>IF('EXIST IP'!D122="","",'EXIST IP'!D122)</f>
        <v/>
      </c>
      <c r="I143" s="451" t="str">
        <f>IF(BASELINE!D122="","",BASELINE!D122)</f>
        <v/>
      </c>
      <c r="J143" s="420"/>
      <c r="K143" s="421"/>
      <c r="L143" s="422" t="str">
        <f>IF(FINAL!D122=0,"",FINAL!D122)</f>
        <v/>
      </c>
      <c r="M143" s="421"/>
      <c r="N143" s="421"/>
      <c r="O143" s="421"/>
      <c r="P143" s="423" t="str">
        <f t="shared" si="104"/>
        <v/>
      </c>
      <c r="Q143" s="424" t="str">
        <f t="shared" si="105"/>
        <v/>
      </c>
      <c r="R143" s="456"/>
      <c r="S143" s="452" t="str">
        <f t="shared" ref="S143:S206" si="159">CC143</f>
        <v/>
      </c>
      <c r="T143" s="427" t="str">
        <f>IF(OR(BASELINE!I122&gt;BASELINE!J122,FINAL!I122&gt;FINAL!J122),"M.D.","")</f>
        <v/>
      </c>
      <c r="U143" s="428" t="str">
        <f t="shared" si="107"/>
        <v/>
      </c>
      <c r="V143" s="429" t="str">
        <f t="shared" si="108"/>
        <v/>
      </c>
      <c r="W143" s="429" t="str">
        <f t="shared" si="109"/>
        <v/>
      </c>
      <c r="X143" s="430" t="str">
        <f t="shared" ref="X143:X206" si="160">IF(CC143="","",efisno)</f>
        <v/>
      </c>
      <c r="Y143" s="429" t="str">
        <f t="shared" ref="Y143:Y206" si="161">(IF(CC143="","",contractno))</f>
        <v/>
      </c>
      <c r="Z143" s="429" t="str">
        <f t="shared" ref="Z143:Z206" si="162">IF(CC143="","",dist)</f>
        <v/>
      </c>
      <c r="AA143" s="429" t="str">
        <f t="shared" ref="AA143:AA206" si="163">IF(CC143="","",county)</f>
        <v/>
      </c>
      <c r="AB143" s="429" t="str">
        <f t="shared" ref="AB143:AB206" si="164">IF(CC143="","",route)</f>
        <v/>
      </c>
      <c r="AC143" s="429" t="str">
        <f t="shared" ref="AC143:AC206" si="165">IF(CC143="","",dir)</f>
        <v/>
      </c>
      <c r="AD143" s="429" t="str">
        <f t="shared" ref="AD143:AD206" si="166">IF(CC143="","",lane)</f>
        <v/>
      </c>
      <c r="AE143" s="429" t="str">
        <f t="shared" si="112"/>
        <v/>
      </c>
      <c r="AF143" s="429" t="str">
        <f t="shared" si="93"/>
        <v/>
      </c>
      <c r="AG143" s="429" t="str">
        <f t="shared" ref="AG143:AG206" si="167">IF(OR(CC143="",contractor=""),"",contractor)</f>
        <v/>
      </c>
      <c r="AH143" s="429" t="str">
        <f t="shared" ref="AH143:AH206" si="168">IF(OR(CC143="",pavcontractor=""),"",pavcontractor)</f>
        <v/>
      </c>
      <c r="AI143" s="431" t="str">
        <f t="shared" si="96"/>
        <v/>
      </c>
      <c r="AJ143" s="429" t="str">
        <f t="shared" si="113"/>
        <v/>
      </c>
      <c r="AK143" s="429" t="str">
        <f t="shared" si="114"/>
        <v/>
      </c>
      <c r="AL143" s="429" t="str">
        <f t="shared" si="115"/>
        <v/>
      </c>
      <c r="AM143" s="429" t="str">
        <f t="shared" si="116"/>
        <v/>
      </c>
      <c r="AN143" s="432"/>
      <c r="AO143" s="432"/>
      <c r="AP143" s="205"/>
      <c r="AQ143" s="205"/>
      <c r="AR143" s="205"/>
      <c r="AS143" s="205"/>
      <c r="AT143" s="205"/>
      <c r="AU143" s="205"/>
      <c r="AV143" s="205"/>
      <c r="AW143" s="205"/>
      <c r="AX143" s="205"/>
      <c r="AY143" s="205"/>
      <c r="AZ143" s="432"/>
      <c r="BU143" s="152">
        <v>121</v>
      </c>
      <c r="BV143" s="433" t="str">
        <f t="shared" si="97"/>
        <v/>
      </c>
      <c r="BW143" s="433" t="str">
        <f t="shared" si="98"/>
        <v/>
      </c>
      <c r="BX143" s="434" t="str">
        <f t="shared" si="99"/>
        <v/>
      </c>
      <c r="BY143" s="205" t="str">
        <f t="shared" ref="BY143:BY206" si="169">IF(BX143="","",IF(BX143&lt;527.9,BX143/528,1))</f>
        <v/>
      </c>
      <c r="BZ143" s="205" t="str">
        <f t="shared" ref="BZ143:BZ206" si="170">IF(CB143="","",IF(ISODD(CB143),"odd",IF(ISEVEN(CB143),"even","")))</f>
        <v/>
      </c>
      <c r="CA143" s="207" t="str">
        <f t="shared" ref="CA143:CA206" si="171">IF(BY143="","",IF(BW143&gt;BV143,"inc","dec"))</f>
        <v/>
      </c>
      <c r="CB143" s="453" t="str">
        <f>IF(BY143="","",COUNTIF(BY$23:BY142,"&lt;1")+1)</f>
        <v/>
      </c>
      <c r="CC143" s="205" t="str">
        <f t="shared" ref="CC143:CC206" si="172">IF(BY143="","","s"&amp;CB143)</f>
        <v/>
      </c>
      <c r="CD143" s="436" t="str">
        <f t="shared" ref="CD143:CD206" si="173">IF(CE143="","",CB143)</f>
        <v/>
      </c>
      <c r="CE143" s="433" t="str">
        <f t="shared" si="119"/>
        <v/>
      </c>
      <c r="CF143" s="438" t="str">
        <f t="shared" ref="CF143:CF206" si="174">IF(CG143="","",CB143)</f>
        <v/>
      </c>
      <c r="CG143" s="433" t="str">
        <f t="shared" ref="CG143:CG206" si="175">IF(BY143&lt;1,BW143,"")</f>
        <v/>
      </c>
      <c r="CH143" s="439"/>
      <c r="CI143" s="205" t="str">
        <f t="shared" si="120"/>
        <v/>
      </c>
      <c r="CJ143" s="205" t="str">
        <f t="shared" si="121"/>
        <v/>
      </c>
      <c r="CK143" s="205" t="str">
        <f>IF(OR(N143="PIPAY450",N143="PIPAY900"),MRIt(J143,M143,V143,N143),IF(N143="OGFConNEW",MRIt(H143,M143,V143,N143),IF(N143="PIOGFCPAY450",MAX(60,(0.3*J143)+35),"")))</f>
        <v/>
      </c>
      <c r="CL143" s="205" t="str">
        <f t="shared" si="122"/>
        <v/>
      </c>
      <c r="CM143" s="208">
        <f t="shared" si="123"/>
        <v>0</v>
      </c>
      <c r="CN143" s="440" t="str">
        <f>IFERROR(IF(N143="60PAY900",ADJ60x(CM143),IF(N143="75PAY450",ADJ75x(CM143),IF(N143="PIPAY900",ADJPoTthick(CM143,CL143),IF(N143="PIPAY450",ADJPoTthin(CM143,CL143),IF(N143="OGFConNEW",ADJPoTogfc(CL143),""))))),"must corr")</f>
        <v/>
      </c>
      <c r="CO143" s="441" t="str">
        <f t="shared" si="124"/>
        <v/>
      </c>
      <c r="CQ143" s="205" t="str">
        <f t="shared" si="125"/>
        <v/>
      </c>
      <c r="CR143" s="205" t="str">
        <f>IF(OR(N143="PIPAY450",N143="PIPAY900",N143="PIOGFCPAY450",N143="75OGFCPAY450"),MRIt(J143,M143,V143,N143),IF(N143="OGFConNEW",MRIt(H143,M143,V143,N143),""))</f>
        <v/>
      </c>
      <c r="CS143" s="205" t="str">
        <f t="shared" si="126"/>
        <v/>
      </c>
      <c r="CT143" s="208" t="str">
        <f t="shared" si="127"/>
        <v/>
      </c>
      <c r="CU143" s="440" t="str">
        <f>IFERROR(IF(N143="60PAY900",ADJ60x(CT143),IF(N143="75PAY450",ADJ75x(CT143),IF(N143="PIPAY900",ADJPoTthick(CT143,CS143),IF(N143="PIPAY450",ADJPoTthin(CT143,CS143),IF(N143="OGFConNEW",ADJPoTogfc(CS143),""))))),"must corr")</f>
        <v/>
      </c>
      <c r="CV143" s="442" t="str">
        <f t="shared" si="128"/>
        <v/>
      </c>
      <c r="CW143" s="443"/>
      <c r="CY143" s="207"/>
      <c r="CZ143" s="444" t="s">
        <v>1876</v>
      </c>
      <c r="DA143" s="445" t="str">
        <f>IFERROR(IF(AZ143=TRUE,corval(CO143,CV143),CO143),CZ143)</f>
        <v/>
      </c>
      <c r="DB143" s="205" t="b">
        <f t="shared" si="129"/>
        <v>0</v>
      </c>
      <c r="DC143" s="205" t="b">
        <f t="shared" si="130"/>
        <v>1</v>
      </c>
      <c r="DD143" s="205" t="b">
        <f t="shared" si="131"/>
        <v>1</v>
      </c>
      <c r="DE143" s="446" t="str">
        <f t="shared" si="132"/>
        <v/>
      </c>
      <c r="DG143" s="208" t="str">
        <f t="shared" si="133"/>
        <v/>
      </c>
      <c r="DH143" s="208">
        <f t="shared" si="134"/>
        <v>0</v>
      </c>
      <c r="DI143" s="205" t="e">
        <f t="shared" si="135"/>
        <v>#VALUE!</v>
      </c>
      <c r="DJ143" s="205" t="e">
        <f t="shared" si="136"/>
        <v>#VALUE!</v>
      </c>
      <c r="DK143" s="205" t="e">
        <f t="shared" si="137"/>
        <v>#VALUE!</v>
      </c>
      <c r="DM143" s="208">
        <f t="shared" si="138"/>
        <v>0</v>
      </c>
      <c r="DN143" s="208">
        <f t="shared" si="139"/>
        <v>0</v>
      </c>
      <c r="DO143" s="205">
        <f t="shared" si="140"/>
        <v>75</v>
      </c>
      <c r="DP143" s="205">
        <f t="shared" si="141"/>
        <v>0</v>
      </c>
      <c r="DQ143" s="446" t="e">
        <f t="shared" ca="1" si="142"/>
        <v>#NAME?</v>
      </c>
      <c r="DR143" s="446" t="e">
        <f t="shared" ca="1" si="143"/>
        <v>#NAME?</v>
      </c>
      <c r="DT143" s="208">
        <f t="shared" si="144"/>
        <v>0</v>
      </c>
      <c r="DU143" s="446" t="e">
        <f t="shared" ca="1" si="145"/>
        <v>#NAME?</v>
      </c>
      <c r="DV143" s="446" t="e">
        <f t="shared" ca="1" si="146"/>
        <v>#NAME?</v>
      </c>
    </row>
    <row r="144" spans="1:126" ht="16.5" thickBot="1" x14ac:dyDescent="0.3">
      <c r="A144" s="448" t="str">
        <f>IFERROR(ROUNDUP(IF(OR(N144="PIPAY450",N144="PIPAY900"),MRIt(J144,M144,V144,N144),IF(N144="PIOGFCPAY450",MAX(60,(0.3*J144)+35),"")),1),"")</f>
        <v/>
      </c>
      <c r="B144" s="413">
        <v>122</v>
      </c>
      <c r="C144" s="414"/>
      <c r="D144" s="449"/>
      <c r="E144" s="457" t="str">
        <f>IF('EXIST IP'!A123="","",'EXIST IP'!A123)</f>
        <v/>
      </c>
      <c r="F144" s="458" t="str">
        <f>IF('EXIST IP'!B123="","",'EXIST IP'!B123)</f>
        <v/>
      </c>
      <c r="G144" s="458" t="str">
        <f>IF('EXIST IP'!C123="","",'EXIST IP'!C123)</f>
        <v/>
      </c>
      <c r="H144" s="459" t="str">
        <f>IF('EXIST IP'!D123="","",'EXIST IP'!D123)</f>
        <v/>
      </c>
      <c r="I144" s="460" t="str">
        <f>IF(BASELINE!D123="","",BASELINE!D123)</f>
        <v/>
      </c>
      <c r="J144" s="420"/>
      <c r="K144" s="421"/>
      <c r="L144" s="422" t="str">
        <f>IF(FINAL!D123=0,"",FINAL!D123)</f>
        <v/>
      </c>
      <c r="M144" s="421"/>
      <c r="N144" s="421"/>
      <c r="O144" s="421"/>
      <c r="P144" s="423" t="str">
        <f t="shared" si="104"/>
        <v/>
      </c>
      <c r="Q144" s="424" t="str">
        <f t="shared" si="105"/>
        <v/>
      </c>
      <c r="R144" s="456"/>
      <c r="S144" s="452" t="str">
        <f t="shared" si="159"/>
        <v/>
      </c>
      <c r="T144" s="427" t="str">
        <f>IF(OR(BASELINE!I123&gt;BASELINE!J123,FINAL!I123&gt;FINAL!J123),"M.D.","")</f>
        <v/>
      </c>
      <c r="U144" s="428" t="str">
        <f t="shared" si="107"/>
        <v/>
      </c>
      <c r="V144" s="429" t="str">
        <f t="shared" si="108"/>
        <v/>
      </c>
      <c r="W144" s="429" t="str">
        <f t="shared" si="109"/>
        <v/>
      </c>
      <c r="X144" s="430" t="str">
        <f t="shared" si="160"/>
        <v/>
      </c>
      <c r="Y144" s="429" t="str">
        <f t="shared" si="161"/>
        <v/>
      </c>
      <c r="Z144" s="429" t="str">
        <f t="shared" si="162"/>
        <v/>
      </c>
      <c r="AA144" s="429" t="str">
        <f t="shared" si="163"/>
        <v/>
      </c>
      <c r="AB144" s="429" t="str">
        <f t="shared" si="164"/>
        <v/>
      </c>
      <c r="AC144" s="429" t="str">
        <f t="shared" si="165"/>
        <v/>
      </c>
      <c r="AD144" s="429" t="str">
        <f t="shared" si="166"/>
        <v/>
      </c>
      <c r="AE144" s="429" t="str">
        <f t="shared" si="112"/>
        <v/>
      </c>
      <c r="AF144" s="429" t="str">
        <f t="shared" si="93"/>
        <v/>
      </c>
      <c r="AG144" s="429" t="str">
        <f t="shared" si="167"/>
        <v/>
      </c>
      <c r="AH144" s="429" t="str">
        <f t="shared" si="168"/>
        <v/>
      </c>
      <c r="AI144" s="431" t="str">
        <f t="shared" si="96"/>
        <v/>
      </c>
      <c r="AJ144" s="429" t="str">
        <f t="shared" si="113"/>
        <v/>
      </c>
      <c r="AK144" s="429" t="str">
        <f t="shared" si="114"/>
        <v/>
      </c>
      <c r="AL144" s="429" t="str">
        <f t="shared" si="115"/>
        <v/>
      </c>
      <c r="AM144" s="429" t="str">
        <f t="shared" si="116"/>
        <v/>
      </c>
      <c r="AN144" s="432"/>
      <c r="AO144" s="432"/>
      <c r="AP144" s="205"/>
      <c r="AQ144" s="205"/>
      <c r="AR144" s="205"/>
      <c r="AS144" s="205"/>
      <c r="AT144" s="205"/>
      <c r="AU144" s="205"/>
      <c r="AV144" s="205"/>
      <c r="AW144" s="205"/>
      <c r="AX144" s="205"/>
      <c r="AY144" s="205"/>
      <c r="AZ144" s="432"/>
      <c r="BU144" s="152">
        <v>122</v>
      </c>
      <c r="BV144" s="433" t="str">
        <f t="shared" si="97"/>
        <v/>
      </c>
      <c r="BW144" s="433" t="str">
        <f t="shared" si="98"/>
        <v/>
      </c>
      <c r="BX144" s="434" t="str">
        <f t="shared" si="99"/>
        <v/>
      </c>
      <c r="BY144" s="205" t="str">
        <f t="shared" si="169"/>
        <v/>
      </c>
      <c r="BZ144" s="205" t="str">
        <f t="shared" si="170"/>
        <v/>
      </c>
      <c r="CA144" s="207" t="str">
        <f t="shared" si="171"/>
        <v/>
      </c>
      <c r="CB144" s="453" t="str">
        <f>IF(BY144="","",COUNTIF(BY$23:BY143,"&lt;1")+1)</f>
        <v/>
      </c>
      <c r="CC144" s="205" t="str">
        <f t="shared" si="172"/>
        <v/>
      </c>
      <c r="CD144" s="436" t="str">
        <f t="shared" si="173"/>
        <v/>
      </c>
      <c r="CE144" s="433" t="str">
        <f t="shared" ref="CE144:CE207" si="176">IF(CB144="","",IF(CG143="","",BV144))</f>
        <v/>
      </c>
      <c r="CF144" s="438" t="str">
        <f t="shared" si="174"/>
        <v/>
      </c>
      <c r="CG144" s="433" t="str">
        <f t="shared" si="175"/>
        <v/>
      </c>
      <c r="CH144" s="439"/>
      <c r="CI144" s="205" t="str">
        <f t="shared" si="120"/>
        <v/>
      </c>
      <c r="CJ144" s="205" t="str">
        <f t="shared" si="121"/>
        <v/>
      </c>
      <c r="CK144" s="205" t="str">
        <f>IF(OR(N144="PIPAY450",N144="PIPAY900"),MRIt(J144,M144,V144,N144),IF(N144="OGFConNEW",MRIt(H144,M144,V144,N144),IF(N144="PIOGFCPAY450",MAX(60,(0.3*J144)+35),"")))</f>
        <v/>
      </c>
      <c r="CL144" s="205" t="str">
        <f t="shared" si="122"/>
        <v/>
      </c>
      <c r="CM144" s="208">
        <f t="shared" si="123"/>
        <v>0</v>
      </c>
      <c r="CN144" s="440" t="str">
        <f>IFERROR(IF(N144="60PAY900",ADJ60x(CM144),IF(N144="75PAY450",ADJ75x(CM144),IF(N144="PIPAY900",ADJPoTthick(CM144,CL144),IF(N144="PIPAY450",ADJPoTthin(CM144,CL144),IF(N144="OGFConNEW",ADJPoTogfc(CL144),""))))),"must corr")</f>
        <v/>
      </c>
      <c r="CO144" s="441" t="str">
        <f t="shared" si="124"/>
        <v/>
      </c>
      <c r="CQ144" s="205" t="str">
        <f t="shared" si="125"/>
        <v/>
      </c>
      <c r="CR144" s="205" t="str">
        <f>IF(OR(N144="PIPAY450",N144="PIPAY900",N144="PIOGFCPAY450",N144="75OGFCPAY450"),MRIt(J144,M144,V144,N144),IF(N144="OGFConNEW",MRIt(H144,M144,V144,N144),""))</f>
        <v/>
      </c>
      <c r="CS144" s="205" t="str">
        <f t="shared" si="126"/>
        <v/>
      </c>
      <c r="CT144" s="208" t="str">
        <f t="shared" si="127"/>
        <v/>
      </c>
      <c r="CU144" s="440" t="str">
        <f>IFERROR(IF(N144="60PAY900",ADJ60x(CT144),IF(N144="75PAY450",ADJ75x(CT144),IF(N144="PIPAY900",ADJPoTthick(CT144,CS144),IF(N144="PIPAY450",ADJPoTthin(CT144,CS144),IF(N144="OGFConNEW",ADJPoTogfc(CS144),""))))),"must corr")</f>
        <v/>
      </c>
      <c r="CV144" s="442" t="str">
        <f t="shared" si="128"/>
        <v/>
      </c>
      <c r="CW144" s="443"/>
      <c r="CY144" s="207"/>
      <c r="CZ144" s="444" t="s">
        <v>1876</v>
      </c>
      <c r="DA144" s="445" t="str">
        <f>IFERROR(IF(AZ144=TRUE,corval(CO144,CV144),CO144),CZ144)</f>
        <v/>
      </c>
      <c r="DB144" s="205" t="b">
        <f t="shared" si="129"/>
        <v>0</v>
      </c>
      <c r="DC144" s="205" t="b">
        <f t="shared" si="130"/>
        <v>1</v>
      </c>
      <c r="DD144" s="205" t="b">
        <f t="shared" si="131"/>
        <v>1</v>
      </c>
      <c r="DE144" s="446" t="str">
        <f t="shared" si="132"/>
        <v/>
      </c>
      <c r="DG144" s="208" t="str">
        <f t="shared" si="133"/>
        <v/>
      </c>
      <c r="DH144" s="208">
        <f t="shared" si="134"/>
        <v>0</v>
      </c>
      <c r="DI144" s="205" t="e">
        <f t="shared" si="135"/>
        <v>#VALUE!</v>
      </c>
      <c r="DJ144" s="205" t="e">
        <f t="shared" si="136"/>
        <v>#VALUE!</v>
      </c>
      <c r="DK144" s="205" t="e">
        <f t="shared" si="137"/>
        <v>#VALUE!</v>
      </c>
      <c r="DM144" s="208">
        <f t="shared" si="138"/>
        <v>0</v>
      </c>
      <c r="DN144" s="208">
        <f t="shared" si="139"/>
        <v>0</v>
      </c>
      <c r="DO144" s="205">
        <f t="shared" si="140"/>
        <v>75</v>
      </c>
      <c r="DP144" s="205">
        <f t="shared" si="141"/>
        <v>0</v>
      </c>
      <c r="DQ144" s="446" t="e">
        <f t="shared" ca="1" si="142"/>
        <v>#NAME?</v>
      </c>
      <c r="DR144" s="446" t="e">
        <f t="shared" ca="1" si="143"/>
        <v>#NAME?</v>
      </c>
      <c r="DT144" s="208">
        <f t="shared" si="144"/>
        <v>0</v>
      </c>
      <c r="DU144" s="446" t="e">
        <f t="shared" ca="1" si="145"/>
        <v>#NAME?</v>
      </c>
      <c r="DV144" s="446" t="e">
        <f t="shared" ca="1" si="146"/>
        <v>#NAME?</v>
      </c>
    </row>
    <row r="145" spans="1:126" ht="15.75" x14ac:dyDescent="0.25">
      <c r="A145" s="448" t="str">
        <f>IFERROR(ROUNDUP(IF(OR(N145="PIPAY450",N145="PIPAY900"),MRIt(J145,M145,V145,N145),IF(N145="PIOGFCPAY450",MAX(60,(0.3*J145)+35),"")),1),"")</f>
        <v/>
      </c>
      <c r="B145" s="413">
        <v>123</v>
      </c>
      <c r="C145" s="414"/>
      <c r="D145" s="449"/>
      <c r="E145" s="416" t="str">
        <f>IF('EXIST IP'!A124="","",'EXIST IP'!A124)</f>
        <v/>
      </c>
      <c r="F145" s="450" t="str">
        <f>IF('EXIST IP'!B124="","",'EXIST IP'!B124)</f>
        <v/>
      </c>
      <c r="G145" s="450" t="str">
        <f>IF('EXIST IP'!C124="","",'EXIST IP'!C124)</f>
        <v/>
      </c>
      <c r="H145" s="418" t="str">
        <f>IF('EXIST IP'!D124="","",'EXIST IP'!D124)</f>
        <v/>
      </c>
      <c r="I145" s="451" t="str">
        <f>IF(BASELINE!D124="","",BASELINE!D124)</f>
        <v/>
      </c>
      <c r="J145" s="420"/>
      <c r="K145" s="421"/>
      <c r="L145" s="422" t="str">
        <f>IF(FINAL!D124=0,"",FINAL!D124)</f>
        <v/>
      </c>
      <c r="M145" s="421"/>
      <c r="N145" s="421"/>
      <c r="O145" s="421"/>
      <c r="P145" s="423" t="str">
        <f t="shared" si="104"/>
        <v/>
      </c>
      <c r="Q145" s="424" t="str">
        <f t="shared" si="105"/>
        <v/>
      </c>
      <c r="R145" s="456"/>
      <c r="S145" s="452" t="str">
        <f t="shared" si="159"/>
        <v/>
      </c>
      <c r="T145" s="427" t="str">
        <f>IF(OR(BASELINE!I124&gt;BASELINE!J124,FINAL!I124&gt;FINAL!J124),"M.D.","")</f>
        <v/>
      </c>
      <c r="U145" s="428" t="str">
        <f t="shared" si="107"/>
        <v/>
      </c>
      <c r="V145" s="429" t="str">
        <f t="shared" si="108"/>
        <v/>
      </c>
      <c r="W145" s="429" t="str">
        <f t="shared" si="109"/>
        <v/>
      </c>
      <c r="X145" s="430" t="str">
        <f t="shared" si="160"/>
        <v/>
      </c>
      <c r="Y145" s="429" t="str">
        <f t="shared" si="161"/>
        <v/>
      </c>
      <c r="Z145" s="429" t="str">
        <f t="shared" si="162"/>
        <v/>
      </c>
      <c r="AA145" s="429" t="str">
        <f t="shared" si="163"/>
        <v/>
      </c>
      <c r="AB145" s="429" t="str">
        <f t="shared" si="164"/>
        <v/>
      </c>
      <c r="AC145" s="429" t="str">
        <f t="shared" si="165"/>
        <v/>
      </c>
      <c r="AD145" s="429" t="str">
        <f t="shared" si="166"/>
        <v/>
      </c>
      <c r="AE145" s="429" t="str">
        <f t="shared" si="112"/>
        <v/>
      </c>
      <c r="AF145" s="429" t="str">
        <f t="shared" si="93"/>
        <v/>
      </c>
      <c r="AG145" s="429" t="str">
        <f t="shared" si="167"/>
        <v/>
      </c>
      <c r="AH145" s="429" t="str">
        <f t="shared" si="168"/>
        <v/>
      </c>
      <c r="AI145" s="431" t="str">
        <f t="shared" si="96"/>
        <v/>
      </c>
      <c r="AJ145" s="429" t="str">
        <f t="shared" si="113"/>
        <v/>
      </c>
      <c r="AK145" s="429" t="str">
        <f t="shared" si="114"/>
        <v/>
      </c>
      <c r="AL145" s="429" t="str">
        <f t="shared" si="115"/>
        <v/>
      </c>
      <c r="AM145" s="429" t="str">
        <f t="shared" si="116"/>
        <v/>
      </c>
      <c r="AN145" s="432"/>
      <c r="AO145" s="432"/>
      <c r="AP145" s="205"/>
      <c r="AQ145" s="205"/>
      <c r="AR145" s="205"/>
      <c r="AS145" s="205"/>
      <c r="AT145" s="205"/>
      <c r="AU145" s="205"/>
      <c r="AV145" s="205"/>
      <c r="AW145" s="205"/>
      <c r="AX145" s="205"/>
      <c r="AY145" s="205"/>
      <c r="AZ145" s="432"/>
      <c r="BU145" s="152">
        <v>123</v>
      </c>
      <c r="BV145" s="433" t="str">
        <f t="shared" si="97"/>
        <v/>
      </c>
      <c r="BW145" s="433" t="str">
        <f t="shared" si="98"/>
        <v/>
      </c>
      <c r="BX145" s="434" t="str">
        <f t="shared" si="99"/>
        <v/>
      </c>
      <c r="BY145" s="205" t="str">
        <f t="shared" si="169"/>
        <v/>
      </c>
      <c r="BZ145" s="205" t="str">
        <f t="shared" si="170"/>
        <v/>
      </c>
      <c r="CA145" s="207" t="str">
        <f t="shared" si="171"/>
        <v/>
      </c>
      <c r="CB145" s="453" t="str">
        <f>IF(BY145="","",COUNTIF(BY$23:BY144,"&lt;1")+1)</f>
        <v/>
      </c>
      <c r="CC145" s="205" t="str">
        <f t="shared" si="172"/>
        <v/>
      </c>
      <c r="CD145" s="436" t="str">
        <f t="shared" si="173"/>
        <v/>
      </c>
      <c r="CE145" s="433" t="str">
        <f t="shared" si="176"/>
        <v/>
      </c>
      <c r="CF145" s="438" t="str">
        <f t="shared" si="174"/>
        <v/>
      </c>
      <c r="CG145" s="433" t="str">
        <f t="shared" si="175"/>
        <v/>
      </c>
      <c r="CH145" s="439"/>
      <c r="CI145" s="205" t="str">
        <f t="shared" si="120"/>
        <v/>
      </c>
      <c r="CJ145" s="205" t="str">
        <f t="shared" si="121"/>
        <v/>
      </c>
      <c r="CK145" s="205" t="str">
        <f>IF(OR(N145="PIPAY450",N145="PIPAY900"),MRIt(J145,M145,V145,N145),IF(N145="OGFConNEW",MRIt(H145,M145,V145,N145),IF(N145="PIOGFCPAY450",MAX(60,(0.3*J145)+35),"")))</f>
        <v/>
      </c>
      <c r="CL145" s="205" t="str">
        <f t="shared" si="122"/>
        <v/>
      </c>
      <c r="CM145" s="208">
        <f t="shared" si="123"/>
        <v>0</v>
      </c>
      <c r="CN145" s="440" t="str">
        <f>IFERROR(IF(N145="60PAY900",ADJ60x(CM145),IF(N145="75PAY450",ADJ75x(CM145),IF(N145="PIPAY900",ADJPoTthick(CM145,CL145),IF(N145="PIPAY450",ADJPoTthin(CM145,CL145),IF(N145="OGFConNEW",ADJPoTogfc(CL145),""))))),"must corr")</f>
        <v/>
      </c>
      <c r="CO145" s="441" t="str">
        <f t="shared" si="124"/>
        <v/>
      </c>
      <c r="CQ145" s="205" t="str">
        <f t="shared" si="125"/>
        <v/>
      </c>
      <c r="CR145" s="205" t="str">
        <f>IF(OR(N145="PIPAY450",N145="PIPAY900",N145="PIOGFCPAY450",N145="75OGFCPAY450"),MRIt(J145,M145,V145,N145),IF(N145="OGFConNEW",MRIt(H145,M145,V145,N145),""))</f>
        <v/>
      </c>
      <c r="CS145" s="205" t="str">
        <f t="shared" si="126"/>
        <v/>
      </c>
      <c r="CT145" s="208" t="str">
        <f t="shared" si="127"/>
        <v/>
      </c>
      <c r="CU145" s="440" t="str">
        <f>IFERROR(IF(N145="60PAY900",ADJ60x(CT145),IF(N145="75PAY450",ADJ75x(CT145),IF(N145="PIPAY900",ADJPoTthick(CT145,CS145),IF(N145="PIPAY450",ADJPoTthin(CT145,CS145),IF(N145="OGFConNEW",ADJPoTogfc(CS145),""))))),"must corr")</f>
        <v/>
      </c>
      <c r="CV145" s="442" t="str">
        <f t="shared" si="128"/>
        <v/>
      </c>
      <c r="CW145" s="443"/>
      <c r="CY145" s="207"/>
      <c r="CZ145" s="444" t="s">
        <v>1876</v>
      </c>
      <c r="DA145" s="445" t="str">
        <f>IFERROR(IF(AZ145=TRUE,corval(CO145,CV145),CO145),CZ145)</f>
        <v/>
      </c>
      <c r="DB145" s="205" t="b">
        <f t="shared" si="129"/>
        <v>0</v>
      </c>
      <c r="DC145" s="205" t="b">
        <f t="shared" si="130"/>
        <v>1</v>
      </c>
      <c r="DD145" s="205" t="b">
        <f t="shared" si="131"/>
        <v>1</v>
      </c>
      <c r="DE145" s="446" t="str">
        <f t="shared" si="132"/>
        <v/>
      </c>
      <c r="DG145" s="208" t="str">
        <f t="shared" si="133"/>
        <v/>
      </c>
      <c r="DH145" s="208">
        <f t="shared" si="134"/>
        <v>0</v>
      </c>
      <c r="DI145" s="205" t="e">
        <f t="shared" si="135"/>
        <v>#VALUE!</v>
      </c>
      <c r="DJ145" s="205" t="e">
        <f t="shared" si="136"/>
        <v>#VALUE!</v>
      </c>
      <c r="DK145" s="205" t="e">
        <f t="shared" si="137"/>
        <v>#VALUE!</v>
      </c>
      <c r="DM145" s="208">
        <f t="shared" si="138"/>
        <v>0</v>
      </c>
      <c r="DN145" s="208">
        <f t="shared" si="139"/>
        <v>0</v>
      </c>
      <c r="DO145" s="205">
        <f t="shared" si="140"/>
        <v>75</v>
      </c>
      <c r="DP145" s="205">
        <f t="shared" si="141"/>
        <v>0</v>
      </c>
      <c r="DQ145" s="446" t="e">
        <f t="shared" ca="1" si="142"/>
        <v>#NAME?</v>
      </c>
      <c r="DR145" s="446" t="e">
        <f t="shared" ca="1" si="143"/>
        <v>#NAME?</v>
      </c>
      <c r="DT145" s="208">
        <f t="shared" si="144"/>
        <v>0</v>
      </c>
      <c r="DU145" s="446" t="e">
        <f t="shared" ca="1" si="145"/>
        <v>#NAME?</v>
      </c>
      <c r="DV145" s="446" t="e">
        <f t="shared" ca="1" si="146"/>
        <v>#NAME?</v>
      </c>
    </row>
    <row r="146" spans="1:126" ht="15.75" customHeight="1" thickBot="1" x14ac:dyDescent="0.3">
      <c r="A146" s="448" t="str">
        <f>IFERROR(ROUNDUP(IF(OR(N146="PIPAY450",N146="PIPAY900"),MRIt(J146,M146,V146,N146),IF(N146="PIOGFCPAY450",MAX(60,(0.3*J146)+35),"")),1),"")</f>
        <v/>
      </c>
      <c r="B146" s="413">
        <v>124</v>
      </c>
      <c r="C146" s="414"/>
      <c r="D146" s="449"/>
      <c r="E146" s="457" t="str">
        <f>IF('EXIST IP'!A125="","",'EXIST IP'!A125)</f>
        <v/>
      </c>
      <c r="F146" s="458" t="str">
        <f>IF('EXIST IP'!B125="","",'EXIST IP'!B125)</f>
        <v/>
      </c>
      <c r="G146" s="458" t="str">
        <f>IF('EXIST IP'!C125="","",'EXIST IP'!C125)</f>
        <v/>
      </c>
      <c r="H146" s="459" t="str">
        <f>IF('EXIST IP'!D125="","",'EXIST IP'!D125)</f>
        <v/>
      </c>
      <c r="I146" s="460" t="str">
        <f>IF(BASELINE!D125="","",BASELINE!D125)</f>
        <v/>
      </c>
      <c r="J146" s="420"/>
      <c r="K146" s="421"/>
      <c r="L146" s="422" t="str">
        <f>IF(FINAL!D125=0,"",FINAL!D125)</f>
        <v/>
      </c>
      <c r="M146" s="421"/>
      <c r="N146" s="421"/>
      <c r="O146" s="421"/>
      <c r="P146" s="423" t="str">
        <f t="shared" si="104"/>
        <v/>
      </c>
      <c r="Q146" s="424" t="str">
        <f t="shared" si="105"/>
        <v/>
      </c>
      <c r="R146" s="456"/>
      <c r="S146" s="452" t="str">
        <f t="shared" si="159"/>
        <v/>
      </c>
      <c r="T146" s="427" t="str">
        <f>IF(OR(BASELINE!I125&gt;BASELINE!J125,FINAL!I125&gt;FINAL!J125),"M.D.","")</f>
        <v/>
      </c>
      <c r="U146" s="428" t="str">
        <f t="shared" si="107"/>
        <v/>
      </c>
      <c r="V146" s="429" t="str">
        <f t="shared" si="108"/>
        <v/>
      </c>
      <c r="W146" s="429" t="str">
        <f t="shared" si="109"/>
        <v/>
      </c>
      <c r="X146" s="430" t="str">
        <f t="shared" si="160"/>
        <v/>
      </c>
      <c r="Y146" s="429" t="str">
        <f t="shared" si="161"/>
        <v/>
      </c>
      <c r="Z146" s="429" t="str">
        <f t="shared" si="162"/>
        <v/>
      </c>
      <c r="AA146" s="429" t="str">
        <f t="shared" si="163"/>
        <v/>
      </c>
      <c r="AB146" s="429" t="str">
        <f t="shared" si="164"/>
        <v/>
      </c>
      <c r="AC146" s="429" t="str">
        <f t="shared" si="165"/>
        <v/>
      </c>
      <c r="AD146" s="429" t="str">
        <f t="shared" si="166"/>
        <v/>
      </c>
      <c r="AE146" s="429" t="str">
        <f t="shared" si="112"/>
        <v/>
      </c>
      <c r="AF146" s="429" t="str">
        <f t="shared" si="93"/>
        <v/>
      </c>
      <c r="AG146" s="429" t="str">
        <f t="shared" si="167"/>
        <v/>
      </c>
      <c r="AH146" s="429" t="str">
        <f t="shared" si="168"/>
        <v/>
      </c>
      <c r="AI146" s="431" t="str">
        <f t="shared" si="96"/>
        <v/>
      </c>
      <c r="AJ146" s="429" t="str">
        <f t="shared" si="113"/>
        <v/>
      </c>
      <c r="AK146" s="429" t="str">
        <f t="shared" si="114"/>
        <v/>
      </c>
      <c r="AL146" s="429" t="str">
        <f t="shared" si="115"/>
        <v/>
      </c>
      <c r="AM146" s="429" t="str">
        <f t="shared" si="116"/>
        <v/>
      </c>
      <c r="AN146" s="432"/>
      <c r="AO146" s="432"/>
      <c r="AP146" s="205"/>
      <c r="AQ146" s="205"/>
      <c r="AR146" s="205"/>
      <c r="AS146" s="205"/>
      <c r="AT146" s="205"/>
      <c r="AU146" s="205"/>
      <c r="AV146" s="205"/>
      <c r="AW146" s="205"/>
      <c r="AX146" s="205"/>
      <c r="AY146" s="205"/>
      <c r="AZ146" s="432"/>
      <c r="BU146" s="152">
        <v>124</v>
      </c>
      <c r="BV146" s="433" t="str">
        <f t="shared" si="97"/>
        <v/>
      </c>
      <c r="BW146" s="433" t="str">
        <f t="shared" si="98"/>
        <v/>
      </c>
      <c r="BX146" s="434" t="str">
        <f t="shared" si="99"/>
        <v/>
      </c>
      <c r="BY146" s="205" t="str">
        <f t="shared" si="169"/>
        <v/>
      </c>
      <c r="BZ146" s="205" t="str">
        <f t="shared" si="170"/>
        <v/>
      </c>
      <c r="CA146" s="207" t="str">
        <f t="shared" si="171"/>
        <v/>
      </c>
      <c r="CB146" s="453" t="str">
        <f>IF(BY146="","",COUNTIF(BY$23:BY145,"&lt;1")+1)</f>
        <v/>
      </c>
      <c r="CC146" s="205" t="str">
        <f t="shared" si="172"/>
        <v/>
      </c>
      <c r="CD146" s="436" t="str">
        <f t="shared" si="173"/>
        <v/>
      </c>
      <c r="CE146" s="433" t="str">
        <f t="shared" si="176"/>
        <v/>
      </c>
      <c r="CF146" s="438" t="str">
        <f t="shared" si="174"/>
        <v/>
      </c>
      <c r="CG146" s="433" t="str">
        <f t="shared" si="175"/>
        <v/>
      </c>
      <c r="CH146" s="439"/>
      <c r="CI146" s="205" t="str">
        <f t="shared" si="120"/>
        <v/>
      </c>
      <c r="CJ146" s="205" t="str">
        <f t="shared" si="121"/>
        <v/>
      </c>
      <c r="CK146" s="205" t="str">
        <f>IF(OR(N146="PIPAY450",N146="PIPAY900"),MRIt(J146,M146,V146,N146),IF(N146="OGFConNEW",MRIt(H146,M146,V146,N146),IF(N146="PIOGFCPAY450",MAX(60,(0.3*J146)+35),"")))</f>
        <v/>
      </c>
      <c r="CL146" s="205" t="str">
        <f t="shared" si="122"/>
        <v/>
      </c>
      <c r="CM146" s="208">
        <f t="shared" si="123"/>
        <v>0</v>
      </c>
      <c r="CN146" s="440" t="str">
        <f>IFERROR(IF(N146="60PAY900",ADJ60x(CM146),IF(N146="75PAY450",ADJ75x(CM146),IF(N146="PIPAY900",ADJPoTthick(CM146,CL146),IF(N146="PIPAY450",ADJPoTthin(CM146,CL146),IF(N146="OGFConNEW",ADJPoTogfc(CL146),""))))),"must corr")</f>
        <v/>
      </c>
      <c r="CO146" s="441" t="str">
        <f t="shared" si="124"/>
        <v/>
      </c>
      <c r="CQ146" s="205" t="str">
        <f t="shared" si="125"/>
        <v/>
      </c>
      <c r="CR146" s="205" t="str">
        <f>IF(OR(N146="PIPAY450",N146="PIPAY900",N146="PIOGFCPAY450",N146="75OGFCPAY450"),MRIt(J146,M146,V146,N146),IF(N146="OGFConNEW",MRIt(H146,M146,V146,N146),""))</f>
        <v/>
      </c>
      <c r="CS146" s="205" t="str">
        <f t="shared" si="126"/>
        <v/>
      </c>
      <c r="CT146" s="208" t="str">
        <f t="shared" si="127"/>
        <v/>
      </c>
      <c r="CU146" s="440" t="str">
        <f>IFERROR(IF(N146="60PAY900",ADJ60x(CT146),IF(N146="75PAY450",ADJ75x(CT146),IF(N146="PIPAY900",ADJPoTthick(CT146,CS146),IF(N146="PIPAY450",ADJPoTthin(CT146,CS146),IF(N146="OGFConNEW",ADJPoTogfc(CS146),""))))),"must corr")</f>
        <v/>
      </c>
      <c r="CV146" s="442" t="str">
        <f t="shared" si="128"/>
        <v/>
      </c>
      <c r="CW146" s="443"/>
      <c r="CY146" s="207"/>
      <c r="CZ146" s="444" t="s">
        <v>1876</v>
      </c>
      <c r="DA146" s="445" t="str">
        <f>IFERROR(IF(AZ146=TRUE,corval(CO146,CV146),CO146),CZ146)</f>
        <v/>
      </c>
      <c r="DB146" s="205" t="b">
        <f t="shared" si="129"/>
        <v>0</v>
      </c>
      <c r="DC146" s="205" t="b">
        <f t="shared" si="130"/>
        <v>1</v>
      </c>
      <c r="DD146" s="205" t="b">
        <f t="shared" si="131"/>
        <v>1</v>
      </c>
      <c r="DE146" s="446" t="str">
        <f t="shared" si="132"/>
        <v/>
      </c>
      <c r="DG146" s="208" t="str">
        <f t="shared" si="133"/>
        <v/>
      </c>
      <c r="DH146" s="208">
        <f t="shared" si="134"/>
        <v>0</v>
      </c>
      <c r="DI146" s="205" t="e">
        <f t="shared" si="135"/>
        <v>#VALUE!</v>
      </c>
      <c r="DJ146" s="205" t="e">
        <f t="shared" si="136"/>
        <v>#VALUE!</v>
      </c>
      <c r="DK146" s="205" t="e">
        <f t="shared" si="137"/>
        <v>#VALUE!</v>
      </c>
      <c r="DM146" s="208">
        <f t="shared" si="138"/>
        <v>0</v>
      </c>
      <c r="DN146" s="208">
        <f t="shared" si="139"/>
        <v>0</v>
      </c>
      <c r="DO146" s="205">
        <f t="shared" si="140"/>
        <v>75</v>
      </c>
      <c r="DP146" s="205">
        <f t="shared" si="141"/>
        <v>0</v>
      </c>
      <c r="DQ146" s="446" t="e">
        <f t="shared" ca="1" si="142"/>
        <v>#NAME?</v>
      </c>
      <c r="DR146" s="446" t="e">
        <f t="shared" ca="1" si="143"/>
        <v>#NAME?</v>
      </c>
      <c r="DT146" s="208">
        <f t="shared" si="144"/>
        <v>0</v>
      </c>
      <c r="DU146" s="446" t="e">
        <f t="shared" ca="1" si="145"/>
        <v>#NAME?</v>
      </c>
      <c r="DV146" s="446" t="e">
        <f t="shared" ca="1" si="146"/>
        <v>#NAME?</v>
      </c>
    </row>
    <row r="147" spans="1:126" ht="15.75" x14ac:dyDescent="0.25">
      <c r="A147" s="448" t="str">
        <f>IFERROR(ROUNDUP(IF(OR(N147="PIPAY450",N147="PIPAY900"),MRIt(J147,M147,V147,N147),IF(N147="PIOGFCPAY450",MAX(60,(0.3*J147)+35),"")),1),"")</f>
        <v/>
      </c>
      <c r="B147" s="413">
        <v>125</v>
      </c>
      <c r="C147" s="414"/>
      <c r="D147" s="449"/>
      <c r="E147" s="416" t="str">
        <f>IF('EXIST IP'!A126="","",'EXIST IP'!A126)</f>
        <v/>
      </c>
      <c r="F147" s="450" t="str">
        <f>IF('EXIST IP'!B126="","",'EXIST IP'!B126)</f>
        <v/>
      </c>
      <c r="G147" s="450" t="str">
        <f>IF('EXIST IP'!C126="","",'EXIST IP'!C126)</f>
        <v/>
      </c>
      <c r="H147" s="418" t="str">
        <f>IF('EXIST IP'!D126="","",'EXIST IP'!D126)</f>
        <v/>
      </c>
      <c r="I147" s="451" t="str">
        <f>IF(BASELINE!D126="","",BASELINE!D126)</f>
        <v/>
      </c>
      <c r="J147" s="420"/>
      <c r="K147" s="421"/>
      <c r="L147" s="422" t="str">
        <f>IF(FINAL!D126=0,"",FINAL!D126)</f>
        <v/>
      </c>
      <c r="M147" s="421"/>
      <c r="N147" s="421"/>
      <c r="O147" s="421"/>
      <c r="P147" s="423" t="str">
        <f t="shared" si="104"/>
        <v/>
      </c>
      <c r="Q147" s="424" t="str">
        <f t="shared" si="105"/>
        <v/>
      </c>
      <c r="R147" s="456"/>
      <c r="S147" s="452" t="str">
        <f t="shared" si="159"/>
        <v/>
      </c>
      <c r="T147" s="427" t="str">
        <f>IF(OR(BASELINE!I126&gt;BASELINE!J126,FINAL!I126&gt;FINAL!J126),"M.D.","")</f>
        <v/>
      </c>
      <c r="U147" s="428" t="str">
        <f t="shared" si="107"/>
        <v/>
      </c>
      <c r="V147" s="429" t="str">
        <f t="shared" si="108"/>
        <v/>
      </c>
      <c r="W147" s="429" t="str">
        <f t="shared" si="109"/>
        <v/>
      </c>
      <c r="X147" s="430" t="str">
        <f t="shared" si="160"/>
        <v/>
      </c>
      <c r="Y147" s="429" t="str">
        <f t="shared" si="161"/>
        <v/>
      </c>
      <c r="Z147" s="429" t="str">
        <f t="shared" si="162"/>
        <v/>
      </c>
      <c r="AA147" s="429" t="str">
        <f t="shared" si="163"/>
        <v/>
      </c>
      <c r="AB147" s="429" t="str">
        <f t="shared" si="164"/>
        <v/>
      </c>
      <c r="AC147" s="429" t="str">
        <f t="shared" si="165"/>
        <v/>
      </c>
      <c r="AD147" s="429" t="str">
        <f t="shared" si="166"/>
        <v/>
      </c>
      <c r="AE147" s="429" t="str">
        <f t="shared" si="112"/>
        <v/>
      </c>
      <c r="AF147" s="429" t="str">
        <f t="shared" si="93"/>
        <v/>
      </c>
      <c r="AG147" s="429" t="str">
        <f t="shared" si="167"/>
        <v/>
      </c>
      <c r="AH147" s="429" t="str">
        <f t="shared" si="168"/>
        <v/>
      </c>
      <c r="AI147" s="431" t="str">
        <f t="shared" si="96"/>
        <v/>
      </c>
      <c r="AJ147" s="429" t="str">
        <f t="shared" si="113"/>
        <v/>
      </c>
      <c r="AK147" s="429" t="str">
        <f t="shared" si="114"/>
        <v/>
      </c>
      <c r="AL147" s="429" t="str">
        <f t="shared" si="115"/>
        <v/>
      </c>
      <c r="AM147" s="429" t="str">
        <f t="shared" si="116"/>
        <v/>
      </c>
      <c r="AN147" s="432"/>
      <c r="AO147" s="432"/>
      <c r="AP147" s="205"/>
      <c r="AQ147" s="205"/>
      <c r="AR147" s="205"/>
      <c r="AS147" s="205"/>
      <c r="AT147" s="205"/>
      <c r="AU147" s="205"/>
      <c r="AV147" s="205"/>
      <c r="AW147" s="205"/>
      <c r="AX147" s="205"/>
      <c r="AY147" s="205"/>
      <c r="AZ147" s="432"/>
      <c r="BU147" s="152">
        <v>125</v>
      </c>
      <c r="BV147" s="433" t="str">
        <f t="shared" si="97"/>
        <v/>
      </c>
      <c r="BW147" s="433" t="str">
        <f t="shared" si="98"/>
        <v/>
      </c>
      <c r="BX147" s="434" t="str">
        <f t="shared" si="99"/>
        <v/>
      </c>
      <c r="BY147" s="205" t="str">
        <f t="shared" si="169"/>
        <v/>
      </c>
      <c r="BZ147" s="205" t="str">
        <f t="shared" si="170"/>
        <v/>
      </c>
      <c r="CA147" s="207" t="str">
        <f t="shared" si="171"/>
        <v/>
      </c>
      <c r="CB147" s="453" t="str">
        <f>IF(BY147="","",COUNTIF(BY$23:BY146,"&lt;1")+1)</f>
        <v/>
      </c>
      <c r="CC147" s="205" t="str">
        <f t="shared" si="172"/>
        <v/>
      </c>
      <c r="CD147" s="436" t="str">
        <f t="shared" si="173"/>
        <v/>
      </c>
      <c r="CE147" s="433" t="str">
        <f t="shared" si="176"/>
        <v/>
      </c>
      <c r="CF147" s="438" t="str">
        <f t="shared" si="174"/>
        <v/>
      </c>
      <c r="CG147" s="433" t="str">
        <f t="shared" si="175"/>
        <v/>
      </c>
      <c r="CH147" s="439"/>
      <c r="CI147" s="205" t="str">
        <f t="shared" si="120"/>
        <v/>
      </c>
      <c r="CJ147" s="205" t="str">
        <f t="shared" si="121"/>
        <v/>
      </c>
      <c r="CK147" s="205" t="str">
        <f>IF(OR(N147="PIPAY450",N147="PIPAY900"),MRIt(J147,M147,V147,N147),IF(N147="OGFConNEW",MRIt(H147,M147,V147,N147),IF(N147="PIOGFCPAY450",MAX(60,(0.3*J147)+35),"")))</f>
        <v/>
      </c>
      <c r="CL147" s="205" t="str">
        <f t="shared" si="122"/>
        <v/>
      </c>
      <c r="CM147" s="208">
        <f t="shared" si="123"/>
        <v>0</v>
      </c>
      <c r="CN147" s="440" t="str">
        <f>IFERROR(IF(N147="60PAY900",ADJ60x(CM147),IF(N147="75PAY450",ADJ75x(CM147),IF(N147="PIPAY900",ADJPoTthick(CM147,CL147),IF(N147="PIPAY450",ADJPoTthin(CM147,CL147),IF(N147="OGFConNEW",ADJPoTogfc(CL147),""))))),"must corr")</f>
        <v/>
      </c>
      <c r="CO147" s="441" t="str">
        <f t="shared" si="124"/>
        <v/>
      </c>
      <c r="CQ147" s="205" t="str">
        <f t="shared" si="125"/>
        <v/>
      </c>
      <c r="CR147" s="205" t="str">
        <f>IF(OR(N147="PIPAY450",N147="PIPAY900",N147="PIOGFCPAY450",N147="75OGFCPAY450"),MRIt(J147,M147,V147,N147),IF(N147="OGFConNEW",MRIt(H147,M147,V147,N147),""))</f>
        <v/>
      </c>
      <c r="CS147" s="205" t="str">
        <f t="shared" si="126"/>
        <v/>
      </c>
      <c r="CT147" s="208" t="str">
        <f t="shared" si="127"/>
        <v/>
      </c>
      <c r="CU147" s="440" t="str">
        <f>IFERROR(IF(N147="60PAY900",ADJ60x(CT147),IF(N147="75PAY450",ADJ75x(CT147),IF(N147="PIPAY900",ADJPoTthick(CT147,CS147),IF(N147="PIPAY450",ADJPoTthin(CT147,CS147),IF(N147="OGFConNEW",ADJPoTogfc(CS147),""))))),"must corr")</f>
        <v/>
      </c>
      <c r="CV147" s="442" t="str">
        <f t="shared" si="128"/>
        <v/>
      </c>
      <c r="CW147" s="443"/>
      <c r="CY147" s="207"/>
      <c r="CZ147" s="444" t="s">
        <v>1876</v>
      </c>
      <c r="DA147" s="445" t="str">
        <f>IFERROR(IF(AZ147=TRUE,corval(CO147,CV147),CO147),CZ147)</f>
        <v/>
      </c>
      <c r="DB147" s="205" t="b">
        <f t="shared" si="129"/>
        <v>0</v>
      </c>
      <c r="DC147" s="205" t="b">
        <f t="shared" si="130"/>
        <v>1</v>
      </c>
      <c r="DD147" s="205" t="b">
        <f t="shared" si="131"/>
        <v>1</v>
      </c>
      <c r="DE147" s="446" t="str">
        <f t="shared" si="132"/>
        <v/>
      </c>
      <c r="DG147" s="208" t="str">
        <f t="shared" si="133"/>
        <v/>
      </c>
      <c r="DH147" s="208">
        <f t="shared" si="134"/>
        <v>0</v>
      </c>
      <c r="DI147" s="205" t="e">
        <f t="shared" si="135"/>
        <v>#VALUE!</v>
      </c>
      <c r="DJ147" s="205" t="e">
        <f t="shared" si="136"/>
        <v>#VALUE!</v>
      </c>
      <c r="DK147" s="205" t="e">
        <f t="shared" si="137"/>
        <v>#VALUE!</v>
      </c>
      <c r="DM147" s="208">
        <f t="shared" si="138"/>
        <v>0</v>
      </c>
      <c r="DN147" s="208">
        <f t="shared" si="139"/>
        <v>0</v>
      </c>
      <c r="DO147" s="205">
        <f t="shared" si="140"/>
        <v>75</v>
      </c>
      <c r="DP147" s="205">
        <f t="shared" si="141"/>
        <v>0</v>
      </c>
      <c r="DQ147" s="446" t="e">
        <f t="shared" ca="1" si="142"/>
        <v>#NAME?</v>
      </c>
      <c r="DR147" s="446" t="e">
        <f t="shared" ca="1" si="143"/>
        <v>#NAME?</v>
      </c>
      <c r="DT147" s="208">
        <f t="shared" si="144"/>
        <v>0</v>
      </c>
      <c r="DU147" s="446" t="e">
        <f t="shared" ca="1" si="145"/>
        <v>#NAME?</v>
      </c>
      <c r="DV147" s="446" t="e">
        <f t="shared" ca="1" si="146"/>
        <v>#NAME?</v>
      </c>
    </row>
    <row r="148" spans="1:126" ht="16.5" thickBot="1" x14ac:dyDescent="0.3">
      <c r="A148" s="448" t="str">
        <f>IFERROR(ROUNDUP(IF(OR(N148="PIPAY450",N148="PIPAY900"),MRIt(J148,M148,V148,N148),IF(N148="PIOGFCPAY450",MAX(60,(0.3*J148)+35),"")),1),"")</f>
        <v/>
      </c>
      <c r="B148" s="413">
        <v>126</v>
      </c>
      <c r="C148" s="414"/>
      <c r="D148" s="449"/>
      <c r="E148" s="457" t="str">
        <f>IF('EXIST IP'!A127="","",'EXIST IP'!A127)</f>
        <v/>
      </c>
      <c r="F148" s="458" t="str">
        <f>IF('EXIST IP'!B127="","",'EXIST IP'!B127)</f>
        <v/>
      </c>
      <c r="G148" s="458" t="str">
        <f>IF('EXIST IP'!C127="","",'EXIST IP'!C127)</f>
        <v/>
      </c>
      <c r="H148" s="459" t="str">
        <f>IF('EXIST IP'!D127="","",'EXIST IP'!D127)</f>
        <v/>
      </c>
      <c r="I148" s="460" t="str">
        <f>IF(BASELINE!D127="","",BASELINE!D127)</f>
        <v/>
      </c>
      <c r="J148" s="420"/>
      <c r="K148" s="421"/>
      <c r="L148" s="422" t="str">
        <f>IF(FINAL!D127=0,"",FINAL!D127)</f>
        <v/>
      </c>
      <c r="M148" s="421"/>
      <c r="N148" s="421"/>
      <c r="O148" s="421"/>
      <c r="P148" s="423" t="str">
        <f t="shared" si="104"/>
        <v/>
      </c>
      <c r="Q148" s="424" t="str">
        <f t="shared" si="105"/>
        <v/>
      </c>
      <c r="R148" s="456"/>
      <c r="S148" s="452" t="str">
        <f t="shared" si="159"/>
        <v/>
      </c>
      <c r="T148" s="427" t="str">
        <f>IF(OR(BASELINE!I127&gt;BASELINE!J127,FINAL!I127&gt;FINAL!J127),"M.D.","")</f>
        <v/>
      </c>
      <c r="U148" s="428" t="str">
        <f t="shared" si="107"/>
        <v/>
      </c>
      <c r="V148" s="429" t="str">
        <f t="shared" si="108"/>
        <v/>
      </c>
      <c r="W148" s="429" t="str">
        <f t="shared" si="109"/>
        <v/>
      </c>
      <c r="X148" s="430" t="str">
        <f t="shared" si="160"/>
        <v/>
      </c>
      <c r="Y148" s="429" t="str">
        <f t="shared" si="161"/>
        <v/>
      </c>
      <c r="Z148" s="429" t="str">
        <f t="shared" si="162"/>
        <v/>
      </c>
      <c r="AA148" s="429" t="str">
        <f t="shared" si="163"/>
        <v/>
      </c>
      <c r="AB148" s="429" t="str">
        <f t="shared" si="164"/>
        <v/>
      </c>
      <c r="AC148" s="429" t="str">
        <f t="shared" si="165"/>
        <v/>
      </c>
      <c r="AD148" s="429" t="str">
        <f t="shared" si="166"/>
        <v/>
      </c>
      <c r="AE148" s="429" t="str">
        <f t="shared" si="112"/>
        <v/>
      </c>
      <c r="AF148" s="429" t="str">
        <f t="shared" si="93"/>
        <v/>
      </c>
      <c r="AG148" s="429" t="str">
        <f t="shared" si="167"/>
        <v/>
      </c>
      <c r="AH148" s="429" t="str">
        <f t="shared" si="168"/>
        <v/>
      </c>
      <c r="AI148" s="431" t="str">
        <f t="shared" si="96"/>
        <v/>
      </c>
      <c r="AJ148" s="429" t="str">
        <f t="shared" si="113"/>
        <v/>
      </c>
      <c r="AK148" s="429" t="str">
        <f t="shared" si="114"/>
        <v/>
      </c>
      <c r="AL148" s="429" t="str">
        <f t="shared" si="115"/>
        <v/>
      </c>
      <c r="AM148" s="429" t="str">
        <f t="shared" si="116"/>
        <v/>
      </c>
      <c r="AN148" s="432"/>
      <c r="AO148" s="432"/>
      <c r="AP148" s="205"/>
      <c r="AQ148" s="205"/>
      <c r="AR148" s="205"/>
      <c r="AS148" s="205"/>
      <c r="AT148" s="205"/>
      <c r="AU148" s="205"/>
      <c r="AV148" s="205"/>
      <c r="AW148" s="205"/>
      <c r="AX148" s="205"/>
      <c r="AY148" s="205"/>
      <c r="AZ148" s="432"/>
      <c r="BU148" s="152">
        <v>126</v>
      </c>
      <c r="BV148" s="433" t="str">
        <f t="shared" si="97"/>
        <v/>
      </c>
      <c r="BW148" s="433" t="str">
        <f t="shared" si="98"/>
        <v/>
      </c>
      <c r="BX148" s="434" t="str">
        <f t="shared" si="99"/>
        <v/>
      </c>
      <c r="BY148" s="205" t="str">
        <f t="shared" si="169"/>
        <v/>
      </c>
      <c r="BZ148" s="205" t="str">
        <f t="shared" si="170"/>
        <v/>
      </c>
      <c r="CA148" s="207" t="str">
        <f t="shared" si="171"/>
        <v/>
      </c>
      <c r="CB148" s="453" t="str">
        <f>IF(BY148="","",COUNTIF(BY$23:BY147,"&lt;1")+1)</f>
        <v/>
      </c>
      <c r="CC148" s="205" t="str">
        <f t="shared" si="172"/>
        <v/>
      </c>
      <c r="CD148" s="436" t="str">
        <f t="shared" si="173"/>
        <v/>
      </c>
      <c r="CE148" s="433" t="str">
        <f t="shared" si="176"/>
        <v/>
      </c>
      <c r="CF148" s="438" t="str">
        <f t="shared" si="174"/>
        <v/>
      </c>
      <c r="CG148" s="433" t="str">
        <f t="shared" si="175"/>
        <v/>
      </c>
      <c r="CH148" s="439"/>
      <c r="CI148" s="205" t="str">
        <f t="shared" si="120"/>
        <v/>
      </c>
      <c r="CJ148" s="205" t="str">
        <f t="shared" si="121"/>
        <v/>
      </c>
      <c r="CK148" s="205" t="str">
        <f>IF(OR(N148="PIPAY450",N148="PIPAY900"),MRIt(J148,M148,V148,N148),IF(N148="OGFConNEW",MRIt(H148,M148,V148,N148),IF(N148="PIOGFCPAY450",MAX(60,(0.3*J148)+35),"")))</f>
        <v/>
      </c>
      <c r="CL148" s="205" t="str">
        <f t="shared" si="122"/>
        <v/>
      </c>
      <c r="CM148" s="208">
        <f t="shared" si="123"/>
        <v>0</v>
      </c>
      <c r="CN148" s="440" t="str">
        <f>IFERROR(IF(N148="60PAY900",ADJ60x(CM148),IF(N148="75PAY450",ADJ75x(CM148),IF(N148="PIPAY900",ADJPoTthick(CM148,CL148),IF(N148="PIPAY450",ADJPoTthin(CM148,CL148),IF(N148="OGFConNEW",ADJPoTogfc(CL148),""))))),"must corr")</f>
        <v/>
      </c>
      <c r="CO148" s="441" t="str">
        <f t="shared" si="124"/>
        <v/>
      </c>
      <c r="CQ148" s="205" t="str">
        <f t="shared" si="125"/>
        <v/>
      </c>
      <c r="CR148" s="205" t="str">
        <f>IF(OR(N148="PIPAY450",N148="PIPAY900",N148="PIOGFCPAY450",N148="75OGFCPAY450"),MRIt(J148,M148,V148,N148),IF(N148="OGFConNEW",MRIt(H148,M148,V148,N148),""))</f>
        <v/>
      </c>
      <c r="CS148" s="205" t="str">
        <f t="shared" si="126"/>
        <v/>
      </c>
      <c r="CT148" s="208" t="str">
        <f t="shared" si="127"/>
        <v/>
      </c>
      <c r="CU148" s="440" t="str">
        <f>IFERROR(IF(N148="60PAY900",ADJ60x(CT148),IF(N148="75PAY450",ADJ75x(CT148),IF(N148="PIPAY900",ADJPoTthick(CT148,CS148),IF(N148="PIPAY450",ADJPoTthin(CT148,CS148),IF(N148="OGFConNEW",ADJPoTogfc(CS148),""))))),"must corr")</f>
        <v/>
      </c>
      <c r="CV148" s="442" t="str">
        <f t="shared" si="128"/>
        <v/>
      </c>
      <c r="CW148" s="443"/>
      <c r="CY148" s="207"/>
      <c r="CZ148" s="444" t="s">
        <v>1876</v>
      </c>
      <c r="DA148" s="445" t="str">
        <f>IFERROR(IF(AZ148=TRUE,corval(CO148,CV148),CO148),CZ148)</f>
        <v/>
      </c>
      <c r="DB148" s="205" t="b">
        <f t="shared" si="129"/>
        <v>0</v>
      </c>
      <c r="DC148" s="205" t="b">
        <f t="shared" si="130"/>
        <v>1</v>
      </c>
      <c r="DD148" s="205" t="b">
        <f t="shared" si="131"/>
        <v>1</v>
      </c>
      <c r="DE148" s="446" t="str">
        <f t="shared" si="132"/>
        <v/>
      </c>
      <c r="DG148" s="208" t="str">
        <f t="shared" si="133"/>
        <v/>
      </c>
      <c r="DH148" s="208">
        <f t="shared" si="134"/>
        <v>0</v>
      </c>
      <c r="DI148" s="205" t="e">
        <f t="shared" si="135"/>
        <v>#VALUE!</v>
      </c>
      <c r="DJ148" s="205" t="e">
        <f t="shared" si="136"/>
        <v>#VALUE!</v>
      </c>
      <c r="DK148" s="205" t="e">
        <f t="shared" si="137"/>
        <v>#VALUE!</v>
      </c>
      <c r="DM148" s="208">
        <f t="shared" si="138"/>
        <v>0</v>
      </c>
      <c r="DN148" s="208">
        <f t="shared" si="139"/>
        <v>0</v>
      </c>
      <c r="DO148" s="205">
        <f t="shared" si="140"/>
        <v>75</v>
      </c>
      <c r="DP148" s="205">
        <f t="shared" si="141"/>
        <v>0</v>
      </c>
      <c r="DQ148" s="446" t="e">
        <f t="shared" ca="1" si="142"/>
        <v>#NAME?</v>
      </c>
      <c r="DR148" s="446" t="e">
        <f t="shared" ca="1" si="143"/>
        <v>#NAME?</v>
      </c>
      <c r="DT148" s="208">
        <f t="shared" si="144"/>
        <v>0</v>
      </c>
      <c r="DU148" s="446" t="e">
        <f t="shared" ca="1" si="145"/>
        <v>#NAME?</v>
      </c>
      <c r="DV148" s="446" t="e">
        <f t="shared" ca="1" si="146"/>
        <v>#NAME?</v>
      </c>
    </row>
    <row r="149" spans="1:126" ht="15" customHeight="1" x14ac:dyDescent="0.25">
      <c r="A149" s="448" t="str">
        <f>IFERROR(ROUNDUP(IF(OR(N149="PIPAY450",N149="PIPAY900"),MRIt(J149,M149,V149,N149),IF(N149="PIOGFCPAY450",MAX(60,(0.3*J149)+35),"")),1),"")</f>
        <v/>
      </c>
      <c r="B149" s="413">
        <v>127</v>
      </c>
      <c r="C149" s="414"/>
      <c r="D149" s="449"/>
      <c r="E149" s="416" t="str">
        <f>IF('EXIST IP'!A128="","",'EXIST IP'!A128)</f>
        <v/>
      </c>
      <c r="F149" s="450" t="str">
        <f>IF('EXIST IP'!B128="","",'EXIST IP'!B128)</f>
        <v/>
      </c>
      <c r="G149" s="450" t="str">
        <f>IF('EXIST IP'!C128="","",'EXIST IP'!C128)</f>
        <v/>
      </c>
      <c r="H149" s="418" t="str">
        <f>IF('EXIST IP'!D128="","",'EXIST IP'!D128)</f>
        <v/>
      </c>
      <c r="I149" s="451" t="str">
        <f>IF(BASELINE!D128="","",BASELINE!D128)</f>
        <v/>
      </c>
      <c r="J149" s="420"/>
      <c r="K149" s="421"/>
      <c r="L149" s="422" t="str">
        <f>IF(FINAL!D128=0,"",FINAL!D128)</f>
        <v/>
      </c>
      <c r="M149" s="421"/>
      <c r="N149" s="421"/>
      <c r="O149" s="421"/>
      <c r="P149" s="423" t="str">
        <f t="shared" si="104"/>
        <v/>
      </c>
      <c r="Q149" s="424" t="str">
        <f t="shared" si="105"/>
        <v/>
      </c>
      <c r="R149" s="456"/>
      <c r="S149" s="452" t="str">
        <f t="shared" si="159"/>
        <v/>
      </c>
      <c r="T149" s="427" t="str">
        <f>IF(OR(BASELINE!I128&gt;BASELINE!J128,FINAL!I128&gt;FINAL!J128),"M.D.","")</f>
        <v/>
      </c>
      <c r="U149" s="428" t="str">
        <f t="shared" si="107"/>
        <v/>
      </c>
      <c r="V149" s="429" t="str">
        <f t="shared" si="108"/>
        <v/>
      </c>
      <c r="W149" s="429" t="str">
        <f t="shared" si="109"/>
        <v/>
      </c>
      <c r="X149" s="430" t="str">
        <f t="shared" si="160"/>
        <v/>
      </c>
      <c r="Y149" s="429" t="str">
        <f t="shared" si="161"/>
        <v/>
      </c>
      <c r="Z149" s="429" t="str">
        <f t="shared" si="162"/>
        <v/>
      </c>
      <c r="AA149" s="429" t="str">
        <f t="shared" si="163"/>
        <v/>
      </c>
      <c r="AB149" s="429" t="str">
        <f t="shared" si="164"/>
        <v/>
      </c>
      <c r="AC149" s="429" t="str">
        <f t="shared" si="165"/>
        <v/>
      </c>
      <c r="AD149" s="429" t="str">
        <f t="shared" si="166"/>
        <v/>
      </c>
      <c r="AE149" s="429" t="str">
        <f t="shared" si="112"/>
        <v/>
      </c>
      <c r="AF149" s="429" t="str">
        <f t="shared" si="93"/>
        <v/>
      </c>
      <c r="AG149" s="429" t="str">
        <f t="shared" si="167"/>
        <v/>
      </c>
      <c r="AH149" s="429" t="str">
        <f t="shared" si="168"/>
        <v/>
      </c>
      <c r="AI149" s="431" t="str">
        <f t="shared" si="96"/>
        <v/>
      </c>
      <c r="AJ149" s="429" t="str">
        <f t="shared" si="113"/>
        <v/>
      </c>
      <c r="AK149" s="429" t="str">
        <f t="shared" si="114"/>
        <v/>
      </c>
      <c r="AL149" s="429" t="str">
        <f t="shared" si="115"/>
        <v/>
      </c>
      <c r="AM149" s="429" t="str">
        <f t="shared" si="116"/>
        <v/>
      </c>
      <c r="AN149" s="432"/>
      <c r="AO149" s="432"/>
      <c r="AP149" s="205"/>
      <c r="AQ149" s="205"/>
      <c r="AR149" s="205"/>
      <c r="AS149" s="205"/>
      <c r="AT149" s="205"/>
      <c r="AU149" s="205"/>
      <c r="AV149" s="205"/>
      <c r="AW149" s="205"/>
      <c r="AX149" s="205"/>
      <c r="AY149" s="205"/>
      <c r="AZ149" s="432"/>
      <c r="BU149" s="152">
        <v>127</v>
      </c>
      <c r="BV149" s="433" t="str">
        <f t="shared" si="97"/>
        <v/>
      </c>
      <c r="BW149" s="433" t="str">
        <f t="shared" si="98"/>
        <v/>
      </c>
      <c r="BX149" s="434" t="str">
        <f t="shared" si="99"/>
        <v/>
      </c>
      <c r="BY149" s="205" t="str">
        <f t="shared" si="169"/>
        <v/>
      </c>
      <c r="BZ149" s="205" t="str">
        <f t="shared" si="170"/>
        <v/>
      </c>
      <c r="CA149" s="207" t="str">
        <f t="shared" si="171"/>
        <v/>
      </c>
      <c r="CB149" s="453" t="str">
        <f>IF(BY149="","",COUNTIF(BY$23:BY148,"&lt;1")+1)</f>
        <v/>
      </c>
      <c r="CC149" s="205" t="str">
        <f t="shared" si="172"/>
        <v/>
      </c>
      <c r="CD149" s="436" t="str">
        <f t="shared" si="173"/>
        <v/>
      </c>
      <c r="CE149" s="433" t="str">
        <f t="shared" si="176"/>
        <v/>
      </c>
      <c r="CF149" s="438" t="str">
        <f t="shared" si="174"/>
        <v/>
      </c>
      <c r="CG149" s="433" t="str">
        <f t="shared" si="175"/>
        <v/>
      </c>
      <c r="CH149" s="439"/>
      <c r="CI149" s="205" t="str">
        <f t="shared" si="120"/>
        <v/>
      </c>
      <c r="CJ149" s="205" t="str">
        <f t="shared" si="121"/>
        <v/>
      </c>
      <c r="CK149" s="205" t="str">
        <f>IF(OR(N149="PIPAY450",N149="PIPAY900"),MRIt(J149,M149,V149,N149),IF(N149="OGFConNEW",MRIt(H149,M149,V149,N149),IF(N149="PIOGFCPAY450",MAX(60,(0.3*J149)+35),"")))</f>
        <v/>
      </c>
      <c r="CL149" s="205" t="str">
        <f t="shared" si="122"/>
        <v/>
      </c>
      <c r="CM149" s="208">
        <f t="shared" si="123"/>
        <v>0</v>
      </c>
      <c r="CN149" s="440" t="str">
        <f>IFERROR(IF(N149="60PAY900",ADJ60x(CM149),IF(N149="75PAY450",ADJ75x(CM149),IF(N149="PIPAY900",ADJPoTthick(CM149,CL149),IF(N149="PIPAY450",ADJPoTthin(CM149,CL149),IF(N149="OGFConNEW",ADJPoTogfc(CL149),""))))),"must corr")</f>
        <v/>
      </c>
      <c r="CO149" s="441" t="str">
        <f t="shared" si="124"/>
        <v/>
      </c>
      <c r="CQ149" s="205" t="str">
        <f t="shared" si="125"/>
        <v/>
      </c>
      <c r="CR149" s="205" t="str">
        <f>IF(OR(N149="PIPAY450",N149="PIPAY900",N149="PIOGFCPAY450",N149="75OGFCPAY450"),MRIt(J149,M149,V149,N149),IF(N149="OGFConNEW",MRIt(H149,M149,V149,N149),""))</f>
        <v/>
      </c>
      <c r="CS149" s="205" t="str">
        <f t="shared" si="126"/>
        <v/>
      </c>
      <c r="CT149" s="208" t="str">
        <f t="shared" si="127"/>
        <v/>
      </c>
      <c r="CU149" s="440" t="str">
        <f>IFERROR(IF(N149="60PAY900",ADJ60x(CT149),IF(N149="75PAY450",ADJ75x(CT149),IF(N149="PIPAY900",ADJPoTthick(CT149,CS149),IF(N149="PIPAY450",ADJPoTthin(CT149,CS149),IF(N149="OGFConNEW",ADJPoTogfc(CS149),""))))),"must corr")</f>
        <v/>
      </c>
      <c r="CV149" s="442" t="str">
        <f t="shared" si="128"/>
        <v/>
      </c>
      <c r="CW149" s="443"/>
      <c r="CY149" s="207"/>
      <c r="CZ149" s="444" t="s">
        <v>1876</v>
      </c>
      <c r="DA149" s="445" t="str">
        <f>IFERROR(IF(AZ149=TRUE,corval(CO149,CV149),CO149),CZ149)</f>
        <v/>
      </c>
      <c r="DB149" s="205" t="b">
        <f t="shared" si="129"/>
        <v>0</v>
      </c>
      <c r="DC149" s="205" t="b">
        <f t="shared" si="130"/>
        <v>1</v>
      </c>
      <c r="DD149" s="205" t="b">
        <f t="shared" si="131"/>
        <v>1</v>
      </c>
      <c r="DE149" s="446" t="str">
        <f t="shared" si="132"/>
        <v/>
      </c>
      <c r="DG149" s="208" t="str">
        <f t="shared" si="133"/>
        <v/>
      </c>
      <c r="DH149" s="208">
        <f t="shared" si="134"/>
        <v>0</v>
      </c>
      <c r="DI149" s="205" t="e">
        <f t="shared" si="135"/>
        <v>#VALUE!</v>
      </c>
      <c r="DJ149" s="205" t="e">
        <f t="shared" si="136"/>
        <v>#VALUE!</v>
      </c>
      <c r="DK149" s="205" t="e">
        <f t="shared" si="137"/>
        <v>#VALUE!</v>
      </c>
      <c r="DM149" s="208">
        <f t="shared" si="138"/>
        <v>0</v>
      </c>
      <c r="DN149" s="208">
        <f t="shared" si="139"/>
        <v>0</v>
      </c>
      <c r="DO149" s="205">
        <f t="shared" si="140"/>
        <v>75</v>
      </c>
      <c r="DP149" s="205">
        <f t="shared" si="141"/>
        <v>0</v>
      </c>
      <c r="DQ149" s="446" t="e">
        <f t="shared" ca="1" si="142"/>
        <v>#NAME?</v>
      </c>
      <c r="DR149" s="446" t="e">
        <f t="shared" ca="1" si="143"/>
        <v>#NAME?</v>
      </c>
      <c r="DT149" s="208">
        <f t="shared" si="144"/>
        <v>0</v>
      </c>
      <c r="DU149" s="446" t="e">
        <f t="shared" ca="1" si="145"/>
        <v>#NAME?</v>
      </c>
      <c r="DV149" s="446" t="e">
        <f t="shared" ca="1" si="146"/>
        <v>#NAME?</v>
      </c>
    </row>
    <row r="150" spans="1:126" ht="16.5" thickBot="1" x14ac:dyDescent="0.3">
      <c r="A150" s="448" t="str">
        <f>IFERROR(ROUNDUP(IF(OR(N150="PIPAY450",N150="PIPAY900"),MRIt(J150,M150,V150,N150),IF(N150="PIOGFCPAY450",MAX(60,(0.3*J150)+35),"")),1),"")</f>
        <v/>
      </c>
      <c r="B150" s="413">
        <v>128</v>
      </c>
      <c r="C150" s="414"/>
      <c r="D150" s="449"/>
      <c r="E150" s="457" t="str">
        <f>IF('EXIST IP'!A129="","",'EXIST IP'!A129)</f>
        <v/>
      </c>
      <c r="F150" s="458" t="str">
        <f>IF('EXIST IP'!B129="","",'EXIST IP'!B129)</f>
        <v/>
      </c>
      <c r="G150" s="458" t="str">
        <f>IF('EXIST IP'!C129="","",'EXIST IP'!C129)</f>
        <v/>
      </c>
      <c r="H150" s="459" t="str">
        <f>IF('EXIST IP'!D129="","",'EXIST IP'!D129)</f>
        <v/>
      </c>
      <c r="I150" s="460" t="str">
        <f>IF(BASELINE!D129="","",BASELINE!D129)</f>
        <v/>
      </c>
      <c r="J150" s="420"/>
      <c r="K150" s="421"/>
      <c r="L150" s="422" t="str">
        <f>IF(FINAL!D129=0,"",FINAL!D129)</f>
        <v/>
      </c>
      <c r="M150" s="421"/>
      <c r="N150" s="421"/>
      <c r="O150" s="421"/>
      <c r="P150" s="423" t="str">
        <f t="shared" si="104"/>
        <v/>
      </c>
      <c r="Q150" s="424" t="str">
        <f t="shared" si="105"/>
        <v/>
      </c>
      <c r="R150" s="456"/>
      <c r="S150" s="452" t="str">
        <f t="shared" si="159"/>
        <v/>
      </c>
      <c r="T150" s="427" t="str">
        <f>IF(OR(BASELINE!I129&gt;BASELINE!J129,FINAL!I129&gt;FINAL!J129),"M.D.","")</f>
        <v/>
      </c>
      <c r="U150" s="428" t="str">
        <f t="shared" si="107"/>
        <v/>
      </c>
      <c r="V150" s="429" t="str">
        <f t="shared" si="108"/>
        <v/>
      </c>
      <c r="W150" s="429" t="str">
        <f t="shared" si="109"/>
        <v/>
      </c>
      <c r="X150" s="430" t="str">
        <f t="shared" si="160"/>
        <v/>
      </c>
      <c r="Y150" s="429" t="str">
        <f t="shared" si="161"/>
        <v/>
      </c>
      <c r="Z150" s="429" t="str">
        <f t="shared" si="162"/>
        <v/>
      </c>
      <c r="AA150" s="429" t="str">
        <f t="shared" si="163"/>
        <v/>
      </c>
      <c r="AB150" s="429" t="str">
        <f t="shared" si="164"/>
        <v/>
      </c>
      <c r="AC150" s="429" t="str">
        <f t="shared" si="165"/>
        <v/>
      </c>
      <c r="AD150" s="429" t="str">
        <f t="shared" si="166"/>
        <v/>
      </c>
      <c r="AE150" s="429" t="str">
        <f t="shared" si="112"/>
        <v/>
      </c>
      <c r="AF150" s="429" t="str">
        <f t="shared" si="93"/>
        <v/>
      </c>
      <c r="AG150" s="429" t="str">
        <f t="shared" si="167"/>
        <v/>
      </c>
      <c r="AH150" s="429" t="str">
        <f t="shared" si="168"/>
        <v/>
      </c>
      <c r="AI150" s="431" t="str">
        <f t="shared" si="96"/>
        <v/>
      </c>
      <c r="AJ150" s="429" t="str">
        <f t="shared" si="113"/>
        <v/>
      </c>
      <c r="AK150" s="429" t="str">
        <f t="shared" si="114"/>
        <v/>
      </c>
      <c r="AL150" s="429" t="str">
        <f t="shared" si="115"/>
        <v/>
      </c>
      <c r="AM150" s="429" t="str">
        <f t="shared" si="116"/>
        <v/>
      </c>
      <c r="AN150" s="432"/>
      <c r="AO150" s="432"/>
      <c r="AP150" s="205"/>
      <c r="AQ150" s="205"/>
      <c r="AR150" s="205"/>
      <c r="AS150" s="205"/>
      <c r="AT150" s="205"/>
      <c r="AU150" s="205"/>
      <c r="AV150" s="205"/>
      <c r="AW150" s="205"/>
      <c r="AX150" s="205"/>
      <c r="AY150" s="205"/>
      <c r="AZ150" s="432"/>
      <c r="BU150" s="152">
        <v>128</v>
      </c>
      <c r="BV150" s="433" t="str">
        <f t="shared" si="97"/>
        <v/>
      </c>
      <c r="BW150" s="433" t="str">
        <f t="shared" si="98"/>
        <v/>
      </c>
      <c r="BX150" s="434" t="str">
        <f t="shared" si="99"/>
        <v/>
      </c>
      <c r="BY150" s="205" t="str">
        <f t="shared" si="169"/>
        <v/>
      </c>
      <c r="BZ150" s="205" t="str">
        <f t="shared" si="170"/>
        <v/>
      </c>
      <c r="CA150" s="207" t="str">
        <f t="shared" si="171"/>
        <v/>
      </c>
      <c r="CB150" s="453" t="str">
        <f>IF(BY150="","",COUNTIF(BY$23:BY149,"&lt;1")+1)</f>
        <v/>
      </c>
      <c r="CC150" s="205" t="str">
        <f t="shared" si="172"/>
        <v/>
      </c>
      <c r="CD150" s="436" t="str">
        <f t="shared" si="173"/>
        <v/>
      </c>
      <c r="CE150" s="433" t="str">
        <f t="shared" si="176"/>
        <v/>
      </c>
      <c r="CF150" s="438" t="str">
        <f t="shared" si="174"/>
        <v/>
      </c>
      <c r="CG150" s="433" t="str">
        <f t="shared" si="175"/>
        <v/>
      </c>
      <c r="CH150" s="439"/>
      <c r="CI150" s="205" t="str">
        <f t="shared" si="120"/>
        <v/>
      </c>
      <c r="CJ150" s="205" t="str">
        <f t="shared" si="121"/>
        <v/>
      </c>
      <c r="CK150" s="205" t="str">
        <f>IF(OR(N150="PIPAY450",N150="PIPAY900"),MRIt(J150,M150,V150,N150),IF(N150="OGFConNEW",MRIt(H150,M150,V150,N150),IF(N150="PIOGFCPAY450",MAX(60,(0.3*J150)+35),"")))</f>
        <v/>
      </c>
      <c r="CL150" s="205" t="str">
        <f t="shared" si="122"/>
        <v/>
      </c>
      <c r="CM150" s="208">
        <f t="shared" si="123"/>
        <v>0</v>
      </c>
      <c r="CN150" s="440" t="str">
        <f>IFERROR(IF(N150="60PAY900",ADJ60x(CM150),IF(N150="75PAY450",ADJ75x(CM150),IF(N150="PIPAY900",ADJPoTthick(CM150,CL150),IF(N150="PIPAY450",ADJPoTthin(CM150,CL150),IF(N150="OGFConNEW",ADJPoTogfc(CL150),""))))),"must corr")</f>
        <v/>
      </c>
      <c r="CO150" s="441" t="str">
        <f t="shared" si="124"/>
        <v/>
      </c>
      <c r="CQ150" s="205" t="str">
        <f t="shared" si="125"/>
        <v/>
      </c>
      <c r="CR150" s="205" t="str">
        <f>IF(OR(N150="PIPAY450",N150="PIPAY900",N150="PIOGFCPAY450",N150="75OGFCPAY450"),MRIt(J150,M150,V150,N150),IF(N150="OGFConNEW",MRIt(H150,M150,V150,N150),""))</f>
        <v/>
      </c>
      <c r="CS150" s="205" t="str">
        <f t="shared" si="126"/>
        <v/>
      </c>
      <c r="CT150" s="208" t="str">
        <f t="shared" si="127"/>
        <v/>
      </c>
      <c r="CU150" s="440" t="str">
        <f>IFERROR(IF(N150="60PAY900",ADJ60x(CT150),IF(N150="75PAY450",ADJ75x(CT150),IF(N150="PIPAY900",ADJPoTthick(CT150,CS150),IF(N150="PIPAY450",ADJPoTthin(CT150,CS150),IF(N150="OGFConNEW",ADJPoTogfc(CS150),""))))),"must corr")</f>
        <v/>
      </c>
      <c r="CV150" s="442" t="str">
        <f t="shared" si="128"/>
        <v/>
      </c>
      <c r="CW150" s="443"/>
      <c r="CY150" s="207"/>
      <c r="CZ150" s="444" t="s">
        <v>1876</v>
      </c>
      <c r="DA150" s="445" t="str">
        <f>IFERROR(IF(AZ150=TRUE,corval(CO150,CV150),CO150),CZ150)</f>
        <v/>
      </c>
      <c r="DB150" s="205" t="b">
        <f t="shared" si="129"/>
        <v>0</v>
      </c>
      <c r="DC150" s="205" t="b">
        <f t="shared" si="130"/>
        <v>1</v>
      </c>
      <c r="DD150" s="205" t="b">
        <f t="shared" si="131"/>
        <v>1</v>
      </c>
      <c r="DE150" s="446" t="str">
        <f t="shared" si="132"/>
        <v/>
      </c>
      <c r="DG150" s="208" t="str">
        <f t="shared" si="133"/>
        <v/>
      </c>
      <c r="DH150" s="208">
        <f t="shared" si="134"/>
        <v>0</v>
      </c>
      <c r="DI150" s="205" t="e">
        <f t="shared" si="135"/>
        <v>#VALUE!</v>
      </c>
      <c r="DJ150" s="205" t="e">
        <f t="shared" si="136"/>
        <v>#VALUE!</v>
      </c>
      <c r="DK150" s="205" t="e">
        <f t="shared" si="137"/>
        <v>#VALUE!</v>
      </c>
      <c r="DM150" s="208">
        <f t="shared" si="138"/>
        <v>0</v>
      </c>
      <c r="DN150" s="208">
        <f t="shared" si="139"/>
        <v>0</v>
      </c>
      <c r="DO150" s="205">
        <f t="shared" si="140"/>
        <v>75</v>
      </c>
      <c r="DP150" s="205">
        <f t="shared" si="141"/>
        <v>0</v>
      </c>
      <c r="DQ150" s="446" t="e">
        <f t="shared" ca="1" si="142"/>
        <v>#NAME?</v>
      </c>
      <c r="DR150" s="446" t="e">
        <f t="shared" ca="1" si="143"/>
        <v>#NAME?</v>
      </c>
      <c r="DT150" s="208">
        <f t="shared" si="144"/>
        <v>0</v>
      </c>
      <c r="DU150" s="446" t="e">
        <f t="shared" ca="1" si="145"/>
        <v>#NAME?</v>
      </c>
      <c r="DV150" s="446" t="e">
        <f t="shared" ca="1" si="146"/>
        <v>#NAME?</v>
      </c>
    </row>
    <row r="151" spans="1:126" ht="15.75" x14ac:dyDescent="0.25">
      <c r="A151" s="448" t="str">
        <f>IFERROR(ROUNDUP(IF(OR(N151="PIPAY450",N151="PIPAY900"),MRIt(J151,M151,V151,N151),IF(N151="PIOGFCPAY450",MAX(60,(0.3*J151)+35),"")),1),"")</f>
        <v/>
      </c>
      <c r="B151" s="413">
        <v>129</v>
      </c>
      <c r="C151" s="414"/>
      <c r="D151" s="449"/>
      <c r="E151" s="416" t="str">
        <f>IF('EXIST IP'!A130="","",'EXIST IP'!A130)</f>
        <v/>
      </c>
      <c r="F151" s="450" t="str">
        <f>IF('EXIST IP'!B130="","",'EXIST IP'!B130)</f>
        <v/>
      </c>
      <c r="G151" s="450" t="str">
        <f>IF('EXIST IP'!C130="","",'EXIST IP'!C130)</f>
        <v/>
      </c>
      <c r="H151" s="418" t="str">
        <f>IF('EXIST IP'!D130="","",'EXIST IP'!D130)</f>
        <v/>
      </c>
      <c r="I151" s="451" t="str">
        <f>IF(BASELINE!D130="","",BASELINE!D130)</f>
        <v/>
      </c>
      <c r="J151" s="420"/>
      <c r="K151" s="421"/>
      <c r="L151" s="422" t="str">
        <f>IF(FINAL!D130=0,"",FINAL!D130)</f>
        <v/>
      </c>
      <c r="M151" s="421"/>
      <c r="N151" s="421"/>
      <c r="O151" s="421"/>
      <c r="P151" s="423" t="str">
        <f t="shared" si="104"/>
        <v/>
      </c>
      <c r="Q151" s="424" t="str">
        <f t="shared" si="105"/>
        <v/>
      </c>
      <c r="R151" s="456"/>
      <c r="S151" s="452" t="str">
        <f t="shared" si="159"/>
        <v/>
      </c>
      <c r="T151" s="427" t="str">
        <f>IF(OR(BASELINE!I130&gt;BASELINE!J130,FINAL!I130&gt;FINAL!J130),"M.D.","")</f>
        <v/>
      </c>
      <c r="U151" s="428" t="str">
        <f t="shared" si="107"/>
        <v/>
      </c>
      <c r="V151" s="429" t="str">
        <f t="shared" si="108"/>
        <v/>
      </c>
      <c r="W151" s="429" t="str">
        <f t="shared" si="109"/>
        <v/>
      </c>
      <c r="X151" s="430" t="str">
        <f t="shared" si="160"/>
        <v/>
      </c>
      <c r="Y151" s="429" t="str">
        <f t="shared" si="161"/>
        <v/>
      </c>
      <c r="Z151" s="429" t="str">
        <f t="shared" si="162"/>
        <v/>
      </c>
      <c r="AA151" s="429" t="str">
        <f t="shared" si="163"/>
        <v/>
      </c>
      <c r="AB151" s="429" t="str">
        <f t="shared" si="164"/>
        <v/>
      </c>
      <c r="AC151" s="429" t="str">
        <f t="shared" si="165"/>
        <v/>
      </c>
      <c r="AD151" s="429" t="str">
        <f t="shared" si="166"/>
        <v/>
      </c>
      <c r="AE151" s="429" t="str">
        <f t="shared" si="112"/>
        <v/>
      </c>
      <c r="AF151" s="429" t="str">
        <f t="shared" ref="AF151:AF214" si="177">IF(F151="","",ROUND(IF(endpm&gt;begpm,AE151+G151/5280,IF(endpm&lt;begpm,AE151-G151/5280,"error")),2))</f>
        <v/>
      </c>
      <c r="AG151" s="429" t="str">
        <f t="shared" si="167"/>
        <v/>
      </c>
      <c r="AH151" s="429" t="str">
        <f t="shared" si="168"/>
        <v/>
      </c>
      <c r="AI151" s="431" t="str">
        <f t="shared" ref="AI151:AI214" si="178">IF(CC151="","",bidprice)</f>
        <v/>
      </c>
      <c r="AJ151" s="429" t="str">
        <f t="shared" si="113"/>
        <v/>
      </c>
      <c r="AK151" s="429" t="str">
        <f t="shared" si="114"/>
        <v/>
      </c>
      <c r="AL151" s="429" t="str">
        <f t="shared" si="115"/>
        <v/>
      </c>
      <c r="AM151" s="429" t="str">
        <f t="shared" si="116"/>
        <v/>
      </c>
      <c r="AN151" s="432"/>
      <c r="AO151" s="432"/>
      <c r="AP151" s="205"/>
      <c r="AQ151" s="205"/>
      <c r="AR151" s="205"/>
      <c r="AS151" s="205"/>
      <c r="AT151" s="205"/>
      <c r="AU151" s="205"/>
      <c r="AV151" s="205"/>
      <c r="AW151" s="205"/>
      <c r="AX151" s="205"/>
      <c r="AY151" s="205"/>
      <c r="AZ151" s="432"/>
      <c r="BU151" s="152">
        <v>129</v>
      </c>
      <c r="BV151" s="433" t="str">
        <f t="shared" ref="BV151:BV214" si="179">E151</f>
        <v/>
      </c>
      <c r="BW151" s="433" t="str">
        <f t="shared" ref="BW151:BW214" si="180">F151</f>
        <v/>
      </c>
      <c r="BX151" s="434" t="str">
        <f t="shared" ref="BX151:BX214" si="181">G151</f>
        <v/>
      </c>
      <c r="BY151" s="205" t="str">
        <f t="shared" si="169"/>
        <v/>
      </c>
      <c r="BZ151" s="205" t="str">
        <f t="shared" si="170"/>
        <v/>
      </c>
      <c r="CA151" s="207" t="str">
        <f t="shared" si="171"/>
        <v/>
      </c>
      <c r="CB151" s="453" t="str">
        <f>IF(BY151="","",COUNTIF(BY$23:BY150,"&lt;1")+1)</f>
        <v/>
      </c>
      <c r="CC151" s="205" t="str">
        <f t="shared" si="172"/>
        <v/>
      </c>
      <c r="CD151" s="436" t="str">
        <f t="shared" si="173"/>
        <v/>
      </c>
      <c r="CE151" s="433" t="str">
        <f t="shared" si="176"/>
        <v/>
      </c>
      <c r="CF151" s="438" t="str">
        <f t="shared" si="174"/>
        <v/>
      </c>
      <c r="CG151" s="433" t="str">
        <f t="shared" si="175"/>
        <v/>
      </c>
      <c r="CH151" s="439"/>
      <c r="CI151" s="205" t="str">
        <f t="shared" si="120"/>
        <v/>
      </c>
      <c r="CJ151" s="205" t="str">
        <f t="shared" si="121"/>
        <v/>
      </c>
      <c r="CK151" s="205" t="str">
        <f>IF(OR(N151="PIPAY450",N151="PIPAY900"),MRIt(J151,M151,V151,N151),IF(N151="OGFConNEW",MRIt(H151,M151,V151,N151),IF(N151="PIOGFCPAY450",MAX(60,(0.3*J151)+35),"")))</f>
        <v/>
      </c>
      <c r="CL151" s="205" t="str">
        <f t="shared" si="122"/>
        <v/>
      </c>
      <c r="CM151" s="208">
        <f t="shared" si="123"/>
        <v>0</v>
      </c>
      <c r="CN151" s="440" t="str">
        <f>IFERROR(IF(N151="60PAY900",ADJ60x(CM151),IF(N151="75PAY450",ADJ75x(CM151),IF(N151="PIPAY900",ADJPoTthick(CM151,CL151),IF(N151="PIPAY450",ADJPoTthin(CM151,CL151),IF(N151="OGFConNEW",ADJPoTogfc(CL151),""))))),"must corr")</f>
        <v/>
      </c>
      <c r="CO151" s="441" t="str">
        <f t="shared" si="124"/>
        <v/>
      </c>
      <c r="CQ151" s="205" t="str">
        <f t="shared" si="125"/>
        <v/>
      </c>
      <c r="CR151" s="205" t="str">
        <f>IF(OR(N151="PIPAY450",N151="PIPAY900",N151="PIOGFCPAY450",N151="75OGFCPAY450"),MRIt(J151,M151,V151,N151),IF(N151="OGFConNEW",MRIt(H151,M151,V151,N151),""))</f>
        <v/>
      </c>
      <c r="CS151" s="205" t="str">
        <f t="shared" si="126"/>
        <v/>
      </c>
      <c r="CT151" s="208" t="str">
        <f t="shared" si="127"/>
        <v/>
      </c>
      <c r="CU151" s="440" t="str">
        <f>IFERROR(IF(N151="60PAY900",ADJ60x(CT151),IF(N151="75PAY450",ADJ75x(CT151),IF(N151="PIPAY900",ADJPoTthick(CT151,CS151),IF(N151="PIPAY450",ADJPoTthin(CT151,CS151),IF(N151="OGFConNEW",ADJPoTogfc(CS151),""))))),"must corr")</f>
        <v/>
      </c>
      <c r="CV151" s="442" t="str">
        <f t="shared" si="128"/>
        <v/>
      </c>
      <c r="CW151" s="443"/>
      <c r="CY151" s="207"/>
      <c r="CZ151" s="444" t="s">
        <v>1876</v>
      </c>
      <c r="DA151" s="445" t="str">
        <f>IFERROR(IF(AZ151=TRUE,corval(CO151,CV151),CO151),CZ151)</f>
        <v/>
      </c>
      <c r="DB151" s="205" t="b">
        <f t="shared" si="129"/>
        <v>0</v>
      </c>
      <c r="DC151" s="205" t="b">
        <f t="shared" si="130"/>
        <v>1</v>
      </c>
      <c r="DD151" s="205" t="b">
        <f t="shared" si="131"/>
        <v>1</v>
      </c>
      <c r="DE151" s="446" t="str">
        <f t="shared" si="132"/>
        <v/>
      </c>
      <c r="DG151" s="208" t="str">
        <f t="shared" si="133"/>
        <v/>
      </c>
      <c r="DH151" s="208">
        <f t="shared" si="134"/>
        <v>0</v>
      </c>
      <c r="DI151" s="205" t="e">
        <f t="shared" si="135"/>
        <v>#VALUE!</v>
      </c>
      <c r="DJ151" s="205" t="e">
        <f t="shared" si="136"/>
        <v>#VALUE!</v>
      </c>
      <c r="DK151" s="205" t="e">
        <f t="shared" si="137"/>
        <v>#VALUE!</v>
      </c>
      <c r="DM151" s="208">
        <f t="shared" si="138"/>
        <v>0</v>
      </c>
      <c r="DN151" s="208">
        <f t="shared" si="139"/>
        <v>0</v>
      </c>
      <c r="DO151" s="205">
        <f t="shared" si="140"/>
        <v>75</v>
      </c>
      <c r="DP151" s="205">
        <f t="shared" si="141"/>
        <v>0</v>
      </c>
      <c r="DQ151" s="446" t="e">
        <f t="shared" ca="1" si="142"/>
        <v>#NAME?</v>
      </c>
      <c r="DR151" s="446" t="e">
        <f t="shared" ca="1" si="143"/>
        <v>#NAME?</v>
      </c>
      <c r="DT151" s="208">
        <f t="shared" si="144"/>
        <v>0</v>
      </c>
      <c r="DU151" s="446" t="e">
        <f t="shared" ca="1" si="145"/>
        <v>#NAME?</v>
      </c>
      <c r="DV151" s="446" t="e">
        <f t="shared" ca="1" si="146"/>
        <v>#NAME?</v>
      </c>
    </row>
    <row r="152" spans="1:126" ht="15.75" customHeight="1" thickBot="1" x14ac:dyDescent="0.3">
      <c r="A152" s="448" t="str">
        <f>IFERROR(ROUNDUP(IF(OR(N152="PIPAY450",N152="PIPAY900"),MRIt(J152,M152,V152,N152),IF(N152="PIOGFCPAY450",MAX(60,(0.3*J152)+35),"")),1),"")</f>
        <v/>
      </c>
      <c r="B152" s="413">
        <v>130</v>
      </c>
      <c r="C152" s="414"/>
      <c r="D152" s="449"/>
      <c r="E152" s="457" t="str">
        <f>IF('EXIST IP'!A131="","",'EXIST IP'!A131)</f>
        <v/>
      </c>
      <c r="F152" s="458" t="str">
        <f>IF('EXIST IP'!B131="","",'EXIST IP'!B131)</f>
        <v/>
      </c>
      <c r="G152" s="458" t="str">
        <f>IF('EXIST IP'!C131="","",'EXIST IP'!C131)</f>
        <v/>
      </c>
      <c r="H152" s="459" t="str">
        <f>IF('EXIST IP'!D131="","",'EXIST IP'!D131)</f>
        <v/>
      </c>
      <c r="I152" s="460" t="str">
        <f>IF(BASELINE!D131="","",BASELINE!D131)</f>
        <v/>
      </c>
      <c r="J152" s="420"/>
      <c r="K152" s="421"/>
      <c r="L152" s="422" t="str">
        <f>IF(FINAL!D131=0,"",FINAL!D131)</f>
        <v/>
      </c>
      <c r="M152" s="421"/>
      <c r="N152" s="421"/>
      <c r="O152" s="421"/>
      <c r="P152" s="423" t="str">
        <f t="shared" ref="P152:P215" si="182">IFERROR(IF(AND(H152="",L152&lt;&gt;""),"must corr",IF(AND(H152&lt;&gt;"",L152=""),"must corr",IF(AND(M152&lt;&gt;"",L152=""),"must corr", IF(AND(L152&gt;60,(L152/H152)&gt;0.6),"must corr","")))),"")</f>
        <v/>
      </c>
      <c r="Q152" s="424" t="str">
        <f t="shared" ref="Q152:Q215" si="183">IFERROR(MAX(60,0.6*H152),"")</f>
        <v/>
      </c>
      <c r="R152" s="456"/>
      <c r="S152" s="452" t="str">
        <f t="shared" si="159"/>
        <v/>
      </c>
      <c r="T152" s="427" t="str">
        <f>IF(OR(BASELINE!I131&gt;BASELINE!J131,FINAL!I131&gt;FINAL!J131),"M.D.","")</f>
        <v/>
      </c>
      <c r="U152" s="428" t="str">
        <f t="shared" ref="U152:U215" si="184">IF(G152="","","GrExistCnc")</f>
        <v/>
      </c>
      <c r="V152" s="429" t="str">
        <f t="shared" ref="V152:V215" si="185">IF(G152="","","n/a")</f>
        <v/>
      </c>
      <c r="W152" s="429" t="str">
        <f t="shared" ref="W152:W215" si="186">IF(G152="","","n/a")</f>
        <v/>
      </c>
      <c r="X152" s="430" t="str">
        <f t="shared" si="160"/>
        <v/>
      </c>
      <c r="Y152" s="429" t="str">
        <f t="shared" si="161"/>
        <v/>
      </c>
      <c r="Z152" s="429" t="str">
        <f t="shared" si="162"/>
        <v/>
      </c>
      <c r="AA152" s="429" t="str">
        <f t="shared" si="163"/>
        <v/>
      </c>
      <c r="AB152" s="429" t="str">
        <f t="shared" si="164"/>
        <v/>
      </c>
      <c r="AC152" s="429" t="str">
        <f t="shared" si="165"/>
        <v/>
      </c>
      <c r="AD152" s="429" t="str">
        <f t="shared" si="166"/>
        <v/>
      </c>
      <c r="AE152" s="429" t="str">
        <f t="shared" ref="AE152:AE215" si="187">IF(E152="","",ROUND(IF(endpm&gt;begpm,begpm+ABS(E152-begsta)/5280,IF(endpm&lt;begpm,begpm-ABS(E152-begsta)/5280,"error")),2))</f>
        <v/>
      </c>
      <c r="AF152" s="429" t="str">
        <f t="shared" si="177"/>
        <v/>
      </c>
      <c r="AG152" s="429" t="str">
        <f t="shared" si="167"/>
        <v/>
      </c>
      <c r="AH152" s="429" t="str">
        <f t="shared" si="168"/>
        <v/>
      </c>
      <c r="AI152" s="431" t="str">
        <f t="shared" si="178"/>
        <v/>
      </c>
      <c r="AJ152" s="429" t="str">
        <f t="shared" ref="AJ152:AJ215" si="188">IF(G152="","","n/a")</f>
        <v/>
      </c>
      <c r="AK152" s="429" t="str">
        <f t="shared" ref="AK152:AK215" si="189">IF(G152="","","n/a")</f>
        <v/>
      </c>
      <c r="AL152" s="429" t="str">
        <f t="shared" ref="AL152:AL215" si="190">IF(G152="","","n/a")</f>
        <v/>
      </c>
      <c r="AM152" s="429" t="str">
        <f t="shared" ref="AM152:AM215" si="191">IF(G152="","","n/a")</f>
        <v/>
      </c>
      <c r="AN152" s="432"/>
      <c r="AO152" s="432"/>
      <c r="AP152" s="205"/>
      <c r="AQ152" s="205"/>
      <c r="AR152" s="205"/>
      <c r="AS152" s="205"/>
      <c r="AT152" s="205"/>
      <c r="AU152" s="205"/>
      <c r="AV152" s="205"/>
      <c r="AW152" s="205"/>
      <c r="AX152" s="205"/>
      <c r="AY152" s="205"/>
      <c r="AZ152" s="432"/>
      <c r="BU152" s="152">
        <v>130</v>
      </c>
      <c r="BV152" s="433" t="str">
        <f t="shared" si="179"/>
        <v/>
      </c>
      <c r="BW152" s="433" t="str">
        <f t="shared" si="180"/>
        <v/>
      </c>
      <c r="BX152" s="434" t="str">
        <f t="shared" si="181"/>
        <v/>
      </c>
      <c r="BY152" s="205" t="str">
        <f t="shared" si="169"/>
        <v/>
      </c>
      <c r="BZ152" s="205" t="str">
        <f t="shared" si="170"/>
        <v/>
      </c>
      <c r="CA152" s="207" t="str">
        <f t="shared" si="171"/>
        <v/>
      </c>
      <c r="CB152" s="453" t="str">
        <f>IF(BY152="","",COUNTIF(BY$23:BY151,"&lt;1")+1)</f>
        <v/>
      </c>
      <c r="CC152" s="205" t="str">
        <f t="shared" si="172"/>
        <v/>
      </c>
      <c r="CD152" s="436" t="str">
        <f t="shared" si="173"/>
        <v/>
      </c>
      <c r="CE152" s="433" t="str">
        <f t="shared" si="176"/>
        <v/>
      </c>
      <c r="CF152" s="438" t="str">
        <f t="shared" si="174"/>
        <v/>
      </c>
      <c r="CG152" s="433" t="str">
        <f t="shared" si="175"/>
        <v/>
      </c>
      <c r="CH152" s="439"/>
      <c r="CI152" s="205" t="str">
        <f t="shared" ref="CI152:CI215" si="192">IF(CK152="","",IF(N152="PIPAY450",ROUNDDOWN(MAX(75,1.25*CK152),1),IF(OR(N152="PIPAY900",N152="PIOGFCPAY450"),ROUNDDOWN(MAX(60,1.25*CK152),1),"")))</f>
        <v/>
      </c>
      <c r="CJ152" s="205" t="str">
        <f t="shared" ref="CJ152:CJ215" si="193">IF(CK152="","",IF(ROUNDDOWN(MAX(160,CK152*2.1),0)=160,"",ROUNDDOWN(MAX(160,CK152*2.1),0)))</f>
        <v/>
      </c>
      <c r="CK152" s="205" t="str">
        <f>IF(OR(N152="PIPAY450",N152="PIPAY900"),MRIt(J152,M152,V152,N152),IF(N152="OGFConNEW",MRIt(H152,M152,V152,N152),IF(N152="PIOGFCPAY450",MAX(60,(0.3*J152)+35),"")))</f>
        <v/>
      </c>
      <c r="CL152" s="205" t="str">
        <f t="shared" ref="CL152:CL215" si="194">IF(CK152="","",K152/CK152)</f>
        <v/>
      </c>
      <c r="CM152" s="208">
        <f t="shared" ref="CM152:CM215" si="195">K152</f>
        <v>0</v>
      </c>
      <c r="CN152" s="440" t="str">
        <f>IFERROR(IF(N152="60PAY900",ADJ60x(CM152),IF(N152="75PAY450",ADJ75x(CM152),IF(N152="PIPAY900",ADJPoTthick(CM152,CL152),IF(N152="PIPAY450",ADJPoTthin(CM152,CL152),IF(N152="OGFConNEW",ADJPoTogfc(CL152),""))))),"must corr")</f>
        <v/>
      </c>
      <c r="CO152" s="441" t="str">
        <f t="shared" ref="CO152:CO215" si="196">IFERROR(IF(G152&lt;264,0,IF(CN152="must corr","must corr",(CN152*G152/528))),"")</f>
        <v/>
      </c>
      <c r="CQ152" s="205" t="str">
        <f t="shared" ref="CQ152:CQ215" si="197">IF(CR152="","",CR152*2.1)</f>
        <v/>
      </c>
      <c r="CR152" s="205" t="str">
        <f>IF(OR(N152="PIPAY450",N152="PIPAY900",N152="PIOGFCPAY450",N152="75OGFCPAY450"),MRIt(J152,M152,V152,N152),IF(N152="OGFConNEW",MRIt(H152,M152,V152,N152),""))</f>
        <v/>
      </c>
      <c r="CS152" s="205" t="str">
        <f t="shared" ref="CS152:CS215" si="198">IF(CR152="","",L152/CR152)</f>
        <v/>
      </c>
      <c r="CT152" s="208" t="str">
        <f t="shared" ref="CT152:CT215" si="199">L152</f>
        <v/>
      </c>
      <c r="CU152" s="440" t="str">
        <f>IFERROR(IF(N152="60PAY900",ADJ60x(CT152),IF(N152="75PAY450",ADJ75x(CT152),IF(N152="PIPAY900",ADJPoTthick(CT152,CS152),IF(N152="PIPAY450",ADJPoTthin(CT152,CS152),IF(N152="OGFConNEW",ADJPoTogfc(CS152),""))))),"must corr")</f>
        <v/>
      </c>
      <c r="CV152" s="442" t="str">
        <f t="shared" ref="CV152:CV215" si="200">IFERROR(IF(G152&lt;264,0,IF(CU152="must corr","must corr",(CU152*G152/528))),"")</f>
        <v/>
      </c>
      <c r="CW152" s="443"/>
      <c r="CY152" s="207"/>
      <c r="CZ152" s="444" t="s">
        <v>1876</v>
      </c>
      <c r="DA152" s="445" t="str">
        <f>IFERROR(IF(AZ152=TRUE,corval(CO152,CV152),CO152),CZ152)</f>
        <v/>
      </c>
      <c r="DB152" s="205" t="b">
        <f t="shared" ref="DB152:DB215" si="201">R152&lt;&gt;""</f>
        <v>0</v>
      </c>
      <c r="DC152" s="205" t="b">
        <f t="shared" ref="DC152:DC215" si="202">R152=0</f>
        <v>1</v>
      </c>
      <c r="DD152" s="205" t="b">
        <f t="shared" ref="DD152:DD215" si="203">P152&lt;&gt;"must corr"</f>
        <v>1</v>
      </c>
      <c r="DE152" s="446" t="str">
        <f t="shared" ref="DE152:DE215" si="204">IF(AND(DB152=TRUE,DC152=TRUE,DD152=TRUE),DA152,"")</f>
        <v/>
      </c>
      <c r="DG152" s="208" t="str">
        <f t="shared" ref="DG152:DG215" si="205">H152</f>
        <v/>
      </c>
      <c r="DH152" s="208">
        <f t="shared" ref="DH152:DH215" si="206">K152</f>
        <v>0</v>
      </c>
      <c r="DI152" s="205" t="e">
        <f t="shared" ref="DI152:DI215" si="207">ROUND(100*DH152/DG152,1)</f>
        <v>#VALUE!</v>
      </c>
      <c r="DJ152" s="205" t="e">
        <f t="shared" ref="DJ152:DJ215" si="208">IF(DI152&lt;100,0,(DI152-100)*(-100))</f>
        <v>#VALUE!</v>
      </c>
      <c r="DK152" s="205" t="e">
        <f t="shared" ref="DK152:DK215" si="209">IF(G152&lt;264,0,DJ152*G152/528)</f>
        <v>#VALUE!</v>
      </c>
      <c r="DM152" s="208">
        <f t="shared" ref="DM152:DM215" si="210">J152</f>
        <v>0</v>
      </c>
      <c r="DN152" s="208">
        <f t="shared" ref="DN152:DN215" si="211">K152</f>
        <v>0</v>
      </c>
      <c r="DO152" s="205">
        <f t="shared" ref="DO152:DO215" si="212">MAX(75,0.3*DM152+35)</f>
        <v>75</v>
      </c>
      <c r="DP152" s="205">
        <f t="shared" ref="DP152:DP215" si="213">ROUND(DN152/DO152,3)</f>
        <v>0</v>
      </c>
      <c r="DQ152" s="446" t="e">
        <f t="shared" ref="DQ152:DQ215" ca="1" si="214">ADJPIOGFC(DN152,DP152)</f>
        <v>#NAME?</v>
      </c>
      <c r="DR152" s="446" t="e">
        <f t="shared" ref="DR152:DR215" ca="1" si="215">IF(G152&lt;264,0,DQ152*G152/528)</f>
        <v>#NAME?</v>
      </c>
      <c r="DT152" s="208">
        <f t="shared" ref="DT152:DT215" si="216">K152</f>
        <v>0</v>
      </c>
      <c r="DU152" s="446" t="e">
        <f t="shared" ref="DU152:DU215" ca="1" si="217">ADJ75OGFC(DT152)</f>
        <v>#NAME?</v>
      </c>
      <c r="DV152" s="446" t="e">
        <f t="shared" ref="DV152:DV215" ca="1" si="218">IF(G152&lt;264,0,DU152*G152/528)</f>
        <v>#NAME?</v>
      </c>
    </row>
    <row r="153" spans="1:126" ht="15.75" x14ac:dyDescent="0.25">
      <c r="A153" s="448" t="str">
        <f>IFERROR(ROUNDUP(IF(OR(N153="PIPAY450",N153="PIPAY900"),MRIt(J153,M153,V153,N153),IF(N153="PIOGFCPAY450",MAX(60,(0.3*J153)+35),"")),1),"")</f>
        <v/>
      </c>
      <c r="B153" s="413">
        <v>131</v>
      </c>
      <c r="C153" s="414"/>
      <c r="D153" s="449"/>
      <c r="E153" s="416" t="str">
        <f>IF('EXIST IP'!A132="","",'EXIST IP'!A132)</f>
        <v/>
      </c>
      <c r="F153" s="450" t="str">
        <f>IF('EXIST IP'!B132="","",'EXIST IP'!B132)</f>
        <v/>
      </c>
      <c r="G153" s="450" t="str">
        <f>IF('EXIST IP'!C132="","",'EXIST IP'!C132)</f>
        <v/>
      </c>
      <c r="H153" s="418" t="str">
        <f>IF('EXIST IP'!D132="","",'EXIST IP'!D132)</f>
        <v/>
      </c>
      <c r="I153" s="451" t="str">
        <f>IF(BASELINE!D132="","",BASELINE!D132)</f>
        <v/>
      </c>
      <c r="J153" s="420"/>
      <c r="K153" s="421"/>
      <c r="L153" s="422" t="str">
        <f>IF(FINAL!D132=0,"",FINAL!D132)</f>
        <v/>
      </c>
      <c r="M153" s="421"/>
      <c r="N153" s="421"/>
      <c r="O153" s="421"/>
      <c r="P153" s="423" t="str">
        <f t="shared" si="182"/>
        <v/>
      </c>
      <c r="Q153" s="424" t="str">
        <f t="shared" si="183"/>
        <v/>
      </c>
      <c r="R153" s="456"/>
      <c r="S153" s="452" t="str">
        <f t="shared" si="159"/>
        <v/>
      </c>
      <c r="T153" s="427" t="str">
        <f>IF(OR(BASELINE!I132&gt;BASELINE!J132,FINAL!I132&gt;FINAL!J132),"M.D.","")</f>
        <v/>
      </c>
      <c r="U153" s="428" t="str">
        <f t="shared" si="184"/>
        <v/>
      </c>
      <c r="V153" s="429" t="str">
        <f t="shared" si="185"/>
        <v/>
      </c>
      <c r="W153" s="429" t="str">
        <f t="shared" si="186"/>
        <v/>
      </c>
      <c r="X153" s="430" t="str">
        <f t="shared" si="160"/>
        <v/>
      </c>
      <c r="Y153" s="429" t="str">
        <f t="shared" si="161"/>
        <v/>
      </c>
      <c r="Z153" s="429" t="str">
        <f t="shared" si="162"/>
        <v/>
      </c>
      <c r="AA153" s="429" t="str">
        <f t="shared" si="163"/>
        <v/>
      </c>
      <c r="AB153" s="429" t="str">
        <f t="shared" si="164"/>
        <v/>
      </c>
      <c r="AC153" s="429" t="str">
        <f t="shared" si="165"/>
        <v/>
      </c>
      <c r="AD153" s="429" t="str">
        <f t="shared" si="166"/>
        <v/>
      </c>
      <c r="AE153" s="429" t="str">
        <f t="shared" si="187"/>
        <v/>
      </c>
      <c r="AF153" s="429" t="str">
        <f t="shared" si="177"/>
        <v/>
      </c>
      <c r="AG153" s="429" t="str">
        <f t="shared" si="167"/>
        <v/>
      </c>
      <c r="AH153" s="429" t="str">
        <f t="shared" si="168"/>
        <v/>
      </c>
      <c r="AI153" s="431" t="str">
        <f t="shared" si="178"/>
        <v/>
      </c>
      <c r="AJ153" s="429" t="str">
        <f t="shared" si="188"/>
        <v/>
      </c>
      <c r="AK153" s="429" t="str">
        <f t="shared" si="189"/>
        <v/>
      </c>
      <c r="AL153" s="429" t="str">
        <f t="shared" si="190"/>
        <v/>
      </c>
      <c r="AM153" s="429" t="str">
        <f t="shared" si="191"/>
        <v/>
      </c>
      <c r="AN153" s="432"/>
      <c r="AO153" s="432"/>
      <c r="AP153" s="205"/>
      <c r="AQ153" s="205"/>
      <c r="AR153" s="205"/>
      <c r="AS153" s="205"/>
      <c r="AT153" s="205"/>
      <c r="AU153" s="205"/>
      <c r="AV153" s="205"/>
      <c r="AW153" s="205"/>
      <c r="AX153" s="205"/>
      <c r="AY153" s="205"/>
      <c r="AZ153" s="432"/>
      <c r="BU153" s="152">
        <v>131</v>
      </c>
      <c r="BV153" s="433" t="str">
        <f t="shared" si="179"/>
        <v/>
      </c>
      <c r="BW153" s="433" t="str">
        <f t="shared" si="180"/>
        <v/>
      </c>
      <c r="BX153" s="434" t="str">
        <f t="shared" si="181"/>
        <v/>
      </c>
      <c r="BY153" s="205" t="str">
        <f t="shared" si="169"/>
        <v/>
      </c>
      <c r="BZ153" s="205" t="str">
        <f t="shared" si="170"/>
        <v/>
      </c>
      <c r="CA153" s="207" t="str">
        <f t="shared" si="171"/>
        <v/>
      </c>
      <c r="CB153" s="453" t="str">
        <f>IF(BY153="","",COUNTIF(BY$23:BY152,"&lt;1")+1)</f>
        <v/>
      </c>
      <c r="CC153" s="205" t="str">
        <f t="shared" si="172"/>
        <v/>
      </c>
      <c r="CD153" s="436" t="str">
        <f t="shared" si="173"/>
        <v/>
      </c>
      <c r="CE153" s="433" t="str">
        <f t="shared" si="176"/>
        <v/>
      </c>
      <c r="CF153" s="438" t="str">
        <f t="shared" si="174"/>
        <v/>
      </c>
      <c r="CG153" s="433" t="str">
        <f t="shared" si="175"/>
        <v/>
      </c>
      <c r="CH153" s="439"/>
      <c r="CI153" s="205" t="str">
        <f t="shared" si="192"/>
        <v/>
      </c>
      <c r="CJ153" s="205" t="str">
        <f t="shared" si="193"/>
        <v/>
      </c>
      <c r="CK153" s="205" t="str">
        <f>IF(OR(N153="PIPAY450",N153="PIPAY900"),MRIt(J153,M153,V153,N153),IF(N153="OGFConNEW",MRIt(H153,M153,V153,N153),IF(N153="PIOGFCPAY450",MAX(60,(0.3*J153)+35),"")))</f>
        <v/>
      </c>
      <c r="CL153" s="205" t="str">
        <f t="shared" si="194"/>
        <v/>
      </c>
      <c r="CM153" s="208">
        <f t="shared" si="195"/>
        <v>0</v>
      </c>
      <c r="CN153" s="440" t="str">
        <f>IFERROR(IF(N153="60PAY900",ADJ60x(CM153),IF(N153="75PAY450",ADJ75x(CM153),IF(N153="PIPAY900",ADJPoTthick(CM153,CL153),IF(N153="PIPAY450",ADJPoTthin(CM153,CL153),IF(N153="OGFConNEW",ADJPoTogfc(CL153),""))))),"must corr")</f>
        <v/>
      </c>
      <c r="CO153" s="441" t="str">
        <f t="shared" si="196"/>
        <v/>
      </c>
      <c r="CQ153" s="205" t="str">
        <f t="shared" si="197"/>
        <v/>
      </c>
      <c r="CR153" s="205" t="str">
        <f>IF(OR(N153="PIPAY450",N153="PIPAY900",N153="PIOGFCPAY450",N153="75OGFCPAY450"),MRIt(J153,M153,V153,N153),IF(N153="OGFConNEW",MRIt(H153,M153,V153,N153),""))</f>
        <v/>
      </c>
      <c r="CS153" s="205" t="str">
        <f t="shared" si="198"/>
        <v/>
      </c>
      <c r="CT153" s="208" t="str">
        <f t="shared" si="199"/>
        <v/>
      </c>
      <c r="CU153" s="440" t="str">
        <f>IFERROR(IF(N153="60PAY900",ADJ60x(CT153),IF(N153="75PAY450",ADJ75x(CT153),IF(N153="PIPAY900",ADJPoTthick(CT153,CS153),IF(N153="PIPAY450",ADJPoTthin(CT153,CS153),IF(N153="OGFConNEW",ADJPoTogfc(CS153),""))))),"must corr")</f>
        <v/>
      </c>
      <c r="CV153" s="442" t="str">
        <f t="shared" si="200"/>
        <v/>
      </c>
      <c r="CW153" s="443"/>
      <c r="CY153" s="207"/>
      <c r="CZ153" s="444" t="s">
        <v>1876</v>
      </c>
      <c r="DA153" s="445" t="str">
        <f>IFERROR(IF(AZ153=TRUE,corval(CO153,CV153),CO153),CZ153)</f>
        <v/>
      </c>
      <c r="DB153" s="205" t="b">
        <f t="shared" si="201"/>
        <v>0</v>
      </c>
      <c r="DC153" s="205" t="b">
        <f t="shared" si="202"/>
        <v>1</v>
      </c>
      <c r="DD153" s="205" t="b">
        <f t="shared" si="203"/>
        <v>1</v>
      </c>
      <c r="DE153" s="446" t="str">
        <f t="shared" si="204"/>
        <v/>
      </c>
      <c r="DG153" s="208" t="str">
        <f t="shared" si="205"/>
        <v/>
      </c>
      <c r="DH153" s="208">
        <f t="shared" si="206"/>
        <v>0</v>
      </c>
      <c r="DI153" s="205" t="e">
        <f t="shared" si="207"/>
        <v>#VALUE!</v>
      </c>
      <c r="DJ153" s="205" t="e">
        <f t="shared" si="208"/>
        <v>#VALUE!</v>
      </c>
      <c r="DK153" s="205" t="e">
        <f t="shared" si="209"/>
        <v>#VALUE!</v>
      </c>
      <c r="DM153" s="208">
        <f t="shared" si="210"/>
        <v>0</v>
      </c>
      <c r="DN153" s="208">
        <f t="shared" si="211"/>
        <v>0</v>
      </c>
      <c r="DO153" s="205">
        <f t="shared" si="212"/>
        <v>75</v>
      </c>
      <c r="DP153" s="205">
        <f t="shared" si="213"/>
        <v>0</v>
      </c>
      <c r="DQ153" s="446" t="e">
        <f t="shared" ca="1" si="214"/>
        <v>#NAME?</v>
      </c>
      <c r="DR153" s="446" t="e">
        <f t="shared" ca="1" si="215"/>
        <v>#NAME?</v>
      </c>
      <c r="DT153" s="208">
        <f t="shared" si="216"/>
        <v>0</v>
      </c>
      <c r="DU153" s="446" t="e">
        <f t="shared" ca="1" si="217"/>
        <v>#NAME?</v>
      </c>
      <c r="DV153" s="446" t="e">
        <f t="shared" ca="1" si="218"/>
        <v>#NAME?</v>
      </c>
    </row>
    <row r="154" spans="1:126" ht="16.5" thickBot="1" x14ac:dyDescent="0.3">
      <c r="A154" s="448" t="str">
        <f>IFERROR(ROUNDUP(IF(OR(N154="PIPAY450",N154="PIPAY900"),MRIt(J154,M154,V154,N154),IF(N154="PIOGFCPAY450",MAX(60,(0.3*J154)+35),"")),1),"")</f>
        <v/>
      </c>
      <c r="B154" s="413">
        <v>132</v>
      </c>
      <c r="C154" s="414"/>
      <c r="D154" s="449"/>
      <c r="E154" s="457" t="str">
        <f>IF('EXIST IP'!A133="","",'EXIST IP'!A133)</f>
        <v/>
      </c>
      <c r="F154" s="458" t="str">
        <f>IF('EXIST IP'!B133="","",'EXIST IP'!B133)</f>
        <v/>
      </c>
      <c r="G154" s="458" t="str">
        <f>IF('EXIST IP'!C133="","",'EXIST IP'!C133)</f>
        <v/>
      </c>
      <c r="H154" s="459" t="str">
        <f>IF('EXIST IP'!D133="","",'EXIST IP'!D133)</f>
        <v/>
      </c>
      <c r="I154" s="460" t="str">
        <f>IF(BASELINE!D133="","",BASELINE!D133)</f>
        <v/>
      </c>
      <c r="J154" s="420"/>
      <c r="K154" s="421"/>
      <c r="L154" s="422" t="str">
        <f>IF(FINAL!D133=0,"",FINAL!D133)</f>
        <v/>
      </c>
      <c r="M154" s="421"/>
      <c r="N154" s="421"/>
      <c r="O154" s="421"/>
      <c r="P154" s="423" t="str">
        <f t="shared" si="182"/>
        <v/>
      </c>
      <c r="Q154" s="424" t="str">
        <f t="shared" si="183"/>
        <v/>
      </c>
      <c r="R154" s="456"/>
      <c r="S154" s="452" t="str">
        <f t="shared" si="159"/>
        <v/>
      </c>
      <c r="T154" s="427" t="str">
        <f>IF(OR(BASELINE!I133&gt;BASELINE!J133,FINAL!I133&gt;FINAL!J133),"M.D.","")</f>
        <v/>
      </c>
      <c r="U154" s="428" t="str">
        <f t="shared" si="184"/>
        <v/>
      </c>
      <c r="V154" s="429" t="str">
        <f t="shared" si="185"/>
        <v/>
      </c>
      <c r="W154" s="429" t="str">
        <f t="shared" si="186"/>
        <v/>
      </c>
      <c r="X154" s="430" t="str">
        <f t="shared" si="160"/>
        <v/>
      </c>
      <c r="Y154" s="429" t="str">
        <f t="shared" si="161"/>
        <v/>
      </c>
      <c r="Z154" s="429" t="str">
        <f t="shared" si="162"/>
        <v/>
      </c>
      <c r="AA154" s="429" t="str">
        <f t="shared" si="163"/>
        <v/>
      </c>
      <c r="AB154" s="429" t="str">
        <f t="shared" si="164"/>
        <v/>
      </c>
      <c r="AC154" s="429" t="str">
        <f t="shared" si="165"/>
        <v/>
      </c>
      <c r="AD154" s="429" t="str">
        <f t="shared" si="166"/>
        <v/>
      </c>
      <c r="AE154" s="429" t="str">
        <f t="shared" si="187"/>
        <v/>
      </c>
      <c r="AF154" s="429" t="str">
        <f t="shared" si="177"/>
        <v/>
      </c>
      <c r="AG154" s="429" t="str">
        <f t="shared" si="167"/>
        <v/>
      </c>
      <c r="AH154" s="429" t="str">
        <f t="shared" si="168"/>
        <v/>
      </c>
      <c r="AI154" s="431" t="str">
        <f t="shared" si="178"/>
        <v/>
      </c>
      <c r="AJ154" s="429" t="str">
        <f t="shared" si="188"/>
        <v/>
      </c>
      <c r="AK154" s="429" t="str">
        <f t="shared" si="189"/>
        <v/>
      </c>
      <c r="AL154" s="429" t="str">
        <f t="shared" si="190"/>
        <v/>
      </c>
      <c r="AM154" s="429" t="str">
        <f t="shared" si="191"/>
        <v/>
      </c>
      <c r="AN154" s="432"/>
      <c r="AO154" s="432"/>
      <c r="AP154" s="205"/>
      <c r="AQ154" s="205"/>
      <c r="AR154" s="205"/>
      <c r="AS154" s="205"/>
      <c r="AT154" s="205"/>
      <c r="AU154" s="205"/>
      <c r="AV154" s="205"/>
      <c r="AW154" s="205"/>
      <c r="AX154" s="205"/>
      <c r="AY154" s="205"/>
      <c r="AZ154" s="432"/>
      <c r="BU154" s="152">
        <v>132</v>
      </c>
      <c r="BV154" s="433" t="str">
        <f t="shared" si="179"/>
        <v/>
      </c>
      <c r="BW154" s="433" t="str">
        <f t="shared" si="180"/>
        <v/>
      </c>
      <c r="BX154" s="434" t="str">
        <f t="shared" si="181"/>
        <v/>
      </c>
      <c r="BY154" s="205" t="str">
        <f t="shared" si="169"/>
        <v/>
      </c>
      <c r="BZ154" s="205" t="str">
        <f t="shared" si="170"/>
        <v/>
      </c>
      <c r="CA154" s="207" t="str">
        <f t="shared" si="171"/>
        <v/>
      </c>
      <c r="CB154" s="453" t="str">
        <f>IF(BY154="","",COUNTIF(BY$23:BY153,"&lt;1")+1)</f>
        <v/>
      </c>
      <c r="CC154" s="205" t="str">
        <f t="shared" si="172"/>
        <v/>
      </c>
      <c r="CD154" s="436" t="str">
        <f t="shared" si="173"/>
        <v/>
      </c>
      <c r="CE154" s="433" t="str">
        <f t="shared" si="176"/>
        <v/>
      </c>
      <c r="CF154" s="438" t="str">
        <f t="shared" si="174"/>
        <v/>
      </c>
      <c r="CG154" s="433" t="str">
        <f t="shared" si="175"/>
        <v/>
      </c>
      <c r="CH154" s="439"/>
      <c r="CI154" s="205" t="str">
        <f t="shared" si="192"/>
        <v/>
      </c>
      <c r="CJ154" s="205" t="str">
        <f t="shared" si="193"/>
        <v/>
      </c>
      <c r="CK154" s="205" t="str">
        <f>IF(OR(N154="PIPAY450",N154="PIPAY900"),MRIt(J154,M154,V154,N154),IF(N154="OGFConNEW",MRIt(H154,M154,V154,N154),IF(N154="PIOGFCPAY450",MAX(60,(0.3*J154)+35),"")))</f>
        <v/>
      </c>
      <c r="CL154" s="205" t="str">
        <f t="shared" si="194"/>
        <v/>
      </c>
      <c r="CM154" s="208">
        <f t="shared" si="195"/>
        <v>0</v>
      </c>
      <c r="CN154" s="440" t="str">
        <f>IFERROR(IF(N154="60PAY900",ADJ60x(CM154),IF(N154="75PAY450",ADJ75x(CM154),IF(N154="PIPAY900",ADJPoTthick(CM154,CL154),IF(N154="PIPAY450",ADJPoTthin(CM154,CL154),IF(N154="OGFConNEW",ADJPoTogfc(CL154),""))))),"must corr")</f>
        <v/>
      </c>
      <c r="CO154" s="441" t="str">
        <f t="shared" si="196"/>
        <v/>
      </c>
      <c r="CQ154" s="205" t="str">
        <f t="shared" si="197"/>
        <v/>
      </c>
      <c r="CR154" s="205" t="str">
        <f>IF(OR(N154="PIPAY450",N154="PIPAY900",N154="PIOGFCPAY450",N154="75OGFCPAY450"),MRIt(J154,M154,V154,N154),IF(N154="OGFConNEW",MRIt(H154,M154,V154,N154),""))</f>
        <v/>
      </c>
      <c r="CS154" s="205" t="str">
        <f t="shared" si="198"/>
        <v/>
      </c>
      <c r="CT154" s="208" t="str">
        <f t="shared" si="199"/>
        <v/>
      </c>
      <c r="CU154" s="440" t="str">
        <f>IFERROR(IF(N154="60PAY900",ADJ60x(CT154),IF(N154="75PAY450",ADJ75x(CT154),IF(N154="PIPAY900",ADJPoTthick(CT154,CS154),IF(N154="PIPAY450",ADJPoTthin(CT154,CS154),IF(N154="OGFConNEW",ADJPoTogfc(CS154),""))))),"must corr")</f>
        <v/>
      </c>
      <c r="CV154" s="442" t="str">
        <f t="shared" si="200"/>
        <v/>
      </c>
      <c r="CW154" s="443"/>
      <c r="CY154" s="207"/>
      <c r="CZ154" s="444" t="s">
        <v>1876</v>
      </c>
      <c r="DA154" s="445" t="str">
        <f>IFERROR(IF(AZ154=TRUE,corval(CO154,CV154),CO154),CZ154)</f>
        <v/>
      </c>
      <c r="DB154" s="205" t="b">
        <f t="shared" si="201"/>
        <v>0</v>
      </c>
      <c r="DC154" s="205" t="b">
        <f t="shared" si="202"/>
        <v>1</v>
      </c>
      <c r="DD154" s="205" t="b">
        <f t="shared" si="203"/>
        <v>1</v>
      </c>
      <c r="DE154" s="446" t="str">
        <f t="shared" si="204"/>
        <v/>
      </c>
      <c r="DG154" s="208" t="str">
        <f t="shared" si="205"/>
        <v/>
      </c>
      <c r="DH154" s="208">
        <f t="shared" si="206"/>
        <v>0</v>
      </c>
      <c r="DI154" s="205" t="e">
        <f t="shared" si="207"/>
        <v>#VALUE!</v>
      </c>
      <c r="DJ154" s="205" t="e">
        <f t="shared" si="208"/>
        <v>#VALUE!</v>
      </c>
      <c r="DK154" s="205" t="e">
        <f t="shared" si="209"/>
        <v>#VALUE!</v>
      </c>
      <c r="DM154" s="208">
        <f t="shared" si="210"/>
        <v>0</v>
      </c>
      <c r="DN154" s="208">
        <f t="shared" si="211"/>
        <v>0</v>
      </c>
      <c r="DO154" s="205">
        <f t="shared" si="212"/>
        <v>75</v>
      </c>
      <c r="DP154" s="205">
        <f t="shared" si="213"/>
        <v>0</v>
      </c>
      <c r="DQ154" s="446" t="e">
        <f t="shared" ca="1" si="214"/>
        <v>#NAME?</v>
      </c>
      <c r="DR154" s="446" t="e">
        <f t="shared" ca="1" si="215"/>
        <v>#NAME?</v>
      </c>
      <c r="DT154" s="208">
        <f t="shared" si="216"/>
        <v>0</v>
      </c>
      <c r="DU154" s="446" t="e">
        <f t="shared" ca="1" si="217"/>
        <v>#NAME?</v>
      </c>
      <c r="DV154" s="446" t="e">
        <f t="shared" ca="1" si="218"/>
        <v>#NAME?</v>
      </c>
    </row>
    <row r="155" spans="1:126" ht="15" customHeight="1" x14ac:dyDescent="0.25">
      <c r="A155" s="448" t="str">
        <f>IFERROR(ROUNDUP(IF(OR(N155="PIPAY450",N155="PIPAY900"),MRIt(J155,M155,V155,N155),IF(N155="PIOGFCPAY450",MAX(60,(0.3*J155)+35),"")),1),"")</f>
        <v/>
      </c>
      <c r="B155" s="413">
        <v>133</v>
      </c>
      <c r="C155" s="414"/>
      <c r="D155" s="449"/>
      <c r="E155" s="416" t="str">
        <f>IF('EXIST IP'!A134="","",'EXIST IP'!A134)</f>
        <v/>
      </c>
      <c r="F155" s="450" t="str">
        <f>IF('EXIST IP'!B134="","",'EXIST IP'!B134)</f>
        <v/>
      </c>
      <c r="G155" s="450" t="str">
        <f>IF('EXIST IP'!C134="","",'EXIST IP'!C134)</f>
        <v/>
      </c>
      <c r="H155" s="418" t="str">
        <f>IF('EXIST IP'!D134="","",'EXIST IP'!D134)</f>
        <v/>
      </c>
      <c r="I155" s="451" t="str">
        <f>IF(BASELINE!D134="","",BASELINE!D134)</f>
        <v/>
      </c>
      <c r="J155" s="420"/>
      <c r="K155" s="421"/>
      <c r="L155" s="422" t="str">
        <f>IF(FINAL!D134=0,"",FINAL!D134)</f>
        <v/>
      </c>
      <c r="M155" s="421"/>
      <c r="N155" s="421"/>
      <c r="O155" s="421"/>
      <c r="P155" s="423" t="str">
        <f t="shared" si="182"/>
        <v/>
      </c>
      <c r="Q155" s="424" t="str">
        <f t="shared" si="183"/>
        <v/>
      </c>
      <c r="R155" s="456"/>
      <c r="S155" s="452" t="str">
        <f t="shared" si="159"/>
        <v/>
      </c>
      <c r="T155" s="427" t="str">
        <f>IF(OR(BASELINE!I134&gt;BASELINE!J134,FINAL!I134&gt;FINAL!J134),"M.D.","")</f>
        <v/>
      </c>
      <c r="U155" s="428" t="str">
        <f t="shared" si="184"/>
        <v/>
      </c>
      <c r="V155" s="429" t="str">
        <f t="shared" si="185"/>
        <v/>
      </c>
      <c r="W155" s="429" t="str">
        <f t="shared" si="186"/>
        <v/>
      </c>
      <c r="X155" s="430" t="str">
        <f t="shared" si="160"/>
        <v/>
      </c>
      <c r="Y155" s="429" t="str">
        <f t="shared" si="161"/>
        <v/>
      </c>
      <c r="Z155" s="429" t="str">
        <f t="shared" si="162"/>
        <v/>
      </c>
      <c r="AA155" s="429" t="str">
        <f t="shared" si="163"/>
        <v/>
      </c>
      <c r="AB155" s="429" t="str">
        <f t="shared" si="164"/>
        <v/>
      </c>
      <c r="AC155" s="429" t="str">
        <f t="shared" si="165"/>
        <v/>
      </c>
      <c r="AD155" s="429" t="str">
        <f t="shared" si="166"/>
        <v/>
      </c>
      <c r="AE155" s="429" t="str">
        <f t="shared" si="187"/>
        <v/>
      </c>
      <c r="AF155" s="429" t="str">
        <f t="shared" si="177"/>
        <v/>
      </c>
      <c r="AG155" s="429" t="str">
        <f t="shared" si="167"/>
        <v/>
      </c>
      <c r="AH155" s="429" t="str">
        <f t="shared" si="168"/>
        <v/>
      </c>
      <c r="AI155" s="431" t="str">
        <f t="shared" si="178"/>
        <v/>
      </c>
      <c r="AJ155" s="429" t="str">
        <f t="shared" si="188"/>
        <v/>
      </c>
      <c r="AK155" s="429" t="str">
        <f t="shared" si="189"/>
        <v/>
      </c>
      <c r="AL155" s="429" t="str">
        <f t="shared" si="190"/>
        <v/>
      </c>
      <c r="AM155" s="429" t="str">
        <f t="shared" si="191"/>
        <v/>
      </c>
      <c r="AN155" s="432"/>
      <c r="AO155" s="432"/>
      <c r="AP155" s="205"/>
      <c r="AQ155" s="205"/>
      <c r="AR155" s="205"/>
      <c r="AS155" s="205"/>
      <c r="AT155" s="205"/>
      <c r="AU155" s="205"/>
      <c r="AV155" s="205"/>
      <c r="AW155" s="205"/>
      <c r="AX155" s="205"/>
      <c r="AY155" s="205"/>
      <c r="AZ155" s="432"/>
      <c r="BU155" s="152">
        <v>133</v>
      </c>
      <c r="BV155" s="433" t="str">
        <f t="shared" si="179"/>
        <v/>
      </c>
      <c r="BW155" s="433" t="str">
        <f t="shared" si="180"/>
        <v/>
      </c>
      <c r="BX155" s="434" t="str">
        <f t="shared" si="181"/>
        <v/>
      </c>
      <c r="BY155" s="205" t="str">
        <f t="shared" si="169"/>
        <v/>
      </c>
      <c r="BZ155" s="205" t="str">
        <f t="shared" si="170"/>
        <v/>
      </c>
      <c r="CA155" s="207" t="str">
        <f t="shared" si="171"/>
        <v/>
      </c>
      <c r="CB155" s="453" t="str">
        <f>IF(BY155="","",COUNTIF(BY$23:BY154,"&lt;1")+1)</f>
        <v/>
      </c>
      <c r="CC155" s="205" t="str">
        <f t="shared" si="172"/>
        <v/>
      </c>
      <c r="CD155" s="436" t="str">
        <f t="shared" si="173"/>
        <v/>
      </c>
      <c r="CE155" s="433" t="str">
        <f t="shared" si="176"/>
        <v/>
      </c>
      <c r="CF155" s="438" t="str">
        <f t="shared" si="174"/>
        <v/>
      </c>
      <c r="CG155" s="433" t="str">
        <f t="shared" si="175"/>
        <v/>
      </c>
      <c r="CH155" s="439"/>
      <c r="CI155" s="205" t="str">
        <f t="shared" si="192"/>
        <v/>
      </c>
      <c r="CJ155" s="205" t="str">
        <f t="shared" si="193"/>
        <v/>
      </c>
      <c r="CK155" s="205" t="str">
        <f>IF(OR(N155="PIPAY450",N155="PIPAY900"),MRIt(J155,M155,V155,N155),IF(N155="OGFConNEW",MRIt(H155,M155,V155,N155),IF(N155="PIOGFCPAY450",MAX(60,(0.3*J155)+35),"")))</f>
        <v/>
      </c>
      <c r="CL155" s="205" t="str">
        <f t="shared" si="194"/>
        <v/>
      </c>
      <c r="CM155" s="208">
        <f t="shared" si="195"/>
        <v>0</v>
      </c>
      <c r="CN155" s="440" t="str">
        <f>IFERROR(IF(N155="60PAY900",ADJ60x(CM155),IF(N155="75PAY450",ADJ75x(CM155),IF(N155="PIPAY900",ADJPoTthick(CM155,CL155),IF(N155="PIPAY450",ADJPoTthin(CM155,CL155),IF(N155="OGFConNEW",ADJPoTogfc(CL155),""))))),"must corr")</f>
        <v/>
      </c>
      <c r="CO155" s="441" t="str">
        <f t="shared" si="196"/>
        <v/>
      </c>
      <c r="CQ155" s="205" t="str">
        <f t="shared" si="197"/>
        <v/>
      </c>
      <c r="CR155" s="205" t="str">
        <f>IF(OR(N155="PIPAY450",N155="PIPAY900",N155="PIOGFCPAY450",N155="75OGFCPAY450"),MRIt(J155,M155,V155,N155),IF(N155="OGFConNEW",MRIt(H155,M155,V155,N155),""))</f>
        <v/>
      </c>
      <c r="CS155" s="205" t="str">
        <f t="shared" si="198"/>
        <v/>
      </c>
      <c r="CT155" s="208" t="str">
        <f t="shared" si="199"/>
        <v/>
      </c>
      <c r="CU155" s="440" t="str">
        <f>IFERROR(IF(N155="60PAY900",ADJ60x(CT155),IF(N155="75PAY450",ADJ75x(CT155),IF(N155="PIPAY900",ADJPoTthick(CT155,CS155),IF(N155="PIPAY450",ADJPoTthin(CT155,CS155),IF(N155="OGFConNEW",ADJPoTogfc(CS155),""))))),"must corr")</f>
        <v/>
      </c>
      <c r="CV155" s="442" t="str">
        <f t="shared" si="200"/>
        <v/>
      </c>
      <c r="CW155" s="443"/>
      <c r="CY155" s="207"/>
      <c r="CZ155" s="444" t="s">
        <v>1876</v>
      </c>
      <c r="DA155" s="445" t="str">
        <f>IFERROR(IF(AZ155=TRUE,corval(CO155,CV155),CO155),CZ155)</f>
        <v/>
      </c>
      <c r="DB155" s="205" t="b">
        <f t="shared" si="201"/>
        <v>0</v>
      </c>
      <c r="DC155" s="205" t="b">
        <f t="shared" si="202"/>
        <v>1</v>
      </c>
      <c r="DD155" s="205" t="b">
        <f t="shared" si="203"/>
        <v>1</v>
      </c>
      <c r="DE155" s="446" t="str">
        <f t="shared" si="204"/>
        <v/>
      </c>
      <c r="DG155" s="208" t="str">
        <f t="shared" si="205"/>
        <v/>
      </c>
      <c r="DH155" s="208">
        <f t="shared" si="206"/>
        <v>0</v>
      </c>
      <c r="DI155" s="205" t="e">
        <f t="shared" si="207"/>
        <v>#VALUE!</v>
      </c>
      <c r="DJ155" s="205" t="e">
        <f t="shared" si="208"/>
        <v>#VALUE!</v>
      </c>
      <c r="DK155" s="205" t="e">
        <f t="shared" si="209"/>
        <v>#VALUE!</v>
      </c>
      <c r="DM155" s="208">
        <f t="shared" si="210"/>
        <v>0</v>
      </c>
      <c r="DN155" s="208">
        <f t="shared" si="211"/>
        <v>0</v>
      </c>
      <c r="DO155" s="205">
        <f t="shared" si="212"/>
        <v>75</v>
      </c>
      <c r="DP155" s="205">
        <f t="shared" si="213"/>
        <v>0</v>
      </c>
      <c r="DQ155" s="446" t="e">
        <f t="shared" ca="1" si="214"/>
        <v>#NAME?</v>
      </c>
      <c r="DR155" s="446" t="e">
        <f t="shared" ca="1" si="215"/>
        <v>#NAME?</v>
      </c>
      <c r="DT155" s="208">
        <f t="shared" si="216"/>
        <v>0</v>
      </c>
      <c r="DU155" s="446" t="e">
        <f t="shared" ca="1" si="217"/>
        <v>#NAME?</v>
      </c>
      <c r="DV155" s="446" t="e">
        <f t="shared" ca="1" si="218"/>
        <v>#NAME?</v>
      </c>
    </row>
    <row r="156" spans="1:126" ht="16.5" thickBot="1" x14ac:dyDescent="0.3">
      <c r="A156" s="448" t="str">
        <f>IFERROR(ROUNDUP(IF(OR(N156="PIPAY450",N156="PIPAY900"),MRIt(J156,M156,V156,N156),IF(N156="PIOGFCPAY450",MAX(60,(0.3*J156)+35),"")),1),"")</f>
        <v/>
      </c>
      <c r="B156" s="413">
        <v>134</v>
      </c>
      <c r="C156" s="414"/>
      <c r="D156" s="449"/>
      <c r="E156" s="457" t="str">
        <f>IF('EXIST IP'!A135="","",'EXIST IP'!A135)</f>
        <v/>
      </c>
      <c r="F156" s="458" t="str">
        <f>IF('EXIST IP'!B135="","",'EXIST IP'!B135)</f>
        <v/>
      </c>
      <c r="G156" s="458" t="str">
        <f>IF('EXIST IP'!C135="","",'EXIST IP'!C135)</f>
        <v/>
      </c>
      <c r="H156" s="459" t="str">
        <f>IF('EXIST IP'!D135="","",'EXIST IP'!D135)</f>
        <v/>
      </c>
      <c r="I156" s="460" t="str">
        <f>IF(BASELINE!D135="","",BASELINE!D135)</f>
        <v/>
      </c>
      <c r="J156" s="420"/>
      <c r="K156" s="421"/>
      <c r="L156" s="422" t="str">
        <f>IF(FINAL!D135=0,"",FINAL!D135)</f>
        <v/>
      </c>
      <c r="M156" s="421"/>
      <c r="N156" s="421"/>
      <c r="O156" s="421"/>
      <c r="P156" s="423" t="str">
        <f t="shared" si="182"/>
        <v/>
      </c>
      <c r="Q156" s="424" t="str">
        <f t="shared" si="183"/>
        <v/>
      </c>
      <c r="R156" s="456"/>
      <c r="S156" s="452" t="str">
        <f t="shared" si="159"/>
        <v/>
      </c>
      <c r="T156" s="427" t="str">
        <f>IF(OR(BASELINE!I135&gt;BASELINE!J135,FINAL!I135&gt;FINAL!J135),"M.D.","")</f>
        <v/>
      </c>
      <c r="U156" s="428" t="str">
        <f t="shared" si="184"/>
        <v/>
      </c>
      <c r="V156" s="429" t="str">
        <f t="shared" si="185"/>
        <v/>
      </c>
      <c r="W156" s="429" t="str">
        <f t="shared" si="186"/>
        <v/>
      </c>
      <c r="X156" s="430" t="str">
        <f t="shared" si="160"/>
        <v/>
      </c>
      <c r="Y156" s="429" t="str">
        <f t="shared" si="161"/>
        <v/>
      </c>
      <c r="Z156" s="429" t="str">
        <f t="shared" si="162"/>
        <v/>
      </c>
      <c r="AA156" s="429" t="str">
        <f t="shared" si="163"/>
        <v/>
      </c>
      <c r="AB156" s="429" t="str">
        <f t="shared" si="164"/>
        <v/>
      </c>
      <c r="AC156" s="429" t="str">
        <f t="shared" si="165"/>
        <v/>
      </c>
      <c r="AD156" s="429" t="str">
        <f t="shared" si="166"/>
        <v/>
      </c>
      <c r="AE156" s="429" t="str">
        <f t="shared" si="187"/>
        <v/>
      </c>
      <c r="AF156" s="429" t="str">
        <f t="shared" si="177"/>
        <v/>
      </c>
      <c r="AG156" s="429" t="str">
        <f t="shared" si="167"/>
        <v/>
      </c>
      <c r="AH156" s="429" t="str">
        <f t="shared" si="168"/>
        <v/>
      </c>
      <c r="AI156" s="431" t="str">
        <f t="shared" si="178"/>
        <v/>
      </c>
      <c r="AJ156" s="429" t="str">
        <f t="shared" si="188"/>
        <v/>
      </c>
      <c r="AK156" s="429" t="str">
        <f t="shared" si="189"/>
        <v/>
      </c>
      <c r="AL156" s="429" t="str">
        <f t="shared" si="190"/>
        <v/>
      </c>
      <c r="AM156" s="429" t="str">
        <f t="shared" si="191"/>
        <v/>
      </c>
      <c r="AN156" s="432"/>
      <c r="AO156" s="432"/>
      <c r="AP156" s="205"/>
      <c r="AQ156" s="205"/>
      <c r="AR156" s="205"/>
      <c r="AS156" s="205"/>
      <c r="AT156" s="205"/>
      <c r="AU156" s="205"/>
      <c r="AV156" s="205"/>
      <c r="AW156" s="205"/>
      <c r="AX156" s="205"/>
      <c r="AY156" s="205"/>
      <c r="AZ156" s="432"/>
      <c r="BU156" s="152">
        <v>134</v>
      </c>
      <c r="BV156" s="433" t="str">
        <f t="shared" si="179"/>
        <v/>
      </c>
      <c r="BW156" s="433" t="str">
        <f t="shared" si="180"/>
        <v/>
      </c>
      <c r="BX156" s="434" t="str">
        <f t="shared" si="181"/>
        <v/>
      </c>
      <c r="BY156" s="205" t="str">
        <f t="shared" si="169"/>
        <v/>
      </c>
      <c r="BZ156" s="205" t="str">
        <f t="shared" si="170"/>
        <v/>
      </c>
      <c r="CA156" s="207" t="str">
        <f t="shared" si="171"/>
        <v/>
      </c>
      <c r="CB156" s="453" t="str">
        <f>IF(BY156="","",COUNTIF(BY$23:BY155,"&lt;1")+1)</f>
        <v/>
      </c>
      <c r="CC156" s="205" t="str">
        <f t="shared" si="172"/>
        <v/>
      </c>
      <c r="CD156" s="436" t="str">
        <f t="shared" si="173"/>
        <v/>
      </c>
      <c r="CE156" s="433" t="str">
        <f t="shared" si="176"/>
        <v/>
      </c>
      <c r="CF156" s="438" t="str">
        <f t="shared" si="174"/>
        <v/>
      </c>
      <c r="CG156" s="433" t="str">
        <f t="shared" si="175"/>
        <v/>
      </c>
      <c r="CH156" s="439"/>
      <c r="CI156" s="205" t="str">
        <f t="shared" si="192"/>
        <v/>
      </c>
      <c r="CJ156" s="205" t="str">
        <f t="shared" si="193"/>
        <v/>
      </c>
      <c r="CK156" s="205" t="str">
        <f>IF(OR(N156="PIPAY450",N156="PIPAY900"),MRIt(J156,M156,V156,N156),IF(N156="OGFConNEW",MRIt(H156,M156,V156,N156),IF(N156="PIOGFCPAY450",MAX(60,(0.3*J156)+35),"")))</f>
        <v/>
      </c>
      <c r="CL156" s="205" t="str">
        <f t="shared" si="194"/>
        <v/>
      </c>
      <c r="CM156" s="208">
        <f t="shared" si="195"/>
        <v>0</v>
      </c>
      <c r="CN156" s="440" t="str">
        <f>IFERROR(IF(N156="60PAY900",ADJ60x(CM156),IF(N156="75PAY450",ADJ75x(CM156),IF(N156="PIPAY900",ADJPoTthick(CM156,CL156),IF(N156="PIPAY450",ADJPoTthin(CM156,CL156),IF(N156="OGFConNEW",ADJPoTogfc(CL156),""))))),"must corr")</f>
        <v/>
      </c>
      <c r="CO156" s="441" t="str">
        <f t="shared" si="196"/>
        <v/>
      </c>
      <c r="CQ156" s="205" t="str">
        <f t="shared" si="197"/>
        <v/>
      </c>
      <c r="CR156" s="205" t="str">
        <f>IF(OR(N156="PIPAY450",N156="PIPAY900",N156="PIOGFCPAY450",N156="75OGFCPAY450"),MRIt(J156,M156,V156,N156),IF(N156="OGFConNEW",MRIt(H156,M156,V156,N156),""))</f>
        <v/>
      </c>
      <c r="CS156" s="205" t="str">
        <f t="shared" si="198"/>
        <v/>
      </c>
      <c r="CT156" s="208" t="str">
        <f t="shared" si="199"/>
        <v/>
      </c>
      <c r="CU156" s="440" t="str">
        <f>IFERROR(IF(N156="60PAY900",ADJ60x(CT156),IF(N156="75PAY450",ADJ75x(CT156),IF(N156="PIPAY900",ADJPoTthick(CT156,CS156),IF(N156="PIPAY450",ADJPoTthin(CT156,CS156),IF(N156="OGFConNEW",ADJPoTogfc(CS156),""))))),"must corr")</f>
        <v/>
      </c>
      <c r="CV156" s="442" t="str">
        <f t="shared" si="200"/>
        <v/>
      </c>
      <c r="CW156" s="443"/>
      <c r="CY156" s="207"/>
      <c r="CZ156" s="444" t="s">
        <v>1876</v>
      </c>
      <c r="DA156" s="445" t="str">
        <f>IFERROR(IF(AZ156=TRUE,corval(CO156,CV156),CO156),CZ156)</f>
        <v/>
      </c>
      <c r="DB156" s="205" t="b">
        <f t="shared" si="201"/>
        <v>0</v>
      </c>
      <c r="DC156" s="205" t="b">
        <f t="shared" si="202"/>
        <v>1</v>
      </c>
      <c r="DD156" s="205" t="b">
        <f t="shared" si="203"/>
        <v>1</v>
      </c>
      <c r="DE156" s="446" t="str">
        <f t="shared" si="204"/>
        <v/>
      </c>
      <c r="DG156" s="208" t="str">
        <f t="shared" si="205"/>
        <v/>
      </c>
      <c r="DH156" s="208">
        <f t="shared" si="206"/>
        <v>0</v>
      </c>
      <c r="DI156" s="205" t="e">
        <f t="shared" si="207"/>
        <v>#VALUE!</v>
      </c>
      <c r="DJ156" s="205" t="e">
        <f t="shared" si="208"/>
        <v>#VALUE!</v>
      </c>
      <c r="DK156" s="205" t="e">
        <f t="shared" si="209"/>
        <v>#VALUE!</v>
      </c>
      <c r="DM156" s="208">
        <f t="shared" si="210"/>
        <v>0</v>
      </c>
      <c r="DN156" s="208">
        <f t="shared" si="211"/>
        <v>0</v>
      </c>
      <c r="DO156" s="205">
        <f t="shared" si="212"/>
        <v>75</v>
      </c>
      <c r="DP156" s="205">
        <f t="shared" si="213"/>
        <v>0</v>
      </c>
      <c r="DQ156" s="446" t="e">
        <f t="shared" ca="1" si="214"/>
        <v>#NAME?</v>
      </c>
      <c r="DR156" s="446" t="e">
        <f t="shared" ca="1" si="215"/>
        <v>#NAME?</v>
      </c>
      <c r="DT156" s="208">
        <f t="shared" si="216"/>
        <v>0</v>
      </c>
      <c r="DU156" s="446" t="e">
        <f t="shared" ca="1" si="217"/>
        <v>#NAME?</v>
      </c>
      <c r="DV156" s="446" t="e">
        <f t="shared" ca="1" si="218"/>
        <v>#NAME?</v>
      </c>
    </row>
    <row r="157" spans="1:126" ht="15.75" x14ac:dyDescent="0.25">
      <c r="A157" s="448" t="str">
        <f>IFERROR(ROUNDUP(IF(OR(N157="PIPAY450",N157="PIPAY900"),MRIt(J157,M157,V157,N157),IF(N157="PIOGFCPAY450",MAX(60,(0.3*J157)+35),"")),1),"")</f>
        <v/>
      </c>
      <c r="B157" s="413">
        <v>135</v>
      </c>
      <c r="C157" s="414"/>
      <c r="D157" s="449"/>
      <c r="E157" s="416" t="str">
        <f>IF('EXIST IP'!A136="","",'EXIST IP'!A136)</f>
        <v/>
      </c>
      <c r="F157" s="450" t="str">
        <f>IF('EXIST IP'!B136="","",'EXIST IP'!B136)</f>
        <v/>
      </c>
      <c r="G157" s="450" t="str">
        <f>IF('EXIST IP'!C136="","",'EXIST IP'!C136)</f>
        <v/>
      </c>
      <c r="H157" s="418" t="str">
        <f>IF('EXIST IP'!D136="","",'EXIST IP'!D136)</f>
        <v/>
      </c>
      <c r="I157" s="451" t="str">
        <f>IF(BASELINE!D136="","",BASELINE!D136)</f>
        <v/>
      </c>
      <c r="J157" s="420"/>
      <c r="K157" s="421"/>
      <c r="L157" s="422" t="str">
        <f>IF(FINAL!D136=0,"",FINAL!D136)</f>
        <v/>
      </c>
      <c r="M157" s="421"/>
      <c r="N157" s="421"/>
      <c r="O157" s="421"/>
      <c r="P157" s="423" t="str">
        <f t="shared" si="182"/>
        <v/>
      </c>
      <c r="Q157" s="424" t="str">
        <f t="shared" si="183"/>
        <v/>
      </c>
      <c r="R157" s="456"/>
      <c r="S157" s="452" t="str">
        <f t="shared" si="159"/>
        <v/>
      </c>
      <c r="T157" s="427" t="str">
        <f>IF(OR(BASELINE!I136&gt;BASELINE!J136,FINAL!I136&gt;FINAL!J136),"M.D.","")</f>
        <v/>
      </c>
      <c r="U157" s="428" t="str">
        <f t="shared" si="184"/>
        <v/>
      </c>
      <c r="V157" s="429" t="str">
        <f t="shared" si="185"/>
        <v/>
      </c>
      <c r="W157" s="429" t="str">
        <f t="shared" si="186"/>
        <v/>
      </c>
      <c r="X157" s="430" t="str">
        <f t="shared" si="160"/>
        <v/>
      </c>
      <c r="Y157" s="429" t="str">
        <f t="shared" si="161"/>
        <v/>
      </c>
      <c r="Z157" s="429" t="str">
        <f t="shared" si="162"/>
        <v/>
      </c>
      <c r="AA157" s="429" t="str">
        <f t="shared" si="163"/>
        <v/>
      </c>
      <c r="AB157" s="429" t="str">
        <f t="shared" si="164"/>
        <v/>
      </c>
      <c r="AC157" s="429" t="str">
        <f t="shared" si="165"/>
        <v/>
      </c>
      <c r="AD157" s="429" t="str">
        <f t="shared" si="166"/>
        <v/>
      </c>
      <c r="AE157" s="429" t="str">
        <f t="shared" si="187"/>
        <v/>
      </c>
      <c r="AF157" s="429" t="str">
        <f t="shared" si="177"/>
        <v/>
      </c>
      <c r="AG157" s="429" t="str">
        <f t="shared" si="167"/>
        <v/>
      </c>
      <c r="AH157" s="429" t="str">
        <f t="shared" si="168"/>
        <v/>
      </c>
      <c r="AI157" s="431" t="str">
        <f t="shared" si="178"/>
        <v/>
      </c>
      <c r="AJ157" s="429" t="str">
        <f t="shared" si="188"/>
        <v/>
      </c>
      <c r="AK157" s="429" t="str">
        <f t="shared" si="189"/>
        <v/>
      </c>
      <c r="AL157" s="429" t="str">
        <f t="shared" si="190"/>
        <v/>
      </c>
      <c r="AM157" s="429" t="str">
        <f t="shared" si="191"/>
        <v/>
      </c>
      <c r="AN157" s="432"/>
      <c r="AO157" s="432"/>
      <c r="AP157" s="205"/>
      <c r="AQ157" s="205"/>
      <c r="AR157" s="205"/>
      <c r="AS157" s="205"/>
      <c r="AT157" s="205"/>
      <c r="AU157" s="205"/>
      <c r="AV157" s="205"/>
      <c r="AW157" s="205"/>
      <c r="AX157" s="205"/>
      <c r="AY157" s="205"/>
      <c r="AZ157" s="432"/>
      <c r="BU157" s="152">
        <v>135</v>
      </c>
      <c r="BV157" s="433" t="str">
        <f t="shared" si="179"/>
        <v/>
      </c>
      <c r="BW157" s="433" t="str">
        <f t="shared" si="180"/>
        <v/>
      </c>
      <c r="BX157" s="434" t="str">
        <f t="shared" si="181"/>
        <v/>
      </c>
      <c r="BY157" s="205" t="str">
        <f t="shared" si="169"/>
        <v/>
      </c>
      <c r="BZ157" s="205" t="str">
        <f t="shared" si="170"/>
        <v/>
      </c>
      <c r="CA157" s="207" t="str">
        <f t="shared" si="171"/>
        <v/>
      </c>
      <c r="CB157" s="453" t="str">
        <f>IF(BY157="","",COUNTIF(BY$23:BY156,"&lt;1")+1)</f>
        <v/>
      </c>
      <c r="CC157" s="205" t="str">
        <f t="shared" si="172"/>
        <v/>
      </c>
      <c r="CD157" s="436" t="str">
        <f t="shared" si="173"/>
        <v/>
      </c>
      <c r="CE157" s="433" t="str">
        <f t="shared" si="176"/>
        <v/>
      </c>
      <c r="CF157" s="438" t="str">
        <f t="shared" si="174"/>
        <v/>
      </c>
      <c r="CG157" s="433" t="str">
        <f t="shared" si="175"/>
        <v/>
      </c>
      <c r="CH157" s="439"/>
      <c r="CI157" s="205" t="str">
        <f t="shared" si="192"/>
        <v/>
      </c>
      <c r="CJ157" s="205" t="str">
        <f t="shared" si="193"/>
        <v/>
      </c>
      <c r="CK157" s="205" t="str">
        <f>IF(OR(N157="PIPAY450",N157="PIPAY900"),MRIt(J157,M157,V157,N157),IF(N157="OGFConNEW",MRIt(H157,M157,V157,N157),IF(N157="PIOGFCPAY450",MAX(60,(0.3*J157)+35),"")))</f>
        <v/>
      </c>
      <c r="CL157" s="205" t="str">
        <f t="shared" si="194"/>
        <v/>
      </c>
      <c r="CM157" s="208">
        <f t="shared" si="195"/>
        <v>0</v>
      </c>
      <c r="CN157" s="440" t="str">
        <f>IFERROR(IF(N157="60PAY900",ADJ60x(CM157),IF(N157="75PAY450",ADJ75x(CM157),IF(N157="PIPAY900",ADJPoTthick(CM157,CL157),IF(N157="PIPAY450",ADJPoTthin(CM157,CL157),IF(N157="OGFConNEW",ADJPoTogfc(CL157),""))))),"must corr")</f>
        <v/>
      </c>
      <c r="CO157" s="441" t="str">
        <f t="shared" si="196"/>
        <v/>
      </c>
      <c r="CQ157" s="205" t="str">
        <f t="shared" si="197"/>
        <v/>
      </c>
      <c r="CR157" s="205" t="str">
        <f>IF(OR(N157="PIPAY450",N157="PIPAY900",N157="PIOGFCPAY450",N157="75OGFCPAY450"),MRIt(J157,M157,V157,N157),IF(N157="OGFConNEW",MRIt(H157,M157,V157,N157),""))</f>
        <v/>
      </c>
      <c r="CS157" s="205" t="str">
        <f t="shared" si="198"/>
        <v/>
      </c>
      <c r="CT157" s="208" t="str">
        <f t="shared" si="199"/>
        <v/>
      </c>
      <c r="CU157" s="440" t="str">
        <f>IFERROR(IF(N157="60PAY900",ADJ60x(CT157),IF(N157="75PAY450",ADJ75x(CT157),IF(N157="PIPAY900",ADJPoTthick(CT157,CS157),IF(N157="PIPAY450",ADJPoTthin(CT157,CS157),IF(N157="OGFConNEW",ADJPoTogfc(CS157),""))))),"must corr")</f>
        <v/>
      </c>
      <c r="CV157" s="442" t="str">
        <f t="shared" si="200"/>
        <v/>
      </c>
      <c r="CW157" s="443"/>
      <c r="CY157" s="207"/>
      <c r="CZ157" s="444" t="s">
        <v>1876</v>
      </c>
      <c r="DA157" s="445" t="str">
        <f>IFERROR(IF(AZ157=TRUE,corval(CO157,CV157),CO157),CZ157)</f>
        <v/>
      </c>
      <c r="DB157" s="205" t="b">
        <f t="shared" si="201"/>
        <v>0</v>
      </c>
      <c r="DC157" s="205" t="b">
        <f t="shared" si="202"/>
        <v>1</v>
      </c>
      <c r="DD157" s="205" t="b">
        <f t="shared" si="203"/>
        <v>1</v>
      </c>
      <c r="DE157" s="446" t="str">
        <f t="shared" si="204"/>
        <v/>
      </c>
      <c r="DG157" s="208" t="str">
        <f t="shared" si="205"/>
        <v/>
      </c>
      <c r="DH157" s="208">
        <f t="shared" si="206"/>
        <v>0</v>
      </c>
      <c r="DI157" s="205" t="e">
        <f t="shared" si="207"/>
        <v>#VALUE!</v>
      </c>
      <c r="DJ157" s="205" t="e">
        <f t="shared" si="208"/>
        <v>#VALUE!</v>
      </c>
      <c r="DK157" s="205" t="e">
        <f t="shared" si="209"/>
        <v>#VALUE!</v>
      </c>
      <c r="DM157" s="208">
        <f t="shared" si="210"/>
        <v>0</v>
      </c>
      <c r="DN157" s="208">
        <f t="shared" si="211"/>
        <v>0</v>
      </c>
      <c r="DO157" s="205">
        <f t="shared" si="212"/>
        <v>75</v>
      </c>
      <c r="DP157" s="205">
        <f t="shared" si="213"/>
        <v>0</v>
      </c>
      <c r="DQ157" s="446" t="e">
        <f t="shared" ca="1" si="214"/>
        <v>#NAME?</v>
      </c>
      <c r="DR157" s="446" t="e">
        <f t="shared" ca="1" si="215"/>
        <v>#NAME?</v>
      </c>
      <c r="DT157" s="208">
        <f t="shared" si="216"/>
        <v>0</v>
      </c>
      <c r="DU157" s="446" t="e">
        <f t="shared" ca="1" si="217"/>
        <v>#NAME?</v>
      </c>
      <c r="DV157" s="446" t="e">
        <f t="shared" ca="1" si="218"/>
        <v>#NAME?</v>
      </c>
    </row>
    <row r="158" spans="1:126" ht="15.75" customHeight="1" thickBot="1" x14ac:dyDescent="0.3">
      <c r="A158" s="448" t="str">
        <f>IFERROR(ROUNDUP(IF(OR(N158="PIPAY450",N158="PIPAY900"),MRIt(J158,M158,V158,N158),IF(N158="PIOGFCPAY450",MAX(60,(0.3*J158)+35),"")),1),"")</f>
        <v/>
      </c>
      <c r="B158" s="413">
        <v>136</v>
      </c>
      <c r="C158" s="414"/>
      <c r="D158" s="449"/>
      <c r="E158" s="457" t="str">
        <f>IF('EXIST IP'!A137="","",'EXIST IP'!A137)</f>
        <v/>
      </c>
      <c r="F158" s="458" t="str">
        <f>IF('EXIST IP'!B137="","",'EXIST IP'!B137)</f>
        <v/>
      </c>
      <c r="G158" s="458" t="str">
        <f>IF('EXIST IP'!C137="","",'EXIST IP'!C137)</f>
        <v/>
      </c>
      <c r="H158" s="459" t="str">
        <f>IF('EXIST IP'!D137="","",'EXIST IP'!D137)</f>
        <v/>
      </c>
      <c r="I158" s="460" t="str">
        <f>IF(BASELINE!D137="","",BASELINE!D137)</f>
        <v/>
      </c>
      <c r="J158" s="420"/>
      <c r="K158" s="421"/>
      <c r="L158" s="422" t="str">
        <f>IF(FINAL!D137=0,"",FINAL!D137)</f>
        <v/>
      </c>
      <c r="M158" s="421"/>
      <c r="N158" s="421"/>
      <c r="O158" s="421"/>
      <c r="P158" s="423" t="str">
        <f t="shared" si="182"/>
        <v/>
      </c>
      <c r="Q158" s="424" t="str">
        <f t="shared" si="183"/>
        <v/>
      </c>
      <c r="R158" s="456"/>
      <c r="S158" s="452" t="str">
        <f t="shared" si="159"/>
        <v/>
      </c>
      <c r="T158" s="427" t="str">
        <f>IF(OR(BASELINE!I137&gt;BASELINE!J137,FINAL!I137&gt;FINAL!J137),"M.D.","")</f>
        <v/>
      </c>
      <c r="U158" s="428" t="str">
        <f t="shared" si="184"/>
        <v/>
      </c>
      <c r="V158" s="429" t="str">
        <f t="shared" si="185"/>
        <v/>
      </c>
      <c r="W158" s="429" t="str">
        <f t="shared" si="186"/>
        <v/>
      </c>
      <c r="X158" s="430" t="str">
        <f t="shared" si="160"/>
        <v/>
      </c>
      <c r="Y158" s="429" t="str">
        <f t="shared" si="161"/>
        <v/>
      </c>
      <c r="Z158" s="429" t="str">
        <f t="shared" si="162"/>
        <v/>
      </c>
      <c r="AA158" s="429" t="str">
        <f t="shared" si="163"/>
        <v/>
      </c>
      <c r="AB158" s="429" t="str">
        <f t="shared" si="164"/>
        <v/>
      </c>
      <c r="AC158" s="429" t="str">
        <f t="shared" si="165"/>
        <v/>
      </c>
      <c r="AD158" s="429" t="str">
        <f t="shared" si="166"/>
        <v/>
      </c>
      <c r="AE158" s="429" t="str">
        <f t="shared" si="187"/>
        <v/>
      </c>
      <c r="AF158" s="429" t="str">
        <f t="shared" si="177"/>
        <v/>
      </c>
      <c r="AG158" s="429" t="str">
        <f t="shared" si="167"/>
        <v/>
      </c>
      <c r="AH158" s="429" t="str">
        <f t="shared" si="168"/>
        <v/>
      </c>
      <c r="AI158" s="431" t="str">
        <f t="shared" si="178"/>
        <v/>
      </c>
      <c r="AJ158" s="429" t="str">
        <f t="shared" si="188"/>
        <v/>
      </c>
      <c r="AK158" s="429" t="str">
        <f t="shared" si="189"/>
        <v/>
      </c>
      <c r="AL158" s="429" t="str">
        <f t="shared" si="190"/>
        <v/>
      </c>
      <c r="AM158" s="429" t="str">
        <f t="shared" si="191"/>
        <v/>
      </c>
      <c r="AN158" s="432"/>
      <c r="AO158" s="432"/>
      <c r="AP158" s="205"/>
      <c r="AQ158" s="205"/>
      <c r="AR158" s="205"/>
      <c r="AS158" s="205"/>
      <c r="AT158" s="205"/>
      <c r="AU158" s="205"/>
      <c r="AV158" s="205"/>
      <c r="AW158" s="205"/>
      <c r="AX158" s="205"/>
      <c r="AY158" s="205"/>
      <c r="AZ158" s="432"/>
      <c r="BU158" s="152">
        <v>136</v>
      </c>
      <c r="BV158" s="433" t="str">
        <f t="shared" si="179"/>
        <v/>
      </c>
      <c r="BW158" s="433" t="str">
        <f t="shared" si="180"/>
        <v/>
      </c>
      <c r="BX158" s="434" t="str">
        <f t="shared" si="181"/>
        <v/>
      </c>
      <c r="BY158" s="205" t="str">
        <f t="shared" si="169"/>
        <v/>
      </c>
      <c r="BZ158" s="205" t="str">
        <f t="shared" si="170"/>
        <v/>
      </c>
      <c r="CA158" s="207" t="str">
        <f t="shared" si="171"/>
        <v/>
      </c>
      <c r="CB158" s="453" t="str">
        <f>IF(BY158="","",COUNTIF(BY$23:BY157,"&lt;1")+1)</f>
        <v/>
      </c>
      <c r="CC158" s="205" t="str">
        <f t="shared" si="172"/>
        <v/>
      </c>
      <c r="CD158" s="436" t="str">
        <f t="shared" si="173"/>
        <v/>
      </c>
      <c r="CE158" s="433" t="str">
        <f t="shared" si="176"/>
        <v/>
      </c>
      <c r="CF158" s="438" t="str">
        <f t="shared" si="174"/>
        <v/>
      </c>
      <c r="CG158" s="433" t="str">
        <f t="shared" si="175"/>
        <v/>
      </c>
      <c r="CH158" s="439"/>
      <c r="CI158" s="205" t="str">
        <f t="shared" si="192"/>
        <v/>
      </c>
      <c r="CJ158" s="205" t="str">
        <f t="shared" si="193"/>
        <v/>
      </c>
      <c r="CK158" s="205" t="str">
        <f>IF(OR(N158="PIPAY450",N158="PIPAY900"),MRIt(J158,M158,V158,N158),IF(N158="OGFConNEW",MRIt(H158,M158,V158,N158),IF(N158="PIOGFCPAY450",MAX(60,(0.3*J158)+35),"")))</f>
        <v/>
      </c>
      <c r="CL158" s="205" t="str">
        <f t="shared" si="194"/>
        <v/>
      </c>
      <c r="CM158" s="208">
        <f t="shared" si="195"/>
        <v>0</v>
      </c>
      <c r="CN158" s="440" t="str">
        <f>IFERROR(IF(N158="60PAY900",ADJ60x(CM158),IF(N158="75PAY450",ADJ75x(CM158),IF(N158="PIPAY900",ADJPoTthick(CM158,CL158),IF(N158="PIPAY450",ADJPoTthin(CM158,CL158),IF(N158="OGFConNEW",ADJPoTogfc(CL158),""))))),"must corr")</f>
        <v/>
      </c>
      <c r="CO158" s="441" t="str">
        <f t="shared" si="196"/>
        <v/>
      </c>
      <c r="CQ158" s="205" t="str">
        <f t="shared" si="197"/>
        <v/>
      </c>
      <c r="CR158" s="205" t="str">
        <f>IF(OR(N158="PIPAY450",N158="PIPAY900",N158="PIOGFCPAY450",N158="75OGFCPAY450"),MRIt(J158,M158,V158,N158),IF(N158="OGFConNEW",MRIt(H158,M158,V158,N158),""))</f>
        <v/>
      </c>
      <c r="CS158" s="205" t="str">
        <f t="shared" si="198"/>
        <v/>
      </c>
      <c r="CT158" s="208" t="str">
        <f t="shared" si="199"/>
        <v/>
      </c>
      <c r="CU158" s="440" t="str">
        <f>IFERROR(IF(N158="60PAY900",ADJ60x(CT158),IF(N158="75PAY450",ADJ75x(CT158),IF(N158="PIPAY900",ADJPoTthick(CT158,CS158),IF(N158="PIPAY450",ADJPoTthin(CT158,CS158),IF(N158="OGFConNEW",ADJPoTogfc(CS158),""))))),"must corr")</f>
        <v/>
      </c>
      <c r="CV158" s="442" t="str">
        <f t="shared" si="200"/>
        <v/>
      </c>
      <c r="CW158" s="443"/>
      <c r="CY158" s="207"/>
      <c r="CZ158" s="444" t="s">
        <v>1876</v>
      </c>
      <c r="DA158" s="445" t="str">
        <f>IFERROR(IF(AZ158=TRUE,corval(CO158,CV158),CO158),CZ158)</f>
        <v/>
      </c>
      <c r="DB158" s="205" t="b">
        <f t="shared" si="201"/>
        <v>0</v>
      </c>
      <c r="DC158" s="205" t="b">
        <f t="shared" si="202"/>
        <v>1</v>
      </c>
      <c r="DD158" s="205" t="b">
        <f t="shared" si="203"/>
        <v>1</v>
      </c>
      <c r="DE158" s="446" t="str">
        <f t="shared" si="204"/>
        <v/>
      </c>
      <c r="DG158" s="208" t="str">
        <f t="shared" si="205"/>
        <v/>
      </c>
      <c r="DH158" s="208">
        <f t="shared" si="206"/>
        <v>0</v>
      </c>
      <c r="DI158" s="205" t="e">
        <f t="shared" si="207"/>
        <v>#VALUE!</v>
      </c>
      <c r="DJ158" s="205" t="e">
        <f t="shared" si="208"/>
        <v>#VALUE!</v>
      </c>
      <c r="DK158" s="205" t="e">
        <f t="shared" si="209"/>
        <v>#VALUE!</v>
      </c>
      <c r="DM158" s="208">
        <f t="shared" si="210"/>
        <v>0</v>
      </c>
      <c r="DN158" s="208">
        <f t="shared" si="211"/>
        <v>0</v>
      </c>
      <c r="DO158" s="205">
        <f t="shared" si="212"/>
        <v>75</v>
      </c>
      <c r="DP158" s="205">
        <f t="shared" si="213"/>
        <v>0</v>
      </c>
      <c r="DQ158" s="446" t="e">
        <f t="shared" ca="1" si="214"/>
        <v>#NAME?</v>
      </c>
      <c r="DR158" s="446" t="e">
        <f t="shared" ca="1" si="215"/>
        <v>#NAME?</v>
      </c>
      <c r="DT158" s="208">
        <f t="shared" si="216"/>
        <v>0</v>
      </c>
      <c r="DU158" s="446" t="e">
        <f t="shared" ca="1" si="217"/>
        <v>#NAME?</v>
      </c>
      <c r="DV158" s="446" t="e">
        <f t="shared" ca="1" si="218"/>
        <v>#NAME?</v>
      </c>
    </row>
    <row r="159" spans="1:126" ht="15.75" x14ac:dyDescent="0.25">
      <c r="A159" s="448" t="str">
        <f>IFERROR(ROUNDUP(IF(OR(N159="PIPAY450",N159="PIPAY900"),MRIt(J159,M159,V159,N159),IF(N159="PIOGFCPAY450",MAX(60,(0.3*J159)+35),"")),1),"")</f>
        <v/>
      </c>
      <c r="B159" s="413">
        <v>137</v>
      </c>
      <c r="C159" s="414"/>
      <c r="D159" s="449"/>
      <c r="E159" s="416" t="str">
        <f>IF('EXIST IP'!A138="","",'EXIST IP'!A138)</f>
        <v/>
      </c>
      <c r="F159" s="450" t="str">
        <f>IF('EXIST IP'!B138="","",'EXIST IP'!B138)</f>
        <v/>
      </c>
      <c r="G159" s="450" t="str">
        <f>IF('EXIST IP'!C138="","",'EXIST IP'!C138)</f>
        <v/>
      </c>
      <c r="H159" s="418" t="str">
        <f>IF('EXIST IP'!D138="","",'EXIST IP'!D138)</f>
        <v/>
      </c>
      <c r="I159" s="451" t="str">
        <f>IF(BASELINE!D138="","",BASELINE!D138)</f>
        <v/>
      </c>
      <c r="J159" s="420"/>
      <c r="K159" s="421"/>
      <c r="L159" s="422" t="str">
        <f>IF(FINAL!D138=0,"",FINAL!D138)</f>
        <v/>
      </c>
      <c r="M159" s="421"/>
      <c r="N159" s="421"/>
      <c r="O159" s="421"/>
      <c r="P159" s="423" t="str">
        <f t="shared" si="182"/>
        <v/>
      </c>
      <c r="Q159" s="424" t="str">
        <f t="shared" si="183"/>
        <v/>
      </c>
      <c r="R159" s="456"/>
      <c r="S159" s="452" t="str">
        <f t="shared" si="159"/>
        <v/>
      </c>
      <c r="T159" s="427" t="str">
        <f>IF(OR(BASELINE!I138&gt;BASELINE!J138,FINAL!I138&gt;FINAL!J138),"M.D.","")</f>
        <v/>
      </c>
      <c r="U159" s="428" t="str">
        <f t="shared" si="184"/>
        <v/>
      </c>
      <c r="V159" s="429" t="str">
        <f t="shared" si="185"/>
        <v/>
      </c>
      <c r="W159" s="429" t="str">
        <f t="shared" si="186"/>
        <v/>
      </c>
      <c r="X159" s="430" t="str">
        <f t="shared" si="160"/>
        <v/>
      </c>
      <c r="Y159" s="429" t="str">
        <f t="shared" si="161"/>
        <v/>
      </c>
      <c r="Z159" s="429" t="str">
        <f t="shared" si="162"/>
        <v/>
      </c>
      <c r="AA159" s="429" t="str">
        <f t="shared" si="163"/>
        <v/>
      </c>
      <c r="AB159" s="429" t="str">
        <f t="shared" si="164"/>
        <v/>
      </c>
      <c r="AC159" s="429" t="str">
        <f t="shared" si="165"/>
        <v/>
      </c>
      <c r="AD159" s="429" t="str">
        <f t="shared" si="166"/>
        <v/>
      </c>
      <c r="AE159" s="429" t="str">
        <f t="shared" si="187"/>
        <v/>
      </c>
      <c r="AF159" s="429" t="str">
        <f t="shared" si="177"/>
        <v/>
      </c>
      <c r="AG159" s="429" t="str">
        <f t="shared" si="167"/>
        <v/>
      </c>
      <c r="AH159" s="429" t="str">
        <f t="shared" si="168"/>
        <v/>
      </c>
      <c r="AI159" s="431" t="str">
        <f t="shared" si="178"/>
        <v/>
      </c>
      <c r="AJ159" s="429" t="str">
        <f t="shared" si="188"/>
        <v/>
      </c>
      <c r="AK159" s="429" t="str">
        <f t="shared" si="189"/>
        <v/>
      </c>
      <c r="AL159" s="429" t="str">
        <f t="shared" si="190"/>
        <v/>
      </c>
      <c r="AM159" s="429" t="str">
        <f t="shared" si="191"/>
        <v/>
      </c>
      <c r="AN159" s="432"/>
      <c r="AO159" s="432"/>
      <c r="AP159" s="205"/>
      <c r="AQ159" s="205"/>
      <c r="AR159" s="205"/>
      <c r="AS159" s="205"/>
      <c r="AT159" s="205"/>
      <c r="AU159" s="205"/>
      <c r="AV159" s="205"/>
      <c r="AW159" s="205"/>
      <c r="AX159" s="205"/>
      <c r="AY159" s="205"/>
      <c r="AZ159" s="432"/>
      <c r="BU159" s="152">
        <v>137</v>
      </c>
      <c r="BV159" s="433" t="str">
        <f t="shared" si="179"/>
        <v/>
      </c>
      <c r="BW159" s="433" t="str">
        <f t="shared" si="180"/>
        <v/>
      </c>
      <c r="BX159" s="434" t="str">
        <f t="shared" si="181"/>
        <v/>
      </c>
      <c r="BY159" s="205" t="str">
        <f t="shared" si="169"/>
        <v/>
      </c>
      <c r="BZ159" s="205" t="str">
        <f t="shared" si="170"/>
        <v/>
      </c>
      <c r="CA159" s="207" t="str">
        <f t="shared" si="171"/>
        <v/>
      </c>
      <c r="CB159" s="453" t="str">
        <f>IF(BY159="","",COUNTIF(BY$23:BY158,"&lt;1")+1)</f>
        <v/>
      </c>
      <c r="CC159" s="205" t="str">
        <f t="shared" si="172"/>
        <v/>
      </c>
      <c r="CD159" s="436" t="str">
        <f t="shared" si="173"/>
        <v/>
      </c>
      <c r="CE159" s="433" t="str">
        <f t="shared" si="176"/>
        <v/>
      </c>
      <c r="CF159" s="438" t="str">
        <f t="shared" si="174"/>
        <v/>
      </c>
      <c r="CG159" s="433" t="str">
        <f t="shared" si="175"/>
        <v/>
      </c>
      <c r="CH159" s="439"/>
      <c r="CI159" s="205" t="str">
        <f t="shared" si="192"/>
        <v/>
      </c>
      <c r="CJ159" s="205" t="str">
        <f t="shared" si="193"/>
        <v/>
      </c>
      <c r="CK159" s="205" t="str">
        <f>IF(OR(N159="PIPAY450",N159="PIPAY900"),MRIt(J159,M159,V159,N159),IF(N159="OGFConNEW",MRIt(H159,M159,V159,N159),IF(N159="PIOGFCPAY450",MAX(60,(0.3*J159)+35),"")))</f>
        <v/>
      </c>
      <c r="CL159" s="205" t="str">
        <f t="shared" si="194"/>
        <v/>
      </c>
      <c r="CM159" s="208">
        <f t="shared" si="195"/>
        <v>0</v>
      </c>
      <c r="CN159" s="440" t="str">
        <f>IFERROR(IF(N159="60PAY900",ADJ60x(CM159),IF(N159="75PAY450",ADJ75x(CM159),IF(N159="PIPAY900",ADJPoTthick(CM159,CL159),IF(N159="PIPAY450",ADJPoTthin(CM159,CL159),IF(N159="OGFConNEW",ADJPoTogfc(CL159),""))))),"must corr")</f>
        <v/>
      </c>
      <c r="CO159" s="441" t="str">
        <f t="shared" si="196"/>
        <v/>
      </c>
      <c r="CQ159" s="205" t="str">
        <f t="shared" si="197"/>
        <v/>
      </c>
      <c r="CR159" s="205" t="str">
        <f>IF(OR(N159="PIPAY450",N159="PIPAY900",N159="PIOGFCPAY450",N159="75OGFCPAY450"),MRIt(J159,M159,V159,N159),IF(N159="OGFConNEW",MRIt(H159,M159,V159,N159),""))</f>
        <v/>
      </c>
      <c r="CS159" s="205" t="str">
        <f t="shared" si="198"/>
        <v/>
      </c>
      <c r="CT159" s="208" t="str">
        <f t="shared" si="199"/>
        <v/>
      </c>
      <c r="CU159" s="440" t="str">
        <f>IFERROR(IF(N159="60PAY900",ADJ60x(CT159),IF(N159="75PAY450",ADJ75x(CT159),IF(N159="PIPAY900",ADJPoTthick(CT159,CS159),IF(N159="PIPAY450",ADJPoTthin(CT159,CS159),IF(N159="OGFConNEW",ADJPoTogfc(CS159),""))))),"must corr")</f>
        <v/>
      </c>
      <c r="CV159" s="442" t="str">
        <f t="shared" si="200"/>
        <v/>
      </c>
      <c r="CW159" s="443"/>
      <c r="CY159" s="207"/>
      <c r="CZ159" s="444" t="s">
        <v>1876</v>
      </c>
      <c r="DA159" s="445" t="str">
        <f>IFERROR(IF(AZ159=TRUE,corval(CO159,CV159),CO159),CZ159)</f>
        <v/>
      </c>
      <c r="DB159" s="205" t="b">
        <f t="shared" si="201"/>
        <v>0</v>
      </c>
      <c r="DC159" s="205" t="b">
        <f t="shared" si="202"/>
        <v>1</v>
      </c>
      <c r="DD159" s="205" t="b">
        <f t="shared" si="203"/>
        <v>1</v>
      </c>
      <c r="DE159" s="446" t="str">
        <f t="shared" si="204"/>
        <v/>
      </c>
      <c r="DG159" s="208" t="str">
        <f t="shared" si="205"/>
        <v/>
      </c>
      <c r="DH159" s="208">
        <f t="shared" si="206"/>
        <v>0</v>
      </c>
      <c r="DI159" s="205" t="e">
        <f t="shared" si="207"/>
        <v>#VALUE!</v>
      </c>
      <c r="DJ159" s="205" t="e">
        <f t="shared" si="208"/>
        <v>#VALUE!</v>
      </c>
      <c r="DK159" s="205" t="e">
        <f t="shared" si="209"/>
        <v>#VALUE!</v>
      </c>
      <c r="DM159" s="208">
        <f t="shared" si="210"/>
        <v>0</v>
      </c>
      <c r="DN159" s="208">
        <f t="shared" si="211"/>
        <v>0</v>
      </c>
      <c r="DO159" s="205">
        <f t="shared" si="212"/>
        <v>75</v>
      </c>
      <c r="DP159" s="205">
        <f t="shared" si="213"/>
        <v>0</v>
      </c>
      <c r="DQ159" s="446" t="e">
        <f t="shared" ca="1" si="214"/>
        <v>#NAME?</v>
      </c>
      <c r="DR159" s="446" t="e">
        <f t="shared" ca="1" si="215"/>
        <v>#NAME?</v>
      </c>
      <c r="DT159" s="208">
        <f t="shared" si="216"/>
        <v>0</v>
      </c>
      <c r="DU159" s="446" t="e">
        <f t="shared" ca="1" si="217"/>
        <v>#NAME?</v>
      </c>
      <c r="DV159" s="446" t="e">
        <f t="shared" ca="1" si="218"/>
        <v>#NAME?</v>
      </c>
    </row>
    <row r="160" spans="1:126" ht="16.5" thickBot="1" x14ac:dyDescent="0.3">
      <c r="A160" s="448" t="str">
        <f>IFERROR(ROUNDUP(IF(OR(N160="PIPAY450",N160="PIPAY900"),MRIt(J160,M160,V160,N160),IF(N160="PIOGFCPAY450",MAX(60,(0.3*J160)+35),"")),1),"")</f>
        <v/>
      </c>
      <c r="B160" s="413">
        <v>138</v>
      </c>
      <c r="C160" s="414"/>
      <c r="D160" s="449"/>
      <c r="E160" s="457" t="str">
        <f>IF('EXIST IP'!A139="","",'EXIST IP'!A139)</f>
        <v/>
      </c>
      <c r="F160" s="458" t="str">
        <f>IF('EXIST IP'!B139="","",'EXIST IP'!B139)</f>
        <v/>
      </c>
      <c r="G160" s="458" t="str">
        <f>IF('EXIST IP'!C139="","",'EXIST IP'!C139)</f>
        <v/>
      </c>
      <c r="H160" s="459" t="str">
        <f>IF('EXIST IP'!D139="","",'EXIST IP'!D139)</f>
        <v/>
      </c>
      <c r="I160" s="460" t="str">
        <f>IF(BASELINE!D139="","",BASELINE!D139)</f>
        <v/>
      </c>
      <c r="J160" s="420"/>
      <c r="K160" s="421"/>
      <c r="L160" s="422" t="str">
        <f>IF(FINAL!D139=0,"",FINAL!D139)</f>
        <v/>
      </c>
      <c r="M160" s="421"/>
      <c r="N160" s="421"/>
      <c r="O160" s="421"/>
      <c r="P160" s="423" t="str">
        <f t="shared" si="182"/>
        <v/>
      </c>
      <c r="Q160" s="424" t="str">
        <f t="shared" si="183"/>
        <v/>
      </c>
      <c r="R160" s="456"/>
      <c r="S160" s="452" t="str">
        <f t="shared" si="159"/>
        <v/>
      </c>
      <c r="T160" s="427" t="str">
        <f>IF(OR(BASELINE!I139&gt;BASELINE!J139,FINAL!I139&gt;FINAL!J139),"M.D.","")</f>
        <v/>
      </c>
      <c r="U160" s="428" t="str">
        <f t="shared" si="184"/>
        <v/>
      </c>
      <c r="V160" s="429" t="str">
        <f t="shared" si="185"/>
        <v/>
      </c>
      <c r="W160" s="429" t="str">
        <f t="shared" si="186"/>
        <v/>
      </c>
      <c r="X160" s="430" t="str">
        <f t="shared" si="160"/>
        <v/>
      </c>
      <c r="Y160" s="429" t="str">
        <f t="shared" si="161"/>
        <v/>
      </c>
      <c r="Z160" s="429" t="str">
        <f t="shared" si="162"/>
        <v/>
      </c>
      <c r="AA160" s="429" t="str">
        <f t="shared" si="163"/>
        <v/>
      </c>
      <c r="AB160" s="429" t="str">
        <f t="shared" si="164"/>
        <v/>
      </c>
      <c r="AC160" s="429" t="str">
        <f t="shared" si="165"/>
        <v/>
      </c>
      <c r="AD160" s="429" t="str">
        <f t="shared" si="166"/>
        <v/>
      </c>
      <c r="AE160" s="429" t="str">
        <f t="shared" si="187"/>
        <v/>
      </c>
      <c r="AF160" s="429" t="str">
        <f t="shared" si="177"/>
        <v/>
      </c>
      <c r="AG160" s="429" t="str">
        <f t="shared" si="167"/>
        <v/>
      </c>
      <c r="AH160" s="429" t="str">
        <f t="shared" si="168"/>
        <v/>
      </c>
      <c r="AI160" s="431" t="str">
        <f t="shared" si="178"/>
        <v/>
      </c>
      <c r="AJ160" s="429" t="str">
        <f t="shared" si="188"/>
        <v/>
      </c>
      <c r="AK160" s="429" t="str">
        <f t="shared" si="189"/>
        <v/>
      </c>
      <c r="AL160" s="429" t="str">
        <f t="shared" si="190"/>
        <v/>
      </c>
      <c r="AM160" s="429" t="str">
        <f t="shared" si="191"/>
        <v/>
      </c>
      <c r="AN160" s="432"/>
      <c r="AO160" s="432"/>
      <c r="AP160" s="205"/>
      <c r="AQ160" s="205"/>
      <c r="AR160" s="205"/>
      <c r="AS160" s="205"/>
      <c r="AT160" s="205"/>
      <c r="AU160" s="205"/>
      <c r="AV160" s="205"/>
      <c r="AW160" s="205"/>
      <c r="AX160" s="205"/>
      <c r="AY160" s="205"/>
      <c r="AZ160" s="432"/>
      <c r="BU160" s="152">
        <v>138</v>
      </c>
      <c r="BV160" s="433" t="str">
        <f t="shared" si="179"/>
        <v/>
      </c>
      <c r="BW160" s="433" t="str">
        <f t="shared" si="180"/>
        <v/>
      </c>
      <c r="BX160" s="434" t="str">
        <f t="shared" si="181"/>
        <v/>
      </c>
      <c r="BY160" s="205" t="str">
        <f t="shared" si="169"/>
        <v/>
      </c>
      <c r="BZ160" s="205" t="str">
        <f t="shared" si="170"/>
        <v/>
      </c>
      <c r="CA160" s="207" t="str">
        <f t="shared" si="171"/>
        <v/>
      </c>
      <c r="CB160" s="453" t="str">
        <f>IF(BY160="","",COUNTIF(BY$23:BY159,"&lt;1")+1)</f>
        <v/>
      </c>
      <c r="CC160" s="205" t="str">
        <f t="shared" si="172"/>
        <v/>
      </c>
      <c r="CD160" s="436" t="str">
        <f t="shared" si="173"/>
        <v/>
      </c>
      <c r="CE160" s="433" t="str">
        <f t="shared" si="176"/>
        <v/>
      </c>
      <c r="CF160" s="438" t="str">
        <f t="shared" si="174"/>
        <v/>
      </c>
      <c r="CG160" s="433" t="str">
        <f t="shared" si="175"/>
        <v/>
      </c>
      <c r="CH160" s="439"/>
      <c r="CI160" s="205" t="str">
        <f t="shared" si="192"/>
        <v/>
      </c>
      <c r="CJ160" s="205" t="str">
        <f t="shared" si="193"/>
        <v/>
      </c>
      <c r="CK160" s="205" t="str">
        <f>IF(OR(N160="PIPAY450",N160="PIPAY900"),MRIt(J160,M160,V160,N160),IF(N160="OGFConNEW",MRIt(H160,M160,V160,N160),IF(N160="PIOGFCPAY450",MAX(60,(0.3*J160)+35),"")))</f>
        <v/>
      </c>
      <c r="CL160" s="205" t="str">
        <f t="shared" si="194"/>
        <v/>
      </c>
      <c r="CM160" s="208">
        <f t="shared" si="195"/>
        <v>0</v>
      </c>
      <c r="CN160" s="440" t="str">
        <f>IFERROR(IF(N160="60PAY900",ADJ60x(CM160),IF(N160="75PAY450",ADJ75x(CM160),IF(N160="PIPAY900",ADJPoTthick(CM160,CL160),IF(N160="PIPAY450",ADJPoTthin(CM160,CL160),IF(N160="OGFConNEW",ADJPoTogfc(CL160),""))))),"must corr")</f>
        <v/>
      </c>
      <c r="CO160" s="441" t="str">
        <f t="shared" si="196"/>
        <v/>
      </c>
      <c r="CQ160" s="205" t="str">
        <f t="shared" si="197"/>
        <v/>
      </c>
      <c r="CR160" s="205" t="str">
        <f>IF(OR(N160="PIPAY450",N160="PIPAY900",N160="PIOGFCPAY450",N160="75OGFCPAY450"),MRIt(J160,M160,V160,N160),IF(N160="OGFConNEW",MRIt(H160,M160,V160,N160),""))</f>
        <v/>
      </c>
      <c r="CS160" s="205" t="str">
        <f t="shared" si="198"/>
        <v/>
      </c>
      <c r="CT160" s="208" t="str">
        <f t="shared" si="199"/>
        <v/>
      </c>
      <c r="CU160" s="440" t="str">
        <f>IFERROR(IF(N160="60PAY900",ADJ60x(CT160),IF(N160="75PAY450",ADJ75x(CT160),IF(N160="PIPAY900",ADJPoTthick(CT160,CS160),IF(N160="PIPAY450",ADJPoTthin(CT160,CS160),IF(N160="OGFConNEW",ADJPoTogfc(CS160),""))))),"must corr")</f>
        <v/>
      </c>
      <c r="CV160" s="442" t="str">
        <f t="shared" si="200"/>
        <v/>
      </c>
      <c r="CW160" s="443"/>
      <c r="CY160" s="207"/>
      <c r="CZ160" s="444" t="s">
        <v>1876</v>
      </c>
      <c r="DA160" s="445" t="str">
        <f>IFERROR(IF(AZ160=TRUE,corval(CO160,CV160),CO160),CZ160)</f>
        <v/>
      </c>
      <c r="DB160" s="205" t="b">
        <f t="shared" si="201"/>
        <v>0</v>
      </c>
      <c r="DC160" s="205" t="b">
        <f t="shared" si="202"/>
        <v>1</v>
      </c>
      <c r="DD160" s="205" t="b">
        <f t="shared" si="203"/>
        <v>1</v>
      </c>
      <c r="DE160" s="446" t="str">
        <f t="shared" si="204"/>
        <v/>
      </c>
      <c r="DG160" s="208" t="str">
        <f t="shared" si="205"/>
        <v/>
      </c>
      <c r="DH160" s="208">
        <f t="shared" si="206"/>
        <v>0</v>
      </c>
      <c r="DI160" s="205" t="e">
        <f t="shared" si="207"/>
        <v>#VALUE!</v>
      </c>
      <c r="DJ160" s="205" t="e">
        <f t="shared" si="208"/>
        <v>#VALUE!</v>
      </c>
      <c r="DK160" s="205" t="e">
        <f t="shared" si="209"/>
        <v>#VALUE!</v>
      </c>
      <c r="DM160" s="208">
        <f t="shared" si="210"/>
        <v>0</v>
      </c>
      <c r="DN160" s="208">
        <f t="shared" si="211"/>
        <v>0</v>
      </c>
      <c r="DO160" s="205">
        <f t="shared" si="212"/>
        <v>75</v>
      </c>
      <c r="DP160" s="205">
        <f t="shared" si="213"/>
        <v>0</v>
      </c>
      <c r="DQ160" s="446" t="e">
        <f t="shared" ca="1" si="214"/>
        <v>#NAME?</v>
      </c>
      <c r="DR160" s="446" t="e">
        <f t="shared" ca="1" si="215"/>
        <v>#NAME?</v>
      </c>
      <c r="DT160" s="208">
        <f t="shared" si="216"/>
        <v>0</v>
      </c>
      <c r="DU160" s="446" t="e">
        <f t="shared" ca="1" si="217"/>
        <v>#NAME?</v>
      </c>
      <c r="DV160" s="446" t="e">
        <f t="shared" ca="1" si="218"/>
        <v>#NAME?</v>
      </c>
    </row>
    <row r="161" spans="1:126" ht="15" customHeight="1" x14ac:dyDescent="0.25">
      <c r="A161" s="448" t="str">
        <f>IFERROR(ROUNDUP(IF(OR(N161="PIPAY450",N161="PIPAY900"),MRIt(J161,M161,V161,N161),IF(N161="PIOGFCPAY450",MAX(60,(0.3*J161)+35),"")),1),"")</f>
        <v/>
      </c>
      <c r="B161" s="413">
        <v>139</v>
      </c>
      <c r="C161" s="414"/>
      <c r="D161" s="449"/>
      <c r="E161" s="416" t="str">
        <f>IF('EXIST IP'!A140="","",'EXIST IP'!A140)</f>
        <v/>
      </c>
      <c r="F161" s="450" t="str">
        <f>IF('EXIST IP'!B140="","",'EXIST IP'!B140)</f>
        <v/>
      </c>
      <c r="G161" s="450" t="str">
        <f>IF('EXIST IP'!C140="","",'EXIST IP'!C140)</f>
        <v/>
      </c>
      <c r="H161" s="418" t="str">
        <f>IF('EXIST IP'!D140="","",'EXIST IP'!D140)</f>
        <v/>
      </c>
      <c r="I161" s="451" t="str">
        <f>IF(BASELINE!D140="","",BASELINE!D140)</f>
        <v/>
      </c>
      <c r="J161" s="420"/>
      <c r="K161" s="421"/>
      <c r="L161" s="422" t="str">
        <f>IF(FINAL!D140=0,"",FINAL!D140)</f>
        <v/>
      </c>
      <c r="M161" s="421"/>
      <c r="N161" s="421"/>
      <c r="O161" s="421"/>
      <c r="P161" s="423" t="str">
        <f t="shared" si="182"/>
        <v/>
      </c>
      <c r="Q161" s="424" t="str">
        <f t="shared" si="183"/>
        <v/>
      </c>
      <c r="R161" s="456"/>
      <c r="S161" s="452" t="str">
        <f t="shared" si="159"/>
        <v/>
      </c>
      <c r="T161" s="427" t="str">
        <f>IF(OR(BASELINE!I140&gt;BASELINE!J140,FINAL!I140&gt;FINAL!J140),"M.D.","")</f>
        <v/>
      </c>
      <c r="U161" s="428" t="str">
        <f t="shared" si="184"/>
        <v/>
      </c>
      <c r="V161" s="429" t="str">
        <f t="shared" si="185"/>
        <v/>
      </c>
      <c r="W161" s="429" t="str">
        <f t="shared" si="186"/>
        <v/>
      </c>
      <c r="X161" s="430" t="str">
        <f t="shared" si="160"/>
        <v/>
      </c>
      <c r="Y161" s="429" t="str">
        <f t="shared" si="161"/>
        <v/>
      </c>
      <c r="Z161" s="429" t="str">
        <f t="shared" si="162"/>
        <v/>
      </c>
      <c r="AA161" s="429" t="str">
        <f t="shared" si="163"/>
        <v/>
      </c>
      <c r="AB161" s="429" t="str">
        <f t="shared" si="164"/>
        <v/>
      </c>
      <c r="AC161" s="429" t="str">
        <f t="shared" si="165"/>
        <v/>
      </c>
      <c r="AD161" s="429" t="str">
        <f t="shared" si="166"/>
        <v/>
      </c>
      <c r="AE161" s="429" t="str">
        <f t="shared" si="187"/>
        <v/>
      </c>
      <c r="AF161" s="429" t="str">
        <f t="shared" si="177"/>
        <v/>
      </c>
      <c r="AG161" s="429" t="str">
        <f t="shared" si="167"/>
        <v/>
      </c>
      <c r="AH161" s="429" t="str">
        <f t="shared" si="168"/>
        <v/>
      </c>
      <c r="AI161" s="431" t="str">
        <f t="shared" si="178"/>
        <v/>
      </c>
      <c r="AJ161" s="429" t="str">
        <f t="shared" si="188"/>
        <v/>
      </c>
      <c r="AK161" s="429" t="str">
        <f t="shared" si="189"/>
        <v/>
      </c>
      <c r="AL161" s="429" t="str">
        <f t="shared" si="190"/>
        <v/>
      </c>
      <c r="AM161" s="429" t="str">
        <f t="shared" si="191"/>
        <v/>
      </c>
      <c r="AN161" s="432"/>
      <c r="AO161" s="432"/>
      <c r="AP161" s="205"/>
      <c r="AQ161" s="205"/>
      <c r="AR161" s="205"/>
      <c r="AS161" s="205"/>
      <c r="AT161" s="205"/>
      <c r="AU161" s="205"/>
      <c r="AV161" s="205"/>
      <c r="AW161" s="205"/>
      <c r="AX161" s="205"/>
      <c r="AY161" s="205"/>
      <c r="AZ161" s="432"/>
      <c r="BU161" s="152">
        <v>139</v>
      </c>
      <c r="BV161" s="433" t="str">
        <f t="shared" si="179"/>
        <v/>
      </c>
      <c r="BW161" s="433" t="str">
        <f t="shared" si="180"/>
        <v/>
      </c>
      <c r="BX161" s="434" t="str">
        <f t="shared" si="181"/>
        <v/>
      </c>
      <c r="BY161" s="205" t="str">
        <f t="shared" si="169"/>
        <v/>
      </c>
      <c r="BZ161" s="205" t="str">
        <f t="shared" si="170"/>
        <v/>
      </c>
      <c r="CA161" s="207" t="str">
        <f t="shared" si="171"/>
        <v/>
      </c>
      <c r="CB161" s="453" t="str">
        <f>IF(BY161="","",COUNTIF(BY$23:BY160,"&lt;1")+1)</f>
        <v/>
      </c>
      <c r="CC161" s="205" t="str">
        <f t="shared" si="172"/>
        <v/>
      </c>
      <c r="CD161" s="436" t="str">
        <f t="shared" si="173"/>
        <v/>
      </c>
      <c r="CE161" s="433" t="str">
        <f t="shared" si="176"/>
        <v/>
      </c>
      <c r="CF161" s="438" t="str">
        <f t="shared" si="174"/>
        <v/>
      </c>
      <c r="CG161" s="433" t="str">
        <f t="shared" si="175"/>
        <v/>
      </c>
      <c r="CH161" s="439"/>
      <c r="CI161" s="205" t="str">
        <f t="shared" si="192"/>
        <v/>
      </c>
      <c r="CJ161" s="205" t="str">
        <f t="shared" si="193"/>
        <v/>
      </c>
      <c r="CK161" s="205" t="str">
        <f>IF(OR(N161="PIPAY450",N161="PIPAY900"),MRIt(J161,M161,V161,N161),IF(N161="OGFConNEW",MRIt(H161,M161,V161,N161),IF(N161="PIOGFCPAY450",MAX(60,(0.3*J161)+35),"")))</f>
        <v/>
      </c>
      <c r="CL161" s="205" t="str">
        <f t="shared" si="194"/>
        <v/>
      </c>
      <c r="CM161" s="208">
        <f t="shared" si="195"/>
        <v>0</v>
      </c>
      <c r="CN161" s="440" t="str">
        <f>IFERROR(IF(N161="60PAY900",ADJ60x(CM161),IF(N161="75PAY450",ADJ75x(CM161),IF(N161="PIPAY900",ADJPoTthick(CM161,CL161),IF(N161="PIPAY450",ADJPoTthin(CM161,CL161),IF(N161="OGFConNEW",ADJPoTogfc(CL161),""))))),"must corr")</f>
        <v/>
      </c>
      <c r="CO161" s="441" t="str">
        <f t="shared" si="196"/>
        <v/>
      </c>
      <c r="CQ161" s="205" t="str">
        <f t="shared" si="197"/>
        <v/>
      </c>
      <c r="CR161" s="205" t="str">
        <f>IF(OR(N161="PIPAY450",N161="PIPAY900",N161="PIOGFCPAY450",N161="75OGFCPAY450"),MRIt(J161,M161,V161,N161),IF(N161="OGFConNEW",MRIt(H161,M161,V161,N161),""))</f>
        <v/>
      </c>
      <c r="CS161" s="205" t="str">
        <f t="shared" si="198"/>
        <v/>
      </c>
      <c r="CT161" s="208" t="str">
        <f t="shared" si="199"/>
        <v/>
      </c>
      <c r="CU161" s="440" t="str">
        <f>IFERROR(IF(N161="60PAY900",ADJ60x(CT161),IF(N161="75PAY450",ADJ75x(CT161),IF(N161="PIPAY900",ADJPoTthick(CT161,CS161),IF(N161="PIPAY450",ADJPoTthin(CT161,CS161),IF(N161="OGFConNEW",ADJPoTogfc(CS161),""))))),"must corr")</f>
        <v/>
      </c>
      <c r="CV161" s="442" t="str">
        <f t="shared" si="200"/>
        <v/>
      </c>
      <c r="CW161" s="443"/>
      <c r="CY161" s="207"/>
      <c r="CZ161" s="444" t="s">
        <v>1876</v>
      </c>
      <c r="DA161" s="445" t="str">
        <f>IFERROR(IF(AZ161=TRUE,corval(CO161,CV161),CO161),CZ161)</f>
        <v/>
      </c>
      <c r="DB161" s="205" t="b">
        <f t="shared" si="201"/>
        <v>0</v>
      </c>
      <c r="DC161" s="205" t="b">
        <f t="shared" si="202"/>
        <v>1</v>
      </c>
      <c r="DD161" s="205" t="b">
        <f t="shared" si="203"/>
        <v>1</v>
      </c>
      <c r="DE161" s="446" t="str">
        <f t="shared" si="204"/>
        <v/>
      </c>
      <c r="DG161" s="208" t="str">
        <f t="shared" si="205"/>
        <v/>
      </c>
      <c r="DH161" s="208">
        <f t="shared" si="206"/>
        <v>0</v>
      </c>
      <c r="DI161" s="205" t="e">
        <f t="shared" si="207"/>
        <v>#VALUE!</v>
      </c>
      <c r="DJ161" s="205" t="e">
        <f t="shared" si="208"/>
        <v>#VALUE!</v>
      </c>
      <c r="DK161" s="205" t="e">
        <f t="shared" si="209"/>
        <v>#VALUE!</v>
      </c>
      <c r="DM161" s="208">
        <f t="shared" si="210"/>
        <v>0</v>
      </c>
      <c r="DN161" s="208">
        <f t="shared" si="211"/>
        <v>0</v>
      </c>
      <c r="DO161" s="205">
        <f t="shared" si="212"/>
        <v>75</v>
      </c>
      <c r="DP161" s="205">
        <f t="shared" si="213"/>
        <v>0</v>
      </c>
      <c r="DQ161" s="446" t="e">
        <f t="shared" ca="1" si="214"/>
        <v>#NAME?</v>
      </c>
      <c r="DR161" s="446" t="e">
        <f t="shared" ca="1" si="215"/>
        <v>#NAME?</v>
      </c>
      <c r="DT161" s="208">
        <f t="shared" si="216"/>
        <v>0</v>
      </c>
      <c r="DU161" s="446" t="e">
        <f t="shared" ca="1" si="217"/>
        <v>#NAME?</v>
      </c>
      <c r="DV161" s="446" t="e">
        <f t="shared" ca="1" si="218"/>
        <v>#NAME?</v>
      </c>
    </row>
    <row r="162" spans="1:126" ht="16.5" thickBot="1" x14ac:dyDescent="0.3">
      <c r="A162" s="448" t="str">
        <f>IFERROR(ROUNDUP(IF(OR(N162="PIPAY450",N162="PIPAY900"),MRIt(J162,M162,V162,N162),IF(N162="PIOGFCPAY450",MAX(60,(0.3*J162)+35),"")),1),"")</f>
        <v/>
      </c>
      <c r="B162" s="413">
        <v>140</v>
      </c>
      <c r="C162" s="414"/>
      <c r="D162" s="449"/>
      <c r="E162" s="457" t="str">
        <f>IF('EXIST IP'!A141="","",'EXIST IP'!A141)</f>
        <v/>
      </c>
      <c r="F162" s="458" t="str">
        <f>IF('EXIST IP'!B141="","",'EXIST IP'!B141)</f>
        <v/>
      </c>
      <c r="G162" s="458" t="str">
        <f>IF('EXIST IP'!C141="","",'EXIST IP'!C141)</f>
        <v/>
      </c>
      <c r="H162" s="459" t="str">
        <f>IF('EXIST IP'!D141="","",'EXIST IP'!D141)</f>
        <v/>
      </c>
      <c r="I162" s="460" t="str">
        <f>IF(BASELINE!D141="","",BASELINE!D141)</f>
        <v/>
      </c>
      <c r="J162" s="420"/>
      <c r="K162" s="421"/>
      <c r="L162" s="422" t="str">
        <f>IF(FINAL!D141=0,"",FINAL!D141)</f>
        <v/>
      </c>
      <c r="M162" s="421"/>
      <c r="N162" s="421"/>
      <c r="O162" s="421"/>
      <c r="P162" s="423" t="str">
        <f t="shared" si="182"/>
        <v/>
      </c>
      <c r="Q162" s="424" t="str">
        <f t="shared" si="183"/>
        <v/>
      </c>
      <c r="R162" s="456"/>
      <c r="S162" s="452" t="str">
        <f t="shared" si="159"/>
        <v/>
      </c>
      <c r="T162" s="427" t="str">
        <f>IF(OR(BASELINE!I141&gt;BASELINE!J141,FINAL!I141&gt;FINAL!J141),"M.D.","")</f>
        <v/>
      </c>
      <c r="U162" s="428" t="str">
        <f t="shared" si="184"/>
        <v/>
      </c>
      <c r="V162" s="429" t="str">
        <f t="shared" si="185"/>
        <v/>
      </c>
      <c r="W162" s="429" t="str">
        <f t="shared" si="186"/>
        <v/>
      </c>
      <c r="X162" s="430" t="str">
        <f t="shared" si="160"/>
        <v/>
      </c>
      <c r="Y162" s="429" t="str">
        <f t="shared" si="161"/>
        <v/>
      </c>
      <c r="Z162" s="429" t="str">
        <f t="shared" si="162"/>
        <v/>
      </c>
      <c r="AA162" s="429" t="str">
        <f t="shared" si="163"/>
        <v/>
      </c>
      <c r="AB162" s="429" t="str">
        <f t="shared" si="164"/>
        <v/>
      </c>
      <c r="AC162" s="429" t="str">
        <f t="shared" si="165"/>
        <v/>
      </c>
      <c r="AD162" s="429" t="str">
        <f t="shared" si="166"/>
        <v/>
      </c>
      <c r="AE162" s="429" t="str">
        <f t="shared" si="187"/>
        <v/>
      </c>
      <c r="AF162" s="429" t="str">
        <f t="shared" si="177"/>
        <v/>
      </c>
      <c r="AG162" s="429" t="str">
        <f t="shared" si="167"/>
        <v/>
      </c>
      <c r="AH162" s="429" t="str">
        <f t="shared" si="168"/>
        <v/>
      </c>
      <c r="AI162" s="431" t="str">
        <f t="shared" si="178"/>
        <v/>
      </c>
      <c r="AJ162" s="429" t="str">
        <f t="shared" si="188"/>
        <v/>
      </c>
      <c r="AK162" s="429" t="str">
        <f t="shared" si="189"/>
        <v/>
      </c>
      <c r="AL162" s="429" t="str">
        <f t="shared" si="190"/>
        <v/>
      </c>
      <c r="AM162" s="429" t="str">
        <f t="shared" si="191"/>
        <v/>
      </c>
      <c r="AN162" s="432"/>
      <c r="AO162" s="432"/>
      <c r="AP162" s="205"/>
      <c r="AQ162" s="205"/>
      <c r="AR162" s="205"/>
      <c r="AS162" s="205"/>
      <c r="AT162" s="205"/>
      <c r="AU162" s="205"/>
      <c r="AV162" s="205"/>
      <c r="AW162" s="205"/>
      <c r="AX162" s="205"/>
      <c r="AY162" s="205"/>
      <c r="AZ162" s="432"/>
      <c r="BU162" s="152">
        <v>140</v>
      </c>
      <c r="BV162" s="433" t="str">
        <f t="shared" si="179"/>
        <v/>
      </c>
      <c r="BW162" s="433" t="str">
        <f t="shared" si="180"/>
        <v/>
      </c>
      <c r="BX162" s="434" t="str">
        <f t="shared" si="181"/>
        <v/>
      </c>
      <c r="BY162" s="205" t="str">
        <f t="shared" si="169"/>
        <v/>
      </c>
      <c r="BZ162" s="205" t="str">
        <f t="shared" si="170"/>
        <v/>
      </c>
      <c r="CA162" s="207" t="str">
        <f t="shared" si="171"/>
        <v/>
      </c>
      <c r="CB162" s="453" t="str">
        <f>IF(BY162="","",COUNTIF(BY$23:BY161,"&lt;1")+1)</f>
        <v/>
      </c>
      <c r="CC162" s="205" t="str">
        <f t="shared" si="172"/>
        <v/>
      </c>
      <c r="CD162" s="436" t="str">
        <f t="shared" si="173"/>
        <v/>
      </c>
      <c r="CE162" s="433" t="str">
        <f t="shared" si="176"/>
        <v/>
      </c>
      <c r="CF162" s="438" t="str">
        <f t="shared" si="174"/>
        <v/>
      </c>
      <c r="CG162" s="433" t="str">
        <f t="shared" si="175"/>
        <v/>
      </c>
      <c r="CH162" s="439"/>
      <c r="CI162" s="205" t="str">
        <f t="shared" si="192"/>
        <v/>
      </c>
      <c r="CJ162" s="205" t="str">
        <f t="shared" si="193"/>
        <v/>
      </c>
      <c r="CK162" s="205" t="str">
        <f>IF(OR(N162="PIPAY450",N162="PIPAY900"),MRIt(J162,M162,V162,N162),IF(N162="OGFConNEW",MRIt(H162,M162,V162,N162),IF(N162="PIOGFCPAY450",MAX(60,(0.3*J162)+35),"")))</f>
        <v/>
      </c>
      <c r="CL162" s="205" t="str">
        <f t="shared" si="194"/>
        <v/>
      </c>
      <c r="CM162" s="208">
        <f t="shared" si="195"/>
        <v>0</v>
      </c>
      <c r="CN162" s="440" t="str">
        <f>IFERROR(IF(N162="60PAY900",ADJ60x(CM162),IF(N162="75PAY450",ADJ75x(CM162),IF(N162="PIPAY900",ADJPoTthick(CM162,CL162),IF(N162="PIPAY450",ADJPoTthin(CM162,CL162),IF(N162="OGFConNEW",ADJPoTogfc(CL162),""))))),"must corr")</f>
        <v/>
      </c>
      <c r="CO162" s="441" t="str">
        <f t="shared" si="196"/>
        <v/>
      </c>
      <c r="CQ162" s="205" t="str">
        <f t="shared" si="197"/>
        <v/>
      </c>
      <c r="CR162" s="205" t="str">
        <f>IF(OR(N162="PIPAY450",N162="PIPAY900",N162="PIOGFCPAY450",N162="75OGFCPAY450"),MRIt(J162,M162,V162,N162),IF(N162="OGFConNEW",MRIt(H162,M162,V162,N162),""))</f>
        <v/>
      </c>
      <c r="CS162" s="205" t="str">
        <f t="shared" si="198"/>
        <v/>
      </c>
      <c r="CT162" s="208" t="str">
        <f t="shared" si="199"/>
        <v/>
      </c>
      <c r="CU162" s="440" t="str">
        <f>IFERROR(IF(N162="60PAY900",ADJ60x(CT162),IF(N162="75PAY450",ADJ75x(CT162),IF(N162="PIPAY900",ADJPoTthick(CT162,CS162),IF(N162="PIPAY450",ADJPoTthin(CT162,CS162),IF(N162="OGFConNEW",ADJPoTogfc(CS162),""))))),"must corr")</f>
        <v/>
      </c>
      <c r="CV162" s="442" t="str">
        <f t="shared" si="200"/>
        <v/>
      </c>
      <c r="CW162" s="443"/>
      <c r="CY162" s="207"/>
      <c r="CZ162" s="444" t="s">
        <v>1876</v>
      </c>
      <c r="DA162" s="445" t="str">
        <f>IFERROR(IF(AZ162=TRUE,corval(CO162,CV162),CO162),CZ162)</f>
        <v/>
      </c>
      <c r="DB162" s="205" t="b">
        <f t="shared" si="201"/>
        <v>0</v>
      </c>
      <c r="DC162" s="205" t="b">
        <f t="shared" si="202"/>
        <v>1</v>
      </c>
      <c r="DD162" s="205" t="b">
        <f t="shared" si="203"/>
        <v>1</v>
      </c>
      <c r="DE162" s="446" t="str">
        <f t="shared" si="204"/>
        <v/>
      </c>
      <c r="DG162" s="208" t="str">
        <f t="shared" si="205"/>
        <v/>
      </c>
      <c r="DH162" s="208">
        <f t="shared" si="206"/>
        <v>0</v>
      </c>
      <c r="DI162" s="205" t="e">
        <f t="shared" si="207"/>
        <v>#VALUE!</v>
      </c>
      <c r="DJ162" s="205" t="e">
        <f t="shared" si="208"/>
        <v>#VALUE!</v>
      </c>
      <c r="DK162" s="205" t="e">
        <f t="shared" si="209"/>
        <v>#VALUE!</v>
      </c>
      <c r="DM162" s="208">
        <f t="shared" si="210"/>
        <v>0</v>
      </c>
      <c r="DN162" s="208">
        <f t="shared" si="211"/>
        <v>0</v>
      </c>
      <c r="DO162" s="205">
        <f t="shared" si="212"/>
        <v>75</v>
      </c>
      <c r="DP162" s="205">
        <f t="shared" si="213"/>
        <v>0</v>
      </c>
      <c r="DQ162" s="446" t="e">
        <f t="shared" ca="1" si="214"/>
        <v>#NAME?</v>
      </c>
      <c r="DR162" s="446" t="e">
        <f t="shared" ca="1" si="215"/>
        <v>#NAME?</v>
      </c>
      <c r="DT162" s="208">
        <f t="shared" si="216"/>
        <v>0</v>
      </c>
      <c r="DU162" s="446" t="e">
        <f t="shared" ca="1" si="217"/>
        <v>#NAME?</v>
      </c>
      <c r="DV162" s="446" t="e">
        <f t="shared" ca="1" si="218"/>
        <v>#NAME?</v>
      </c>
    </row>
    <row r="163" spans="1:126" ht="15.75" x14ac:dyDescent="0.25">
      <c r="A163" s="448" t="str">
        <f>IFERROR(ROUNDUP(IF(OR(N163="PIPAY450",N163="PIPAY900"),MRIt(J163,M163,V163,N163),IF(N163="PIOGFCPAY450",MAX(60,(0.3*J163)+35),"")),1),"")</f>
        <v/>
      </c>
      <c r="B163" s="413">
        <v>141</v>
      </c>
      <c r="C163" s="414"/>
      <c r="D163" s="449"/>
      <c r="E163" s="416" t="str">
        <f>IF('EXIST IP'!A142="","",'EXIST IP'!A142)</f>
        <v/>
      </c>
      <c r="F163" s="450" t="str">
        <f>IF('EXIST IP'!B142="","",'EXIST IP'!B142)</f>
        <v/>
      </c>
      <c r="G163" s="450" t="str">
        <f>IF('EXIST IP'!C142="","",'EXIST IP'!C142)</f>
        <v/>
      </c>
      <c r="H163" s="418" t="str">
        <f>IF('EXIST IP'!D142="","",'EXIST IP'!D142)</f>
        <v/>
      </c>
      <c r="I163" s="451" t="str">
        <f>IF(BASELINE!D142="","",BASELINE!D142)</f>
        <v/>
      </c>
      <c r="J163" s="420"/>
      <c r="K163" s="421"/>
      <c r="L163" s="422" t="str">
        <f>IF(FINAL!D142=0,"",FINAL!D142)</f>
        <v/>
      </c>
      <c r="M163" s="421"/>
      <c r="N163" s="421"/>
      <c r="O163" s="421"/>
      <c r="P163" s="423" t="str">
        <f t="shared" si="182"/>
        <v/>
      </c>
      <c r="Q163" s="424" t="str">
        <f t="shared" si="183"/>
        <v/>
      </c>
      <c r="R163" s="456"/>
      <c r="S163" s="452" t="str">
        <f t="shared" si="159"/>
        <v/>
      </c>
      <c r="T163" s="427" t="str">
        <f>IF(OR(BASELINE!I142&gt;BASELINE!J142,FINAL!I142&gt;FINAL!J142),"M.D.","")</f>
        <v/>
      </c>
      <c r="U163" s="428" t="str">
        <f t="shared" si="184"/>
        <v/>
      </c>
      <c r="V163" s="429" t="str">
        <f t="shared" si="185"/>
        <v/>
      </c>
      <c r="W163" s="429" t="str">
        <f t="shared" si="186"/>
        <v/>
      </c>
      <c r="X163" s="430" t="str">
        <f t="shared" si="160"/>
        <v/>
      </c>
      <c r="Y163" s="429" t="str">
        <f t="shared" si="161"/>
        <v/>
      </c>
      <c r="Z163" s="429" t="str">
        <f t="shared" si="162"/>
        <v/>
      </c>
      <c r="AA163" s="429" t="str">
        <f t="shared" si="163"/>
        <v/>
      </c>
      <c r="AB163" s="429" t="str">
        <f t="shared" si="164"/>
        <v/>
      </c>
      <c r="AC163" s="429" t="str">
        <f t="shared" si="165"/>
        <v/>
      </c>
      <c r="AD163" s="429" t="str">
        <f t="shared" si="166"/>
        <v/>
      </c>
      <c r="AE163" s="429" t="str">
        <f t="shared" si="187"/>
        <v/>
      </c>
      <c r="AF163" s="429" t="str">
        <f t="shared" si="177"/>
        <v/>
      </c>
      <c r="AG163" s="429" t="str">
        <f t="shared" si="167"/>
        <v/>
      </c>
      <c r="AH163" s="429" t="str">
        <f t="shared" si="168"/>
        <v/>
      </c>
      <c r="AI163" s="431" t="str">
        <f t="shared" si="178"/>
        <v/>
      </c>
      <c r="AJ163" s="429" t="str">
        <f t="shared" si="188"/>
        <v/>
      </c>
      <c r="AK163" s="429" t="str">
        <f t="shared" si="189"/>
        <v/>
      </c>
      <c r="AL163" s="429" t="str">
        <f t="shared" si="190"/>
        <v/>
      </c>
      <c r="AM163" s="429" t="str">
        <f t="shared" si="191"/>
        <v/>
      </c>
      <c r="AN163" s="432"/>
      <c r="AO163" s="432"/>
      <c r="AP163" s="205"/>
      <c r="AQ163" s="205"/>
      <c r="AR163" s="205"/>
      <c r="AS163" s="205"/>
      <c r="AT163" s="205"/>
      <c r="AU163" s="205"/>
      <c r="AV163" s="205"/>
      <c r="AW163" s="205"/>
      <c r="AX163" s="205"/>
      <c r="AY163" s="205"/>
      <c r="AZ163" s="432"/>
      <c r="BU163" s="152">
        <v>141</v>
      </c>
      <c r="BV163" s="433" t="str">
        <f t="shared" si="179"/>
        <v/>
      </c>
      <c r="BW163" s="433" t="str">
        <f t="shared" si="180"/>
        <v/>
      </c>
      <c r="BX163" s="434" t="str">
        <f t="shared" si="181"/>
        <v/>
      </c>
      <c r="BY163" s="205" t="str">
        <f t="shared" si="169"/>
        <v/>
      </c>
      <c r="BZ163" s="205" t="str">
        <f t="shared" si="170"/>
        <v/>
      </c>
      <c r="CA163" s="207" t="str">
        <f t="shared" si="171"/>
        <v/>
      </c>
      <c r="CB163" s="453" t="str">
        <f>IF(BY163="","",COUNTIF(BY$23:BY162,"&lt;1")+1)</f>
        <v/>
      </c>
      <c r="CC163" s="205" t="str">
        <f t="shared" si="172"/>
        <v/>
      </c>
      <c r="CD163" s="436" t="str">
        <f t="shared" si="173"/>
        <v/>
      </c>
      <c r="CE163" s="433" t="str">
        <f t="shared" si="176"/>
        <v/>
      </c>
      <c r="CF163" s="438" t="str">
        <f t="shared" si="174"/>
        <v/>
      </c>
      <c r="CG163" s="433" t="str">
        <f t="shared" si="175"/>
        <v/>
      </c>
      <c r="CH163" s="439"/>
      <c r="CI163" s="205" t="str">
        <f t="shared" si="192"/>
        <v/>
      </c>
      <c r="CJ163" s="205" t="str">
        <f t="shared" si="193"/>
        <v/>
      </c>
      <c r="CK163" s="205" t="str">
        <f>IF(OR(N163="PIPAY450",N163="PIPAY900"),MRIt(J163,M163,V163,N163),IF(N163="OGFConNEW",MRIt(H163,M163,V163,N163),IF(N163="PIOGFCPAY450",MAX(60,(0.3*J163)+35),"")))</f>
        <v/>
      </c>
      <c r="CL163" s="205" t="str">
        <f t="shared" si="194"/>
        <v/>
      </c>
      <c r="CM163" s="208">
        <f t="shared" si="195"/>
        <v>0</v>
      </c>
      <c r="CN163" s="440" t="str">
        <f>IFERROR(IF(N163="60PAY900",ADJ60x(CM163),IF(N163="75PAY450",ADJ75x(CM163),IF(N163="PIPAY900",ADJPoTthick(CM163,CL163),IF(N163="PIPAY450",ADJPoTthin(CM163,CL163),IF(N163="OGFConNEW",ADJPoTogfc(CL163),""))))),"must corr")</f>
        <v/>
      </c>
      <c r="CO163" s="441" t="str">
        <f t="shared" si="196"/>
        <v/>
      </c>
      <c r="CQ163" s="205" t="str">
        <f t="shared" si="197"/>
        <v/>
      </c>
      <c r="CR163" s="205" t="str">
        <f>IF(OR(N163="PIPAY450",N163="PIPAY900",N163="PIOGFCPAY450",N163="75OGFCPAY450"),MRIt(J163,M163,V163,N163),IF(N163="OGFConNEW",MRIt(H163,M163,V163,N163),""))</f>
        <v/>
      </c>
      <c r="CS163" s="205" t="str">
        <f t="shared" si="198"/>
        <v/>
      </c>
      <c r="CT163" s="208" t="str">
        <f t="shared" si="199"/>
        <v/>
      </c>
      <c r="CU163" s="440" t="str">
        <f>IFERROR(IF(N163="60PAY900",ADJ60x(CT163),IF(N163="75PAY450",ADJ75x(CT163),IF(N163="PIPAY900",ADJPoTthick(CT163,CS163),IF(N163="PIPAY450",ADJPoTthin(CT163,CS163),IF(N163="OGFConNEW",ADJPoTogfc(CS163),""))))),"must corr")</f>
        <v/>
      </c>
      <c r="CV163" s="442" t="str">
        <f t="shared" si="200"/>
        <v/>
      </c>
      <c r="CW163" s="443"/>
      <c r="CY163" s="207"/>
      <c r="CZ163" s="444" t="s">
        <v>1876</v>
      </c>
      <c r="DA163" s="445" t="str">
        <f>IFERROR(IF(AZ163=TRUE,corval(CO163,CV163),CO163),CZ163)</f>
        <v/>
      </c>
      <c r="DB163" s="205" t="b">
        <f t="shared" si="201"/>
        <v>0</v>
      </c>
      <c r="DC163" s="205" t="b">
        <f t="shared" si="202"/>
        <v>1</v>
      </c>
      <c r="DD163" s="205" t="b">
        <f t="shared" si="203"/>
        <v>1</v>
      </c>
      <c r="DE163" s="446" t="str">
        <f t="shared" si="204"/>
        <v/>
      </c>
      <c r="DG163" s="208" t="str">
        <f t="shared" si="205"/>
        <v/>
      </c>
      <c r="DH163" s="208">
        <f t="shared" si="206"/>
        <v>0</v>
      </c>
      <c r="DI163" s="205" t="e">
        <f t="shared" si="207"/>
        <v>#VALUE!</v>
      </c>
      <c r="DJ163" s="205" t="e">
        <f t="shared" si="208"/>
        <v>#VALUE!</v>
      </c>
      <c r="DK163" s="205" t="e">
        <f t="shared" si="209"/>
        <v>#VALUE!</v>
      </c>
      <c r="DM163" s="208">
        <f t="shared" si="210"/>
        <v>0</v>
      </c>
      <c r="DN163" s="208">
        <f t="shared" si="211"/>
        <v>0</v>
      </c>
      <c r="DO163" s="205">
        <f t="shared" si="212"/>
        <v>75</v>
      </c>
      <c r="DP163" s="205">
        <f t="shared" si="213"/>
        <v>0</v>
      </c>
      <c r="DQ163" s="446" t="e">
        <f t="shared" ca="1" si="214"/>
        <v>#NAME?</v>
      </c>
      <c r="DR163" s="446" t="e">
        <f t="shared" ca="1" si="215"/>
        <v>#NAME?</v>
      </c>
      <c r="DT163" s="208">
        <f t="shared" si="216"/>
        <v>0</v>
      </c>
      <c r="DU163" s="446" t="e">
        <f t="shared" ca="1" si="217"/>
        <v>#NAME?</v>
      </c>
      <c r="DV163" s="446" t="e">
        <f t="shared" ca="1" si="218"/>
        <v>#NAME?</v>
      </c>
    </row>
    <row r="164" spans="1:126" ht="15.75" customHeight="1" thickBot="1" x14ac:dyDescent="0.3">
      <c r="A164" s="448" t="str">
        <f>IFERROR(ROUNDUP(IF(OR(N164="PIPAY450",N164="PIPAY900"),MRIt(J164,M164,V164,N164),IF(N164="PIOGFCPAY450",MAX(60,(0.3*J164)+35),"")),1),"")</f>
        <v/>
      </c>
      <c r="B164" s="413">
        <v>142</v>
      </c>
      <c r="C164" s="414"/>
      <c r="D164" s="449"/>
      <c r="E164" s="457" t="str">
        <f>IF('EXIST IP'!A143="","",'EXIST IP'!A143)</f>
        <v/>
      </c>
      <c r="F164" s="458" t="str">
        <f>IF('EXIST IP'!B143="","",'EXIST IP'!B143)</f>
        <v/>
      </c>
      <c r="G164" s="458" t="str">
        <f>IF('EXIST IP'!C143="","",'EXIST IP'!C143)</f>
        <v/>
      </c>
      <c r="H164" s="459" t="str">
        <f>IF('EXIST IP'!D143="","",'EXIST IP'!D143)</f>
        <v/>
      </c>
      <c r="I164" s="460" t="str">
        <f>IF(BASELINE!D143="","",BASELINE!D143)</f>
        <v/>
      </c>
      <c r="J164" s="420"/>
      <c r="K164" s="421"/>
      <c r="L164" s="422" t="str">
        <f>IF(FINAL!D143=0,"",FINAL!D143)</f>
        <v/>
      </c>
      <c r="M164" s="421"/>
      <c r="N164" s="421"/>
      <c r="O164" s="421"/>
      <c r="P164" s="423" t="str">
        <f t="shared" si="182"/>
        <v/>
      </c>
      <c r="Q164" s="424" t="str">
        <f t="shared" si="183"/>
        <v/>
      </c>
      <c r="R164" s="456"/>
      <c r="S164" s="452" t="str">
        <f t="shared" si="159"/>
        <v/>
      </c>
      <c r="T164" s="427" t="str">
        <f>IF(OR(BASELINE!I143&gt;BASELINE!J143,FINAL!I143&gt;FINAL!J143),"M.D.","")</f>
        <v/>
      </c>
      <c r="U164" s="428" t="str">
        <f t="shared" si="184"/>
        <v/>
      </c>
      <c r="V164" s="429" t="str">
        <f t="shared" si="185"/>
        <v/>
      </c>
      <c r="W164" s="429" t="str">
        <f t="shared" si="186"/>
        <v/>
      </c>
      <c r="X164" s="430" t="str">
        <f t="shared" si="160"/>
        <v/>
      </c>
      <c r="Y164" s="429" t="str">
        <f t="shared" si="161"/>
        <v/>
      </c>
      <c r="Z164" s="429" t="str">
        <f t="shared" si="162"/>
        <v/>
      </c>
      <c r="AA164" s="429" t="str">
        <f t="shared" si="163"/>
        <v/>
      </c>
      <c r="AB164" s="429" t="str">
        <f t="shared" si="164"/>
        <v/>
      </c>
      <c r="AC164" s="429" t="str">
        <f t="shared" si="165"/>
        <v/>
      </c>
      <c r="AD164" s="429" t="str">
        <f t="shared" si="166"/>
        <v/>
      </c>
      <c r="AE164" s="429" t="str">
        <f t="shared" si="187"/>
        <v/>
      </c>
      <c r="AF164" s="429" t="str">
        <f t="shared" si="177"/>
        <v/>
      </c>
      <c r="AG164" s="429" t="str">
        <f t="shared" si="167"/>
        <v/>
      </c>
      <c r="AH164" s="429" t="str">
        <f t="shared" si="168"/>
        <v/>
      </c>
      <c r="AI164" s="431" t="str">
        <f t="shared" si="178"/>
        <v/>
      </c>
      <c r="AJ164" s="429" t="str">
        <f t="shared" si="188"/>
        <v/>
      </c>
      <c r="AK164" s="429" t="str">
        <f t="shared" si="189"/>
        <v/>
      </c>
      <c r="AL164" s="429" t="str">
        <f t="shared" si="190"/>
        <v/>
      </c>
      <c r="AM164" s="429" t="str">
        <f t="shared" si="191"/>
        <v/>
      </c>
      <c r="AN164" s="432"/>
      <c r="AO164" s="432"/>
      <c r="AP164" s="205"/>
      <c r="AQ164" s="205"/>
      <c r="AR164" s="205"/>
      <c r="AS164" s="205"/>
      <c r="AT164" s="205"/>
      <c r="AU164" s="205"/>
      <c r="AV164" s="205"/>
      <c r="AW164" s="205"/>
      <c r="AX164" s="205"/>
      <c r="AY164" s="205"/>
      <c r="AZ164" s="432"/>
      <c r="BU164" s="152">
        <v>142</v>
      </c>
      <c r="BV164" s="433" t="str">
        <f t="shared" si="179"/>
        <v/>
      </c>
      <c r="BW164" s="433" t="str">
        <f t="shared" si="180"/>
        <v/>
      </c>
      <c r="BX164" s="434" t="str">
        <f t="shared" si="181"/>
        <v/>
      </c>
      <c r="BY164" s="205" t="str">
        <f t="shared" si="169"/>
        <v/>
      </c>
      <c r="BZ164" s="205" t="str">
        <f t="shared" si="170"/>
        <v/>
      </c>
      <c r="CA164" s="207" t="str">
        <f t="shared" si="171"/>
        <v/>
      </c>
      <c r="CB164" s="453" t="str">
        <f>IF(BY164="","",COUNTIF(BY$23:BY163,"&lt;1")+1)</f>
        <v/>
      </c>
      <c r="CC164" s="205" t="str">
        <f t="shared" si="172"/>
        <v/>
      </c>
      <c r="CD164" s="436" t="str">
        <f t="shared" si="173"/>
        <v/>
      </c>
      <c r="CE164" s="433" t="str">
        <f t="shared" si="176"/>
        <v/>
      </c>
      <c r="CF164" s="438" t="str">
        <f t="shared" si="174"/>
        <v/>
      </c>
      <c r="CG164" s="433" t="str">
        <f t="shared" si="175"/>
        <v/>
      </c>
      <c r="CH164" s="439"/>
      <c r="CI164" s="205" t="str">
        <f t="shared" si="192"/>
        <v/>
      </c>
      <c r="CJ164" s="205" t="str">
        <f t="shared" si="193"/>
        <v/>
      </c>
      <c r="CK164" s="205" t="str">
        <f>IF(OR(N164="PIPAY450",N164="PIPAY900"),MRIt(J164,M164,V164,N164),IF(N164="OGFConNEW",MRIt(H164,M164,V164,N164),IF(N164="PIOGFCPAY450",MAX(60,(0.3*J164)+35),"")))</f>
        <v/>
      </c>
      <c r="CL164" s="205" t="str">
        <f t="shared" si="194"/>
        <v/>
      </c>
      <c r="CM164" s="208">
        <f t="shared" si="195"/>
        <v>0</v>
      </c>
      <c r="CN164" s="440" t="str">
        <f>IFERROR(IF(N164="60PAY900",ADJ60x(CM164),IF(N164="75PAY450",ADJ75x(CM164),IF(N164="PIPAY900",ADJPoTthick(CM164,CL164),IF(N164="PIPAY450",ADJPoTthin(CM164,CL164),IF(N164="OGFConNEW",ADJPoTogfc(CL164),""))))),"must corr")</f>
        <v/>
      </c>
      <c r="CO164" s="441" t="str">
        <f t="shared" si="196"/>
        <v/>
      </c>
      <c r="CQ164" s="205" t="str">
        <f t="shared" si="197"/>
        <v/>
      </c>
      <c r="CR164" s="205" t="str">
        <f>IF(OR(N164="PIPAY450",N164="PIPAY900",N164="PIOGFCPAY450",N164="75OGFCPAY450"),MRIt(J164,M164,V164,N164),IF(N164="OGFConNEW",MRIt(H164,M164,V164,N164),""))</f>
        <v/>
      </c>
      <c r="CS164" s="205" t="str">
        <f t="shared" si="198"/>
        <v/>
      </c>
      <c r="CT164" s="208" t="str">
        <f t="shared" si="199"/>
        <v/>
      </c>
      <c r="CU164" s="440" t="str">
        <f>IFERROR(IF(N164="60PAY900",ADJ60x(CT164),IF(N164="75PAY450",ADJ75x(CT164),IF(N164="PIPAY900",ADJPoTthick(CT164,CS164),IF(N164="PIPAY450",ADJPoTthin(CT164,CS164),IF(N164="OGFConNEW",ADJPoTogfc(CS164),""))))),"must corr")</f>
        <v/>
      </c>
      <c r="CV164" s="442" t="str">
        <f t="shared" si="200"/>
        <v/>
      </c>
      <c r="CW164" s="443"/>
      <c r="CY164" s="207"/>
      <c r="CZ164" s="444" t="s">
        <v>1876</v>
      </c>
      <c r="DA164" s="445" t="str">
        <f>IFERROR(IF(AZ164=TRUE,corval(CO164,CV164),CO164),CZ164)</f>
        <v/>
      </c>
      <c r="DB164" s="205" t="b">
        <f t="shared" si="201"/>
        <v>0</v>
      </c>
      <c r="DC164" s="205" t="b">
        <f t="shared" si="202"/>
        <v>1</v>
      </c>
      <c r="DD164" s="205" t="b">
        <f t="shared" si="203"/>
        <v>1</v>
      </c>
      <c r="DE164" s="446" t="str">
        <f t="shared" si="204"/>
        <v/>
      </c>
      <c r="DG164" s="208" t="str">
        <f t="shared" si="205"/>
        <v/>
      </c>
      <c r="DH164" s="208">
        <f t="shared" si="206"/>
        <v>0</v>
      </c>
      <c r="DI164" s="205" t="e">
        <f t="shared" si="207"/>
        <v>#VALUE!</v>
      </c>
      <c r="DJ164" s="205" t="e">
        <f t="shared" si="208"/>
        <v>#VALUE!</v>
      </c>
      <c r="DK164" s="205" t="e">
        <f t="shared" si="209"/>
        <v>#VALUE!</v>
      </c>
      <c r="DM164" s="208">
        <f t="shared" si="210"/>
        <v>0</v>
      </c>
      <c r="DN164" s="208">
        <f t="shared" si="211"/>
        <v>0</v>
      </c>
      <c r="DO164" s="205">
        <f t="shared" si="212"/>
        <v>75</v>
      </c>
      <c r="DP164" s="205">
        <f t="shared" si="213"/>
        <v>0</v>
      </c>
      <c r="DQ164" s="446" t="e">
        <f t="shared" ca="1" si="214"/>
        <v>#NAME?</v>
      </c>
      <c r="DR164" s="446" t="e">
        <f t="shared" ca="1" si="215"/>
        <v>#NAME?</v>
      </c>
      <c r="DT164" s="208">
        <f t="shared" si="216"/>
        <v>0</v>
      </c>
      <c r="DU164" s="446" t="e">
        <f t="shared" ca="1" si="217"/>
        <v>#NAME?</v>
      </c>
      <c r="DV164" s="446" t="e">
        <f t="shared" ca="1" si="218"/>
        <v>#NAME?</v>
      </c>
    </row>
    <row r="165" spans="1:126" ht="15.75" x14ac:dyDescent="0.25">
      <c r="A165" s="448" t="str">
        <f>IFERROR(ROUNDUP(IF(OR(N165="PIPAY450",N165="PIPAY900"),MRIt(J165,M165,V165,N165),IF(N165="PIOGFCPAY450",MAX(60,(0.3*J165)+35),"")),1),"")</f>
        <v/>
      </c>
      <c r="B165" s="413">
        <v>143</v>
      </c>
      <c r="C165" s="414"/>
      <c r="D165" s="449"/>
      <c r="E165" s="416" t="str">
        <f>IF('EXIST IP'!A144="","",'EXIST IP'!A144)</f>
        <v/>
      </c>
      <c r="F165" s="450" t="str">
        <f>IF('EXIST IP'!B144="","",'EXIST IP'!B144)</f>
        <v/>
      </c>
      <c r="G165" s="450" t="str">
        <f>IF('EXIST IP'!C144="","",'EXIST IP'!C144)</f>
        <v/>
      </c>
      <c r="H165" s="418" t="str">
        <f>IF('EXIST IP'!D144="","",'EXIST IP'!D144)</f>
        <v/>
      </c>
      <c r="I165" s="451" t="str">
        <f>IF(BASELINE!D144="","",BASELINE!D144)</f>
        <v/>
      </c>
      <c r="J165" s="420"/>
      <c r="K165" s="421"/>
      <c r="L165" s="422" t="str">
        <f>IF(FINAL!D144=0,"",FINAL!D144)</f>
        <v/>
      </c>
      <c r="M165" s="421"/>
      <c r="N165" s="421"/>
      <c r="O165" s="421"/>
      <c r="P165" s="423" t="str">
        <f t="shared" si="182"/>
        <v/>
      </c>
      <c r="Q165" s="424" t="str">
        <f t="shared" si="183"/>
        <v/>
      </c>
      <c r="R165" s="456"/>
      <c r="S165" s="452" t="str">
        <f t="shared" si="159"/>
        <v/>
      </c>
      <c r="T165" s="427" t="str">
        <f>IF(OR(BASELINE!I144&gt;BASELINE!J144,FINAL!I144&gt;FINAL!J144),"M.D.","")</f>
        <v/>
      </c>
      <c r="U165" s="428" t="str">
        <f t="shared" si="184"/>
        <v/>
      </c>
      <c r="V165" s="429" t="str">
        <f t="shared" si="185"/>
        <v/>
      </c>
      <c r="W165" s="429" t="str">
        <f t="shared" si="186"/>
        <v/>
      </c>
      <c r="X165" s="430" t="str">
        <f t="shared" si="160"/>
        <v/>
      </c>
      <c r="Y165" s="429" t="str">
        <f t="shared" si="161"/>
        <v/>
      </c>
      <c r="Z165" s="429" t="str">
        <f t="shared" si="162"/>
        <v/>
      </c>
      <c r="AA165" s="429" t="str">
        <f t="shared" si="163"/>
        <v/>
      </c>
      <c r="AB165" s="429" t="str">
        <f t="shared" si="164"/>
        <v/>
      </c>
      <c r="AC165" s="429" t="str">
        <f t="shared" si="165"/>
        <v/>
      </c>
      <c r="AD165" s="429" t="str">
        <f t="shared" si="166"/>
        <v/>
      </c>
      <c r="AE165" s="429" t="str">
        <f t="shared" si="187"/>
        <v/>
      </c>
      <c r="AF165" s="429" t="str">
        <f t="shared" si="177"/>
        <v/>
      </c>
      <c r="AG165" s="429" t="str">
        <f t="shared" si="167"/>
        <v/>
      </c>
      <c r="AH165" s="429" t="str">
        <f t="shared" si="168"/>
        <v/>
      </c>
      <c r="AI165" s="431" t="str">
        <f t="shared" si="178"/>
        <v/>
      </c>
      <c r="AJ165" s="429" t="str">
        <f t="shared" si="188"/>
        <v/>
      </c>
      <c r="AK165" s="429" t="str">
        <f t="shared" si="189"/>
        <v/>
      </c>
      <c r="AL165" s="429" t="str">
        <f t="shared" si="190"/>
        <v/>
      </c>
      <c r="AM165" s="429" t="str">
        <f t="shared" si="191"/>
        <v/>
      </c>
      <c r="AN165" s="432"/>
      <c r="AO165" s="432"/>
      <c r="AP165" s="205"/>
      <c r="AQ165" s="205"/>
      <c r="AR165" s="205"/>
      <c r="AS165" s="205"/>
      <c r="AT165" s="205"/>
      <c r="AU165" s="205"/>
      <c r="AV165" s="205"/>
      <c r="AW165" s="205"/>
      <c r="AX165" s="205"/>
      <c r="AY165" s="205"/>
      <c r="AZ165" s="432"/>
      <c r="BU165" s="152">
        <v>143</v>
      </c>
      <c r="BV165" s="433" t="str">
        <f t="shared" si="179"/>
        <v/>
      </c>
      <c r="BW165" s="433" t="str">
        <f t="shared" si="180"/>
        <v/>
      </c>
      <c r="BX165" s="434" t="str">
        <f t="shared" si="181"/>
        <v/>
      </c>
      <c r="BY165" s="205" t="str">
        <f t="shared" si="169"/>
        <v/>
      </c>
      <c r="BZ165" s="205" t="str">
        <f t="shared" si="170"/>
        <v/>
      </c>
      <c r="CA165" s="207" t="str">
        <f t="shared" si="171"/>
        <v/>
      </c>
      <c r="CB165" s="453" t="str">
        <f>IF(BY165="","",COUNTIF(BY$23:BY164,"&lt;1")+1)</f>
        <v/>
      </c>
      <c r="CC165" s="205" t="str">
        <f t="shared" si="172"/>
        <v/>
      </c>
      <c r="CD165" s="436" t="str">
        <f t="shared" si="173"/>
        <v/>
      </c>
      <c r="CE165" s="433" t="str">
        <f t="shared" si="176"/>
        <v/>
      </c>
      <c r="CF165" s="438" t="str">
        <f t="shared" si="174"/>
        <v/>
      </c>
      <c r="CG165" s="433" t="str">
        <f t="shared" si="175"/>
        <v/>
      </c>
      <c r="CH165" s="439"/>
      <c r="CI165" s="205" t="str">
        <f t="shared" si="192"/>
        <v/>
      </c>
      <c r="CJ165" s="205" t="str">
        <f t="shared" si="193"/>
        <v/>
      </c>
      <c r="CK165" s="205" t="str">
        <f>IF(OR(N165="PIPAY450",N165="PIPAY900"),MRIt(J165,M165,V165,N165),IF(N165="OGFConNEW",MRIt(H165,M165,V165,N165),IF(N165="PIOGFCPAY450",MAX(60,(0.3*J165)+35),"")))</f>
        <v/>
      </c>
      <c r="CL165" s="205" t="str">
        <f t="shared" si="194"/>
        <v/>
      </c>
      <c r="CM165" s="208">
        <f t="shared" si="195"/>
        <v>0</v>
      </c>
      <c r="CN165" s="440" t="str">
        <f>IFERROR(IF(N165="60PAY900",ADJ60x(CM165),IF(N165="75PAY450",ADJ75x(CM165),IF(N165="PIPAY900",ADJPoTthick(CM165,CL165),IF(N165="PIPAY450",ADJPoTthin(CM165,CL165),IF(N165="OGFConNEW",ADJPoTogfc(CL165),""))))),"must corr")</f>
        <v/>
      </c>
      <c r="CO165" s="441" t="str">
        <f t="shared" si="196"/>
        <v/>
      </c>
      <c r="CQ165" s="205" t="str">
        <f t="shared" si="197"/>
        <v/>
      </c>
      <c r="CR165" s="205" t="str">
        <f>IF(OR(N165="PIPAY450",N165="PIPAY900",N165="PIOGFCPAY450",N165="75OGFCPAY450"),MRIt(J165,M165,V165,N165),IF(N165="OGFConNEW",MRIt(H165,M165,V165,N165),""))</f>
        <v/>
      </c>
      <c r="CS165" s="205" t="str">
        <f t="shared" si="198"/>
        <v/>
      </c>
      <c r="CT165" s="208" t="str">
        <f t="shared" si="199"/>
        <v/>
      </c>
      <c r="CU165" s="440" t="str">
        <f>IFERROR(IF(N165="60PAY900",ADJ60x(CT165),IF(N165="75PAY450",ADJ75x(CT165),IF(N165="PIPAY900",ADJPoTthick(CT165,CS165),IF(N165="PIPAY450",ADJPoTthin(CT165,CS165),IF(N165="OGFConNEW",ADJPoTogfc(CS165),""))))),"must corr")</f>
        <v/>
      </c>
      <c r="CV165" s="442" t="str">
        <f t="shared" si="200"/>
        <v/>
      </c>
      <c r="CW165" s="443"/>
      <c r="CY165" s="207"/>
      <c r="CZ165" s="444" t="s">
        <v>1876</v>
      </c>
      <c r="DA165" s="445" t="str">
        <f>IFERROR(IF(AZ165=TRUE,corval(CO165,CV165),CO165),CZ165)</f>
        <v/>
      </c>
      <c r="DB165" s="205" t="b">
        <f t="shared" si="201"/>
        <v>0</v>
      </c>
      <c r="DC165" s="205" t="b">
        <f t="shared" si="202"/>
        <v>1</v>
      </c>
      <c r="DD165" s="205" t="b">
        <f t="shared" si="203"/>
        <v>1</v>
      </c>
      <c r="DE165" s="446" t="str">
        <f t="shared" si="204"/>
        <v/>
      </c>
      <c r="DG165" s="208" t="str">
        <f t="shared" si="205"/>
        <v/>
      </c>
      <c r="DH165" s="208">
        <f t="shared" si="206"/>
        <v>0</v>
      </c>
      <c r="DI165" s="205" t="e">
        <f t="shared" si="207"/>
        <v>#VALUE!</v>
      </c>
      <c r="DJ165" s="205" t="e">
        <f t="shared" si="208"/>
        <v>#VALUE!</v>
      </c>
      <c r="DK165" s="205" t="e">
        <f t="shared" si="209"/>
        <v>#VALUE!</v>
      </c>
      <c r="DM165" s="208">
        <f t="shared" si="210"/>
        <v>0</v>
      </c>
      <c r="DN165" s="208">
        <f t="shared" si="211"/>
        <v>0</v>
      </c>
      <c r="DO165" s="205">
        <f t="shared" si="212"/>
        <v>75</v>
      </c>
      <c r="DP165" s="205">
        <f t="shared" si="213"/>
        <v>0</v>
      </c>
      <c r="DQ165" s="446" t="e">
        <f t="shared" ca="1" si="214"/>
        <v>#NAME?</v>
      </c>
      <c r="DR165" s="446" t="e">
        <f t="shared" ca="1" si="215"/>
        <v>#NAME?</v>
      </c>
      <c r="DT165" s="208">
        <f t="shared" si="216"/>
        <v>0</v>
      </c>
      <c r="DU165" s="446" t="e">
        <f t="shared" ca="1" si="217"/>
        <v>#NAME?</v>
      </c>
      <c r="DV165" s="446" t="e">
        <f t="shared" ca="1" si="218"/>
        <v>#NAME?</v>
      </c>
    </row>
    <row r="166" spans="1:126" ht="16.5" thickBot="1" x14ac:dyDescent="0.3">
      <c r="A166" s="448" t="str">
        <f>IFERROR(ROUNDUP(IF(OR(N166="PIPAY450",N166="PIPAY900"),MRIt(J166,M166,V166,N166),IF(N166="PIOGFCPAY450",MAX(60,(0.3*J166)+35),"")),1),"")</f>
        <v/>
      </c>
      <c r="B166" s="413">
        <v>144</v>
      </c>
      <c r="C166" s="414"/>
      <c r="D166" s="449"/>
      <c r="E166" s="457" t="str">
        <f>IF('EXIST IP'!A145="","",'EXIST IP'!A145)</f>
        <v/>
      </c>
      <c r="F166" s="458" t="str">
        <f>IF('EXIST IP'!B145="","",'EXIST IP'!B145)</f>
        <v/>
      </c>
      <c r="G166" s="458" t="str">
        <f>IF('EXIST IP'!C145="","",'EXIST IP'!C145)</f>
        <v/>
      </c>
      <c r="H166" s="459" t="str">
        <f>IF('EXIST IP'!D145="","",'EXIST IP'!D145)</f>
        <v/>
      </c>
      <c r="I166" s="460" t="str">
        <f>IF(BASELINE!D145="","",BASELINE!D145)</f>
        <v/>
      </c>
      <c r="J166" s="420"/>
      <c r="K166" s="421"/>
      <c r="L166" s="422" t="str">
        <f>IF(FINAL!D145=0,"",FINAL!D145)</f>
        <v/>
      </c>
      <c r="M166" s="421"/>
      <c r="N166" s="421"/>
      <c r="O166" s="421"/>
      <c r="P166" s="423" t="str">
        <f t="shared" si="182"/>
        <v/>
      </c>
      <c r="Q166" s="424" t="str">
        <f t="shared" si="183"/>
        <v/>
      </c>
      <c r="R166" s="456"/>
      <c r="S166" s="452" t="str">
        <f t="shared" si="159"/>
        <v/>
      </c>
      <c r="T166" s="427" t="str">
        <f>IF(OR(BASELINE!I145&gt;BASELINE!J145,FINAL!I145&gt;FINAL!J145),"M.D.","")</f>
        <v/>
      </c>
      <c r="U166" s="428" t="str">
        <f t="shared" si="184"/>
        <v/>
      </c>
      <c r="V166" s="429" t="str">
        <f t="shared" si="185"/>
        <v/>
      </c>
      <c r="W166" s="429" t="str">
        <f t="shared" si="186"/>
        <v/>
      </c>
      <c r="X166" s="430" t="str">
        <f t="shared" si="160"/>
        <v/>
      </c>
      <c r="Y166" s="429" t="str">
        <f t="shared" si="161"/>
        <v/>
      </c>
      <c r="Z166" s="429" t="str">
        <f t="shared" si="162"/>
        <v/>
      </c>
      <c r="AA166" s="429" t="str">
        <f t="shared" si="163"/>
        <v/>
      </c>
      <c r="AB166" s="429" t="str">
        <f t="shared" si="164"/>
        <v/>
      </c>
      <c r="AC166" s="429" t="str">
        <f t="shared" si="165"/>
        <v/>
      </c>
      <c r="AD166" s="429" t="str">
        <f t="shared" si="166"/>
        <v/>
      </c>
      <c r="AE166" s="429" t="str">
        <f t="shared" si="187"/>
        <v/>
      </c>
      <c r="AF166" s="429" t="str">
        <f t="shared" si="177"/>
        <v/>
      </c>
      <c r="AG166" s="429" t="str">
        <f t="shared" si="167"/>
        <v/>
      </c>
      <c r="AH166" s="429" t="str">
        <f t="shared" si="168"/>
        <v/>
      </c>
      <c r="AI166" s="431" t="str">
        <f t="shared" si="178"/>
        <v/>
      </c>
      <c r="AJ166" s="429" t="str">
        <f t="shared" si="188"/>
        <v/>
      </c>
      <c r="AK166" s="429" t="str">
        <f t="shared" si="189"/>
        <v/>
      </c>
      <c r="AL166" s="429" t="str">
        <f t="shared" si="190"/>
        <v/>
      </c>
      <c r="AM166" s="429" t="str">
        <f t="shared" si="191"/>
        <v/>
      </c>
      <c r="AN166" s="432"/>
      <c r="AO166" s="432"/>
      <c r="AP166" s="205"/>
      <c r="AQ166" s="205"/>
      <c r="AR166" s="205"/>
      <c r="AS166" s="205"/>
      <c r="AT166" s="205"/>
      <c r="AU166" s="205"/>
      <c r="AV166" s="205"/>
      <c r="AW166" s="205"/>
      <c r="AX166" s="205"/>
      <c r="AY166" s="205"/>
      <c r="AZ166" s="432"/>
      <c r="BU166" s="152">
        <v>144</v>
      </c>
      <c r="BV166" s="433" t="str">
        <f t="shared" si="179"/>
        <v/>
      </c>
      <c r="BW166" s="433" t="str">
        <f t="shared" si="180"/>
        <v/>
      </c>
      <c r="BX166" s="434" t="str">
        <f t="shared" si="181"/>
        <v/>
      </c>
      <c r="BY166" s="205" t="str">
        <f t="shared" si="169"/>
        <v/>
      </c>
      <c r="BZ166" s="205" t="str">
        <f t="shared" si="170"/>
        <v/>
      </c>
      <c r="CA166" s="207" t="str">
        <f t="shared" si="171"/>
        <v/>
      </c>
      <c r="CB166" s="453" t="str">
        <f>IF(BY166="","",COUNTIF(BY$23:BY165,"&lt;1")+1)</f>
        <v/>
      </c>
      <c r="CC166" s="205" t="str">
        <f t="shared" si="172"/>
        <v/>
      </c>
      <c r="CD166" s="436" t="str">
        <f t="shared" si="173"/>
        <v/>
      </c>
      <c r="CE166" s="433" t="str">
        <f t="shared" si="176"/>
        <v/>
      </c>
      <c r="CF166" s="438" t="str">
        <f t="shared" si="174"/>
        <v/>
      </c>
      <c r="CG166" s="433" t="str">
        <f t="shared" si="175"/>
        <v/>
      </c>
      <c r="CH166" s="439"/>
      <c r="CI166" s="205" t="str">
        <f t="shared" si="192"/>
        <v/>
      </c>
      <c r="CJ166" s="205" t="str">
        <f t="shared" si="193"/>
        <v/>
      </c>
      <c r="CK166" s="205" t="str">
        <f>IF(OR(N166="PIPAY450",N166="PIPAY900"),MRIt(J166,M166,V166,N166),IF(N166="OGFConNEW",MRIt(H166,M166,V166,N166),IF(N166="PIOGFCPAY450",MAX(60,(0.3*J166)+35),"")))</f>
        <v/>
      </c>
      <c r="CL166" s="205" t="str">
        <f t="shared" si="194"/>
        <v/>
      </c>
      <c r="CM166" s="208">
        <f t="shared" si="195"/>
        <v>0</v>
      </c>
      <c r="CN166" s="440" t="str">
        <f>IFERROR(IF(N166="60PAY900",ADJ60x(CM166),IF(N166="75PAY450",ADJ75x(CM166),IF(N166="PIPAY900",ADJPoTthick(CM166,CL166),IF(N166="PIPAY450",ADJPoTthin(CM166,CL166),IF(N166="OGFConNEW",ADJPoTogfc(CL166),""))))),"must corr")</f>
        <v/>
      </c>
      <c r="CO166" s="441" t="str">
        <f t="shared" si="196"/>
        <v/>
      </c>
      <c r="CQ166" s="205" t="str">
        <f t="shared" si="197"/>
        <v/>
      </c>
      <c r="CR166" s="205" t="str">
        <f>IF(OR(N166="PIPAY450",N166="PIPAY900",N166="PIOGFCPAY450",N166="75OGFCPAY450"),MRIt(J166,M166,V166,N166),IF(N166="OGFConNEW",MRIt(H166,M166,V166,N166),""))</f>
        <v/>
      </c>
      <c r="CS166" s="205" t="str">
        <f t="shared" si="198"/>
        <v/>
      </c>
      <c r="CT166" s="208" t="str">
        <f t="shared" si="199"/>
        <v/>
      </c>
      <c r="CU166" s="440" t="str">
        <f>IFERROR(IF(N166="60PAY900",ADJ60x(CT166),IF(N166="75PAY450",ADJ75x(CT166),IF(N166="PIPAY900",ADJPoTthick(CT166,CS166),IF(N166="PIPAY450",ADJPoTthin(CT166,CS166),IF(N166="OGFConNEW",ADJPoTogfc(CS166),""))))),"must corr")</f>
        <v/>
      </c>
      <c r="CV166" s="442" t="str">
        <f t="shared" si="200"/>
        <v/>
      </c>
      <c r="CW166" s="443"/>
      <c r="CY166" s="207"/>
      <c r="CZ166" s="444" t="s">
        <v>1876</v>
      </c>
      <c r="DA166" s="445" t="str">
        <f>IFERROR(IF(AZ166=TRUE,corval(CO166,CV166),CO166),CZ166)</f>
        <v/>
      </c>
      <c r="DB166" s="205" t="b">
        <f t="shared" si="201"/>
        <v>0</v>
      </c>
      <c r="DC166" s="205" t="b">
        <f t="shared" si="202"/>
        <v>1</v>
      </c>
      <c r="DD166" s="205" t="b">
        <f t="shared" si="203"/>
        <v>1</v>
      </c>
      <c r="DE166" s="446" t="str">
        <f t="shared" si="204"/>
        <v/>
      </c>
      <c r="DG166" s="208" t="str">
        <f t="shared" si="205"/>
        <v/>
      </c>
      <c r="DH166" s="208">
        <f t="shared" si="206"/>
        <v>0</v>
      </c>
      <c r="DI166" s="205" t="e">
        <f t="shared" si="207"/>
        <v>#VALUE!</v>
      </c>
      <c r="DJ166" s="205" t="e">
        <f t="shared" si="208"/>
        <v>#VALUE!</v>
      </c>
      <c r="DK166" s="205" t="e">
        <f t="shared" si="209"/>
        <v>#VALUE!</v>
      </c>
      <c r="DM166" s="208">
        <f t="shared" si="210"/>
        <v>0</v>
      </c>
      <c r="DN166" s="208">
        <f t="shared" si="211"/>
        <v>0</v>
      </c>
      <c r="DO166" s="205">
        <f t="shared" si="212"/>
        <v>75</v>
      </c>
      <c r="DP166" s="205">
        <f t="shared" si="213"/>
        <v>0</v>
      </c>
      <c r="DQ166" s="446" t="e">
        <f t="shared" ca="1" si="214"/>
        <v>#NAME?</v>
      </c>
      <c r="DR166" s="446" t="e">
        <f t="shared" ca="1" si="215"/>
        <v>#NAME?</v>
      </c>
      <c r="DT166" s="208">
        <f t="shared" si="216"/>
        <v>0</v>
      </c>
      <c r="DU166" s="446" t="e">
        <f t="shared" ca="1" si="217"/>
        <v>#NAME?</v>
      </c>
      <c r="DV166" s="446" t="e">
        <f t="shared" ca="1" si="218"/>
        <v>#NAME?</v>
      </c>
    </row>
    <row r="167" spans="1:126" ht="15" customHeight="1" x14ac:dyDescent="0.25">
      <c r="A167" s="448" t="str">
        <f>IFERROR(ROUNDUP(IF(OR(N167="PIPAY450",N167="PIPAY900"),MRIt(J167,M167,V167,N167),IF(N167="PIOGFCPAY450",MAX(60,(0.3*J167)+35),"")),1),"")</f>
        <v/>
      </c>
      <c r="B167" s="413">
        <v>145</v>
      </c>
      <c r="C167" s="414"/>
      <c r="D167" s="449"/>
      <c r="E167" s="416" t="str">
        <f>IF('EXIST IP'!A146="","",'EXIST IP'!A146)</f>
        <v/>
      </c>
      <c r="F167" s="450" t="str">
        <f>IF('EXIST IP'!B146="","",'EXIST IP'!B146)</f>
        <v/>
      </c>
      <c r="G167" s="450" t="str">
        <f>IF('EXIST IP'!C146="","",'EXIST IP'!C146)</f>
        <v/>
      </c>
      <c r="H167" s="418" t="str">
        <f>IF('EXIST IP'!D146="","",'EXIST IP'!D146)</f>
        <v/>
      </c>
      <c r="I167" s="451" t="str">
        <f>IF(BASELINE!D146="","",BASELINE!D146)</f>
        <v/>
      </c>
      <c r="J167" s="420"/>
      <c r="K167" s="421"/>
      <c r="L167" s="422" t="str">
        <f>IF(FINAL!D146=0,"",FINAL!D146)</f>
        <v/>
      </c>
      <c r="M167" s="421"/>
      <c r="N167" s="421"/>
      <c r="O167" s="421"/>
      <c r="P167" s="423" t="str">
        <f t="shared" si="182"/>
        <v/>
      </c>
      <c r="Q167" s="424" t="str">
        <f t="shared" si="183"/>
        <v/>
      </c>
      <c r="R167" s="456"/>
      <c r="S167" s="452" t="str">
        <f t="shared" si="159"/>
        <v/>
      </c>
      <c r="T167" s="427" t="str">
        <f>IF(OR(BASELINE!I146&gt;BASELINE!J146,FINAL!I146&gt;FINAL!J146),"M.D.","")</f>
        <v/>
      </c>
      <c r="U167" s="428" t="str">
        <f t="shared" si="184"/>
        <v/>
      </c>
      <c r="V167" s="429" t="str">
        <f t="shared" si="185"/>
        <v/>
      </c>
      <c r="W167" s="429" t="str">
        <f t="shared" si="186"/>
        <v/>
      </c>
      <c r="X167" s="430" t="str">
        <f t="shared" si="160"/>
        <v/>
      </c>
      <c r="Y167" s="429" t="str">
        <f t="shared" si="161"/>
        <v/>
      </c>
      <c r="Z167" s="429" t="str">
        <f t="shared" si="162"/>
        <v/>
      </c>
      <c r="AA167" s="429" t="str">
        <f t="shared" si="163"/>
        <v/>
      </c>
      <c r="AB167" s="429" t="str">
        <f t="shared" si="164"/>
        <v/>
      </c>
      <c r="AC167" s="429" t="str">
        <f t="shared" si="165"/>
        <v/>
      </c>
      <c r="AD167" s="429" t="str">
        <f t="shared" si="166"/>
        <v/>
      </c>
      <c r="AE167" s="429" t="str">
        <f t="shared" si="187"/>
        <v/>
      </c>
      <c r="AF167" s="429" t="str">
        <f t="shared" si="177"/>
        <v/>
      </c>
      <c r="AG167" s="429" t="str">
        <f t="shared" si="167"/>
        <v/>
      </c>
      <c r="AH167" s="429" t="str">
        <f t="shared" si="168"/>
        <v/>
      </c>
      <c r="AI167" s="431" t="str">
        <f t="shared" si="178"/>
        <v/>
      </c>
      <c r="AJ167" s="429" t="str">
        <f t="shared" si="188"/>
        <v/>
      </c>
      <c r="AK167" s="429" t="str">
        <f t="shared" si="189"/>
        <v/>
      </c>
      <c r="AL167" s="429" t="str">
        <f t="shared" si="190"/>
        <v/>
      </c>
      <c r="AM167" s="429" t="str">
        <f t="shared" si="191"/>
        <v/>
      </c>
      <c r="AN167" s="432"/>
      <c r="AO167" s="432"/>
      <c r="AP167" s="205"/>
      <c r="AQ167" s="205"/>
      <c r="AR167" s="205"/>
      <c r="AS167" s="205"/>
      <c r="AT167" s="205"/>
      <c r="AU167" s="205"/>
      <c r="AV167" s="205"/>
      <c r="AW167" s="205"/>
      <c r="AX167" s="205"/>
      <c r="AY167" s="205"/>
      <c r="AZ167" s="432"/>
      <c r="BU167" s="152">
        <v>145</v>
      </c>
      <c r="BV167" s="433" t="str">
        <f t="shared" si="179"/>
        <v/>
      </c>
      <c r="BW167" s="433" t="str">
        <f t="shared" si="180"/>
        <v/>
      </c>
      <c r="BX167" s="434" t="str">
        <f t="shared" si="181"/>
        <v/>
      </c>
      <c r="BY167" s="205" t="str">
        <f t="shared" si="169"/>
        <v/>
      </c>
      <c r="BZ167" s="205" t="str">
        <f t="shared" si="170"/>
        <v/>
      </c>
      <c r="CA167" s="207" t="str">
        <f t="shared" si="171"/>
        <v/>
      </c>
      <c r="CB167" s="453" t="str">
        <f>IF(BY167="","",COUNTIF(BY$23:BY166,"&lt;1")+1)</f>
        <v/>
      </c>
      <c r="CC167" s="205" t="str">
        <f t="shared" si="172"/>
        <v/>
      </c>
      <c r="CD167" s="436" t="str">
        <f t="shared" si="173"/>
        <v/>
      </c>
      <c r="CE167" s="433" t="str">
        <f t="shared" si="176"/>
        <v/>
      </c>
      <c r="CF167" s="438" t="str">
        <f t="shared" si="174"/>
        <v/>
      </c>
      <c r="CG167" s="433" t="str">
        <f t="shared" si="175"/>
        <v/>
      </c>
      <c r="CH167" s="439"/>
      <c r="CI167" s="205" t="str">
        <f t="shared" si="192"/>
        <v/>
      </c>
      <c r="CJ167" s="205" t="str">
        <f t="shared" si="193"/>
        <v/>
      </c>
      <c r="CK167" s="205" t="str">
        <f>IF(OR(N167="PIPAY450",N167="PIPAY900"),MRIt(J167,M167,V167,N167),IF(N167="OGFConNEW",MRIt(H167,M167,V167,N167),IF(N167="PIOGFCPAY450",MAX(60,(0.3*J167)+35),"")))</f>
        <v/>
      </c>
      <c r="CL167" s="205" t="str">
        <f t="shared" si="194"/>
        <v/>
      </c>
      <c r="CM167" s="208">
        <f t="shared" si="195"/>
        <v>0</v>
      </c>
      <c r="CN167" s="440" t="str">
        <f>IFERROR(IF(N167="60PAY900",ADJ60x(CM167),IF(N167="75PAY450",ADJ75x(CM167),IF(N167="PIPAY900",ADJPoTthick(CM167,CL167),IF(N167="PIPAY450",ADJPoTthin(CM167,CL167),IF(N167="OGFConNEW",ADJPoTogfc(CL167),""))))),"must corr")</f>
        <v/>
      </c>
      <c r="CO167" s="441" t="str">
        <f t="shared" si="196"/>
        <v/>
      </c>
      <c r="CQ167" s="205" t="str">
        <f t="shared" si="197"/>
        <v/>
      </c>
      <c r="CR167" s="205" t="str">
        <f>IF(OR(N167="PIPAY450",N167="PIPAY900",N167="PIOGFCPAY450",N167="75OGFCPAY450"),MRIt(J167,M167,V167,N167),IF(N167="OGFConNEW",MRIt(H167,M167,V167,N167),""))</f>
        <v/>
      </c>
      <c r="CS167" s="205" t="str">
        <f t="shared" si="198"/>
        <v/>
      </c>
      <c r="CT167" s="208" t="str">
        <f t="shared" si="199"/>
        <v/>
      </c>
      <c r="CU167" s="440" t="str">
        <f>IFERROR(IF(N167="60PAY900",ADJ60x(CT167),IF(N167="75PAY450",ADJ75x(CT167),IF(N167="PIPAY900",ADJPoTthick(CT167,CS167),IF(N167="PIPAY450",ADJPoTthin(CT167,CS167),IF(N167="OGFConNEW",ADJPoTogfc(CS167),""))))),"must corr")</f>
        <v/>
      </c>
      <c r="CV167" s="442" t="str">
        <f t="shared" si="200"/>
        <v/>
      </c>
      <c r="CW167" s="443"/>
      <c r="CY167" s="207"/>
      <c r="CZ167" s="444" t="s">
        <v>1876</v>
      </c>
      <c r="DA167" s="445" t="str">
        <f>IFERROR(IF(AZ167=TRUE,corval(CO167,CV167),CO167),CZ167)</f>
        <v/>
      </c>
      <c r="DB167" s="205" t="b">
        <f t="shared" si="201"/>
        <v>0</v>
      </c>
      <c r="DC167" s="205" t="b">
        <f t="shared" si="202"/>
        <v>1</v>
      </c>
      <c r="DD167" s="205" t="b">
        <f t="shared" si="203"/>
        <v>1</v>
      </c>
      <c r="DE167" s="446" t="str">
        <f t="shared" si="204"/>
        <v/>
      </c>
      <c r="DG167" s="208" t="str">
        <f t="shared" si="205"/>
        <v/>
      </c>
      <c r="DH167" s="208">
        <f t="shared" si="206"/>
        <v>0</v>
      </c>
      <c r="DI167" s="205" t="e">
        <f t="shared" si="207"/>
        <v>#VALUE!</v>
      </c>
      <c r="DJ167" s="205" t="e">
        <f t="shared" si="208"/>
        <v>#VALUE!</v>
      </c>
      <c r="DK167" s="205" t="e">
        <f t="shared" si="209"/>
        <v>#VALUE!</v>
      </c>
      <c r="DM167" s="208">
        <f t="shared" si="210"/>
        <v>0</v>
      </c>
      <c r="DN167" s="208">
        <f t="shared" si="211"/>
        <v>0</v>
      </c>
      <c r="DO167" s="205">
        <f t="shared" si="212"/>
        <v>75</v>
      </c>
      <c r="DP167" s="205">
        <f t="shared" si="213"/>
        <v>0</v>
      </c>
      <c r="DQ167" s="446" t="e">
        <f t="shared" ca="1" si="214"/>
        <v>#NAME?</v>
      </c>
      <c r="DR167" s="446" t="e">
        <f t="shared" ca="1" si="215"/>
        <v>#NAME?</v>
      </c>
      <c r="DT167" s="208">
        <f t="shared" si="216"/>
        <v>0</v>
      </c>
      <c r="DU167" s="446" t="e">
        <f t="shared" ca="1" si="217"/>
        <v>#NAME?</v>
      </c>
      <c r="DV167" s="446" t="e">
        <f t="shared" ca="1" si="218"/>
        <v>#NAME?</v>
      </c>
    </row>
    <row r="168" spans="1:126" ht="16.5" thickBot="1" x14ac:dyDescent="0.3">
      <c r="A168" s="448" t="str">
        <f>IFERROR(ROUNDUP(IF(OR(N168="PIPAY450",N168="PIPAY900"),MRIt(J168,M168,V168,N168),IF(N168="PIOGFCPAY450",MAX(60,(0.3*J168)+35),"")),1),"")</f>
        <v/>
      </c>
      <c r="B168" s="413">
        <v>146</v>
      </c>
      <c r="C168" s="414"/>
      <c r="D168" s="449"/>
      <c r="E168" s="457" t="str">
        <f>IF('EXIST IP'!A147="","",'EXIST IP'!A147)</f>
        <v/>
      </c>
      <c r="F168" s="458" t="str">
        <f>IF('EXIST IP'!B147="","",'EXIST IP'!B147)</f>
        <v/>
      </c>
      <c r="G168" s="458" t="str">
        <f>IF('EXIST IP'!C147="","",'EXIST IP'!C147)</f>
        <v/>
      </c>
      <c r="H168" s="459" t="str">
        <f>IF('EXIST IP'!D147="","",'EXIST IP'!D147)</f>
        <v/>
      </c>
      <c r="I168" s="460" t="str">
        <f>IF(BASELINE!D147="","",BASELINE!D147)</f>
        <v/>
      </c>
      <c r="J168" s="420"/>
      <c r="K168" s="421"/>
      <c r="L168" s="422" t="str">
        <f>IF(FINAL!D147=0,"",FINAL!D147)</f>
        <v/>
      </c>
      <c r="M168" s="421"/>
      <c r="N168" s="421"/>
      <c r="O168" s="421"/>
      <c r="P168" s="423" t="str">
        <f t="shared" si="182"/>
        <v/>
      </c>
      <c r="Q168" s="424" t="str">
        <f t="shared" si="183"/>
        <v/>
      </c>
      <c r="R168" s="456"/>
      <c r="S168" s="452" t="str">
        <f t="shared" si="159"/>
        <v/>
      </c>
      <c r="T168" s="427" t="str">
        <f>IF(OR(BASELINE!I147&gt;BASELINE!J147,FINAL!I147&gt;FINAL!J147),"M.D.","")</f>
        <v/>
      </c>
      <c r="U168" s="428" t="str">
        <f t="shared" si="184"/>
        <v/>
      </c>
      <c r="V168" s="429" t="str">
        <f t="shared" si="185"/>
        <v/>
      </c>
      <c r="W168" s="429" t="str">
        <f t="shared" si="186"/>
        <v/>
      </c>
      <c r="X168" s="430" t="str">
        <f t="shared" si="160"/>
        <v/>
      </c>
      <c r="Y168" s="429" t="str">
        <f t="shared" si="161"/>
        <v/>
      </c>
      <c r="Z168" s="429" t="str">
        <f t="shared" si="162"/>
        <v/>
      </c>
      <c r="AA168" s="429" t="str">
        <f t="shared" si="163"/>
        <v/>
      </c>
      <c r="AB168" s="429" t="str">
        <f t="shared" si="164"/>
        <v/>
      </c>
      <c r="AC168" s="429" t="str">
        <f t="shared" si="165"/>
        <v/>
      </c>
      <c r="AD168" s="429" t="str">
        <f t="shared" si="166"/>
        <v/>
      </c>
      <c r="AE168" s="429" t="str">
        <f t="shared" si="187"/>
        <v/>
      </c>
      <c r="AF168" s="429" t="str">
        <f t="shared" si="177"/>
        <v/>
      </c>
      <c r="AG168" s="429" t="str">
        <f t="shared" si="167"/>
        <v/>
      </c>
      <c r="AH168" s="429" t="str">
        <f t="shared" si="168"/>
        <v/>
      </c>
      <c r="AI168" s="431" t="str">
        <f t="shared" si="178"/>
        <v/>
      </c>
      <c r="AJ168" s="429" t="str">
        <f t="shared" si="188"/>
        <v/>
      </c>
      <c r="AK168" s="429" t="str">
        <f t="shared" si="189"/>
        <v/>
      </c>
      <c r="AL168" s="429" t="str">
        <f t="shared" si="190"/>
        <v/>
      </c>
      <c r="AM168" s="429" t="str">
        <f t="shared" si="191"/>
        <v/>
      </c>
      <c r="AN168" s="432"/>
      <c r="AO168" s="432"/>
      <c r="AP168" s="205"/>
      <c r="AQ168" s="205"/>
      <c r="AR168" s="205"/>
      <c r="AS168" s="205"/>
      <c r="AT168" s="205"/>
      <c r="AU168" s="205"/>
      <c r="AV168" s="205"/>
      <c r="AW168" s="205"/>
      <c r="AX168" s="205"/>
      <c r="AY168" s="205"/>
      <c r="AZ168" s="432"/>
      <c r="BU168" s="152">
        <v>146</v>
      </c>
      <c r="BV168" s="433" t="str">
        <f t="shared" si="179"/>
        <v/>
      </c>
      <c r="BW168" s="433" t="str">
        <f t="shared" si="180"/>
        <v/>
      </c>
      <c r="BX168" s="434" t="str">
        <f t="shared" si="181"/>
        <v/>
      </c>
      <c r="BY168" s="205" t="str">
        <f t="shared" si="169"/>
        <v/>
      </c>
      <c r="BZ168" s="205" t="str">
        <f t="shared" si="170"/>
        <v/>
      </c>
      <c r="CA168" s="207" t="str">
        <f t="shared" si="171"/>
        <v/>
      </c>
      <c r="CB168" s="453" t="str">
        <f>IF(BY168="","",COUNTIF(BY$23:BY167,"&lt;1")+1)</f>
        <v/>
      </c>
      <c r="CC168" s="205" t="str">
        <f t="shared" si="172"/>
        <v/>
      </c>
      <c r="CD168" s="436" t="str">
        <f t="shared" si="173"/>
        <v/>
      </c>
      <c r="CE168" s="433" t="str">
        <f t="shared" si="176"/>
        <v/>
      </c>
      <c r="CF168" s="438" t="str">
        <f t="shared" si="174"/>
        <v/>
      </c>
      <c r="CG168" s="433" t="str">
        <f t="shared" si="175"/>
        <v/>
      </c>
      <c r="CH168" s="439"/>
      <c r="CI168" s="205" t="str">
        <f t="shared" si="192"/>
        <v/>
      </c>
      <c r="CJ168" s="205" t="str">
        <f t="shared" si="193"/>
        <v/>
      </c>
      <c r="CK168" s="205" t="str">
        <f>IF(OR(N168="PIPAY450",N168="PIPAY900"),MRIt(J168,M168,V168,N168),IF(N168="OGFConNEW",MRIt(H168,M168,V168,N168),IF(N168="PIOGFCPAY450",MAX(60,(0.3*J168)+35),"")))</f>
        <v/>
      </c>
      <c r="CL168" s="205" t="str">
        <f t="shared" si="194"/>
        <v/>
      </c>
      <c r="CM168" s="208">
        <f t="shared" si="195"/>
        <v>0</v>
      </c>
      <c r="CN168" s="440" t="str">
        <f>IFERROR(IF(N168="60PAY900",ADJ60x(CM168),IF(N168="75PAY450",ADJ75x(CM168),IF(N168="PIPAY900",ADJPoTthick(CM168,CL168),IF(N168="PIPAY450",ADJPoTthin(CM168,CL168),IF(N168="OGFConNEW",ADJPoTogfc(CL168),""))))),"must corr")</f>
        <v/>
      </c>
      <c r="CO168" s="441" t="str">
        <f t="shared" si="196"/>
        <v/>
      </c>
      <c r="CQ168" s="205" t="str">
        <f t="shared" si="197"/>
        <v/>
      </c>
      <c r="CR168" s="205" t="str">
        <f>IF(OR(N168="PIPAY450",N168="PIPAY900",N168="PIOGFCPAY450",N168="75OGFCPAY450"),MRIt(J168,M168,V168,N168),IF(N168="OGFConNEW",MRIt(H168,M168,V168,N168),""))</f>
        <v/>
      </c>
      <c r="CS168" s="205" t="str">
        <f t="shared" si="198"/>
        <v/>
      </c>
      <c r="CT168" s="208" t="str">
        <f t="shared" si="199"/>
        <v/>
      </c>
      <c r="CU168" s="440" t="str">
        <f>IFERROR(IF(N168="60PAY900",ADJ60x(CT168),IF(N168="75PAY450",ADJ75x(CT168),IF(N168="PIPAY900",ADJPoTthick(CT168,CS168),IF(N168="PIPAY450",ADJPoTthin(CT168,CS168),IF(N168="OGFConNEW",ADJPoTogfc(CS168),""))))),"must corr")</f>
        <v/>
      </c>
      <c r="CV168" s="442" t="str">
        <f t="shared" si="200"/>
        <v/>
      </c>
      <c r="CW168" s="443"/>
      <c r="CY168" s="207"/>
      <c r="CZ168" s="444" t="s">
        <v>1876</v>
      </c>
      <c r="DA168" s="445" t="str">
        <f>IFERROR(IF(AZ168=TRUE,corval(CO168,CV168),CO168),CZ168)</f>
        <v/>
      </c>
      <c r="DB168" s="205" t="b">
        <f t="shared" si="201"/>
        <v>0</v>
      </c>
      <c r="DC168" s="205" t="b">
        <f t="shared" si="202"/>
        <v>1</v>
      </c>
      <c r="DD168" s="205" t="b">
        <f t="shared" si="203"/>
        <v>1</v>
      </c>
      <c r="DE168" s="446" t="str">
        <f t="shared" si="204"/>
        <v/>
      </c>
      <c r="DG168" s="208" t="str">
        <f t="shared" si="205"/>
        <v/>
      </c>
      <c r="DH168" s="208">
        <f t="shared" si="206"/>
        <v>0</v>
      </c>
      <c r="DI168" s="205" t="e">
        <f t="shared" si="207"/>
        <v>#VALUE!</v>
      </c>
      <c r="DJ168" s="205" t="e">
        <f t="shared" si="208"/>
        <v>#VALUE!</v>
      </c>
      <c r="DK168" s="205" t="e">
        <f t="shared" si="209"/>
        <v>#VALUE!</v>
      </c>
      <c r="DM168" s="208">
        <f t="shared" si="210"/>
        <v>0</v>
      </c>
      <c r="DN168" s="208">
        <f t="shared" si="211"/>
        <v>0</v>
      </c>
      <c r="DO168" s="205">
        <f t="shared" si="212"/>
        <v>75</v>
      </c>
      <c r="DP168" s="205">
        <f t="shared" si="213"/>
        <v>0</v>
      </c>
      <c r="DQ168" s="446" t="e">
        <f t="shared" ca="1" si="214"/>
        <v>#NAME?</v>
      </c>
      <c r="DR168" s="446" t="e">
        <f t="shared" ca="1" si="215"/>
        <v>#NAME?</v>
      </c>
      <c r="DT168" s="208">
        <f t="shared" si="216"/>
        <v>0</v>
      </c>
      <c r="DU168" s="446" t="e">
        <f t="shared" ca="1" si="217"/>
        <v>#NAME?</v>
      </c>
      <c r="DV168" s="446" t="e">
        <f t="shared" ca="1" si="218"/>
        <v>#NAME?</v>
      </c>
    </row>
    <row r="169" spans="1:126" ht="15.75" x14ac:dyDescent="0.25">
      <c r="A169" s="448" t="str">
        <f>IFERROR(ROUNDUP(IF(OR(N169="PIPAY450",N169="PIPAY900"),MRIt(J169,M169,V169,N169),IF(N169="PIOGFCPAY450",MAX(60,(0.3*J169)+35),"")),1),"")</f>
        <v/>
      </c>
      <c r="B169" s="413">
        <v>147</v>
      </c>
      <c r="C169" s="414"/>
      <c r="D169" s="449"/>
      <c r="E169" s="416" t="str">
        <f>IF('EXIST IP'!A148="","",'EXIST IP'!A148)</f>
        <v/>
      </c>
      <c r="F169" s="450" t="str">
        <f>IF('EXIST IP'!B148="","",'EXIST IP'!B148)</f>
        <v/>
      </c>
      <c r="G169" s="450" t="str">
        <f>IF('EXIST IP'!C148="","",'EXIST IP'!C148)</f>
        <v/>
      </c>
      <c r="H169" s="418" t="str">
        <f>IF('EXIST IP'!D148="","",'EXIST IP'!D148)</f>
        <v/>
      </c>
      <c r="I169" s="451" t="str">
        <f>IF(BASELINE!D148="","",BASELINE!D148)</f>
        <v/>
      </c>
      <c r="J169" s="420"/>
      <c r="K169" s="421"/>
      <c r="L169" s="422" t="str">
        <f>IF(FINAL!D148=0,"",FINAL!D148)</f>
        <v/>
      </c>
      <c r="M169" s="421"/>
      <c r="N169" s="421"/>
      <c r="O169" s="421"/>
      <c r="P169" s="423" t="str">
        <f t="shared" si="182"/>
        <v/>
      </c>
      <c r="Q169" s="424" t="str">
        <f t="shared" si="183"/>
        <v/>
      </c>
      <c r="R169" s="456"/>
      <c r="S169" s="452" t="str">
        <f t="shared" si="159"/>
        <v/>
      </c>
      <c r="T169" s="427" t="str">
        <f>IF(OR(BASELINE!I148&gt;BASELINE!J148,FINAL!I148&gt;FINAL!J148),"M.D.","")</f>
        <v/>
      </c>
      <c r="U169" s="428" t="str">
        <f t="shared" si="184"/>
        <v/>
      </c>
      <c r="V169" s="429" t="str">
        <f t="shared" si="185"/>
        <v/>
      </c>
      <c r="W169" s="429" t="str">
        <f t="shared" si="186"/>
        <v/>
      </c>
      <c r="X169" s="430" t="str">
        <f t="shared" si="160"/>
        <v/>
      </c>
      <c r="Y169" s="429" t="str">
        <f t="shared" si="161"/>
        <v/>
      </c>
      <c r="Z169" s="429" t="str">
        <f t="shared" si="162"/>
        <v/>
      </c>
      <c r="AA169" s="429" t="str">
        <f t="shared" si="163"/>
        <v/>
      </c>
      <c r="AB169" s="429" t="str">
        <f t="shared" si="164"/>
        <v/>
      </c>
      <c r="AC169" s="429" t="str">
        <f t="shared" si="165"/>
        <v/>
      </c>
      <c r="AD169" s="429" t="str">
        <f t="shared" si="166"/>
        <v/>
      </c>
      <c r="AE169" s="429" t="str">
        <f t="shared" si="187"/>
        <v/>
      </c>
      <c r="AF169" s="429" t="str">
        <f t="shared" si="177"/>
        <v/>
      </c>
      <c r="AG169" s="429" t="str">
        <f t="shared" si="167"/>
        <v/>
      </c>
      <c r="AH169" s="429" t="str">
        <f t="shared" si="168"/>
        <v/>
      </c>
      <c r="AI169" s="431" t="str">
        <f t="shared" si="178"/>
        <v/>
      </c>
      <c r="AJ169" s="429" t="str">
        <f t="shared" si="188"/>
        <v/>
      </c>
      <c r="AK169" s="429" t="str">
        <f t="shared" si="189"/>
        <v/>
      </c>
      <c r="AL169" s="429" t="str">
        <f t="shared" si="190"/>
        <v/>
      </c>
      <c r="AM169" s="429" t="str">
        <f t="shared" si="191"/>
        <v/>
      </c>
      <c r="AN169" s="432"/>
      <c r="AO169" s="432"/>
      <c r="AP169" s="205"/>
      <c r="AQ169" s="205"/>
      <c r="AR169" s="205"/>
      <c r="AS169" s="205"/>
      <c r="AT169" s="205"/>
      <c r="AU169" s="205"/>
      <c r="AV169" s="205"/>
      <c r="AW169" s="205"/>
      <c r="AX169" s="205"/>
      <c r="AY169" s="205"/>
      <c r="AZ169" s="432"/>
      <c r="BU169" s="152">
        <v>147</v>
      </c>
      <c r="BV169" s="433" t="str">
        <f t="shared" si="179"/>
        <v/>
      </c>
      <c r="BW169" s="433" t="str">
        <f t="shared" si="180"/>
        <v/>
      </c>
      <c r="BX169" s="434" t="str">
        <f t="shared" si="181"/>
        <v/>
      </c>
      <c r="BY169" s="205" t="str">
        <f t="shared" si="169"/>
        <v/>
      </c>
      <c r="BZ169" s="205" t="str">
        <f t="shared" si="170"/>
        <v/>
      </c>
      <c r="CA169" s="207" t="str">
        <f t="shared" si="171"/>
        <v/>
      </c>
      <c r="CB169" s="453" t="str">
        <f>IF(BY169="","",COUNTIF(BY$23:BY168,"&lt;1")+1)</f>
        <v/>
      </c>
      <c r="CC169" s="205" t="str">
        <f t="shared" si="172"/>
        <v/>
      </c>
      <c r="CD169" s="436" t="str">
        <f t="shared" si="173"/>
        <v/>
      </c>
      <c r="CE169" s="433" t="str">
        <f t="shared" si="176"/>
        <v/>
      </c>
      <c r="CF169" s="438" t="str">
        <f t="shared" si="174"/>
        <v/>
      </c>
      <c r="CG169" s="433" t="str">
        <f t="shared" si="175"/>
        <v/>
      </c>
      <c r="CH169" s="439"/>
      <c r="CI169" s="205" t="str">
        <f t="shared" si="192"/>
        <v/>
      </c>
      <c r="CJ169" s="205" t="str">
        <f t="shared" si="193"/>
        <v/>
      </c>
      <c r="CK169" s="205" t="str">
        <f>IF(OR(N169="PIPAY450",N169="PIPAY900"),MRIt(J169,M169,V169,N169),IF(N169="OGFConNEW",MRIt(H169,M169,V169,N169),IF(N169="PIOGFCPAY450",MAX(60,(0.3*J169)+35),"")))</f>
        <v/>
      </c>
      <c r="CL169" s="205" t="str">
        <f t="shared" si="194"/>
        <v/>
      </c>
      <c r="CM169" s="208">
        <f t="shared" si="195"/>
        <v>0</v>
      </c>
      <c r="CN169" s="440" t="str">
        <f>IFERROR(IF(N169="60PAY900",ADJ60x(CM169),IF(N169="75PAY450",ADJ75x(CM169),IF(N169="PIPAY900",ADJPoTthick(CM169,CL169),IF(N169="PIPAY450",ADJPoTthin(CM169,CL169),IF(N169="OGFConNEW",ADJPoTogfc(CL169),""))))),"must corr")</f>
        <v/>
      </c>
      <c r="CO169" s="441" t="str">
        <f t="shared" si="196"/>
        <v/>
      </c>
      <c r="CQ169" s="205" t="str">
        <f t="shared" si="197"/>
        <v/>
      </c>
      <c r="CR169" s="205" t="str">
        <f>IF(OR(N169="PIPAY450",N169="PIPAY900",N169="PIOGFCPAY450",N169="75OGFCPAY450"),MRIt(J169,M169,V169,N169),IF(N169="OGFConNEW",MRIt(H169,M169,V169,N169),""))</f>
        <v/>
      </c>
      <c r="CS169" s="205" t="str">
        <f t="shared" si="198"/>
        <v/>
      </c>
      <c r="CT169" s="208" t="str">
        <f t="shared" si="199"/>
        <v/>
      </c>
      <c r="CU169" s="440" t="str">
        <f>IFERROR(IF(N169="60PAY900",ADJ60x(CT169),IF(N169="75PAY450",ADJ75x(CT169),IF(N169="PIPAY900",ADJPoTthick(CT169,CS169),IF(N169="PIPAY450",ADJPoTthin(CT169,CS169),IF(N169="OGFConNEW",ADJPoTogfc(CS169),""))))),"must corr")</f>
        <v/>
      </c>
      <c r="CV169" s="442" t="str">
        <f t="shared" si="200"/>
        <v/>
      </c>
      <c r="CW169" s="443"/>
      <c r="CY169" s="207"/>
      <c r="CZ169" s="444" t="s">
        <v>1876</v>
      </c>
      <c r="DA169" s="445" t="str">
        <f>IFERROR(IF(AZ169=TRUE,corval(CO169,CV169),CO169),CZ169)</f>
        <v/>
      </c>
      <c r="DB169" s="205" t="b">
        <f t="shared" si="201"/>
        <v>0</v>
      </c>
      <c r="DC169" s="205" t="b">
        <f t="shared" si="202"/>
        <v>1</v>
      </c>
      <c r="DD169" s="205" t="b">
        <f t="shared" si="203"/>
        <v>1</v>
      </c>
      <c r="DE169" s="446" t="str">
        <f t="shared" si="204"/>
        <v/>
      </c>
      <c r="DG169" s="208" t="str">
        <f t="shared" si="205"/>
        <v/>
      </c>
      <c r="DH169" s="208">
        <f t="shared" si="206"/>
        <v>0</v>
      </c>
      <c r="DI169" s="205" t="e">
        <f t="shared" si="207"/>
        <v>#VALUE!</v>
      </c>
      <c r="DJ169" s="205" t="e">
        <f t="shared" si="208"/>
        <v>#VALUE!</v>
      </c>
      <c r="DK169" s="205" t="e">
        <f t="shared" si="209"/>
        <v>#VALUE!</v>
      </c>
      <c r="DM169" s="208">
        <f t="shared" si="210"/>
        <v>0</v>
      </c>
      <c r="DN169" s="208">
        <f t="shared" si="211"/>
        <v>0</v>
      </c>
      <c r="DO169" s="205">
        <f t="shared" si="212"/>
        <v>75</v>
      </c>
      <c r="DP169" s="205">
        <f t="shared" si="213"/>
        <v>0</v>
      </c>
      <c r="DQ169" s="446" t="e">
        <f t="shared" ca="1" si="214"/>
        <v>#NAME?</v>
      </c>
      <c r="DR169" s="446" t="e">
        <f t="shared" ca="1" si="215"/>
        <v>#NAME?</v>
      </c>
      <c r="DT169" s="208">
        <f t="shared" si="216"/>
        <v>0</v>
      </c>
      <c r="DU169" s="446" t="e">
        <f t="shared" ca="1" si="217"/>
        <v>#NAME?</v>
      </c>
      <c r="DV169" s="446" t="e">
        <f t="shared" ca="1" si="218"/>
        <v>#NAME?</v>
      </c>
    </row>
    <row r="170" spans="1:126" ht="15.75" customHeight="1" thickBot="1" x14ac:dyDescent="0.3">
      <c r="A170" s="448" t="str">
        <f>IFERROR(ROUNDUP(IF(OR(N170="PIPAY450",N170="PIPAY900"),MRIt(J170,M170,V170,N170),IF(N170="PIOGFCPAY450",MAX(60,(0.3*J170)+35),"")),1),"")</f>
        <v/>
      </c>
      <c r="B170" s="413">
        <v>148</v>
      </c>
      <c r="C170" s="414"/>
      <c r="D170" s="449"/>
      <c r="E170" s="457" t="str">
        <f>IF('EXIST IP'!A149="","",'EXIST IP'!A149)</f>
        <v/>
      </c>
      <c r="F170" s="458" t="str">
        <f>IF('EXIST IP'!B149="","",'EXIST IP'!B149)</f>
        <v/>
      </c>
      <c r="G170" s="458" t="str">
        <f>IF('EXIST IP'!C149="","",'EXIST IP'!C149)</f>
        <v/>
      </c>
      <c r="H170" s="459" t="str">
        <f>IF('EXIST IP'!D149="","",'EXIST IP'!D149)</f>
        <v/>
      </c>
      <c r="I170" s="460" t="str">
        <f>IF(BASELINE!D149="","",BASELINE!D149)</f>
        <v/>
      </c>
      <c r="J170" s="420"/>
      <c r="K170" s="421"/>
      <c r="L170" s="422" t="str">
        <f>IF(FINAL!D149=0,"",FINAL!D149)</f>
        <v/>
      </c>
      <c r="M170" s="421"/>
      <c r="N170" s="421"/>
      <c r="O170" s="421"/>
      <c r="P170" s="423" t="str">
        <f t="shared" si="182"/>
        <v/>
      </c>
      <c r="Q170" s="424" t="str">
        <f t="shared" si="183"/>
        <v/>
      </c>
      <c r="R170" s="456"/>
      <c r="S170" s="452" t="str">
        <f t="shared" si="159"/>
        <v/>
      </c>
      <c r="T170" s="427" t="str">
        <f>IF(OR(BASELINE!I149&gt;BASELINE!J149,FINAL!I149&gt;FINAL!J149),"M.D.","")</f>
        <v/>
      </c>
      <c r="U170" s="428" t="str">
        <f t="shared" si="184"/>
        <v/>
      </c>
      <c r="V170" s="429" t="str">
        <f t="shared" si="185"/>
        <v/>
      </c>
      <c r="W170" s="429" t="str">
        <f t="shared" si="186"/>
        <v/>
      </c>
      <c r="X170" s="430" t="str">
        <f t="shared" si="160"/>
        <v/>
      </c>
      <c r="Y170" s="429" t="str">
        <f t="shared" si="161"/>
        <v/>
      </c>
      <c r="Z170" s="429" t="str">
        <f t="shared" si="162"/>
        <v/>
      </c>
      <c r="AA170" s="429" t="str">
        <f t="shared" si="163"/>
        <v/>
      </c>
      <c r="AB170" s="429" t="str">
        <f t="shared" si="164"/>
        <v/>
      </c>
      <c r="AC170" s="429" t="str">
        <f t="shared" si="165"/>
        <v/>
      </c>
      <c r="AD170" s="429" t="str">
        <f t="shared" si="166"/>
        <v/>
      </c>
      <c r="AE170" s="429" t="str">
        <f t="shared" si="187"/>
        <v/>
      </c>
      <c r="AF170" s="429" t="str">
        <f t="shared" si="177"/>
        <v/>
      </c>
      <c r="AG170" s="429" t="str">
        <f t="shared" si="167"/>
        <v/>
      </c>
      <c r="AH170" s="429" t="str">
        <f t="shared" si="168"/>
        <v/>
      </c>
      <c r="AI170" s="431" t="str">
        <f t="shared" si="178"/>
        <v/>
      </c>
      <c r="AJ170" s="429" t="str">
        <f t="shared" si="188"/>
        <v/>
      </c>
      <c r="AK170" s="429" t="str">
        <f t="shared" si="189"/>
        <v/>
      </c>
      <c r="AL170" s="429" t="str">
        <f t="shared" si="190"/>
        <v/>
      </c>
      <c r="AM170" s="429" t="str">
        <f t="shared" si="191"/>
        <v/>
      </c>
      <c r="AN170" s="432"/>
      <c r="AO170" s="432"/>
      <c r="AP170" s="205"/>
      <c r="AQ170" s="205"/>
      <c r="AR170" s="205"/>
      <c r="AS170" s="205"/>
      <c r="AT170" s="205"/>
      <c r="AU170" s="205"/>
      <c r="AV170" s="205"/>
      <c r="AW170" s="205"/>
      <c r="AX170" s="205"/>
      <c r="AY170" s="205"/>
      <c r="AZ170" s="432"/>
      <c r="BU170" s="152">
        <v>148</v>
      </c>
      <c r="BV170" s="433" t="str">
        <f t="shared" si="179"/>
        <v/>
      </c>
      <c r="BW170" s="433" t="str">
        <f t="shared" si="180"/>
        <v/>
      </c>
      <c r="BX170" s="434" t="str">
        <f t="shared" si="181"/>
        <v/>
      </c>
      <c r="BY170" s="205" t="str">
        <f t="shared" si="169"/>
        <v/>
      </c>
      <c r="BZ170" s="205" t="str">
        <f t="shared" si="170"/>
        <v/>
      </c>
      <c r="CA170" s="207" t="str">
        <f t="shared" si="171"/>
        <v/>
      </c>
      <c r="CB170" s="453" t="str">
        <f>IF(BY170="","",COUNTIF(BY$23:BY169,"&lt;1")+1)</f>
        <v/>
      </c>
      <c r="CC170" s="205" t="str">
        <f t="shared" si="172"/>
        <v/>
      </c>
      <c r="CD170" s="436" t="str">
        <f t="shared" si="173"/>
        <v/>
      </c>
      <c r="CE170" s="433" t="str">
        <f t="shared" si="176"/>
        <v/>
      </c>
      <c r="CF170" s="438" t="str">
        <f t="shared" si="174"/>
        <v/>
      </c>
      <c r="CG170" s="433" t="str">
        <f t="shared" si="175"/>
        <v/>
      </c>
      <c r="CH170" s="439"/>
      <c r="CI170" s="205" t="str">
        <f t="shared" si="192"/>
        <v/>
      </c>
      <c r="CJ170" s="205" t="str">
        <f t="shared" si="193"/>
        <v/>
      </c>
      <c r="CK170" s="205" t="str">
        <f>IF(OR(N170="PIPAY450",N170="PIPAY900"),MRIt(J170,M170,V170,N170),IF(N170="OGFConNEW",MRIt(H170,M170,V170,N170),IF(N170="PIOGFCPAY450",MAX(60,(0.3*J170)+35),"")))</f>
        <v/>
      </c>
      <c r="CL170" s="205" t="str">
        <f t="shared" si="194"/>
        <v/>
      </c>
      <c r="CM170" s="208">
        <f t="shared" si="195"/>
        <v>0</v>
      </c>
      <c r="CN170" s="440" t="str">
        <f>IFERROR(IF(N170="60PAY900",ADJ60x(CM170),IF(N170="75PAY450",ADJ75x(CM170),IF(N170="PIPAY900",ADJPoTthick(CM170,CL170),IF(N170="PIPAY450",ADJPoTthin(CM170,CL170),IF(N170="OGFConNEW",ADJPoTogfc(CL170),""))))),"must corr")</f>
        <v/>
      </c>
      <c r="CO170" s="441" t="str">
        <f t="shared" si="196"/>
        <v/>
      </c>
      <c r="CQ170" s="205" t="str">
        <f t="shared" si="197"/>
        <v/>
      </c>
      <c r="CR170" s="205" t="str">
        <f>IF(OR(N170="PIPAY450",N170="PIPAY900",N170="PIOGFCPAY450",N170="75OGFCPAY450"),MRIt(J170,M170,V170,N170),IF(N170="OGFConNEW",MRIt(H170,M170,V170,N170),""))</f>
        <v/>
      </c>
      <c r="CS170" s="205" t="str">
        <f t="shared" si="198"/>
        <v/>
      </c>
      <c r="CT170" s="208" t="str">
        <f t="shared" si="199"/>
        <v/>
      </c>
      <c r="CU170" s="440" t="str">
        <f>IFERROR(IF(N170="60PAY900",ADJ60x(CT170),IF(N170="75PAY450",ADJ75x(CT170),IF(N170="PIPAY900",ADJPoTthick(CT170,CS170),IF(N170="PIPAY450",ADJPoTthin(CT170,CS170),IF(N170="OGFConNEW",ADJPoTogfc(CS170),""))))),"must corr")</f>
        <v/>
      </c>
      <c r="CV170" s="442" t="str">
        <f t="shared" si="200"/>
        <v/>
      </c>
      <c r="CW170" s="443"/>
      <c r="CY170" s="207"/>
      <c r="CZ170" s="444" t="s">
        <v>1876</v>
      </c>
      <c r="DA170" s="445" t="str">
        <f>IFERROR(IF(AZ170=TRUE,corval(CO170,CV170),CO170),CZ170)</f>
        <v/>
      </c>
      <c r="DB170" s="205" t="b">
        <f t="shared" si="201"/>
        <v>0</v>
      </c>
      <c r="DC170" s="205" t="b">
        <f t="shared" si="202"/>
        <v>1</v>
      </c>
      <c r="DD170" s="205" t="b">
        <f t="shared" si="203"/>
        <v>1</v>
      </c>
      <c r="DE170" s="446" t="str">
        <f t="shared" si="204"/>
        <v/>
      </c>
      <c r="DG170" s="208" t="str">
        <f t="shared" si="205"/>
        <v/>
      </c>
      <c r="DH170" s="208">
        <f t="shared" si="206"/>
        <v>0</v>
      </c>
      <c r="DI170" s="205" t="e">
        <f t="shared" si="207"/>
        <v>#VALUE!</v>
      </c>
      <c r="DJ170" s="205" t="e">
        <f t="shared" si="208"/>
        <v>#VALUE!</v>
      </c>
      <c r="DK170" s="205" t="e">
        <f t="shared" si="209"/>
        <v>#VALUE!</v>
      </c>
      <c r="DM170" s="208">
        <f t="shared" si="210"/>
        <v>0</v>
      </c>
      <c r="DN170" s="208">
        <f t="shared" si="211"/>
        <v>0</v>
      </c>
      <c r="DO170" s="205">
        <f t="shared" si="212"/>
        <v>75</v>
      </c>
      <c r="DP170" s="205">
        <f t="shared" si="213"/>
        <v>0</v>
      </c>
      <c r="DQ170" s="446" t="e">
        <f t="shared" ca="1" si="214"/>
        <v>#NAME?</v>
      </c>
      <c r="DR170" s="446" t="e">
        <f t="shared" ca="1" si="215"/>
        <v>#NAME?</v>
      </c>
      <c r="DT170" s="208">
        <f t="shared" si="216"/>
        <v>0</v>
      </c>
      <c r="DU170" s="446" t="e">
        <f t="shared" ca="1" si="217"/>
        <v>#NAME?</v>
      </c>
      <c r="DV170" s="446" t="e">
        <f t="shared" ca="1" si="218"/>
        <v>#NAME?</v>
      </c>
    </row>
    <row r="171" spans="1:126" ht="15.75" x14ac:dyDescent="0.25">
      <c r="A171" s="448" t="str">
        <f>IFERROR(ROUNDUP(IF(OR(N171="PIPAY450",N171="PIPAY900"),MRIt(J171,M171,V171,N171),IF(N171="PIOGFCPAY450",MAX(60,(0.3*J171)+35),"")),1),"")</f>
        <v/>
      </c>
      <c r="B171" s="413">
        <v>149</v>
      </c>
      <c r="C171" s="414"/>
      <c r="D171" s="449"/>
      <c r="E171" s="416" t="str">
        <f>IF('EXIST IP'!A150="","",'EXIST IP'!A150)</f>
        <v/>
      </c>
      <c r="F171" s="450" t="str">
        <f>IF('EXIST IP'!B150="","",'EXIST IP'!B150)</f>
        <v/>
      </c>
      <c r="G171" s="450" t="str">
        <f>IF('EXIST IP'!C150="","",'EXIST IP'!C150)</f>
        <v/>
      </c>
      <c r="H171" s="418" t="str">
        <f>IF('EXIST IP'!D150="","",'EXIST IP'!D150)</f>
        <v/>
      </c>
      <c r="I171" s="451" t="str">
        <f>IF(BASELINE!D150="","",BASELINE!D150)</f>
        <v/>
      </c>
      <c r="J171" s="420"/>
      <c r="K171" s="421"/>
      <c r="L171" s="422" t="str">
        <f>IF(FINAL!D150=0,"",FINAL!D150)</f>
        <v/>
      </c>
      <c r="M171" s="421"/>
      <c r="N171" s="421"/>
      <c r="O171" s="421"/>
      <c r="P171" s="423" t="str">
        <f t="shared" si="182"/>
        <v/>
      </c>
      <c r="Q171" s="424" t="str">
        <f t="shared" si="183"/>
        <v/>
      </c>
      <c r="R171" s="456"/>
      <c r="S171" s="452" t="str">
        <f t="shared" si="159"/>
        <v/>
      </c>
      <c r="T171" s="427" t="str">
        <f>IF(OR(BASELINE!I150&gt;BASELINE!J150,FINAL!I150&gt;FINAL!J150),"M.D.","")</f>
        <v/>
      </c>
      <c r="U171" s="428" t="str">
        <f t="shared" si="184"/>
        <v/>
      </c>
      <c r="V171" s="429" t="str">
        <f t="shared" si="185"/>
        <v/>
      </c>
      <c r="W171" s="429" t="str">
        <f t="shared" si="186"/>
        <v/>
      </c>
      <c r="X171" s="430" t="str">
        <f t="shared" si="160"/>
        <v/>
      </c>
      <c r="Y171" s="429" t="str">
        <f t="shared" si="161"/>
        <v/>
      </c>
      <c r="Z171" s="429" t="str">
        <f t="shared" si="162"/>
        <v/>
      </c>
      <c r="AA171" s="429" t="str">
        <f t="shared" si="163"/>
        <v/>
      </c>
      <c r="AB171" s="429" t="str">
        <f t="shared" si="164"/>
        <v/>
      </c>
      <c r="AC171" s="429" t="str">
        <f t="shared" si="165"/>
        <v/>
      </c>
      <c r="AD171" s="429" t="str">
        <f t="shared" si="166"/>
        <v/>
      </c>
      <c r="AE171" s="429" t="str">
        <f t="shared" si="187"/>
        <v/>
      </c>
      <c r="AF171" s="429" t="str">
        <f t="shared" si="177"/>
        <v/>
      </c>
      <c r="AG171" s="429" t="str">
        <f t="shared" si="167"/>
        <v/>
      </c>
      <c r="AH171" s="429" t="str">
        <f t="shared" si="168"/>
        <v/>
      </c>
      <c r="AI171" s="431" t="str">
        <f t="shared" si="178"/>
        <v/>
      </c>
      <c r="AJ171" s="429" t="str">
        <f t="shared" si="188"/>
        <v/>
      </c>
      <c r="AK171" s="429" t="str">
        <f t="shared" si="189"/>
        <v/>
      </c>
      <c r="AL171" s="429" t="str">
        <f t="shared" si="190"/>
        <v/>
      </c>
      <c r="AM171" s="429" t="str">
        <f t="shared" si="191"/>
        <v/>
      </c>
      <c r="AN171" s="432"/>
      <c r="AO171" s="432"/>
      <c r="AP171" s="205"/>
      <c r="AQ171" s="205"/>
      <c r="AR171" s="205"/>
      <c r="AS171" s="205"/>
      <c r="AT171" s="205"/>
      <c r="AU171" s="205"/>
      <c r="AV171" s="205"/>
      <c r="AW171" s="205"/>
      <c r="AX171" s="205"/>
      <c r="AY171" s="205"/>
      <c r="AZ171" s="432"/>
      <c r="BU171" s="152">
        <v>149</v>
      </c>
      <c r="BV171" s="433" t="str">
        <f t="shared" si="179"/>
        <v/>
      </c>
      <c r="BW171" s="433" t="str">
        <f t="shared" si="180"/>
        <v/>
      </c>
      <c r="BX171" s="434" t="str">
        <f t="shared" si="181"/>
        <v/>
      </c>
      <c r="BY171" s="205" t="str">
        <f t="shared" si="169"/>
        <v/>
      </c>
      <c r="BZ171" s="205" t="str">
        <f t="shared" si="170"/>
        <v/>
      </c>
      <c r="CA171" s="207" t="str">
        <f t="shared" si="171"/>
        <v/>
      </c>
      <c r="CB171" s="453" t="str">
        <f>IF(BY171="","",COUNTIF(BY$23:BY170,"&lt;1")+1)</f>
        <v/>
      </c>
      <c r="CC171" s="205" t="str">
        <f t="shared" si="172"/>
        <v/>
      </c>
      <c r="CD171" s="436" t="str">
        <f t="shared" si="173"/>
        <v/>
      </c>
      <c r="CE171" s="433" t="str">
        <f t="shared" si="176"/>
        <v/>
      </c>
      <c r="CF171" s="438" t="str">
        <f t="shared" si="174"/>
        <v/>
      </c>
      <c r="CG171" s="433" t="str">
        <f t="shared" si="175"/>
        <v/>
      </c>
      <c r="CH171" s="439"/>
      <c r="CI171" s="205" t="str">
        <f t="shared" si="192"/>
        <v/>
      </c>
      <c r="CJ171" s="205" t="str">
        <f t="shared" si="193"/>
        <v/>
      </c>
      <c r="CK171" s="205" t="str">
        <f>IF(OR(N171="PIPAY450",N171="PIPAY900"),MRIt(J171,M171,V171,N171),IF(N171="OGFConNEW",MRIt(H171,M171,V171,N171),IF(N171="PIOGFCPAY450",MAX(60,(0.3*J171)+35),"")))</f>
        <v/>
      </c>
      <c r="CL171" s="205" t="str">
        <f t="shared" si="194"/>
        <v/>
      </c>
      <c r="CM171" s="208">
        <f t="shared" si="195"/>
        <v>0</v>
      </c>
      <c r="CN171" s="440" t="str">
        <f>IFERROR(IF(N171="60PAY900",ADJ60x(CM171),IF(N171="75PAY450",ADJ75x(CM171),IF(N171="PIPAY900",ADJPoTthick(CM171,CL171),IF(N171="PIPAY450",ADJPoTthin(CM171,CL171),IF(N171="OGFConNEW",ADJPoTogfc(CL171),""))))),"must corr")</f>
        <v/>
      </c>
      <c r="CO171" s="441" t="str">
        <f t="shared" si="196"/>
        <v/>
      </c>
      <c r="CQ171" s="205" t="str">
        <f t="shared" si="197"/>
        <v/>
      </c>
      <c r="CR171" s="205" t="str">
        <f>IF(OR(N171="PIPAY450",N171="PIPAY900",N171="PIOGFCPAY450",N171="75OGFCPAY450"),MRIt(J171,M171,V171,N171),IF(N171="OGFConNEW",MRIt(H171,M171,V171,N171),""))</f>
        <v/>
      </c>
      <c r="CS171" s="205" t="str">
        <f t="shared" si="198"/>
        <v/>
      </c>
      <c r="CT171" s="208" t="str">
        <f t="shared" si="199"/>
        <v/>
      </c>
      <c r="CU171" s="440" t="str">
        <f>IFERROR(IF(N171="60PAY900",ADJ60x(CT171),IF(N171="75PAY450",ADJ75x(CT171),IF(N171="PIPAY900",ADJPoTthick(CT171,CS171),IF(N171="PIPAY450",ADJPoTthin(CT171,CS171),IF(N171="OGFConNEW",ADJPoTogfc(CS171),""))))),"must corr")</f>
        <v/>
      </c>
      <c r="CV171" s="442" t="str">
        <f t="shared" si="200"/>
        <v/>
      </c>
      <c r="CW171" s="443"/>
      <c r="CY171" s="207"/>
      <c r="CZ171" s="444" t="s">
        <v>1876</v>
      </c>
      <c r="DA171" s="445" t="str">
        <f>IFERROR(IF(AZ171=TRUE,corval(CO171,CV171),CO171),CZ171)</f>
        <v/>
      </c>
      <c r="DB171" s="205" t="b">
        <f t="shared" si="201"/>
        <v>0</v>
      </c>
      <c r="DC171" s="205" t="b">
        <f t="shared" si="202"/>
        <v>1</v>
      </c>
      <c r="DD171" s="205" t="b">
        <f t="shared" si="203"/>
        <v>1</v>
      </c>
      <c r="DE171" s="446" t="str">
        <f t="shared" si="204"/>
        <v/>
      </c>
      <c r="DG171" s="208" t="str">
        <f t="shared" si="205"/>
        <v/>
      </c>
      <c r="DH171" s="208">
        <f t="shared" si="206"/>
        <v>0</v>
      </c>
      <c r="DI171" s="205" t="e">
        <f t="shared" si="207"/>
        <v>#VALUE!</v>
      </c>
      <c r="DJ171" s="205" t="e">
        <f t="shared" si="208"/>
        <v>#VALUE!</v>
      </c>
      <c r="DK171" s="205" t="e">
        <f t="shared" si="209"/>
        <v>#VALUE!</v>
      </c>
      <c r="DM171" s="208">
        <f t="shared" si="210"/>
        <v>0</v>
      </c>
      <c r="DN171" s="208">
        <f t="shared" si="211"/>
        <v>0</v>
      </c>
      <c r="DO171" s="205">
        <f t="shared" si="212"/>
        <v>75</v>
      </c>
      <c r="DP171" s="205">
        <f t="shared" si="213"/>
        <v>0</v>
      </c>
      <c r="DQ171" s="446" t="e">
        <f t="shared" ca="1" si="214"/>
        <v>#NAME?</v>
      </c>
      <c r="DR171" s="446" t="e">
        <f t="shared" ca="1" si="215"/>
        <v>#NAME?</v>
      </c>
      <c r="DT171" s="208">
        <f t="shared" si="216"/>
        <v>0</v>
      </c>
      <c r="DU171" s="446" t="e">
        <f t="shared" ca="1" si="217"/>
        <v>#NAME?</v>
      </c>
      <c r="DV171" s="446" t="e">
        <f t="shared" ca="1" si="218"/>
        <v>#NAME?</v>
      </c>
    </row>
    <row r="172" spans="1:126" ht="16.5" thickBot="1" x14ac:dyDescent="0.3">
      <c r="A172" s="448" t="str">
        <f>IFERROR(ROUNDUP(IF(OR(N172="PIPAY450",N172="PIPAY900"),MRIt(J172,M172,V172,N172),IF(N172="PIOGFCPAY450",MAX(60,(0.3*J172)+35),"")),1),"")</f>
        <v/>
      </c>
      <c r="B172" s="413">
        <v>150</v>
      </c>
      <c r="C172" s="414"/>
      <c r="D172" s="449"/>
      <c r="E172" s="457" t="str">
        <f>IF('EXIST IP'!A151="","",'EXIST IP'!A151)</f>
        <v/>
      </c>
      <c r="F172" s="458" t="str">
        <f>IF('EXIST IP'!B151="","",'EXIST IP'!B151)</f>
        <v/>
      </c>
      <c r="G172" s="458" t="str">
        <f>IF('EXIST IP'!C151="","",'EXIST IP'!C151)</f>
        <v/>
      </c>
      <c r="H172" s="459" t="str">
        <f>IF('EXIST IP'!D151="","",'EXIST IP'!D151)</f>
        <v/>
      </c>
      <c r="I172" s="460" t="str">
        <f>IF(BASELINE!D151="","",BASELINE!D151)</f>
        <v/>
      </c>
      <c r="J172" s="420"/>
      <c r="K172" s="421"/>
      <c r="L172" s="422" t="str">
        <f>IF(FINAL!D151=0,"",FINAL!D151)</f>
        <v/>
      </c>
      <c r="M172" s="421"/>
      <c r="N172" s="421"/>
      <c r="O172" s="421"/>
      <c r="P172" s="423" t="str">
        <f t="shared" si="182"/>
        <v/>
      </c>
      <c r="Q172" s="424" t="str">
        <f t="shared" si="183"/>
        <v/>
      </c>
      <c r="R172" s="456"/>
      <c r="S172" s="452" t="str">
        <f t="shared" si="159"/>
        <v/>
      </c>
      <c r="T172" s="427" t="str">
        <f>IF(OR(BASELINE!I151&gt;BASELINE!J151,FINAL!I151&gt;FINAL!J151),"M.D.","")</f>
        <v/>
      </c>
      <c r="U172" s="428" t="str">
        <f t="shared" si="184"/>
        <v/>
      </c>
      <c r="V172" s="429" t="str">
        <f t="shared" si="185"/>
        <v/>
      </c>
      <c r="W172" s="429" t="str">
        <f t="shared" si="186"/>
        <v/>
      </c>
      <c r="X172" s="430" t="str">
        <f t="shared" si="160"/>
        <v/>
      </c>
      <c r="Y172" s="429" t="str">
        <f t="shared" si="161"/>
        <v/>
      </c>
      <c r="Z172" s="429" t="str">
        <f t="shared" si="162"/>
        <v/>
      </c>
      <c r="AA172" s="429" t="str">
        <f t="shared" si="163"/>
        <v/>
      </c>
      <c r="AB172" s="429" t="str">
        <f t="shared" si="164"/>
        <v/>
      </c>
      <c r="AC172" s="429" t="str">
        <f t="shared" si="165"/>
        <v/>
      </c>
      <c r="AD172" s="429" t="str">
        <f t="shared" si="166"/>
        <v/>
      </c>
      <c r="AE172" s="429" t="str">
        <f t="shared" si="187"/>
        <v/>
      </c>
      <c r="AF172" s="429" t="str">
        <f t="shared" si="177"/>
        <v/>
      </c>
      <c r="AG172" s="429" t="str">
        <f t="shared" si="167"/>
        <v/>
      </c>
      <c r="AH172" s="429" t="str">
        <f t="shared" si="168"/>
        <v/>
      </c>
      <c r="AI172" s="431" t="str">
        <f t="shared" si="178"/>
        <v/>
      </c>
      <c r="AJ172" s="429" t="str">
        <f t="shared" si="188"/>
        <v/>
      </c>
      <c r="AK172" s="429" t="str">
        <f t="shared" si="189"/>
        <v/>
      </c>
      <c r="AL172" s="429" t="str">
        <f t="shared" si="190"/>
        <v/>
      </c>
      <c r="AM172" s="429" t="str">
        <f t="shared" si="191"/>
        <v/>
      </c>
      <c r="AN172" s="432"/>
      <c r="AO172" s="432"/>
      <c r="AP172" s="205"/>
      <c r="AQ172" s="205"/>
      <c r="AR172" s="205"/>
      <c r="AS172" s="205"/>
      <c r="AT172" s="205"/>
      <c r="AU172" s="205"/>
      <c r="AV172" s="205"/>
      <c r="AW172" s="205"/>
      <c r="AX172" s="205"/>
      <c r="AY172" s="205"/>
      <c r="AZ172" s="432"/>
      <c r="BU172" s="152">
        <v>150</v>
      </c>
      <c r="BV172" s="433" t="str">
        <f t="shared" si="179"/>
        <v/>
      </c>
      <c r="BW172" s="433" t="str">
        <f t="shared" si="180"/>
        <v/>
      </c>
      <c r="BX172" s="434" t="str">
        <f t="shared" si="181"/>
        <v/>
      </c>
      <c r="BY172" s="205" t="str">
        <f t="shared" si="169"/>
        <v/>
      </c>
      <c r="BZ172" s="205" t="str">
        <f t="shared" si="170"/>
        <v/>
      </c>
      <c r="CA172" s="207" t="str">
        <f t="shared" si="171"/>
        <v/>
      </c>
      <c r="CB172" s="453" t="str">
        <f>IF(BY172="","",COUNTIF(BY$23:BY171,"&lt;1")+1)</f>
        <v/>
      </c>
      <c r="CC172" s="205" t="str">
        <f t="shared" si="172"/>
        <v/>
      </c>
      <c r="CD172" s="436" t="str">
        <f t="shared" si="173"/>
        <v/>
      </c>
      <c r="CE172" s="433" t="str">
        <f t="shared" si="176"/>
        <v/>
      </c>
      <c r="CF172" s="438" t="str">
        <f t="shared" si="174"/>
        <v/>
      </c>
      <c r="CG172" s="433" t="str">
        <f t="shared" si="175"/>
        <v/>
      </c>
      <c r="CH172" s="439"/>
      <c r="CI172" s="205" t="str">
        <f t="shared" si="192"/>
        <v/>
      </c>
      <c r="CJ172" s="205" t="str">
        <f t="shared" si="193"/>
        <v/>
      </c>
      <c r="CK172" s="205" t="str">
        <f>IF(OR(N172="PIPAY450",N172="PIPAY900"),MRIt(J172,M172,V172,N172),IF(N172="OGFConNEW",MRIt(H172,M172,V172,N172),IF(N172="PIOGFCPAY450",MAX(60,(0.3*J172)+35),"")))</f>
        <v/>
      </c>
      <c r="CL172" s="205" t="str">
        <f t="shared" si="194"/>
        <v/>
      </c>
      <c r="CM172" s="208">
        <f t="shared" si="195"/>
        <v>0</v>
      </c>
      <c r="CN172" s="440" t="str">
        <f>IFERROR(IF(N172="60PAY900",ADJ60x(CM172),IF(N172="75PAY450",ADJ75x(CM172),IF(N172="PIPAY900",ADJPoTthick(CM172,CL172),IF(N172="PIPAY450",ADJPoTthin(CM172,CL172),IF(N172="OGFConNEW",ADJPoTogfc(CL172),""))))),"must corr")</f>
        <v/>
      </c>
      <c r="CO172" s="441" t="str">
        <f t="shared" si="196"/>
        <v/>
      </c>
      <c r="CQ172" s="205" t="str">
        <f t="shared" si="197"/>
        <v/>
      </c>
      <c r="CR172" s="205" t="str">
        <f>IF(OR(N172="PIPAY450",N172="PIPAY900",N172="PIOGFCPAY450",N172="75OGFCPAY450"),MRIt(J172,M172,V172,N172),IF(N172="OGFConNEW",MRIt(H172,M172,V172,N172),""))</f>
        <v/>
      </c>
      <c r="CS172" s="205" t="str">
        <f t="shared" si="198"/>
        <v/>
      </c>
      <c r="CT172" s="208" t="str">
        <f t="shared" si="199"/>
        <v/>
      </c>
      <c r="CU172" s="440" t="str">
        <f>IFERROR(IF(N172="60PAY900",ADJ60x(CT172),IF(N172="75PAY450",ADJ75x(CT172),IF(N172="PIPAY900",ADJPoTthick(CT172,CS172),IF(N172="PIPAY450",ADJPoTthin(CT172,CS172),IF(N172="OGFConNEW",ADJPoTogfc(CS172),""))))),"must corr")</f>
        <v/>
      </c>
      <c r="CV172" s="442" t="str">
        <f t="shared" si="200"/>
        <v/>
      </c>
      <c r="CW172" s="443"/>
      <c r="CY172" s="207"/>
      <c r="CZ172" s="444" t="s">
        <v>1876</v>
      </c>
      <c r="DA172" s="445" t="str">
        <f>IFERROR(IF(AZ172=TRUE,corval(CO172,CV172),CO172),CZ172)</f>
        <v/>
      </c>
      <c r="DB172" s="205" t="b">
        <f t="shared" si="201"/>
        <v>0</v>
      </c>
      <c r="DC172" s="205" t="b">
        <f t="shared" si="202"/>
        <v>1</v>
      </c>
      <c r="DD172" s="205" t="b">
        <f t="shared" si="203"/>
        <v>1</v>
      </c>
      <c r="DE172" s="446" t="str">
        <f t="shared" si="204"/>
        <v/>
      </c>
      <c r="DG172" s="208" t="str">
        <f t="shared" si="205"/>
        <v/>
      </c>
      <c r="DH172" s="208">
        <f t="shared" si="206"/>
        <v>0</v>
      </c>
      <c r="DI172" s="205" t="e">
        <f t="shared" si="207"/>
        <v>#VALUE!</v>
      </c>
      <c r="DJ172" s="205" t="e">
        <f t="shared" si="208"/>
        <v>#VALUE!</v>
      </c>
      <c r="DK172" s="205" t="e">
        <f t="shared" si="209"/>
        <v>#VALUE!</v>
      </c>
      <c r="DM172" s="208">
        <f t="shared" si="210"/>
        <v>0</v>
      </c>
      <c r="DN172" s="208">
        <f t="shared" si="211"/>
        <v>0</v>
      </c>
      <c r="DO172" s="205">
        <f t="shared" si="212"/>
        <v>75</v>
      </c>
      <c r="DP172" s="205">
        <f t="shared" si="213"/>
        <v>0</v>
      </c>
      <c r="DQ172" s="446" t="e">
        <f t="shared" ca="1" si="214"/>
        <v>#NAME?</v>
      </c>
      <c r="DR172" s="446" t="e">
        <f t="shared" ca="1" si="215"/>
        <v>#NAME?</v>
      </c>
      <c r="DT172" s="208">
        <f t="shared" si="216"/>
        <v>0</v>
      </c>
      <c r="DU172" s="446" t="e">
        <f t="shared" ca="1" si="217"/>
        <v>#NAME?</v>
      </c>
      <c r="DV172" s="446" t="e">
        <f t="shared" ca="1" si="218"/>
        <v>#NAME?</v>
      </c>
    </row>
    <row r="173" spans="1:126" ht="15" customHeight="1" x14ac:dyDescent="0.25">
      <c r="A173" s="448" t="str">
        <f>IFERROR(ROUNDUP(IF(OR(N173="PIPAY450",N173="PIPAY900"),MRIt(J173,M173,V173,N173),IF(N173="PIOGFCPAY450",MAX(60,(0.3*J173)+35),"")),1),"")</f>
        <v/>
      </c>
      <c r="B173" s="413">
        <v>151</v>
      </c>
      <c r="C173" s="414"/>
      <c r="D173" s="449"/>
      <c r="E173" s="416" t="str">
        <f>IF('EXIST IP'!A152="","",'EXIST IP'!A152)</f>
        <v/>
      </c>
      <c r="F173" s="450" t="str">
        <f>IF('EXIST IP'!B152="","",'EXIST IP'!B152)</f>
        <v/>
      </c>
      <c r="G173" s="450" t="str">
        <f>IF('EXIST IP'!C152="","",'EXIST IP'!C152)</f>
        <v/>
      </c>
      <c r="H173" s="418" t="str">
        <f>IF('EXIST IP'!D152="","",'EXIST IP'!D152)</f>
        <v/>
      </c>
      <c r="I173" s="451" t="str">
        <f>IF(BASELINE!D152="","",BASELINE!D152)</f>
        <v/>
      </c>
      <c r="J173" s="420"/>
      <c r="K173" s="421"/>
      <c r="L173" s="422" t="str">
        <f>IF(FINAL!D152=0,"",FINAL!D152)</f>
        <v/>
      </c>
      <c r="M173" s="421"/>
      <c r="N173" s="421"/>
      <c r="O173" s="421"/>
      <c r="P173" s="423" t="str">
        <f t="shared" si="182"/>
        <v/>
      </c>
      <c r="Q173" s="424" t="str">
        <f t="shared" si="183"/>
        <v/>
      </c>
      <c r="R173" s="456"/>
      <c r="S173" s="452" t="str">
        <f t="shared" si="159"/>
        <v/>
      </c>
      <c r="T173" s="427" t="str">
        <f>IF(OR(BASELINE!I152&gt;BASELINE!J152,FINAL!I152&gt;FINAL!J152),"M.D.","")</f>
        <v/>
      </c>
      <c r="U173" s="428" t="str">
        <f t="shared" si="184"/>
        <v/>
      </c>
      <c r="V173" s="429" t="str">
        <f t="shared" si="185"/>
        <v/>
      </c>
      <c r="W173" s="429" t="str">
        <f t="shared" si="186"/>
        <v/>
      </c>
      <c r="X173" s="430" t="str">
        <f t="shared" si="160"/>
        <v/>
      </c>
      <c r="Y173" s="429" t="str">
        <f t="shared" si="161"/>
        <v/>
      </c>
      <c r="Z173" s="429" t="str">
        <f t="shared" si="162"/>
        <v/>
      </c>
      <c r="AA173" s="429" t="str">
        <f t="shared" si="163"/>
        <v/>
      </c>
      <c r="AB173" s="429" t="str">
        <f t="shared" si="164"/>
        <v/>
      </c>
      <c r="AC173" s="429" t="str">
        <f t="shared" si="165"/>
        <v/>
      </c>
      <c r="AD173" s="429" t="str">
        <f t="shared" si="166"/>
        <v/>
      </c>
      <c r="AE173" s="429" t="str">
        <f t="shared" si="187"/>
        <v/>
      </c>
      <c r="AF173" s="429" t="str">
        <f t="shared" si="177"/>
        <v/>
      </c>
      <c r="AG173" s="429" t="str">
        <f t="shared" si="167"/>
        <v/>
      </c>
      <c r="AH173" s="429" t="str">
        <f t="shared" si="168"/>
        <v/>
      </c>
      <c r="AI173" s="431" t="str">
        <f t="shared" si="178"/>
        <v/>
      </c>
      <c r="AJ173" s="429" t="str">
        <f t="shared" si="188"/>
        <v/>
      </c>
      <c r="AK173" s="429" t="str">
        <f t="shared" si="189"/>
        <v/>
      </c>
      <c r="AL173" s="429" t="str">
        <f t="shared" si="190"/>
        <v/>
      </c>
      <c r="AM173" s="429" t="str">
        <f t="shared" si="191"/>
        <v/>
      </c>
      <c r="AN173" s="432"/>
      <c r="AO173" s="432"/>
      <c r="AP173" s="205"/>
      <c r="AQ173" s="205"/>
      <c r="AR173" s="205"/>
      <c r="AS173" s="205"/>
      <c r="AT173" s="205"/>
      <c r="AU173" s="205"/>
      <c r="AV173" s="205"/>
      <c r="AW173" s="205"/>
      <c r="AX173" s="205"/>
      <c r="AY173" s="205"/>
      <c r="AZ173" s="432"/>
      <c r="BU173" s="152">
        <v>151</v>
      </c>
      <c r="BV173" s="433" t="str">
        <f t="shared" si="179"/>
        <v/>
      </c>
      <c r="BW173" s="433" t="str">
        <f t="shared" si="180"/>
        <v/>
      </c>
      <c r="BX173" s="434" t="str">
        <f t="shared" si="181"/>
        <v/>
      </c>
      <c r="BY173" s="205" t="str">
        <f t="shared" si="169"/>
        <v/>
      </c>
      <c r="BZ173" s="205" t="str">
        <f t="shared" si="170"/>
        <v/>
      </c>
      <c r="CA173" s="207" t="str">
        <f t="shared" si="171"/>
        <v/>
      </c>
      <c r="CB173" s="453" t="str">
        <f>IF(BY173="","",COUNTIF(BY$23:BY172,"&lt;1")+1)</f>
        <v/>
      </c>
      <c r="CC173" s="205" t="str">
        <f t="shared" si="172"/>
        <v/>
      </c>
      <c r="CD173" s="436" t="str">
        <f t="shared" si="173"/>
        <v/>
      </c>
      <c r="CE173" s="433" t="str">
        <f t="shared" si="176"/>
        <v/>
      </c>
      <c r="CF173" s="438" t="str">
        <f t="shared" si="174"/>
        <v/>
      </c>
      <c r="CG173" s="433" t="str">
        <f t="shared" si="175"/>
        <v/>
      </c>
      <c r="CH173" s="439"/>
      <c r="CI173" s="205" t="str">
        <f t="shared" si="192"/>
        <v/>
      </c>
      <c r="CJ173" s="205" t="str">
        <f t="shared" si="193"/>
        <v/>
      </c>
      <c r="CK173" s="205" t="str">
        <f>IF(OR(N173="PIPAY450",N173="PIPAY900"),MRIt(J173,M173,V173,N173),IF(N173="OGFConNEW",MRIt(H173,M173,V173,N173),IF(N173="PIOGFCPAY450",MAX(60,(0.3*J173)+35),"")))</f>
        <v/>
      </c>
      <c r="CL173" s="205" t="str">
        <f t="shared" si="194"/>
        <v/>
      </c>
      <c r="CM173" s="208">
        <f t="shared" si="195"/>
        <v>0</v>
      </c>
      <c r="CN173" s="440" t="str">
        <f>IFERROR(IF(N173="60PAY900",ADJ60x(CM173),IF(N173="75PAY450",ADJ75x(CM173),IF(N173="PIPAY900",ADJPoTthick(CM173,CL173),IF(N173="PIPAY450",ADJPoTthin(CM173,CL173),IF(N173="OGFConNEW",ADJPoTogfc(CL173),""))))),"must corr")</f>
        <v/>
      </c>
      <c r="CO173" s="441" t="str">
        <f t="shared" si="196"/>
        <v/>
      </c>
      <c r="CQ173" s="205" t="str">
        <f t="shared" si="197"/>
        <v/>
      </c>
      <c r="CR173" s="205" t="str">
        <f>IF(OR(N173="PIPAY450",N173="PIPAY900",N173="PIOGFCPAY450",N173="75OGFCPAY450"),MRIt(J173,M173,V173,N173),IF(N173="OGFConNEW",MRIt(H173,M173,V173,N173),""))</f>
        <v/>
      </c>
      <c r="CS173" s="205" t="str">
        <f t="shared" si="198"/>
        <v/>
      </c>
      <c r="CT173" s="208" t="str">
        <f t="shared" si="199"/>
        <v/>
      </c>
      <c r="CU173" s="440" t="str">
        <f>IFERROR(IF(N173="60PAY900",ADJ60x(CT173),IF(N173="75PAY450",ADJ75x(CT173),IF(N173="PIPAY900",ADJPoTthick(CT173,CS173),IF(N173="PIPAY450",ADJPoTthin(CT173,CS173),IF(N173="OGFConNEW",ADJPoTogfc(CS173),""))))),"must corr")</f>
        <v/>
      </c>
      <c r="CV173" s="442" t="str">
        <f t="shared" si="200"/>
        <v/>
      </c>
      <c r="CW173" s="443"/>
      <c r="CY173" s="207"/>
      <c r="CZ173" s="444" t="s">
        <v>1876</v>
      </c>
      <c r="DA173" s="445" t="str">
        <f>IFERROR(IF(AZ173=TRUE,corval(CO173,CV173),CO173),CZ173)</f>
        <v/>
      </c>
      <c r="DB173" s="205" t="b">
        <f t="shared" si="201"/>
        <v>0</v>
      </c>
      <c r="DC173" s="205" t="b">
        <f t="shared" si="202"/>
        <v>1</v>
      </c>
      <c r="DD173" s="205" t="b">
        <f t="shared" si="203"/>
        <v>1</v>
      </c>
      <c r="DE173" s="446" t="str">
        <f t="shared" si="204"/>
        <v/>
      </c>
      <c r="DG173" s="208" t="str">
        <f t="shared" si="205"/>
        <v/>
      </c>
      <c r="DH173" s="208">
        <f t="shared" si="206"/>
        <v>0</v>
      </c>
      <c r="DI173" s="205" t="e">
        <f t="shared" si="207"/>
        <v>#VALUE!</v>
      </c>
      <c r="DJ173" s="205" t="e">
        <f t="shared" si="208"/>
        <v>#VALUE!</v>
      </c>
      <c r="DK173" s="205" t="e">
        <f t="shared" si="209"/>
        <v>#VALUE!</v>
      </c>
      <c r="DM173" s="208">
        <f t="shared" si="210"/>
        <v>0</v>
      </c>
      <c r="DN173" s="208">
        <f t="shared" si="211"/>
        <v>0</v>
      </c>
      <c r="DO173" s="205">
        <f t="shared" si="212"/>
        <v>75</v>
      </c>
      <c r="DP173" s="205">
        <f t="shared" si="213"/>
        <v>0</v>
      </c>
      <c r="DQ173" s="446" t="e">
        <f t="shared" ca="1" si="214"/>
        <v>#NAME?</v>
      </c>
      <c r="DR173" s="446" t="e">
        <f t="shared" ca="1" si="215"/>
        <v>#NAME?</v>
      </c>
      <c r="DT173" s="208">
        <f t="shared" si="216"/>
        <v>0</v>
      </c>
      <c r="DU173" s="446" t="e">
        <f t="shared" ca="1" si="217"/>
        <v>#NAME?</v>
      </c>
      <c r="DV173" s="446" t="e">
        <f t="shared" ca="1" si="218"/>
        <v>#NAME?</v>
      </c>
    </row>
    <row r="174" spans="1:126" ht="16.5" thickBot="1" x14ac:dyDescent="0.3">
      <c r="A174" s="448" t="str">
        <f>IFERROR(ROUNDUP(IF(OR(N174="PIPAY450",N174="PIPAY900"),MRIt(J174,M174,V174,N174),IF(N174="PIOGFCPAY450",MAX(60,(0.3*J174)+35),"")),1),"")</f>
        <v/>
      </c>
      <c r="B174" s="413">
        <v>152</v>
      </c>
      <c r="C174" s="414"/>
      <c r="D174" s="449"/>
      <c r="E174" s="457" t="str">
        <f>IF('EXIST IP'!A153="","",'EXIST IP'!A153)</f>
        <v/>
      </c>
      <c r="F174" s="458" t="str">
        <f>IF('EXIST IP'!B153="","",'EXIST IP'!B153)</f>
        <v/>
      </c>
      <c r="G174" s="458" t="str">
        <f>IF('EXIST IP'!C153="","",'EXIST IP'!C153)</f>
        <v/>
      </c>
      <c r="H174" s="459" t="str">
        <f>IF('EXIST IP'!D153="","",'EXIST IP'!D153)</f>
        <v/>
      </c>
      <c r="I174" s="460" t="str">
        <f>IF(BASELINE!D153="","",BASELINE!D153)</f>
        <v/>
      </c>
      <c r="J174" s="420"/>
      <c r="K174" s="421"/>
      <c r="L174" s="422" t="str">
        <f>IF(FINAL!D153=0,"",FINAL!D153)</f>
        <v/>
      </c>
      <c r="M174" s="421"/>
      <c r="N174" s="421"/>
      <c r="O174" s="421"/>
      <c r="P174" s="423" t="str">
        <f t="shared" si="182"/>
        <v/>
      </c>
      <c r="Q174" s="424" t="str">
        <f t="shared" si="183"/>
        <v/>
      </c>
      <c r="R174" s="456"/>
      <c r="S174" s="452" t="str">
        <f t="shared" si="159"/>
        <v/>
      </c>
      <c r="T174" s="427" t="str">
        <f>IF(OR(BASELINE!I153&gt;BASELINE!J153,FINAL!I153&gt;FINAL!J153),"M.D.","")</f>
        <v/>
      </c>
      <c r="U174" s="428" t="str">
        <f t="shared" si="184"/>
        <v/>
      </c>
      <c r="V174" s="429" t="str">
        <f t="shared" si="185"/>
        <v/>
      </c>
      <c r="W174" s="429" t="str">
        <f t="shared" si="186"/>
        <v/>
      </c>
      <c r="X174" s="430" t="str">
        <f t="shared" si="160"/>
        <v/>
      </c>
      <c r="Y174" s="429" t="str">
        <f t="shared" si="161"/>
        <v/>
      </c>
      <c r="Z174" s="429" t="str">
        <f t="shared" si="162"/>
        <v/>
      </c>
      <c r="AA174" s="429" t="str">
        <f t="shared" si="163"/>
        <v/>
      </c>
      <c r="AB174" s="429" t="str">
        <f t="shared" si="164"/>
        <v/>
      </c>
      <c r="AC174" s="429" t="str">
        <f t="shared" si="165"/>
        <v/>
      </c>
      <c r="AD174" s="429" t="str">
        <f t="shared" si="166"/>
        <v/>
      </c>
      <c r="AE174" s="429" t="str">
        <f t="shared" si="187"/>
        <v/>
      </c>
      <c r="AF174" s="429" t="str">
        <f t="shared" si="177"/>
        <v/>
      </c>
      <c r="AG174" s="429" t="str">
        <f t="shared" si="167"/>
        <v/>
      </c>
      <c r="AH174" s="429" t="str">
        <f t="shared" si="168"/>
        <v/>
      </c>
      <c r="AI174" s="431" t="str">
        <f t="shared" si="178"/>
        <v/>
      </c>
      <c r="AJ174" s="429" t="str">
        <f t="shared" si="188"/>
        <v/>
      </c>
      <c r="AK174" s="429" t="str">
        <f t="shared" si="189"/>
        <v/>
      </c>
      <c r="AL174" s="429" t="str">
        <f t="shared" si="190"/>
        <v/>
      </c>
      <c r="AM174" s="429" t="str">
        <f t="shared" si="191"/>
        <v/>
      </c>
      <c r="AN174" s="432"/>
      <c r="AO174" s="432"/>
      <c r="AP174" s="205"/>
      <c r="AQ174" s="205"/>
      <c r="AR174" s="205"/>
      <c r="AS174" s="205"/>
      <c r="AT174" s="205"/>
      <c r="AU174" s="205"/>
      <c r="AV174" s="205"/>
      <c r="AW174" s="205"/>
      <c r="AX174" s="205"/>
      <c r="AY174" s="205"/>
      <c r="AZ174" s="432"/>
      <c r="BU174" s="152">
        <v>152</v>
      </c>
      <c r="BV174" s="433" t="str">
        <f t="shared" si="179"/>
        <v/>
      </c>
      <c r="BW174" s="433" t="str">
        <f t="shared" si="180"/>
        <v/>
      </c>
      <c r="BX174" s="434" t="str">
        <f t="shared" si="181"/>
        <v/>
      </c>
      <c r="BY174" s="205" t="str">
        <f t="shared" si="169"/>
        <v/>
      </c>
      <c r="BZ174" s="205" t="str">
        <f t="shared" si="170"/>
        <v/>
      </c>
      <c r="CA174" s="207" t="str">
        <f t="shared" si="171"/>
        <v/>
      </c>
      <c r="CB174" s="453" t="str">
        <f>IF(BY174="","",COUNTIF(BY$23:BY173,"&lt;1")+1)</f>
        <v/>
      </c>
      <c r="CC174" s="205" t="str">
        <f t="shared" si="172"/>
        <v/>
      </c>
      <c r="CD174" s="436" t="str">
        <f t="shared" si="173"/>
        <v/>
      </c>
      <c r="CE174" s="433" t="str">
        <f t="shared" si="176"/>
        <v/>
      </c>
      <c r="CF174" s="438" t="str">
        <f t="shared" si="174"/>
        <v/>
      </c>
      <c r="CG174" s="433" t="str">
        <f t="shared" si="175"/>
        <v/>
      </c>
      <c r="CH174" s="439"/>
      <c r="CI174" s="205" t="str">
        <f t="shared" si="192"/>
        <v/>
      </c>
      <c r="CJ174" s="205" t="str">
        <f t="shared" si="193"/>
        <v/>
      </c>
      <c r="CK174" s="205" t="str">
        <f>IF(OR(N174="PIPAY450",N174="PIPAY900"),MRIt(J174,M174,V174,N174),IF(N174="OGFConNEW",MRIt(H174,M174,V174,N174),IF(N174="PIOGFCPAY450",MAX(60,(0.3*J174)+35),"")))</f>
        <v/>
      </c>
      <c r="CL174" s="205" t="str">
        <f t="shared" si="194"/>
        <v/>
      </c>
      <c r="CM174" s="208">
        <f t="shared" si="195"/>
        <v>0</v>
      </c>
      <c r="CN174" s="440" t="str">
        <f>IFERROR(IF(N174="60PAY900",ADJ60x(CM174),IF(N174="75PAY450",ADJ75x(CM174),IF(N174="PIPAY900",ADJPoTthick(CM174,CL174),IF(N174="PIPAY450",ADJPoTthin(CM174,CL174),IF(N174="OGFConNEW",ADJPoTogfc(CL174),""))))),"must corr")</f>
        <v/>
      </c>
      <c r="CO174" s="441" t="str">
        <f t="shared" si="196"/>
        <v/>
      </c>
      <c r="CQ174" s="205" t="str">
        <f t="shared" si="197"/>
        <v/>
      </c>
      <c r="CR174" s="205" t="str">
        <f>IF(OR(N174="PIPAY450",N174="PIPAY900",N174="PIOGFCPAY450",N174="75OGFCPAY450"),MRIt(J174,M174,V174,N174),IF(N174="OGFConNEW",MRIt(H174,M174,V174,N174),""))</f>
        <v/>
      </c>
      <c r="CS174" s="205" t="str">
        <f t="shared" si="198"/>
        <v/>
      </c>
      <c r="CT174" s="208" t="str">
        <f t="shared" si="199"/>
        <v/>
      </c>
      <c r="CU174" s="440" t="str">
        <f>IFERROR(IF(N174="60PAY900",ADJ60x(CT174),IF(N174="75PAY450",ADJ75x(CT174),IF(N174="PIPAY900",ADJPoTthick(CT174,CS174),IF(N174="PIPAY450",ADJPoTthin(CT174,CS174),IF(N174="OGFConNEW",ADJPoTogfc(CS174),""))))),"must corr")</f>
        <v/>
      </c>
      <c r="CV174" s="442" t="str">
        <f t="shared" si="200"/>
        <v/>
      </c>
      <c r="CW174" s="443"/>
      <c r="CY174" s="207"/>
      <c r="CZ174" s="444" t="s">
        <v>1876</v>
      </c>
      <c r="DA174" s="445" t="str">
        <f>IFERROR(IF(AZ174=TRUE,corval(CO174,CV174),CO174),CZ174)</f>
        <v/>
      </c>
      <c r="DB174" s="205" t="b">
        <f t="shared" si="201"/>
        <v>0</v>
      </c>
      <c r="DC174" s="205" t="b">
        <f t="shared" si="202"/>
        <v>1</v>
      </c>
      <c r="DD174" s="205" t="b">
        <f t="shared" si="203"/>
        <v>1</v>
      </c>
      <c r="DE174" s="446" t="str">
        <f t="shared" si="204"/>
        <v/>
      </c>
      <c r="DG174" s="208" t="str">
        <f t="shared" si="205"/>
        <v/>
      </c>
      <c r="DH174" s="208">
        <f t="shared" si="206"/>
        <v>0</v>
      </c>
      <c r="DI174" s="205" t="e">
        <f t="shared" si="207"/>
        <v>#VALUE!</v>
      </c>
      <c r="DJ174" s="205" t="e">
        <f t="shared" si="208"/>
        <v>#VALUE!</v>
      </c>
      <c r="DK174" s="205" t="e">
        <f t="shared" si="209"/>
        <v>#VALUE!</v>
      </c>
      <c r="DM174" s="208">
        <f t="shared" si="210"/>
        <v>0</v>
      </c>
      <c r="DN174" s="208">
        <f t="shared" si="211"/>
        <v>0</v>
      </c>
      <c r="DO174" s="205">
        <f t="shared" si="212"/>
        <v>75</v>
      </c>
      <c r="DP174" s="205">
        <f t="shared" si="213"/>
        <v>0</v>
      </c>
      <c r="DQ174" s="446" t="e">
        <f t="shared" ca="1" si="214"/>
        <v>#NAME?</v>
      </c>
      <c r="DR174" s="446" t="e">
        <f t="shared" ca="1" si="215"/>
        <v>#NAME?</v>
      </c>
      <c r="DT174" s="208">
        <f t="shared" si="216"/>
        <v>0</v>
      </c>
      <c r="DU174" s="446" t="e">
        <f t="shared" ca="1" si="217"/>
        <v>#NAME?</v>
      </c>
      <c r="DV174" s="446" t="e">
        <f t="shared" ca="1" si="218"/>
        <v>#NAME?</v>
      </c>
    </row>
    <row r="175" spans="1:126" ht="15.75" x14ac:dyDescent="0.25">
      <c r="A175" s="448" t="str">
        <f>IFERROR(ROUNDUP(IF(OR(N175="PIPAY450",N175="PIPAY900"),MRIt(J175,M175,V175,N175),IF(N175="PIOGFCPAY450",MAX(60,(0.3*J175)+35),"")),1),"")</f>
        <v/>
      </c>
      <c r="B175" s="413">
        <v>153</v>
      </c>
      <c r="C175" s="414"/>
      <c r="D175" s="449"/>
      <c r="E175" s="416" t="str">
        <f>IF('EXIST IP'!A154="","",'EXIST IP'!A154)</f>
        <v/>
      </c>
      <c r="F175" s="450" t="str">
        <f>IF('EXIST IP'!B154="","",'EXIST IP'!B154)</f>
        <v/>
      </c>
      <c r="G175" s="450" t="str">
        <f>IF('EXIST IP'!C154="","",'EXIST IP'!C154)</f>
        <v/>
      </c>
      <c r="H175" s="418" t="str">
        <f>IF('EXIST IP'!D154="","",'EXIST IP'!D154)</f>
        <v/>
      </c>
      <c r="I175" s="451" t="str">
        <f>IF(BASELINE!D154="","",BASELINE!D154)</f>
        <v/>
      </c>
      <c r="J175" s="420"/>
      <c r="K175" s="421"/>
      <c r="L175" s="422" t="str">
        <f>IF(FINAL!D154=0,"",FINAL!D154)</f>
        <v/>
      </c>
      <c r="M175" s="421"/>
      <c r="N175" s="421"/>
      <c r="O175" s="421"/>
      <c r="P175" s="423" t="str">
        <f t="shared" si="182"/>
        <v/>
      </c>
      <c r="Q175" s="424" t="str">
        <f t="shared" si="183"/>
        <v/>
      </c>
      <c r="R175" s="456"/>
      <c r="S175" s="452" t="str">
        <f t="shared" si="159"/>
        <v/>
      </c>
      <c r="T175" s="427" t="str">
        <f>IF(OR(BASELINE!I154&gt;BASELINE!J154,FINAL!I154&gt;FINAL!J154),"M.D.","")</f>
        <v/>
      </c>
      <c r="U175" s="428" t="str">
        <f t="shared" si="184"/>
        <v/>
      </c>
      <c r="V175" s="429" t="str">
        <f t="shared" si="185"/>
        <v/>
      </c>
      <c r="W175" s="429" t="str">
        <f t="shared" si="186"/>
        <v/>
      </c>
      <c r="X175" s="430" t="str">
        <f t="shared" si="160"/>
        <v/>
      </c>
      <c r="Y175" s="429" t="str">
        <f t="shared" si="161"/>
        <v/>
      </c>
      <c r="Z175" s="429" t="str">
        <f t="shared" si="162"/>
        <v/>
      </c>
      <c r="AA175" s="429" t="str">
        <f t="shared" si="163"/>
        <v/>
      </c>
      <c r="AB175" s="429" t="str">
        <f t="shared" si="164"/>
        <v/>
      </c>
      <c r="AC175" s="429" t="str">
        <f t="shared" si="165"/>
        <v/>
      </c>
      <c r="AD175" s="429" t="str">
        <f t="shared" si="166"/>
        <v/>
      </c>
      <c r="AE175" s="429" t="str">
        <f t="shared" si="187"/>
        <v/>
      </c>
      <c r="AF175" s="429" t="str">
        <f t="shared" si="177"/>
        <v/>
      </c>
      <c r="AG175" s="429" t="str">
        <f t="shared" si="167"/>
        <v/>
      </c>
      <c r="AH175" s="429" t="str">
        <f t="shared" si="168"/>
        <v/>
      </c>
      <c r="AI175" s="431" t="str">
        <f t="shared" si="178"/>
        <v/>
      </c>
      <c r="AJ175" s="429" t="str">
        <f t="shared" si="188"/>
        <v/>
      </c>
      <c r="AK175" s="429" t="str">
        <f t="shared" si="189"/>
        <v/>
      </c>
      <c r="AL175" s="429" t="str">
        <f t="shared" si="190"/>
        <v/>
      </c>
      <c r="AM175" s="429" t="str">
        <f t="shared" si="191"/>
        <v/>
      </c>
      <c r="AN175" s="432"/>
      <c r="AO175" s="432"/>
      <c r="AP175" s="205"/>
      <c r="AQ175" s="205"/>
      <c r="AR175" s="205"/>
      <c r="AS175" s="205"/>
      <c r="AT175" s="205"/>
      <c r="AU175" s="205"/>
      <c r="AV175" s="205"/>
      <c r="AW175" s="205"/>
      <c r="AX175" s="205"/>
      <c r="AY175" s="205"/>
      <c r="AZ175" s="432"/>
      <c r="BU175" s="152">
        <v>153</v>
      </c>
      <c r="BV175" s="433" t="str">
        <f t="shared" si="179"/>
        <v/>
      </c>
      <c r="BW175" s="433" t="str">
        <f t="shared" si="180"/>
        <v/>
      </c>
      <c r="BX175" s="434" t="str">
        <f t="shared" si="181"/>
        <v/>
      </c>
      <c r="BY175" s="205" t="str">
        <f t="shared" si="169"/>
        <v/>
      </c>
      <c r="BZ175" s="205" t="str">
        <f t="shared" si="170"/>
        <v/>
      </c>
      <c r="CA175" s="207" t="str">
        <f t="shared" si="171"/>
        <v/>
      </c>
      <c r="CB175" s="453" t="str">
        <f>IF(BY175="","",COUNTIF(BY$23:BY174,"&lt;1")+1)</f>
        <v/>
      </c>
      <c r="CC175" s="205" t="str">
        <f t="shared" si="172"/>
        <v/>
      </c>
      <c r="CD175" s="436" t="str">
        <f t="shared" si="173"/>
        <v/>
      </c>
      <c r="CE175" s="433" t="str">
        <f t="shared" si="176"/>
        <v/>
      </c>
      <c r="CF175" s="438" t="str">
        <f t="shared" si="174"/>
        <v/>
      </c>
      <c r="CG175" s="433" t="str">
        <f t="shared" si="175"/>
        <v/>
      </c>
      <c r="CH175" s="439"/>
      <c r="CI175" s="205" t="str">
        <f t="shared" si="192"/>
        <v/>
      </c>
      <c r="CJ175" s="205" t="str">
        <f t="shared" si="193"/>
        <v/>
      </c>
      <c r="CK175" s="205" t="str">
        <f>IF(OR(N175="PIPAY450",N175="PIPAY900"),MRIt(J175,M175,V175,N175),IF(N175="OGFConNEW",MRIt(H175,M175,V175,N175),IF(N175="PIOGFCPAY450",MAX(60,(0.3*J175)+35),"")))</f>
        <v/>
      </c>
      <c r="CL175" s="205" t="str">
        <f t="shared" si="194"/>
        <v/>
      </c>
      <c r="CM175" s="208">
        <f t="shared" si="195"/>
        <v>0</v>
      </c>
      <c r="CN175" s="440" t="str">
        <f>IFERROR(IF(N175="60PAY900",ADJ60x(CM175),IF(N175="75PAY450",ADJ75x(CM175),IF(N175="PIPAY900",ADJPoTthick(CM175,CL175),IF(N175="PIPAY450",ADJPoTthin(CM175,CL175),IF(N175="OGFConNEW",ADJPoTogfc(CL175),""))))),"must corr")</f>
        <v/>
      </c>
      <c r="CO175" s="441" t="str">
        <f t="shared" si="196"/>
        <v/>
      </c>
      <c r="CQ175" s="205" t="str">
        <f t="shared" si="197"/>
        <v/>
      </c>
      <c r="CR175" s="205" t="str">
        <f>IF(OR(N175="PIPAY450",N175="PIPAY900",N175="PIOGFCPAY450",N175="75OGFCPAY450"),MRIt(J175,M175,V175,N175),IF(N175="OGFConNEW",MRIt(H175,M175,V175,N175),""))</f>
        <v/>
      </c>
      <c r="CS175" s="205" t="str">
        <f t="shared" si="198"/>
        <v/>
      </c>
      <c r="CT175" s="208" t="str">
        <f t="shared" si="199"/>
        <v/>
      </c>
      <c r="CU175" s="440" t="str">
        <f>IFERROR(IF(N175="60PAY900",ADJ60x(CT175),IF(N175="75PAY450",ADJ75x(CT175),IF(N175="PIPAY900",ADJPoTthick(CT175,CS175),IF(N175="PIPAY450",ADJPoTthin(CT175,CS175),IF(N175="OGFConNEW",ADJPoTogfc(CS175),""))))),"must corr")</f>
        <v/>
      </c>
      <c r="CV175" s="442" t="str">
        <f t="shared" si="200"/>
        <v/>
      </c>
      <c r="CW175" s="443"/>
      <c r="CY175" s="207"/>
      <c r="CZ175" s="444" t="s">
        <v>1876</v>
      </c>
      <c r="DA175" s="445" t="str">
        <f>IFERROR(IF(AZ175=TRUE,corval(CO175,CV175),CO175),CZ175)</f>
        <v/>
      </c>
      <c r="DB175" s="205" t="b">
        <f t="shared" si="201"/>
        <v>0</v>
      </c>
      <c r="DC175" s="205" t="b">
        <f t="shared" si="202"/>
        <v>1</v>
      </c>
      <c r="DD175" s="205" t="b">
        <f t="shared" si="203"/>
        <v>1</v>
      </c>
      <c r="DE175" s="446" t="str">
        <f t="shared" si="204"/>
        <v/>
      </c>
      <c r="DG175" s="208" t="str">
        <f t="shared" si="205"/>
        <v/>
      </c>
      <c r="DH175" s="208">
        <f t="shared" si="206"/>
        <v>0</v>
      </c>
      <c r="DI175" s="205" t="e">
        <f t="shared" si="207"/>
        <v>#VALUE!</v>
      </c>
      <c r="DJ175" s="205" t="e">
        <f t="shared" si="208"/>
        <v>#VALUE!</v>
      </c>
      <c r="DK175" s="205" t="e">
        <f t="shared" si="209"/>
        <v>#VALUE!</v>
      </c>
      <c r="DM175" s="208">
        <f t="shared" si="210"/>
        <v>0</v>
      </c>
      <c r="DN175" s="208">
        <f t="shared" si="211"/>
        <v>0</v>
      </c>
      <c r="DO175" s="205">
        <f t="shared" si="212"/>
        <v>75</v>
      </c>
      <c r="DP175" s="205">
        <f t="shared" si="213"/>
        <v>0</v>
      </c>
      <c r="DQ175" s="446" t="e">
        <f t="shared" ca="1" si="214"/>
        <v>#NAME?</v>
      </c>
      <c r="DR175" s="446" t="e">
        <f t="shared" ca="1" si="215"/>
        <v>#NAME?</v>
      </c>
      <c r="DT175" s="208">
        <f t="shared" si="216"/>
        <v>0</v>
      </c>
      <c r="DU175" s="446" t="e">
        <f t="shared" ca="1" si="217"/>
        <v>#NAME?</v>
      </c>
      <c r="DV175" s="446" t="e">
        <f t="shared" ca="1" si="218"/>
        <v>#NAME?</v>
      </c>
    </row>
    <row r="176" spans="1:126" ht="15.75" customHeight="1" thickBot="1" x14ac:dyDescent="0.3">
      <c r="A176" s="448" t="str">
        <f>IFERROR(ROUNDUP(IF(OR(N176="PIPAY450",N176="PIPAY900"),MRIt(J176,M176,V176,N176),IF(N176="PIOGFCPAY450",MAX(60,(0.3*J176)+35),"")),1),"")</f>
        <v/>
      </c>
      <c r="B176" s="413">
        <v>154</v>
      </c>
      <c r="C176" s="414"/>
      <c r="D176" s="449"/>
      <c r="E176" s="457" t="str">
        <f>IF('EXIST IP'!A155="","",'EXIST IP'!A155)</f>
        <v/>
      </c>
      <c r="F176" s="458" t="str">
        <f>IF('EXIST IP'!B155="","",'EXIST IP'!B155)</f>
        <v/>
      </c>
      <c r="G176" s="458" t="str">
        <f>IF('EXIST IP'!C155="","",'EXIST IP'!C155)</f>
        <v/>
      </c>
      <c r="H176" s="459" t="str">
        <f>IF('EXIST IP'!D155="","",'EXIST IP'!D155)</f>
        <v/>
      </c>
      <c r="I176" s="460" t="str">
        <f>IF(BASELINE!D155="","",BASELINE!D155)</f>
        <v/>
      </c>
      <c r="J176" s="420"/>
      <c r="K176" s="421"/>
      <c r="L176" s="422" t="str">
        <f>IF(FINAL!D155=0,"",FINAL!D155)</f>
        <v/>
      </c>
      <c r="M176" s="421"/>
      <c r="N176" s="421"/>
      <c r="O176" s="421"/>
      <c r="P176" s="423" t="str">
        <f t="shared" si="182"/>
        <v/>
      </c>
      <c r="Q176" s="424" t="str">
        <f t="shared" si="183"/>
        <v/>
      </c>
      <c r="R176" s="456"/>
      <c r="S176" s="452" t="str">
        <f t="shared" si="159"/>
        <v/>
      </c>
      <c r="T176" s="427" t="str">
        <f>IF(OR(BASELINE!I155&gt;BASELINE!J155,FINAL!I155&gt;FINAL!J155),"M.D.","")</f>
        <v/>
      </c>
      <c r="U176" s="428" t="str">
        <f t="shared" si="184"/>
        <v/>
      </c>
      <c r="V176" s="429" t="str">
        <f t="shared" si="185"/>
        <v/>
      </c>
      <c r="W176" s="429" t="str">
        <f t="shared" si="186"/>
        <v/>
      </c>
      <c r="X176" s="430" t="str">
        <f t="shared" si="160"/>
        <v/>
      </c>
      <c r="Y176" s="429" t="str">
        <f t="shared" si="161"/>
        <v/>
      </c>
      <c r="Z176" s="429" t="str">
        <f t="shared" si="162"/>
        <v/>
      </c>
      <c r="AA176" s="429" t="str">
        <f t="shared" si="163"/>
        <v/>
      </c>
      <c r="AB176" s="429" t="str">
        <f t="shared" si="164"/>
        <v/>
      </c>
      <c r="AC176" s="429" t="str">
        <f t="shared" si="165"/>
        <v/>
      </c>
      <c r="AD176" s="429" t="str">
        <f t="shared" si="166"/>
        <v/>
      </c>
      <c r="AE176" s="429" t="str">
        <f t="shared" si="187"/>
        <v/>
      </c>
      <c r="AF176" s="429" t="str">
        <f t="shared" si="177"/>
        <v/>
      </c>
      <c r="AG176" s="429" t="str">
        <f t="shared" si="167"/>
        <v/>
      </c>
      <c r="AH176" s="429" t="str">
        <f t="shared" si="168"/>
        <v/>
      </c>
      <c r="AI176" s="431" t="str">
        <f t="shared" si="178"/>
        <v/>
      </c>
      <c r="AJ176" s="429" t="str">
        <f t="shared" si="188"/>
        <v/>
      </c>
      <c r="AK176" s="429" t="str">
        <f t="shared" si="189"/>
        <v/>
      </c>
      <c r="AL176" s="429" t="str">
        <f t="shared" si="190"/>
        <v/>
      </c>
      <c r="AM176" s="429" t="str">
        <f t="shared" si="191"/>
        <v/>
      </c>
      <c r="AN176" s="432"/>
      <c r="AO176" s="432"/>
      <c r="AP176" s="205"/>
      <c r="AQ176" s="205"/>
      <c r="AR176" s="205"/>
      <c r="AS176" s="205"/>
      <c r="AT176" s="205"/>
      <c r="AU176" s="205"/>
      <c r="AV176" s="205"/>
      <c r="AW176" s="205"/>
      <c r="AX176" s="205"/>
      <c r="AY176" s="205"/>
      <c r="AZ176" s="432"/>
      <c r="BU176" s="152">
        <v>154</v>
      </c>
      <c r="BV176" s="433" t="str">
        <f t="shared" si="179"/>
        <v/>
      </c>
      <c r="BW176" s="433" t="str">
        <f t="shared" si="180"/>
        <v/>
      </c>
      <c r="BX176" s="434" t="str">
        <f t="shared" si="181"/>
        <v/>
      </c>
      <c r="BY176" s="205" t="str">
        <f t="shared" si="169"/>
        <v/>
      </c>
      <c r="BZ176" s="205" t="str">
        <f t="shared" si="170"/>
        <v/>
      </c>
      <c r="CA176" s="207" t="str">
        <f t="shared" si="171"/>
        <v/>
      </c>
      <c r="CB176" s="453" t="str">
        <f>IF(BY176="","",COUNTIF(BY$23:BY175,"&lt;1")+1)</f>
        <v/>
      </c>
      <c r="CC176" s="205" t="str">
        <f t="shared" si="172"/>
        <v/>
      </c>
      <c r="CD176" s="436" t="str">
        <f t="shared" si="173"/>
        <v/>
      </c>
      <c r="CE176" s="433" t="str">
        <f t="shared" si="176"/>
        <v/>
      </c>
      <c r="CF176" s="438" t="str">
        <f t="shared" si="174"/>
        <v/>
      </c>
      <c r="CG176" s="433" t="str">
        <f t="shared" si="175"/>
        <v/>
      </c>
      <c r="CH176" s="439"/>
      <c r="CI176" s="205" t="str">
        <f t="shared" si="192"/>
        <v/>
      </c>
      <c r="CJ176" s="205" t="str">
        <f t="shared" si="193"/>
        <v/>
      </c>
      <c r="CK176" s="205" t="str">
        <f>IF(OR(N176="PIPAY450",N176="PIPAY900"),MRIt(J176,M176,V176,N176),IF(N176="OGFConNEW",MRIt(H176,M176,V176,N176),IF(N176="PIOGFCPAY450",MAX(60,(0.3*J176)+35),"")))</f>
        <v/>
      </c>
      <c r="CL176" s="205" t="str">
        <f t="shared" si="194"/>
        <v/>
      </c>
      <c r="CM176" s="208">
        <f t="shared" si="195"/>
        <v>0</v>
      </c>
      <c r="CN176" s="440" t="str">
        <f>IFERROR(IF(N176="60PAY900",ADJ60x(CM176),IF(N176="75PAY450",ADJ75x(CM176),IF(N176="PIPAY900",ADJPoTthick(CM176,CL176),IF(N176="PIPAY450",ADJPoTthin(CM176,CL176),IF(N176="OGFConNEW",ADJPoTogfc(CL176),""))))),"must corr")</f>
        <v/>
      </c>
      <c r="CO176" s="441" t="str">
        <f t="shared" si="196"/>
        <v/>
      </c>
      <c r="CQ176" s="205" t="str">
        <f t="shared" si="197"/>
        <v/>
      </c>
      <c r="CR176" s="205" t="str">
        <f>IF(OR(N176="PIPAY450",N176="PIPAY900",N176="PIOGFCPAY450",N176="75OGFCPAY450"),MRIt(J176,M176,V176,N176),IF(N176="OGFConNEW",MRIt(H176,M176,V176,N176),""))</f>
        <v/>
      </c>
      <c r="CS176" s="205" t="str">
        <f t="shared" si="198"/>
        <v/>
      </c>
      <c r="CT176" s="208" t="str">
        <f t="shared" si="199"/>
        <v/>
      </c>
      <c r="CU176" s="440" t="str">
        <f>IFERROR(IF(N176="60PAY900",ADJ60x(CT176),IF(N176="75PAY450",ADJ75x(CT176),IF(N176="PIPAY900",ADJPoTthick(CT176,CS176),IF(N176="PIPAY450",ADJPoTthin(CT176,CS176),IF(N176="OGFConNEW",ADJPoTogfc(CS176),""))))),"must corr")</f>
        <v/>
      </c>
      <c r="CV176" s="442" t="str">
        <f t="shared" si="200"/>
        <v/>
      </c>
      <c r="CW176" s="443"/>
      <c r="CY176" s="207"/>
      <c r="CZ176" s="444" t="s">
        <v>1876</v>
      </c>
      <c r="DA176" s="445" t="str">
        <f>IFERROR(IF(AZ176=TRUE,corval(CO176,CV176),CO176),CZ176)</f>
        <v/>
      </c>
      <c r="DB176" s="205" t="b">
        <f t="shared" si="201"/>
        <v>0</v>
      </c>
      <c r="DC176" s="205" t="b">
        <f t="shared" si="202"/>
        <v>1</v>
      </c>
      <c r="DD176" s="205" t="b">
        <f t="shared" si="203"/>
        <v>1</v>
      </c>
      <c r="DE176" s="446" t="str">
        <f t="shared" si="204"/>
        <v/>
      </c>
      <c r="DG176" s="208" t="str">
        <f t="shared" si="205"/>
        <v/>
      </c>
      <c r="DH176" s="208">
        <f t="shared" si="206"/>
        <v>0</v>
      </c>
      <c r="DI176" s="205" t="e">
        <f t="shared" si="207"/>
        <v>#VALUE!</v>
      </c>
      <c r="DJ176" s="205" t="e">
        <f t="shared" si="208"/>
        <v>#VALUE!</v>
      </c>
      <c r="DK176" s="205" t="e">
        <f t="shared" si="209"/>
        <v>#VALUE!</v>
      </c>
      <c r="DM176" s="208">
        <f t="shared" si="210"/>
        <v>0</v>
      </c>
      <c r="DN176" s="208">
        <f t="shared" si="211"/>
        <v>0</v>
      </c>
      <c r="DO176" s="205">
        <f t="shared" si="212"/>
        <v>75</v>
      </c>
      <c r="DP176" s="205">
        <f t="shared" si="213"/>
        <v>0</v>
      </c>
      <c r="DQ176" s="446" t="e">
        <f t="shared" ca="1" si="214"/>
        <v>#NAME?</v>
      </c>
      <c r="DR176" s="446" t="e">
        <f t="shared" ca="1" si="215"/>
        <v>#NAME?</v>
      </c>
      <c r="DT176" s="208">
        <f t="shared" si="216"/>
        <v>0</v>
      </c>
      <c r="DU176" s="446" t="e">
        <f t="shared" ca="1" si="217"/>
        <v>#NAME?</v>
      </c>
      <c r="DV176" s="446" t="e">
        <f t="shared" ca="1" si="218"/>
        <v>#NAME?</v>
      </c>
    </row>
    <row r="177" spans="1:126" ht="15.75" x14ac:dyDescent="0.25">
      <c r="A177" s="448" t="str">
        <f>IFERROR(ROUNDUP(IF(OR(N177="PIPAY450",N177="PIPAY900"),MRIt(J177,M177,V177,N177),IF(N177="PIOGFCPAY450",MAX(60,(0.3*J177)+35),"")),1),"")</f>
        <v/>
      </c>
      <c r="B177" s="413">
        <v>155</v>
      </c>
      <c r="C177" s="414"/>
      <c r="D177" s="449"/>
      <c r="E177" s="416" t="str">
        <f>IF('EXIST IP'!A156="","",'EXIST IP'!A156)</f>
        <v/>
      </c>
      <c r="F177" s="450" t="str">
        <f>IF('EXIST IP'!B156="","",'EXIST IP'!B156)</f>
        <v/>
      </c>
      <c r="G177" s="450" t="str">
        <f>IF('EXIST IP'!C156="","",'EXIST IP'!C156)</f>
        <v/>
      </c>
      <c r="H177" s="418" t="str">
        <f>IF('EXIST IP'!D156="","",'EXIST IP'!D156)</f>
        <v/>
      </c>
      <c r="I177" s="451" t="str">
        <f>IF(BASELINE!D156="","",BASELINE!D156)</f>
        <v/>
      </c>
      <c r="J177" s="420"/>
      <c r="K177" s="421"/>
      <c r="L177" s="422" t="str">
        <f>IF(FINAL!D156=0,"",FINAL!D156)</f>
        <v/>
      </c>
      <c r="M177" s="421"/>
      <c r="N177" s="421"/>
      <c r="O177" s="421"/>
      <c r="P177" s="423" t="str">
        <f t="shared" si="182"/>
        <v/>
      </c>
      <c r="Q177" s="424" t="str">
        <f t="shared" si="183"/>
        <v/>
      </c>
      <c r="R177" s="456"/>
      <c r="S177" s="452" t="str">
        <f t="shared" si="159"/>
        <v/>
      </c>
      <c r="T177" s="427" t="str">
        <f>IF(OR(BASELINE!I156&gt;BASELINE!J156,FINAL!I156&gt;FINAL!J156),"M.D.","")</f>
        <v/>
      </c>
      <c r="U177" s="428" t="str">
        <f t="shared" si="184"/>
        <v/>
      </c>
      <c r="V177" s="429" t="str">
        <f t="shared" si="185"/>
        <v/>
      </c>
      <c r="W177" s="429" t="str">
        <f t="shared" si="186"/>
        <v/>
      </c>
      <c r="X177" s="430" t="str">
        <f t="shared" si="160"/>
        <v/>
      </c>
      <c r="Y177" s="429" t="str">
        <f t="shared" si="161"/>
        <v/>
      </c>
      <c r="Z177" s="429" t="str">
        <f t="shared" si="162"/>
        <v/>
      </c>
      <c r="AA177" s="429" t="str">
        <f t="shared" si="163"/>
        <v/>
      </c>
      <c r="AB177" s="429" t="str">
        <f t="shared" si="164"/>
        <v/>
      </c>
      <c r="AC177" s="429" t="str">
        <f t="shared" si="165"/>
        <v/>
      </c>
      <c r="AD177" s="429" t="str">
        <f t="shared" si="166"/>
        <v/>
      </c>
      <c r="AE177" s="429" t="str">
        <f t="shared" si="187"/>
        <v/>
      </c>
      <c r="AF177" s="429" t="str">
        <f t="shared" si="177"/>
        <v/>
      </c>
      <c r="AG177" s="429" t="str">
        <f t="shared" si="167"/>
        <v/>
      </c>
      <c r="AH177" s="429" t="str">
        <f t="shared" si="168"/>
        <v/>
      </c>
      <c r="AI177" s="431" t="str">
        <f t="shared" si="178"/>
        <v/>
      </c>
      <c r="AJ177" s="429" t="str">
        <f t="shared" si="188"/>
        <v/>
      </c>
      <c r="AK177" s="429" t="str">
        <f t="shared" si="189"/>
        <v/>
      </c>
      <c r="AL177" s="429" t="str">
        <f t="shared" si="190"/>
        <v/>
      </c>
      <c r="AM177" s="429" t="str">
        <f t="shared" si="191"/>
        <v/>
      </c>
      <c r="AN177" s="432"/>
      <c r="AO177" s="432"/>
      <c r="AP177" s="205"/>
      <c r="AQ177" s="205"/>
      <c r="AR177" s="205"/>
      <c r="AS177" s="205"/>
      <c r="AT177" s="205"/>
      <c r="AU177" s="205"/>
      <c r="AV177" s="205"/>
      <c r="AW177" s="205"/>
      <c r="AX177" s="205"/>
      <c r="AY177" s="205"/>
      <c r="AZ177" s="432"/>
      <c r="BU177" s="152">
        <v>155</v>
      </c>
      <c r="BV177" s="433" t="str">
        <f t="shared" si="179"/>
        <v/>
      </c>
      <c r="BW177" s="433" t="str">
        <f t="shared" si="180"/>
        <v/>
      </c>
      <c r="BX177" s="434" t="str">
        <f t="shared" si="181"/>
        <v/>
      </c>
      <c r="BY177" s="205" t="str">
        <f t="shared" si="169"/>
        <v/>
      </c>
      <c r="BZ177" s="205" t="str">
        <f t="shared" si="170"/>
        <v/>
      </c>
      <c r="CA177" s="207" t="str">
        <f t="shared" si="171"/>
        <v/>
      </c>
      <c r="CB177" s="453" t="str">
        <f>IF(BY177="","",COUNTIF(BY$23:BY176,"&lt;1")+1)</f>
        <v/>
      </c>
      <c r="CC177" s="205" t="str">
        <f t="shared" si="172"/>
        <v/>
      </c>
      <c r="CD177" s="436" t="str">
        <f t="shared" si="173"/>
        <v/>
      </c>
      <c r="CE177" s="433" t="str">
        <f t="shared" si="176"/>
        <v/>
      </c>
      <c r="CF177" s="438" t="str">
        <f t="shared" si="174"/>
        <v/>
      </c>
      <c r="CG177" s="433" t="str">
        <f t="shared" si="175"/>
        <v/>
      </c>
      <c r="CH177" s="439"/>
      <c r="CI177" s="205" t="str">
        <f t="shared" si="192"/>
        <v/>
      </c>
      <c r="CJ177" s="205" t="str">
        <f t="shared" si="193"/>
        <v/>
      </c>
      <c r="CK177" s="205" t="str">
        <f>IF(OR(N177="PIPAY450",N177="PIPAY900"),MRIt(J177,M177,V177,N177),IF(N177="OGFConNEW",MRIt(H177,M177,V177,N177),IF(N177="PIOGFCPAY450",MAX(60,(0.3*J177)+35),"")))</f>
        <v/>
      </c>
      <c r="CL177" s="205" t="str">
        <f t="shared" si="194"/>
        <v/>
      </c>
      <c r="CM177" s="208">
        <f t="shared" si="195"/>
        <v>0</v>
      </c>
      <c r="CN177" s="440" t="str">
        <f>IFERROR(IF(N177="60PAY900",ADJ60x(CM177),IF(N177="75PAY450",ADJ75x(CM177),IF(N177="PIPAY900",ADJPoTthick(CM177,CL177),IF(N177="PIPAY450",ADJPoTthin(CM177,CL177),IF(N177="OGFConNEW",ADJPoTogfc(CL177),""))))),"must corr")</f>
        <v/>
      </c>
      <c r="CO177" s="441" t="str">
        <f t="shared" si="196"/>
        <v/>
      </c>
      <c r="CQ177" s="205" t="str">
        <f t="shared" si="197"/>
        <v/>
      </c>
      <c r="CR177" s="205" t="str">
        <f>IF(OR(N177="PIPAY450",N177="PIPAY900",N177="PIOGFCPAY450",N177="75OGFCPAY450"),MRIt(J177,M177,V177,N177),IF(N177="OGFConNEW",MRIt(H177,M177,V177,N177),""))</f>
        <v/>
      </c>
      <c r="CS177" s="205" t="str">
        <f t="shared" si="198"/>
        <v/>
      </c>
      <c r="CT177" s="208" t="str">
        <f t="shared" si="199"/>
        <v/>
      </c>
      <c r="CU177" s="440" t="str">
        <f>IFERROR(IF(N177="60PAY900",ADJ60x(CT177),IF(N177="75PAY450",ADJ75x(CT177),IF(N177="PIPAY900",ADJPoTthick(CT177,CS177),IF(N177="PIPAY450",ADJPoTthin(CT177,CS177),IF(N177="OGFConNEW",ADJPoTogfc(CS177),""))))),"must corr")</f>
        <v/>
      </c>
      <c r="CV177" s="442" t="str">
        <f t="shared" si="200"/>
        <v/>
      </c>
      <c r="CW177" s="443"/>
      <c r="CY177" s="207"/>
      <c r="CZ177" s="444" t="s">
        <v>1876</v>
      </c>
      <c r="DA177" s="445" t="str">
        <f>IFERROR(IF(AZ177=TRUE,corval(CO177,CV177),CO177),CZ177)</f>
        <v/>
      </c>
      <c r="DB177" s="205" t="b">
        <f t="shared" si="201"/>
        <v>0</v>
      </c>
      <c r="DC177" s="205" t="b">
        <f t="shared" si="202"/>
        <v>1</v>
      </c>
      <c r="DD177" s="205" t="b">
        <f t="shared" si="203"/>
        <v>1</v>
      </c>
      <c r="DE177" s="446" t="str">
        <f t="shared" si="204"/>
        <v/>
      </c>
      <c r="DG177" s="208" t="str">
        <f t="shared" si="205"/>
        <v/>
      </c>
      <c r="DH177" s="208">
        <f t="shared" si="206"/>
        <v>0</v>
      </c>
      <c r="DI177" s="205" t="e">
        <f t="shared" si="207"/>
        <v>#VALUE!</v>
      </c>
      <c r="DJ177" s="205" t="e">
        <f t="shared" si="208"/>
        <v>#VALUE!</v>
      </c>
      <c r="DK177" s="205" t="e">
        <f t="shared" si="209"/>
        <v>#VALUE!</v>
      </c>
      <c r="DM177" s="208">
        <f t="shared" si="210"/>
        <v>0</v>
      </c>
      <c r="DN177" s="208">
        <f t="shared" si="211"/>
        <v>0</v>
      </c>
      <c r="DO177" s="205">
        <f t="shared" si="212"/>
        <v>75</v>
      </c>
      <c r="DP177" s="205">
        <f t="shared" si="213"/>
        <v>0</v>
      </c>
      <c r="DQ177" s="446" t="e">
        <f t="shared" ca="1" si="214"/>
        <v>#NAME?</v>
      </c>
      <c r="DR177" s="446" t="e">
        <f t="shared" ca="1" si="215"/>
        <v>#NAME?</v>
      </c>
      <c r="DT177" s="208">
        <f t="shared" si="216"/>
        <v>0</v>
      </c>
      <c r="DU177" s="446" t="e">
        <f t="shared" ca="1" si="217"/>
        <v>#NAME?</v>
      </c>
      <c r="DV177" s="446" t="e">
        <f t="shared" ca="1" si="218"/>
        <v>#NAME?</v>
      </c>
    </row>
    <row r="178" spans="1:126" ht="16.5" thickBot="1" x14ac:dyDescent="0.3">
      <c r="A178" s="448" t="str">
        <f>IFERROR(ROUNDUP(IF(OR(N178="PIPAY450",N178="PIPAY900"),MRIt(J178,M178,V178,N178),IF(N178="PIOGFCPAY450",MAX(60,(0.3*J178)+35),"")),1),"")</f>
        <v/>
      </c>
      <c r="B178" s="413">
        <v>156</v>
      </c>
      <c r="C178" s="414"/>
      <c r="D178" s="449"/>
      <c r="E178" s="457" t="str">
        <f>IF('EXIST IP'!A157="","",'EXIST IP'!A157)</f>
        <v/>
      </c>
      <c r="F178" s="458" t="str">
        <f>IF('EXIST IP'!B157="","",'EXIST IP'!B157)</f>
        <v/>
      </c>
      <c r="G178" s="458" t="str">
        <f>IF('EXIST IP'!C157="","",'EXIST IP'!C157)</f>
        <v/>
      </c>
      <c r="H178" s="459" t="str">
        <f>IF('EXIST IP'!D157="","",'EXIST IP'!D157)</f>
        <v/>
      </c>
      <c r="I178" s="460" t="str">
        <f>IF(BASELINE!D157="","",BASELINE!D157)</f>
        <v/>
      </c>
      <c r="J178" s="420"/>
      <c r="K178" s="421"/>
      <c r="L178" s="422" t="str">
        <f>IF(FINAL!D157=0,"",FINAL!D157)</f>
        <v/>
      </c>
      <c r="M178" s="421"/>
      <c r="N178" s="421"/>
      <c r="O178" s="421"/>
      <c r="P178" s="423" t="str">
        <f t="shared" si="182"/>
        <v/>
      </c>
      <c r="Q178" s="424" t="str">
        <f t="shared" si="183"/>
        <v/>
      </c>
      <c r="R178" s="456"/>
      <c r="S178" s="452" t="str">
        <f t="shared" si="159"/>
        <v/>
      </c>
      <c r="T178" s="427" t="str">
        <f>IF(OR(BASELINE!I157&gt;BASELINE!J157,FINAL!I157&gt;FINAL!J157),"M.D.","")</f>
        <v/>
      </c>
      <c r="U178" s="428" t="str">
        <f t="shared" si="184"/>
        <v/>
      </c>
      <c r="V178" s="429" t="str">
        <f t="shared" si="185"/>
        <v/>
      </c>
      <c r="W178" s="429" t="str">
        <f t="shared" si="186"/>
        <v/>
      </c>
      <c r="X178" s="430" t="str">
        <f t="shared" si="160"/>
        <v/>
      </c>
      <c r="Y178" s="429" t="str">
        <f t="shared" si="161"/>
        <v/>
      </c>
      <c r="Z178" s="429" t="str">
        <f t="shared" si="162"/>
        <v/>
      </c>
      <c r="AA178" s="429" t="str">
        <f t="shared" si="163"/>
        <v/>
      </c>
      <c r="AB178" s="429" t="str">
        <f t="shared" si="164"/>
        <v/>
      </c>
      <c r="AC178" s="429" t="str">
        <f t="shared" si="165"/>
        <v/>
      </c>
      <c r="AD178" s="429" t="str">
        <f t="shared" si="166"/>
        <v/>
      </c>
      <c r="AE178" s="429" t="str">
        <f t="shared" si="187"/>
        <v/>
      </c>
      <c r="AF178" s="429" t="str">
        <f t="shared" si="177"/>
        <v/>
      </c>
      <c r="AG178" s="429" t="str">
        <f t="shared" si="167"/>
        <v/>
      </c>
      <c r="AH178" s="429" t="str">
        <f t="shared" si="168"/>
        <v/>
      </c>
      <c r="AI178" s="431" t="str">
        <f t="shared" si="178"/>
        <v/>
      </c>
      <c r="AJ178" s="429" t="str">
        <f t="shared" si="188"/>
        <v/>
      </c>
      <c r="AK178" s="429" t="str">
        <f t="shared" si="189"/>
        <v/>
      </c>
      <c r="AL178" s="429" t="str">
        <f t="shared" si="190"/>
        <v/>
      </c>
      <c r="AM178" s="429" t="str">
        <f t="shared" si="191"/>
        <v/>
      </c>
      <c r="AN178" s="432"/>
      <c r="AO178" s="432"/>
      <c r="AP178" s="205"/>
      <c r="AQ178" s="205"/>
      <c r="AR178" s="205"/>
      <c r="AS178" s="205"/>
      <c r="AT178" s="205"/>
      <c r="AU178" s="205"/>
      <c r="AV178" s="205"/>
      <c r="AW178" s="205"/>
      <c r="AX178" s="205"/>
      <c r="AY178" s="205"/>
      <c r="AZ178" s="432"/>
      <c r="BU178" s="152">
        <v>156</v>
      </c>
      <c r="BV178" s="433" t="str">
        <f t="shared" si="179"/>
        <v/>
      </c>
      <c r="BW178" s="433" t="str">
        <f t="shared" si="180"/>
        <v/>
      </c>
      <c r="BX178" s="434" t="str">
        <f t="shared" si="181"/>
        <v/>
      </c>
      <c r="BY178" s="205" t="str">
        <f t="shared" si="169"/>
        <v/>
      </c>
      <c r="BZ178" s="205" t="str">
        <f t="shared" si="170"/>
        <v/>
      </c>
      <c r="CA178" s="207" t="str">
        <f t="shared" si="171"/>
        <v/>
      </c>
      <c r="CB178" s="453" t="str">
        <f>IF(BY178="","",COUNTIF(BY$23:BY177,"&lt;1")+1)</f>
        <v/>
      </c>
      <c r="CC178" s="205" t="str">
        <f t="shared" si="172"/>
        <v/>
      </c>
      <c r="CD178" s="436" t="str">
        <f t="shared" si="173"/>
        <v/>
      </c>
      <c r="CE178" s="433" t="str">
        <f t="shared" si="176"/>
        <v/>
      </c>
      <c r="CF178" s="438" t="str">
        <f t="shared" si="174"/>
        <v/>
      </c>
      <c r="CG178" s="433" t="str">
        <f t="shared" si="175"/>
        <v/>
      </c>
      <c r="CH178" s="439"/>
      <c r="CI178" s="205" t="str">
        <f t="shared" si="192"/>
        <v/>
      </c>
      <c r="CJ178" s="205" t="str">
        <f t="shared" si="193"/>
        <v/>
      </c>
      <c r="CK178" s="205" t="str">
        <f>IF(OR(N178="PIPAY450",N178="PIPAY900"),MRIt(J178,M178,V178,N178),IF(N178="OGFConNEW",MRIt(H178,M178,V178,N178),IF(N178="PIOGFCPAY450",MAX(60,(0.3*J178)+35),"")))</f>
        <v/>
      </c>
      <c r="CL178" s="205" t="str">
        <f t="shared" si="194"/>
        <v/>
      </c>
      <c r="CM178" s="208">
        <f t="shared" si="195"/>
        <v>0</v>
      </c>
      <c r="CN178" s="440" t="str">
        <f>IFERROR(IF(N178="60PAY900",ADJ60x(CM178),IF(N178="75PAY450",ADJ75x(CM178),IF(N178="PIPAY900",ADJPoTthick(CM178,CL178),IF(N178="PIPAY450",ADJPoTthin(CM178,CL178),IF(N178="OGFConNEW",ADJPoTogfc(CL178),""))))),"must corr")</f>
        <v/>
      </c>
      <c r="CO178" s="441" t="str">
        <f t="shared" si="196"/>
        <v/>
      </c>
      <c r="CQ178" s="205" t="str">
        <f t="shared" si="197"/>
        <v/>
      </c>
      <c r="CR178" s="205" t="str">
        <f>IF(OR(N178="PIPAY450",N178="PIPAY900",N178="PIOGFCPAY450",N178="75OGFCPAY450"),MRIt(J178,M178,V178,N178),IF(N178="OGFConNEW",MRIt(H178,M178,V178,N178),""))</f>
        <v/>
      </c>
      <c r="CS178" s="205" t="str">
        <f t="shared" si="198"/>
        <v/>
      </c>
      <c r="CT178" s="208" t="str">
        <f t="shared" si="199"/>
        <v/>
      </c>
      <c r="CU178" s="440" t="str">
        <f>IFERROR(IF(N178="60PAY900",ADJ60x(CT178),IF(N178="75PAY450",ADJ75x(CT178),IF(N178="PIPAY900",ADJPoTthick(CT178,CS178),IF(N178="PIPAY450",ADJPoTthin(CT178,CS178),IF(N178="OGFConNEW",ADJPoTogfc(CS178),""))))),"must corr")</f>
        <v/>
      </c>
      <c r="CV178" s="442" t="str">
        <f t="shared" si="200"/>
        <v/>
      </c>
      <c r="CW178" s="443"/>
      <c r="CY178" s="207"/>
      <c r="CZ178" s="444" t="s">
        <v>1876</v>
      </c>
      <c r="DA178" s="445" t="str">
        <f>IFERROR(IF(AZ178=TRUE,corval(CO178,CV178),CO178),CZ178)</f>
        <v/>
      </c>
      <c r="DB178" s="205" t="b">
        <f t="shared" si="201"/>
        <v>0</v>
      </c>
      <c r="DC178" s="205" t="b">
        <f t="shared" si="202"/>
        <v>1</v>
      </c>
      <c r="DD178" s="205" t="b">
        <f t="shared" si="203"/>
        <v>1</v>
      </c>
      <c r="DE178" s="446" t="str">
        <f t="shared" si="204"/>
        <v/>
      </c>
      <c r="DG178" s="208" t="str">
        <f t="shared" si="205"/>
        <v/>
      </c>
      <c r="DH178" s="208">
        <f t="shared" si="206"/>
        <v>0</v>
      </c>
      <c r="DI178" s="205" t="e">
        <f t="shared" si="207"/>
        <v>#VALUE!</v>
      </c>
      <c r="DJ178" s="205" t="e">
        <f t="shared" si="208"/>
        <v>#VALUE!</v>
      </c>
      <c r="DK178" s="205" t="e">
        <f t="shared" si="209"/>
        <v>#VALUE!</v>
      </c>
      <c r="DM178" s="208">
        <f t="shared" si="210"/>
        <v>0</v>
      </c>
      <c r="DN178" s="208">
        <f t="shared" si="211"/>
        <v>0</v>
      </c>
      <c r="DO178" s="205">
        <f t="shared" si="212"/>
        <v>75</v>
      </c>
      <c r="DP178" s="205">
        <f t="shared" si="213"/>
        <v>0</v>
      </c>
      <c r="DQ178" s="446" t="e">
        <f t="shared" ca="1" si="214"/>
        <v>#NAME?</v>
      </c>
      <c r="DR178" s="446" t="e">
        <f t="shared" ca="1" si="215"/>
        <v>#NAME?</v>
      </c>
      <c r="DT178" s="208">
        <f t="shared" si="216"/>
        <v>0</v>
      </c>
      <c r="DU178" s="446" t="e">
        <f t="shared" ca="1" si="217"/>
        <v>#NAME?</v>
      </c>
      <c r="DV178" s="446" t="e">
        <f t="shared" ca="1" si="218"/>
        <v>#NAME?</v>
      </c>
    </row>
    <row r="179" spans="1:126" ht="15" customHeight="1" x14ac:dyDescent="0.25">
      <c r="A179" s="448" t="str">
        <f>IFERROR(ROUNDUP(IF(OR(N179="PIPAY450",N179="PIPAY900"),MRIt(J179,M179,V179,N179),IF(N179="PIOGFCPAY450",MAX(60,(0.3*J179)+35),"")),1),"")</f>
        <v/>
      </c>
      <c r="B179" s="413">
        <v>157</v>
      </c>
      <c r="C179" s="414"/>
      <c r="D179" s="449"/>
      <c r="E179" s="416" t="str">
        <f>IF('EXIST IP'!A158="","",'EXIST IP'!A158)</f>
        <v/>
      </c>
      <c r="F179" s="450" t="str">
        <f>IF('EXIST IP'!B158="","",'EXIST IP'!B158)</f>
        <v/>
      </c>
      <c r="G179" s="450" t="str">
        <f>IF('EXIST IP'!C158="","",'EXIST IP'!C158)</f>
        <v/>
      </c>
      <c r="H179" s="418" t="str">
        <f>IF('EXIST IP'!D158="","",'EXIST IP'!D158)</f>
        <v/>
      </c>
      <c r="I179" s="451" t="str">
        <f>IF(BASELINE!D158="","",BASELINE!D158)</f>
        <v/>
      </c>
      <c r="J179" s="420"/>
      <c r="K179" s="421"/>
      <c r="L179" s="422" t="str">
        <f>IF(FINAL!D158=0,"",FINAL!D158)</f>
        <v/>
      </c>
      <c r="M179" s="421"/>
      <c r="N179" s="421"/>
      <c r="O179" s="421"/>
      <c r="P179" s="423" t="str">
        <f t="shared" si="182"/>
        <v/>
      </c>
      <c r="Q179" s="424" t="str">
        <f t="shared" si="183"/>
        <v/>
      </c>
      <c r="R179" s="456"/>
      <c r="S179" s="452" t="str">
        <f t="shared" si="159"/>
        <v/>
      </c>
      <c r="T179" s="427" t="str">
        <f>IF(OR(BASELINE!I158&gt;BASELINE!J158,FINAL!I158&gt;FINAL!J158),"M.D.","")</f>
        <v/>
      </c>
      <c r="U179" s="428" t="str">
        <f t="shared" si="184"/>
        <v/>
      </c>
      <c r="V179" s="429" t="str">
        <f t="shared" si="185"/>
        <v/>
      </c>
      <c r="W179" s="429" t="str">
        <f t="shared" si="186"/>
        <v/>
      </c>
      <c r="X179" s="430" t="str">
        <f t="shared" si="160"/>
        <v/>
      </c>
      <c r="Y179" s="429" t="str">
        <f t="shared" si="161"/>
        <v/>
      </c>
      <c r="Z179" s="429" t="str">
        <f t="shared" si="162"/>
        <v/>
      </c>
      <c r="AA179" s="429" t="str">
        <f t="shared" si="163"/>
        <v/>
      </c>
      <c r="AB179" s="429" t="str">
        <f t="shared" si="164"/>
        <v/>
      </c>
      <c r="AC179" s="429" t="str">
        <f t="shared" si="165"/>
        <v/>
      </c>
      <c r="AD179" s="429" t="str">
        <f t="shared" si="166"/>
        <v/>
      </c>
      <c r="AE179" s="429" t="str">
        <f t="shared" si="187"/>
        <v/>
      </c>
      <c r="AF179" s="429" t="str">
        <f t="shared" si="177"/>
        <v/>
      </c>
      <c r="AG179" s="429" t="str">
        <f t="shared" si="167"/>
        <v/>
      </c>
      <c r="AH179" s="429" t="str">
        <f t="shared" si="168"/>
        <v/>
      </c>
      <c r="AI179" s="431" t="str">
        <f t="shared" si="178"/>
        <v/>
      </c>
      <c r="AJ179" s="429" t="str">
        <f t="shared" si="188"/>
        <v/>
      </c>
      <c r="AK179" s="429" t="str">
        <f t="shared" si="189"/>
        <v/>
      </c>
      <c r="AL179" s="429" t="str">
        <f t="shared" si="190"/>
        <v/>
      </c>
      <c r="AM179" s="429" t="str">
        <f t="shared" si="191"/>
        <v/>
      </c>
      <c r="AN179" s="432"/>
      <c r="AO179" s="432"/>
      <c r="AP179" s="205"/>
      <c r="AQ179" s="205"/>
      <c r="AR179" s="205"/>
      <c r="AS179" s="205"/>
      <c r="AT179" s="205"/>
      <c r="AU179" s="205"/>
      <c r="AV179" s="205"/>
      <c r="AW179" s="205"/>
      <c r="AX179" s="205"/>
      <c r="AY179" s="205"/>
      <c r="AZ179" s="432"/>
      <c r="BU179" s="152">
        <v>157</v>
      </c>
      <c r="BV179" s="433" t="str">
        <f t="shared" si="179"/>
        <v/>
      </c>
      <c r="BW179" s="433" t="str">
        <f t="shared" si="180"/>
        <v/>
      </c>
      <c r="BX179" s="434" t="str">
        <f t="shared" si="181"/>
        <v/>
      </c>
      <c r="BY179" s="205" t="str">
        <f t="shared" si="169"/>
        <v/>
      </c>
      <c r="BZ179" s="205" t="str">
        <f t="shared" si="170"/>
        <v/>
      </c>
      <c r="CA179" s="207" t="str">
        <f t="shared" si="171"/>
        <v/>
      </c>
      <c r="CB179" s="453" t="str">
        <f>IF(BY179="","",COUNTIF(BY$23:BY178,"&lt;1")+1)</f>
        <v/>
      </c>
      <c r="CC179" s="205" t="str">
        <f t="shared" si="172"/>
        <v/>
      </c>
      <c r="CD179" s="436" t="str">
        <f t="shared" si="173"/>
        <v/>
      </c>
      <c r="CE179" s="433" t="str">
        <f t="shared" si="176"/>
        <v/>
      </c>
      <c r="CF179" s="438" t="str">
        <f t="shared" si="174"/>
        <v/>
      </c>
      <c r="CG179" s="433" t="str">
        <f t="shared" si="175"/>
        <v/>
      </c>
      <c r="CH179" s="439"/>
      <c r="CI179" s="205" t="str">
        <f t="shared" si="192"/>
        <v/>
      </c>
      <c r="CJ179" s="205" t="str">
        <f t="shared" si="193"/>
        <v/>
      </c>
      <c r="CK179" s="205" t="str">
        <f>IF(OR(N179="PIPAY450",N179="PIPAY900"),MRIt(J179,M179,V179,N179),IF(N179="OGFConNEW",MRIt(H179,M179,V179,N179),IF(N179="PIOGFCPAY450",MAX(60,(0.3*J179)+35),"")))</f>
        <v/>
      </c>
      <c r="CL179" s="205" t="str">
        <f t="shared" si="194"/>
        <v/>
      </c>
      <c r="CM179" s="208">
        <f t="shared" si="195"/>
        <v>0</v>
      </c>
      <c r="CN179" s="440" t="str">
        <f>IFERROR(IF(N179="60PAY900",ADJ60x(CM179),IF(N179="75PAY450",ADJ75x(CM179),IF(N179="PIPAY900",ADJPoTthick(CM179,CL179),IF(N179="PIPAY450",ADJPoTthin(CM179,CL179),IF(N179="OGFConNEW",ADJPoTogfc(CL179),""))))),"must corr")</f>
        <v/>
      </c>
      <c r="CO179" s="441" t="str">
        <f t="shared" si="196"/>
        <v/>
      </c>
      <c r="CQ179" s="205" t="str">
        <f t="shared" si="197"/>
        <v/>
      </c>
      <c r="CR179" s="205" t="str">
        <f>IF(OR(N179="PIPAY450",N179="PIPAY900",N179="PIOGFCPAY450",N179="75OGFCPAY450"),MRIt(J179,M179,V179,N179),IF(N179="OGFConNEW",MRIt(H179,M179,V179,N179),""))</f>
        <v/>
      </c>
      <c r="CS179" s="205" t="str">
        <f t="shared" si="198"/>
        <v/>
      </c>
      <c r="CT179" s="208" t="str">
        <f t="shared" si="199"/>
        <v/>
      </c>
      <c r="CU179" s="440" t="str">
        <f>IFERROR(IF(N179="60PAY900",ADJ60x(CT179),IF(N179="75PAY450",ADJ75x(CT179),IF(N179="PIPAY900",ADJPoTthick(CT179,CS179),IF(N179="PIPAY450",ADJPoTthin(CT179,CS179),IF(N179="OGFConNEW",ADJPoTogfc(CS179),""))))),"must corr")</f>
        <v/>
      </c>
      <c r="CV179" s="442" t="str">
        <f t="shared" si="200"/>
        <v/>
      </c>
      <c r="CW179" s="443"/>
      <c r="CY179" s="207"/>
      <c r="CZ179" s="444" t="s">
        <v>1876</v>
      </c>
      <c r="DA179" s="445" t="str">
        <f>IFERROR(IF(AZ179=TRUE,corval(CO179,CV179),CO179),CZ179)</f>
        <v/>
      </c>
      <c r="DB179" s="205" t="b">
        <f t="shared" si="201"/>
        <v>0</v>
      </c>
      <c r="DC179" s="205" t="b">
        <f t="shared" si="202"/>
        <v>1</v>
      </c>
      <c r="DD179" s="205" t="b">
        <f t="shared" si="203"/>
        <v>1</v>
      </c>
      <c r="DE179" s="446" t="str">
        <f t="shared" si="204"/>
        <v/>
      </c>
      <c r="DG179" s="208" t="str">
        <f t="shared" si="205"/>
        <v/>
      </c>
      <c r="DH179" s="208">
        <f t="shared" si="206"/>
        <v>0</v>
      </c>
      <c r="DI179" s="205" t="e">
        <f t="shared" si="207"/>
        <v>#VALUE!</v>
      </c>
      <c r="DJ179" s="205" t="e">
        <f t="shared" si="208"/>
        <v>#VALUE!</v>
      </c>
      <c r="DK179" s="205" t="e">
        <f t="shared" si="209"/>
        <v>#VALUE!</v>
      </c>
      <c r="DM179" s="208">
        <f t="shared" si="210"/>
        <v>0</v>
      </c>
      <c r="DN179" s="208">
        <f t="shared" si="211"/>
        <v>0</v>
      </c>
      <c r="DO179" s="205">
        <f t="shared" si="212"/>
        <v>75</v>
      </c>
      <c r="DP179" s="205">
        <f t="shared" si="213"/>
        <v>0</v>
      </c>
      <c r="DQ179" s="446" t="e">
        <f t="shared" ca="1" si="214"/>
        <v>#NAME?</v>
      </c>
      <c r="DR179" s="446" t="e">
        <f t="shared" ca="1" si="215"/>
        <v>#NAME?</v>
      </c>
      <c r="DT179" s="208">
        <f t="shared" si="216"/>
        <v>0</v>
      </c>
      <c r="DU179" s="446" t="e">
        <f t="shared" ca="1" si="217"/>
        <v>#NAME?</v>
      </c>
      <c r="DV179" s="446" t="e">
        <f t="shared" ca="1" si="218"/>
        <v>#NAME?</v>
      </c>
    </row>
    <row r="180" spans="1:126" ht="16.5" thickBot="1" x14ac:dyDescent="0.3">
      <c r="A180" s="448" t="str">
        <f>IFERROR(ROUNDUP(IF(OR(N180="PIPAY450",N180="PIPAY900"),MRIt(J180,M180,V180,N180),IF(N180="PIOGFCPAY450",MAX(60,(0.3*J180)+35),"")),1),"")</f>
        <v/>
      </c>
      <c r="B180" s="413">
        <v>158</v>
      </c>
      <c r="C180" s="414"/>
      <c r="D180" s="449"/>
      <c r="E180" s="457" t="str">
        <f>IF('EXIST IP'!A159="","",'EXIST IP'!A159)</f>
        <v/>
      </c>
      <c r="F180" s="458" t="str">
        <f>IF('EXIST IP'!B159="","",'EXIST IP'!B159)</f>
        <v/>
      </c>
      <c r="G180" s="458" t="str">
        <f>IF('EXIST IP'!C159="","",'EXIST IP'!C159)</f>
        <v/>
      </c>
      <c r="H180" s="459" t="str">
        <f>IF('EXIST IP'!D159="","",'EXIST IP'!D159)</f>
        <v/>
      </c>
      <c r="I180" s="460" t="str">
        <f>IF(BASELINE!D159="","",BASELINE!D159)</f>
        <v/>
      </c>
      <c r="J180" s="420"/>
      <c r="K180" s="421"/>
      <c r="L180" s="422" t="str">
        <f>IF(FINAL!D159=0,"",FINAL!D159)</f>
        <v/>
      </c>
      <c r="M180" s="421"/>
      <c r="N180" s="421"/>
      <c r="O180" s="421"/>
      <c r="P180" s="423" t="str">
        <f t="shared" si="182"/>
        <v/>
      </c>
      <c r="Q180" s="424" t="str">
        <f t="shared" si="183"/>
        <v/>
      </c>
      <c r="R180" s="456"/>
      <c r="S180" s="452" t="str">
        <f t="shared" si="159"/>
        <v/>
      </c>
      <c r="T180" s="427" t="str">
        <f>IF(OR(BASELINE!I159&gt;BASELINE!J159,FINAL!I159&gt;FINAL!J159),"M.D.","")</f>
        <v/>
      </c>
      <c r="U180" s="428" t="str">
        <f t="shared" si="184"/>
        <v/>
      </c>
      <c r="V180" s="429" t="str">
        <f t="shared" si="185"/>
        <v/>
      </c>
      <c r="W180" s="429" t="str">
        <f t="shared" si="186"/>
        <v/>
      </c>
      <c r="X180" s="430" t="str">
        <f t="shared" si="160"/>
        <v/>
      </c>
      <c r="Y180" s="429" t="str">
        <f t="shared" si="161"/>
        <v/>
      </c>
      <c r="Z180" s="429" t="str">
        <f t="shared" si="162"/>
        <v/>
      </c>
      <c r="AA180" s="429" t="str">
        <f t="shared" si="163"/>
        <v/>
      </c>
      <c r="AB180" s="429" t="str">
        <f t="shared" si="164"/>
        <v/>
      </c>
      <c r="AC180" s="429" t="str">
        <f t="shared" si="165"/>
        <v/>
      </c>
      <c r="AD180" s="429" t="str">
        <f t="shared" si="166"/>
        <v/>
      </c>
      <c r="AE180" s="429" t="str">
        <f t="shared" si="187"/>
        <v/>
      </c>
      <c r="AF180" s="429" t="str">
        <f t="shared" si="177"/>
        <v/>
      </c>
      <c r="AG180" s="429" t="str">
        <f t="shared" si="167"/>
        <v/>
      </c>
      <c r="AH180" s="429" t="str">
        <f t="shared" si="168"/>
        <v/>
      </c>
      <c r="AI180" s="431" t="str">
        <f t="shared" si="178"/>
        <v/>
      </c>
      <c r="AJ180" s="429" t="str">
        <f t="shared" si="188"/>
        <v/>
      </c>
      <c r="AK180" s="429" t="str">
        <f t="shared" si="189"/>
        <v/>
      </c>
      <c r="AL180" s="429" t="str">
        <f t="shared" si="190"/>
        <v/>
      </c>
      <c r="AM180" s="429" t="str">
        <f t="shared" si="191"/>
        <v/>
      </c>
      <c r="AN180" s="432"/>
      <c r="AO180" s="432"/>
      <c r="AP180" s="205"/>
      <c r="AQ180" s="205"/>
      <c r="AR180" s="205"/>
      <c r="AS180" s="205"/>
      <c r="AT180" s="205"/>
      <c r="AU180" s="205"/>
      <c r="AV180" s="205"/>
      <c r="AW180" s="205"/>
      <c r="AX180" s="205"/>
      <c r="AY180" s="205"/>
      <c r="AZ180" s="432"/>
      <c r="BU180" s="152">
        <v>158</v>
      </c>
      <c r="BV180" s="433" t="str">
        <f t="shared" si="179"/>
        <v/>
      </c>
      <c r="BW180" s="433" t="str">
        <f t="shared" si="180"/>
        <v/>
      </c>
      <c r="BX180" s="434" t="str">
        <f t="shared" si="181"/>
        <v/>
      </c>
      <c r="BY180" s="205" t="str">
        <f t="shared" si="169"/>
        <v/>
      </c>
      <c r="BZ180" s="205" t="str">
        <f t="shared" si="170"/>
        <v/>
      </c>
      <c r="CA180" s="207" t="str">
        <f t="shared" si="171"/>
        <v/>
      </c>
      <c r="CB180" s="453" t="str">
        <f>IF(BY180="","",COUNTIF(BY$23:BY179,"&lt;1")+1)</f>
        <v/>
      </c>
      <c r="CC180" s="205" t="str">
        <f t="shared" si="172"/>
        <v/>
      </c>
      <c r="CD180" s="436" t="str">
        <f t="shared" si="173"/>
        <v/>
      </c>
      <c r="CE180" s="433" t="str">
        <f t="shared" si="176"/>
        <v/>
      </c>
      <c r="CF180" s="438" t="str">
        <f t="shared" si="174"/>
        <v/>
      </c>
      <c r="CG180" s="433" t="str">
        <f t="shared" si="175"/>
        <v/>
      </c>
      <c r="CH180" s="439"/>
      <c r="CI180" s="205" t="str">
        <f t="shared" si="192"/>
        <v/>
      </c>
      <c r="CJ180" s="205" t="str">
        <f t="shared" si="193"/>
        <v/>
      </c>
      <c r="CK180" s="205" t="str">
        <f>IF(OR(N180="PIPAY450",N180="PIPAY900"),MRIt(J180,M180,V180,N180),IF(N180="OGFConNEW",MRIt(H180,M180,V180,N180),IF(N180="PIOGFCPAY450",MAX(60,(0.3*J180)+35),"")))</f>
        <v/>
      </c>
      <c r="CL180" s="205" t="str">
        <f t="shared" si="194"/>
        <v/>
      </c>
      <c r="CM180" s="208">
        <f t="shared" si="195"/>
        <v>0</v>
      </c>
      <c r="CN180" s="440" t="str">
        <f>IFERROR(IF(N180="60PAY900",ADJ60x(CM180),IF(N180="75PAY450",ADJ75x(CM180),IF(N180="PIPAY900",ADJPoTthick(CM180,CL180),IF(N180="PIPAY450",ADJPoTthin(CM180,CL180),IF(N180="OGFConNEW",ADJPoTogfc(CL180),""))))),"must corr")</f>
        <v/>
      </c>
      <c r="CO180" s="441" t="str">
        <f t="shared" si="196"/>
        <v/>
      </c>
      <c r="CQ180" s="205" t="str">
        <f t="shared" si="197"/>
        <v/>
      </c>
      <c r="CR180" s="205" t="str">
        <f>IF(OR(N180="PIPAY450",N180="PIPAY900",N180="PIOGFCPAY450",N180="75OGFCPAY450"),MRIt(J180,M180,V180,N180),IF(N180="OGFConNEW",MRIt(H180,M180,V180,N180),""))</f>
        <v/>
      </c>
      <c r="CS180" s="205" t="str">
        <f t="shared" si="198"/>
        <v/>
      </c>
      <c r="CT180" s="208" t="str">
        <f t="shared" si="199"/>
        <v/>
      </c>
      <c r="CU180" s="440" t="str">
        <f>IFERROR(IF(N180="60PAY900",ADJ60x(CT180),IF(N180="75PAY450",ADJ75x(CT180),IF(N180="PIPAY900",ADJPoTthick(CT180,CS180),IF(N180="PIPAY450",ADJPoTthin(CT180,CS180),IF(N180="OGFConNEW",ADJPoTogfc(CS180),""))))),"must corr")</f>
        <v/>
      </c>
      <c r="CV180" s="442" t="str">
        <f t="shared" si="200"/>
        <v/>
      </c>
      <c r="CW180" s="443"/>
      <c r="CY180" s="207"/>
      <c r="CZ180" s="444" t="s">
        <v>1876</v>
      </c>
      <c r="DA180" s="445" t="str">
        <f>IFERROR(IF(AZ180=TRUE,corval(CO180,CV180),CO180),CZ180)</f>
        <v/>
      </c>
      <c r="DB180" s="205" t="b">
        <f t="shared" si="201"/>
        <v>0</v>
      </c>
      <c r="DC180" s="205" t="b">
        <f t="shared" si="202"/>
        <v>1</v>
      </c>
      <c r="DD180" s="205" t="b">
        <f t="shared" si="203"/>
        <v>1</v>
      </c>
      <c r="DE180" s="446" t="str">
        <f t="shared" si="204"/>
        <v/>
      </c>
      <c r="DG180" s="208" t="str">
        <f t="shared" si="205"/>
        <v/>
      </c>
      <c r="DH180" s="208">
        <f t="shared" si="206"/>
        <v>0</v>
      </c>
      <c r="DI180" s="205" t="e">
        <f t="shared" si="207"/>
        <v>#VALUE!</v>
      </c>
      <c r="DJ180" s="205" t="e">
        <f t="shared" si="208"/>
        <v>#VALUE!</v>
      </c>
      <c r="DK180" s="205" t="e">
        <f t="shared" si="209"/>
        <v>#VALUE!</v>
      </c>
      <c r="DM180" s="208">
        <f t="shared" si="210"/>
        <v>0</v>
      </c>
      <c r="DN180" s="208">
        <f t="shared" si="211"/>
        <v>0</v>
      </c>
      <c r="DO180" s="205">
        <f t="shared" si="212"/>
        <v>75</v>
      </c>
      <c r="DP180" s="205">
        <f t="shared" si="213"/>
        <v>0</v>
      </c>
      <c r="DQ180" s="446" t="e">
        <f t="shared" ca="1" si="214"/>
        <v>#NAME?</v>
      </c>
      <c r="DR180" s="446" t="e">
        <f t="shared" ca="1" si="215"/>
        <v>#NAME?</v>
      </c>
      <c r="DT180" s="208">
        <f t="shared" si="216"/>
        <v>0</v>
      </c>
      <c r="DU180" s="446" t="e">
        <f t="shared" ca="1" si="217"/>
        <v>#NAME?</v>
      </c>
      <c r="DV180" s="446" t="e">
        <f t="shared" ca="1" si="218"/>
        <v>#NAME?</v>
      </c>
    </row>
    <row r="181" spans="1:126" ht="15.75" x14ac:dyDescent="0.25">
      <c r="A181" s="448" t="str">
        <f>IFERROR(ROUNDUP(IF(OR(N181="PIPAY450",N181="PIPAY900"),MRIt(J181,M181,V181,N181),IF(N181="PIOGFCPAY450",MAX(60,(0.3*J181)+35),"")),1),"")</f>
        <v/>
      </c>
      <c r="B181" s="413">
        <v>159</v>
      </c>
      <c r="C181" s="414"/>
      <c r="D181" s="449"/>
      <c r="E181" s="416" t="str">
        <f>IF('EXIST IP'!A160="","",'EXIST IP'!A160)</f>
        <v/>
      </c>
      <c r="F181" s="450" t="str">
        <f>IF('EXIST IP'!B160="","",'EXIST IP'!B160)</f>
        <v/>
      </c>
      <c r="G181" s="450" t="str">
        <f>IF('EXIST IP'!C160="","",'EXIST IP'!C160)</f>
        <v/>
      </c>
      <c r="H181" s="418" t="str">
        <f>IF('EXIST IP'!D160="","",'EXIST IP'!D160)</f>
        <v/>
      </c>
      <c r="I181" s="451" t="str">
        <f>IF(BASELINE!D160="","",BASELINE!D160)</f>
        <v/>
      </c>
      <c r="J181" s="420"/>
      <c r="K181" s="421"/>
      <c r="L181" s="422" t="str">
        <f>IF(FINAL!D160=0,"",FINAL!D160)</f>
        <v/>
      </c>
      <c r="M181" s="421"/>
      <c r="N181" s="421"/>
      <c r="O181" s="421"/>
      <c r="P181" s="423" t="str">
        <f t="shared" si="182"/>
        <v/>
      </c>
      <c r="Q181" s="424" t="str">
        <f t="shared" si="183"/>
        <v/>
      </c>
      <c r="R181" s="456"/>
      <c r="S181" s="452" t="str">
        <f t="shared" si="159"/>
        <v/>
      </c>
      <c r="T181" s="427" t="str">
        <f>IF(OR(BASELINE!I160&gt;BASELINE!J160,FINAL!I160&gt;FINAL!J160),"M.D.","")</f>
        <v/>
      </c>
      <c r="U181" s="428" t="str">
        <f t="shared" si="184"/>
        <v/>
      </c>
      <c r="V181" s="429" t="str">
        <f t="shared" si="185"/>
        <v/>
      </c>
      <c r="W181" s="429" t="str">
        <f t="shared" si="186"/>
        <v/>
      </c>
      <c r="X181" s="430" t="str">
        <f t="shared" si="160"/>
        <v/>
      </c>
      <c r="Y181" s="429" t="str">
        <f t="shared" si="161"/>
        <v/>
      </c>
      <c r="Z181" s="429" t="str">
        <f t="shared" si="162"/>
        <v/>
      </c>
      <c r="AA181" s="429" t="str">
        <f t="shared" si="163"/>
        <v/>
      </c>
      <c r="AB181" s="429" t="str">
        <f t="shared" si="164"/>
        <v/>
      </c>
      <c r="AC181" s="429" t="str">
        <f t="shared" si="165"/>
        <v/>
      </c>
      <c r="AD181" s="429" t="str">
        <f t="shared" si="166"/>
        <v/>
      </c>
      <c r="AE181" s="429" t="str">
        <f t="shared" si="187"/>
        <v/>
      </c>
      <c r="AF181" s="429" t="str">
        <f t="shared" si="177"/>
        <v/>
      </c>
      <c r="AG181" s="429" t="str">
        <f t="shared" si="167"/>
        <v/>
      </c>
      <c r="AH181" s="429" t="str">
        <f t="shared" si="168"/>
        <v/>
      </c>
      <c r="AI181" s="431" t="str">
        <f t="shared" si="178"/>
        <v/>
      </c>
      <c r="AJ181" s="429" t="str">
        <f t="shared" si="188"/>
        <v/>
      </c>
      <c r="AK181" s="429" t="str">
        <f t="shared" si="189"/>
        <v/>
      </c>
      <c r="AL181" s="429" t="str">
        <f t="shared" si="190"/>
        <v/>
      </c>
      <c r="AM181" s="429" t="str">
        <f t="shared" si="191"/>
        <v/>
      </c>
      <c r="AN181" s="432"/>
      <c r="AO181" s="432"/>
      <c r="AP181" s="205"/>
      <c r="AQ181" s="205"/>
      <c r="AR181" s="205"/>
      <c r="AS181" s="205"/>
      <c r="AT181" s="205"/>
      <c r="AU181" s="205"/>
      <c r="AV181" s="205"/>
      <c r="AW181" s="205"/>
      <c r="AX181" s="205"/>
      <c r="AY181" s="205"/>
      <c r="AZ181" s="432"/>
      <c r="BU181" s="152">
        <v>159</v>
      </c>
      <c r="BV181" s="433" t="str">
        <f t="shared" si="179"/>
        <v/>
      </c>
      <c r="BW181" s="433" t="str">
        <f t="shared" si="180"/>
        <v/>
      </c>
      <c r="BX181" s="434" t="str">
        <f t="shared" si="181"/>
        <v/>
      </c>
      <c r="BY181" s="205" t="str">
        <f t="shared" si="169"/>
        <v/>
      </c>
      <c r="BZ181" s="205" t="str">
        <f t="shared" si="170"/>
        <v/>
      </c>
      <c r="CA181" s="207" t="str">
        <f t="shared" si="171"/>
        <v/>
      </c>
      <c r="CB181" s="453" t="str">
        <f>IF(BY181="","",COUNTIF(BY$23:BY180,"&lt;1")+1)</f>
        <v/>
      </c>
      <c r="CC181" s="205" t="str">
        <f t="shared" si="172"/>
        <v/>
      </c>
      <c r="CD181" s="436" t="str">
        <f t="shared" si="173"/>
        <v/>
      </c>
      <c r="CE181" s="433" t="str">
        <f t="shared" si="176"/>
        <v/>
      </c>
      <c r="CF181" s="438" t="str">
        <f t="shared" si="174"/>
        <v/>
      </c>
      <c r="CG181" s="433" t="str">
        <f t="shared" si="175"/>
        <v/>
      </c>
      <c r="CH181" s="439"/>
      <c r="CI181" s="205" t="str">
        <f t="shared" si="192"/>
        <v/>
      </c>
      <c r="CJ181" s="205" t="str">
        <f t="shared" si="193"/>
        <v/>
      </c>
      <c r="CK181" s="205" t="str">
        <f>IF(OR(N181="PIPAY450",N181="PIPAY900"),MRIt(J181,M181,V181,N181),IF(N181="OGFConNEW",MRIt(H181,M181,V181,N181),IF(N181="PIOGFCPAY450",MAX(60,(0.3*J181)+35),"")))</f>
        <v/>
      </c>
      <c r="CL181" s="205" t="str">
        <f t="shared" si="194"/>
        <v/>
      </c>
      <c r="CM181" s="208">
        <f t="shared" si="195"/>
        <v>0</v>
      </c>
      <c r="CN181" s="440" t="str">
        <f>IFERROR(IF(N181="60PAY900",ADJ60x(CM181),IF(N181="75PAY450",ADJ75x(CM181),IF(N181="PIPAY900",ADJPoTthick(CM181,CL181),IF(N181="PIPAY450",ADJPoTthin(CM181,CL181),IF(N181="OGFConNEW",ADJPoTogfc(CL181),""))))),"must corr")</f>
        <v/>
      </c>
      <c r="CO181" s="441" t="str">
        <f t="shared" si="196"/>
        <v/>
      </c>
      <c r="CQ181" s="205" t="str">
        <f t="shared" si="197"/>
        <v/>
      </c>
      <c r="CR181" s="205" t="str">
        <f>IF(OR(N181="PIPAY450",N181="PIPAY900",N181="PIOGFCPAY450",N181="75OGFCPAY450"),MRIt(J181,M181,V181,N181),IF(N181="OGFConNEW",MRIt(H181,M181,V181,N181),""))</f>
        <v/>
      </c>
      <c r="CS181" s="205" t="str">
        <f t="shared" si="198"/>
        <v/>
      </c>
      <c r="CT181" s="208" t="str">
        <f t="shared" si="199"/>
        <v/>
      </c>
      <c r="CU181" s="440" t="str">
        <f>IFERROR(IF(N181="60PAY900",ADJ60x(CT181),IF(N181="75PAY450",ADJ75x(CT181),IF(N181="PIPAY900",ADJPoTthick(CT181,CS181),IF(N181="PIPAY450",ADJPoTthin(CT181,CS181),IF(N181="OGFConNEW",ADJPoTogfc(CS181),""))))),"must corr")</f>
        <v/>
      </c>
      <c r="CV181" s="442" t="str">
        <f t="shared" si="200"/>
        <v/>
      </c>
      <c r="CW181" s="443"/>
      <c r="CY181" s="207"/>
      <c r="CZ181" s="444" t="s">
        <v>1876</v>
      </c>
      <c r="DA181" s="445" t="str">
        <f>IFERROR(IF(AZ181=TRUE,corval(CO181,CV181),CO181),CZ181)</f>
        <v/>
      </c>
      <c r="DB181" s="205" t="b">
        <f t="shared" si="201"/>
        <v>0</v>
      </c>
      <c r="DC181" s="205" t="b">
        <f t="shared" si="202"/>
        <v>1</v>
      </c>
      <c r="DD181" s="205" t="b">
        <f t="shared" si="203"/>
        <v>1</v>
      </c>
      <c r="DE181" s="446" t="str">
        <f t="shared" si="204"/>
        <v/>
      </c>
      <c r="DG181" s="208" t="str">
        <f t="shared" si="205"/>
        <v/>
      </c>
      <c r="DH181" s="208">
        <f t="shared" si="206"/>
        <v>0</v>
      </c>
      <c r="DI181" s="205" t="e">
        <f t="shared" si="207"/>
        <v>#VALUE!</v>
      </c>
      <c r="DJ181" s="205" t="e">
        <f t="shared" si="208"/>
        <v>#VALUE!</v>
      </c>
      <c r="DK181" s="205" t="e">
        <f t="shared" si="209"/>
        <v>#VALUE!</v>
      </c>
      <c r="DM181" s="208">
        <f t="shared" si="210"/>
        <v>0</v>
      </c>
      <c r="DN181" s="208">
        <f t="shared" si="211"/>
        <v>0</v>
      </c>
      <c r="DO181" s="205">
        <f t="shared" si="212"/>
        <v>75</v>
      </c>
      <c r="DP181" s="205">
        <f t="shared" si="213"/>
        <v>0</v>
      </c>
      <c r="DQ181" s="446" t="e">
        <f t="shared" ca="1" si="214"/>
        <v>#NAME?</v>
      </c>
      <c r="DR181" s="446" t="e">
        <f t="shared" ca="1" si="215"/>
        <v>#NAME?</v>
      </c>
      <c r="DT181" s="208">
        <f t="shared" si="216"/>
        <v>0</v>
      </c>
      <c r="DU181" s="446" t="e">
        <f t="shared" ca="1" si="217"/>
        <v>#NAME?</v>
      </c>
      <c r="DV181" s="446" t="e">
        <f t="shared" ca="1" si="218"/>
        <v>#NAME?</v>
      </c>
    </row>
    <row r="182" spans="1:126" ht="15.75" customHeight="1" thickBot="1" x14ac:dyDescent="0.3">
      <c r="A182" s="448" t="str">
        <f>IFERROR(ROUNDUP(IF(OR(N182="PIPAY450",N182="PIPAY900"),MRIt(J182,M182,V182,N182),IF(N182="PIOGFCPAY450",MAX(60,(0.3*J182)+35),"")),1),"")</f>
        <v/>
      </c>
      <c r="B182" s="413">
        <v>160</v>
      </c>
      <c r="C182" s="414"/>
      <c r="D182" s="449"/>
      <c r="E182" s="457" t="str">
        <f>IF('EXIST IP'!A161="","",'EXIST IP'!A161)</f>
        <v/>
      </c>
      <c r="F182" s="458" t="str">
        <f>IF('EXIST IP'!B161="","",'EXIST IP'!B161)</f>
        <v/>
      </c>
      <c r="G182" s="458" t="str">
        <f>IF('EXIST IP'!C161="","",'EXIST IP'!C161)</f>
        <v/>
      </c>
      <c r="H182" s="459" t="str">
        <f>IF('EXIST IP'!D161="","",'EXIST IP'!D161)</f>
        <v/>
      </c>
      <c r="I182" s="460" t="str">
        <f>IF(BASELINE!D161="","",BASELINE!D161)</f>
        <v/>
      </c>
      <c r="J182" s="420"/>
      <c r="K182" s="421"/>
      <c r="L182" s="422" t="str">
        <f>IF(FINAL!D161=0,"",FINAL!D161)</f>
        <v/>
      </c>
      <c r="M182" s="421"/>
      <c r="N182" s="421"/>
      <c r="O182" s="421"/>
      <c r="P182" s="423" t="str">
        <f t="shared" si="182"/>
        <v/>
      </c>
      <c r="Q182" s="424" t="str">
        <f t="shared" si="183"/>
        <v/>
      </c>
      <c r="R182" s="456"/>
      <c r="S182" s="452" t="str">
        <f t="shared" si="159"/>
        <v/>
      </c>
      <c r="T182" s="427" t="str">
        <f>IF(OR(BASELINE!I161&gt;BASELINE!J161,FINAL!I161&gt;FINAL!J161),"M.D.","")</f>
        <v/>
      </c>
      <c r="U182" s="428" t="str">
        <f t="shared" si="184"/>
        <v/>
      </c>
      <c r="V182" s="429" t="str">
        <f t="shared" si="185"/>
        <v/>
      </c>
      <c r="W182" s="429" t="str">
        <f t="shared" si="186"/>
        <v/>
      </c>
      <c r="X182" s="430" t="str">
        <f t="shared" si="160"/>
        <v/>
      </c>
      <c r="Y182" s="429" t="str">
        <f t="shared" si="161"/>
        <v/>
      </c>
      <c r="Z182" s="429" t="str">
        <f t="shared" si="162"/>
        <v/>
      </c>
      <c r="AA182" s="429" t="str">
        <f t="shared" si="163"/>
        <v/>
      </c>
      <c r="AB182" s="429" t="str">
        <f t="shared" si="164"/>
        <v/>
      </c>
      <c r="AC182" s="429" t="str">
        <f t="shared" si="165"/>
        <v/>
      </c>
      <c r="AD182" s="429" t="str">
        <f t="shared" si="166"/>
        <v/>
      </c>
      <c r="AE182" s="429" t="str">
        <f t="shared" si="187"/>
        <v/>
      </c>
      <c r="AF182" s="429" t="str">
        <f t="shared" si="177"/>
        <v/>
      </c>
      <c r="AG182" s="429" t="str">
        <f t="shared" si="167"/>
        <v/>
      </c>
      <c r="AH182" s="429" t="str">
        <f t="shared" si="168"/>
        <v/>
      </c>
      <c r="AI182" s="431" t="str">
        <f t="shared" si="178"/>
        <v/>
      </c>
      <c r="AJ182" s="429" t="str">
        <f t="shared" si="188"/>
        <v/>
      </c>
      <c r="AK182" s="429" t="str">
        <f t="shared" si="189"/>
        <v/>
      </c>
      <c r="AL182" s="429" t="str">
        <f t="shared" si="190"/>
        <v/>
      </c>
      <c r="AM182" s="429" t="str">
        <f t="shared" si="191"/>
        <v/>
      </c>
      <c r="AN182" s="432"/>
      <c r="AO182" s="432"/>
      <c r="AP182" s="205"/>
      <c r="AQ182" s="205"/>
      <c r="AR182" s="205"/>
      <c r="AS182" s="205"/>
      <c r="AT182" s="205"/>
      <c r="AU182" s="205"/>
      <c r="AV182" s="205"/>
      <c r="AW182" s="205"/>
      <c r="AX182" s="205"/>
      <c r="AY182" s="205"/>
      <c r="AZ182" s="432"/>
      <c r="BU182" s="152">
        <v>160</v>
      </c>
      <c r="BV182" s="433" t="str">
        <f t="shared" si="179"/>
        <v/>
      </c>
      <c r="BW182" s="433" t="str">
        <f t="shared" si="180"/>
        <v/>
      </c>
      <c r="BX182" s="434" t="str">
        <f t="shared" si="181"/>
        <v/>
      </c>
      <c r="BY182" s="205" t="str">
        <f t="shared" si="169"/>
        <v/>
      </c>
      <c r="BZ182" s="205" t="str">
        <f t="shared" si="170"/>
        <v/>
      </c>
      <c r="CA182" s="207" t="str">
        <f t="shared" si="171"/>
        <v/>
      </c>
      <c r="CB182" s="453" t="str">
        <f>IF(BY182="","",COUNTIF(BY$23:BY181,"&lt;1")+1)</f>
        <v/>
      </c>
      <c r="CC182" s="205" t="str">
        <f t="shared" si="172"/>
        <v/>
      </c>
      <c r="CD182" s="436" t="str">
        <f t="shared" si="173"/>
        <v/>
      </c>
      <c r="CE182" s="433" t="str">
        <f t="shared" si="176"/>
        <v/>
      </c>
      <c r="CF182" s="438" t="str">
        <f t="shared" si="174"/>
        <v/>
      </c>
      <c r="CG182" s="433" t="str">
        <f t="shared" si="175"/>
        <v/>
      </c>
      <c r="CH182" s="439"/>
      <c r="CI182" s="205" t="str">
        <f t="shared" si="192"/>
        <v/>
      </c>
      <c r="CJ182" s="205" t="str">
        <f t="shared" si="193"/>
        <v/>
      </c>
      <c r="CK182" s="205" t="str">
        <f>IF(OR(N182="PIPAY450",N182="PIPAY900"),MRIt(J182,M182,V182,N182),IF(N182="OGFConNEW",MRIt(H182,M182,V182,N182),IF(N182="PIOGFCPAY450",MAX(60,(0.3*J182)+35),"")))</f>
        <v/>
      </c>
      <c r="CL182" s="205" t="str">
        <f t="shared" si="194"/>
        <v/>
      </c>
      <c r="CM182" s="208">
        <f t="shared" si="195"/>
        <v>0</v>
      </c>
      <c r="CN182" s="440" t="str">
        <f>IFERROR(IF(N182="60PAY900",ADJ60x(CM182),IF(N182="75PAY450",ADJ75x(CM182),IF(N182="PIPAY900",ADJPoTthick(CM182,CL182),IF(N182="PIPAY450",ADJPoTthin(CM182,CL182),IF(N182="OGFConNEW",ADJPoTogfc(CL182),""))))),"must corr")</f>
        <v/>
      </c>
      <c r="CO182" s="441" t="str">
        <f t="shared" si="196"/>
        <v/>
      </c>
      <c r="CQ182" s="205" t="str">
        <f t="shared" si="197"/>
        <v/>
      </c>
      <c r="CR182" s="205" t="str">
        <f>IF(OR(N182="PIPAY450",N182="PIPAY900",N182="PIOGFCPAY450",N182="75OGFCPAY450"),MRIt(J182,M182,V182,N182),IF(N182="OGFConNEW",MRIt(H182,M182,V182,N182),""))</f>
        <v/>
      </c>
      <c r="CS182" s="205" t="str">
        <f t="shared" si="198"/>
        <v/>
      </c>
      <c r="CT182" s="208" t="str">
        <f t="shared" si="199"/>
        <v/>
      </c>
      <c r="CU182" s="440" t="str">
        <f>IFERROR(IF(N182="60PAY900",ADJ60x(CT182),IF(N182="75PAY450",ADJ75x(CT182),IF(N182="PIPAY900",ADJPoTthick(CT182,CS182),IF(N182="PIPAY450",ADJPoTthin(CT182,CS182),IF(N182="OGFConNEW",ADJPoTogfc(CS182),""))))),"must corr")</f>
        <v/>
      </c>
      <c r="CV182" s="442" t="str">
        <f t="shared" si="200"/>
        <v/>
      </c>
      <c r="CW182" s="443"/>
      <c r="CY182" s="207"/>
      <c r="CZ182" s="444" t="s">
        <v>1876</v>
      </c>
      <c r="DA182" s="445" t="str">
        <f>IFERROR(IF(AZ182=TRUE,corval(CO182,CV182),CO182),CZ182)</f>
        <v/>
      </c>
      <c r="DB182" s="205" t="b">
        <f t="shared" si="201"/>
        <v>0</v>
      </c>
      <c r="DC182" s="205" t="b">
        <f t="shared" si="202"/>
        <v>1</v>
      </c>
      <c r="DD182" s="205" t="b">
        <f t="shared" si="203"/>
        <v>1</v>
      </c>
      <c r="DE182" s="446" t="str">
        <f t="shared" si="204"/>
        <v/>
      </c>
      <c r="DG182" s="208" t="str">
        <f t="shared" si="205"/>
        <v/>
      </c>
      <c r="DH182" s="208">
        <f t="shared" si="206"/>
        <v>0</v>
      </c>
      <c r="DI182" s="205" t="e">
        <f t="shared" si="207"/>
        <v>#VALUE!</v>
      </c>
      <c r="DJ182" s="205" t="e">
        <f t="shared" si="208"/>
        <v>#VALUE!</v>
      </c>
      <c r="DK182" s="205" t="e">
        <f t="shared" si="209"/>
        <v>#VALUE!</v>
      </c>
      <c r="DM182" s="208">
        <f t="shared" si="210"/>
        <v>0</v>
      </c>
      <c r="DN182" s="208">
        <f t="shared" si="211"/>
        <v>0</v>
      </c>
      <c r="DO182" s="205">
        <f t="shared" si="212"/>
        <v>75</v>
      </c>
      <c r="DP182" s="205">
        <f t="shared" si="213"/>
        <v>0</v>
      </c>
      <c r="DQ182" s="446" t="e">
        <f t="shared" ca="1" si="214"/>
        <v>#NAME?</v>
      </c>
      <c r="DR182" s="446" t="e">
        <f t="shared" ca="1" si="215"/>
        <v>#NAME?</v>
      </c>
      <c r="DT182" s="208">
        <f t="shared" si="216"/>
        <v>0</v>
      </c>
      <c r="DU182" s="446" t="e">
        <f t="shared" ca="1" si="217"/>
        <v>#NAME?</v>
      </c>
      <c r="DV182" s="446" t="e">
        <f t="shared" ca="1" si="218"/>
        <v>#NAME?</v>
      </c>
    </row>
    <row r="183" spans="1:126" ht="15.75" x14ac:dyDescent="0.25">
      <c r="A183" s="448" t="str">
        <f>IFERROR(ROUNDUP(IF(OR(N183="PIPAY450",N183="PIPAY900"),MRIt(J183,M183,V183,N183),IF(N183="PIOGFCPAY450",MAX(60,(0.3*J183)+35),"")),1),"")</f>
        <v/>
      </c>
      <c r="B183" s="413">
        <v>161</v>
      </c>
      <c r="C183" s="414"/>
      <c r="D183" s="449"/>
      <c r="E183" s="416" t="str">
        <f>IF('EXIST IP'!A162="","",'EXIST IP'!A162)</f>
        <v/>
      </c>
      <c r="F183" s="450" t="str">
        <f>IF('EXIST IP'!B162="","",'EXIST IP'!B162)</f>
        <v/>
      </c>
      <c r="G183" s="450" t="str">
        <f>IF('EXIST IP'!C162="","",'EXIST IP'!C162)</f>
        <v/>
      </c>
      <c r="H183" s="418" t="str">
        <f>IF('EXIST IP'!D162="","",'EXIST IP'!D162)</f>
        <v/>
      </c>
      <c r="I183" s="451" t="str">
        <f>IF(BASELINE!D162="","",BASELINE!D162)</f>
        <v/>
      </c>
      <c r="J183" s="420"/>
      <c r="K183" s="421"/>
      <c r="L183" s="422" t="str">
        <f>IF(FINAL!D162=0,"",FINAL!D162)</f>
        <v/>
      </c>
      <c r="M183" s="421"/>
      <c r="N183" s="421"/>
      <c r="O183" s="421"/>
      <c r="P183" s="423" t="str">
        <f t="shared" si="182"/>
        <v/>
      </c>
      <c r="Q183" s="424" t="str">
        <f t="shared" si="183"/>
        <v/>
      </c>
      <c r="R183" s="456"/>
      <c r="S183" s="452" t="str">
        <f t="shared" si="159"/>
        <v/>
      </c>
      <c r="T183" s="427" t="str">
        <f>IF(OR(BASELINE!I162&gt;BASELINE!J162,FINAL!I162&gt;FINAL!J162),"M.D.","")</f>
        <v/>
      </c>
      <c r="U183" s="428" t="str">
        <f t="shared" si="184"/>
        <v/>
      </c>
      <c r="V183" s="429" t="str">
        <f t="shared" si="185"/>
        <v/>
      </c>
      <c r="W183" s="429" t="str">
        <f t="shared" si="186"/>
        <v/>
      </c>
      <c r="X183" s="430" t="str">
        <f t="shared" si="160"/>
        <v/>
      </c>
      <c r="Y183" s="429" t="str">
        <f t="shared" si="161"/>
        <v/>
      </c>
      <c r="Z183" s="429" t="str">
        <f t="shared" si="162"/>
        <v/>
      </c>
      <c r="AA183" s="429" t="str">
        <f t="shared" si="163"/>
        <v/>
      </c>
      <c r="AB183" s="429" t="str">
        <f t="shared" si="164"/>
        <v/>
      </c>
      <c r="AC183" s="429" t="str">
        <f t="shared" si="165"/>
        <v/>
      </c>
      <c r="AD183" s="429" t="str">
        <f t="shared" si="166"/>
        <v/>
      </c>
      <c r="AE183" s="429" t="str">
        <f t="shared" si="187"/>
        <v/>
      </c>
      <c r="AF183" s="429" t="str">
        <f t="shared" si="177"/>
        <v/>
      </c>
      <c r="AG183" s="429" t="str">
        <f t="shared" si="167"/>
        <v/>
      </c>
      <c r="AH183" s="429" t="str">
        <f t="shared" si="168"/>
        <v/>
      </c>
      <c r="AI183" s="431" t="str">
        <f t="shared" si="178"/>
        <v/>
      </c>
      <c r="AJ183" s="429" t="str">
        <f t="shared" si="188"/>
        <v/>
      </c>
      <c r="AK183" s="429" t="str">
        <f t="shared" si="189"/>
        <v/>
      </c>
      <c r="AL183" s="429" t="str">
        <f t="shared" si="190"/>
        <v/>
      </c>
      <c r="AM183" s="429" t="str">
        <f t="shared" si="191"/>
        <v/>
      </c>
      <c r="AN183" s="432"/>
      <c r="AO183" s="432"/>
      <c r="AP183" s="205"/>
      <c r="AQ183" s="205"/>
      <c r="AR183" s="205"/>
      <c r="AS183" s="205"/>
      <c r="AT183" s="205"/>
      <c r="AU183" s="205"/>
      <c r="AV183" s="205"/>
      <c r="AW183" s="205"/>
      <c r="AX183" s="205"/>
      <c r="AY183" s="205"/>
      <c r="AZ183" s="432"/>
      <c r="BU183" s="152">
        <v>161</v>
      </c>
      <c r="BV183" s="433" t="str">
        <f t="shared" si="179"/>
        <v/>
      </c>
      <c r="BW183" s="433" t="str">
        <f t="shared" si="180"/>
        <v/>
      </c>
      <c r="BX183" s="434" t="str">
        <f t="shared" si="181"/>
        <v/>
      </c>
      <c r="BY183" s="205" t="str">
        <f t="shared" si="169"/>
        <v/>
      </c>
      <c r="BZ183" s="205" t="str">
        <f t="shared" si="170"/>
        <v/>
      </c>
      <c r="CA183" s="207" t="str">
        <f t="shared" si="171"/>
        <v/>
      </c>
      <c r="CB183" s="453" t="str">
        <f>IF(BY183="","",COUNTIF(BY$23:BY182,"&lt;1")+1)</f>
        <v/>
      </c>
      <c r="CC183" s="205" t="str">
        <f t="shared" si="172"/>
        <v/>
      </c>
      <c r="CD183" s="436" t="str">
        <f t="shared" si="173"/>
        <v/>
      </c>
      <c r="CE183" s="433" t="str">
        <f t="shared" si="176"/>
        <v/>
      </c>
      <c r="CF183" s="438" t="str">
        <f t="shared" si="174"/>
        <v/>
      </c>
      <c r="CG183" s="433" t="str">
        <f t="shared" si="175"/>
        <v/>
      </c>
      <c r="CH183" s="439"/>
      <c r="CI183" s="205" t="str">
        <f t="shared" si="192"/>
        <v/>
      </c>
      <c r="CJ183" s="205" t="str">
        <f t="shared" si="193"/>
        <v/>
      </c>
      <c r="CK183" s="205" t="str">
        <f>IF(OR(N183="PIPAY450",N183="PIPAY900"),MRIt(J183,M183,V183,N183),IF(N183="OGFConNEW",MRIt(H183,M183,V183,N183),IF(N183="PIOGFCPAY450",MAX(60,(0.3*J183)+35),"")))</f>
        <v/>
      </c>
      <c r="CL183" s="205" t="str">
        <f t="shared" si="194"/>
        <v/>
      </c>
      <c r="CM183" s="208">
        <f t="shared" si="195"/>
        <v>0</v>
      </c>
      <c r="CN183" s="440" t="str">
        <f>IFERROR(IF(N183="60PAY900",ADJ60x(CM183),IF(N183="75PAY450",ADJ75x(CM183),IF(N183="PIPAY900",ADJPoTthick(CM183,CL183),IF(N183="PIPAY450",ADJPoTthin(CM183,CL183),IF(N183="OGFConNEW",ADJPoTogfc(CL183),""))))),"must corr")</f>
        <v/>
      </c>
      <c r="CO183" s="441" t="str">
        <f t="shared" si="196"/>
        <v/>
      </c>
      <c r="CQ183" s="205" t="str">
        <f t="shared" si="197"/>
        <v/>
      </c>
      <c r="CR183" s="205" t="str">
        <f>IF(OR(N183="PIPAY450",N183="PIPAY900",N183="PIOGFCPAY450",N183="75OGFCPAY450"),MRIt(J183,M183,V183,N183),IF(N183="OGFConNEW",MRIt(H183,M183,V183,N183),""))</f>
        <v/>
      </c>
      <c r="CS183" s="205" t="str">
        <f t="shared" si="198"/>
        <v/>
      </c>
      <c r="CT183" s="208" t="str">
        <f t="shared" si="199"/>
        <v/>
      </c>
      <c r="CU183" s="440" t="str">
        <f>IFERROR(IF(N183="60PAY900",ADJ60x(CT183),IF(N183="75PAY450",ADJ75x(CT183),IF(N183="PIPAY900",ADJPoTthick(CT183,CS183),IF(N183="PIPAY450",ADJPoTthin(CT183,CS183),IF(N183="OGFConNEW",ADJPoTogfc(CS183),""))))),"must corr")</f>
        <v/>
      </c>
      <c r="CV183" s="442" t="str">
        <f t="shared" si="200"/>
        <v/>
      </c>
      <c r="CW183" s="443"/>
      <c r="CY183" s="207"/>
      <c r="CZ183" s="444" t="s">
        <v>1876</v>
      </c>
      <c r="DA183" s="445" t="str">
        <f>IFERROR(IF(AZ183=TRUE,corval(CO183,CV183),CO183),CZ183)</f>
        <v/>
      </c>
      <c r="DB183" s="205" t="b">
        <f t="shared" si="201"/>
        <v>0</v>
      </c>
      <c r="DC183" s="205" t="b">
        <f t="shared" si="202"/>
        <v>1</v>
      </c>
      <c r="DD183" s="205" t="b">
        <f t="shared" si="203"/>
        <v>1</v>
      </c>
      <c r="DE183" s="446" t="str">
        <f t="shared" si="204"/>
        <v/>
      </c>
      <c r="DG183" s="208" t="str">
        <f t="shared" si="205"/>
        <v/>
      </c>
      <c r="DH183" s="208">
        <f t="shared" si="206"/>
        <v>0</v>
      </c>
      <c r="DI183" s="205" t="e">
        <f t="shared" si="207"/>
        <v>#VALUE!</v>
      </c>
      <c r="DJ183" s="205" t="e">
        <f t="shared" si="208"/>
        <v>#VALUE!</v>
      </c>
      <c r="DK183" s="205" t="e">
        <f t="shared" si="209"/>
        <v>#VALUE!</v>
      </c>
      <c r="DM183" s="208">
        <f t="shared" si="210"/>
        <v>0</v>
      </c>
      <c r="DN183" s="208">
        <f t="shared" si="211"/>
        <v>0</v>
      </c>
      <c r="DO183" s="205">
        <f t="shared" si="212"/>
        <v>75</v>
      </c>
      <c r="DP183" s="205">
        <f t="shared" si="213"/>
        <v>0</v>
      </c>
      <c r="DQ183" s="446" t="e">
        <f t="shared" ca="1" si="214"/>
        <v>#NAME?</v>
      </c>
      <c r="DR183" s="446" t="e">
        <f t="shared" ca="1" si="215"/>
        <v>#NAME?</v>
      </c>
      <c r="DT183" s="208">
        <f t="shared" si="216"/>
        <v>0</v>
      </c>
      <c r="DU183" s="446" t="e">
        <f t="shared" ca="1" si="217"/>
        <v>#NAME?</v>
      </c>
      <c r="DV183" s="446" t="e">
        <f t="shared" ca="1" si="218"/>
        <v>#NAME?</v>
      </c>
    </row>
    <row r="184" spans="1:126" ht="16.5" thickBot="1" x14ac:dyDescent="0.3">
      <c r="A184" s="448" t="str">
        <f>IFERROR(ROUNDUP(IF(OR(N184="PIPAY450",N184="PIPAY900"),MRIt(J184,M184,V184,N184),IF(N184="PIOGFCPAY450",MAX(60,(0.3*J184)+35),"")),1),"")</f>
        <v/>
      </c>
      <c r="B184" s="413">
        <v>162</v>
      </c>
      <c r="C184" s="414"/>
      <c r="D184" s="449"/>
      <c r="E184" s="457" t="str">
        <f>IF('EXIST IP'!A163="","",'EXIST IP'!A163)</f>
        <v/>
      </c>
      <c r="F184" s="458" t="str">
        <f>IF('EXIST IP'!B163="","",'EXIST IP'!B163)</f>
        <v/>
      </c>
      <c r="G184" s="458" t="str">
        <f>IF('EXIST IP'!C163="","",'EXIST IP'!C163)</f>
        <v/>
      </c>
      <c r="H184" s="459" t="str">
        <f>IF('EXIST IP'!D163="","",'EXIST IP'!D163)</f>
        <v/>
      </c>
      <c r="I184" s="460" t="str">
        <f>IF(BASELINE!D163="","",BASELINE!D163)</f>
        <v/>
      </c>
      <c r="J184" s="420"/>
      <c r="K184" s="421"/>
      <c r="L184" s="422" t="str">
        <f>IF(FINAL!D163=0,"",FINAL!D163)</f>
        <v/>
      </c>
      <c r="M184" s="421"/>
      <c r="N184" s="421"/>
      <c r="O184" s="421"/>
      <c r="P184" s="423" t="str">
        <f t="shared" si="182"/>
        <v/>
      </c>
      <c r="Q184" s="424" t="str">
        <f t="shared" si="183"/>
        <v/>
      </c>
      <c r="R184" s="456"/>
      <c r="S184" s="452" t="str">
        <f t="shared" si="159"/>
        <v/>
      </c>
      <c r="T184" s="427" t="str">
        <f>IF(OR(BASELINE!I163&gt;BASELINE!J163,FINAL!I163&gt;FINAL!J163),"M.D.","")</f>
        <v/>
      </c>
      <c r="U184" s="428" t="str">
        <f t="shared" si="184"/>
        <v/>
      </c>
      <c r="V184" s="429" t="str">
        <f t="shared" si="185"/>
        <v/>
      </c>
      <c r="W184" s="429" t="str">
        <f t="shared" si="186"/>
        <v/>
      </c>
      <c r="X184" s="430" t="str">
        <f t="shared" si="160"/>
        <v/>
      </c>
      <c r="Y184" s="429" t="str">
        <f t="shared" si="161"/>
        <v/>
      </c>
      <c r="Z184" s="429" t="str">
        <f t="shared" si="162"/>
        <v/>
      </c>
      <c r="AA184" s="429" t="str">
        <f t="shared" si="163"/>
        <v/>
      </c>
      <c r="AB184" s="429" t="str">
        <f t="shared" si="164"/>
        <v/>
      </c>
      <c r="AC184" s="429" t="str">
        <f t="shared" si="165"/>
        <v/>
      </c>
      <c r="AD184" s="429" t="str">
        <f t="shared" si="166"/>
        <v/>
      </c>
      <c r="AE184" s="429" t="str">
        <f t="shared" si="187"/>
        <v/>
      </c>
      <c r="AF184" s="429" t="str">
        <f t="shared" si="177"/>
        <v/>
      </c>
      <c r="AG184" s="429" t="str">
        <f t="shared" si="167"/>
        <v/>
      </c>
      <c r="AH184" s="429" t="str">
        <f t="shared" si="168"/>
        <v/>
      </c>
      <c r="AI184" s="431" t="str">
        <f t="shared" si="178"/>
        <v/>
      </c>
      <c r="AJ184" s="429" t="str">
        <f t="shared" si="188"/>
        <v/>
      </c>
      <c r="AK184" s="429" t="str">
        <f t="shared" si="189"/>
        <v/>
      </c>
      <c r="AL184" s="429" t="str">
        <f t="shared" si="190"/>
        <v/>
      </c>
      <c r="AM184" s="429" t="str">
        <f t="shared" si="191"/>
        <v/>
      </c>
      <c r="AN184" s="432"/>
      <c r="AO184" s="432"/>
      <c r="AP184" s="205"/>
      <c r="AQ184" s="205"/>
      <c r="AR184" s="205"/>
      <c r="AS184" s="205"/>
      <c r="AT184" s="205"/>
      <c r="AU184" s="205"/>
      <c r="AV184" s="205"/>
      <c r="AW184" s="205"/>
      <c r="AX184" s="205"/>
      <c r="AY184" s="205"/>
      <c r="AZ184" s="432"/>
      <c r="BU184" s="152">
        <v>162</v>
      </c>
      <c r="BV184" s="433" t="str">
        <f t="shared" si="179"/>
        <v/>
      </c>
      <c r="BW184" s="433" t="str">
        <f t="shared" si="180"/>
        <v/>
      </c>
      <c r="BX184" s="434" t="str">
        <f t="shared" si="181"/>
        <v/>
      </c>
      <c r="BY184" s="205" t="str">
        <f t="shared" si="169"/>
        <v/>
      </c>
      <c r="BZ184" s="205" t="str">
        <f t="shared" si="170"/>
        <v/>
      </c>
      <c r="CA184" s="207" t="str">
        <f t="shared" si="171"/>
        <v/>
      </c>
      <c r="CB184" s="453" t="str">
        <f>IF(BY184="","",COUNTIF(BY$23:BY183,"&lt;1")+1)</f>
        <v/>
      </c>
      <c r="CC184" s="205" t="str">
        <f t="shared" si="172"/>
        <v/>
      </c>
      <c r="CD184" s="436" t="str">
        <f t="shared" si="173"/>
        <v/>
      </c>
      <c r="CE184" s="433" t="str">
        <f t="shared" si="176"/>
        <v/>
      </c>
      <c r="CF184" s="438" t="str">
        <f t="shared" si="174"/>
        <v/>
      </c>
      <c r="CG184" s="433" t="str">
        <f t="shared" si="175"/>
        <v/>
      </c>
      <c r="CH184" s="439"/>
      <c r="CI184" s="205" t="str">
        <f t="shared" si="192"/>
        <v/>
      </c>
      <c r="CJ184" s="205" t="str">
        <f t="shared" si="193"/>
        <v/>
      </c>
      <c r="CK184" s="205" t="str">
        <f>IF(OR(N184="PIPAY450",N184="PIPAY900"),MRIt(J184,M184,V184,N184),IF(N184="OGFConNEW",MRIt(H184,M184,V184,N184),IF(N184="PIOGFCPAY450",MAX(60,(0.3*J184)+35),"")))</f>
        <v/>
      </c>
      <c r="CL184" s="205" t="str">
        <f t="shared" si="194"/>
        <v/>
      </c>
      <c r="CM184" s="208">
        <f t="shared" si="195"/>
        <v>0</v>
      </c>
      <c r="CN184" s="440" t="str">
        <f>IFERROR(IF(N184="60PAY900",ADJ60x(CM184),IF(N184="75PAY450",ADJ75x(CM184),IF(N184="PIPAY900",ADJPoTthick(CM184,CL184),IF(N184="PIPAY450",ADJPoTthin(CM184,CL184),IF(N184="OGFConNEW",ADJPoTogfc(CL184),""))))),"must corr")</f>
        <v/>
      </c>
      <c r="CO184" s="441" t="str">
        <f t="shared" si="196"/>
        <v/>
      </c>
      <c r="CQ184" s="205" t="str">
        <f t="shared" si="197"/>
        <v/>
      </c>
      <c r="CR184" s="205" t="str">
        <f>IF(OR(N184="PIPAY450",N184="PIPAY900",N184="PIOGFCPAY450",N184="75OGFCPAY450"),MRIt(J184,M184,V184,N184),IF(N184="OGFConNEW",MRIt(H184,M184,V184,N184),""))</f>
        <v/>
      </c>
      <c r="CS184" s="205" t="str">
        <f t="shared" si="198"/>
        <v/>
      </c>
      <c r="CT184" s="208" t="str">
        <f t="shared" si="199"/>
        <v/>
      </c>
      <c r="CU184" s="440" t="str">
        <f>IFERROR(IF(N184="60PAY900",ADJ60x(CT184),IF(N184="75PAY450",ADJ75x(CT184),IF(N184="PIPAY900",ADJPoTthick(CT184,CS184),IF(N184="PIPAY450",ADJPoTthin(CT184,CS184),IF(N184="OGFConNEW",ADJPoTogfc(CS184),""))))),"must corr")</f>
        <v/>
      </c>
      <c r="CV184" s="442" t="str">
        <f t="shared" si="200"/>
        <v/>
      </c>
      <c r="CW184" s="443"/>
      <c r="CY184" s="207"/>
      <c r="CZ184" s="444" t="s">
        <v>1876</v>
      </c>
      <c r="DA184" s="445" t="str">
        <f>IFERROR(IF(AZ184=TRUE,corval(CO184,CV184),CO184),CZ184)</f>
        <v/>
      </c>
      <c r="DB184" s="205" t="b">
        <f t="shared" si="201"/>
        <v>0</v>
      </c>
      <c r="DC184" s="205" t="b">
        <f t="shared" si="202"/>
        <v>1</v>
      </c>
      <c r="DD184" s="205" t="b">
        <f t="shared" si="203"/>
        <v>1</v>
      </c>
      <c r="DE184" s="446" t="str">
        <f t="shared" si="204"/>
        <v/>
      </c>
      <c r="DG184" s="208" t="str">
        <f t="shared" si="205"/>
        <v/>
      </c>
      <c r="DH184" s="208">
        <f t="shared" si="206"/>
        <v>0</v>
      </c>
      <c r="DI184" s="205" t="e">
        <f t="shared" si="207"/>
        <v>#VALUE!</v>
      </c>
      <c r="DJ184" s="205" t="e">
        <f t="shared" si="208"/>
        <v>#VALUE!</v>
      </c>
      <c r="DK184" s="205" t="e">
        <f t="shared" si="209"/>
        <v>#VALUE!</v>
      </c>
      <c r="DM184" s="208">
        <f t="shared" si="210"/>
        <v>0</v>
      </c>
      <c r="DN184" s="208">
        <f t="shared" si="211"/>
        <v>0</v>
      </c>
      <c r="DO184" s="205">
        <f t="shared" si="212"/>
        <v>75</v>
      </c>
      <c r="DP184" s="205">
        <f t="shared" si="213"/>
        <v>0</v>
      </c>
      <c r="DQ184" s="446" t="e">
        <f t="shared" ca="1" si="214"/>
        <v>#NAME?</v>
      </c>
      <c r="DR184" s="446" t="e">
        <f t="shared" ca="1" si="215"/>
        <v>#NAME?</v>
      </c>
      <c r="DT184" s="208">
        <f t="shared" si="216"/>
        <v>0</v>
      </c>
      <c r="DU184" s="446" t="e">
        <f t="shared" ca="1" si="217"/>
        <v>#NAME?</v>
      </c>
      <c r="DV184" s="446" t="e">
        <f t="shared" ca="1" si="218"/>
        <v>#NAME?</v>
      </c>
    </row>
    <row r="185" spans="1:126" ht="15" customHeight="1" x14ac:dyDescent="0.25">
      <c r="A185" s="448" t="str">
        <f>IFERROR(ROUNDUP(IF(OR(N185="PIPAY450",N185="PIPAY900"),MRIt(J185,M185,V185,N185),IF(N185="PIOGFCPAY450",MAX(60,(0.3*J185)+35),"")),1),"")</f>
        <v/>
      </c>
      <c r="B185" s="413">
        <v>163</v>
      </c>
      <c r="C185" s="414"/>
      <c r="D185" s="449"/>
      <c r="E185" s="416" t="str">
        <f>IF('EXIST IP'!A164="","",'EXIST IP'!A164)</f>
        <v/>
      </c>
      <c r="F185" s="450" t="str">
        <f>IF('EXIST IP'!B164="","",'EXIST IP'!B164)</f>
        <v/>
      </c>
      <c r="G185" s="450" t="str">
        <f>IF('EXIST IP'!C164="","",'EXIST IP'!C164)</f>
        <v/>
      </c>
      <c r="H185" s="418" t="str">
        <f>IF('EXIST IP'!D164="","",'EXIST IP'!D164)</f>
        <v/>
      </c>
      <c r="I185" s="451" t="str">
        <f>IF(BASELINE!D164="","",BASELINE!D164)</f>
        <v/>
      </c>
      <c r="J185" s="420"/>
      <c r="K185" s="421"/>
      <c r="L185" s="422" t="str">
        <f>IF(FINAL!D164=0,"",FINAL!D164)</f>
        <v/>
      </c>
      <c r="M185" s="421"/>
      <c r="N185" s="421"/>
      <c r="O185" s="421"/>
      <c r="P185" s="423" t="str">
        <f t="shared" si="182"/>
        <v/>
      </c>
      <c r="Q185" s="424" t="str">
        <f t="shared" si="183"/>
        <v/>
      </c>
      <c r="R185" s="456"/>
      <c r="S185" s="452" t="str">
        <f t="shared" si="159"/>
        <v/>
      </c>
      <c r="T185" s="427" t="str">
        <f>IF(OR(BASELINE!I164&gt;BASELINE!J164,FINAL!I164&gt;FINAL!J164),"M.D.","")</f>
        <v/>
      </c>
      <c r="U185" s="428" t="str">
        <f t="shared" si="184"/>
        <v/>
      </c>
      <c r="V185" s="429" t="str">
        <f t="shared" si="185"/>
        <v/>
      </c>
      <c r="W185" s="429" t="str">
        <f t="shared" si="186"/>
        <v/>
      </c>
      <c r="X185" s="430" t="str">
        <f t="shared" si="160"/>
        <v/>
      </c>
      <c r="Y185" s="429" t="str">
        <f t="shared" si="161"/>
        <v/>
      </c>
      <c r="Z185" s="429" t="str">
        <f t="shared" si="162"/>
        <v/>
      </c>
      <c r="AA185" s="429" t="str">
        <f t="shared" si="163"/>
        <v/>
      </c>
      <c r="AB185" s="429" t="str">
        <f t="shared" si="164"/>
        <v/>
      </c>
      <c r="AC185" s="429" t="str">
        <f t="shared" si="165"/>
        <v/>
      </c>
      <c r="AD185" s="429" t="str">
        <f t="shared" si="166"/>
        <v/>
      </c>
      <c r="AE185" s="429" t="str">
        <f t="shared" si="187"/>
        <v/>
      </c>
      <c r="AF185" s="429" t="str">
        <f t="shared" si="177"/>
        <v/>
      </c>
      <c r="AG185" s="429" t="str">
        <f t="shared" si="167"/>
        <v/>
      </c>
      <c r="AH185" s="429" t="str">
        <f t="shared" si="168"/>
        <v/>
      </c>
      <c r="AI185" s="431" t="str">
        <f t="shared" si="178"/>
        <v/>
      </c>
      <c r="AJ185" s="429" t="str">
        <f t="shared" si="188"/>
        <v/>
      </c>
      <c r="AK185" s="429" t="str">
        <f t="shared" si="189"/>
        <v/>
      </c>
      <c r="AL185" s="429" t="str">
        <f t="shared" si="190"/>
        <v/>
      </c>
      <c r="AM185" s="429" t="str">
        <f t="shared" si="191"/>
        <v/>
      </c>
      <c r="AN185" s="432"/>
      <c r="AO185" s="432"/>
      <c r="AP185" s="205"/>
      <c r="AQ185" s="205"/>
      <c r="AR185" s="205"/>
      <c r="AS185" s="205"/>
      <c r="AT185" s="205"/>
      <c r="AU185" s="205"/>
      <c r="AV185" s="205"/>
      <c r="AW185" s="205"/>
      <c r="AX185" s="205"/>
      <c r="AY185" s="205"/>
      <c r="AZ185" s="432"/>
      <c r="BU185" s="152">
        <v>163</v>
      </c>
      <c r="BV185" s="433" t="str">
        <f t="shared" si="179"/>
        <v/>
      </c>
      <c r="BW185" s="433" t="str">
        <f t="shared" si="180"/>
        <v/>
      </c>
      <c r="BX185" s="434" t="str">
        <f t="shared" si="181"/>
        <v/>
      </c>
      <c r="BY185" s="205" t="str">
        <f t="shared" si="169"/>
        <v/>
      </c>
      <c r="BZ185" s="205" t="str">
        <f t="shared" si="170"/>
        <v/>
      </c>
      <c r="CA185" s="207" t="str">
        <f t="shared" si="171"/>
        <v/>
      </c>
      <c r="CB185" s="453" t="str">
        <f>IF(BY185="","",COUNTIF(BY$23:BY184,"&lt;1")+1)</f>
        <v/>
      </c>
      <c r="CC185" s="205" t="str">
        <f t="shared" si="172"/>
        <v/>
      </c>
      <c r="CD185" s="436" t="str">
        <f t="shared" si="173"/>
        <v/>
      </c>
      <c r="CE185" s="433" t="str">
        <f t="shared" si="176"/>
        <v/>
      </c>
      <c r="CF185" s="438" t="str">
        <f t="shared" si="174"/>
        <v/>
      </c>
      <c r="CG185" s="433" t="str">
        <f t="shared" si="175"/>
        <v/>
      </c>
      <c r="CH185" s="439"/>
      <c r="CI185" s="205" t="str">
        <f t="shared" si="192"/>
        <v/>
      </c>
      <c r="CJ185" s="205" t="str">
        <f t="shared" si="193"/>
        <v/>
      </c>
      <c r="CK185" s="205" t="str">
        <f>IF(OR(N185="PIPAY450",N185="PIPAY900"),MRIt(J185,M185,V185,N185),IF(N185="OGFConNEW",MRIt(H185,M185,V185,N185),IF(N185="PIOGFCPAY450",MAX(60,(0.3*J185)+35),"")))</f>
        <v/>
      </c>
      <c r="CL185" s="205" t="str">
        <f t="shared" si="194"/>
        <v/>
      </c>
      <c r="CM185" s="208">
        <f t="shared" si="195"/>
        <v>0</v>
      </c>
      <c r="CN185" s="440" t="str">
        <f>IFERROR(IF(N185="60PAY900",ADJ60x(CM185),IF(N185="75PAY450",ADJ75x(CM185),IF(N185="PIPAY900",ADJPoTthick(CM185,CL185),IF(N185="PIPAY450",ADJPoTthin(CM185,CL185),IF(N185="OGFConNEW",ADJPoTogfc(CL185),""))))),"must corr")</f>
        <v/>
      </c>
      <c r="CO185" s="441" t="str">
        <f t="shared" si="196"/>
        <v/>
      </c>
      <c r="CQ185" s="205" t="str">
        <f t="shared" si="197"/>
        <v/>
      </c>
      <c r="CR185" s="205" t="str">
        <f>IF(OR(N185="PIPAY450",N185="PIPAY900",N185="PIOGFCPAY450",N185="75OGFCPAY450"),MRIt(J185,M185,V185,N185),IF(N185="OGFConNEW",MRIt(H185,M185,V185,N185),""))</f>
        <v/>
      </c>
      <c r="CS185" s="205" t="str">
        <f t="shared" si="198"/>
        <v/>
      </c>
      <c r="CT185" s="208" t="str">
        <f t="shared" si="199"/>
        <v/>
      </c>
      <c r="CU185" s="440" t="str">
        <f>IFERROR(IF(N185="60PAY900",ADJ60x(CT185),IF(N185="75PAY450",ADJ75x(CT185),IF(N185="PIPAY900",ADJPoTthick(CT185,CS185),IF(N185="PIPAY450",ADJPoTthin(CT185,CS185),IF(N185="OGFConNEW",ADJPoTogfc(CS185),""))))),"must corr")</f>
        <v/>
      </c>
      <c r="CV185" s="442" t="str">
        <f t="shared" si="200"/>
        <v/>
      </c>
      <c r="CW185" s="443"/>
      <c r="CY185" s="207"/>
      <c r="CZ185" s="444" t="s">
        <v>1876</v>
      </c>
      <c r="DA185" s="445" t="str">
        <f>IFERROR(IF(AZ185=TRUE,corval(CO185,CV185),CO185),CZ185)</f>
        <v/>
      </c>
      <c r="DB185" s="205" t="b">
        <f t="shared" si="201"/>
        <v>0</v>
      </c>
      <c r="DC185" s="205" t="b">
        <f t="shared" si="202"/>
        <v>1</v>
      </c>
      <c r="DD185" s="205" t="b">
        <f t="shared" si="203"/>
        <v>1</v>
      </c>
      <c r="DE185" s="446" t="str">
        <f t="shared" si="204"/>
        <v/>
      </c>
      <c r="DG185" s="208" t="str">
        <f t="shared" si="205"/>
        <v/>
      </c>
      <c r="DH185" s="208">
        <f t="shared" si="206"/>
        <v>0</v>
      </c>
      <c r="DI185" s="205" t="e">
        <f t="shared" si="207"/>
        <v>#VALUE!</v>
      </c>
      <c r="DJ185" s="205" t="e">
        <f t="shared" si="208"/>
        <v>#VALUE!</v>
      </c>
      <c r="DK185" s="205" t="e">
        <f t="shared" si="209"/>
        <v>#VALUE!</v>
      </c>
      <c r="DM185" s="208">
        <f t="shared" si="210"/>
        <v>0</v>
      </c>
      <c r="DN185" s="208">
        <f t="shared" si="211"/>
        <v>0</v>
      </c>
      <c r="DO185" s="205">
        <f t="shared" si="212"/>
        <v>75</v>
      </c>
      <c r="DP185" s="205">
        <f t="shared" si="213"/>
        <v>0</v>
      </c>
      <c r="DQ185" s="446" t="e">
        <f t="shared" ca="1" si="214"/>
        <v>#NAME?</v>
      </c>
      <c r="DR185" s="446" t="e">
        <f t="shared" ca="1" si="215"/>
        <v>#NAME?</v>
      </c>
      <c r="DT185" s="208">
        <f t="shared" si="216"/>
        <v>0</v>
      </c>
      <c r="DU185" s="446" t="e">
        <f t="shared" ca="1" si="217"/>
        <v>#NAME?</v>
      </c>
      <c r="DV185" s="446" t="e">
        <f t="shared" ca="1" si="218"/>
        <v>#NAME?</v>
      </c>
    </row>
    <row r="186" spans="1:126" ht="16.5" thickBot="1" x14ac:dyDescent="0.3">
      <c r="A186" s="448" t="str">
        <f>IFERROR(ROUNDUP(IF(OR(N186="PIPAY450",N186="PIPAY900"),MRIt(J186,M186,V186,N186),IF(N186="PIOGFCPAY450",MAX(60,(0.3*J186)+35),"")),1),"")</f>
        <v/>
      </c>
      <c r="B186" s="413">
        <v>164</v>
      </c>
      <c r="C186" s="414"/>
      <c r="D186" s="449"/>
      <c r="E186" s="457" t="str">
        <f>IF('EXIST IP'!A165="","",'EXIST IP'!A165)</f>
        <v/>
      </c>
      <c r="F186" s="458" t="str">
        <f>IF('EXIST IP'!B165="","",'EXIST IP'!B165)</f>
        <v/>
      </c>
      <c r="G186" s="458" t="str">
        <f>IF('EXIST IP'!C165="","",'EXIST IP'!C165)</f>
        <v/>
      </c>
      <c r="H186" s="459" t="str">
        <f>IF('EXIST IP'!D165="","",'EXIST IP'!D165)</f>
        <v/>
      </c>
      <c r="I186" s="460" t="str">
        <f>IF(BASELINE!D165="","",BASELINE!D165)</f>
        <v/>
      </c>
      <c r="J186" s="420"/>
      <c r="K186" s="421"/>
      <c r="L186" s="422" t="str">
        <f>IF(FINAL!D165=0,"",FINAL!D165)</f>
        <v/>
      </c>
      <c r="M186" s="421"/>
      <c r="N186" s="421"/>
      <c r="O186" s="421"/>
      <c r="P186" s="423" t="str">
        <f t="shared" si="182"/>
        <v/>
      </c>
      <c r="Q186" s="424" t="str">
        <f t="shared" si="183"/>
        <v/>
      </c>
      <c r="R186" s="456"/>
      <c r="S186" s="452" t="str">
        <f t="shared" si="159"/>
        <v/>
      </c>
      <c r="T186" s="427" t="str">
        <f>IF(OR(BASELINE!I165&gt;BASELINE!J165,FINAL!I165&gt;FINAL!J165),"M.D.","")</f>
        <v/>
      </c>
      <c r="U186" s="428" t="str">
        <f t="shared" si="184"/>
        <v/>
      </c>
      <c r="V186" s="429" t="str">
        <f t="shared" si="185"/>
        <v/>
      </c>
      <c r="W186" s="429" t="str">
        <f t="shared" si="186"/>
        <v/>
      </c>
      <c r="X186" s="430" t="str">
        <f t="shared" si="160"/>
        <v/>
      </c>
      <c r="Y186" s="429" t="str">
        <f t="shared" si="161"/>
        <v/>
      </c>
      <c r="Z186" s="429" t="str">
        <f t="shared" si="162"/>
        <v/>
      </c>
      <c r="AA186" s="429" t="str">
        <f t="shared" si="163"/>
        <v/>
      </c>
      <c r="AB186" s="429" t="str">
        <f t="shared" si="164"/>
        <v/>
      </c>
      <c r="AC186" s="429" t="str">
        <f t="shared" si="165"/>
        <v/>
      </c>
      <c r="AD186" s="429" t="str">
        <f t="shared" si="166"/>
        <v/>
      </c>
      <c r="AE186" s="429" t="str">
        <f t="shared" si="187"/>
        <v/>
      </c>
      <c r="AF186" s="429" t="str">
        <f t="shared" si="177"/>
        <v/>
      </c>
      <c r="AG186" s="429" t="str">
        <f t="shared" si="167"/>
        <v/>
      </c>
      <c r="AH186" s="429" t="str">
        <f t="shared" si="168"/>
        <v/>
      </c>
      <c r="AI186" s="431" t="str">
        <f t="shared" si="178"/>
        <v/>
      </c>
      <c r="AJ186" s="429" t="str">
        <f t="shared" si="188"/>
        <v/>
      </c>
      <c r="AK186" s="429" t="str">
        <f t="shared" si="189"/>
        <v/>
      </c>
      <c r="AL186" s="429" t="str">
        <f t="shared" si="190"/>
        <v/>
      </c>
      <c r="AM186" s="429" t="str">
        <f t="shared" si="191"/>
        <v/>
      </c>
      <c r="AN186" s="432"/>
      <c r="AO186" s="432"/>
      <c r="AP186" s="205"/>
      <c r="AQ186" s="205"/>
      <c r="AR186" s="205"/>
      <c r="AS186" s="205"/>
      <c r="AT186" s="205"/>
      <c r="AU186" s="205"/>
      <c r="AV186" s="205"/>
      <c r="AW186" s="205"/>
      <c r="AX186" s="205"/>
      <c r="AY186" s="205"/>
      <c r="AZ186" s="432"/>
      <c r="BU186" s="152">
        <v>164</v>
      </c>
      <c r="BV186" s="433" t="str">
        <f t="shared" si="179"/>
        <v/>
      </c>
      <c r="BW186" s="433" t="str">
        <f t="shared" si="180"/>
        <v/>
      </c>
      <c r="BX186" s="434" t="str">
        <f t="shared" si="181"/>
        <v/>
      </c>
      <c r="BY186" s="205" t="str">
        <f t="shared" si="169"/>
        <v/>
      </c>
      <c r="BZ186" s="205" t="str">
        <f t="shared" si="170"/>
        <v/>
      </c>
      <c r="CA186" s="207" t="str">
        <f t="shared" si="171"/>
        <v/>
      </c>
      <c r="CB186" s="453" t="str">
        <f>IF(BY186="","",COUNTIF(BY$23:BY185,"&lt;1")+1)</f>
        <v/>
      </c>
      <c r="CC186" s="205" t="str">
        <f t="shared" si="172"/>
        <v/>
      </c>
      <c r="CD186" s="436" t="str">
        <f t="shared" si="173"/>
        <v/>
      </c>
      <c r="CE186" s="433" t="str">
        <f t="shared" si="176"/>
        <v/>
      </c>
      <c r="CF186" s="438" t="str">
        <f t="shared" si="174"/>
        <v/>
      </c>
      <c r="CG186" s="433" t="str">
        <f t="shared" si="175"/>
        <v/>
      </c>
      <c r="CH186" s="439"/>
      <c r="CI186" s="205" t="str">
        <f t="shared" si="192"/>
        <v/>
      </c>
      <c r="CJ186" s="205" t="str">
        <f t="shared" si="193"/>
        <v/>
      </c>
      <c r="CK186" s="205" t="str">
        <f>IF(OR(N186="PIPAY450",N186="PIPAY900"),MRIt(J186,M186,V186,N186),IF(N186="OGFConNEW",MRIt(H186,M186,V186,N186),IF(N186="PIOGFCPAY450",MAX(60,(0.3*J186)+35),"")))</f>
        <v/>
      </c>
      <c r="CL186" s="205" t="str">
        <f t="shared" si="194"/>
        <v/>
      </c>
      <c r="CM186" s="208">
        <f t="shared" si="195"/>
        <v>0</v>
      </c>
      <c r="CN186" s="440" t="str">
        <f>IFERROR(IF(N186="60PAY900",ADJ60x(CM186),IF(N186="75PAY450",ADJ75x(CM186),IF(N186="PIPAY900",ADJPoTthick(CM186,CL186),IF(N186="PIPAY450",ADJPoTthin(CM186,CL186),IF(N186="OGFConNEW",ADJPoTogfc(CL186),""))))),"must corr")</f>
        <v/>
      </c>
      <c r="CO186" s="441" t="str">
        <f t="shared" si="196"/>
        <v/>
      </c>
      <c r="CQ186" s="205" t="str">
        <f t="shared" si="197"/>
        <v/>
      </c>
      <c r="CR186" s="205" t="str">
        <f>IF(OR(N186="PIPAY450",N186="PIPAY900",N186="PIOGFCPAY450",N186="75OGFCPAY450"),MRIt(J186,M186,V186,N186),IF(N186="OGFConNEW",MRIt(H186,M186,V186,N186),""))</f>
        <v/>
      </c>
      <c r="CS186" s="205" t="str">
        <f t="shared" si="198"/>
        <v/>
      </c>
      <c r="CT186" s="208" t="str">
        <f t="shared" si="199"/>
        <v/>
      </c>
      <c r="CU186" s="440" t="str">
        <f>IFERROR(IF(N186="60PAY900",ADJ60x(CT186),IF(N186="75PAY450",ADJ75x(CT186),IF(N186="PIPAY900",ADJPoTthick(CT186,CS186),IF(N186="PIPAY450",ADJPoTthin(CT186,CS186),IF(N186="OGFConNEW",ADJPoTogfc(CS186),""))))),"must corr")</f>
        <v/>
      </c>
      <c r="CV186" s="442" t="str">
        <f t="shared" si="200"/>
        <v/>
      </c>
      <c r="CW186" s="443"/>
      <c r="CY186" s="207"/>
      <c r="CZ186" s="444" t="s">
        <v>1876</v>
      </c>
      <c r="DA186" s="445" t="str">
        <f>IFERROR(IF(AZ186=TRUE,corval(CO186,CV186),CO186),CZ186)</f>
        <v/>
      </c>
      <c r="DB186" s="205" t="b">
        <f t="shared" si="201"/>
        <v>0</v>
      </c>
      <c r="DC186" s="205" t="b">
        <f t="shared" si="202"/>
        <v>1</v>
      </c>
      <c r="DD186" s="205" t="b">
        <f t="shared" si="203"/>
        <v>1</v>
      </c>
      <c r="DE186" s="446" t="str">
        <f t="shared" si="204"/>
        <v/>
      </c>
      <c r="DG186" s="208" t="str">
        <f t="shared" si="205"/>
        <v/>
      </c>
      <c r="DH186" s="208">
        <f t="shared" si="206"/>
        <v>0</v>
      </c>
      <c r="DI186" s="205" t="e">
        <f t="shared" si="207"/>
        <v>#VALUE!</v>
      </c>
      <c r="DJ186" s="205" t="e">
        <f t="shared" si="208"/>
        <v>#VALUE!</v>
      </c>
      <c r="DK186" s="205" t="e">
        <f t="shared" si="209"/>
        <v>#VALUE!</v>
      </c>
      <c r="DM186" s="208">
        <f t="shared" si="210"/>
        <v>0</v>
      </c>
      <c r="DN186" s="208">
        <f t="shared" si="211"/>
        <v>0</v>
      </c>
      <c r="DO186" s="205">
        <f t="shared" si="212"/>
        <v>75</v>
      </c>
      <c r="DP186" s="205">
        <f t="shared" si="213"/>
        <v>0</v>
      </c>
      <c r="DQ186" s="446" t="e">
        <f t="shared" ca="1" si="214"/>
        <v>#NAME?</v>
      </c>
      <c r="DR186" s="446" t="e">
        <f t="shared" ca="1" si="215"/>
        <v>#NAME?</v>
      </c>
      <c r="DT186" s="208">
        <f t="shared" si="216"/>
        <v>0</v>
      </c>
      <c r="DU186" s="446" t="e">
        <f t="shared" ca="1" si="217"/>
        <v>#NAME?</v>
      </c>
      <c r="DV186" s="446" t="e">
        <f t="shared" ca="1" si="218"/>
        <v>#NAME?</v>
      </c>
    </row>
    <row r="187" spans="1:126" ht="15.75" x14ac:dyDescent="0.25">
      <c r="A187" s="448" t="str">
        <f>IFERROR(ROUNDUP(IF(OR(N187="PIPAY450",N187="PIPAY900"),MRIt(J187,M187,V187,N187),IF(N187="PIOGFCPAY450",MAX(60,(0.3*J187)+35),"")),1),"")</f>
        <v/>
      </c>
      <c r="B187" s="413">
        <v>165</v>
      </c>
      <c r="C187" s="414"/>
      <c r="D187" s="449"/>
      <c r="E187" s="416" t="str">
        <f>IF('EXIST IP'!A166="","",'EXIST IP'!A166)</f>
        <v/>
      </c>
      <c r="F187" s="450" t="str">
        <f>IF('EXIST IP'!B166="","",'EXIST IP'!B166)</f>
        <v/>
      </c>
      <c r="G187" s="450" t="str">
        <f>IF('EXIST IP'!C166="","",'EXIST IP'!C166)</f>
        <v/>
      </c>
      <c r="H187" s="418" t="str">
        <f>IF('EXIST IP'!D166="","",'EXIST IP'!D166)</f>
        <v/>
      </c>
      <c r="I187" s="451" t="str">
        <f>IF(BASELINE!D166="","",BASELINE!D166)</f>
        <v/>
      </c>
      <c r="J187" s="420"/>
      <c r="K187" s="421"/>
      <c r="L187" s="422" t="str">
        <f>IF(FINAL!D166=0,"",FINAL!D166)</f>
        <v/>
      </c>
      <c r="M187" s="421"/>
      <c r="N187" s="421"/>
      <c r="O187" s="421"/>
      <c r="P187" s="423" t="str">
        <f t="shared" si="182"/>
        <v/>
      </c>
      <c r="Q187" s="424" t="str">
        <f t="shared" si="183"/>
        <v/>
      </c>
      <c r="R187" s="456"/>
      <c r="S187" s="452" t="str">
        <f t="shared" si="159"/>
        <v/>
      </c>
      <c r="T187" s="427" t="str">
        <f>IF(OR(BASELINE!I166&gt;BASELINE!J166,FINAL!I166&gt;FINAL!J166),"M.D.","")</f>
        <v/>
      </c>
      <c r="U187" s="428" t="str">
        <f t="shared" si="184"/>
        <v/>
      </c>
      <c r="V187" s="429" t="str">
        <f t="shared" si="185"/>
        <v/>
      </c>
      <c r="W187" s="429" t="str">
        <f t="shared" si="186"/>
        <v/>
      </c>
      <c r="X187" s="430" t="str">
        <f t="shared" si="160"/>
        <v/>
      </c>
      <c r="Y187" s="429" t="str">
        <f t="shared" si="161"/>
        <v/>
      </c>
      <c r="Z187" s="429" t="str">
        <f t="shared" si="162"/>
        <v/>
      </c>
      <c r="AA187" s="429" t="str">
        <f t="shared" si="163"/>
        <v/>
      </c>
      <c r="AB187" s="429" t="str">
        <f t="shared" si="164"/>
        <v/>
      </c>
      <c r="AC187" s="429" t="str">
        <f t="shared" si="165"/>
        <v/>
      </c>
      <c r="AD187" s="429" t="str">
        <f t="shared" si="166"/>
        <v/>
      </c>
      <c r="AE187" s="429" t="str">
        <f t="shared" si="187"/>
        <v/>
      </c>
      <c r="AF187" s="429" t="str">
        <f t="shared" si="177"/>
        <v/>
      </c>
      <c r="AG187" s="429" t="str">
        <f t="shared" si="167"/>
        <v/>
      </c>
      <c r="AH187" s="429" t="str">
        <f t="shared" si="168"/>
        <v/>
      </c>
      <c r="AI187" s="431" t="str">
        <f t="shared" si="178"/>
        <v/>
      </c>
      <c r="AJ187" s="429" t="str">
        <f t="shared" si="188"/>
        <v/>
      </c>
      <c r="AK187" s="429" t="str">
        <f t="shared" si="189"/>
        <v/>
      </c>
      <c r="AL187" s="429" t="str">
        <f t="shared" si="190"/>
        <v/>
      </c>
      <c r="AM187" s="429" t="str">
        <f t="shared" si="191"/>
        <v/>
      </c>
      <c r="AN187" s="432"/>
      <c r="AO187" s="432"/>
      <c r="AP187" s="205"/>
      <c r="AQ187" s="205"/>
      <c r="AR187" s="205"/>
      <c r="AS187" s="205"/>
      <c r="AT187" s="205"/>
      <c r="AU187" s="205"/>
      <c r="AV187" s="205"/>
      <c r="AW187" s="205"/>
      <c r="AX187" s="205"/>
      <c r="AY187" s="205"/>
      <c r="AZ187" s="432"/>
      <c r="BU187" s="152">
        <v>165</v>
      </c>
      <c r="BV187" s="433" t="str">
        <f t="shared" si="179"/>
        <v/>
      </c>
      <c r="BW187" s="433" t="str">
        <f t="shared" si="180"/>
        <v/>
      </c>
      <c r="BX187" s="434" t="str">
        <f t="shared" si="181"/>
        <v/>
      </c>
      <c r="BY187" s="205" t="str">
        <f t="shared" si="169"/>
        <v/>
      </c>
      <c r="BZ187" s="205" t="str">
        <f t="shared" si="170"/>
        <v/>
      </c>
      <c r="CA187" s="207" t="str">
        <f t="shared" si="171"/>
        <v/>
      </c>
      <c r="CB187" s="453" t="str">
        <f>IF(BY187="","",COUNTIF(BY$23:BY186,"&lt;1")+1)</f>
        <v/>
      </c>
      <c r="CC187" s="205" t="str">
        <f t="shared" si="172"/>
        <v/>
      </c>
      <c r="CD187" s="436" t="str">
        <f t="shared" si="173"/>
        <v/>
      </c>
      <c r="CE187" s="433" t="str">
        <f t="shared" si="176"/>
        <v/>
      </c>
      <c r="CF187" s="438" t="str">
        <f t="shared" si="174"/>
        <v/>
      </c>
      <c r="CG187" s="433" t="str">
        <f t="shared" si="175"/>
        <v/>
      </c>
      <c r="CH187" s="439"/>
      <c r="CI187" s="205" t="str">
        <f t="shared" si="192"/>
        <v/>
      </c>
      <c r="CJ187" s="205" t="str">
        <f t="shared" si="193"/>
        <v/>
      </c>
      <c r="CK187" s="205" t="str">
        <f>IF(OR(N187="PIPAY450",N187="PIPAY900"),MRIt(J187,M187,V187,N187),IF(N187="OGFConNEW",MRIt(H187,M187,V187,N187),IF(N187="PIOGFCPAY450",MAX(60,(0.3*J187)+35),"")))</f>
        <v/>
      </c>
      <c r="CL187" s="205" t="str">
        <f t="shared" si="194"/>
        <v/>
      </c>
      <c r="CM187" s="208">
        <f t="shared" si="195"/>
        <v>0</v>
      </c>
      <c r="CN187" s="440" t="str">
        <f>IFERROR(IF(N187="60PAY900",ADJ60x(CM187),IF(N187="75PAY450",ADJ75x(CM187),IF(N187="PIPAY900",ADJPoTthick(CM187,CL187),IF(N187="PIPAY450",ADJPoTthin(CM187,CL187),IF(N187="OGFConNEW",ADJPoTogfc(CL187),""))))),"must corr")</f>
        <v/>
      </c>
      <c r="CO187" s="441" t="str">
        <f t="shared" si="196"/>
        <v/>
      </c>
      <c r="CQ187" s="205" t="str">
        <f t="shared" si="197"/>
        <v/>
      </c>
      <c r="CR187" s="205" t="str">
        <f>IF(OR(N187="PIPAY450",N187="PIPAY900",N187="PIOGFCPAY450",N187="75OGFCPAY450"),MRIt(J187,M187,V187,N187),IF(N187="OGFConNEW",MRIt(H187,M187,V187,N187),""))</f>
        <v/>
      </c>
      <c r="CS187" s="205" t="str">
        <f t="shared" si="198"/>
        <v/>
      </c>
      <c r="CT187" s="208" t="str">
        <f t="shared" si="199"/>
        <v/>
      </c>
      <c r="CU187" s="440" t="str">
        <f>IFERROR(IF(N187="60PAY900",ADJ60x(CT187),IF(N187="75PAY450",ADJ75x(CT187),IF(N187="PIPAY900",ADJPoTthick(CT187,CS187),IF(N187="PIPAY450",ADJPoTthin(CT187,CS187),IF(N187="OGFConNEW",ADJPoTogfc(CS187),""))))),"must corr")</f>
        <v/>
      </c>
      <c r="CV187" s="442" t="str">
        <f t="shared" si="200"/>
        <v/>
      </c>
      <c r="CW187" s="443"/>
      <c r="CY187" s="207"/>
      <c r="CZ187" s="444" t="s">
        <v>1876</v>
      </c>
      <c r="DA187" s="445" t="str">
        <f>IFERROR(IF(AZ187=TRUE,corval(CO187,CV187),CO187),CZ187)</f>
        <v/>
      </c>
      <c r="DB187" s="205" t="b">
        <f t="shared" si="201"/>
        <v>0</v>
      </c>
      <c r="DC187" s="205" t="b">
        <f t="shared" si="202"/>
        <v>1</v>
      </c>
      <c r="DD187" s="205" t="b">
        <f t="shared" si="203"/>
        <v>1</v>
      </c>
      <c r="DE187" s="446" t="str">
        <f t="shared" si="204"/>
        <v/>
      </c>
      <c r="DG187" s="208" t="str">
        <f t="shared" si="205"/>
        <v/>
      </c>
      <c r="DH187" s="208">
        <f t="shared" si="206"/>
        <v>0</v>
      </c>
      <c r="DI187" s="205" t="e">
        <f t="shared" si="207"/>
        <v>#VALUE!</v>
      </c>
      <c r="DJ187" s="205" t="e">
        <f t="shared" si="208"/>
        <v>#VALUE!</v>
      </c>
      <c r="DK187" s="205" t="e">
        <f t="shared" si="209"/>
        <v>#VALUE!</v>
      </c>
      <c r="DM187" s="208">
        <f t="shared" si="210"/>
        <v>0</v>
      </c>
      <c r="DN187" s="208">
        <f t="shared" si="211"/>
        <v>0</v>
      </c>
      <c r="DO187" s="205">
        <f t="shared" si="212"/>
        <v>75</v>
      </c>
      <c r="DP187" s="205">
        <f t="shared" si="213"/>
        <v>0</v>
      </c>
      <c r="DQ187" s="446" t="e">
        <f t="shared" ca="1" si="214"/>
        <v>#NAME?</v>
      </c>
      <c r="DR187" s="446" t="e">
        <f t="shared" ca="1" si="215"/>
        <v>#NAME?</v>
      </c>
      <c r="DT187" s="208">
        <f t="shared" si="216"/>
        <v>0</v>
      </c>
      <c r="DU187" s="446" t="e">
        <f t="shared" ca="1" si="217"/>
        <v>#NAME?</v>
      </c>
      <c r="DV187" s="446" t="e">
        <f t="shared" ca="1" si="218"/>
        <v>#NAME?</v>
      </c>
    </row>
    <row r="188" spans="1:126" ht="15.75" customHeight="1" thickBot="1" x14ac:dyDescent="0.3">
      <c r="A188" s="448" t="str">
        <f>IFERROR(ROUNDUP(IF(OR(N188="PIPAY450",N188="PIPAY900"),MRIt(J188,M188,V188,N188),IF(N188="PIOGFCPAY450",MAX(60,(0.3*J188)+35),"")),1),"")</f>
        <v/>
      </c>
      <c r="B188" s="413">
        <v>166</v>
      </c>
      <c r="C188" s="414"/>
      <c r="D188" s="449"/>
      <c r="E188" s="457" t="str">
        <f>IF('EXIST IP'!A167="","",'EXIST IP'!A167)</f>
        <v/>
      </c>
      <c r="F188" s="458" t="str">
        <f>IF('EXIST IP'!B167="","",'EXIST IP'!B167)</f>
        <v/>
      </c>
      <c r="G188" s="458" t="str">
        <f>IF('EXIST IP'!C167="","",'EXIST IP'!C167)</f>
        <v/>
      </c>
      <c r="H188" s="459" t="str">
        <f>IF('EXIST IP'!D167="","",'EXIST IP'!D167)</f>
        <v/>
      </c>
      <c r="I188" s="460" t="str">
        <f>IF(BASELINE!D167="","",BASELINE!D167)</f>
        <v/>
      </c>
      <c r="J188" s="420"/>
      <c r="K188" s="421"/>
      <c r="L188" s="422" t="str">
        <f>IF(FINAL!D167=0,"",FINAL!D167)</f>
        <v/>
      </c>
      <c r="M188" s="421"/>
      <c r="N188" s="421"/>
      <c r="O188" s="421"/>
      <c r="P188" s="423" t="str">
        <f t="shared" si="182"/>
        <v/>
      </c>
      <c r="Q188" s="424" t="str">
        <f t="shared" si="183"/>
        <v/>
      </c>
      <c r="R188" s="456"/>
      <c r="S188" s="452" t="str">
        <f t="shared" si="159"/>
        <v/>
      </c>
      <c r="T188" s="427" t="str">
        <f>IF(OR(BASELINE!I167&gt;BASELINE!J167,FINAL!I167&gt;FINAL!J167),"M.D.","")</f>
        <v/>
      </c>
      <c r="U188" s="428" t="str">
        <f t="shared" si="184"/>
        <v/>
      </c>
      <c r="V188" s="429" t="str">
        <f t="shared" si="185"/>
        <v/>
      </c>
      <c r="W188" s="429" t="str">
        <f t="shared" si="186"/>
        <v/>
      </c>
      <c r="X188" s="430" t="str">
        <f t="shared" si="160"/>
        <v/>
      </c>
      <c r="Y188" s="429" t="str">
        <f t="shared" si="161"/>
        <v/>
      </c>
      <c r="Z188" s="429" t="str">
        <f t="shared" si="162"/>
        <v/>
      </c>
      <c r="AA188" s="429" t="str">
        <f t="shared" si="163"/>
        <v/>
      </c>
      <c r="AB188" s="429" t="str">
        <f t="shared" si="164"/>
        <v/>
      </c>
      <c r="AC188" s="429" t="str">
        <f t="shared" si="165"/>
        <v/>
      </c>
      <c r="AD188" s="429" t="str">
        <f t="shared" si="166"/>
        <v/>
      </c>
      <c r="AE188" s="429" t="str">
        <f t="shared" si="187"/>
        <v/>
      </c>
      <c r="AF188" s="429" t="str">
        <f t="shared" si="177"/>
        <v/>
      </c>
      <c r="AG188" s="429" t="str">
        <f t="shared" si="167"/>
        <v/>
      </c>
      <c r="AH188" s="429" t="str">
        <f t="shared" si="168"/>
        <v/>
      </c>
      <c r="AI188" s="431" t="str">
        <f t="shared" si="178"/>
        <v/>
      </c>
      <c r="AJ188" s="429" t="str">
        <f t="shared" si="188"/>
        <v/>
      </c>
      <c r="AK188" s="429" t="str">
        <f t="shared" si="189"/>
        <v/>
      </c>
      <c r="AL188" s="429" t="str">
        <f t="shared" si="190"/>
        <v/>
      </c>
      <c r="AM188" s="429" t="str">
        <f t="shared" si="191"/>
        <v/>
      </c>
      <c r="AN188" s="432"/>
      <c r="AO188" s="432"/>
      <c r="AP188" s="205"/>
      <c r="AQ188" s="205"/>
      <c r="AR188" s="205"/>
      <c r="AS188" s="205"/>
      <c r="AT188" s="205"/>
      <c r="AU188" s="205"/>
      <c r="AV188" s="205"/>
      <c r="AW188" s="205"/>
      <c r="AX188" s="205"/>
      <c r="AY188" s="205"/>
      <c r="AZ188" s="432"/>
      <c r="BU188" s="152">
        <v>166</v>
      </c>
      <c r="BV188" s="433" t="str">
        <f t="shared" si="179"/>
        <v/>
      </c>
      <c r="BW188" s="433" t="str">
        <f t="shared" si="180"/>
        <v/>
      </c>
      <c r="BX188" s="434" t="str">
        <f t="shared" si="181"/>
        <v/>
      </c>
      <c r="BY188" s="205" t="str">
        <f t="shared" si="169"/>
        <v/>
      </c>
      <c r="BZ188" s="205" t="str">
        <f t="shared" si="170"/>
        <v/>
      </c>
      <c r="CA188" s="207" t="str">
        <f t="shared" si="171"/>
        <v/>
      </c>
      <c r="CB188" s="453" t="str">
        <f>IF(BY188="","",COUNTIF(BY$23:BY187,"&lt;1")+1)</f>
        <v/>
      </c>
      <c r="CC188" s="205" t="str">
        <f t="shared" si="172"/>
        <v/>
      </c>
      <c r="CD188" s="436" t="str">
        <f t="shared" si="173"/>
        <v/>
      </c>
      <c r="CE188" s="433" t="str">
        <f t="shared" si="176"/>
        <v/>
      </c>
      <c r="CF188" s="438" t="str">
        <f t="shared" si="174"/>
        <v/>
      </c>
      <c r="CG188" s="433" t="str">
        <f t="shared" si="175"/>
        <v/>
      </c>
      <c r="CH188" s="439"/>
      <c r="CI188" s="205" t="str">
        <f t="shared" si="192"/>
        <v/>
      </c>
      <c r="CJ188" s="205" t="str">
        <f t="shared" si="193"/>
        <v/>
      </c>
      <c r="CK188" s="205" t="str">
        <f>IF(OR(N188="PIPAY450",N188="PIPAY900"),MRIt(J188,M188,V188,N188),IF(N188="OGFConNEW",MRIt(H188,M188,V188,N188),IF(N188="PIOGFCPAY450",MAX(60,(0.3*J188)+35),"")))</f>
        <v/>
      </c>
      <c r="CL188" s="205" t="str">
        <f t="shared" si="194"/>
        <v/>
      </c>
      <c r="CM188" s="208">
        <f t="shared" si="195"/>
        <v>0</v>
      </c>
      <c r="CN188" s="440" t="str">
        <f>IFERROR(IF(N188="60PAY900",ADJ60x(CM188),IF(N188="75PAY450",ADJ75x(CM188),IF(N188="PIPAY900",ADJPoTthick(CM188,CL188),IF(N188="PIPAY450",ADJPoTthin(CM188,CL188),IF(N188="OGFConNEW",ADJPoTogfc(CL188),""))))),"must corr")</f>
        <v/>
      </c>
      <c r="CO188" s="441" t="str">
        <f t="shared" si="196"/>
        <v/>
      </c>
      <c r="CQ188" s="205" t="str">
        <f t="shared" si="197"/>
        <v/>
      </c>
      <c r="CR188" s="205" t="str">
        <f>IF(OR(N188="PIPAY450",N188="PIPAY900",N188="PIOGFCPAY450",N188="75OGFCPAY450"),MRIt(J188,M188,V188,N188),IF(N188="OGFConNEW",MRIt(H188,M188,V188,N188),""))</f>
        <v/>
      </c>
      <c r="CS188" s="205" t="str">
        <f t="shared" si="198"/>
        <v/>
      </c>
      <c r="CT188" s="208" t="str">
        <f t="shared" si="199"/>
        <v/>
      </c>
      <c r="CU188" s="440" t="str">
        <f>IFERROR(IF(N188="60PAY900",ADJ60x(CT188),IF(N188="75PAY450",ADJ75x(CT188),IF(N188="PIPAY900",ADJPoTthick(CT188,CS188),IF(N188="PIPAY450",ADJPoTthin(CT188,CS188),IF(N188="OGFConNEW",ADJPoTogfc(CS188),""))))),"must corr")</f>
        <v/>
      </c>
      <c r="CV188" s="442" t="str">
        <f t="shared" si="200"/>
        <v/>
      </c>
      <c r="CW188" s="443"/>
      <c r="CY188" s="207"/>
      <c r="CZ188" s="444" t="s">
        <v>1876</v>
      </c>
      <c r="DA188" s="445" t="str">
        <f>IFERROR(IF(AZ188=TRUE,corval(CO188,CV188),CO188),CZ188)</f>
        <v/>
      </c>
      <c r="DB188" s="205" t="b">
        <f t="shared" si="201"/>
        <v>0</v>
      </c>
      <c r="DC188" s="205" t="b">
        <f t="shared" si="202"/>
        <v>1</v>
      </c>
      <c r="DD188" s="205" t="b">
        <f t="shared" si="203"/>
        <v>1</v>
      </c>
      <c r="DE188" s="446" t="str">
        <f t="shared" si="204"/>
        <v/>
      </c>
      <c r="DG188" s="208" t="str">
        <f t="shared" si="205"/>
        <v/>
      </c>
      <c r="DH188" s="208">
        <f t="shared" si="206"/>
        <v>0</v>
      </c>
      <c r="DI188" s="205" t="e">
        <f t="shared" si="207"/>
        <v>#VALUE!</v>
      </c>
      <c r="DJ188" s="205" t="e">
        <f t="shared" si="208"/>
        <v>#VALUE!</v>
      </c>
      <c r="DK188" s="205" t="e">
        <f t="shared" si="209"/>
        <v>#VALUE!</v>
      </c>
      <c r="DM188" s="208">
        <f t="shared" si="210"/>
        <v>0</v>
      </c>
      <c r="DN188" s="208">
        <f t="shared" si="211"/>
        <v>0</v>
      </c>
      <c r="DO188" s="205">
        <f t="shared" si="212"/>
        <v>75</v>
      </c>
      <c r="DP188" s="205">
        <f t="shared" si="213"/>
        <v>0</v>
      </c>
      <c r="DQ188" s="446" t="e">
        <f t="shared" ca="1" si="214"/>
        <v>#NAME?</v>
      </c>
      <c r="DR188" s="446" t="e">
        <f t="shared" ca="1" si="215"/>
        <v>#NAME?</v>
      </c>
      <c r="DT188" s="208">
        <f t="shared" si="216"/>
        <v>0</v>
      </c>
      <c r="DU188" s="446" t="e">
        <f t="shared" ca="1" si="217"/>
        <v>#NAME?</v>
      </c>
      <c r="DV188" s="446" t="e">
        <f t="shared" ca="1" si="218"/>
        <v>#NAME?</v>
      </c>
    </row>
    <row r="189" spans="1:126" ht="15.75" x14ac:dyDescent="0.25">
      <c r="A189" s="448" t="str">
        <f>IFERROR(ROUNDUP(IF(OR(N189="PIPAY450",N189="PIPAY900"),MRIt(J189,M189,V189,N189),IF(N189="PIOGFCPAY450",MAX(60,(0.3*J189)+35),"")),1),"")</f>
        <v/>
      </c>
      <c r="B189" s="413">
        <v>167</v>
      </c>
      <c r="C189" s="414"/>
      <c r="D189" s="449"/>
      <c r="E189" s="416" t="str">
        <f>IF('EXIST IP'!A168="","",'EXIST IP'!A168)</f>
        <v/>
      </c>
      <c r="F189" s="450" t="str">
        <f>IF('EXIST IP'!B168="","",'EXIST IP'!B168)</f>
        <v/>
      </c>
      <c r="G189" s="450" t="str">
        <f>IF('EXIST IP'!C168="","",'EXIST IP'!C168)</f>
        <v/>
      </c>
      <c r="H189" s="418" t="str">
        <f>IF('EXIST IP'!D168="","",'EXIST IP'!D168)</f>
        <v/>
      </c>
      <c r="I189" s="451" t="str">
        <f>IF(BASELINE!D168="","",BASELINE!D168)</f>
        <v/>
      </c>
      <c r="J189" s="420"/>
      <c r="K189" s="421"/>
      <c r="L189" s="422" t="str">
        <f>IF(FINAL!D168=0,"",FINAL!D168)</f>
        <v/>
      </c>
      <c r="M189" s="421"/>
      <c r="N189" s="421"/>
      <c r="O189" s="421"/>
      <c r="P189" s="423" t="str">
        <f t="shared" si="182"/>
        <v/>
      </c>
      <c r="Q189" s="424" t="str">
        <f t="shared" si="183"/>
        <v/>
      </c>
      <c r="R189" s="456"/>
      <c r="S189" s="452" t="str">
        <f t="shared" si="159"/>
        <v/>
      </c>
      <c r="T189" s="427" t="str">
        <f>IF(OR(BASELINE!I168&gt;BASELINE!J168,FINAL!I168&gt;FINAL!J168),"M.D.","")</f>
        <v/>
      </c>
      <c r="U189" s="428" t="str">
        <f t="shared" si="184"/>
        <v/>
      </c>
      <c r="V189" s="429" t="str">
        <f t="shared" si="185"/>
        <v/>
      </c>
      <c r="W189" s="429" t="str">
        <f t="shared" si="186"/>
        <v/>
      </c>
      <c r="X189" s="430" t="str">
        <f t="shared" si="160"/>
        <v/>
      </c>
      <c r="Y189" s="429" t="str">
        <f t="shared" si="161"/>
        <v/>
      </c>
      <c r="Z189" s="429" t="str">
        <f t="shared" si="162"/>
        <v/>
      </c>
      <c r="AA189" s="429" t="str">
        <f t="shared" si="163"/>
        <v/>
      </c>
      <c r="AB189" s="429" t="str">
        <f t="shared" si="164"/>
        <v/>
      </c>
      <c r="AC189" s="429" t="str">
        <f t="shared" si="165"/>
        <v/>
      </c>
      <c r="AD189" s="429" t="str">
        <f t="shared" si="166"/>
        <v/>
      </c>
      <c r="AE189" s="429" t="str">
        <f t="shared" si="187"/>
        <v/>
      </c>
      <c r="AF189" s="429" t="str">
        <f t="shared" si="177"/>
        <v/>
      </c>
      <c r="AG189" s="429" t="str">
        <f t="shared" si="167"/>
        <v/>
      </c>
      <c r="AH189" s="429" t="str">
        <f t="shared" si="168"/>
        <v/>
      </c>
      <c r="AI189" s="431" t="str">
        <f t="shared" si="178"/>
        <v/>
      </c>
      <c r="AJ189" s="429" t="str">
        <f t="shared" si="188"/>
        <v/>
      </c>
      <c r="AK189" s="429" t="str">
        <f t="shared" si="189"/>
        <v/>
      </c>
      <c r="AL189" s="429" t="str">
        <f t="shared" si="190"/>
        <v/>
      </c>
      <c r="AM189" s="429" t="str">
        <f t="shared" si="191"/>
        <v/>
      </c>
      <c r="AN189" s="432"/>
      <c r="AO189" s="432"/>
      <c r="AP189" s="205"/>
      <c r="AQ189" s="205"/>
      <c r="AR189" s="205"/>
      <c r="AS189" s="205"/>
      <c r="AT189" s="205"/>
      <c r="AU189" s="205"/>
      <c r="AV189" s="205"/>
      <c r="AW189" s="205"/>
      <c r="AX189" s="205"/>
      <c r="AY189" s="205"/>
      <c r="AZ189" s="432"/>
      <c r="BU189" s="152">
        <v>167</v>
      </c>
      <c r="BV189" s="433" t="str">
        <f t="shared" si="179"/>
        <v/>
      </c>
      <c r="BW189" s="433" t="str">
        <f t="shared" si="180"/>
        <v/>
      </c>
      <c r="BX189" s="434" t="str">
        <f t="shared" si="181"/>
        <v/>
      </c>
      <c r="BY189" s="205" t="str">
        <f t="shared" si="169"/>
        <v/>
      </c>
      <c r="BZ189" s="205" t="str">
        <f t="shared" si="170"/>
        <v/>
      </c>
      <c r="CA189" s="207" t="str">
        <f t="shared" si="171"/>
        <v/>
      </c>
      <c r="CB189" s="453" t="str">
        <f>IF(BY189="","",COUNTIF(BY$23:BY188,"&lt;1")+1)</f>
        <v/>
      </c>
      <c r="CC189" s="205" t="str">
        <f t="shared" si="172"/>
        <v/>
      </c>
      <c r="CD189" s="436" t="str">
        <f t="shared" si="173"/>
        <v/>
      </c>
      <c r="CE189" s="433" t="str">
        <f t="shared" si="176"/>
        <v/>
      </c>
      <c r="CF189" s="438" t="str">
        <f t="shared" si="174"/>
        <v/>
      </c>
      <c r="CG189" s="433" t="str">
        <f t="shared" si="175"/>
        <v/>
      </c>
      <c r="CH189" s="439"/>
      <c r="CI189" s="205" t="str">
        <f t="shared" si="192"/>
        <v/>
      </c>
      <c r="CJ189" s="205" t="str">
        <f t="shared" si="193"/>
        <v/>
      </c>
      <c r="CK189" s="205" t="str">
        <f>IF(OR(N189="PIPAY450",N189="PIPAY900"),MRIt(J189,M189,V189,N189),IF(N189="OGFConNEW",MRIt(H189,M189,V189,N189),IF(N189="PIOGFCPAY450",MAX(60,(0.3*J189)+35),"")))</f>
        <v/>
      </c>
      <c r="CL189" s="205" t="str">
        <f t="shared" si="194"/>
        <v/>
      </c>
      <c r="CM189" s="208">
        <f t="shared" si="195"/>
        <v>0</v>
      </c>
      <c r="CN189" s="440" t="str">
        <f>IFERROR(IF(N189="60PAY900",ADJ60x(CM189),IF(N189="75PAY450",ADJ75x(CM189),IF(N189="PIPAY900",ADJPoTthick(CM189,CL189),IF(N189="PIPAY450",ADJPoTthin(CM189,CL189),IF(N189="OGFConNEW",ADJPoTogfc(CL189),""))))),"must corr")</f>
        <v/>
      </c>
      <c r="CO189" s="441" t="str">
        <f t="shared" si="196"/>
        <v/>
      </c>
      <c r="CQ189" s="205" t="str">
        <f t="shared" si="197"/>
        <v/>
      </c>
      <c r="CR189" s="205" t="str">
        <f>IF(OR(N189="PIPAY450",N189="PIPAY900",N189="PIOGFCPAY450",N189="75OGFCPAY450"),MRIt(J189,M189,V189,N189),IF(N189="OGFConNEW",MRIt(H189,M189,V189,N189),""))</f>
        <v/>
      </c>
      <c r="CS189" s="205" t="str">
        <f t="shared" si="198"/>
        <v/>
      </c>
      <c r="CT189" s="208" t="str">
        <f t="shared" si="199"/>
        <v/>
      </c>
      <c r="CU189" s="440" t="str">
        <f>IFERROR(IF(N189="60PAY900",ADJ60x(CT189),IF(N189="75PAY450",ADJ75x(CT189),IF(N189="PIPAY900",ADJPoTthick(CT189,CS189),IF(N189="PIPAY450",ADJPoTthin(CT189,CS189),IF(N189="OGFConNEW",ADJPoTogfc(CS189),""))))),"must corr")</f>
        <v/>
      </c>
      <c r="CV189" s="442" t="str">
        <f t="shared" si="200"/>
        <v/>
      </c>
      <c r="CW189" s="443"/>
      <c r="CY189" s="207"/>
      <c r="CZ189" s="444" t="s">
        <v>1876</v>
      </c>
      <c r="DA189" s="445" t="str">
        <f>IFERROR(IF(AZ189=TRUE,corval(CO189,CV189),CO189),CZ189)</f>
        <v/>
      </c>
      <c r="DB189" s="205" t="b">
        <f t="shared" si="201"/>
        <v>0</v>
      </c>
      <c r="DC189" s="205" t="b">
        <f t="shared" si="202"/>
        <v>1</v>
      </c>
      <c r="DD189" s="205" t="b">
        <f t="shared" si="203"/>
        <v>1</v>
      </c>
      <c r="DE189" s="446" t="str">
        <f t="shared" si="204"/>
        <v/>
      </c>
      <c r="DG189" s="208" t="str">
        <f t="shared" si="205"/>
        <v/>
      </c>
      <c r="DH189" s="208">
        <f t="shared" si="206"/>
        <v>0</v>
      </c>
      <c r="DI189" s="205" t="e">
        <f t="shared" si="207"/>
        <v>#VALUE!</v>
      </c>
      <c r="DJ189" s="205" t="e">
        <f t="shared" si="208"/>
        <v>#VALUE!</v>
      </c>
      <c r="DK189" s="205" t="e">
        <f t="shared" si="209"/>
        <v>#VALUE!</v>
      </c>
      <c r="DM189" s="208">
        <f t="shared" si="210"/>
        <v>0</v>
      </c>
      <c r="DN189" s="208">
        <f t="shared" si="211"/>
        <v>0</v>
      </c>
      <c r="DO189" s="205">
        <f t="shared" si="212"/>
        <v>75</v>
      </c>
      <c r="DP189" s="205">
        <f t="shared" si="213"/>
        <v>0</v>
      </c>
      <c r="DQ189" s="446" t="e">
        <f t="shared" ca="1" si="214"/>
        <v>#NAME?</v>
      </c>
      <c r="DR189" s="446" t="e">
        <f t="shared" ca="1" si="215"/>
        <v>#NAME?</v>
      </c>
      <c r="DT189" s="208">
        <f t="shared" si="216"/>
        <v>0</v>
      </c>
      <c r="DU189" s="446" t="e">
        <f t="shared" ca="1" si="217"/>
        <v>#NAME?</v>
      </c>
      <c r="DV189" s="446" t="e">
        <f t="shared" ca="1" si="218"/>
        <v>#NAME?</v>
      </c>
    </row>
    <row r="190" spans="1:126" ht="16.5" thickBot="1" x14ac:dyDescent="0.3">
      <c r="A190" s="448" t="str">
        <f>IFERROR(ROUNDUP(IF(OR(N190="PIPAY450",N190="PIPAY900"),MRIt(J190,M190,V190,N190),IF(N190="PIOGFCPAY450",MAX(60,(0.3*J190)+35),"")),1),"")</f>
        <v/>
      </c>
      <c r="B190" s="413">
        <v>168</v>
      </c>
      <c r="C190" s="414"/>
      <c r="D190" s="449"/>
      <c r="E190" s="457" t="str">
        <f>IF('EXIST IP'!A169="","",'EXIST IP'!A169)</f>
        <v/>
      </c>
      <c r="F190" s="458" t="str">
        <f>IF('EXIST IP'!B169="","",'EXIST IP'!B169)</f>
        <v/>
      </c>
      <c r="G190" s="458" t="str">
        <f>IF('EXIST IP'!C169="","",'EXIST IP'!C169)</f>
        <v/>
      </c>
      <c r="H190" s="459" t="str">
        <f>IF('EXIST IP'!D169="","",'EXIST IP'!D169)</f>
        <v/>
      </c>
      <c r="I190" s="460" t="str">
        <f>IF(BASELINE!D169="","",BASELINE!D169)</f>
        <v/>
      </c>
      <c r="J190" s="420"/>
      <c r="K190" s="421"/>
      <c r="L190" s="422" t="str">
        <f>IF(FINAL!D169=0,"",FINAL!D169)</f>
        <v/>
      </c>
      <c r="M190" s="421"/>
      <c r="N190" s="421"/>
      <c r="O190" s="421"/>
      <c r="P190" s="423" t="str">
        <f t="shared" si="182"/>
        <v/>
      </c>
      <c r="Q190" s="424" t="str">
        <f t="shared" si="183"/>
        <v/>
      </c>
      <c r="R190" s="456"/>
      <c r="S190" s="452" t="str">
        <f t="shared" si="159"/>
        <v/>
      </c>
      <c r="T190" s="427" t="str">
        <f>IF(OR(BASELINE!I169&gt;BASELINE!J169,FINAL!I169&gt;FINAL!J169),"M.D.","")</f>
        <v/>
      </c>
      <c r="U190" s="428" t="str">
        <f t="shared" si="184"/>
        <v/>
      </c>
      <c r="V190" s="429" t="str">
        <f t="shared" si="185"/>
        <v/>
      </c>
      <c r="W190" s="429" t="str">
        <f t="shared" si="186"/>
        <v/>
      </c>
      <c r="X190" s="430" t="str">
        <f t="shared" si="160"/>
        <v/>
      </c>
      <c r="Y190" s="429" t="str">
        <f t="shared" si="161"/>
        <v/>
      </c>
      <c r="Z190" s="429" t="str">
        <f t="shared" si="162"/>
        <v/>
      </c>
      <c r="AA190" s="429" t="str">
        <f t="shared" si="163"/>
        <v/>
      </c>
      <c r="AB190" s="429" t="str">
        <f t="shared" si="164"/>
        <v/>
      </c>
      <c r="AC190" s="429" t="str">
        <f t="shared" si="165"/>
        <v/>
      </c>
      <c r="AD190" s="429" t="str">
        <f t="shared" si="166"/>
        <v/>
      </c>
      <c r="AE190" s="429" t="str">
        <f t="shared" si="187"/>
        <v/>
      </c>
      <c r="AF190" s="429" t="str">
        <f t="shared" si="177"/>
        <v/>
      </c>
      <c r="AG190" s="429" t="str">
        <f t="shared" si="167"/>
        <v/>
      </c>
      <c r="AH190" s="429" t="str">
        <f t="shared" si="168"/>
        <v/>
      </c>
      <c r="AI190" s="431" t="str">
        <f t="shared" si="178"/>
        <v/>
      </c>
      <c r="AJ190" s="429" t="str">
        <f t="shared" si="188"/>
        <v/>
      </c>
      <c r="AK190" s="429" t="str">
        <f t="shared" si="189"/>
        <v/>
      </c>
      <c r="AL190" s="429" t="str">
        <f t="shared" si="190"/>
        <v/>
      </c>
      <c r="AM190" s="429" t="str">
        <f t="shared" si="191"/>
        <v/>
      </c>
      <c r="AN190" s="432"/>
      <c r="AO190" s="432"/>
      <c r="AP190" s="205"/>
      <c r="AQ190" s="205"/>
      <c r="AR190" s="205"/>
      <c r="AS190" s="205"/>
      <c r="AT190" s="205"/>
      <c r="AU190" s="205"/>
      <c r="AV190" s="205"/>
      <c r="AW190" s="205"/>
      <c r="AX190" s="205"/>
      <c r="AY190" s="205"/>
      <c r="AZ190" s="432"/>
      <c r="BU190" s="152">
        <v>168</v>
      </c>
      <c r="BV190" s="433" t="str">
        <f t="shared" si="179"/>
        <v/>
      </c>
      <c r="BW190" s="433" t="str">
        <f t="shared" si="180"/>
        <v/>
      </c>
      <c r="BX190" s="434" t="str">
        <f t="shared" si="181"/>
        <v/>
      </c>
      <c r="BY190" s="205" t="str">
        <f t="shared" si="169"/>
        <v/>
      </c>
      <c r="BZ190" s="205" t="str">
        <f t="shared" si="170"/>
        <v/>
      </c>
      <c r="CA190" s="207" t="str">
        <f t="shared" si="171"/>
        <v/>
      </c>
      <c r="CB190" s="453" t="str">
        <f>IF(BY190="","",COUNTIF(BY$23:BY189,"&lt;1")+1)</f>
        <v/>
      </c>
      <c r="CC190" s="205" t="str">
        <f t="shared" si="172"/>
        <v/>
      </c>
      <c r="CD190" s="436" t="str">
        <f t="shared" si="173"/>
        <v/>
      </c>
      <c r="CE190" s="433" t="str">
        <f t="shared" si="176"/>
        <v/>
      </c>
      <c r="CF190" s="438" t="str">
        <f t="shared" si="174"/>
        <v/>
      </c>
      <c r="CG190" s="433" t="str">
        <f t="shared" si="175"/>
        <v/>
      </c>
      <c r="CH190" s="439"/>
      <c r="CI190" s="205" t="str">
        <f t="shared" si="192"/>
        <v/>
      </c>
      <c r="CJ190" s="205" t="str">
        <f t="shared" si="193"/>
        <v/>
      </c>
      <c r="CK190" s="205" t="str">
        <f>IF(OR(N190="PIPAY450",N190="PIPAY900"),MRIt(J190,M190,V190,N190),IF(N190="OGFConNEW",MRIt(H190,M190,V190,N190),IF(N190="PIOGFCPAY450",MAX(60,(0.3*J190)+35),"")))</f>
        <v/>
      </c>
      <c r="CL190" s="205" t="str">
        <f t="shared" si="194"/>
        <v/>
      </c>
      <c r="CM190" s="208">
        <f t="shared" si="195"/>
        <v>0</v>
      </c>
      <c r="CN190" s="440" t="str">
        <f>IFERROR(IF(N190="60PAY900",ADJ60x(CM190),IF(N190="75PAY450",ADJ75x(CM190),IF(N190="PIPAY900",ADJPoTthick(CM190,CL190),IF(N190="PIPAY450",ADJPoTthin(CM190,CL190),IF(N190="OGFConNEW",ADJPoTogfc(CL190),""))))),"must corr")</f>
        <v/>
      </c>
      <c r="CO190" s="441" t="str">
        <f t="shared" si="196"/>
        <v/>
      </c>
      <c r="CQ190" s="205" t="str">
        <f t="shared" si="197"/>
        <v/>
      </c>
      <c r="CR190" s="205" t="str">
        <f>IF(OR(N190="PIPAY450",N190="PIPAY900",N190="PIOGFCPAY450",N190="75OGFCPAY450"),MRIt(J190,M190,V190,N190),IF(N190="OGFConNEW",MRIt(H190,M190,V190,N190),""))</f>
        <v/>
      </c>
      <c r="CS190" s="205" t="str">
        <f t="shared" si="198"/>
        <v/>
      </c>
      <c r="CT190" s="208" t="str">
        <f t="shared" si="199"/>
        <v/>
      </c>
      <c r="CU190" s="440" t="str">
        <f>IFERROR(IF(N190="60PAY900",ADJ60x(CT190),IF(N190="75PAY450",ADJ75x(CT190),IF(N190="PIPAY900",ADJPoTthick(CT190,CS190),IF(N190="PIPAY450",ADJPoTthin(CT190,CS190),IF(N190="OGFConNEW",ADJPoTogfc(CS190),""))))),"must corr")</f>
        <v/>
      </c>
      <c r="CV190" s="442" t="str">
        <f t="shared" si="200"/>
        <v/>
      </c>
      <c r="CW190" s="443"/>
      <c r="CY190" s="207"/>
      <c r="CZ190" s="444" t="s">
        <v>1876</v>
      </c>
      <c r="DA190" s="445" t="str">
        <f>IFERROR(IF(AZ190=TRUE,corval(CO190,CV190),CO190),CZ190)</f>
        <v/>
      </c>
      <c r="DB190" s="205" t="b">
        <f t="shared" si="201"/>
        <v>0</v>
      </c>
      <c r="DC190" s="205" t="b">
        <f t="shared" si="202"/>
        <v>1</v>
      </c>
      <c r="DD190" s="205" t="b">
        <f t="shared" si="203"/>
        <v>1</v>
      </c>
      <c r="DE190" s="446" t="str">
        <f t="shared" si="204"/>
        <v/>
      </c>
      <c r="DG190" s="208" t="str">
        <f t="shared" si="205"/>
        <v/>
      </c>
      <c r="DH190" s="208">
        <f t="shared" si="206"/>
        <v>0</v>
      </c>
      <c r="DI190" s="205" t="e">
        <f t="shared" si="207"/>
        <v>#VALUE!</v>
      </c>
      <c r="DJ190" s="205" t="e">
        <f t="shared" si="208"/>
        <v>#VALUE!</v>
      </c>
      <c r="DK190" s="205" t="e">
        <f t="shared" si="209"/>
        <v>#VALUE!</v>
      </c>
      <c r="DM190" s="208">
        <f t="shared" si="210"/>
        <v>0</v>
      </c>
      <c r="DN190" s="208">
        <f t="shared" si="211"/>
        <v>0</v>
      </c>
      <c r="DO190" s="205">
        <f t="shared" si="212"/>
        <v>75</v>
      </c>
      <c r="DP190" s="205">
        <f t="shared" si="213"/>
        <v>0</v>
      </c>
      <c r="DQ190" s="446" t="e">
        <f t="shared" ca="1" si="214"/>
        <v>#NAME?</v>
      </c>
      <c r="DR190" s="446" t="e">
        <f t="shared" ca="1" si="215"/>
        <v>#NAME?</v>
      </c>
      <c r="DT190" s="208">
        <f t="shared" si="216"/>
        <v>0</v>
      </c>
      <c r="DU190" s="446" t="e">
        <f t="shared" ca="1" si="217"/>
        <v>#NAME?</v>
      </c>
      <c r="DV190" s="446" t="e">
        <f t="shared" ca="1" si="218"/>
        <v>#NAME?</v>
      </c>
    </row>
    <row r="191" spans="1:126" ht="15" customHeight="1" x14ac:dyDescent="0.25">
      <c r="A191" s="448" t="str">
        <f>IFERROR(ROUNDUP(IF(OR(N191="PIPAY450",N191="PIPAY900"),MRIt(J191,M191,V191,N191),IF(N191="PIOGFCPAY450",MAX(60,(0.3*J191)+35),"")),1),"")</f>
        <v/>
      </c>
      <c r="B191" s="413">
        <v>169</v>
      </c>
      <c r="C191" s="414"/>
      <c r="D191" s="449"/>
      <c r="E191" s="416" t="str">
        <f>IF('EXIST IP'!A170="","",'EXIST IP'!A170)</f>
        <v/>
      </c>
      <c r="F191" s="450" t="str">
        <f>IF('EXIST IP'!B170="","",'EXIST IP'!B170)</f>
        <v/>
      </c>
      <c r="G191" s="450" t="str">
        <f>IF('EXIST IP'!C170="","",'EXIST IP'!C170)</f>
        <v/>
      </c>
      <c r="H191" s="418" t="str">
        <f>IF('EXIST IP'!D170="","",'EXIST IP'!D170)</f>
        <v/>
      </c>
      <c r="I191" s="451" t="str">
        <f>IF(BASELINE!D170="","",BASELINE!D170)</f>
        <v/>
      </c>
      <c r="J191" s="420"/>
      <c r="K191" s="421"/>
      <c r="L191" s="422" t="str">
        <f>IF(FINAL!D170=0,"",FINAL!D170)</f>
        <v/>
      </c>
      <c r="M191" s="421"/>
      <c r="N191" s="421"/>
      <c r="O191" s="421"/>
      <c r="P191" s="423" t="str">
        <f t="shared" si="182"/>
        <v/>
      </c>
      <c r="Q191" s="424" t="str">
        <f t="shared" si="183"/>
        <v/>
      </c>
      <c r="R191" s="456"/>
      <c r="S191" s="452" t="str">
        <f t="shared" si="159"/>
        <v/>
      </c>
      <c r="T191" s="427" t="str">
        <f>IF(OR(BASELINE!I170&gt;BASELINE!J170,FINAL!I170&gt;FINAL!J170),"M.D.","")</f>
        <v/>
      </c>
      <c r="U191" s="428" t="str">
        <f t="shared" si="184"/>
        <v/>
      </c>
      <c r="V191" s="429" t="str">
        <f t="shared" si="185"/>
        <v/>
      </c>
      <c r="W191" s="429" t="str">
        <f t="shared" si="186"/>
        <v/>
      </c>
      <c r="X191" s="430" t="str">
        <f t="shared" si="160"/>
        <v/>
      </c>
      <c r="Y191" s="429" t="str">
        <f t="shared" si="161"/>
        <v/>
      </c>
      <c r="Z191" s="429" t="str">
        <f t="shared" si="162"/>
        <v/>
      </c>
      <c r="AA191" s="429" t="str">
        <f t="shared" si="163"/>
        <v/>
      </c>
      <c r="AB191" s="429" t="str">
        <f t="shared" si="164"/>
        <v/>
      </c>
      <c r="AC191" s="429" t="str">
        <f t="shared" si="165"/>
        <v/>
      </c>
      <c r="AD191" s="429" t="str">
        <f t="shared" si="166"/>
        <v/>
      </c>
      <c r="AE191" s="429" t="str">
        <f t="shared" si="187"/>
        <v/>
      </c>
      <c r="AF191" s="429" t="str">
        <f t="shared" si="177"/>
        <v/>
      </c>
      <c r="AG191" s="429" t="str">
        <f t="shared" si="167"/>
        <v/>
      </c>
      <c r="AH191" s="429" t="str">
        <f t="shared" si="168"/>
        <v/>
      </c>
      <c r="AI191" s="431" t="str">
        <f t="shared" si="178"/>
        <v/>
      </c>
      <c r="AJ191" s="429" t="str">
        <f t="shared" si="188"/>
        <v/>
      </c>
      <c r="AK191" s="429" t="str">
        <f t="shared" si="189"/>
        <v/>
      </c>
      <c r="AL191" s="429" t="str">
        <f t="shared" si="190"/>
        <v/>
      </c>
      <c r="AM191" s="429" t="str">
        <f t="shared" si="191"/>
        <v/>
      </c>
      <c r="AN191" s="432"/>
      <c r="AO191" s="432"/>
      <c r="AP191" s="205"/>
      <c r="AQ191" s="205"/>
      <c r="AR191" s="205"/>
      <c r="AS191" s="205"/>
      <c r="AT191" s="205"/>
      <c r="AU191" s="205"/>
      <c r="AV191" s="205"/>
      <c r="AW191" s="205"/>
      <c r="AX191" s="205"/>
      <c r="AY191" s="205"/>
      <c r="AZ191" s="432"/>
      <c r="BU191" s="152">
        <v>169</v>
      </c>
      <c r="BV191" s="433" t="str">
        <f t="shared" si="179"/>
        <v/>
      </c>
      <c r="BW191" s="433" t="str">
        <f t="shared" si="180"/>
        <v/>
      </c>
      <c r="BX191" s="434" t="str">
        <f t="shared" si="181"/>
        <v/>
      </c>
      <c r="BY191" s="205" t="str">
        <f t="shared" si="169"/>
        <v/>
      </c>
      <c r="BZ191" s="205" t="str">
        <f t="shared" si="170"/>
        <v/>
      </c>
      <c r="CA191" s="207" t="str">
        <f t="shared" si="171"/>
        <v/>
      </c>
      <c r="CB191" s="453" t="str">
        <f>IF(BY191="","",COUNTIF(BY$23:BY190,"&lt;1")+1)</f>
        <v/>
      </c>
      <c r="CC191" s="205" t="str">
        <f t="shared" si="172"/>
        <v/>
      </c>
      <c r="CD191" s="436" t="str">
        <f t="shared" si="173"/>
        <v/>
      </c>
      <c r="CE191" s="433" t="str">
        <f t="shared" si="176"/>
        <v/>
      </c>
      <c r="CF191" s="438" t="str">
        <f t="shared" si="174"/>
        <v/>
      </c>
      <c r="CG191" s="433" t="str">
        <f t="shared" si="175"/>
        <v/>
      </c>
      <c r="CH191" s="439"/>
      <c r="CI191" s="205" t="str">
        <f t="shared" si="192"/>
        <v/>
      </c>
      <c r="CJ191" s="205" t="str">
        <f t="shared" si="193"/>
        <v/>
      </c>
      <c r="CK191" s="205" t="str">
        <f>IF(OR(N191="PIPAY450",N191="PIPAY900"),MRIt(J191,M191,V191,N191),IF(N191="OGFConNEW",MRIt(H191,M191,V191,N191),IF(N191="PIOGFCPAY450",MAX(60,(0.3*J191)+35),"")))</f>
        <v/>
      </c>
      <c r="CL191" s="205" t="str">
        <f t="shared" si="194"/>
        <v/>
      </c>
      <c r="CM191" s="208">
        <f t="shared" si="195"/>
        <v>0</v>
      </c>
      <c r="CN191" s="440" t="str">
        <f>IFERROR(IF(N191="60PAY900",ADJ60x(CM191),IF(N191="75PAY450",ADJ75x(CM191),IF(N191="PIPAY900",ADJPoTthick(CM191,CL191),IF(N191="PIPAY450",ADJPoTthin(CM191,CL191),IF(N191="OGFConNEW",ADJPoTogfc(CL191),""))))),"must corr")</f>
        <v/>
      </c>
      <c r="CO191" s="441" t="str">
        <f t="shared" si="196"/>
        <v/>
      </c>
      <c r="CQ191" s="205" t="str">
        <f t="shared" si="197"/>
        <v/>
      </c>
      <c r="CR191" s="205" t="str">
        <f>IF(OR(N191="PIPAY450",N191="PIPAY900",N191="PIOGFCPAY450",N191="75OGFCPAY450"),MRIt(J191,M191,V191,N191),IF(N191="OGFConNEW",MRIt(H191,M191,V191,N191),""))</f>
        <v/>
      </c>
      <c r="CS191" s="205" t="str">
        <f t="shared" si="198"/>
        <v/>
      </c>
      <c r="CT191" s="208" t="str">
        <f t="shared" si="199"/>
        <v/>
      </c>
      <c r="CU191" s="440" t="str">
        <f>IFERROR(IF(N191="60PAY900",ADJ60x(CT191),IF(N191="75PAY450",ADJ75x(CT191),IF(N191="PIPAY900",ADJPoTthick(CT191,CS191),IF(N191="PIPAY450",ADJPoTthin(CT191,CS191),IF(N191="OGFConNEW",ADJPoTogfc(CS191),""))))),"must corr")</f>
        <v/>
      </c>
      <c r="CV191" s="442" t="str">
        <f t="shared" si="200"/>
        <v/>
      </c>
      <c r="CW191" s="443"/>
      <c r="CY191" s="207"/>
      <c r="CZ191" s="444" t="s">
        <v>1876</v>
      </c>
      <c r="DA191" s="445" t="str">
        <f>IFERROR(IF(AZ191=TRUE,corval(CO191,CV191),CO191),CZ191)</f>
        <v/>
      </c>
      <c r="DB191" s="205" t="b">
        <f t="shared" si="201"/>
        <v>0</v>
      </c>
      <c r="DC191" s="205" t="b">
        <f t="shared" si="202"/>
        <v>1</v>
      </c>
      <c r="DD191" s="205" t="b">
        <f t="shared" si="203"/>
        <v>1</v>
      </c>
      <c r="DE191" s="446" t="str">
        <f t="shared" si="204"/>
        <v/>
      </c>
      <c r="DG191" s="208" t="str">
        <f t="shared" si="205"/>
        <v/>
      </c>
      <c r="DH191" s="208">
        <f t="shared" si="206"/>
        <v>0</v>
      </c>
      <c r="DI191" s="205" t="e">
        <f t="shared" si="207"/>
        <v>#VALUE!</v>
      </c>
      <c r="DJ191" s="205" t="e">
        <f t="shared" si="208"/>
        <v>#VALUE!</v>
      </c>
      <c r="DK191" s="205" t="e">
        <f t="shared" si="209"/>
        <v>#VALUE!</v>
      </c>
      <c r="DM191" s="208">
        <f t="shared" si="210"/>
        <v>0</v>
      </c>
      <c r="DN191" s="208">
        <f t="shared" si="211"/>
        <v>0</v>
      </c>
      <c r="DO191" s="205">
        <f t="shared" si="212"/>
        <v>75</v>
      </c>
      <c r="DP191" s="205">
        <f t="shared" si="213"/>
        <v>0</v>
      </c>
      <c r="DQ191" s="446" t="e">
        <f t="shared" ca="1" si="214"/>
        <v>#NAME?</v>
      </c>
      <c r="DR191" s="446" t="e">
        <f t="shared" ca="1" si="215"/>
        <v>#NAME?</v>
      </c>
      <c r="DT191" s="208">
        <f t="shared" si="216"/>
        <v>0</v>
      </c>
      <c r="DU191" s="446" t="e">
        <f t="shared" ca="1" si="217"/>
        <v>#NAME?</v>
      </c>
      <c r="DV191" s="446" t="e">
        <f t="shared" ca="1" si="218"/>
        <v>#NAME?</v>
      </c>
    </row>
    <row r="192" spans="1:126" ht="16.5" thickBot="1" x14ac:dyDescent="0.3">
      <c r="A192" s="448" t="str">
        <f>IFERROR(ROUNDUP(IF(OR(N192="PIPAY450",N192="PIPAY900"),MRIt(J192,M192,V192,N192),IF(N192="PIOGFCPAY450",MAX(60,(0.3*J192)+35),"")),1),"")</f>
        <v/>
      </c>
      <c r="B192" s="413">
        <v>170</v>
      </c>
      <c r="C192" s="414"/>
      <c r="D192" s="449"/>
      <c r="E192" s="457" t="str">
        <f>IF('EXIST IP'!A171="","",'EXIST IP'!A171)</f>
        <v/>
      </c>
      <c r="F192" s="458" t="str">
        <f>IF('EXIST IP'!B171="","",'EXIST IP'!B171)</f>
        <v/>
      </c>
      <c r="G192" s="458" t="str">
        <f>IF('EXIST IP'!C171="","",'EXIST IP'!C171)</f>
        <v/>
      </c>
      <c r="H192" s="459" t="str">
        <f>IF('EXIST IP'!D171="","",'EXIST IP'!D171)</f>
        <v/>
      </c>
      <c r="I192" s="460" t="str">
        <f>IF(BASELINE!D171="","",BASELINE!D171)</f>
        <v/>
      </c>
      <c r="J192" s="420"/>
      <c r="K192" s="421"/>
      <c r="L192" s="422" t="str">
        <f>IF(FINAL!D171=0,"",FINAL!D171)</f>
        <v/>
      </c>
      <c r="M192" s="421"/>
      <c r="N192" s="421"/>
      <c r="O192" s="421"/>
      <c r="P192" s="423" t="str">
        <f t="shared" si="182"/>
        <v/>
      </c>
      <c r="Q192" s="424" t="str">
        <f t="shared" si="183"/>
        <v/>
      </c>
      <c r="R192" s="456"/>
      <c r="S192" s="452" t="str">
        <f t="shared" si="159"/>
        <v/>
      </c>
      <c r="T192" s="427" t="str">
        <f>IF(OR(BASELINE!I171&gt;BASELINE!J171,FINAL!I171&gt;FINAL!J171),"M.D.","")</f>
        <v/>
      </c>
      <c r="U192" s="428" t="str">
        <f t="shared" si="184"/>
        <v/>
      </c>
      <c r="V192" s="429" t="str">
        <f t="shared" si="185"/>
        <v/>
      </c>
      <c r="W192" s="429" t="str">
        <f t="shared" si="186"/>
        <v/>
      </c>
      <c r="X192" s="430" t="str">
        <f t="shared" si="160"/>
        <v/>
      </c>
      <c r="Y192" s="429" t="str">
        <f t="shared" si="161"/>
        <v/>
      </c>
      <c r="Z192" s="429" t="str">
        <f t="shared" si="162"/>
        <v/>
      </c>
      <c r="AA192" s="429" t="str">
        <f t="shared" si="163"/>
        <v/>
      </c>
      <c r="AB192" s="429" t="str">
        <f t="shared" si="164"/>
        <v/>
      </c>
      <c r="AC192" s="429" t="str">
        <f t="shared" si="165"/>
        <v/>
      </c>
      <c r="AD192" s="429" t="str">
        <f t="shared" si="166"/>
        <v/>
      </c>
      <c r="AE192" s="429" t="str">
        <f t="shared" si="187"/>
        <v/>
      </c>
      <c r="AF192" s="429" t="str">
        <f t="shared" si="177"/>
        <v/>
      </c>
      <c r="AG192" s="429" t="str">
        <f t="shared" si="167"/>
        <v/>
      </c>
      <c r="AH192" s="429" t="str">
        <f t="shared" si="168"/>
        <v/>
      </c>
      <c r="AI192" s="431" t="str">
        <f t="shared" si="178"/>
        <v/>
      </c>
      <c r="AJ192" s="429" t="str">
        <f t="shared" si="188"/>
        <v/>
      </c>
      <c r="AK192" s="429" t="str">
        <f t="shared" si="189"/>
        <v/>
      </c>
      <c r="AL192" s="429" t="str">
        <f t="shared" si="190"/>
        <v/>
      </c>
      <c r="AM192" s="429" t="str">
        <f t="shared" si="191"/>
        <v/>
      </c>
      <c r="AN192" s="432"/>
      <c r="AO192" s="432"/>
      <c r="AP192" s="205"/>
      <c r="AQ192" s="205"/>
      <c r="AR192" s="205"/>
      <c r="AS192" s="205"/>
      <c r="AT192" s="205"/>
      <c r="AU192" s="205"/>
      <c r="AV192" s="205"/>
      <c r="AW192" s="205"/>
      <c r="AX192" s="205"/>
      <c r="AY192" s="205"/>
      <c r="AZ192" s="432"/>
      <c r="BU192" s="152">
        <v>170</v>
      </c>
      <c r="BV192" s="433" t="str">
        <f t="shared" si="179"/>
        <v/>
      </c>
      <c r="BW192" s="433" t="str">
        <f t="shared" si="180"/>
        <v/>
      </c>
      <c r="BX192" s="434" t="str">
        <f t="shared" si="181"/>
        <v/>
      </c>
      <c r="BY192" s="205" t="str">
        <f t="shared" si="169"/>
        <v/>
      </c>
      <c r="BZ192" s="205" t="str">
        <f t="shared" si="170"/>
        <v/>
      </c>
      <c r="CA192" s="207" t="str">
        <f t="shared" si="171"/>
        <v/>
      </c>
      <c r="CB192" s="453" t="str">
        <f>IF(BY192="","",COUNTIF(BY$23:BY191,"&lt;1")+1)</f>
        <v/>
      </c>
      <c r="CC192" s="205" t="str">
        <f t="shared" si="172"/>
        <v/>
      </c>
      <c r="CD192" s="436" t="str">
        <f t="shared" si="173"/>
        <v/>
      </c>
      <c r="CE192" s="433" t="str">
        <f t="shared" si="176"/>
        <v/>
      </c>
      <c r="CF192" s="438" t="str">
        <f t="shared" si="174"/>
        <v/>
      </c>
      <c r="CG192" s="433" t="str">
        <f t="shared" si="175"/>
        <v/>
      </c>
      <c r="CH192" s="439"/>
      <c r="CI192" s="205" t="str">
        <f t="shared" si="192"/>
        <v/>
      </c>
      <c r="CJ192" s="205" t="str">
        <f t="shared" si="193"/>
        <v/>
      </c>
      <c r="CK192" s="205" t="str">
        <f>IF(OR(N192="PIPAY450",N192="PIPAY900"),MRIt(J192,M192,V192,N192),IF(N192="OGFConNEW",MRIt(H192,M192,V192,N192),IF(N192="PIOGFCPAY450",MAX(60,(0.3*J192)+35),"")))</f>
        <v/>
      </c>
      <c r="CL192" s="205" t="str">
        <f t="shared" si="194"/>
        <v/>
      </c>
      <c r="CM192" s="208">
        <f t="shared" si="195"/>
        <v>0</v>
      </c>
      <c r="CN192" s="440" t="str">
        <f>IFERROR(IF(N192="60PAY900",ADJ60x(CM192),IF(N192="75PAY450",ADJ75x(CM192),IF(N192="PIPAY900",ADJPoTthick(CM192,CL192),IF(N192="PIPAY450",ADJPoTthin(CM192,CL192),IF(N192="OGFConNEW",ADJPoTogfc(CL192),""))))),"must corr")</f>
        <v/>
      </c>
      <c r="CO192" s="441" t="str">
        <f t="shared" si="196"/>
        <v/>
      </c>
      <c r="CQ192" s="205" t="str">
        <f t="shared" si="197"/>
        <v/>
      </c>
      <c r="CR192" s="205" t="str">
        <f>IF(OR(N192="PIPAY450",N192="PIPAY900",N192="PIOGFCPAY450",N192="75OGFCPAY450"),MRIt(J192,M192,V192,N192),IF(N192="OGFConNEW",MRIt(H192,M192,V192,N192),""))</f>
        <v/>
      </c>
      <c r="CS192" s="205" t="str">
        <f t="shared" si="198"/>
        <v/>
      </c>
      <c r="CT192" s="208" t="str">
        <f t="shared" si="199"/>
        <v/>
      </c>
      <c r="CU192" s="440" t="str">
        <f>IFERROR(IF(N192="60PAY900",ADJ60x(CT192),IF(N192="75PAY450",ADJ75x(CT192),IF(N192="PIPAY900",ADJPoTthick(CT192,CS192),IF(N192="PIPAY450",ADJPoTthin(CT192,CS192),IF(N192="OGFConNEW",ADJPoTogfc(CS192),""))))),"must corr")</f>
        <v/>
      </c>
      <c r="CV192" s="442" t="str">
        <f t="shared" si="200"/>
        <v/>
      </c>
      <c r="CW192" s="443"/>
      <c r="CY192" s="207"/>
      <c r="CZ192" s="444" t="s">
        <v>1876</v>
      </c>
      <c r="DA192" s="445" t="str">
        <f>IFERROR(IF(AZ192=TRUE,corval(CO192,CV192),CO192),CZ192)</f>
        <v/>
      </c>
      <c r="DB192" s="205" t="b">
        <f t="shared" si="201"/>
        <v>0</v>
      </c>
      <c r="DC192" s="205" t="b">
        <f t="shared" si="202"/>
        <v>1</v>
      </c>
      <c r="DD192" s="205" t="b">
        <f t="shared" si="203"/>
        <v>1</v>
      </c>
      <c r="DE192" s="446" t="str">
        <f t="shared" si="204"/>
        <v/>
      </c>
      <c r="DG192" s="208" t="str">
        <f t="shared" si="205"/>
        <v/>
      </c>
      <c r="DH192" s="208">
        <f t="shared" si="206"/>
        <v>0</v>
      </c>
      <c r="DI192" s="205" t="e">
        <f t="shared" si="207"/>
        <v>#VALUE!</v>
      </c>
      <c r="DJ192" s="205" t="e">
        <f t="shared" si="208"/>
        <v>#VALUE!</v>
      </c>
      <c r="DK192" s="205" t="e">
        <f t="shared" si="209"/>
        <v>#VALUE!</v>
      </c>
      <c r="DM192" s="208">
        <f t="shared" si="210"/>
        <v>0</v>
      </c>
      <c r="DN192" s="208">
        <f t="shared" si="211"/>
        <v>0</v>
      </c>
      <c r="DO192" s="205">
        <f t="shared" si="212"/>
        <v>75</v>
      </c>
      <c r="DP192" s="205">
        <f t="shared" si="213"/>
        <v>0</v>
      </c>
      <c r="DQ192" s="446" t="e">
        <f t="shared" ca="1" si="214"/>
        <v>#NAME?</v>
      </c>
      <c r="DR192" s="446" t="e">
        <f t="shared" ca="1" si="215"/>
        <v>#NAME?</v>
      </c>
      <c r="DT192" s="208">
        <f t="shared" si="216"/>
        <v>0</v>
      </c>
      <c r="DU192" s="446" t="e">
        <f t="shared" ca="1" si="217"/>
        <v>#NAME?</v>
      </c>
      <c r="DV192" s="446" t="e">
        <f t="shared" ca="1" si="218"/>
        <v>#NAME?</v>
      </c>
    </row>
    <row r="193" spans="1:126" ht="15.75" x14ac:dyDescent="0.25">
      <c r="A193" s="448" t="str">
        <f>IFERROR(ROUNDUP(IF(OR(N193="PIPAY450",N193="PIPAY900"),MRIt(J193,M193,V193,N193),IF(N193="PIOGFCPAY450",MAX(60,(0.3*J193)+35),"")),1),"")</f>
        <v/>
      </c>
      <c r="B193" s="413">
        <v>171</v>
      </c>
      <c r="C193" s="414"/>
      <c r="D193" s="449"/>
      <c r="E193" s="416" t="str">
        <f>IF('EXIST IP'!A172="","",'EXIST IP'!A172)</f>
        <v/>
      </c>
      <c r="F193" s="450" t="str">
        <f>IF('EXIST IP'!B172="","",'EXIST IP'!B172)</f>
        <v/>
      </c>
      <c r="G193" s="450" t="str">
        <f>IF('EXIST IP'!C172="","",'EXIST IP'!C172)</f>
        <v/>
      </c>
      <c r="H193" s="418" t="str">
        <f>IF('EXIST IP'!D172="","",'EXIST IP'!D172)</f>
        <v/>
      </c>
      <c r="I193" s="451" t="str">
        <f>IF(BASELINE!D172="","",BASELINE!D172)</f>
        <v/>
      </c>
      <c r="J193" s="420"/>
      <c r="K193" s="421"/>
      <c r="L193" s="422" t="str">
        <f>IF(FINAL!D172=0,"",FINAL!D172)</f>
        <v/>
      </c>
      <c r="M193" s="421"/>
      <c r="N193" s="421"/>
      <c r="O193" s="421"/>
      <c r="P193" s="423" t="str">
        <f t="shared" si="182"/>
        <v/>
      </c>
      <c r="Q193" s="424" t="str">
        <f t="shared" si="183"/>
        <v/>
      </c>
      <c r="R193" s="456"/>
      <c r="S193" s="452" t="str">
        <f t="shared" si="159"/>
        <v/>
      </c>
      <c r="T193" s="427" t="str">
        <f>IF(OR(BASELINE!I172&gt;BASELINE!J172,FINAL!I172&gt;FINAL!J172),"M.D.","")</f>
        <v/>
      </c>
      <c r="U193" s="428" t="str">
        <f t="shared" si="184"/>
        <v/>
      </c>
      <c r="V193" s="429" t="str">
        <f t="shared" si="185"/>
        <v/>
      </c>
      <c r="W193" s="429" t="str">
        <f t="shared" si="186"/>
        <v/>
      </c>
      <c r="X193" s="430" t="str">
        <f t="shared" si="160"/>
        <v/>
      </c>
      <c r="Y193" s="429" t="str">
        <f t="shared" si="161"/>
        <v/>
      </c>
      <c r="Z193" s="429" t="str">
        <f t="shared" si="162"/>
        <v/>
      </c>
      <c r="AA193" s="429" t="str">
        <f t="shared" si="163"/>
        <v/>
      </c>
      <c r="AB193" s="429" t="str">
        <f t="shared" si="164"/>
        <v/>
      </c>
      <c r="AC193" s="429" t="str">
        <f t="shared" si="165"/>
        <v/>
      </c>
      <c r="AD193" s="429" t="str">
        <f t="shared" si="166"/>
        <v/>
      </c>
      <c r="AE193" s="429" t="str">
        <f t="shared" si="187"/>
        <v/>
      </c>
      <c r="AF193" s="429" t="str">
        <f t="shared" si="177"/>
        <v/>
      </c>
      <c r="AG193" s="429" t="str">
        <f t="shared" si="167"/>
        <v/>
      </c>
      <c r="AH193" s="429" t="str">
        <f t="shared" si="168"/>
        <v/>
      </c>
      <c r="AI193" s="431" t="str">
        <f t="shared" si="178"/>
        <v/>
      </c>
      <c r="AJ193" s="429" t="str">
        <f t="shared" si="188"/>
        <v/>
      </c>
      <c r="AK193" s="429" t="str">
        <f t="shared" si="189"/>
        <v/>
      </c>
      <c r="AL193" s="429" t="str">
        <f t="shared" si="190"/>
        <v/>
      </c>
      <c r="AM193" s="429" t="str">
        <f t="shared" si="191"/>
        <v/>
      </c>
      <c r="AN193" s="432"/>
      <c r="AO193" s="432"/>
      <c r="AP193" s="205"/>
      <c r="AQ193" s="205"/>
      <c r="AR193" s="205"/>
      <c r="AS193" s="205"/>
      <c r="AT193" s="205"/>
      <c r="AU193" s="205"/>
      <c r="AV193" s="205"/>
      <c r="AW193" s="205"/>
      <c r="AX193" s="205"/>
      <c r="AY193" s="205"/>
      <c r="AZ193" s="432"/>
      <c r="BU193" s="152">
        <v>171</v>
      </c>
      <c r="BV193" s="433" t="str">
        <f t="shared" si="179"/>
        <v/>
      </c>
      <c r="BW193" s="433" t="str">
        <f t="shared" si="180"/>
        <v/>
      </c>
      <c r="BX193" s="434" t="str">
        <f t="shared" si="181"/>
        <v/>
      </c>
      <c r="BY193" s="205" t="str">
        <f t="shared" si="169"/>
        <v/>
      </c>
      <c r="BZ193" s="205" t="str">
        <f t="shared" si="170"/>
        <v/>
      </c>
      <c r="CA193" s="207" t="str">
        <f t="shared" si="171"/>
        <v/>
      </c>
      <c r="CB193" s="453" t="str">
        <f>IF(BY193="","",COUNTIF(BY$23:BY192,"&lt;1")+1)</f>
        <v/>
      </c>
      <c r="CC193" s="205" t="str">
        <f t="shared" si="172"/>
        <v/>
      </c>
      <c r="CD193" s="436" t="str">
        <f t="shared" si="173"/>
        <v/>
      </c>
      <c r="CE193" s="433" t="str">
        <f t="shared" si="176"/>
        <v/>
      </c>
      <c r="CF193" s="438" t="str">
        <f t="shared" si="174"/>
        <v/>
      </c>
      <c r="CG193" s="433" t="str">
        <f t="shared" si="175"/>
        <v/>
      </c>
      <c r="CH193" s="439"/>
      <c r="CI193" s="205" t="str">
        <f t="shared" si="192"/>
        <v/>
      </c>
      <c r="CJ193" s="205" t="str">
        <f t="shared" si="193"/>
        <v/>
      </c>
      <c r="CK193" s="205" t="str">
        <f>IF(OR(N193="PIPAY450",N193="PIPAY900"),MRIt(J193,M193,V193,N193),IF(N193="OGFConNEW",MRIt(H193,M193,V193,N193),IF(N193="PIOGFCPAY450",MAX(60,(0.3*J193)+35),"")))</f>
        <v/>
      </c>
      <c r="CL193" s="205" t="str">
        <f t="shared" si="194"/>
        <v/>
      </c>
      <c r="CM193" s="208">
        <f t="shared" si="195"/>
        <v>0</v>
      </c>
      <c r="CN193" s="440" t="str">
        <f>IFERROR(IF(N193="60PAY900",ADJ60x(CM193),IF(N193="75PAY450",ADJ75x(CM193),IF(N193="PIPAY900",ADJPoTthick(CM193,CL193),IF(N193="PIPAY450",ADJPoTthin(CM193,CL193),IF(N193="OGFConNEW",ADJPoTogfc(CL193),""))))),"must corr")</f>
        <v/>
      </c>
      <c r="CO193" s="441" t="str">
        <f t="shared" si="196"/>
        <v/>
      </c>
      <c r="CQ193" s="205" t="str">
        <f t="shared" si="197"/>
        <v/>
      </c>
      <c r="CR193" s="205" t="str">
        <f>IF(OR(N193="PIPAY450",N193="PIPAY900",N193="PIOGFCPAY450",N193="75OGFCPAY450"),MRIt(J193,M193,V193,N193),IF(N193="OGFConNEW",MRIt(H193,M193,V193,N193),""))</f>
        <v/>
      </c>
      <c r="CS193" s="205" t="str">
        <f t="shared" si="198"/>
        <v/>
      </c>
      <c r="CT193" s="208" t="str">
        <f t="shared" si="199"/>
        <v/>
      </c>
      <c r="CU193" s="440" t="str">
        <f>IFERROR(IF(N193="60PAY900",ADJ60x(CT193),IF(N193="75PAY450",ADJ75x(CT193),IF(N193="PIPAY900",ADJPoTthick(CT193,CS193),IF(N193="PIPAY450",ADJPoTthin(CT193,CS193),IF(N193="OGFConNEW",ADJPoTogfc(CS193),""))))),"must corr")</f>
        <v/>
      </c>
      <c r="CV193" s="442" t="str">
        <f t="shared" si="200"/>
        <v/>
      </c>
      <c r="CW193" s="443"/>
      <c r="CY193" s="207"/>
      <c r="CZ193" s="444" t="s">
        <v>1876</v>
      </c>
      <c r="DA193" s="445" t="str">
        <f>IFERROR(IF(AZ193=TRUE,corval(CO193,CV193),CO193),CZ193)</f>
        <v/>
      </c>
      <c r="DB193" s="205" t="b">
        <f t="shared" si="201"/>
        <v>0</v>
      </c>
      <c r="DC193" s="205" t="b">
        <f t="shared" si="202"/>
        <v>1</v>
      </c>
      <c r="DD193" s="205" t="b">
        <f t="shared" si="203"/>
        <v>1</v>
      </c>
      <c r="DE193" s="446" t="str">
        <f t="shared" si="204"/>
        <v/>
      </c>
      <c r="DG193" s="208" t="str">
        <f t="shared" si="205"/>
        <v/>
      </c>
      <c r="DH193" s="208">
        <f t="shared" si="206"/>
        <v>0</v>
      </c>
      <c r="DI193" s="205" t="e">
        <f t="shared" si="207"/>
        <v>#VALUE!</v>
      </c>
      <c r="DJ193" s="205" t="e">
        <f t="shared" si="208"/>
        <v>#VALUE!</v>
      </c>
      <c r="DK193" s="205" t="e">
        <f t="shared" si="209"/>
        <v>#VALUE!</v>
      </c>
      <c r="DM193" s="208">
        <f t="shared" si="210"/>
        <v>0</v>
      </c>
      <c r="DN193" s="208">
        <f t="shared" si="211"/>
        <v>0</v>
      </c>
      <c r="DO193" s="205">
        <f t="shared" si="212"/>
        <v>75</v>
      </c>
      <c r="DP193" s="205">
        <f t="shared" si="213"/>
        <v>0</v>
      </c>
      <c r="DQ193" s="446" t="e">
        <f t="shared" ca="1" si="214"/>
        <v>#NAME?</v>
      </c>
      <c r="DR193" s="446" t="e">
        <f t="shared" ca="1" si="215"/>
        <v>#NAME?</v>
      </c>
      <c r="DT193" s="208">
        <f t="shared" si="216"/>
        <v>0</v>
      </c>
      <c r="DU193" s="446" t="e">
        <f t="shared" ca="1" si="217"/>
        <v>#NAME?</v>
      </c>
      <c r="DV193" s="446" t="e">
        <f t="shared" ca="1" si="218"/>
        <v>#NAME?</v>
      </c>
    </row>
    <row r="194" spans="1:126" ht="15.75" customHeight="1" thickBot="1" x14ac:dyDescent="0.3">
      <c r="A194" s="448" t="str">
        <f>IFERROR(ROUNDUP(IF(OR(N194="PIPAY450",N194="PIPAY900"),MRIt(J194,M194,V194,N194),IF(N194="PIOGFCPAY450",MAX(60,(0.3*J194)+35),"")),1),"")</f>
        <v/>
      </c>
      <c r="B194" s="413">
        <v>172</v>
      </c>
      <c r="C194" s="414"/>
      <c r="D194" s="449"/>
      <c r="E194" s="457" t="str">
        <f>IF('EXIST IP'!A173="","",'EXIST IP'!A173)</f>
        <v/>
      </c>
      <c r="F194" s="458" t="str">
        <f>IF('EXIST IP'!B173="","",'EXIST IP'!B173)</f>
        <v/>
      </c>
      <c r="G194" s="458" t="str">
        <f>IF('EXIST IP'!C173="","",'EXIST IP'!C173)</f>
        <v/>
      </c>
      <c r="H194" s="459" t="str">
        <f>IF('EXIST IP'!D173="","",'EXIST IP'!D173)</f>
        <v/>
      </c>
      <c r="I194" s="460" t="str">
        <f>IF(BASELINE!D173="","",BASELINE!D173)</f>
        <v/>
      </c>
      <c r="J194" s="420"/>
      <c r="K194" s="421"/>
      <c r="L194" s="422" t="str">
        <f>IF(FINAL!D173=0,"",FINAL!D173)</f>
        <v/>
      </c>
      <c r="M194" s="421"/>
      <c r="N194" s="421"/>
      <c r="O194" s="421"/>
      <c r="P194" s="423" t="str">
        <f t="shared" si="182"/>
        <v/>
      </c>
      <c r="Q194" s="424" t="str">
        <f t="shared" si="183"/>
        <v/>
      </c>
      <c r="R194" s="456"/>
      <c r="S194" s="452" t="str">
        <f t="shared" si="159"/>
        <v/>
      </c>
      <c r="T194" s="427" t="str">
        <f>IF(OR(BASELINE!I173&gt;BASELINE!J173,FINAL!I173&gt;FINAL!J173),"M.D.","")</f>
        <v/>
      </c>
      <c r="U194" s="428" t="str">
        <f t="shared" si="184"/>
        <v/>
      </c>
      <c r="V194" s="429" t="str">
        <f t="shared" si="185"/>
        <v/>
      </c>
      <c r="W194" s="429" t="str">
        <f t="shared" si="186"/>
        <v/>
      </c>
      <c r="X194" s="430" t="str">
        <f t="shared" si="160"/>
        <v/>
      </c>
      <c r="Y194" s="429" t="str">
        <f t="shared" si="161"/>
        <v/>
      </c>
      <c r="Z194" s="429" t="str">
        <f t="shared" si="162"/>
        <v/>
      </c>
      <c r="AA194" s="429" t="str">
        <f t="shared" si="163"/>
        <v/>
      </c>
      <c r="AB194" s="429" t="str">
        <f t="shared" si="164"/>
        <v/>
      </c>
      <c r="AC194" s="429" t="str">
        <f t="shared" si="165"/>
        <v/>
      </c>
      <c r="AD194" s="429" t="str">
        <f t="shared" si="166"/>
        <v/>
      </c>
      <c r="AE194" s="429" t="str">
        <f t="shared" si="187"/>
        <v/>
      </c>
      <c r="AF194" s="429" t="str">
        <f t="shared" si="177"/>
        <v/>
      </c>
      <c r="AG194" s="429" t="str">
        <f t="shared" si="167"/>
        <v/>
      </c>
      <c r="AH194" s="429" t="str">
        <f t="shared" si="168"/>
        <v/>
      </c>
      <c r="AI194" s="431" t="str">
        <f t="shared" si="178"/>
        <v/>
      </c>
      <c r="AJ194" s="429" t="str">
        <f t="shared" si="188"/>
        <v/>
      </c>
      <c r="AK194" s="429" t="str">
        <f t="shared" si="189"/>
        <v/>
      </c>
      <c r="AL194" s="429" t="str">
        <f t="shared" si="190"/>
        <v/>
      </c>
      <c r="AM194" s="429" t="str">
        <f t="shared" si="191"/>
        <v/>
      </c>
      <c r="AN194" s="432"/>
      <c r="AO194" s="432"/>
      <c r="AP194" s="205"/>
      <c r="AQ194" s="205"/>
      <c r="AR194" s="205"/>
      <c r="AS194" s="205"/>
      <c r="AT194" s="205"/>
      <c r="AU194" s="205"/>
      <c r="AV194" s="205"/>
      <c r="AW194" s="205"/>
      <c r="AX194" s="205"/>
      <c r="AY194" s="205"/>
      <c r="AZ194" s="432"/>
      <c r="BU194" s="152">
        <v>172</v>
      </c>
      <c r="BV194" s="433" t="str">
        <f t="shared" si="179"/>
        <v/>
      </c>
      <c r="BW194" s="433" t="str">
        <f t="shared" si="180"/>
        <v/>
      </c>
      <c r="BX194" s="434" t="str">
        <f t="shared" si="181"/>
        <v/>
      </c>
      <c r="BY194" s="205" t="str">
        <f t="shared" si="169"/>
        <v/>
      </c>
      <c r="BZ194" s="205" t="str">
        <f t="shared" si="170"/>
        <v/>
      </c>
      <c r="CA194" s="207" t="str">
        <f t="shared" si="171"/>
        <v/>
      </c>
      <c r="CB194" s="453" t="str">
        <f>IF(BY194="","",COUNTIF(BY$23:BY193,"&lt;1")+1)</f>
        <v/>
      </c>
      <c r="CC194" s="205" t="str">
        <f t="shared" si="172"/>
        <v/>
      </c>
      <c r="CD194" s="436" t="str">
        <f t="shared" si="173"/>
        <v/>
      </c>
      <c r="CE194" s="433" t="str">
        <f t="shared" si="176"/>
        <v/>
      </c>
      <c r="CF194" s="438" t="str">
        <f t="shared" si="174"/>
        <v/>
      </c>
      <c r="CG194" s="433" t="str">
        <f t="shared" si="175"/>
        <v/>
      </c>
      <c r="CH194" s="439"/>
      <c r="CI194" s="205" t="str">
        <f t="shared" si="192"/>
        <v/>
      </c>
      <c r="CJ194" s="205" t="str">
        <f t="shared" si="193"/>
        <v/>
      </c>
      <c r="CK194" s="205" t="str">
        <f>IF(OR(N194="PIPAY450",N194="PIPAY900"),MRIt(J194,M194,V194,N194),IF(N194="OGFConNEW",MRIt(H194,M194,V194,N194),IF(N194="PIOGFCPAY450",MAX(60,(0.3*J194)+35),"")))</f>
        <v/>
      </c>
      <c r="CL194" s="205" t="str">
        <f t="shared" si="194"/>
        <v/>
      </c>
      <c r="CM194" s="208">
        <f t="shared" si="195"/>
        <v>0</v>
      </c>
      <c r="CN194" s="440" t="str">
        <f>IFERROR(IF(N194="60PAY900",ADJ60x(CM194),IF(N194="75PAY450",ADJ75x(CM194),IF(N194="PIPAY900",ADJPoTthick(CM194,CL194),IF(N194="PIPAY450",ADJPoTthin(CM194,CL194),IF(N194="OGFConNEW",ADJPoTogfc(CL194),""))))),"must corr")</f>
        <v/>
      </c>
      <c r="CO194" s="441" t="str">
        <f t="shared" si="196"/>
        <v/>
      </c>
      <c r="CQ194" s="205" t="str">
        <f t="shared" si="197"/>
        <v/>
      </c>
      <c r="CR194" s="205" t="str">
        <f>IF(OR(N194="PIPAY450",N194="PIPAY900",N194="PIOGFCPAY450",N194="75OGFCPAY450"),MRIt(J194,M194,V194,N194),IF(N194="OGFConNEW",MRIt(H194,M194,V194,N194),""))</f>
        <v/>
      </c>
      <c r="CS194" s="205" t="str">
        <f t="shared" si="198"/>
        <v/>
      </c>
      <c r="CT194" s="208" t="str">
        <f t="shared" si="199"/>
        <v/>
      </c>
      <c r="CU194" s="440" t="str">
        <f>IFERROR(IF(N194="60PAY900",ADJ60x(CT194),IF(N194="75PAY450",ADJ75x(CT194),IF(N194="PIPAY900",ADJPoTthick(CT194,CS194),IF(N194="PIPAY450",ADJPoTthin(CT194,CS194),IF(N194="OGFConNEW",ADJPoTogfc(CS194),""))))),"must corr")</f>
        <v/>
      </c>
      <c r="CV194" s="442" t="str">
        <f t="shared" si="200"/>
        <v/>
      </c>
      <c r="CW194" s="443"/>
      <c r="CY194" s="207"/>
      <c r="CZ194" s="444" t="s">
        <v>1876</v>
      </c>
      <c r="DA194" s="445" t="str">
        <f>IFERROR(IF(AZ194=TRUE,corval(CO194,CV194),CO194),CZ194)</f>
        <v/>
      </c>
      <c r="DB194" s="205" t="b">
        <f t="shared" si="201"/>
        <v>0</v>
      </c>
      <c r="DC194" s="205" t="b">
        <f t="shared" si="202"/>
        <v>1</v>
      </c>
      <c r="DD194" s="205" t="b">
        <f t="shared" si="203"/>
        <v>1</v>
      </c>
      <c r="DE194" s="446" t="str">
        <f t="shared" si="204"/>
        <v/>
      </c>
      <c r="DG194" s="208" t="str">
        <f t="shared" si="205"/>
        <v/>
      </c>
      <c r="DH194" s="208">
        <f t="shared" si="206"/>
        <v>0</v>
      </c>
      <c r="DI194" s="205" t="e">
        <f t="shared" si="207"/>
        <v>#VALUE!</v>
      </c>
      <c r="DJ194" s="205" t="e">
        <f t="shared" si="208"/>
        <v>#VALUE!</v>
      </c>
      <c r="DK194" s="205" t="e">
        <f t="shared" si="209"/>
        <v>#VALUE!</v>
      </c>
      <c r="DM194" s="208">
        <f t="shared" si="210"/>
        <v>0</v>
      </c>
      <c r="DN194" s="208">
        <f t="shared" si="211"/>
        <v>0</v>
      </c>
      <c r="DO194" s="205">
        <f t="shared" si="212"/>
        <v>75</v>
      </c>
      <c r="DP194" s="205">
        <f t="shared" si="213"/>
        <v>0</v>
      </c>
      <c r="DQ194" s="446" t="e">
        <f t="shared" ca="1" si="214"/>
        <v>#NAME?</v>
      </c>
      <c r="DR194" s="446" t="e">
        <f t="shared" ca="1" si="215"/>
        <v>#NAME?</v>
      </c>
      <c r="DT194" s="208">
        <f t="shared" si="216"/>
        <v>0</v>
      </c>
      <c r="DU194" s="446" t="e">
        <f t="shared" ca="1" si="217"/>
        <v>#NAME?</v>
      </c>
      <c r="DV194" s="446" t="e">
        <f t="shared" ca="1" si="218"/>
        <v>#NAME?</v>
      </c>
    </row>
    <row r="195" spans="1:126" ht="15.75" x14ac:dyDescent="0.25">
      <c r="A195" s="448" t="str">
        <f>IFERROR(ROUNDUP(IF(OR(N195="PIPAY450",N195="PIPAY900"),MRIt(J195,M195,V195,N195),IF(N195="PIOGFCPAY450",MAX(60,(0.3*J195)+35),"")),1),"")</f>
        <v/>
      </c>
      <c r="B195" s="413">
        <v>173</v>
      </c>
      <c r="C195" s="414"/>
      <c r="D195" s="449"/>
      <c r="E195" s="416" t="str">
        <f>IF('EXIST IP'!A174="","",'EXIST IP'!A174)</f>
        <v/>
      </c>
      <c r="F195" s="450" t="str">
        <f>IF('EXIST IP'!B174="","",'EXIST IP'!B174)</f>
        <v/>
      </c>
      <c r="G195" s="450" t="str">
        <f>IF('EXIST IP'!C174="","",'EXIST IP'!C174)</f>
        <v/>
      </c>
      <c r="H195" s="418" t="str">
        <f>IF('EXIST IP'!D174="","",'EXIST IP'!D174)</f>
        <v/>
      </c>
      <c r="I195" s="451" t="str">
        <f>IF(BASELINE!D174="","",BASELINE!D174)</f>
        <v/>
      </c>
      <c r="J195" s="420"/>
      <c r="K195" s="421"/>
      <c r="L195" s="422" t="str">
        <f>IF(FINAL!D174=0,"",FINAL!D174)</f>
        <v/>
      </c>
      <c r="M195" s="421"/>
      <c r="N195" s="421"/>
      <c r="O195" s="421"/>
      <c r="P195" s="423" t="str">
        <f t="shared" si="182"/>
        <v/>
      </c>
      <c r="Q195" s="424" t="str">
        <f t="shared" si="183"/>
        <v/>
      </c>
      <c r="R195" s="456"/>
      <c r="S195" s="452" t="str">
        <f t="shared" si="159"/>
        <v/>
      </c>
      <c r="T195" s="427" t="str">
        <f>IF(OR(BASELINE!I174&gt;BASELINE!J174,FINAL!I174&gt;FINAL!J174),"M.D.","")</f>
        <v/>
      </c>
      <c r="U195" s="428" t="str">
        <f t="shared" si="184"/>
        <v/>
      </c>
      <c r="V195" s="429" t="str">
        <f t="shared" si="185"/>
        <v/>
      </c>
      <c r="W195" s="429" t="str">
        <f t="shared" si="186"/>
        <v/>
      </c>
      <c r="X195" s="430" t="str">
        <f t="shared" si="160"/>
        <v/>
      </c>
      <c r="Y195" s="429" t="str">
        <f t="shared" si="161"/>
        <v/>
      </c>
      <c r="Z195" s="429" t="str">
        <f t="shared" si="162"/>
        <v/>
      </c>
      <c r="AA195" s="429" t="str">
        <f t="shared" si="163"/>
        <v/>
      </c>
      <c r="AB195" s="429" t="str">
        <f t="shared" si="164"/>
        <v/>
      </c>
      <c r="AC195" s="429" t="str">
        <f t="shared" si="165"/>
        <v/>
      </c>
      <c r="AD195" s="429" t="str">
        <f t="shared" si="166"/>
        <v/>
      </c>
      <c r="AE195" s="429" t="str">
        <f t="shared" si="187"/>
        <v/>
      </c>
      <c r="AF195" s="429" t="str">
        <f t="shared" si="177"/>
        <v/>
      </c>
      <c r="AG195" s="429" t="str">
        <f t="shared" si="167"/>
        <v/>
      </c>
      <c r="AH195" s="429" t="str">
        <f t="shared" si="168"/>
        <v/>
      </c>
      <c r="AI195" s="431" t="str">
        <f t="shared" si="178"/>
        <v/>
      </c>
      <c r="AJ195" s="429" t="str">
        <f t="shared" si="188"/>
        <v/>
      </c>
      <c r="AK195" s="429" t="str">
        <f t="shared" si="189"/>
        <v/>
      </c>
      <c r="AL195" s="429" t="str">
        <f t="shared" si="190"/>
        <v/>
      </c>
      <c r="AM195" s="429" t="str">
        <f t="shared" si="191"/>
        <v/>
      </c>
      <c r="AN195" s="432"/>
      <c r="AO195" s="432"/>
      <c r="AP195" s="205"/>
      <c r="AQ195" s="205"/>
      <c r="AR195" s="205"/>
      <c r="AS195" s="205"/>
      <c r="AT195" s="205"/>
      <c r="AU195" s="205"/>
      <c r="AV195" s="205"/>
      <c r="AW195" s="205"/>
      <c r="AX195" s="205"/>
      <c r="AY195" s="205"/>
      <c r="AZ195" s="432"/>
      <c r="BU195" s="152">
        <v>173</v>
      </c>
      <c r="BV195" s="433" t="str">
        <f t="shared" si="179"/>
        <v/>
      </c>
      <c r="BW195" s="433" t="str">
        <f t="shared" si="180"/>
        <v/>
      </c>
      <c r="BX195" s="434" t="str">
        <f t="shared" si="181"/>
        <v/>
      </c>
      <c r="BY195" s="205" t="str">
        <f t="shared" si="169"/>
        <v/>
      </c>
      <c r="BZ195" s="205" t="str">
        <f t="shared" si="170"/>
        <v/>
      </c>
      <c r="CA195" s="207" t="str">
        <f t="shared" si="171"/>
        <v/>
      </c>
      <c r="CB195" s="453" t="str">
        <f>IF(BY195="","",COUNTIF(BY$23:BY194,"&lt;1")+1)</f>
        <v/>
      </c>
      <c r="CC195" s="205" t="str">
        <f t="shared" si="172"/>
        <v/>
      </c>
      <c r="CD195" s="436" t="str">
        <f t="shared" si="173"/>
        <v/>
      </c>
      <c r="CE195" s="433" t="str">
        <f t="shared" si="176"/>
        <v/>
      </c>
      <c r="CF195" s="438" t="str">
        <f t="shared" si="174"/>
        <v/>
      </c>
      <c r="CG195" s="433" t="str">
        <f t="shared" si="175"/>
        <v/>
      </c>
      <c r="CH195" s="439"/>
      <c r="CI195" s="205" t="str">
        <f t="shared" si="192"/>
        <v/>
      </c>
      <c r="CJ195" s="205" t="str">
        <f t="shared" si="193"/>
        <v/>
      </c>
      <c r="CK195" s="205" t="str">
        <f>IF(OR(N195="PIPAY450",N195="PIPAY900"),MRIt(J195,M195,V195,N195),IF(N195="OGFConNEW",MRIt(H195,M195,V195,N195),IF(N195="PIOGFCPAY450",MAX(60,(0.3*J195)+35),"")))</f>
        <v/>
      </c>
      <c r="CL195" s="205" t="str">
        <f t="shared" si="194"/>
        <v/>
      </c>
      <c r="CM195" s="208">
        <f t="shared" si="195"/>
        <v>0</v>
      </c>
      <c r="CN195" s="440" t="str">
        <f>IFERROR(IF(N195="60PAY900",ADJ60x(CM195),IF(N195="75PAY450",ADJ75x(CM195),IF(N195="PIPAY900",ADJPoTthick(CM195,CL195),IF(N195="PIPAY450",ADJPoTthin(CM195,CL195),IF(N195="OGFConNEW",ADJPoTogfc(CL195),""))))),"must corr")</f>
        <v/>
      </c>
      <c r="CO195" s="441" t="str">
        <f t="shared" si="196"/>
        <v/>
      </c>
      <c r="CQ195" s="205" t="str">
        <f t="shared" si="197"/>
        <v/>
      </c>
      <c r="CR195" s="205" t="str">
        <f>IF(OR(N195="PIPAY450",N195="PIPAY900",N195="PIOGFCPAY450",N195="75OGFCPAY450"),MRIt(J195,M195,V195,N195),IF(N195="OGFConNEW",MRIt(H195,M195,V195,N195),""))</f>
        <v/>
      </c>
      <c r="CS195" s="205" t="str">
        <f t="shared" si="198"/>
        <v/>
      </c>
      <c r="CT195" s="208" t="str">
        <f t="shared" si="199"/>
        <v/>
      </c>
      <c r="CU195" s="440" t="str">
        <f>IFERROR(IF(N195="60PAY900",ADJ60x(CT195),IF(N195="75PAY450",ADJ75x(CT195),IF(N195="PIPAY900",ADJPoTthick(CT195,CS195),IF(N195="PIPAY450",ADJPoTthin(CT195,CS195),IF(N195="OGFConNEW",ADJPoTogfc(CS195),""))))),"must corr")</f>
        <v/>
      </c>
      <c r="CV195" s="442" t="str">
        <f t="shared" si="200"/>
        <v/>
      </c>
      <c r="CW195" s="443"/>
      <c r="CY195" s="207"/>
      <c r="CZ195" s="444" t="s">
        <v>1876</v>
      </c>
      <c r="DA195" s="445" t="str">
        <f>IFERROR(IF(AZ195=TRUE,corval(CO195,CV195),CO195),CZ195)</f>
        <v/>
      </c>
      <c r="DB195" s="205" t="b">
        <f t="shared" si="201"/>
        <v>0</v>
      </c>
      <c r="DC195" s="205" t="b">
        <f t="shared" si="202"/>
        <v>1</v>
      </c>
      <c r="DD195" s="205" t="b">
        <f t="shared" si="203"/>
        <v>1</v>
      </c>
      <c r="DE195" s="446" t="str">
        <f t="shared" si="204"/>
        <v/>
      </c>
      <c r="DG195" s="208" t="str">
        <f t="shared" si="205"/>
        <v/>
      </c>
      <c r="DH195" s="208">
        <f t="shared" si="206"/>
        <v>0</v>
      </c>
      <c r="DI195" s="205" t="e">
        <f t="shared" si="207"/>
        <v>#VALUE!</v>
      </c>
      <c r="DJ195" s="205" t="e">
        <f t="shared" si="208"/>
        <v>#VALUE!</v>
      </c>
      <c r="DK195" s="205" t="e">
        <f t="shared" si="209"/>
        <v>#VALUE!</v>
      </c>
      <c r="DM195" s="208">
        <f t="shared" si="210"/>
        <v>0</v>
      </c>
      <c r="DN195" s="208">
        <f t="shared" si="211"/>
        <v>0</v>
      </c>
      <c r="DO195" s="205">
        <f t="shared" si="212"/>
        <v>75</v>
      </c>
      <c r="DP195" s="205">
        <f t="shared" si="213"/>
        <v>0</v>
      </c>
      <c r="DQ195" s="446" t="e">
        <f t="shared" ca="1" si="214"/>
        <v>#NAME?</v>
      </c>
      <c r="DR195" s="446" t="e">
        <f t="shared" ca="1" si="215"/>
        <v>#NAME?</v>
      </c>
      <c r="DT195" s="208">
        <f t="shared" si="216"/>
        <v>0</v>
      </c>
      <c r="DU195" s="446" t="e">
        <f t="shared" ca="1" si="217"/>
        <v>#NAME?</v>
      </c>
      <c r="DV195" s="446" t="e">
        <f t="shared" ca="1" si="218"/>
        <v>#NAME?</v>
      </c>
    </row>
    <row r="196" spans="1:126" ht="16.5" thickBot="1" x14ac:dyDescent="0.3">
      <c r="A196" s="448" t="str">
        <f>IFERROR(ROUNDUP(IF(OR(N196="PIPAY450",N196="PIPAY900"),MRIt(J196,M196,V196,N196),IF(N196="PIOGFCPAY450",MAX(60,(0.3*J196)+35),"")),1),"")</f>
        <v/>
      </c>
      <c r="B196" s="413">
        <v>174</v>
      </c>
      <c r="C196" s="414"/>
      <c r="D196" s="449"/>
      <c r="E196" s="457" t="str">
        <f>IF('EXIST IP'!A175="","",'EXIST IP'!A175)</f>
        <v/>
      </c>
      <c r="F196" s="458" t="str">
        <f>IF('EXIST IP'!B175="","",'EXIST IP'!B175)</f>
        <v/>
      </c>
      <c r="G196" s="458" t="str">
        <f>IF('EXIST IP'!C175="","",'EXIST IP'!C175)</f>
        <v/>
      </c>
      <c r="H196" s="459" t="str">
        <f>IF('EXIST IP'!D175="","",'EXIST IP'!D175)</f>
        <v/>
      </c>
      <c r="I196" s="460" t="str">
        <f>IF(BASELINE!D175="","",BASELINE!D175)</f>
        <v/>
      </c>
      <c r="J196" s="420"/>
      <c r="K196" s="421"/>
      <c r="L196" s="422" t="str">
        <f>IF(FINAL!D175=0,"",FINAL!D175)</f>
        <v/>
      </c>
      <c r="M196" s="421"/>
      <c r="N196" s="421"/>
      <c r="O196" s="421"/>
      <c r="P196" s="423" t="str">
        <f t="shared" si="182"/>
        <v/>
      </c>
      <c r="Q196" s="424" t="str">
        <f t="shared" si="183"/>
        <v/>
      </c>
      <c r="R196" s="456"/>
      <c r="S196" s="452" t="str">
        <f t="shared" si="159"/>
        <v/>
      </c>
      <c r="T196" s="427" t="str">
        <f>IF(OR(BASELINE!I175&gt;BASELINE!J175,FINAL!I175&gt;FINAL!J175),"M.D.","")</f>
        <v/>
      </c>
      <c r="U196" s="428" t="str">
        <f t="shared" si="184"/>
        <v/>
      </c>
      <c r="V196" s="429" t="str">
        <f t="shared" si="185"/>
        <v/>
      </c>
      <c r="W196" s="429" t="str">
        <f t="shared" si="186"/>
        <v/>
      </c>
      <c r="X196" s="430" t="str">
        <f t="shared" si="160"/>
        <v/>
      </c>
      <c r="Y196" s="429" t="str">
        <f t="shared" si="161"/>
        <v/>
      </c>
      <c r="Z196" s="429" t="str">
        <f t="shared" si="162"/>
        <v/>
      </c>
      <c r="AA196" s="429" t="str">
        <f t="shared" si="163"/>
        <v/>
      </c>
      <c r="AB196" s="429" t="str">
        <f t="shared" si="164"/>
        <v/>
      </c>
      <c r="AC196" s="429" t="str">
        <f t="shared" si="165"/>
        <v/>
      </c>
      <c r="AD196" s="429" t="str">
        <f t="shared" si="166"/>
        <v/>
      </c>
      <c r="AE196" s="429" t="str">
        <f t="shared" si="187"/>
        <v/>
      </c>
      <c r="AF196" s="429" t="str">
        <f t="shared" si="177"/>
        <v/>
      </c>
      <c r="AG196" s="429" t="str">
        <f t="shared" si="167"/>
        <v/>
      </c>
      <c r="AH196" s="429" t="str">
        <f t="shared" si="168"/>
        <v/>
      </c>
      <c r="AI196" s="431" t="str">
        <f t="shared" si="178"/>
        <v/>
      </c>
      <c r="AJ196" s="429" t="str">
        <f t="shared" si="188"/>
        <v/>
      </c>
      <c r="AK196" s="429" t="str">
        <f t="shared" si="189"/>
        <v/>
      </c>
      <c r="AL196" s="429" t="str">
        <f t="shared" si="190"/>
        <v/>
      </c>
      <c r="AM196" s="429" t="str">
        <f t="shared" si="191"/>
        <v/>
      </c>
      <c r="AN196" s="432"/>
      <c r="AO196" s="432"/>
      <c r="AP196" s="205"/>
      <c r="AQ196" s="205"/>
      <c r="AR196" s="205"/>
      <c r="AS196" s="205"/>
      <c r="AT196" s="205"/>
      <c r="AU196" s="205"/>
      <c r="AV196" s="205"/>
      <c r="AW196" s="205"/>
      <c r="AX196" s="205"/>
      <c r="AY196" s="205"/>
      <c r="AZ196" s="432"/>
      <c r="BU196" s="152">
        <v>174</v>
      </c>
      <c r="BV196" s="433" t="str">
        <f t="shared" si="179"/>
        <v/>
      </c>
      <c r="BW196" s="433" t="str">
        <f t="shared" si="180"/>
        <v/>
      </c>
      <c r="BX196" s="434" t="str">
        <f t="shared" si="181"/>
        <v/>
      </c>
      <c r="BY196" s="205" t="str">
        <f t="shared" si="169"/>
        <v/>
      </c>
      <c r="BZ196" s="205" t="str">
        <f t="shared" si="170"/>
        <v/>
      </c>
      <c r="CA196" s="207" t="str">
        <f t="shared" si="171"/>
        <v/>
      </c>
      <c r="CB196" s="453" t="str">
        <f>IF(BY196="","",COUNTIF(BY$23:BY195,"&lt;1")+1)</f>
        <v/>
      </c>
      <c r="CC196" s="205" t="str">
        <f t="shared" si="172"/>
        <v/>
      </c>
      <c r="CD196" s="436" t="str">
        <f t="shared" si="173"/>
        <v/>
      </c>
      <c r="CE196" s="433" t="str">
        <f t="shared" si="176"/>
        <v/>
      </c>
      <c r="CF196" s="438" t="str">
        <f t="shared" si="174"/>
        <v/>
      </c>
      <c r="CG196" s="433" t="str">
        <f t="shared" si="175"/>
        <v/>
      </c>
      <c r="CH196" s="439"/>
      <c r="CI196" s="205" t="str">
        <f t="shared" si="192"/>
        <v/>
      </c>
      <c r="CJ196" s="205" t="str">
        <f t="shared" si="193"/>
        <v/>
      </c>
      <c r="CK196" s="205" t="str">
        <f>IF(OR(N196="PIPAY450",N196="PIPAY900"),MRIt(J196,M196,V196,N196),IF(N196="OGFConNEW",MRIt(H196,M196,V196,N196),IF(N196="PIOGFCPAY450",MAX(60,(0.3*J196)+35),"")))</f>
        <v/>
      </c>
      <c r="CL196" s="205" t="str">
        <f t="shared" si="194"/>
        <v/>
      </c>
      <c r="CM196" s="208">
        <f t="shared" si="195"/>
        <v>0</v>
      </c>
      <c r="CN196" s="440" t="str">
        <f>IFERROR(IF(N196="60PAY900",ADJ60x(CM196),IF(N196="75PAY450",ADJ75x(CM196),IF(N196="PIPAY900",ADJPoTthick(CM196,CL196),IF(N196="PIPAY450",ADJPoTthin(CM196,CL196),IF(N196="OGFConNEW",ADJPoTogfc(CL196),""))))),"must corr")</f>
        <v/>
      </c>
      <c r="CO196" s="441" t="str">
        <f t="shared" si="196"/>
        <v/>
      </c>
      <c r="CQ196" s="205" t="str">
        <f t="shared" si="197"/>
        <v/>
      </c>
      <c r="CR196" s="205" t="str">
        <f>IF(OR(N196="PIPAY450",N196="PIPAY900",N196="PIOGFCPAY450",N196="75OGFCPAY450"),MRIt(J196,M196,V196,N196),IF(N196="OGFConNEW",MRIt(H196,M196,V196,N196),""))</f>
        <v/>
      </c>
      <c r="CS196" s="205" t="str">
        <f t="shared" si="198"/>
        <v/>
      </c>
      <c r="CT196" s="208" t="str">
        <f t="shared" si="199"/>
        <v/>
      </c>
      <c r="CU196" s="440" t="str">
        <f>IFERROR(IF(N196="60PAY900",ADJ60x(CT196),IF(N196="75PAY450",ADJ75x(CT196),IF(N196="PIPAY900",ADJPoTthick(CT196,CS196),IF(N196="PIPAY450",ADJPoTthin(CT196,CS196),IF(N196="OGFConNEW",ADJPoTogfc(CS196),""))))),"must corr")</f>
        <v/>
      </c>
      <c r="CV196" s="442" t="str">
        <f t="shared" si="200"/>
        <v/>
      </c>
      <c r="CW196" s="443"/>
      <c r="CY196" s="207"/>
      <c r="CZ196" s="444" t="s">
        <v>1876</v>
      </c>
      <c r="DA196" s="445" t="str">
        <f>IFERROR(IF(AZ196=TRUE,corval(CO196,CV196),CO196),CZ196)</f>
        <v/>
      </c>
      <c r="DB196" s="205" t="b">
        <f t="shared" si="201"/>
        <v>0</v>
      </c>
      <c r="DC196" s="205" t="b">
        <f t="shared" si="202"/>
        <v>1</v>
      </c>
      <c r="DD196" s="205" t="b">
        <f t="shared" si="203"/>
        <v>1</v>
      </c>
      <c r="DE196" s="446" t="str">
        <f t="shared" si="204"/>
        <v/>
      </c>
      <c r="DG196" s="208" t="str">
        <f t="shared" si="205"/>
        <v/>
      </c>
      <c r="DH196" s="208">
        <f t="shared" si="206"/>
        <v>0</v>
      </c>
      <c r="DI196" s="205" t="e">
        <f t="shared" si="207"/>
        <v>#VALUE!</v>
      </c>
      <c r="DJ196" s="205" t="e">
        <f t="shared" si="208"/>
        <v>#VALUE!</v>
      </c>
      <c r="DK196" s="205" t="e">
        <f t="shared" si="209"/>
        <v>#VALUE!</v>
      </c>
      <c r="DM196" s="208">
        <f t="shared" si="210"/>
        <v>0</v>
      </c>
      <c r="DN196" s="208">
        <f t="shared" si="211"/>
        <v>0</v>
      </c>
      <c r="DO196" s="205">
        <f t="shared" si="212"/>
        <v>75</v>
      </c>
      <c r="DP196" s="205">
        <f t="shared" si="213"/>
        <v>0</v>
      </c>
      <c r="DQ196" s="446" t="e">
        <f t="shared" ca="1" si="214"/>
        <v>#NAME?</v>
      </c>
      <c r="DR196" s="446" t="e">
        <f t="shared" ca="1" si="215"/>
        <v>#NAME?</v>
      </c>
      <c r="DT196" s="208">
        <f t="shared" si="216"/>
        <v>0</v>
      </c>
      <c r="DU196" s="446" t="e">
        <f t="shared" ca="1" si="217"/>
        <v>#NAME?</v>
      </c>
      <c r="DV196" s="446" t="e">
        <f t="shared" ca="1" si="218"/>
        <v>#NAME?</v>
      </c>
    </row>
    <row r="197" spans="1:126" ht="15" customHeight="1" x14ac:dyDescent="0.25">
      <c r="A197" s="448" t="str">
        <f>IFERROR(ROUNDUP(IF(OR(N197="PIPAY450",N197="PIPAY900"),MRIt(J197,M197,V197,N197),IF(N197="PIOGFCPAY450",MAX(60,(0.3*J197)+35),"")),1),"")</f>
        <v/>
      </c>
      <c r="B197" s="413">
        <v>175</v>
      </c>
      <c r="C197" s="414"/>
      <c r="D197" s="449"/>
      <c r="E197" s="416" t="str">
        <f>IF('EXIST IP'!A176="","",'EXIST IP'!A176)</f>
        <v/>
      </c>
      <c r="F197" s="450" t="str">
        <f>IF('EXIST IP'!B176="","",'EXIST IP'!B176)</f>
        <v/>
      </c>
      <c r="G197" s="450" t="str">
        <f>IF('EXIST IP'!C176="","",'EXIST IP'!C176)</f>
        <v/>
      </c>
      <c r="H197" s="418" t="str">
        <f>IF('EXIST IP'!D176="","",'EXIST IP'!D176)</f>
        <v/>
      </c>
      <c r="I197" s="451" t="str">
        <f>IF(BASELINE!D176="","",BASELINE!D176)</f>
        <v/>
      </c>
      <c r="J197" s="420"/>
      <c r="K197" s="421"/>
      <c r="L197" s="422" t="str">
        <f>IF(FINAL!D176=0,"",FINAL!D176)</f>
        <v/>
      </c>
      <c r="M197" s="421"/>
      <c r="N197" s="421"/>
      <c r="O197" s="421"/>
      <c r="P197" s="423" t="str">
        <f t="shared" si="182"/>
        <v/>
      </c>
      <c r="Q197" s="424" t="str">
        <f t="shared" si="183"/>
        <v/>
      </c>
      <c r="R197" s="456"/>
      <c r="S197" s="452" t="str">
        <f t="shared" si="159"/>
        <v/>
      </c>
      <c r="T197" s="427" t="str">
        <f>IF(OR(BASELINE!I176&gt;BASELINE!J176,FINAL!I176&gt;FINAL!J176),"M.D.","")</f>
        <v/>
      </c>
      <c r="U197" s="428" t="str">
        <f t="shared" si="184"/>
        <v/>
      </c>
      <c r="V197" s="429" t="str">
        <f t="shared" si="185"/>
        <v/>
      </c>
      <c r="W197" s="429" t="str">
        <f t="shared" si="186"/>
        <v/>
      </c>
      <c r="X197" s="430" t="str">
        <f t="shared" si="160"/>
        <v/>
      </c>
      <c r="Y197" s="429" t="str">
        <f t="shared" si="161"/>
        <v/>
      </c>
      <c r="Z197" s="429" t="str">
        <f t="shared" si="162"/>
        <v/>
      </c>
      <c r="AA197" s="429" t="str">
        <f t="shared" si="163"/>
        <v/>
      </c>
      <c r="AB197" s="429" t="str">
        <f t="shared" si="164"/>
        <v/>
      </c>
      <c r="AC197" s="429" t="str">
        <f t="shared" si="165"/>
        <v/>
      </c>
      <c r="AD197" s="429" t="str">
        <f t="shared" si="166"/>
        <v/>
      </c>
      <c r="AE197" s="429" t="str">
        <f t="shared" si="187"/>
        <v/>
      </c>
      <c r="AF197" s="429" t="str">
        <f t="shared" si="177"/>
        <v/>
      </c>
      <c r="AG197" s="429" t="str">
        <f t="shared" si="167"/>
        <v/>
      </c>
      <c r="AH197" s="429" t="str">
        <f t="shared" si="168"/>
        <v/>
      </c>
      <c r="AI197" s="431" t="str">
        <f t="shared" si="178"/>
        <v/>
      </c>
      <c r="AJ197" s="429" t="str">
        <f t="shared" si="188"/>
        <v/>
      </c>
      <c r="AK197" s="429" t="str">
        <f t="shared" si="189"/>
        <v/>
      </c>
      <c r="AL197" s="429" t="str">
        <f t="shared" si="190"/>
        <v/>
      </c>
      <c r="AM197" s="429" t="str">
        <f t="shared" si="191"/>
        <v/>
      </c>
      <c r="AN197" s="432"/>
      <c r="AO197" s="432"/>
      <c r="AP197" s="205"/>
      <c r="AQ197" s="205"/>
      <c r="AR197" s="205"/>
      <c r="AS197" s="205"/>
      <c r="AT197" s="205"/>
      <c r="AU197" s="205"/>
      <c r="AV197" s="205"/>
      <c r="AW197" s="205"/>
      <c r="AX197" s="205"/>
      <c r="AY197" s="205"/>
      <c r="AZ197" s="432"/>
      <c r="BU197" s="152">
        <v>175</v>
      </c>
      <c r="BV197" s="433" t="str">
        <f t="shared" si="179"/>
        <v/>
      </c>
      <c r="BW197" s="433" t="str">
        <f t="shared" si="180"/>
        <v/>
      </c>
      <c r="BX197" s="434" t="str">
        <f t="shared" si="181"/>
        <v/>
      </c>
      <c r="BY197" s="205" t="str">
        <f t="shared" si="169"/>
        <v/>
      </c>
      <c r="BZ197" s="205" t="str">
        <f t="shared" si="170"/>
        <v/>
      </c>
      <c r="CA197" s="207" t="str">
        <f t="shared" si="171"/>
        <v/>
      </c>
      <c r="CB197" s="453" t="str">
        <f>IF(BY197="","",COUNTIF(BY$23:BY196,"&lt;1")+1)</f>
        <v/>
      </c>
      <c r="CC197" s="205" t="str">
        <f t="shared" si="172"/>
        <v/>
      </c>
      <c r="CD197" s="436" t="str">
        <f t="shared" si="173"/>
        <v/>
      </c>
      <c r="CE197" s="433" t="str">
        <f t="shared" si="176"/>
        <v/>
      </c>
      <c r="CF197" s="438" t="str">
        <f t="shared" si="174"/>
        <v/>
      </c>
      <c r="CG197" s="433" t="str">
        <f t="shared" si="175"/>
        <v/>
      </c>
      <c r="CH197" s="439"/>
      <c r="CI197" s="205" t="str">
        <f t="shared" si="192"/>
        <v/>
      </c>
      <c r="CJ197" s="205" t="str">
        <f t="shared" si="193"/>
        <v/>
      </c>
      <c r="CK197" s="205" t="str">
        <f>IF(OR(N197="PIPAY450",N197="PIPAY900"),MRIt(J197,M197,V197,N197),IF(N197="OGFConNEW",MRIt(H197,M197,V197,N197),IF(N197="PIOGFCPAY450",MAX(60,(0.3*J197)+35),"")))</f>
        <v/>
      </c>
      <c r="CL197" s="205" t="str">
        <f t="shared" si="194"/>
        <v/>
      </c>
      <c r="CM197" s="208">
        <f t="shared" si="195"/>
        <v>0</v>
      </c>
      <c r="CN197" s="440" t="str">
        <f>IFERROR(IF(N197="60PAY900",ADJ60x(CM197),IF(N197="75PAY450",ADJ75x(CM197),IF(N197="PIPAY900",ADJPoTthick(CM197,CL197),IF(N197="PIPAY450",ADJPoTthin(CM197,CL197),IF(N197="OGFConNEW",ADJPoTogfc(CL197),""))))),"must corr")</f>
        <v/>
      </c>
      <c r="CO197" s="441" t="str">
        <f t="shared" si="196"/>
        <v/>
      </c>
      <c r="CQ197" s="205" t="str">
        <f t="shared" si="197"/>
        <v/>
      </c>
      <c r="CR197" s="205" t="str">
        <f>IF(OR(N197="PIPAY450",N197="PIPAY900",N197="PIOGFCPAY450",N197="75OGFCPAY450"),MRIt(J197,M197,V197,N197),IF(N197="OGFConNEW",MRIt(H197,M197,V197,N197),""))</f>
        <v/>
      </c>
      <c r="CS197" s="205" t="str">
        <f t="shared" si="198"/>
        <v/>
      </c>
      <c r="CT197" s="208" t="str">
        <f t="shared" si="199"/>
        <v/>
      </c>
      <c r="CU197" s="440" t="str">
        <f>IFERROR(IF(N197="60PAY900",ADJ60x(CT197),IF(N197="75PAY450",ADJ75x(CT197),IF(N197="PIPAY900",ADJPoTthick(CT197,CS197),IF(N197="PIPAY450",ADJPoTthin(CT197,CS197),IF(N197="OGFConNEW",ADJPoTogfc(CS197),""))))),"must corr")</f>
        <v/>
      </c>
      <c r="CV197" s="442" t="str">
        <f t="shared" si="200"/>
        <v/>
      </c>
      <c r="CW197" s="443"/>
      <c r="CY197" s="207"/>
      <c r="CZ197" s="444" t="s">
        <v>1876</v>
      </c>
      <c r="DA197" s="445" t="str">
        <f>IFERROR(IF(AZ197=TRUE,corval(CO197,CV197),CO197),CZ197)</f>
        <v/>
      </c>
      <c r="DB197" s="205" t="b">
        <f t="shared" si="201"/>
        <v>0</v>
      </c>
      <c r="DC197" s="205" t="b">
        <f t="shared" si="202"/>
        <v>1</v>
      </c>
      <c r="DD197" s="205" t="b">
        <f t="shared" si="203"/>
        <v>1</v>
      </c>
      <c r="DE197" s="446" t="str">
        <f t="shared" si="204"/>
        <v/>
      </c>
      <c r="DG197" s="208" t="str">
        <f t="shared" si="205"/>
        <v/>
      </c>
      <c r="DH197" s="208">
        <f t="shared" si="206"/>
        <v>0</v>
      </c>
      <c r="DI197" s="205" t="e">
        <f t="shared" si="207"/>
        <v>#VALUE!</v>
      </c>
      <c r="DJ197" s="205" t="e">
        <f t="shared" si="208"/>
        <v>#VALUE!</v>
      </c>
      <c r="DK197" s="205" t="e">
        <f t="shared" si="209"/>
        <v>#VALUE!</v>
      </c>
      <c r="DM197" s="208">
        <f t="shared" si="210"/>
        <v>0</v>
      </c>
      <c r="DN197" s="208">
        <f t="shared" si="211"/>
        <v>0</v>
      </c>
      <c r="DO197" s="205">
        <f t="shared" si="212"/>
        <v>75</v>
      </c>
      <c r="DP197" s="205">
        <f t="shared" si="213"/>
        <v>0</v>
      </c>
      <c r="DQ197" s="446" t="e">
        <f t="shared" ca="1" si="214"/>
        <v>#NAME?</v>
      </c>
      <c r="DR197" s="446" t="e">
        <f t="shared" ca="1" si="215"/>
        <v>#NAME?</v>
      </c>
      <c r="DT197" s="208">
        <f t="shared" si="216"/>
        <v>0</v>
      </c>
      <c r="DU197" s="446" t="e">
        <f t="shared" ca="1" si="217"/>
        <v>#NAME?</v>
      </c>
      <c r="DV197" s="446" t="e">
        <f t="shared" ca="1" si="218"/>
        <v>#NAME?</v>
      </c>
    </row>
    <row r="198" spans="1:126" ht="16.5" thickBot="1" x14ac:dyDescent="0.3">
      <c r="A198" s="448" t="str">
        <f>IFERROR(ROUNDUP(IF(OR(N198="PIPAY450",N198="PIPAY900"),MRIt(J198,M198,V198,N198),IF(N198="PIOGFCPAY450",MAX(60,(0.3*J198)+35),"")),1),"")</f>
        <v/>
      </c>
      <c r="B198" s="413">
        <v>176</v>
      </c>
      <c r="C198" s="414"/>
      <c r="D198" s="449"/>
      <c r="E198" s="457" t="str">
        <f>IF('EXIST IP'!A177="","",'EXIST IP'!A177)</f>
        <v/>
      </c>
      <c r="F198" s="458" t="str">
        <f>IF('EXIST IP'!B177="","",'EXIST IP'!B177)</f>
        <v/>
      </c>
      <c r="G198" s="458" t="str">
        <f>IF('EXIST IP'!C177="","",'EXIST IP'!C177)</f>
        <v/>
      </c>
      <c r="H198" s="459" t="str">
        <f>IF('EXIST IP'!D177="","",'EXIST IP'!D177)</f>
        <v/>
      </c>
      <c r="I198" s="460" t="str">
        <f>IF(BASELINE!D177="","",BASELINE!D177)</f>
        <v/>
      </c>
      <c r="J198" s="420"/>
      <c r="K198" s="421"/>
      <c r="L198" s="422" t="str">
        <f>IF(FINAL!D177=0,"",FINAL!D177)</f>
        <v/>
      </c>
      <c r="M198" s="421"/>
      <c r="N198" s="421"/>
      <c r="O198" s="421"/>
      <c r="P198" s="423" t="str">
        <f t="shared" si="182"/>
        <v/>
      </c>
      <c r="Q198" s="424" t="str">
        <f t="shared" si="183"/>
        <v/>
      </c>
      <c r="R198" s="456"/>
      <c r="S198" s="452" t="str">
        <f t="shared" si="159"/>
        <v/>
      </c>
      <c r="T198" s="427" t="str">
        <f>IF(OR(BASELINE!I177&gt;BASELINE!J177,FINAL!I177&gt;FINAL!J177),"M.D.","")</f>
        <v/>
      </c>
      <c r="U198" s="428" t="str">
        <f t="shared" si="184"/>
        <v/>
      </c>
      <c r="V198" s="429" t="str">
        <f t="shared" si="185"/>
        <v/>
      </c>
      <c r="W198" s="429" t="str">
        <f t="shared" si="186"/>
        <v/>
      </c>
      <c r="X198" s="430" t="str">
        <f t="shared" si="160"/>
        <v/>
      </c>
      <c r="Y198" s="429" t="str">
        <f t="shared" si="161"/>
        <v/>
      </c>
      <c r="Z198" s="429" t="str">
        <f t="shared" si="162"/>
        <v/>
      </c>
      <c r="AA198" s="429" t="str">
        <f t="shared" si="163"/>
        <v/>
      </c>
      <c r="AB198" s="429" t="str">
        <f t="shared" si="164"/>
        <v/>
      </c>
      <c r="AC198" s="429" t="str">
        <f t="shared" si="165"/>
        <v/>
      </c>
      <c r="AD198" s="429" t="str">
        <f t="shared" si="166"/>
        <v/>
      </c>
      <c r="AE198" s="429" t="str">
        <f t="shared" si="187"/>
        <v/>
      </c>
      <c r="AF198" s="429" t="str">
        <f t="shared" si="177"/>
        <v/>
      </c>
      <c r="AG198" s="429" t="str">
        <f t="shared" si="167"/>
        <v/>
      </c>
      <c r="AH198" s="429" t="str">
        <f t="shared" si="168"/>
        <v/>
      </c>
      <c r="AI198" s="431" t="str">
        <f t="shared" si="178"/>
        <v/>
      </c>
      <c r="AJ198" s="429" t="str">
        <f t="shared" si="188"/>
        <v/>
      </c>
      <c r="AK198" s="429" t="str">
        <f t="shared" si="189"/>
        <v/>
      </c>
      <c r="AL198" s="429" t="str">
        <f t="shared" si="190"/>
        <v/>
      </c>
      <c r="AM198" s="429" t="str">
        <f t="shared" si="191"/>
        <v/>
      </c>
      <c r="AN198" s="432"/>
      <c r="AO198" s="432"/>
      <c r="AP198" s="205"/>
      <c r="AQ198" s="205"/>
      <c r="AR198" s="205"/>
      <c r="AS198" s="205"/>
      <c r="AT198" s="205"/>
      <c r="AU198" s="205"/>
      <c r="AV198" s="205"/>
      <c r="AW198" s="205"/>
      <c r="AX198" s="205"/>
      <c r="AY198" s="205"/>
      <c r="AZ198" s="432"/>
      <c r="BU198" s="152">
        <v>176</v>
      </c>
      <c r="BV198" s="433" t="str">
        <f t="shared" si="179"/>
        <v/>
      </c>
      <c r="BW198" s="433" t="str">
        <f t="shared" si="180"/>
        <v/>
      </c>
      <c r="BX198" s="434" t="str">
        <f t="shared" si="181"/>
        <v/>
      </c>
      <c r="BY198" s="205" t="str">
        <f t="shared" si="169"/>
        <v/>
      </c>
      <c r="BZ198" s="205" t="str">
        <f t="shared" si="170"/>
        <v/>
      </c>
      <c r="CA198" s="207" t="str">
        <f t="shared" si="171"/>
        <v/>
      </c>
      <c r="CB198" s="453" t="str">
        <f>IF(BY198="","",COUNTIF(BY$23:BY197,"&lt;1")+1)</f>
        <v/>
      </c>
      <c r="CC198" s="205" t="str">
        <f t="shared" si="172"/>
        <v/>
      </c>
      <c r="CD198" s="436" t="str">
        <f t="shared" si="173"/>
        <v/>
      </c>
      <c r="CE198" s="433" t="str">
        <f t="shared" si="176"/>
        <v/>
      </c>
      <c r="CF198" s="438" t="str">
        <f t="shared" si="174"/>
        <v/>
      </c>
      <c r="CG198" s="433" t="str">
        <f t="shared" si="175"/>
        <v/>
      </c>
      <c r="CH198" s="439"/>
      <c r="CI198" s="205" t="str">
        <f t="shared" si="192"/>
        <v/>
      </c>
      <c r="CJ198" s="205" t="str">
        <f t="shared" si="193"/>
        <v/>
      </c>
      <c r="CK198" s="205" t="str">
        <f>IF(OR(N198="PIPAY450",N198="PIPAY900"),MRIt(J198,M198,V198,N198),IF(N198="OGFConNEW",MRIt(H198,M198,V198,N198),IF(N198="PIOGFCPAY450",MAX(60,(0.3*J198)+35),"")))</f>
        <v/>
      </c>
      <c r="CL198" s="205" t="str">
        <f t="shared" si="194"/>
        <v/>
      </c>
      <c r="CM198" s="208">
        <f t="shared" si="195"/>
        <v>0</v>
      </c>
      <c r="CN198" s="440" t="str">
        <f>IFERROR(IF(N198="60PAY900",ADJ60x(CM198),IF(N198="75PAY450",ADJ75x(CM198),IF(N198="PIPAY900",ADJPoTthick(CM198,CL198),IF(N198="PIPAY450",ADJPoTthin(CM198,CL198),IF(N198="OGFConNEW",ADJPoTogfc(CL198),""))))),"must corr")</f>
        <v/>
      </c>
      <c r="CO198" s="441" t="str">
        <f t="shared" si="196"/>
        <v/>
      </c>
      <c r="CQ198" s="205" t="str">
        <f t="shared" si="197"/>
        <v/>
      </c>
      <c r="CR198" s="205" t="str">
        <f>IF(OR(N198="PIPAY450",N198="PIPAY900",N198="PIOGFCPAY450",N198="75OGFCPAY450"),MRIt(J198,M198,V198,N198),IF(N198="OGFConNEW",MRIt(H198,M198,V198,N198),""))</f>
        <v/>
      </c>
      <c r="CS198" s="205" t="str">
        <f t="shared" si="198"/>
        <v/>
      </c>
      <c r="CT198" s="208" t="str">
        <f t="shared" si="199"/>
        <v/>
      </c>
      <c r="CU198" s="440" t="str">
        <f>IFERROR(IF(N198="60PAY900",ADJ60x(CT198),IF(N198="75PAY450",ADJ75x(CT198),IF(N198="PIPAY900",ADJPoTthick(CT198,CS198),IF(N198="PIPAY450",ADJPoTthin(CT198,CS198),IF(N198="OGFConNEW",ADJPoTogfc(CS198),""))))),"must corr")</f>
        <v/>
      </c>
      <c r="CV198" s="442" t="str">
        <f t="shared" si="200"/>
        <v/>
      </c>
      <c r="CW198" s="443"/>
      <c r="CY198" s="207"/>
      <c r="CZ198" s="444" t="s">
        <v>1876</v>
      </c>
      <c r="DA198" s="445" t="str">
        <f>IFERROR(IF(AZ198=TRUE,corval(CO198,CV198),CO198),CZ198)</f>
        <v/>
      </c>
      <c r="DB198" s="205" t="b">
        <f t="shared" si="201"/>
        <v>0</v>
      </c>
      <c r="DC198" s="205" t="b">
        <f t="shared" si="202"/>
        <v>1</v>
      </c>
      <c r="DD198" s="205" t="b">
        <f t="shared" si="203"/>
        <v>1</v>
      </c>
      <c r="DE198" s="446" t="str">
        <f t="shared" si="204"/>
        <v/>
      </c>
      <c r="DG198" s="208" t="str">
        <f t="shared" si="205"/>
        <v/>
      </c>
      <c r="DH198" s="208">
        <f t="shared" si="206"/>
        <v>0</v>
      </c>
      <c r="DI198" s="205" t="e">
        <f t="shared" si="207"/>
        <v>#VALUE!</v>
      </c>
      <c r="DJ198" s="205" t="e">
        <f t="shared" si="208"/>
        <v>#VALUE!</v>
      </c>
      <c r="DK198" s="205" t="e">
        <f t="shared" si="209"/>
        <v>#VALUE!</v>
      </c>
      <c r="DM198" s="208">
        <f t="shared" si="210"/>
        <v>0</v>
      </c>
      <c r="DN198" s="208">
        <f t="shared" si="211"/>
        <v>0</v>
      </c>
      <c r="DO198" s="205">
        <f t="shared" si="212"/>
        <v>75</v>
      </c>
      <c r="DP198" s="205">
        <f t="shared" si="213"/>
        <v>0</v>
      </c>
      <c r="DQ198" s="446" t="e">
        <f t="shared" ca="1" si="214"/>
        <v>#NAME?</v>
      </c>
      <c r="DR198" s="446" t="e">
        <f t="shared" ca="1" si="215"/>
        <v>#NAME?</v>
      </c>
      <c r="DT198" s="208">
        <f t="shared" si="216"/>
        <v>0</v>
      </c>
      <c r="DU198" s="446" t="e">
        <f t="shared" ca="1" si="217"/>
        <v>#NAME?</v>
      </c>
      <c r="DV198" s="446" t="e">
        <f t="shared" ca="1" si="218"/>
        <v>#NAME?</v>
      </c>
    </row>
    <row r="199" spans="1:126" ht="15.75" x14ac:dyDescent="0.25">
      <c r="A199" s="448" t="str">
        <f>IFERROR(ROUNDUP(IF(OR(N199="PIPAY450",N199="PIPAY900"),MRIt(J199,M199,V199,N199),IF(N199="PIOGFCPAY450",MAX(60,(0.3*J199)+35),"")),1),"")</f>
        <v/>
      </c>
      <c r="B199" s="413">
        <v>177</v>
      </c>
      <c r="C199" s="414"/>
      <c r="D199" s="449"/>
      <c r="E199" s="416" t="str">
        <f>IF('EXIST IP'!A178="","",'EXIST IP'!A178)</f>
        <v/>
      </c>
      <c r="F199" s="450" t="str">
        <f>IF('EXIST IP'!B178="","",'EXIST IP'!B178)</f>
        <v/>
      </c>
      <c r="G199" s="450" t="str">
        <f>IF('EXIST IP'!C178="","",'EXIST IP'!C178)</f>
        <v/>
      </c>
      <c r="H199" s="418" t="str">
        <f>IF('EXIST IP'!D178="","",'EXIST IP'!D178)</f>
        <v/>
      </c>
      <c r="I199" s="451" t="str">
        <f>IF(BASELINE!D178="","",BASELINE!D178)</f>
        <v/>
      </c>
      <c r="J199" s="420"/>
      <c r="K199" s="421"/>
      <c r="L199" s="422" t="str">
        <f>IF(FINAL!D178=0,"",FINAL!D178)</f>
        <v/>
      </c>
      <c r="M199" s="421"/>
      <c r="N199" s="421"/>
      <c r="O199" s="421"/>
      <c r="P199" s="423" t="str">
        <f t="shared" si="182"/>
        <v/>
      </c>
      <c r="Q199" s="424" t="str">
        <f t="shared" si="183"/>
        <v/>
      </c>
      <c r="R199" s="456"/>
      <c r="S199" s="452" t="str">
        <f t="shared" si="159"/>
        <v/>
      </c>
      <c r="T199" s="427" t="str">
        <f>IF(OR(BASELINE!I178&gt;BASELINE!J178,FINAL!I178&gt;FINAL!J178),"M.D.","")</f>
        <v/>
      </c>
      <c r="U199" s="428" t="str">
        <f t="shared" si="184"/>
        <v/>
      </c>
      <c r="V199" s="429" t="str">
        <f t="shared" si="185"/>
        <v/>
      </c>
      <c r="W199" s="429" t="str">
        <f t="shared" si="186"/>
        <v/>
      </c>
      <c r="X199" s="430" t="str">
        <f t="shared" si="160"/>
        <v/>
      </c>
      <c r="Y199" s="429" t="str">
        <f t="shared" si="161"/>
        <v/>
      </c>
      <c r="Z199" s="429" t="str">
        <f t="shared" si="162"/>
        <v/>
      </c>
      <c r="AA199" s="429" t="str">
        <f t="shared" si="163"/>
        <v/>
      </c>
      <c r="AB199" s="429" t="str">
        <f t="shared" si="164"/>
        <v/>
      </c>
      <c r="AC199" s="429" t="str">
        <f t="shared" si="165"/>
        <v/>
      </c>
      <c r="AD199" s="429" t="str">
        <f t="shared" si="166"/>
        <v/>
      </c>
      <c r="AE199" s="429" t="str">
        <f t="shared" si="187"/>
        <v/>
      </c>
      <c r="AF199" s="429" t="str">
        <f t="shared" si="177"/>
        <v/>
      </c>
      <c r="AG199" s="429" t="str">
        <f t="shared" si="167"/>
        <v/>
      </c>
      <c r="AH199" s="429" t="str">
        <f t="shared" si="168"/>
        <v/>
      </c>
      <c r="AI199" s="431" t="str">
        <f t="shared" si="178"/>
        <v/>
      </c>
      <c r="AJ199" s="429" t="str">
        <f t="shared" si="188"/>
        <v/>
      </c>
      <c r="AK199" s="429" t="str">
        <f t="shared" si="189"/>
        <v/>
      </c>
      <c r="AL199" s="429" t="str">
        <f t="shared" si="190"/>
        <v/>
      </c>
      <c r="AM199" s="429" t="str">
        <f t="shared" si="191"/>
        <v/>
      </c>
      <c r="AN199" s="432"/>
      <c r="AO199" s="432"/>
      <c r="AP199" s="205"/>
      <c r="AQ199" s="205"/>
      <c r="AR199" s="205"/>
      <c r="AS199" s="205"/>
      <c r="AT199" s="205"/>
      <c r="AU199" s="205"/>
      <c r="AV199" s="205"/>
      <c r="AW199" s="205"/>
      <c r="AX199" s="205"/>
      <c r="AY199" s="205"/>
      <c r="AZ199" s="432"/>
      <c r="BU199" s="152">
        <v>177</v>
      </c>
      <c r="BV199" s="433" t="str">
        <f t="shared" si="179"/>
        <v/>
      </c>
      <c r="BW199" s="433" t="str">
        <f t="shared" si="180"/>
        <v/>
      </c>
      <c r="BX199" s="434" t="str">
        <f t="shared" si="181"/>
        <v/>
      </c>
      <c r="BY199" s="205" t="str">
        <f t="shared" si="169"/>
        <v/>
      </c>
      <c r="BZ199" s="205" t="str">
        <f t="shared" si="170"/>
        <v/>
      </c>
      <c r="CA199" s="207" t="str">
        <f t="shared" si="171"/>
        <v/>
      </c>
      <c r="CB199" s="453" t="str">
        <f>IF(BY199="","",COUNTIF(BY$23:BY198,"&lt;1")+1)</f>
        <v/>
      </c>
      <c r="CC199" s="205" t="str">
        <f t="shared" si="172"/>
        <v/>
      </c>
      <c r="CD199" s="436" t="str">
        <f t="shared" si="173"/>
        <v/>
      </c>
      <c r="CE199" s="433" t="str">
        <f t="shared" si="176"/>
        <v/>
      </c>
      <c r="CF199" s="438" t="str">
        <f t="shared" si="174"/>
        <v/>
      </c>
      <c r="CG199" s="433" t="str">
        <f t="shared" si="175"/>
        <v/>
      </c>
      <c r="CH199" s="439"/>
      <c r="CI199" s="205" t="str">
        <f t="shared" si="192"/>
        <v/>
      </c>
      <c r="CJ199" s="205" t="str">
        <f t="shared" si="193"/>
        <v/>
      </c>
      <c r="CK199" s="205" t="str">
        <f>IF(OR(N199="PIPAY450",N199="PIPAY900"),MRIt(J199,M199,V199,N199),IF(N199="OGFConNEW",MRIt(H199,M199,V199,N199),IF(N199="PIOGFCPAY450",MAX(60,(0.3*J199)+35),"")))</f>
        <v/>
      </c>
      <c r="CL199" s="205" t="str">
        <f t="shared" si="194"/>
        <v/>
      </c>
      <c r="CM199" s="208">
        <f t="shared" si="195"/>
        <v>0</v>
      </c>
      <c r="CN199" s="440" t="str">
        <f>IFERROR(IF(N199="60PAY900",ADJ60x(CM199),IF(N199="75PAY450",ADJ75x(CM199),IF(N199="PIPAY900",ADJPoTthick(CM199,CL199),IF(N199="PIPAY450",ADJPoTthin(CM199,CL199),IF(N199="OGFConNEW",ADJPoTogfc(CL199),""))))),"must corr")</f>
        <v/>
      </c>
      <c r="CO199" s="441" t="str">
        <f t="shared" si="196"/>
        <v/>
      </c>
      <c r="CQ199" s="205" t="str">
        <f t="shared" si="197"/>
        <v/>
      </c>
      <c r="CR199" s="205" t="str">
        <f>IF(OR(N199="PIPAY450",N199="PIPAY900",N199="PIOGFCPAY450",N199="75OGFCPAY450"),MRIt(J199,M199,V199,N199),IF(N199="OGFConNEW",MRIt(H199,M199,V199,N199),""))</f>
        <v/>
      </c>
      <c r="CS199" s="205" t="str">
        <f t="shared" si="198"/>
        <v/>
      </c>
      <c r="CT199" s="208" t="str">
        <f t="shared" si="199"/>
        <v/>
      </c>
      <c r="CU199" s="440" t="str">
        <f>IFERROR(IF(N199="60PAY900",ADJ60x(CT199),IF(N199="75PAY450",ADJ75x(CT199),IF(N199="PIPAY900",ADJPoTthick(CT199,CS199),IF(N199="PIPAY450",ADJPoTthin(CT199,CS199),IF(N199="OGFConNEW",ADJPoTogfc(CS199),""))))),"must corr")</f>
        <v/>
      </c>
      <c r="CV199" s="442" t="str">
        <f t="shared" si="200"/>
        <v/>
      </c>
      <c r="CW199" s="443"/>
      <c r="CY199" s="207"/>
      <c r="CZ199" s="444" t="s">
        <v>1876</v>
      </c>
      <c r="DA199" s="445" t="str">
        <f>IFERROR(IF(AZ199=TRUE,corval(CO199,CV199),CO199),CZ199)</f>
        <v/>
      </c>
      <c r="DB199" s="205" t="b">
        <f t="shared" si="201"/>
        <v>0</v>
      </c>
      <c r="DC199" s="205" t="b">
        <f t="shared" si="202"/>
        <v>1</v>
      </c>
      <c r="DD199" s="205" t="b">
        <f t="shared" si="203"/>
        <v>1</v>
      </c>
      <c r="DE199" s="446" t="str">
        <f t="shared" si="204"/>
        <v/>
      </c>
      <c r="DG199" s="208" t="str">
        <f t="shared" si="205"/>
        <v/>
      </c>
      <c r="DH199" s="208">
        <f t="shared" si="206"/>
        <v>0</v>
      </c>
      <c r="DI199" s="205" t="e">
        <f t="shared" si="207"/>
        <v>#VALUE!</v>
      </c>
      <c r="DJ199" s="205" t="e">
        <f t="shared" si="208"/>
        <v>#VALUE!</v>
      </c>
      <c r="DK199" s="205" t="e">
        <f t="shared" si="209"/>
        <v>#VALUE!</v>
      </c>
      <c r="DM199" s="208">
        <f t="shared" si="210"/>
        <v>0</v>
      </c>
      <c r="DN199" s="208">
        <f t="shared" si="211"/>
        <v>0</v>
      </c>
      <c r="DO199" s="205">
        <f t="shared" si="212"/>
        <v>75</v>
      </c>
      <c r="DP199" s="205">
        <f t="shared" si="213"/>
        <v>0</v>
      </c>
      <c r="DQ199" s="446" t="e">
        <f t="shared" ca="1" si="214"/>
        <v>#NAME?</v>
      </c>
      <c r="DR199" s="446" t="e">
        <f t="shared" ca="1" si="215"/>
        <v>#NAME?</v>
      </c>
      <c r="DT199" s="208">
        <f t="shared" si="216"/>
        <v>0</v>
      </c>
      <c r="DU199" s="446" t="e">
        <f t="shared" ca="1" si="217"/>
        <v>#NAME?</v>
      </c>
      <c r="DV199" s="446" t="e">
        <f t="shared" ca="1" si="218"/>
        <v>#NAME?</v>
      </c>
    </row>
    <row r="200" spans="1:126" ht="15.75" customHeight="1" thickBot="1" x14ac:dyDescent="0.3">
      <c r="A200" s="448" t="str">
        <f>IFERROR(ROUNDUP(IF(OR(N200="PIPAY450",N200="PIPAY900"),MRIt(J200,M200,V200,N200),IF(N200="PIOGFCPAY450",MAX(60,(0.3*J200)+35),"")),1),"")</f>
        <v/>
      </c>
      <c r="B200" s="413">
        <v>178</v>
      </c>
      <c r="C200" s="414"/>
      <c r="D200" s="449"/>
      <c r="E200" s="457" t="str">
        <f>IF('EXIST IP'!A179="","",'EXIST IP'!A179)</f>
        <v/>
      </c>
      <c r="F200" s="458" t="str">
        <f>IF('EXIST IP'!B179="","",'EXIST IP'!B179)</f>
        <v/>
      </c>
      <c r="G200" s="458" t="str">
        <f>IF('EXIST IP'!C179="","",'EXIST IP'!C179)</f>
        <v/>
      </c>
      <c r="H200" s="459" t="str">
        <f>IF('EXIST IP'!D179="","",'EXIST IP'!D179)</f>
        <v/>
      </c>
      <c r="I200" s="460" t="str">
        <f>IF(BASELINE!D179="","",BASELINE!D179)</f>
        <v/>
      </c>
      <c r="J200" s="420"/>
      <c r="K200" s="421"/>
      <c r="L200" s="422" t="str">
        <f>IF(FINAL!D179=0,"",FINAL!D179)</f>
        <v/>
      </c>
      <c r="M200" s="421"/>
      <c r="N200" s="421"/>
      <c r="O200" s="421"/>
      <c r="P200" s="423" t="str">
        <f t="shared" si="182"/>
        <v/>
      </c>
      <c r="Q200" s="424" t="str">
        <f t="shared" si="183"/>
        <v/>
      </c>
      <c r="R200" s="456"/>
      <c r="S200" s="452" t="str">
        <f t="shared" si="159"/>
        <v/>
      </c>
      <c r="T200" s="427" t="str">
        <f>IF(OR(BASELINE!I179&gt;BASELINE!J179,FINAL!I179&gt;FINAL!J179),"M.D.","")</f>
        <v/>
      </c>
      <c r="U200" s="428" t="str">
        <f t="shared" si="184"/>
        <v/>
      </c>
      <c r="V200" s="429" t="str">
        <f t="shared" si="185"/>
        <v/>
      </c>
      <c r="W200" s="429" t="str">
        <f t="shared" si="186"/>
        <v/>
      </c>
      <c r="X200" s="430" t="str">
        <f t="shared" si="160"/>
        <v/>
      </c>
      <c r="Y200" s="429" t="str">
        <f t="shared" si="161"/>
        <v/>
      </c>
      <c r="Z200" s="429" t="str">
        <f t="shared" si="162"/>
        <v/>
      </c>
      <c r="AA200" s="429" t="str">
        <f t="shared" si="163"/>
        <v/>
      </c>
      <c r="AB200" s="429" t="str">
        <f t="shared" si="164"/>
        <v/>
      </c>
      <c r="AC200" s="429" t="str">
        <f t="shared" si="165"/>
        <v/>
      </c>
      <c r="AD200" s="429" t="str">
        <f t="shared" si="166"/>
        <v/>
      </c>
      <c r="AE200" s="429" t="str">
        <f t="shared" si="187"/>
        <v/>
      </c>
      <c r="AF200" s="429" t="str">
        <f t="shared" si="177"/>
        <v/>
      </c>
      <c r="AG200" s="429" t="str">
        <f t="shared" si="167"/>
        <v/>
      </c>
      <c r="AH200" s="429" t="str">
        <f t="shared" si="168"/>
        <v/>
      </c>
      <c r="AI200" s="431" t="str">
        <f t="shared" si="178"/>
        <v/>
      </c>
      <c r="AJ200" s="429" t="str">
        <f t="shared" si="188"/>
        <v/>
      </c>
      <c r="AK200" s="429" t="str">
        <f t="shared" si="189"/>
        <v/>
      </c>
      <c r="AL200" s="429" t="str">
        <f t="shared" si="190"/>
        <v/>
      </c>
      <c r="AM200" s="429" t="str">
        <f t="shared" si="191"/>
        <v/>
      </c>
      <c r="AN200" s="432"/>
      <c r="AO200" s="432"/>
      <c r="AP200" s="205"/>
      <c r="AQ200" s="205"/>
      <c r="AR200" s="205"/>
      <c r="AS200" s="205"/>
      <c r="AT200" s="205"/>
      <c r="AU200" s="205"/>
      <c r="AV200" s="205"/>
      <c r="AW200" s="205"/>
      <c r="AX200" s="205"/>
      <c r="AY200" s="205"/>
      <c r="AZ200" s="432"/>
      <c r="BU200" s="152">
        <v>178</v>
      </c>
      <c r="BV200" s="433" t="str">
        <f t="shared" si="179"/>
        <v/>
      </c>
      <c r="BW200" s="433" t="str">
        <f t="shared" si="180"/>
        <v/>
      </c>
      <c r="BX200" s="434" t="str">
        <f t="shared" si="181"/>
        <v/>
      </c>
      <c r="BY200" s="205" t="str">
        <f t="shared" si="169"/>
        <v/>
      </c>
      <c r="BZ200" s="205" t="str">
        <f t="shared" si="170"/>
        <v/>
      </c>
      <c r="CA200" s="207" t="str">
        <f t="shared" si="171"/>
        <v/>
      </c>
      <c r="CB200" s="453" t="str">
        <f>IF(BY200="","",COUNTIF(BY$23:BY199,"&lt;1")+1)</f>
        <v/>
      </c>
      <c r="CC200" s="205" t="str">
        <f t="shared" si="172"/>
        <v/>
      </c>
      <c r="CD200" s="436" t="str">
        <f t="shared" si="173"/>
        <v/>
      </c>
      <c r="CE200" s="433" t="str">
        <f t="shared" si="176"/>
        <v/>
      </c>
      <c r="CF200" s="438" t="str">
        <f t="shared" si="174"/>
        <v/>
      </c>
      <c r="CG200" s="433" t="str">
        <f t="shared" si="175"/>
        <v/>
      </c>
      <c r="CH200" s="439"/>
      <c r="CI200" s="205" t="str">
        <f t="shared" si="192"/>
        <v/>
      </c>
      <c r="CJ200" s="205" t="str">
        <f t="shared" si="193"/>
        <v/>
      </c>
      <c r="CK200" s="205" t="str">
        <f>IF(OR(N200="PIPAY450",N200="PIPAY900"),MRIt(J200,M200,V200,N200),IF(N200="OGFConNEW",MRIt(H200,M200,V200,N200),IF(N200="PIOGFCPAY450",MAX(60,(0.3*J200)+35),"")))</f>
        <v/>
      </c>
      <c r="CL200" s="205" t="str">
        <f t="shared" si="194"/>
        <v/>
      </c>
      <c r="CM200" s="208">
        <f t="shared" si="195"/>
        <v>0</v>
      </c>
      <c r="CN200" s="440" t="str">
        <f>IFERROR(IF(N200="60PAY900",ADJ60x(CM200),IF(N200="75PAY450",ADJ75x(CM200),IF(N200="PIPAY900",ADJPoTthick(CM200,CL200),IF(N200="PIPAY450",ADJPoTthin(CM200,CL200),IF(N200="OGFConNEW",ADJPoTogfc(CL200),""))))),"must corr")</f>
        <v/>
      </c>
      <c r="CO200" s="441" t="str">
        <f t="shared" si="196"/>
        <v/>
      </c>
      <c r="CQ200" s="205" t="str">
        <f t="shared" si="197"/>
        <v/>
      </c>
      <c r="CR200" s="205" t="str">
        <f>IF(OR(N200="PIPAY450",N200="PIPAY900",N200="PIOGFCPAY450",N200="75OGFCPAY450"),MRIt(J200,M200,V200,N200),IF(N200="OGFConNEW",MRIt(H200,M200,V200,N200),""))</f>
        <v/>
      </c>
      <c r="CS200" s="205" t="str">
        <f t="shared" si="198"/>
        <v/>
      </c>
      <c r="CT200" s="208" t="str">
        <f t="shared" si="199"/>
        <v/>
      </c>
      <c r="CU200" s="440" t="str">
        <f>IFERROR(IF(N200="60PAY900",ADJ60x(CT200),IF(N200="75PAY450",ADJ75x(CT200),IF(N200="PIPAY900",ADJPoTthick(CT200,CS200),IF(N200="PIPAY450",ADJPoTthin(CT200,CS200),IF(N200="OGFConNEW",ADJPoTogfc(CS200),""))))),"must corr")</f>
        <v/>
      </c>
      <c r="CV200" s="442" t="str">
        <f t="shared" si="200"/>
        <v/>
      </c>
      <c r="CW200" s="443"/>
      <c r="CY200" s="207"/>
      <c r="CZ200" s="444" t="s">
        <v>1876</v>
      </c>
      <c r="DA200" s="445" t="str">
        <f>IFERROR(IF(AZ200=TRUE,corval(CO200,CV200),CO200),CZ200)</f>
        <v/>
      </c>
      <c r="DB200" s="205" t="b">
        <f t="shared" si="201"/>
        <v>0</v>
      </c>
      <c r="DC200" s="205" t="b">
        <f t="shared" si="202"/>
        <v>1</v>
      </c>
      <c r="DD200" s="205" t="b">
        <f t="shared" si="203"/>
        <v>1</v>
      </c>
      <c r="DE200" s="446" t="str">
        <f t="shared" si="204"/>
        <v/>
      </c>
      <c r="DG200" s="208" t="str">
        <f t="shared" si="205"/>
        <v/>
      </c>
      <c r="DH200" s="208">
        <f t="shared" si="206"/>
        <v>0</v>
      </c>
      <c r="DI200" s="205" t="e">
        <f t="shared" si="207"/>
        <v>#VALUE!</v>
      </c>
      <c r="DJ200" s="205" t="e">
        <f t="shared" si="208"/>
        <v>#VALUE!</v>
      </c>
      <c r="DK200" s="205" t="e">
        <f t="shared" si="209"/>
        <v>#VALUE!</v>
      </c>
      <c r="DM200" s="208">
        <f t="shared" si="210"/>
        <v>0</v>
      </c>
      <c r="DN200" s="208">
        <f t="shared" si="211"/>
        <v>0</v>
      </c>
      <c r="DO200" s="205">
        <f t="shared" si="212"/>
        <v>75</v>
      </c>
      <c r="DP200" s="205">
        <f t="shared" si="213"/>
        <v>0</v>
      </c>
      <c r="DQ200" s="446" t="e">
        <f t="shared" ca="1" si="214"/>
        <v>#NAME?</v>
      </c>
      <c r="DR200" s="446" t="e">
        <f t="shared" ca="1" si="215"/>
        <v>#NAME?</v>
      </c>
      <c r="DT200" s="208">
        <f t="shared" si="216"/>
        <v>0</v>
      </c>
      <c r="DU200" s="446" t="e">
        <f t="shared" ca="1" si="217"/>
        <v>#NAME?</v>
      </c>
      <c r="DV200" s="446" t="e">
        <f t="shared" ca="1" si="218"/>
        <v>#NAME?</v>
      </c>
    </row>
    <row r="201" spans="1:126" ht="15.75" x14ac:dyDescent="0.25">
      <c r="A201" s="448" t="str">
        <f>IFERROR(ROUNDUP(IF(OR(N201="PIPAY450",N201="PIPAY900"),MRIt(J201,M201,V201,N201),IF(N201="PIOGFCPAY450",MAX(60,(0.3*J201)+35),"")),1),"")</f>
        <v/>
      </c>
      <c r="B201" s="413">
        <v>179</v>
      </c>
      <c r="C201" s="414"/>
      <c r="D201" s="449"/>
      <c r="E201" s="416" t="str">
        <f>IF('EXIST IP'!A180="","",'EXIST IP'!A180)</f>
        <v/>
      </c>
      <c r="F201" s="450" t="str">
        <f>IF('EXIST IP'!B180="","",'EXIST IP'!B180)</f>
        <v/>
      </c>
      <c r="G201" s="450" t="str">
        <f>IF('EXIST IP'!C180="","",'EXIST IP'!C180)</f>
        <v/>
      </c>
      <c r="H201" s="418" t="str">
        <f>IF('EXIST IP'!D180="","",'EXIST IP'!D180)</f>
        <v/>
      </c>
      <c r="I201" s="451" t="str">
        <f>IF(BASELINE!D180="","",BASELINE!D180)</f>
        <v/>
      </c>
      <c r="J201" s="420"/>
      <c r="K201" s="421"/>
      <c r="L201" s="422" t="str">
        <f>IF(FINAL!D180=0,"",FINAL!D180)</f>
        <v/>
      </c>
      <c r="M201" s="421"/>
      <c r="N201" s="421"/>
      <c r="O201" s="421"/>
      <c r="P201" s="423" t="str">
        <f t="shared" si="182"/>
        <v/>
      </c>
      <c r="Q201" s="424" t="str">
        <f t="shared" si="183"/>
        <v/>
      </c>
      <c r="R201" s="456"/>
      <c r="S201" s="452" t="str">
        <f t="shared" si="159"/>
        <v/>
      </c>
      <c r="T201" s="427" t="str">
        <f>IF(OR(BASELINE!I180&gt;BASELINE!J180,FINAL!I180&gt;FINAL!J180),"M.D.","")</f>
        <v/>
      </c>
      <c r="U201" s="428" t="str">
        <f t="shared" si="184"/>
        <v/>
      </c>
      <c r="V201" s="429" t="str">
        <f t="shared" si="185"/>
        <v/>
      </c>
      <c r="W201" s="429" t="str">
        <f t="shared" si="186"/>
        <v/>
      </c>
      <c r="X201" s="430" t="str">
        <f t="shared" si="160"/>
        <v/>
      </c>
      <c r="Y201" s="429" t="str">
        <f t="shared" si="161"/>
        <v/>
      </c>
      <c r="Z201" s="429" t="str">
        <f t="shared" si="162"/>
        <v/>
      </c>
      <c r="AA201" s="429" t="str">
        <f t="shared" si="163"/>
        <v/>
      </c>
      <c r="AB201" s="429" t="str">
        <f t="shared" si="164"/>
        <v/>
      </c>
      <c r="AC201" s="429" t="str">
        <f t="shared" si="165"/>
        <v/>
      </c>
      <c r="AD201" s="429" t="str">
        <f t="shared" si="166"/>
        <v/>
      </c>
      <c r="AE201" s="429" t="str">
        <f t="shared" si="187"/>
        <v/>
      </c>
      <c r="AF201" s="429" t="str">
        <f t="shared" si="177"/>
        <v/>
      </c>
      <c r="AG201" s="429" t="str">
        <f t="shared" si="167"/>
        <v/>
      </c>
      <c r="AH201" s="429" t="str">
        <f t="shared" si="168"/>
        <v/>
      </c>
      <c r="AI201" s="431" t="str">
        <f t="shared" si="178"/>
        <v/>
      </c>
      <c r="AJ201" s="429" t="str">
        <f t="shared" si="188"/>
        <v/>
      </c>
      <c r="AK201" s="429" t="str">
        <f t="shared" si="189"/>
        <v/>
      </c>
      <c r="AL201" s="429" t="str">
        <f t="shared" si="190"/>
        <v/>
      </c>
      <c r="AM201" s="429" t="str">
        <f t="shared" si="191"/>
        <v/>
      </c>
      <c r="AN201" s="432"/>
      <c r="AO201" s="432"/>
      <c r="AP201" s="205"/>
      <c r="AQ201" s="205"/>
      <c r="AR201" s="205"/>
      <c r="AS201" s="205"/>
      <c r="AT201" s="205"/>
      <c r="AU201" s="205"/>
      <c r="AV201" s="205"/>
      <c r="AW201" s="205"/>
      <c r="AX201" s="205"/>
      <c r="AY201" s="205"/>
      <c r="AZ201" s="432"/>
      <c r="BU201" s="152">
        <v>179</v>
      </c>
      <c r="BV201" s="433" t="str">
        <f t="shared" si="179"/>
        <v/>
      </c>
      <c r="BW201" s="433" t="str">
        <f t="shared" si="180"/>
        <v/>
      </c>
      <c r="BX201" s="434" t="str">
        <f t="shared" si="181"/>
        <v/>
      </c>
      <c r="BY201" s="205" t="str">
        <f t="shared" si="169"/>
        <v/>
      </c>
      <c r="BZ201" s="205" t="str">
        <f t="shared" si="170"/>
        <v/>
      </c>
      <c r="CA201" s="207" t="str">
        <f t="shared" si="171"/>
        <v/>
      </c>
      <c r="CB201" s="453" t="str">
        <f>IF(BY201="","",COUNTIF(BY$23:BY200,"&lt;1")+1)</f>
        <v/>
      </c>
      <c r="CC201" s="205" t="str">
        <f t="shared" si="172"/>
        <v/>
      </c>
      <c r="CD201" s="436" t="str">
        <f t="shared" si="173"/>
        <v/>
      </c>
      <c r="CE201" s="433" t="str">
        <f t="shared" si="176"/>
        <v/>
      </c>
      <c r="CF201" s="438" t="str">
        <f t="shared" si="174"/>
        <v/>
      </c>
      <c r="CG201" s="433" t="str">
        <f t="shared" si="175"/>
        <v/>
      </c>
      <c r="CH201" s="439"/>
      <c r="CI201" s="205" t="str">
        <f t="shared" si="192"/>
        <v/>
      </c>
      <c r="CJ201" s="205" t="str">
        <f t="shared" si="193"/>
        <v/>
      </c>
      <c r="CK201" s="205" t="str">
        <f>IF(OR(N201="PIPAY450",N201="PIPAY900"),MRIt(J201,M201,V201,N201),IF(N201="OGFConNEW",MRIt(H201,M201,V201,N201),IF(N201="PIOGFCPAY450",MAX(60,(0.3*J201)+35),"")))</f>
        <v/>
      </c>
      <c r="CL201" s="205" t="str">
        <f t="shared" si="194"/>
        <v/>
      </c>
      <c r="CM201" s="208">
        <f t="shared" si="195"/>
        <v>0</v>
      </c>
      <c r="CN201" s="440" t="str">
        <f>IFERROR(IF(N201="60PAY900",ADJ60x(CM201),IF(N201="75PAY450",ADJ75x(CM201),IF(N201="PIPAY900",ADJPoTthick(CM201,CL201),IF(N201="PIPAY450",ADJPoTthin(CM201,CL201),IF(N201="OGFConNEW",ADJPoTogfc(CL201),""))))),"must corr")</f>
        <v/>
      </c>
      <c r="CO201" s="441" t="str">
        <f t="shared" si="196"/>
        <v/>
      </c>
      <c r="CQ201" s="205" t="str">
        <f t="shared" si="197"/>
        <v/>
      </c>
      <c r="CR201" s="205" t="str">
        <f>IF(OR(N201="PIPAY450",N201="PIPAY900",N201="PIOGFCPAY450",N201="75OGFCPAY450"),MRIt(J201,M201,V201,N201),IF(N201="OGFConNEW",MRIt(H201,M201,V201,N201),""))</f>
        <v/>
      </c>
      <c r="CS201" s="205" t="str">
        <f t="shared" si="198"/>
        <v/>
      </c>
      <c r="CT201" s="208" t="str">
        <f t="shared" si="199"/>
        <v/>
      </c>
      <c r="CU201" s="440" t="str">
        <f>IFERROR(IF(N201="60PAY900",ADJ60x(CT201),IF(N201="75PAY450",ADJ75x(CT201),IF(N201="PIPAY900",ADJPoTthick(CT201,CS201),IF(N201="PIPAY450",ADJPoTthin(CT201,CS201),IF(N201="OGFConNEW",ADJPoTogfc(CS201),""))))),"must corr")</f>
        <v/>
      </c>
      <c r="CV201" s="442" t="str">
        <f t="shared" si="200"/>
        <v/>
      </c>
      <c r="CW201" s="443"/>
      <c r="CY201" s="207"/>
      <c r="CZ201" s="444" t="s">
        <v>1876</v>
      </c>
      <c r="DA201" s="445" t="str">
        <f>IFERROR(IF(AZ201=TRUE,corval(CO201,CV201),CO201),CZ201)</f>
        <v/>
      </c>
      <c r="DB201" s="205" t="b">
        <f t="shared" si="201"/>
        <v>0</v>
      </c>
      <c r="DC201" s="205" t="b">
        <f t="shared" si="202"/>
        <v>1</v>
      </c>
      <c r="DD201" s="205" t="b">
        <f t="shared" si="203"/>
        <v>1</v>
      </c>
      <c r="DE201" s="446" t="str">
        <f t="shared" si="204"/>
        <v/>
      </c>
      <c r="DG201" s="208" t="str">
        <f t="shared" si="205"/>
        <v/>
      </c>
      <c r="DH201" s="208">
        <f t="shared" si="206"/>
        <v>0</v>
      </c>
      <c r="DI201" s="205" t="e">
        <f t="shared" si="207"/>
        <v>#VALUE!</v>
      </c>
      <c r="DJ201" s="205" t="e">
        <f t="shared" si="208"/>
        <v>#VALUE!</v>
      </c>
      <c r="DK201" s="205" t="e">
        <f t="shared" si="209"/>
        <v>#VALUE!</v>
      </c>
      <c r="DM201" s="208">
        <f t="shared" si="210"/>
        <v>0</v>
      </c>
      <c r="DN201" s="208">
        <f t="shared" si="211"/>
        <v>0</v>
      </c>
      <c r="DO201" s="205">
        <f t="shared" si="212"/>
        <v>75</v>
      </c>
      <c r="DP201" s="205">
        <f t="shared" si="213"/>
        <v>0</v>
      </c>
      <c r="DQ201" s="446" t="e">
        <f t="shared" ca="1" si="214"/>
        <v>#NAME?</v>
      </c>
      <c r="DR201" s="446" t="e">
        <f t="shared" ca="1" si="215"/>
        <v>#NAME?</v>
      </c>
      <c r="DT201" s="208">
        <f t="shared" si="216"/>
        <v>0</v>
      </c>
      <c r="DU201" s="446" t="e">
        <f t="shared" ca="1" si="217"/>
        <v>#NAME?</v>
      </c>
      <c r="DV201" s="446" t="e">
        <f t="shared" ca="1" si="218"/>
        <v>#NAME?</v>
      </c>
    </row>
    <row r="202" spans="1:126" ht="16.5" thickBot="1" x14ac:dyDescent="0.3">
      <c r="A202" s="448" t="str">
        <f>IFERROR(ROUNDUP(IF(OR(N202="PIPAY450",N202="PIPAY900"),MRIt(J202,M202,V202,N202),IF(N202="PIOGFCPAY450",MAX(60,(0.3*J202)+35),"")),1),"")</f>
        <v/>
      </c>
      <c r="B202" s="413">
        <v>180</v>
      </c>
      <c r="C202" s="414"/>
      <c r="D202" s="449"/>
      <c r="E202" s="457" t="str">
        <f>IF('EXIST IP'!A181="","",'EXIST IP'!A181)</f>
        <v/>
      </c>
      <c r="F202" s="458" t="str">
        <f>IF('EXIST IP'!B181="","",'EXIST IP'!B181)</f>
        <v/>
      </c>
      <c r="G202" s="458" t="str">
        <f>IF('EXIST IP'!C181="","",'EXIST IP'!C181)</f>
        <v/>
      </c>
      <c r="H202" s="459" t="str">
        <f>IF('EXIST IP'!D181="","",'EXIST IP'!D181)</f>
        <v/>
      </c>
      <c r="I202" s="460" t="str">
        <f>IF(BASELINE!D181="","",BASELINE!D181)</f>
        <v/>
      </c>
      <c r="J202" s="420"/>
      <c r="K202" s="421"/>
      <c r="L202" s="422" t="str">
        <f>IF(FINAL!D181=0,"",FINAL!D181)</f>
        <v/>
      </c>
      <c r="M202" s="421"/>
      <c r="N202" s="421"/>
      <c r="O202" s="421"/>
      <c r="P202" s="423" t="str">
        <f t="shared" si="182"/>
        <v/>
      </c>
      <c r="Q202" s="424" t="str">
        <f t="shared" si="183"/>
        <v/>
      </c>
      <c r="R202" s="456"/>
      <c r="S202" s="452" t="str">
        <f t="shared" si="159"/>
        <v/>
      </c>
      <c r="T202" s="427" t="str">
        <f>IF(OR(BASELINE!I181&gt;BASELINE!J181,FINAL!I181&gt;FINAL!J181),"M.D.","")</f>
        <v/>
      </c>
      <c r="U202" s="428" t="str">
        <f t="shared" si="184"/>
        <v/>
      </c>
      <c r="V202" s="429" t="str">
        <f t="shared" si="185"/>
        <v/>
      </c>
      <c r="W202" s="429" t="str">
        <f t="shared" si="186"/>
        <v/>
      </c>
      <c r="X202" s="430" t="str">
        <f t="shared" si="160"/>
        <v/>
      </c>
      <c r="Y202" s="429" t="str">
        <f t="shared" si="161"/>
        <v/>
      </c>
      <c r="Z202" s="429" t="str">
        <f t="shared" si="162"/>
        <v/>
      </c>
      <c r="AA202" s="429" t="str">
        <f t="shared" si="163"/>
        <v/>
      </c>
      <c r="AB202" s="429" t="str">
        <f t="shared" si="164"/>
        <v/>
      </c>
      <c r="AC202" s="429" t="str">
        <f t="shared" si="165"/>
        <v/>
      </c>
      <c r="AD202" s="429" t="str">
        <f t="shared" si="166"/>
        <v/>
      </c>
      <c r="AE202" s="429" t="str">
        <f t="shared" si="187"/>
        <v/>
      </c>
      <c r="AF202" s="429" t="str">
        <f t="shared" si="177"/>
        <v/>
      </c>
      <c r="AG202" s="429" t="str">
        <f t="shared" si="167"/>
        <v/>
      </c>
      <c r="AH202" s="429" t="str">
        <f t="shared" si="168"/>
        <v/>
      </c>
      <c r="AI202" s="431" t="str">
        <f t="shared" si="178"/>
        <v/>
      </c>
      <c r="AJ202" s="429" t="str">
        <f t="shared" si="188"/>
        <v/>
      </c>
      <c r="AK202" s="429" t="str">
        <f t="shared" si="189"/>
        <v/>
      </c>
      <c r="AL202" s="429" t="str">
        <f t="shared" si="190"/>
        <v/>
      </c>
      <c r="AM202" s="429" t="str">
        <f t="shared" si="191"/>
        <v/>
      </c>
      <c r="AN202" s="432"/>
      <c r="AO202" s="432"/>
      <c r="AP202" s="205"/>
      <c r="AQ202" s="205"/>
      <c r="AR202" s="205"/>
      <c r="AS202" s="205"/>
      <c r="AT202" s="205"/>
      <c r="AU202" s="205"/>
      <c r="AV202" s="205"/>
      <c r="AW202" s="205"/>
      <c r="AX202" s="205"/>
      <c r="AY202" s="205"/>
      <c r="AZ202" s="432"/>
      <c r="BU202" s="152">
        <v>180</v>
      </c>
      <c r="BV202" s="433" t="str">
        <f t="shared" si="179"/>
        <v/>
      </c>
      <c r="BW202" s="433" t="str">
        <f t="shared" si="180"/>
        <v/>
      </c>
      <c r="BX202" s="434" t="str">
        <f t="shared" si="181"/>
        <v/>
      </c>
      <c r="BY202" s="205" t="str">
        <f t="shared" si="169"/>
        <v/>
      </c>
      <c r="BZ202" s="205" t="str">
        <f t="shared" si="170"/>
        <v/>
      </c>
      <c r="CA202" s="207" t="str">
        <f t="shared" si="171"/>
        <v/>
      </c>
      <c r="CB202" s="453" t="str">
        <f>IF(BY202="","",COUNTIF(BY$23:BY201,"&lt;1")+1)</f>
        <v/>
      </c>
      <c r="CC202" s="205" t="str">
        <f t="shared" si="172"/>
        <v/>
      </c>
      <c r="CD202" s="436" t="str">
        <f t="shared" si="173"/>
        <v/>
      </c>
      <c r="CE202" s="433" t="str">
        <f t="shared" si="176"/>
        <v/>
      </c>
      <c r="CF202" s="438" t="str">
        <f t="shared" si="174"/>
        <v/>
      </c>
      <c r="CG202" s="433" t="str">
        <f t="shared" si="175"/>
        <v/>
      </c>
      <c r="CH202" s="439"/>
      <c r="CI202" s="205" t="str">
        <f t="shared" si="192"/>
        <v/>
      </c>
      <c r="CJ202" s="205" t="str">
        <f t="shared" si="193"/>
        <v/>
      </c>
      <c r="CK202" s="205" t="str">
        <f>IF(OR(N202="PIPAY450",N202="PIPAY900"),MRIt(J202,M202,V202,N202),IF(N202="OGFConNEW",MRIt(H202,M202,V202,N202),IF(N202="PIOGFCPAY450",MAX(60,(0.3*J202)+35),"")))</f>
        <v/>
      </c>
      <c r="CL202" s="205" t="str">
        <f t="shared" si="194"/>
        <v/>
      </c>
      <c r="CM202" s="208">
        <f t="shared" si="195"/>
        <v>0</v>
      </c>
      <c r="CN202" s="440" t="str">
        <f>IFERROR(IF(N202="60PAY900",ADJ60x(CM202),IF(N202="75PAY450",ADJ75x(CM202),IF(N202="PIPAY900",ADJPoTthick(CM202,CL202),IF(N202="PIPAY450",ADJPoTthin(CM202,CL202),IF(N202="OGFConNEW",ADJPoTogfc(CL202),""))))),"must corr")</f>
        <v/>
      </c>
      <c r="CO202" s="441" t="str">
        <f t="shared" si="196"/>
        <v/>
      </c>
      <c r="CQ202" s="205" t="str">
        <f t="shared" si="197"/>
        <v/>
      </c>
      <c r="CR202" s="205" t="str">
        <f>IF(OR(N202="PIPAY450",N202="PIPAY900",N202="PIOGFCPAY450",N202="75OGFCPAY450"),MRIt(J202,M202,V202,N202),IF(N202="OGFConNEW",MRIt(H202,M202,V202,N202),""))</f>
        <v/>
      </c>
      <c r="CS202" s="205" t="str">
        <f t="shared" si="198"/>
        <v/>
      </c>
      <c r="CT202" s="208" t="str">
        <f t="shared" si="199"/>
        <v/>
      </c>
      <c r="CU202" s="440" t="str">
        <f>IFERROR(IF(N202="60PAY900",ADJ60x(CT202),IF(N202="75PAY450",ADJ75x(CT202),IF(N202="PIPAY900",ADJPoTthick(CT202,CS202),IF(N202="PIPAY450",ADJPoTthin(CT202,CS202),IF(N202="OGFConNEW",ADJPoTogfc(CS202),""))))),"must corr")</f>
        <v/>
      </c>
      <c r="CV202" s="442" t="str">
        <f t="shared" si="200"/>
        <v/>
      </c>
      <c r="CW202" s="443"/>
      <c r="CY202" s="207"/>
      <c r="CZ202" s="444" t="s">
        <v>1876</v>
      </c>
      <c r="DA202" s="445" t="str">
        <f>IFERROR(IF(AZ202=TRUE,corval(CO202,CV202),CO202),CZ202)</f>
        <v/>
      </c>
      <c r="DB202" s="205" t="b">
        <f t="shared" si="201"/>
        <v>0</v>
      </c>
      <c r="DC202" s="205" t="b">
        <f t="shared" si="202"/>
        <v>1</v>
      </c>
      <c r="DD202" s="205" t="b">
        <f t="shared" si="203"/>
        <v>1</v>
      </c>
      <c r="DE202" s="446" t="str">
        <f t="shared" si="204"/>
        <v/>
      </c>
      <c r="DG202" s="208" t="str">
        <f t="shared" si="205"/>
        <v/>
      </c>
      <c r="DH202" s="208">
        <f t="shared" si="206"/>
        <v>0</v>
      </c>
      <c r="DI202" s="205" t="e">
        <f t="shared" si="207"/>
        <v>#VALUE!</v>
      </c>
      <c r="DJ202" s="205" t="e">
        <f t="shared" si="208"/>
        <v>#VALUE!</v>
      </c>
      <c r="DK202" s="205" t="e">
        <f t="shared" si="209"/>
        <v>#VALUE!</v>
      </c>
      <c r="DM202" s="208">
        <f t="shared" si="210"/>
        <v>0</v>
      </c>
      <c r="DN202" s="208">
        <f t="shared" si="211"/>
        <v>0</v>
      </c>
      <c r="DO202" s="205">
        <f t="shared" si="212"/>
        <v>75</v>
      </c>
      <c r="DP202" s="205">
        <f t="shared" si="213"/>
        <v>0</v>
      </c>
      <c r="DQ202" s="446" t="e">
        <f t="shared" ca="1" si="214"/>
        <v>#NAME?</v>
      </c>
      <c r="DR202" s="446" t="e">
        <f t="shared" ca="1" si="215"/>
        <v>#NAME?</v>
      </c>
      <c r="DT202" s="208">
        <f t="shared" si="216"/>
        <v>0</v>
      </c>
      <c r="DU202" s="446" t="e">
        <f t="shared" ca="1" si="217"/>
        <v>#NAME?</v>
      </c>
      <c r="DV202" s="446" t="e">
        <f t="shared" ca="1" si="218"/>
        <v>#NAME?</v>
      </c>
    </row>
    <row r="203" spans="1:126" ht="15" customHeight="1" x14ac:dyDescent="0.25">
      <c r="A203" s="448" t="str">
        <f>IFERROR(ROUNDUP(IF(OR(N203="PIPAY450",N203="PIPAY900"),MRIt(J203,M203,V203,N203),IF(N203="PIOGFCPAY450",MAX(60,(0.3*J203)+35),"")),1),"")</f>
        <v/>
      </c>
      <c r="B203" s="413">
        <v>181</v>
      </c>
      <c r="C203" s="414"/>
      <c r="D203" s="449"/>
      <c r="E203" s="416" t="str">
        <f>IF('EXIST IP'!A182="","",'EXIST IP'!A182)</f>
        <v/>
      </c>
      <c r="F203" s="450" t="str">
        <f>IF('EXIST IP'!B182="","",'EXIST IP'!B182)</f>
        <v/>
      </c>
      <c r="G203" s="450" t="str">
        <f>IF('EXIST IP'!C182="","",'EXIST IP'!C182)</f>
        <v/>
      </c>
      <c r="H203" s="418" t="str">
        <f>IF('EXIST IP'!D182="","",'EXIST IP'!D182)</f>
        <v/>
      </c>
      <c r="I203" s="451" t="str">
        <f>IF(BASELINE!D182="","",BASELINE!D182)</f>
        <v/>
      </c>
      <c r="J203" s="420"/>
      <c r="K203" s="421"/>
      <c r="L203" s="422" t="str">
        <f>IF(FINAL!D182=0,"",FINAL!D182)</f>
        <v/>
      </c>
      <c r="M203" s="421"/>
      <c r="N203" s="421"/>
      <c r="O203" s="421"/>
      <c r="P203" s="423" t="str">
        <f t="shared" si="182"/>
        <v/>
      </c>
      <c r="Q203" s="424" t="str">
        <f t="shared" si="183"/>
        <v/>
      </c>
      <c r="R203" s="456"/>
      <c r="S203" s="452" t="str">
        <f t="shared" si="159"/>
        <v/>
      </c>
      <c r="T203" s="427" t="str">
        <f>IF(OR(BASELINE!I182&gt;BASELINE!J182,FINAL!I182&gt;FINAL!J182),"M.D.","")</f>
        <v/>
      </c>
      <c r="U203" s="428" t="str">
        <f t="shared" si="184"/>
        <v/>
      </c>
      <c r="V203" s="429" t="str">
        <f t="shared" si="185"/>
        <v/>
      </c>
      <c r="W203" s="429" t="str">
        <f t="shared" si="186"/>
        <v/>
      </c>
      <c r="X203" s="430" t="str">
        <f t="shared" si="160"/>
        <v/>
      </c>
      <c r="Y203" s="429" t="str">
        <f t="shared" si="161"/>
        <v/>
      </c>
      <c r="Z203" s="429" t="str">
        <f t="shared" si="162"/>
        <v/>
      </c>
      <c r="AA203" s="429" t="str">
        <f t="shared" si="163"/>
        <v/>
      </c>
      <c r="AB203" s="429" t="str">
        <f t="shared" si="164"/>
        <v/>
      </c>
      <c r="AC203" s="429" t="str">
        <f t="shared" si="165"/>
        <v/>
      </c>
      <c r="AD203" s="429" t="str">
        <f t="shared" si="166"/>
        <v/>
      </c>
      <c r="AE203" s="429" t="str">
        <f t="shared" si="187"/>
        <v/>
      </c>
      <c r="AF203" s="429" t="str">
        <f t="shared" si="177"/>
        <v/>
      </c>
      <c r="AG203" s="429" t="str">
        <f t="shared" si="167"/>
        <v/>
      </c>
      <c r="AH203" s="429" t="str">
        <f t="shared" si="168"/>
        <v/>
      </c>
      <c r="AI203" s="431" t="str">
        <f t="shared" si="178"/>
        <v/>
      </c>
      <c r="AJ203" s="429" t="str">
        <f t="shared" si="188"/>
        <v/>
      </c>
      <c r="AK203" s="429" t="str">
        <f t="shared" si="189"/>
        <v/>
      </c>
      <c r="AL203" s="429" t="str">
        <f t="shared" si="190"/>
        <v/>
      </c>
      <c r="AM203" s="429" t="str">
        <f t="shared" si="191"/>
        <v/>
      </c>
      <c r="AN203" s="432"/>
      <c r="AO203" s="432"/>
      <c r="AP203" s="205"/>
      <c r="AQ203" s="205"/>
      <c r="AR203" s="205"/>
      <c r="AS203" s="205"/>
      <c r="AT203" s="205"/>
      <c r="AU203" s="205"/>
      <c r="AV203" s="205"/>
      <c r="AW203" s="205"/>
      <c r="AX203" s="205"/>
      <c r="AY203" s="205"/>
      <c r="AZ203" s="432"/>
      <c r="BU203" s="152">
        <v>181</v>
      </c>
      <c r="BV203" s="433" t="str">
        <f t="shared" si="179"/>
        <v/>
      </c>
      <c r="BW203" s="433" t="str">
        <f t="shared" si="180"/>
        <v/>
      </c>
      <c r="BX203" s="434" t="str">
        <f t="shared" si="181"/>
        <v/>
      </c>
      <c r="BY203" s="205" t="str">
        <f t="shared" si="169"/>
        <v/>
      </c>
      <c r="BZ203" s="205" t="str">
        <f t="shared" si="170"/>
        <v/>
      </c>
      <c r="CA203" s="207" t="str">
        <f t="shared" si="171"/>
        <v/>
      </c>
      <c r="CB203" s="453" t="str">
        <f>IF(BY203="","",COUNTIF(BY$23:BY202,"&lt;1")+1)</f>
        <v/>
      </c>
      <c r="CC203" s="205" t="str">
        <f t="shared" si="172"/>
        <v/>
      </c>
      <c r="CD203" s="436" t="str">
        <f t="shared" si="173"/>
        <v/>
      </c>
      <c r="CE203" s="433" t="str">
        <f t="shared" si="176"/>
        <v/>
      </c>
      <c r="CF203" s="438" t="str">
        <f t="shared" si="174"/>
        <v/>
      </c>
      <c r="CG203" s="433" t="str">
        <f t="shared" si="175"/>
        <v/>
      </c>
      <c r="CH203" s="439"/>
      <c r="CI203" s="205" t="str">
        <f t="shared" si="192"/>
        <v/>
      </c>
      <c r="CJ203" s="205" t="str">
        <f t="shared" si="193"/>
        <v/>
      </c>
      <c r="CK203" s="205" t="str">
        <f>IF(OR(N203="PIPAY450",N203="PIPAY900"),MRIt(J203,M203,V203,N203),IF(N203="OGFConNEW",MRIt(H203,M203,V203,N203),IF(N203="PIOGFCPAY450",MAX(60,(0.3*J203)+35),"")))</f>
        <v/>
      </c>
      <c r="CL203" s="205" t="str">
        <f t="shared" si="194"/>
        <v/>
      </c>
      <c r="CM203" s="208">
        <f t="shared" si="195"/>
        <v>0</v>
      </c>
      <c r="CN203" s="440" t="str">
        <f>IFERROR(IF(N203="60PAY900",ADJ60x(CM203),IF(N203="75PAY450",ADJ75x(CM203),IF(N203="PIPAY900",ADJPoTthick(CM203,CL203),IF(N203="PIPAY450",ADJPoTthin(CM203,CL203),IF(N203="OGFConNEW",ADJPoTogfc(CL203),""))))),"must corr")</f>
        <v/>
      </c>
      <c r="CO203" s="441" t="str">
        <f t="shared" si="196"/>
        <v/>
      </c>
      <c r="CQ203" s="205" t="str">
        <f t="shared" si="197"/>
        <v/>
      </c>
      <c r="CR203" s="205" t="str">
        <f>IF(OR(N203="PIPAY450",N203="PIPAY900",N203="PIOGFCPAY450",N203="75OGFCPAY450"),MRIt(J203,M203,V203,N203),IF(N203="OGFConNEW",MRIt(H203,M203,V203,N203),""))</f>
        <v/>
      </c>
      <c r="CS203" s="205" t="str">
        <f t="shared" si="198"/>
        <v/>
      </c>
      <c r="CT203" s="208" t="str">
        <f t="shared" si="199"/>
        <v/>
      </c>
      <c r="CU203" s="440" t="str">
        <f>IFERROR(IF(N203="60PAY900",ADJ60x(CT203),IF(N203="75PAY450",ADJ75x(CT203),IF(N203="PIPAY900",ADJPoTthick(CT203,CS203),IF(N203="PIPAY450",ADJPoTthin(CT203,CS203),IF(N203="OGFConNEW",ADJPoTogfc(CS203),""))))),"must corr")</f>
        <v/>
      </c>
      <c r="CV203" s="442" t="str">
        <f t="shared" si="200"/>
        <v/>
      </c>
      <c r="CW203" s="443"/>
      <c r="CY203" s="207"/>
      <c r="CZ203" s="444" t="s">
        <v>1876</v>
      </c>
      <c r="DA203" s="445" t="str">
        <f>IFERROR(IF(AZ203=TRUE,corval(CO203,CV203),CO203),CZ203)</f>
        <v/>
      </c>
      <c r="DB203" s="205" t="b">
        <f t="shared" si="201"/>
        <v>0</v>
      </c>
      <c r="DC203" s="205" t="b">
        <f t="shared" si="202"/>
        <v>1</v>
      </c>
      <c r="DD203" s="205" t="b">
        <f t="shared" si="203"/>
        <v>1</v>
      </c>
      <c r="DE203" s="446" t="str">
        <f t="shared" si="204"/>
        <v/>
      </c>
      <c r="DG203" s="208" t="str">
        <f t="shared" si="205"/>
        <v/>
      </c>
      <c r="DH203" s="208">
        <f t="shared" si="206"/>
        <v>0</v>
      </c>
      <c r="DI203" s="205" t="e">
        <f t="shared" si="207"/>
        <v>#VALUE!</v>
      </c>
      <c r="DJ203" s="205" t="e">
        <f t="shared" si="208"/>
        <v>#VALUE!</v>
      </c>
      <c r="DK203" s="205" t="e">
        <f t="shared" si="209"/>
        <v>#VALUE!</v>
      </c>
      <c r="DM203" s="208">
        <f t="shared" si="210"/>
        <v>0</v>
      </c>
      <c r="DN203" s="208">
        <f t="shared" si="211"/>
        <v>0</v>
      </c>
      <c r="DO203" s="205">
        <f t="shared" si="212"/>
        <v>75</v>
      </c>
      <c r="DP203" s="205">
        <f t="shared" si="213"/>
        <v>0</v>
      </c>
      <c r="DQ203" s="446" t="e">
        <f t="shared" ca="1" si="214"/>
        <v>#NAME?</v>
      </c>
      <c r="DR203" s="446" t="e">
        <f t="shared" ca="1" si="215"/>
        <v>#NAME?</v>
      </c>
      <c r="DT203" s="208">
        <f t="shared" si="216"/>
        <v>0</v>
      </c>
      <c r="DU203" s="446" t="e">
        <f t="shared" ca="1" si="217"/>
        <v>#NAME?</v>
      </c>
      <c r="DV203" s="446" t="e">
        <f t="shared" ca="1" si="218"/>
        <v>#NAME?</v>
      </c>
    </row>
    <row r="204" spans="1:126" ht="16.5" thickBot="1" x14ac:dyDescent="0.3">
      <c r="A204" s="448" t="str">
        <f>IFERROR(ROUNDUP(IF(OR(N204="PIPAY450",N204="PIPAY900"),MRIt(J204,M204,V204,N204),IF(N204="PIOGFCPAY450",MAX(60,(0.3*J204)+35),"")),1),"")</f>
        <v/>
      </c>
      <c r="B204" s="413">
        <v>182</v>
      </c>
      <c r="C204" s="414"/>
      <c r="D204" s="449"/>
      <c r="E204" s="457" t="str">
        <f>IF('EXIST IP'!A183="","",'EXIST IP'!A183)</f>
        <v/>
      </c>
      <c r="F204" s="458" t="str">
        <f>IF('EXIST IP'!B183="","",'EXIST IP'!B183)</f>
        <v/>
      </c>
      <c r="G204" s="458" t="str">
        <f>IF('EXIST IP'!C183="","",'EXIST IP'!C183)</f>
        <v/>
      </c>
      <c r="H204" s="459" t="str">
        <f>IF('EXIST IP'!D183="","",'EXIST IP'!D183)</f>
        <v/>
      </c>
      <c r="I204" s="460" t="str">
        <f>IF(BASELINE!D183="","",BASELINE!D183)</f>
        <v/>
      </c>
      <c r="J204" s="420"/>
      <c r="K204" s="421"/>
      <c r="L204" s="422" t="str">
        <f>IF(FINAL!D183=0,"",FINAL!D183)</f>
        <v/>
      </c>
      <c r="M204" s="421"/>
      <c r="N204" s="421"/>
      <c r="O204" s="421"/>
      <c r="P204" s="423" t="str">
        <f t="shared" si="182"/>
        <v/>
      </c>
      <c r="Q204" s="424" t="str">
        <f t="shared" si="183"/>
        <v/>
      </c>
      <c r="R204" s="456"/>
      <c r="S204" s="452" t="str">
        <f t="shared" si="159"/>
        <v/>
      </c>
      <c r="T204" s="427" t="str">
        <f>IF(OR(BASELINE!I183&gt;BASELINE!J183,FINAL!I183&gt;FINAL!J183),"M.D.","")</f>
        <v/>
      </c>
      <c r="U204" s="428" t="str">
        <f t="shared" si="184"/>
        <v/>
      </c>
      <c r="V204" s="429" t="str">
        <f t="shared" si="185"/>
        <v/>
      </c>
      <c r="W204" s="429" t="str">
        <f t="shared" si="186"/>
        <v/>
      </c>
      <c r="X204" s="430" t="str">
        <f t="shared" si="160"/>
        <v/>
      </c>
      <c r="Y204" s="429" t="str">
        <f t="shared" si="161"/>
        <v/>
      </c>
      <c r="Z204" s="429" t="str">
        <f t="shared" si="162"/>
        <v/>
      </c>
      <c r="AA204" s="429" t="str">
        <f t="shared" si="163"/>
        <v/>
      </c>
      <c r="AB204" s="429" t="str">
        <f t="shared" si="164"/>
        <v/>
      </c>
      <c r="AC204" s="429" t="str">
        <f t="shared" si="165"/>
        <v/>
      </c>
      <c r="AD204" s="429" t="str">
        <f t="shared" si="166"/>
        <v/>
      </c>
      <c r="AE204" s="429" t="str">
        <f t="shared" si="187"/>
        <v/>
      </c>
      <c r="AF204" s="429" t="str">
        <f t="shared" si="177"/>
        <v/>
      </c>
      <c r="AG204" s="429" t="str">
        <f t="shared" si="167"/>
        <v/>
      </c>
      <c r="AH204" s="429" t="str">
        <f t="shared" si="168"/>
        <v/>
      </c>
      <c r="AI204" s="431" t="str">
        <f t="shared" si="178"/>
        <v/>
      </c>
      <c r="AJ204" s="429" t="str">
        <f t="shared" si="188"/>
        <v/>
      </c>
      <c r="AK204" s="429" t="str">
        <f t="shared" si="189"/>
        <v/>
      </c>
      <c r="AL204" s="429" t="str">
        <f t="shared" si="190"/>
        <v/>
      </c>
      <c r="AM204" s="429" t="str">
        <f t="shared" si="191"/>
        <v/>
      </c>
      <c r="AN204" s="432"/>
      <c r="AO204" s="432"/>
      <c r="AP204" s="205"/>
      <c r="AQ204" s="205"/>
      <c r="AR204" s="205"/>
      <c r="AS204" s="205"/>
      <c r="AT204" s="205"/>
      <c r="AU204" s="205"/>
      <c r="AV204" s="205"/>
      <c r="AW204" s="205"/>
      <c r="AX204" s="205"/>
      <c r="AY204" s="205"/>
      <c r="AZ204" s="432"/>
      <c r="BU204" s="152">
        <v>182</v>
      </c>
      <c r="BV204" s="433" t="str">
        <f t="shared" si="179"/>
        <v/>
      </c>
      <c r="BW204" s="433" t="str">
        <f t="shared" si="180"/>
        <v/>
      </c>
      <c r="BX204" s="434" t="str">
        <f t="shared" si="181"/>
        <v/>
      </c>
      <c r="BY204" s="205" t="str">
        <f t="shared" si="169"/>
        <v/>
      </c>
      <c r="BZ204" s="205" t="str">
        <f t="shared" si="170"/>
        <v/>
      </c>
      <c r="CA204" s="207" t="str">
        <f t="shared" si="171"/>
        <v/>
      </c>
      <c r="CB204" s="453" t="str">
        <f>IF(BY204="","",COUNTIF(BY$23:BY203,"&lt;1")+1)</f>
        <v/>
      </c>
      <c r="CC204" s="205" t="str">
        <f t="shared" si="172"/>
        <v/>
      </c>
      <c r="CD204" s="436" t="str">
        <f t="shared" si="173"/>
        <v/>
      </c>
      <c r="CE204" s="433" t="str">
        <f t="shared" si="176"/>
        <v/>
      </c>
      <c r="CF204" s="438" t="str">
        <f t="shared" si="174"/>
        <v/>
      </c>
      <c r="CG204" s="433" t="str">
        <f t="shared" si="175"/>
        <v/>
      </c>
      <c r="CH204" s="439"/>
      <c r="CI204" s="205" t="str">
        <f t="shared" si="192"/>
        <v/>
      </c>
      <c r="CJ204" s="205" t="str">
        <f t="shared" si="193"/>
        <v/>
      </c>
      <c r="CK204" s="205" t="str">
        <f>IF(OR(N204="PIPAY450",N204="PIPAY900"),MRIt(J204,M204,V204,N204),IF(N204="OGFConNEW",MRIt(H204,M204,V204,N204),IF(N204="PIOGFCPAY450",MAX(60,(0.3*J204)+35),"")))</f>
        <v/>
      </c>
      <c r="CL204" s="205" t="str">
        <f t="shared" si="194"/>
        <v/>
      </c>
      <c r="CM204" s="208">
        <f t="shared" si="195"/>
        <v>0</v>
      </c>
      <c r="CN204" s="440" t="str">
        <f>IFERROR(IF(N204="60PAY900",ADJ60x(CM204),IF(N204="75PAY450",ADJ75x(CM204),IF(N204="PIPAY900",ADJPoTthick(CM204,CL204),IF(N204="PIPAY450",ADJPoTthin(CM204,CL204),IF(N204="OGFConNEW",ADJPoTogfc(CL204),""))))),"must corr")</f>
        <v/>
      </c>
      <c r="CO204" s="441" t="str">
        <f t="shared" si="196"/>
        <v/>
      </c>
      <c r="CQ204" s="205" t="str">
        <f t="shared" si="197"/>
        <v/>
      </c>
      <c r="CR204" s="205" t="str">
        <f>IF(OR(N204="PIPAY450",N204="PIPAY900",N204="PIOGFCPAY450",N204="75OGFCPAY450"),MRIt(J204,M204,V204,N204),IF(N204="OGFConNEW",MRIt(H204,M204,V204,N204),""))</f>
        <v/>
      </c>
      <c r="CS204" s="205" t="str">
        <f t="shared" si="198"/>
        <v/>
      </c>
      <c r="CT204" s="208" t="str">
        <f t="shared" si="199"/>
        <v/>
      </c>
      <c r="CU204" s="440" t="str">
        <f>IFERROR(IF(N204="60PAY900",ADJ60x(CT204),IF(N204="75PAY450",ADJ75x(CT204),IF(N204="PIPAY900",ADJPoTthick(CT204,CS204),IF(N204="PIPAY450",ADJPoTthin(CT204,CS204),IF(N204="OGFConNEW",ADJPoTogfc(CS204),""))))),"must corr")</f>
        <v/>
      </c>
      <c r="CV204" s="442" t="str">
        <f t="shared" si="200"/>
        <v/>
      </c>
      <c r="CW204" s="443"/>
      <c r="CY204" s="207"/>
      <c r="CZ204" s="444" t="s">
        <v>1876</v>
      </c>
      <c r="DA204" s="445" t="str">
        <f>IFERROR(IF(AZ204=TRUE,corval(CO204,CV204),CO204),CZ204)</f>
        <v/>
      </c>
      <c r="DB204" s="205" t="b">
        <f t="shared" si="201"/>
        <v>0</v>
      </c>
      <c r="DC204" s="205" t="b">
        <f t="shared" si="202"/>
        <v>1</v>
      </c>
      <c r="DD204" s="205" t="b">
        <f t="shared" si="203"/>
        <v>1</v>
      </c>
      <c r="DE204" s="446" t="str">
        <f t="shared" si="204"/>
        <v/>
      </c>
      <c r="DG204" s="208" t="str">
        <f t="shared" si="205"/>
        <v/>
      </c>
      <c r="DH204" s="208">
        <f t="shared" si="206"/>
        <v>0</v>
      </c>
      <c r="DI204" s="205" t="e">
        <f t="shared" si="207"/>
        <v>#VALUE!</v>
      </c>
      <c r="DJ204" s="205" t="e">
        <f t="shared" si="208"/>
        <v>#VALUE!</v>
      </c>
      <c r="DK204" s="205" t="e">
        <f t="shared" si="209"/>
        <v>#VALUE!</v>
      </c>
      <c r="DM204" s="208">
        <f t="shared" si="210"/>
        <v>0</v>
      </c>
      <c r="DN204" s="208">
        <f t="shared" si="211"/>
        <v>0</v>
      </c>
      <c r="DO204" s="205">
        <f t="shared" si="212"/>
        <v>75</v>
      </c>
      <c r="DP204" s="205">
        <f t="shared" si="213"/>
        <v>0</v>
      </c>
      <c r="DQ204" s="446" t="e">
        <f t="shared" ca="1" si="214"/>
        <v>#NAME?</v>
      </c>
      <c r="DR204" s="446" t="e">
        <f t="shared" ca="1" si="215"/>
        <v>#NAME?</v>
      </c>
      <c r="DT204" s="208">
        <f t="shared" si="216"/>
        <v>0</v>
      </c>
      <c r="DU204" s="446" t="e">
        <f t="shared" ca="1" si="217"/>
        <v>#NAME?</v>
      </c>
      <c r="DV204" s="446" t="e">
        <f t="shared" ca="1" si="218"/>
        <v>#NAME?</v>
      </c>
    </row>
    <row r="205" spans="1:126" ht="15.75" x14ac:dyDescent="0.25">
      <c r="A205" s="448" t="str">
        <f>IFERROR(ROUNDUP(IF(OR(N205="PIPAY450",N205="PIPAY900"),MRIt(J205,M205,V205,N205),IF(N205="PIOGFCPAY450",MAX(60,(0.3*J205)+35),"")),1),"")</f>
        <v/>
      </c>
      <c r="B205" s="413">
        <v>183</v>
      </c>
      <c r="C205" s="414"/>
      <c r="D205" s="449"/>
      <c r="E205" s="416" t="str">
        <f>IF('EXIST IP'!A184="","",'EXIST IP'!A184)</f>
        <v/>
      </c>
      <c r="F205" s="450" t="str">
        <f>IF('EXIST IP'!B184="","",'EXIST IP'!B184)</f>
        <v/>
      </c>
      <c r="G205" s="450" t="str">
        <f>IF('EXIST IP'!C184="","",'EXIST IP'!C184)</f>
        <v/>
      </c>
      <c r="H205" s="418" t="str">
        <f>IF('EXIST IP'!D184="","",'EXIST IP'!D184)</f>
        <v/>
      </c>
      <c r="I205" s="451" t="str">
        <f>IF(BASELINE!D184="","",BASELINE!D184)</f>
        <v/>
      </c>
      <c r="J205" s="420"/>
      <c r="K205" s="421"/>
      <c r="L205" s="422" t="str">
        <f>IF(FINAL!D184=0,"",FINAL!D184)</f>
        <v/>
      </c>
      <c r="M205" s="421"/>
      <c r="N205" s="421"/>
      <c r="O205" s="421"/>
      <c r="P205" s="423" t="str">
        <f t="shared" si="182"/>
        <v/>
      </c>
      <c r="Q205" s="424" t="str">
        <f t="shared" si="183"/>
        <v/>
      </c>
      <c r="R205" s="456"/>
      <c r="S205" s="452" t="str">
        <f t="shared" si="159"/>
        <v/>
      </c>
      <c r="T205" s="427" t="str">
        <f>IF(OR(BASELINE!I184&gt;BASELINE!J184,FINAL!I184&gt;FINAL!J184),"M.D.","")</f>
        <v/>
      </c>
      <c r="U205" s="428" t="str">
        <f t="shared" si="184"/>
        <v/>
      </c>
      <c r="V205" s="429" t="str">
        <f t="shared" si="185"/>
        <v/>
      </c>
      <c r="W205" s="429" t="str">
        <f t="shared" si="186"/>
        <v/>
      </c>
      <c r="X205" s="430" t="str">
        <f t="shared" si="160"/>
        <v/>
      </c>
      <c r="Y205" s="429" t="str">
        <f t="shared" si="161"/>
        <v/>
      </c>
      <c r="Z205" s="429" t="str">
        <f t="shared" si="162"/>
        <v/>
      </c>
      <c r="AA205" s="429" t="str">
        <f t="shared" si="163"/>
        <v/>
      </c>
      <c r="AB205" s="429" t="str">
        <f t="shared" si="164"/>
        <v/>
      </c>
      <c r="AC205" s="429" t="str">
        <f t="shared" si="165"/>
        <v/>
      </c>
      <c r="AD205" s="429" t="str">
        <f t="shared" si="166"/>
        <v/>
      </c>
      <c r="AE205" s="429" t="str">
        <f t="shared" si="187"/>
        <v/>
      </c>
      <c r="AF205" s="429" t="str">
        <f t="shared" si="177"/>
        <v/>
      </c>
      <c r="AG205" s="429" t="str">
        <f t="shared" si="167"/>
        <v/>
      </c>
      <c r="AH205" s="429" t="str">
        <f t="shared" si="168"/>
        <v/>
      </c>
      <c r="AI205" s="431" t="str">
        <f t="shared" si="178"/>
        <v/>
      </c>
      <c r="AJ205" s="429" t="str">
        <f t="shared" si="188"/>
        <v/>
      </c>
      <c r="AK205" s="429" t="str">
        <f t="shared" si="189"/>
        <v/>
      </c>
      <c r="AL205" s="429" t="str">
        <f t="shared" si="190"/>
        <v/>
      </c>
      <c r="AM205" s="429" t="str">
        <f t="shared" si="191"/>
        <v/>
      </c>
      <c r="AN205" s="432"/>
      <c r="AO205" s="432"/>
      <c r="AP205" s="205"/>
      <c r="AQ205" s="205"/>
      <c r="AR205" s="205"/>
      <c r="AS205" s="205"/>
      <c r="AT205" s="205"/>
      <c r="AU205" s="205"/>
      <c r="AV205" s="205"/>
      <c r="AW205" s="205"/>
      <c r="AX205" s="205"/>
      <c r="AY205" s="205"/>
      <c r="AZ205" s="432"/>
      <c r="BU205" s="152">
        <v>183</v>
      </c>
      <c r="BV205" s="433" t="str">
        <f t="shared" si="179"/>
        <v/>
      </c>
      <c r="BW205" s="433" t="str">
        <f t="shared" si="180"/>
        <v/>
      </c>
      <c r="BX205" s="434" t="str">
        <f t="shared" si="181"/>
        <v/>
      </c>
      <c r="BY205" s="205" t="str">
        <f t="shared" si="169"/>
        <v/>
      </c>
      <c r="BZ205" s="205" t="str">
        <f t="shared" si="170"/>
        <v/>
      </c>
      <c r="CA205" s="207" t="str">
        <f t="shared" si="171"/>
        <v/>
      </c>
      <c r="CB205" s="453" t="str">
        <f>IF(BY205="","",COUNTIF(BY$23:BY204,"&lt;1")+1)</f>
        <v/>
      </c>
      <c r="CC205" s="205" t="str">
        <f t="shared" si="172"/>
        <v/>
      </c>
      <c r="CD205" s="436" t="str">
        <f t="shared" si="173"/>
        <v/>
      </c>
      <c r="CE205" s="433" t="str">
        <f t="shared" si="176"/>
        <v/>
      </c>
      <c r="CF205" s="438" t="str">
        <f t="shared" si="174"/>
        <v/>
      </c>
      <c r="CG205" s="433" t="str">
        <f t="shared" si="175"/>
        <v/>
      </c>
      <c r="CH205" s="439"/>
      <c r="CI205" s="205" t="str">
        <f t="shared" si="192"/>
        <v/>
      </c>
      <c r="CJ205" s="205" t="str">
        <f t="shared" si="193"/>
        <v/>
      </c>
      <c r="CK205" s="205" t="str">
        <f>IF(OR(N205="PIPAY450",N205="PIPAY900"),MRIt(J205,M205,V205,N205),IF(N205="OGFConNEW",MRIt(H205,M205,V205,N205),IF(N205="PIOGFCPAY450",MAX(60,(0.3*J205)+35),"")))</f>
        <v/>
      </c>
      <c r="CL205" s="205" t="str">
        <f t="shared" si="194"/>
        <v/>
      </c>
      <c r="CM205" s="208">
        <f t="shared" si="195"/>
        <v>0</v>
      </c>
      <c r="CN205" s="440" t="str">
        <f>IFERROR(IF(N205="60PAY900",ADJ60x(CM205),IF(N205="75PAY450",ADJ75x(CM205),IF(N205="PIPAY900",ADJPoTthick(CM205,CL205),IF(N205="PIPAY450",ADJPoTthin(CM205,CL205),IF(N205="OGFConNEW",ADJPoTogfc(CL205),""))))),"must corr")</f>
        <v/>
      </c>
      <c r="CO205" s="441" t="str">
        <f t="shared" si="196"/>
        <v/>
      </c>
      <c r="CQ205" s="205" t="str">
        <f t="shared" si="197"/>
        <v/>
      </c>
      <c r="CR205" s="205" t="str">
        <f>IF(OR(N205="PIPAY450",N205="PIPAY900",N205="PIOGFCPAY450",N205="75OGFCPAY450"),MRIt(J205,M205,V205,N205),IF(N205="OGFConNEW",MRIt(H205,M205,V205,N205),""))</f>
        <v/>
      </c>
      <c r="CS205" s="205" t="str">
        <f t="shared" si="198"/>
        <v/>
      </c>
      <c r="CT205" s="208" t="str">
        <f t="shared" si="199"/>
        <v/>
      </c>
      <c r="CU205" s="440" t="str">
        <f>IFERROR(IF(N205="60PAY900",ADJ60x(CT205),IF(N205="75PAY450",ADJ75x(CT205),IF(N205="PIPAY900",ADJPoTthick(CT205,CS205),IF(N205="PIPAY450",ADJPoTthin(CT205,CS205),IF(N205="OGFConNEW",ADJPoTogfc(CS205),""))))),"must corr")</f>
        <v/>
      </c>
      <c r="CV205" s="442" t="str">
        <f t="shared" si="200"/>
        <v/>
      </c>
      <c r="CW205" s="443"/>
      <c r="CY205" s="207"/>
      <c r="CZ205" s="444" t="s">
        <v>1876</v>
      </c>
      <c r="DA205" s="445" t="str">
        <f>IFERROR(IF(AZ205=TRUE,corval(CO205,CV205),CO205),CZ205)</f>
        <v/>
      </c>
      <c r="DB205" s="205" t="b">
        <f t="shared" si="201"/>
        <v>0</v>
      </c>
      <c r="DC205" s="205" t="b">
        <f t="shared" si="202"/>
        <v>1</v>
      </c>
      <c r="DD205" s="205" t="b">
        <f t="shared" si="203"/>
        <v>1</v>
      </c>
      <c r="DE205" s="446" t="str">
        <f t="shared" si="204"/>
        <v/>
      </c>
      <c r="DG205" s="208" t="str">
        <f t="shared" si="205"/>
        <v/>
      </c>
      <c r="DH205" s="208">
        <f t="shared" si="206"/>
        <v>0</v>
      </c>
      <c r="DI205" s="205" t="e">
        <f t="shared" si="207"/>
        <v>#VALUE!</v>
      </c>
      <c r="DJ205" s="205" t="e">
        <f t="shared" si="208"/>
        <v>#VALUE!</v>
      </c>
      <c r="DK205" s="205" t="e">
        <f t="shared" si="209"/>
        <v>#VALUE!</v>
      </c>
      <c r="DM205" s="208">
        <f t="shared" si="210"/>
        <v>0</v>
      </c>
      <c r="DN205" s="208">
        <f t="shared" si="211"/>
        <v>0</v>
      </c>
      <c r="DO205" s="205">
        <f t="shared" si="212"/>
        <v>75</v>
      </c>
      <c r="DP205" s="205">
        <f t="shared" si="213"/>
        <v>0</v>
      </c>
      <c r="DQ205" s="446" t="e">
        <f t="shared" ca="1" si="214"/>
        <v>#NAME?</v>
      </c>
      <c r="DR205" s="446" t="e">
        <f t="shared" ca="1" si="215"/>
        <v>#NAME?</v>
      </c>
      <c r="DT205" s="208">
        <f t="shared" si="216"/>
        <v>0</v>
      </c>
      <c r="DU205" s="446" t="e">
        <f t="shared" ca="1" si="217"/>
        <v>#NAME?</v>
      </c>
      <c r="DV205" s="446" t="e">
        <f t="shared" ca="1" si="218"/>
        <v>#NAME?</v>
      </c>
    </row>
    <row r="206" spans="1:126" ht="15.75" customHeight="1" thickBot="1" x14ac:dyDescent="0.3">
      <c r="A206" s="448" t="str">
        <f>IFERROR(ROUNDUP(IF(OR(N206="PIPAY450",N206="PIPAY900"),MRIt(J206,M206,V206,N206),IF(N206="PIOGFCPAY450",MAX(60,(0.3*J206)+35),"")),1),"")</f>
        <v/>
      </c>
      <c r="B206" s="413">
        <v>184</v>
      </c>
      <c r="C206" s="414"/>
      <c r="D206" s="449"/>
      <c r="E206" s="457" t="str">
        <f>IF('EXIST IP'!A185="","",'EXIST IP'!A185)</f>
        <v/>
      </c>
      <c r="F206" s="458" t="str">
        <f>IF('EXIST IP'!B185="","",'EXIST IP'!B185)</f>
        <v/>
      </c>
      <c r="G206" s="458" t="str">
        <f>IF('EXIST IP'!C185="","",'EXIST IP'!C185)</f>
        <v/>
      </c>
      <c r="H206" s="459" t="str">
        <f>IF('EXIST IP'!D185="","",'EXIST IP'!D185)</f>
        <v/>
      </c>
      <c r="I206" s="460" t="str">
        <f>IF(BASELINE!D185="","",BASELINE!D185)</f>
        <v/>
      </c>
      <c r="J206" s="420"/>
      <c r="K206" s="421"/>
      <c r="L206" s="422" t="str">
        <f>IF(FINAL!D185=0,"",FINAL!D185)</f>
        <v/>
      </c>
      <c r="M206" s="421"/>
      <c r="N206" s="421"/>
      <c r="O206" s="421"/>
      <c r="P206" s="423" t="str">
        <f t="shared" si="182"/>
        <v/>
      </c>
      <c r="Q206" s="424" t="str">
        <f t="shared" si="183"/>
        <v/>
      </c>
      <c r="R206" s="456"/>
      <c r="S206" s="452" t="str">
        <f t="shared" si="159"/>
        <v/>
      </c>
      <c r="T206" s="427" t="str">
        <f>IF(OR(BASELINE!I185&gt;BASELINE!J185,FINAL!I185&gt;FINAL!J185),"M.D.","")</f>
        <v/>
      </c>
      <c r="U206" s="428" t="str">
        <f t="shared" si="184"/>
        <v/>
      </c>
      <c r="V206" s="429" t="str">
        <f t="shared" si="185"/>
        <v/>
      </c>
      <c r="W206" s="429" t="str">
        <f t="shared" si="186"/>
        <v/>
      </c>
      <c r="X206" s="430" t="str">
        <f t="shared" si="160"/>
        <v/>
      </c>
      <c r="Y206" s="429" t="str">
        <f t="shared" si="161"/>
        <v/>
      </c>
      <c r="Z206" s="429" t="str">
        <f t="shared" si="162"/>
        <v/>
      </c>
      <c r="AA206" s="429" t="str">
        <f t="shared" si="163"/>
        <v/>
      </c>
      <c r="AB206" s="429" t="str">
        <f t="shared" si="164"/>
        <v/>
      </c>
      <c r="AC206" s="429" t="str">
        <f t="shared" si="165"/>
        <v/>
      </c>
      <c r="AD206" s="429" t="str">
        <f t="shared" si="166"/>
        <v/>
      </c>
      <c r="AE206" s="429" t="str">
        <f t="shared" si="187"/>
        <v/>
      </c>
      <c r="AF206" s="429" t="str">
        <f t="shared" si="177"/>
        <v/>
      </c>
      <c r="AG206" s="429" t="str">
        <f t="shared" si="167"/>
        <v/>
      </c>
      <c r="AH206" s="429" t="str">
        <f t="shared" si="168"/>
        <v/>
      </c>
      <c r="AI206" s="431" t="str">
        <f t="shared" si="178"/>
        <v/>
      </c>
      <c r="AJ206" s="429" t="str">
        <f t="shared" si="188"/>
        <v/>
      </c>
      <c r="AK206" s="429" t="str">
        <f t="shared" si="189"/>
        <v/>
      </c>
      <c r="AL206" s="429" t="str">
        <f t="shared" si="190"/>
        <v/>
      </c>
      <c r="AM206" s="429" t="str">
        <f t="shared" si="191"/>
        <v/>
      </c>
      <c r="AN206" s="432"/>
      <c r="AO206" s="432"/>
      <c r="AP206" s="205"/>
      <c r="AQ206" s="205"/>
      <c r="AR206" s="205"/>
      <c r="AS206" s="205"/>
      <c r="AT206" s="205"/>
      <c r="AU206" s="205"/>
      <c r="AV206" s="205"/>
      <c r="AW206" s="205"/>
      <c r="AX206" s="205"/>
      <c r="AY206" s="205"/>
      <c r="AZ206" s="432"/>
      <c r="BU206" s="152">
        <v>184</v>
      </c>
      <c r="BV206" s="433" t="str">
        <f t="shared" si="179"/>
        <v/>
      </c>
      <c r="BW206" s="433" t="str">
        <f t="shared" si="180"/>
        <v/>
      </c>
      <c r="BX206" s="434" t="str">
        <f t="shared" si="181"/>
        <v/>
      </c>
      <c r="BY206" s="205" t="str">
        <f t="shared" si="169"/>
        <v/>
      </c>
      <c r="BZ206" s="205" t="str">
        <f t="shared" si="170"/>
        <v/>
      </c>
      <c r="CA206" s="207" t="str">
        <f t="shared" si="171"/>
        <v/>
      </c>
      <c r="CB206" s="453" t="str">
        <f>IF(BY206="","",COUNTIF(BY$23:BY205,"&lt;1")+1)</f>
        <v/>
      </c>
      <c r="CC206" s="205" t="str">
        <f t="shared" si="172"/>
        <v/>
      </c>
      <c r="CD206" s="436" t="str">
        <f t="shared" si="173"/>
        <v/>
      </c>
      <c r="CE206" s="433" t="str">
        <f t="shared" si="176"/>
        <v/>
      </c>
      <c r="CF206" s="438" t="str">
        <f t="shared" si="174"/>
        <v/>
      </c>
      <c r="CG206" s="433" t="str">
        <f t="shared" si="175"/>
        <v/>
      </c>
      <c r="CH206" s="439"/>
      <c r="CI206" s="205" t="str">
        <f t="shared" si="192"/>
        <v/>
      </c>
      <c r="CJ206" s="205" t="str">
        <f t="shared" si="193"/>
        <v/>
      </c>
      <c r="CK206" s="205" t="str">
        <f>IF(OR(N206="PIPAY450",N206="PIPAY900"),MRIt(J206,M206,V206,N206),IF(N206="OGFConNEW",MRIt(H206,M206,V206,N206),IF(N206="PIOGFCPAY450",MAX(60,(0.3*J206)+35),"")))</f>
        <v/>
      </c>
      <c r="CL206" s="205" t="str">
        <f t="shared" si="194"/>
        <v/>
      </c>
      <c r="CM206" s="208">
        <f t="shared" si="195"/>
        <v>0</v>
      </c>
      <c r="CN206" s="440" t="str">
        <f>IFERROR(IF(N206="60PAY900",ADJ60x(CM206),IF(N206="75PAY450",ADJ75x(CM206),IF(N206="PIPAY900",ADJPoTthick(CM206,CL206),IF(N206="PIPAY450",ADJPoTthin(CM206,CL206),IF(N206="OGFConNEW",ADJPoTogfc(CL206),""))))),"must corr")</f>
        <v/>
      </c>
      <c r="CO206" s="441" t="str">
        <f t="shared" si="196"/>
        <v/>
      </c>
      <c r="CQ206" s="205" t="str">
        <f t="shared" si="197"/>
        <v/>
      </c>
      <c r="CR206" s="205" t="str">
        <f>IF(OR(N206="PIPAY450",N206="PIPAY900",N206="PIOGFCPAY450",N206="75OGFCPAY450"),MRIt(J206,M206,V206,N206),IF(N206="OGFConNEW",MRIt(H206,M206,V206,N206),""))</f>
        <v/>
      </c>
      <c r="CS206" s="205" t="str">
        <f t="shared" si="198"/>
        <v/>
      </c>
      <c r="CT206" s="208" t="str">
        <f t="shared" si="199"/>
        <v/>
      </c>
      <c r="CU206" s="440" t="str">
        <f>IFERROR(IF(N206="60PAY900",ADJ60x(CT206),IF(N206="75PAY450",ADJ75x(CT206),IF(N206="PIPAY900",ADJPoTthick(CT206,CS206),IF(N206="PIPAY450",ADJPoTthin(CT206,CS206),IF(N206="OGFConNEW",ADJPoTogfc(CS206),""))))),"must corr")</f>
        <v/>
      </c>
      <c r="CV206" s="442" t="str">
        <f t="shared" si="200"/>
        <v/>
      </c>
      <c r="CW206" s="443"/>
      <c r="CY206" s="207"/>
      <c r="CZ206" s="444" t="s">
        <v>1876</v>
      </c>
      <c r="DA206" s="445" t="str">
        <f>IFERROR(IF(AZ206=TRUE,corval(CO206,CV206),CO206),CZ206)</f>
        <v/>
      </c>
      <c r="DB206" s="205" t="b">
        <f t="shared" si="201"/>
        <v>0</v>
      </c>
      <c r="DC206" s="205" t="b">
        <f t="shared" si="202"/>
        <v>1</v>
      </c>
      <c r="DD206" s="205" t="b">
        <f t="shared" si="203"/>
        <v>1</v>
      </c>
      <c r="DE206" s="446" t="str">
        <f t="shared" si="204"/>
        <v/>
      </c>
      <c r="DG206" s="208" t="str">
        <f t="shared" si="205"/>
        <v/>
      </c>
      <c r="DH206" s="208">
        <f t="shared" si="206"/>
        <v>0</v>
      </c>
      <c r="DI206" s="205" t="e">
        <f t="shared" si="207"/>
        <v>#VALUE!</v>
      </c>
      <c r="DJ206" s="205" t="e">
        <f t="shared" si="208"/>
        <v>#VALUE!</v>
      </c>
      <c r="DK206" s="205" t="e">
        <f t="shared" si="209"/>
        <v>#VALUE!</v>
      </c>
      <c r="DM206" s="208">
        <f t="shared" si="210"/>
        <v>0</v>
      </c>
      <c r="DN206" s="208">
        <f t="shared" si="211"/>
        <v>0</v>
      </c>
      <c r="DO206" s="205">
        <f t="shared" si="212"/>
        <v>75</v>
      </c>
      <c r="DP206" s="205">
        <f t="shared" si="213"/>
        <v>0</v>
      </c>
      <c r="DQ206" s="446" t="e">
        <f t="shared" ca="1" si="214"/>
        <v>#NAME?</v>
      </c>
      <c r="DR206" s="446" t="e">
        <f t="shared" ca="1" si="215"/>
        <v>#NAME?</v>
      </c>
      <c r="DT206" s="208">
        <f t="shared" si="216"/>
        <v>0</v>
      </c>
      <c r="DU206" s="446" t="e">
        <f t="shared" ca="1" si="217"/>
        <v>#NAME?</v>
      </c>
      <c r="DV206" s="446" t="e">
        <f t="shared" ca="1" si="218"/>
        <v>#NAME?</v>
      </c>
    </row>
    <row r="207" spans="1:126" ht="15.75" x14ac:dyDescent="0.25">
      <c r="A207" s="448" t="str">
        <f>IFERROR(ROUNDUP(IF(OR(N207="PIPAY450",N207="PIPAY900"),MRIt(J207,M207,V207,N207),IF(N207="PIOGFCPAY450",MAX(60,(0.3*J207)+35),"")),1),"")</f>
        <v/>
      </c>
      <c r="B207" s="413">
        <v>185</v>
      </c>
      <c r="C207" s="414"/>
      <c r="D207" s="449"/>
      <c r="E207" s="416" t="str">
        <f>IF('EXIST IP'!A186="","",'EXIST IP'!A186)</f>
        <v/>
      </c>
      <c r="F207" s="450" t="str">
        <f>IF('EXIST IP'!B186="","",'EXIST IP'!B186)</f>
        <v/>
      </c>
      <c r="G207" s="450" t="str">
        <f>IF('EXIST IP'!C186="","",'EXIST IP'!C186)</f>
        <v/>
      </c>
      <c r="H207" s="418" t="str">
        <f>IF('EXIST IP'!D186="","",'EXIST IP'!D186)</f>
        <v/>
      </c>
      <c r="I207" s="451" t="str">
        <f>IF(BASELINE!D186="","",BASELINE!D186)</f>
        <v/>
      </c>
      <c r="J207" s="420"/>
      <c r="K207" s="421"/>
      <c r="L207" s="422" t="str">
        <f>IF(FINAL!D186=0,"",FINAL!D186)</f>
        <v/>
      </c>
      <c r="M207" s="421"/>
      <c r="N207" s="421"/>
      <c r="O207" s="421"/>
      <c r="P207" s="423" t="str">
        <f t="shared" si="182"/>
        <v/>
      </c>
      <c r="Q207" s="424" t="str">
        <f t="shared" si="183"/>
        <v/>
      </c>
      <c r="R207" s="456"/>
      <c r="S207" s="452" t="str">
        <f t="shared" ref="S207:S270" si="219">CC207</f>
        <v/>
      </c>
      <c r="T207" s="427" t="str">
        <f>IF(OR(BASELINE!I186&gt;BASELINE!J186,FINAL!I186&gt;FINAL!J186),"M.D.","")</f>
        <v/>
      </c>
      <c r="U207" s="428" t="str">
        <f t="shared" si="184"/>
        <v/>
      </c>
      <c r="V207" s="429" t="str">
        <f t="shared" si="185"/>
        <v/>
      </c>
      <c r="W207" s="429" t="str">
        <f t="shared" si="186"/>
        <v/>
      </c>
      <c r="X207" s="430" t="str">
        <f t="shared" ref="X207:X270" si="220">IF(CC207="","",efisno)</f>
        <v/>
      </c>
      <c r="Y207" s="429" t="str">
        <f t="shared" ref="Y207:Y270" si="221">(IF(CC207="","",contractno))</f>
        <v/>
      </c>
      <c r="Z207" s="429" t="str">
        <f t="shared" ref="Z207:Z270" si="222">IF(CC207="","",dist)</f>
        <v/>
      </c>
      <c r="AA207" s="429" t="str">
        <f t="shared" ref="AA207:AA270" si="223">IF(CC207="","",county)</f>
        <v/>
      </c>
      <c r="AB207" s="429" t="str">
        <f t="shared" ref="AB207:AB270" si="224">IF(CC207="","",route)</f>
        <v/>
      </c>
      <c r="AC207" s="429" t="str">
        <f t="shared" ref="AC207:AC270" si="225">IF(CC207="","",dir)</f>
        <v/>
      </c>
      <c r="AD207" s="429" t="str">
        <f t="shared" ref="AD207:AD270" si="226">IF(CC207="","",lane)</f>
        <v/>
      </c>
      <c r="AE207" s="429" t="str">
        <f t="shared" si="187"/>
        <v/>
      </c>
      <c r="AF207" s="429" t="str">
        <f t="shared" si="177"/>
        <v/>
      </c>
      <c r="AG207" s="429" t="str">
        <f t="shared" ref="AG207:AG270" si="227">IF(OR(CC207="",contractor=""),"",contractor)</f>
        <v/>
      </c>
      <c r="AH207" s="429" t="str">
        <f t="shared" ref="AH207:AH270" si="228">IF(OR(CC207="",pavcontractor=""),"",pavcontractor)</f>
        <v/>
      </c>
      <c r="AI207" s="431" t="str">
        <f t="shared" si="178"/>
        <v/>
      </c>
      <c r="AJ207" s="429" t="str">
        <f t="shared" si="188"/>
        <v/>
      </c>
      <c r="AK207" s="429" t="str">
        <f t="shared" si="189"/>
        <v/>
      </c>
      <c r="AL207" s="429" t="str">
        <f t="shared" si="190"/>
        <v/>
      </c>
      <c r="AM207" s="429" t="str">
        <f t="shared" si="191"/>
        <v/>
      </c>
      <c r="AN207" s="432"/>
      <c r="AO207" s="432"/>
      <c r="AP207" s="205"/>
      <c r="AQ207" s="205"/>
      <c r="AR207" s="205"/>
      <c r="AS207" s="205"/>
      <c r="AT207" s="205"/>
      <c r="AU207" s="205"/>
      <c r="AV207" s="205"/>
      <c r="AW207" s="205"/>
      <c r="AX207" s="205"/>
      <c r="AY207" s="205"/>
      <c r="AZ207" s="432"/>
      <c r="BU207" s="152">
        <v>185</v>
      </c>
      <c r="BV207" s="433" t="str">
        <f t="shared" si="179"/>
        <v/>
      </c>
      <c r="BW207" s="433" t="str">
        <f t="shared" si="180"/>
        <v/>
      </c>
      <c r="BX207" s="434" t="str">
        <f t="shared" si="181"/>
        <v/>
      </c>
      <c r="BY207" s="205" t="str">
        <f t="shared" ref="BY207:BY270" si="229">IF(BX207="","",IF(BX207&lt;527.9,BX207/528,1))</f>
        <v/>
      </c>
      <c r="BZ207" s="205" t="str">
        <f t="shared" ref="BZ207:BZ270" si="230">IF(CB207="","",IF(ISODD(CB207),"odd",IF(ISEVEN(CB207),"even","")))</f>
        <v/>
      </c>
      <c r="CA207" s="207" t="str">
        <f t="shared" ref="CA207:CA270" si="231">IF(BY207="","",IF(BW207&gt;BV207,"inc","dec"))</f>
        <v/>
      </c>
      <c r="CB207" s="453" t="str">
        <f>IF(BY207="","",COUNTIF(BY$23:BY206,"&lt;1")+1)</f>
        <v/>
      </c>
      <c r="CC207" s="205" t="str">
        <f t="shared" ref="CC207:CC270" si="232">IF(BY207="","","s"&amp;CB207)</f>
        <v/>
      </c>
      <c r="CD207" s="436" t="str">
        <f t="shared" ref="CD207:CD270" si="233">IF(CE207="","",CB207)</f>
        <v/>
      </c>
      <c r="CE207" s="433" t="str">
        <f t="shared" si="176"/>
        <v/>
      </c>
      <c r="CF207" s="438" t="str">
        <f t="shared" ref="CF207:CF270" si="234">IF(CG207="","",CB207)</f>
        <v/>
      </c>
      <c r="CG207" s="433" t="str">
        <f t="shared" ref="CG207:CG270" si="235">IF(BY207&lt;1,BW207,"")</f>
        <v/>
      </c>
      <c r="CH207" s="439"/>
      <c r="CI207" s="205" t="str">
        <f t="shared" si="192"/>
        <v/>
      </c>
      <c r="CJ207" s="205" t="str">
        <f t="shared" si="193"/>
        <v/>
      </c>
      <c r="CK207" s="205" t="str">
        <f>IF(OR(N207="PIPAY450",N207="PIPAY900"),MRIt(J207,M207,V207,N207),IF(N207="OGFConNEW",MRIt(H207,M207,V207,N207),IF(N207="PIOGFCPAY450",MAX(60,(0.3*J207)+35),"")))</f>
        <v/>
      </c>
      <c r="CL207" s="205" t="str">
        <f t="shared" si="194"/>
        <v/>
      </c>
      <c r="CM207" s="208">
        <f t="shared" si="195"/>
        <v>0</v>
      </c>
      <c r="CN207" s="440" t="str">
        <f>IFERROR(IF(N207="60PAY900",ADJ60x(CM207),IF(N207="75PAY450",ADJ75x(CM207),IF(N207="PIPAY900",ADJPoTthick(CM207,CL207),IF(N207="PIPAY450",ADJPoTthin(CM207,CL207),IF(N207="OGFConNEW",ADJPoTogfc(CL207),""))))),"must corr")</f>
        <v/>
      </c>
      <c r="CO207" s="441" t="str">
        <f t="shared" si="196"/>
        <v/>
      </c>
      <c r="CQ207" s="205" t="str">
        <f t="shared" si="197"/>
        <v/>
      </c>
      <c r="CR207" s="205" t="str">
        <f>IF(OR(N207="PIPAY450",N207="PIPAY900",N207="PIOGFCPAY450",N207="75OGFCPAY450"),MRIt(J207,M207,V207,N207),IF(N207="OGFConNEW",MRIt(H207,M207,V207,N207),""))</f>
        <v/>
      </c>
      <c r="CS207" s="205" t="str">
        <f t="shared" si="198"/>
        <v/>
      </c>
      <c r="CT207" s="208" t="str">
        <f t="shared" si="199"/>
        <v/>
      </c>
      <c r="CU207" s="440" t="str">
        <f>IFERROR(IF(N207="60PAY900",ADJ60x(CT207),IF(N207="75PAY450",ADJ75x(CT207),IF(N207="PIPAY900",ADJPoTthick(CT207,CS207),IF(N207="PIPAY450",ADJPoTthin(CT207,CS207),IF(N207="OGFConNEW",ADJPoTogfc(CS207),""))))),"must corr")</f>
        <v/>
      </c>
      <c r="CV207" s="442" t="str">
        <f t="shared" si="200"/>
        <v/>
      </c>
      <c r="CW207" s="443"/>
      <c r="CY207" s="207"/>
      <c r="CZ207" s="444" t="s">
        <v>1876</v>
      </c>
      <c r="DA207" s="445" t="str">
        <f>IFERROR(IF(AZ207=TRUE,corval(CO207,CV207),CO207),CZ207)</f>
        <v/>
      </c>
      <c r="DB207" s="205" t="b">
        <f t="shared" si="201"/>
        <v>0</v>
      </c>
      <c r="DC207" s="205" t="b">
        <f t="shared" si="202"/>
        <v>1</v>
      </c>
      <c r="DD207" s="205" t="b">
        <f t="shared" si="203"/>
        <v>1</v>
      </c>
      <c r="DE207" s="446" t="str">
        <f t="shared" si="204"/>
        <v/>
      </c>
      <c r="DG207" s="208" t="str">
        <f t="shared" si="205"/>
        <v/>
      </c>
      <c r="DH207" s="208">
        <f t="shared" si="206"/>
        <v>0</v>
      </c>
      <c r="DI207" s="205" t="e">
        <f t="shared" si="207"/>
        <v>#VALUE!</v>
      </c>
      <c r="DJ207" s="205" t="e">
        <f t="shared" si="208"/>
        <v>#VALUE!</v>
      </c>
      <c r="DK207" s="205" t="e">
        <f t="shared" si="209"/>
        <v>#VALUE!</v>
      </c>
      <c r="DM207" s="208">
        <f t="shared" si="210"/>
        <v>0</v>
      </c>
      <c r="DN207" s="208">
        <f t="shared" si="211"/>
        <v>0</v>
      </c>
      <c r="DO207" s="205">
        <f t="shared" si="212"/>
        <v>75</v>
      </c>
      <c r="DP207" s="205">
        <f t="shared" si="213"/>
        <v>0</v>
      </c>
      <c r="DQ207" s="446" t="e">
        <f t="shared" ca="1" si="214"/>
        <v>#NAME?</v>
      </c>
      <c r="DR207" s="446" t="e">
        <f t="shared" ca="1" si="215"/>
        <v>#NAME?</v>
      </c>
      <c r="DT207" s="208">
        <f t="shared" si="216"/>
        <v>0</v>
      </c>
      <c r="DU207" s="446" t="e">
        <f t="shared" ca="1" si="217"/>
        <v>#NAME?</v>
      </c>
      <c r="DV207" s="446" t="e">
        <f t="shared" ca="1" si="218"/>
        <v>#NAME?</v>
      </c>
    </row>
    <row r="208" spans="1:126" ht="16.5" thickBot="1" x14ac:dyDescent="0.3">
      <c r="A208" s="448" t="str">
        <f>IFERROR(ROUNDUP(IF(OR(N208="PIPAY450",N208="PIPAY900"),MRIt(J208,M208,V208,N208),IF(N208="PIOGFCPAY450",MAX(60,(0.3*J208)+35),"")),1),"")</f>
        <v/>
      </c>
      <c r="B208" s="413">
        <v>186</v>
      </c>
      <c r="C208" s="414"/>
      <c r="D208" s="449"/>
      <c r="E208" s="457" t="str">
        <f>IF('EXIST IP'!A187="","",'EXIST IP'!A187)</f>
        <v/>
      </c>
      <c r="F208" s="458" t="str">
        <f>IF('EXIST IP'!B187="","",'EXIST IP'!B187)</f>
        <v/>
      </c>
      <c r="G208" s="458" t="str">
        <f>IF('EXIST IP'!C187="","",'EXIST IP'!C187)</f>
        <v/>
      </c>
      <c r="H208" s="459" t="str">
        <f>IF('EXIST IP'!D187="","",'EXIST IP'!D187)</f>
        <v/>
      </c>
      <c r="I208" s="460" t="str">
        <f>IF(BASELINE!D187="","",BASELINE!D187)</f>
        <v/>
      </c>
      <c r="J208" s="420"/>
      <c r="K208" s="421"/>
      <c r="L208" s="422" t="str">
        <f>IF(FINAL!D187=0,"",FINAL!D187)</f>
        <v/>
      </c>
      <c r="M208" s="421"/>
      <c r="N208" s="421"/>
      <c r="O208" s="421"/>
      <c r="P208" s="423" t="str">
        <f t="shared" si="182"/>
        <v/>
      </c>
      <c r="Q208" s="424" t="str">
        <f t="shared" si="183"/>
        <v/>
      </c>
      <c r="R208" s="456"/>
      <c r="S208" s="452" t="str">
        <f t="shared" si="219"/>
        <v/>
      </c>
      <c r="T208" s="427" t="str">
        <f>IF(OR(BASELINE!I187&gt;BASELINE!J187,FINAL!I187&gt;FINAL!J187),"M.D.","")</f>
        <v/>
      </c>
      <c r="U208" s="428" t="str">
        <f t="shared" si="184"/>
        <v/>
      </c>
      <c r="V208" s="429" t="str">
        <f t="shared" si="185"/>
        <v/>
      </c>
      <c r="W208" s="429" t="str">
        <f t="shared" si="186"/>
        <v/>
      </c>
      <c r="X208" s="430" t="str">
        <f t="shared" si="220"/>
        <v/>
      </c>
      <c r="Y208" s="429" t="str">
        <f t="shared" si="221"/>
        <v/>
      </c>
      <c r="Z208" s="429" t="str">
        <f t="shared" si="222"/>
        <v/>
      </c>
      <c r="AA208" s="429" t="str">
        <f t="shared" si="223"/>
        <v/>
      </c>
      <c r="AB208" s="429" t="str">
        <f t="shared" si="224"/>
        <v/>
      </c>
      <c r="AC208" s="429" t="str">
        <f t="shared" si="225"/>
        <v/>
      </c>
      <c r="AD208" s="429" t="str">
        <f t="shared" si="226"/>
        <v/>
      </c>
      <c r="AE208" s="429" t="str">
        <f t="shared" si="187"/>
        <v/>
      </c>
      <c r="AF208" s="429" t="str">
        <f t="shared" si="177"/>
        <v/>
      </c>
      <c r="AG208" s="429" t="str">
        <f t="shared" si="227"/>
        <v/>
      </c>
      <c r="AH208" s="429" t="str">
        <f t="shared" si="228"/>
        <v/>
      </c>
      <c r="AI208" s="431" t="str">
        <f t="shared" si="178"/>
        <v/>
      </c>
      <c r="AJ208" s="429" t="str">
        <f t="shared" si="188"/>
        <v/>
      </c>
      <c r="AK208" s="429" t="str">
        <f t="shared" si="189"/>
        <v/>
      </c>
      <c r="AL208" s="429" t="str">
        <f t="shared" si="190"/>
        <v/>
      </c>
      <c r="AM208" s="429" t="str">
        <f t="shared" si="191"/>
        <v/>
      </c>
      <c r="AN208" s="432"/>
      <c r="AO208" s="432"/>
      <c r="AP208" s="205"/>
      <c r="AQ208" s="205"/>
      <c r="AR208" s="205"/>
      <c r="AS208" s="205"/>
      <c r="AT208" s="205"/>
      <c r="AU208" s="205"/>
      <c r="AV208" s="205"/>
      <c r="AW208" s="205"/>
      <c r="AX208" s="205"/>
      <c r="AY208" s="205"/>
      <c r="AZ208" s="432"/>
      <c r="BU208" s="152">
        <v>186</v>
      </c>
      <c r="BV208" s="433" t="str">
        <f t="shared" si="179"/>
        <v/>
      </c>
      <c r="BW208" s="433" t="str">
        <f t="shared" si="180"/>
        <v/>
      </c>
      <c r="BX208" s="434" t="str">
        <f t="shared" si="181"/>
        <v/>
      </c>
      <c r="BY208" s="205" t="str">
        <f t="shared" si="229"/>
        <v/>
      </c>
      <c r="BZ208" s="205" t="str">
        <f t="shared" si="230"/>
        <v/>
      </c>
      <c r="CA208" s="207" t="str">
        <f t="shared" si="231"/>
        <v/>
      </c>
      <c r="CB208" s="453" t="str">
        <f>IF(BY208="","",COUNTIF(BY$23:BY207,"&lt;1")+1)</f>
        <v/>
      </c>
      <c r="CC208" s="205" t="str">
        <f t="shared" si="232"/>
        <v/>
      </c>
      <c r="CD208" s="436" t="str">
        <f t="shared" si="233"/>
        <v/>
      </c>
      <c r="CE208" s="433" t="str">
        <f t="shared" ref="CE208:CE271" si="236">IF(CB208="","",IF(CG207="","",BV208))</f>
        <v/>
      </c>
      <c r="CF208" s="438" t="str">
        <f t="shared" si="234"/>
        <v/>
      </c>
      <c r="CG208" s="433" t="str">
        <f t="shared" si="235"/>
        <v/>
      </c>
      <c r="CH208" s="439"/>
      <c r="CI208" s="205" t="str">
        <f t="shared" si="192"/>
        <v/>
      </c>
      <c r="CJ208" s="205" t="str">
        <f t="shared" si="193"/>
        <v/>
      </c>
      <c r="CK208" s="205" t="str">
        <f>IF(OR(N208="PIPAY450",N208="PIPAY900"),MRIt(J208,M208,V208,N208),IF(N208="OGFConNEW",MRIt(H208,M208,V208,N208),IF(N208="PIOGFCPAY450",MAX(60,(0.3*J208)+35),"")))</f>
        <v/>
      </c>
      <c r="CL208" s="205" t="str">
        <f t="shared" si="194"/>
        <v/>
      </c>
      <c r="CM208" s="208">
        <f t="shared" si="195"/>
        <v>0</v>
      </c>
      <c r="CN208" s="440" t="str">
        <f>IFERROR(IF(N208="60PAY900",ADJ60x(CM208),IF(N208="75PAY450",ADJ75x(CM208),IF(N208="PIPAY900",ADJPoTthick(CM208,CL208),IF(N208="PIPAY450",ADJPoTthin(CM208,CL208),IF(N208="OGFConNEW",ADJPoTogfc(CL208),""))))),"must corr")</f>
        <v/>
      </c>
      <c r="CO208" s="441" t="str">
        <f t="shared" si="196"/>
        <v/>
      </c>
      <c r="CQ208" s="205" t="str">
        <f t="shared" si="197"/>
        <v/>
      </c>
      <c r="CR208" s="205" t="str">
        <f>IF(OR(N208="PIPAY450",N208="PIPAY900",N208="PIOGFCPAY450",N208="75OGFCPAY450"),MRIt(J208,M208,V208,N208),IF(N208="OGFConNEW",MRIt(H208,M208,V208,N208),""))</f>
        <v/>
      </c>
      <c r="CS208" s="205" t="str">
        <f t="shared" si="198"/>
        <v/>
      </c>
      <c r="CT208" s="208" t="str">
        <f t="shared" si="199"/>
        <v/>
      </c>
      <c r="CU208" s="440" t="str">
        <f>IFERROR(IF(N208="60PAY900",ADJ60x(CT208),IF(N208="75PAY450",ADJ75x(CT208),IF(N208="PIPAY900",ADJPoTthick(CT208,CS208),IF(N208="PIPAY450",ADJPoTthin(CT208,CS208),IF(N208="OGFConNEW",ADJPoTogfc(CS208),""))))),"must corr")</f>
        <v/>
      </c>
      <c r="CV208" s="442" t="str">
        <f t="shared" si="200"/>
        <v/>
      </c>
      <c r="CW208" s="443"/>
      <c r="CY208" s="207"/>
      <c r="CZ208" s="444" t="s">
        <v>1876</v>
      </c>
      <c r="DA208" s="445" t="str">
        <f>IFERROR(IF(AZ208=TRUE,corval(CO208,CV208),CO208),CZ208)</f>
        <v/>
      </c>
      <c r="DB208" s="205" t="b">
        <f t="shared" si="201"/>
        <v>0</v>
      </c>
      <c r="DC208" s="205" t="b">
        <f t="shared" si="202"/>
        <v>1</v>
      </c>
      <c r="DD208" s="205" t="b">
        <f t="shared" si="203"/>
        <v>1</v>
      </c>
      <c r="DE208" s="446" t="str">
        <f t="shared" si="204"/>
        <v/>
      </c>
      <c r="DG208" s="208" t="str">
        <f t="shared" si="205"/>
        <v/>
      </c>
      <c r="DH208" s="208">
        <f t="shared" si="206"/>
        <v>0</v>
      </c>
      <c r="DI208" s="205" t="e">
        <f t="shared" si="207"/>
        <v>#VALUE!</v>
      </c>
      <c r="DJ208" s="205" t="e">
        <f t="shared" si="208"/>
        <v>#VALUE!</v>
      </c>
      <c r="DK208" s="205" t="e">
        <f t="shared" si="209"/>
        <v>#VALUE!</v>
      </c>
      <c r="DM208" s="208">
        <f t="shared" si="210"/>
        <v>0</v>
      </c>
      <c r="DN208" s="208">
        <f t="shared" si="211"/>
        <v>0</v>
      </c>
      <c r="DO208" s="205">
        <f t="shared" si="212"/>
        <v>75</v>
      </c>
      <c r="DP208" s="205">
        <f t="shared" si="213"/>
        <v>0</v>
      </c>
      <c r="DQ208" s="446" t="e">
        <f t="shared" ca="1" si="214"/>
        <v>#NAME?</v>
      </c>
      <c r="DR208" s="446" t="e">
        <f t="shared" ca="1" si="215"/>
        <v>#NAME?</v>
      </c>
      <c r="DT208" s="208">
        <f t="shared" si="216"/>
        <v>0</v>
      </c>
      <c r="DU208" s="446" t="e">
        <f t="shared" ca="1" si="217"/>
        <v>#NAME?</v>
      </c>
      <c r="DV208" s="446" t="e">
        <f t="shared" ca="1" si="218"/>
        <v>#NAME?</v>
      </c>
    </row>
    <row r="209" spans="1:126" ht="15" customHeight="1" x14ac:dyDescent="0.25">
      <c r="A209" s="448" t="str">
        <f>IFERROR(ROUNDUP(IF(OR(N209="PIPAY450",N209="PIPAY900"),MRIt(J209,M209,V209,N209),IF(N209="PIOGFCPAY450",MAX(60,(0.3*J209)+35),"")),1),"")</f>
        <v/>
      </c>
      <c r="B209" s="413">
        <v>187</v>
      </c>
      <c r="C209" s="414"/>
      <c r="D209" s="449"/>
      <c r="E209" s="416" t="str">
        <f>IF('EXIST IP'!A188="","",'EXIST IP'!A188)</f>
        <v/>
      </c>
      <c r="F209" s="450" t="str">
        <f>IF('EXIST IP'!B188="","",'EXIST IP'!B188)</f>
        <v/>
      </c>
      <c r="G209" s="450" t="str">
        <f>IF('EXIST IP'!C188="","",'EXIST IP'!C188)</f>
        <v/>
      </c>
      <c r="H209" s="418" t="str">
        <f>IF('EXIST IP'!D188="","",'EXIST IP'!D188)</f>
        <v/>
      </c>
      <c r="I209" s="451" t="str">
        <f>IF(BASELINE!D188="","",BASELINE!D188)</f>
        <v/>
      </c>
      <c r="J209" s="420"/>
      <c r="K209" s="421"/>
      <c r="L209" s="422" t="str">
        <f>IF(FINAL!D188=0,"",FINAL!D188)</f>
        <v/>
      </c>
      <c r="M209" s="421"/>
      <c r="N209" s="421"/>
      <c r="O209" s="421"/>
      <c r="P209" s="423" t="str">
        <f t="shared" si="182"/>
        <v/>
      </c>
      <c r="Q209" s="424" t="str">
        <f t="shared" si="183"/>
        <v/>
      </c>
      <c r="R209" s="456"/>
      <c r="S209" s="452" t="str">
        <f t="shared" si="219"/>
        <v/>
      </c>
      <c r="T209" s="427" t="str">
        <f>IF(OR(BASELINE!I188&gt;BASELINE!J188,FINAL!I188&gt;FINAL!J188),"M.D.","")</f>
        <v/>
      </c>
      <c r="U209" s="428" t="str">
        <f t="shared" si="184"/>
        <v/>
      </c>
      <c r="V209" s="429" t="str">
        <f t="shared" si="185"/>
        <v/>
      </c>
      <c r="W209" s="429" t="str">
        <f t="shared" si="186"/>
        <v/>
      </c>
      <c r="X209" s="430" t="str">
        <f t="shared" si="220"/>
        <v/>
      </c>
      <c r="Y209" s="429" t="str">
        <f t="shared" si="221"/>
        <v/>
      </c>
      <c r="Z209" s="429" t="str">
        <f t="shared" si="222"/>
        <v/>
      </c>
      <c r="AA209" s="429" t="str">
        <f t="shared" si="223"/>
        <v/>
      </c>
      <c r="AB209" s="429" t="str">
        <f t="shared" si="224"/>
        <v/>
      </c>
      <c r="AC209" s="429" t="str">
        <f t="shared" si="225"/>
        <v/>
      </c>
      <c r="AD209" s="429" t="str">
        <f t="shared" si="226"/>
        <v/>
      </c>
      <c r="AE209" s="429" t="str">
        <f t="shared" si="187"/>
        <v/>
      </c>
      <c r="AF209" s="429" t="str">
        <f t="shared" si="177"/>
        <v/>
      </c>
      <c r="AG209" s="429" t="str">
        <f t="shared" si="227"/>
        <v/>
      </c>
      <c r="AH209" s="429" t="str">
        <f t="shared" si="228"/>
        <v/>
      </c>
      <c r="AI209" s="431" t="str">
        <f t="shared" si="178"/>
        <v/>
      </c>
      <c r="AJ209" s="429" t="str">
        <f t="shared" si="188"/>
        <v/>
      </c>
      <c r="AK209" s="429" t="str">
        <f t="shared" si="189"/>
        <v/>
      </c>
      <c r="AL209" s="429" t="str">
        <f t="shared" si="190"/>
        <v/>
      </c>
      <c r="AM209" s="429" t="str">
        <f t="shared" si="191"/>
        <v/>
      </c>
      <c r="AN209" s="432"/>
      <c r="AO209" s="432"/>
      <c r="AP209" s="205"/>
      <c r="AQ209" s="205"/>
      <c r="AR209" s="205"/>
      <c r="AS209" s="205"/>
      <c r="AT209" s="205"/>
      <c r="AU209" s="205"/>
      <c r="AV209" s="205"/>
      <c r="AW209" s="205"/>
      <c r="AX209" s="205"/>
      <c r="AY209" s="205"/>
      <c r="AZ209" s="432"/>
      <c r="BU209" s="152">
        <v>187</v>
      </c>
      <c r="BV209" s="433" t="str">
        <f t="shared" si="179"/>
        <v/>
      </c>
      <c r="BW209" s="433" t="str">
        <f t="shared" si="180"/>
        <v/>
      </c>
      <c r="BX209" s="434" t="str">
        <f t="shared" si="181"/>
        <v/>
      </c>
      <c r="BY209" s="205" t="str">
        <f t="shared" si="229"/>
        <v/>
      </c>
      <c r="BZ209" s="205" t="str">
        <f t="shared" si="230"/>
        <v/>
      </c>
      <c r="CA209" s="207" t="str">
        <f t="shared" si="231"/>
        <v/>
      </c>
      <c r="CB209" s="453" t="str">
        <f>IF(BY209="","",COUNTIF(BY$23:BY208,"&lt;1")+1)</f>
        <v/>
      </c>
      <c r="CC209" s="205" t="str">
        <f t="shared" si="232"/>
        <v/>
      </c>
      <c r="CD209" s="436" t="str">
        <f t="shared" si="233"/>
        <v/>
      </c>
      <c r="CE209" s="433" t="str">
        <f t="shared" si="236"/>
        <v/>
      </c>
      <c r="CF209" s="438" t="str">
        <f t="shared" si="234"/>
        <v/>
      </c>
      <c r="CG209" s="433" t="str">
        <f t="shared" si="235"/>
        <v/>
      </c>
      <c r="CH209" s="439"/>
      <c r="CI209" s="205" t="str">
        <f t="shared" si="192"/>
        <v/>
      </c>
      <c r="CJ209" s="205" t="str">
        <f t="shared" si="193"/>
        <v/>
      </c>
      <c r="CK209" s="205" t="str">
        <f>IF(OR(N209="PIPAY450",N209="PIPAY900"),MRIt(J209,M209,V209,N209),IF(N209="OGFConNEW",MRIt(H209,M209,V209,N209),IF(N209="PIOGFCPAY450",MAX(60,(0.3*J209)+35),"")))</f>
        <v/>
      </c>
      <c r="CL209" s="205" t="str">
        <f t="shared" si="194"/>
        <v/>
      </c>
      <c r="CM209" s="208">
        <f t="shared" si="195"/>
        <v>0</v>
      </c>
      <c r="CN209" s="440" t="str">
        <f>IFERROR(IF(N209="60PAY900",ADJ60x(CM209),IF(N209="75PAY450",ADJ75x(CM209),IF(N209="PIPAY900",ADJPoTthick(CM209,CL209),IF(N209="PIPAY450",ADJPoTthin(CM209,CL209),IF(N209="OGFConNEW",ADJPoTogfc(CL209),""))))),"must corr")</f>
        <v/>
      </c>
      <c r="CO209" s="441" t="str">
        <f t="shared" si="196"/>
        <v/>
      </c>
      <c r="CQ209" s="205" t="str">
        <f t="shared" si="197"/>
        <v/>
      </c>
      <c r="CR209" s="205" t="str">
        <f>IF(OR(N209="PIPAY450",N209="PIPAY900",N209="PIOGFCPAY450",N209="75OGFCPAY450"),MRIt(J209,M209,V209,N209),IF(N209="OGFConNEW",MRIt(H209,M209,V209,N209),""))</f>
        <v/>
      </c>
      <c r="CS209" s="205" t="str">
        <f t="shared" si="198"/>
        <v/>
      </c>
      <c r="CT209" s="208" t="str">
        <f t="shared" si="199"/>
        <v/>
      </c>
      <c r="CU209" s="440" t="str">
        <f>IFERROR(IF(N209="60PAY900",ADJ60x(CT209),IF(N209="75PAY450",ADJ75x(CT209),IF(N209="PIPAY900",ADJPoTthick(CT209,CS209),IF(N209="PIPAY450",ADJPoTthin(CT209,CS209),IF(N209="OGFConNEW",ADJPoTogfc(CS209),""))))),"must corr")</f>
        <v/>
      </c>
      <c r="CV209" s="442" t="str">
        <f t="shared" si="200"/>
        <v/>
      </c>
      <c r="CW209" s="443"/>
      <c r="CY209" s="207"/>
      <c r="CZ209" s="444" t="s">
        <v>1876</v>
      </c>
      <c r="DA209" s="445" t="str">
        <f>IFERROR(IF(AZ209=TRUE,corval(CO209,CV209),CO209),CZ209)</f>
        <v/>
      </c>
      <c r="DB209" s="205" t="b">
        <f t="shared" si="201"/>
        <v>0</v>
      </c>
      <c r="DC209" s="205" t="b">
        <f t="shared" si="202"/>
        <v>1</v>
      </c>
      <c r="DD209" s="205" t="b">
        <f t="shared" si="203"/>
        <v>1</v>
      </c>
      <c r="DE209" s="446" t="str">
        <f t="shared" si="204"/>
        <v/>
      </c>
      <c r="DG209" s="208" t="str">
        <f t="shared" si="205"/>
        <v/>
      </c>
      <c r="DH209" s="208">
        <f t="shared" si="206"/>
        <v>0</v>
      </c>
      <c r="DI209" s="205" t="e">
        <f t="shared" si="207"/>
        <v>#VALUE!</v>
      </c>
      <c r="DJ209" s="205" t="e">
        <f t="shared" si="208"/>
        <v>#VALUE!</v>
      </c>
      <c r="DK209" s="205" t="e">
        <f t="shared" si="209"/>
        <v>#VALUE!</v>
      </c>
      <c r="DM209" s="208">
        <f t="shared" si="210"/>
        <v>0</v>
      </c>
      <c r="DN209" s="208">
        <f t="shared" si="211"/>
        <v>0</v>
      </c>
      <c r="DO209" s="205">
        <f t="shared" si="212"/>
        <v>75</v>
      </c>
      <c r="DP209" s="205">
        <f t="shared" si="213"/>
        <v>0</v>
      </c>
      <c r="DQ209" s="446" t="e">
        <f t="shared" ca="1" si="214"/>
        <v>#NAME?</v>
      </c>
      <c r="DR209" s="446" t="e">
        <f t="shared" ca="1" si="215"/>
        <v>#NAME?</v>
      </c>
      <c r="DT209" s="208">
        <f t="shared" si="216"/>
        <v>0</v>
      </c>
      <c r="DU209" s="446" t="e">
        <f t="shared" ca="1" si="217"/>
        <v>#NAME?</v>
      </c>
      <c r="DV209" s="446" t="e">
        <f t="shared" ca="1" si="218"/>
        <v>#NAME?</v>
      </c>
    </row>
    <row r="210" spans="1:126" ht="16.5" thickBot="1" x14ac:dyDescent="0.3">
      <c r="A210" s="448" t="str">
        <f>IFERROR(ROUNDUP(IF(OR(N210="PIPAY450",N210="PIPAY900"),MRIt(J210,M210,V210,N210),IF(N210="PIOGFCPAY450",MAX(60,(0.3*J210)+35),"")),1),"")</f>
        <v/>
      </c>
      <c r="B210" s="413">
        <v>188</v>
      </c>
      <c r="C210" s="414"/>
      <c r="D210" s="449"/>
      <c r="E210" s="457" t="str">
        <f>IF('EXIST IP'!A189="","",'EXIST IP'!A189)</f>
        <v/>
      </c>
      <c r="F210" s="458" t="str">
        <f>IF('EXIST IP'!B189="","",'EXIST IP'!B189)</f>
        <v/>
      </c>
      <c r="G210" s="458" t="str">
        <f>IF('EXIST IP'!C189="","",'EXIST IP'!C189)</f>
        <v/>
      </c>
      <c r="H210" s="459" t="str">
        <f>IF('EXIST IP'!D189="","",'EXIST IP'!D189)</f>
        <v/>
      </c>
      <c r="I210" s="460" t="str">
        <f>IF(BASELINE!D189="","",BASELINE!D189)</f>
        <v/>
      </c>
      <c r="J210" s="420"/>
      <c r="K210" s="421"/>
      <c r="L210" s="422" t="str">
        <f>IF(FINAL!D189=0,"",FINAL!D189)</f>
        <v/>
      </c>
      <c r="M210" s="421"/>
      <c r="N210" s="421"/>
      <c r="O210" s="421"/>
      <c r="P210" s="423" t="str">
        <f t="shared" si="182"/>
        <v/>
      </c>
      <c r="Q210" s="424" t="str">
        <f t="shared" si="183"/>
        <v/>
      </c>
      <c r="R210" s="456"/>
      <c r="S210" s="452" t="str">
        <f t="shared" si="219"/>
        <v/>
      </c>
      <c r="T210" s="427" t="str">
        <f>IF(OR(BASELINE!I189&gt;BASELINE!J189,FINAL!I189&gt;FINAL!J189),"M.D.","")</f>
        <v/>
      </c>
      <c r="U210" s="428" t="str">
        <f t="shared" si="184"/>
        <v/>
      </c>
      <c r="V210" s="429" t="str">
        <f t="shared" si="185"/>
        <v/>
      </c>
      <c r="W210" s="429" t="str">
        <f t="shared" si="186"/>
        <v/>
      </c>
      <c r="X210" s="430" t="str">
        <f t="shared" si="220"/>
        <v/>
      </c>
      <c r="Y210" s="429" t="str">
        <f t="shared" si="221"/>
        <v/>
      </c>
      <c r="Z210" s="429" t="str">
        <f t="shared" si="222"/>
        <v/>
      </c>
      <c r="AA210" s="429" t="str">
        <f t="shared" si="223"/>
        <v/>
      </c>
      <c r="AB210" s="429" t="str">
        <f t="shared" si="224"/>
        <v/>
      </c>
      <c r="AC210" s="429" t="str">
        <f t="shared" si="225"/>
        <v/>
      </c>
      <c r="AD210" s="429" t="str">
        <f t="shared" si="226"/>
        <v/>
      </c>
      <c r="AE210" s="429" t="str">
        <f t="shared" si="187"/>
        <v/>
      </c>
      <c r="AF210" s="429" t="str">
        <f t="shared" si="177"/>
        <v/>
      </c>
      <c r="AG210" s="429" t="str">
        <f t="shared" si="227"/>
        <v/>
      </c>
      <c r="AH210" s="429" t="str">
        <f t="shared" si="228"/>
        <v/>
      </c>
      <c r="AI210" s="431" t="str">
        <f t="shared" si="178"/>
        <v/>
      </c>
      <c r="AJ210" s="429" t="str">
        <f t="shared" si="188"/>
        <v/>
      </c>
      <c r="AK210" s="429" t="str">
        <f t="shared" si="189"/>
        <v/>
      </c>
      <c r="AL210" s="429" t="str">
        <f t="shared" si="190"/>
        <v/>
      </c>
      <c r="AM210" s="429" t="str">
        <f t="shared" si="191"/>
        <v/>
      </c>
      <c r="AN210" s="432"/>
      <c r="AO210" s="432"/>
      <c r="AP210" s="205"/>
      <c r="AQ210" s="205"/>
      <c r="AR210" s="205"/>
      <c r="AS210" s="205"/>
      <c r="AT210" s="205"/>
      <c r="AU210" s="205"/>
      <c r="AV210" s="205"/>
      <c r="AW210" s="205"/>
      <c r="AX210" s="205"/>
      <c r="AY210" s="205"/>
      <c r="AZ210" s="432"/>
      <c r="BU210" s="152">
        <v>188</v>
      </c>
      <c r="BV210" s="433" t="str">
        <f t="shared" si="179"/>
        <v/>
      </c>
      <c r="BW210" s="433" t="str">
        <f t="shared" si="180"/>
        <v/>
      </c>
      <c r="BX210" s="434" t="str">
        <f t="shared" si="181"/>
        <v/>
      </c>
      <c r="BY210" s="205" t="str">
        <f t="shared" si="229"/>
        <v/>
      </c>
      <c r="BZ210" s="205" t="str">
        <f t="shared" si="230"/>
        <v/>
      </c>
      <c r="CA210" s="207" t="str">
        <f t="shared" si="231"/>
        <v/>
      </c>
      <c r="CB210" s="453" t="str">
        <f>IF(BY210="","",COUNTIF(BY$23:BY209,"&lt;1")+1)</f>
        <v/>
      </c>
      <c r="CC210" s="205" t="str">
        <f t="shared" si="232"/>
        <v/>
      </c>
      <c r="CD210" s="436" t="str">
        <f t="shared" si="233"/>
        <v/>
      </c>
      <c r="CE210" s="433" t="str">
        <f t="shared" si="236"/>
        <v/>
      </c>
      <c r="CF210" s="438" t="str">
        <f t="shared" si="234"/>
        <v/>
      </c>
      <c r="CG210" s="433" t="str">
        <f t="shared" si="235"/>
        <v/>
      </c>
      <c r="CH210" s="439"/>
      <c r="CI210" s="205" t="str">
        <f t="shared" si="192"/>
        <v/>
      </c>
      <c r="CJ210" s="205" t="str">
        <f t="shared" si="193"/>
        <v/>
      </c>
      <c r="CK210" s="205" t="str">
        <f>IF(OR(N210="PIPAY450",N210="PIPAY900"),MRIt(J210,M210,V210,N210),IF(N210="OGFConNEW",MRIt(H210,M210,V210,N210),IF(N210="PIOGFCPAY450",MAX(60,(0.3*J210)+35),"")))</f>
        <v/>
      </c>
      <c r="CL210" s="205" t="str">
        <f t="shared" si="194"/>
        <v/>
      </c>
      <c r="CM210" s="208">
        <f t="shared" si="195"/>
        <v>0</v>
      </c>
      <c r="CN210" s="440" t="str">
        <f>IFERROR(IF(N210="60PAY900",ADJ60x(CM210),IF(N210="75PAY450",ADJ75x(CM210),IF(N210="PIPAY900",ADJPoTthick(CM210,CL210),IF(N210="PIPAY450",ADJPoTthin(CM210,CL210),IF(N210="OGFConNEW",ADJPoTogfc(CL210),""))))),"must corr")</f>
        <v/>
      </c>
      <c r="CO210" s="441" t="str">
        <f t="shared" si="196"/>
        <v/>
      </c>
      <c r="CQ210" s="205" t="str">
        <f t="shared" si="197"/>
        <v/>
      </c>
      <c r="CR210" s="205" t="str">
        <f>IF(OR(N210="PIPAY450",N210="PIPAY900",N210="PIOGFCPAY450",N210="75OGFCPAY450"),MRIt(J210,M210,V210,N210),IF(N210="OGFConNEW",MRIt(H210,M210,V210,N210),""))</f>
        <v/>
      </c>
      <c r="CS210" s="205" t="str">
        <f t="shared" si="198"/>
        <v/>
      </c>
      <c r="CT210" s="208" t="str">
        <f t="shared" si="199"/>
        <v/>
      </c>
      <c r="CU210" s="440" t="str">
        <f>IFERROR(IF(N210="60PAY900",ADJ60x(CT210),IF(N210="75PAY450",ADJ75x(CT210),IF(N210="PIPAY900",ADJPoTthick(CT210,CS210),IF(N210="PIPAY450",ADJPoTthin(CT210,CS210),IF(N210="OGFConNEW",ADJPoTogfc(CS210),""))))),"must corr")</f>
        <v/>
      </c>
      <c r="CV210" s="442" t="str">
        <f t="shared" si="200"/>
        <v/>
      </c>
      <c r="CW210" s="443"/>
      <c r="CY210" s="207"/>
      <c r="CZ210" s="444" t="s">
        <v>1876</v>
      </c>
      <c r="DA210" s="445" t="str">
        <f>IFERROR(IF(AZ210=TRUE,corval(CO210,CV210),CO210),CZ210)</f>
        <v/>
      </c>
      <c r="DB210" s="205" t="b">
        <f t="shared" si="201"/>
        <v>0</v>
      </c>
      <c r="DC210" s="205" t="b">
        <f t="shared" si="202"/>
        <v>1</v>
      </c>
      <c r="DD210" s="205" t="b">
        <f t="shared" si="203"/>
        <v>1</v>
      </c>
      <c r="DE210" s="446" t="str">
        <f t="shared" si="204"/>
        <v/>
      </c>
      <c r="DG210" s="208" t="str">
        <f t="shared" si="205"/>
        <v/>
      </c>
      <c r="DH210" s="208">
        <f t="shared" si="206"/>
        <v>0</v>
      </c>
      <c r="DI210" s="205" t="e">
        <f t="shared" si="207"/>
        <v>#VALUE!</v>
      </c>
      <c r="DJ210" s="205" t="e">
        <f t="shared" si="208"/>
        <v>#VALUE!</v>
      </c>
      <c r="DK210" s="205" t="e">
        <f t="shared" si="209"/>
        <v>#VALUE!</v>
      </c>
      <c r="DM210" s="208">
        <f t="shared" si="210"/>
        <v>0</v>
      </c>
      <c r="DN210" s="208">
        <f t="shared" si="211"/>
        <v>0</v>
      </c>
      <c r="DO210" s="205">
        <f t="shared" si="212"/>
        <v>75</v>
      </c>
      <c r="DP210" s="205">
        <f t="shared" si="213"/>
        <v>0</v>
      </c>
      <c r="DQ210" s="446" t="e">
        <f t="shared" ca="1" si="214"/>
        <v>#NAME?</v>
      </c>
      <c r="DR210" s="446" t="e">
        <f t="shared" ca="1" si="215"/>
        <v>#NAME?</v>
      </c>
      <c r="DT210" s="208">
        <f t="shared" si="216"/>
        <v>0</v>
      </c>
      <c r="DU210" s="446" t="e">
        <f t="shared" ca="1" si="217"/>
        <v>#NAME?</v>
      </c>
      <c r="DV210" s="446" t="e">
        <f t="shared" ca="1" si="218"/>
        <v>#NAME?</v>
      </c>
    </row>
    <row r="211" spans="1:126" ht="15.75" x14ac:dyDescent="0.25">
      <c r="A211" s="448" t="str">
        <f>IFERROR(ROUNDUP(IF(OR(N211="PIPAY450",N211="PIPAY900"),MRIt(J211,M211,V211,N211),IF(N211="PIOGFCPAY450",MAX(60,(0.3*J211)+35),"")),1),"")</f>
        <v/>
      </c>
      <c r="B211" s="413">
        <v>189</v>
      </c>
      <c r="C211" s="414"/>
      <c r="D211" s="449"/>
      <c r="E211" s="416" t="str">
        <f>IF('EXIST IP'!A190="","",'EXIST IP'!A190)</f>
        <v/>
      </c>
      <c r="F211" s="450" t="str">
        <f>IF('EXIST IP'!B190="","",'EXIST IP'!B190)</f>
        <v/>
      </c>
      <c r="G211" s="450" t="str">
        <f>IF('EXIST IP'!C190="","",'EXIST IP'!C190)</f>
        <v/>
      </c>
      <c r="H211" s="418" t="str">
        <f>IF('EXIST IP'!D190="","",'EXIST IP'!D190)</f>
        <v/>
      </c>
      <c r="I211" s="451" t="str">
        <f>IF(BASELINE!D190="","",BASELINE!D190)</f>
        <v/>
      </c>
      <c r="J211" s="420"/>
      <c r="K211" s="421"/>
      <c r="L211" s="422" t="str">
        <f>IF(FINAL!D190=0,"",FINAL!D190)</f>
        <v/>
      </c>
      <c r="M211" s="421"/>
      <c r="N211" s="421"/>
      <c r="O211" s="421"/>
      <c r="P211" s="423" t="str">
        <f t="shared" si="182"/>
        <v/>
      </c>
      <c r="Q211" s="424" t="str">
        <f t="shared" si="183"/>
        <v/>
      </c>
      <c r="R211" s="456"/>
      <c r="S211" s="452" t="str">
        <f t="shared" si="219"/>
        <v/>
      </c>
      <c r="T211" s="427" t="str">
        <f>IF(OR(BASELINE!I190&gt;BASELINE!J190,FINAL!I190&gt;FINAL!J190),"M.D.","")</f>
        <v/>
      </c>
      <c r="U211" s="428" t="str">
        <f t="shared" si="184"/>
        <v/>
      </c>
      <c r="V211" s="429" t="str">
        <f t="shared" si="185"/>
        <v/>
      </c>
      <c r="W211" s="429" t="str">
        <f t="shared" si="186"/>
        <v/>
      </c>
      <c r="X211" s="430" t="str">
        <f t="shared" si="220"/>
        <v/>
      </c>
      <c r="Y211" s="429" t="str">
        <f t="shared" si="221"/>
        <v/>
      </c>
      <c r="Z211" s="429" t="str">
        <f t="shared" si="222"/>
        <v/>
      </c>
      <c r="AA211" s="429" t="str">
        <f t="shared" si="223"/>
        <v/>
      </c>
      <c r="AB211" s="429" t="str">
        <f t="shared" si="224"/>
        <v/>
      </c>
      <c r="AC211" s="429" t="str">
        <f t="shared" si="225"/>
        <v/>
      </c>
      <c r="AD211" s="429" t="str">
        <f t="shared" si="226"/>
        <v/>
      </c>
      <c r="AE211" s="429" t="str">
        <f t="shared" si="187"/>
        <v/>
      </c>
      <c r="AF211" s="429" t="str">
        <f t="shared" si="177"/>
        <v/>
      </c>
      <c r="AG211" s="429" t="str">
        <f t="shared" si="227"/>
        <v/>
      </c>
      <c r="AH211" s="429" t="str">
        <f t="shared" si="228"/>
        <v/>
      </c>
      <c r="AI211" s="431" t="str">
        <f t="shared" si="178"/>
        <v/>
      </c>
      <c r="AJ211" s="429" t="str">
        <f t="shared" si="188"/>
        <v/>
      </c>
      <c r="AK211" s="429" t="str">
        <f t="shared" si="189"/>
        <v/>
      </c>
      <c r="AL211" s="429" t="str">
        <f t="shared" si="190"/>
        <v/>
      </c>
      <c r="AM211" s="429" t="str">
        <f t="shared" si="191"/>
        <v/>
      </c>
      <c r="AN211" s="432"/>
      <c r="AO211" s="432"/>
      <c r="AP211" s="205"/>
      <c r="AQ211" s="205"/>
      <c r="AR211" s="205"/>
      <c r="AS211" s="205"/>
      <c r="AT211" s="205"/>
      <c r="AU211" s="205"/>
      <c r="AV211" s="205"/>
      <c r="AW211" s="205"/>
      <c r="AX211" s="205"/>
      <c r="AY211" s="205"/>
      <c r="AZ211" s="432"/>
      <c r="BU211" s="152">
        <v>189</v>
      </c>
      <c r="BV211" s="433" t="str">
        <f t="shared" si="179"/>
        <v/>
      </c>
      <c r="BW211" s="433" t="str">
        <f t="shared" si="180"/>
        <v/>
      </c>
      <c r="BX211" s="434" t="str">
        <f t="shared" si="181"/>
        <v/>
      </c>
      <c r="BY211" s="205" t="str">
        <f t="shared" si="229"/>
        <v/>
      </c>
      <c r="BZ211" s="205" t="str">
        <f t="shared" si="230"/>
        <v/>
      </c>
      <c r="CA211" s="207" t="str">
        <f t="shared" si="231"/>
        <v/>
      </c>
      <c r="CB211" s="453" t="str">
        <f>IF(BY211="","",COUNTIF(BY$23:BY210,"&lt;1")+1)</f>
        <v/>
      </c>
      <c r="CC211" s="205" t="str">
        <f t="shared" si="232"/>
        <v/>
      </c>
      <c r="CD211" s="436" t="str">
        <f t="shared" si="233"/>
        <v/>
      </c>
      <c r="CE211" s="433" t="str">
        <f t="shared" si="236"/>
        <v/>
      </c>
      <c r="CF211" s="438" t="str">
        <f t="shared" si="234"/>
        <v/>
      </c>
      <c r="CG211" s="433" t="str">
        <f t="shared" si="235"/>
        <v/>
      </c>
      <c r="CH211" s="439"/>
      <c r="CI211" s="205" t="str">
        <f t="shared" si="192"/>
        <v/>
      </c>
      <c r="CJ211" s="205" t="str">
        <f t="shared" si="193"/>
        <v/>
      </c>
      <c r="CK211" s="205" t="str">
        <f>IF(OR(N211="PIPAY450",N211="PIPAY900"),MRIt(J211,M211,V211,N211),IF(N211="OGFConNEW",MRIt(H211,M211,V211,N211),IF(N211="PIOGFCPAY450",MAX(60,(0.3*J211)+35),"")))</f>
        <v/>
      </c>
      <c r="CL211" s="205" t="str">
        <f t="shared" si="194"/>
        <v/>
      </c>
      <c r="CM211" s="208">
        <f t="shared" si="195"/>
        <v>0</v>
      </c>
      <c r="CN211" s="440" t="str">
        <f>IFERROR(IF(N211="60PAY900",ADJ60x(CM211),IF(N211="75PAY450",ADJ75x(CM211),IF(N211="PIPAY900",ADJPoTthick(CM211,CL211),IF(N211="PIPAY450",ADJPoTthin(CM211,CL211),IF(N211="OGFConNEW",ADJPoTogfc(CL211),""))))),"must corr")</f>
        <v/>
      </c>
      <c r="CO211" s="441" t="str">
        <f t="shared" si="196"/>
        <v/>
      </c>
      <c r="CQ211" s="205" t="str">
        <f t="shared" si="197"/>
        <v/>
      </c>
      <c r="CR211" s="205" t="str">
        <f>IF(OR(N211="PIPAY450",N211="PIPAY900",N211="PIOGFCPAY450",N211="75OGFCPAY450"),MRIt(J211,M211,V211,N211),IF(N211="OGFConNEW",MRIt(H211,M211,V211,N211),""))</f>
        <v/>
      </c>
      <c r="CS211" s="205" t="str">
        <f t="shared" si="198"/>
        <v/>
      </c>
      <c r="CT211" s="208" t="str">
        <f t="shared" si="199"/>
        <v/>
      </c>
      <c r="CU211" s="440" t="str">
        <f>IFERROR(IF(N211="60PAY900",ADJ60x(CT211),IF(N211="75PAY450",ADJ75x(CT211),IF(N211="PIPAY900",ADJPoTthick(CT211,CS211),IF(N211="PIPAY450",ADJPoTthin(CT211,CS211),IF(N211="OGFConNEW",ADJPoTogfc(CS211),""))))),"must corr")</f>
        <v/>
      </c>
      <c r="CV211" s="442" t="str">
        <f t="shared" si="200"/>
        <v/>
      </c>
      <c r="CW211" s="443"/>
      <c r="CY211" s="207"/>
      <c r="CZ211" s="444" t="s">
        <v>1876</v>
      </c>
      <c r="DA211" s="445" t="str">
        <f>IFERROR(IF(AZ211=TRUE,corval(CO211,CV211),CO211),CZ211)</f>
        <v/>
      </c>
      <c r="DB211" s="205" t="b">
        <f t="shared" si="201"/>
        <v>0</v>
      </c>
      <c r="DC211" s="205" t="b">
        <f t="shared" si="202"/>
        <v>1</v>
      </c>
      <c r="DD211" s="205" t="b">
        <f t="shared" si="203"/>
        <v>1</v>
      </c>
      <c r="DE211" s="446" t="str">
        <f t="shared" si="204"/>
        <v/>
      </c>
      <c r="DG211" s="208" t="str">
        <f t="shared" si="205"/>
        <v/>
      </c>
      <c r="DH211" s="208">
        <f t="shared" si="206"/>
        <v>0</v>
      </c>
      <c r="DI211" s="205" t="e">
        <f t="shared" si="207"/>
        <v>#VALUE!</v>
      </c>
      <c r="DJ211" s="205" t="e">
        <f t="shared" si="208"/>
        <v>#VALUE!</v>
      </c>
      <c r="DK211" s="205" t="e">
        <f t="shared" si="209"/>
        <v>#VALUE!</v>
      </c>
      <c r="DM211" s="208">
        <f t="shared" si="210"/>
        <v>0</v>
      </c>
      <c r="DN211" s="208">
        <f t="shared" si="211"/>
        <v>0</v>
      </c>
      <c r="DO211" s="205">
        <f t="shared" si="212"/>
        <v>75</v>
      </c>
      <c r="DP211" s="205">
        <f t="shared" si="213"/>
        <v>0</v>
      </c>
      <c r="DQ211" s="446" t="e">
        <f t="shared" ca="1" si="214"/>
        <v>#NAME?</v>
      </c>
      <c r="DR211" s="446" t="e">
        <f t="shared" ca="1" si="215"/>
        <v>#NAME?</v>
      </c>
      <c r="DT211" s="208">
        <f t="shared" si="216"/>
        <v>0</v>
      </c>
      <c r="DU211" s="446" t="e">
        <f t="shared" ca="1" si="217"/>
        <v>#NAME?</v>
      </c>
      <c r="DV211" s="446" t="e">
        <f t="shared" ca="1" si="218"/>
        <v>#NAME?</v>
      </c>
    </row>
    <row r="212" spans="1:126" ht="15.75" customHeight="1" thickBot="1" x14ac:dyDescent="0.3">
      <c r="A212" s="448" t="str">
        <f>IFERROR(ROUNDUP(IF(OR(N212="PIPAY450",N212="PIPAY900"),MRIt(J212,M212,V212,N212),IF(N212="PIOGFCPAY450",MAX(60,(0.3*J212)+35),"")),1),"")</f>
        <v/>
      </c>
      <c r="B212" s="413">
        <v>190</v>
      </c>
      <c r="C212" s="414"/>
      <c r="D212" s="449"/>
      <c r="E212" s="457" t="str">
        <f>IF('EXIST IP'!A191="","",'EXIST IP'!A191)</f>
        <v/>
      </c>
      <c r="F212" s="458" t="str">
        <f>IF('EXIST IP'!B191="","",'EXIST IP'!B191)</f>
        <v/>
      </c>
      <c r="G212" s="458" t="str">
        <f>IF('EXIST IP'!C191="","",'EXIST IP'!C191)</f>
        <v/>
      </c>
      <c r="H212" s="459" t="str">
        <f>IF('EXIST IP'!D191="","",'EXIST IP'!D191)</f>
        <v/>
      </c>
      <c r="I212" s="460" t="str">
        <f>IF(BASELINE!D191="","",BASELINE!D191)</f>
        <v/>
      </c>
      <c r="J212" s="420"/>
      <c r="K212" s="421"/>
      <c r="L212" s="422" t="str">
        <f>IF(FINAL!D191=0,"",FINAL!D191)</f>
        <v/>
      </c>
      <c r="M212" s="421"/>
      <c r="N212" s="421"/>
      <c r="O212" s="421"/>
      <c r="P212" s="423" t="str">
        <f t="shared" si="182"/>
        <v/>
      </c>
      <c r="Q212" s="424" t="str">
        <f t="shared" si="183"/>
        <v/>
      </c>
      <c r="R212" s="456"/>
      <c r="S212" s="452" t="str">
        <f t="shared" si="219"/>
        <v/>
      </c>
      <c r="T212" s="427" t="str">
        <f>IF(OR(BASELINE!I191&gt;BASELINE!J191,FINAL!I191&gt;FINAL!J191),"M.D.","")</f>
        <v/>
      </c>
      <c r="U212" s="428" t="str">
        <f t="shared" si="184"/>
        <v/>
      </c>
      <c r="V212" s="429" t="str">
        <f t="shared" si="185"/>
        <v/>
      </c>
      <c r="W212" s="429" t="str">
        <f t="shared" si="186"/>
        <v/>
      </c>
      <c r="X212" s="430" t="str">
        <f t="shared" si="220"/>
        <v/>
      </c>
      <c r="Y212" s="429" t="str">
        <f t="shared" si="221"/>
        <v/>
      </c>
      <c r="Z212" s="429" t="str">
        <f t="shared" si="222"/>
        <v/>
      </c>
      <c r="AA212" s="429" t="str">
        <f t="shared" si="223"/>
        <v/>
      </c>
      <c r="AB212" s="429" t="str">
        <f t="shared" si="224"/>
        <v/>
      </c>
      <c r="AC212" s="429" t="str">
        <f t="shared" si="225"/>
        <v/>
      </c>
      <c r="AD212" s="429" t="str">
        <f t="shared" si="226"/>
        <v/>
      </c>
      <c r="AE212" s="429" t="str">
        <f t="shared" si="187"/>
        <v/>
      </c>
      <c r="AF212" s="429" t="str">
        <f t="shared" si="177"/>
        <v/>
      </c>
      <c r="AG212" s="429" t="str">
        <f t="shared" si="227"/>
        <v/>
      </c>
      <c r="AH212" s="429" t="str">
        <f t="shared" si="228"/>
        <v/>
      </c>
      <c r="AI212" s="431" t="str">
        <f t="shared" si="178"/>
        <v/>
      </c>
      <c r="AJ212" s="429" t="str">
        <f t="shared" si="188"/>
        <v/>
      </c>
      <c r="AK212" s="429" t="str">
        <f t="shared" si="189"/>
        <v/>
      </c>
      <c r="AL212" s="429" t="str">
        <f t="shared" si="190"/>
        <v/>
      </c>
      <c r="AM212" s="429" t="str">
        <f t="shared" si="191"/>
        <v/>
      </c>
      <c r="AN212" s="432"/>
      <c r="AO212" s="432"/>
      <c r="AP212" s="205"/>
      <c r="AQ212" s="205"/>
      <c r="AR212" s="205"/>
      <c r="AS212" s="205"/>
      <c r="AT212" s="205"/>
      <c r="AU212" s="205"/>
      <c r="AV212" s="205"/>
      <c r="AW212" s="205"/>
      <c r="AX212" s="205"/>
      <c r="AY212" s="205"/>
      <c r="AZ212" s="432"/>
      <c r="BU212" s="152">
        <v>190</v>
      </c>
      <c r="BV212" s="433" t="str">
        <f t="shared" si="179"/>
        <v/>
      </c>
      <c r="BW212" s="433" t="str">
        <f t="shared" si="180"/>
        <v/>
      </c>
      <c r="BX212" s="434" t="str">
        <f t="shared" si="181"/>
        <v/>
      </c>
      <c r="BY212" s="205" t="str">
        <f t="shared" si="229"/>
        <v/>
      </c>
      <c r="BZ212" s="205" t="str">
        <f t="shared" si="230"/>
        <v/>
      </c>
      <c r="CA212" s="207" t="str">
        <f t="shared" si="231"/>
        <v/>
      </c>
      <c r="CB212" s="453" t="str">
        <f>IF(BY212="","",COUNTIF(BY$23:BY211,"&lt;1")+1)</f>
        <v/>
      </c>
      <c r="CC212" s="205" t="str">
        <f t="shared" si="232"/>
        <v/>
      </c>
      <c r="CD212" s="436" t="str">
        <f t="shared" si="233"/>
        <v/>
      </c>
      <c r="CE212" s="433" t="str">
        <f t="shared" si="236"/>
        <v/>
      </c>
      <c r="CF212" s="438" t="str">
        <f t="shared" si="234"/>
        <v/>
      </c>
      <c r="CG212" s="433" t="str">
        <f t="shared" si="235"/>
        <v/>
      </c>
      <c r="CH212" s="439"/>
      <c r="CI212" s="205" t="str">
        <f t="shared" si="192"/>
        <v/>
      </c>
      <c r="CJ212" s="205" t="str">
        <f t="shared" si="193"/>
        <v/>
      </c>
      <c r="CK212" s="205" t="str">
        <f>IF(OR(N212="PIPAY450",N212="PIPAY900"),MRIt(J212,M212,V212,N212),IF(N212="OGFConNEW",MRIt(H212,M212,V212,N212),IF(N212="PIOGFCPAY450",MAX(60,(0.3*J212)+35),"")))</f>
        <v/>
      </c>
      <c r="CL212" s="205" t="str">
        <f t="shared" si="194"/>
        <v/>
      </c>
      <c r="CM212" s="208">
        <f t="shared" si="195"/>
        <v>0</v>
      </c>
      <c r="CN212" s="440" t="str">
        <f>IFERROR(IF(N212="60PAY900",ADJ60x(CM212),IF(N212="75PAY450",ADJ75x(CM212),IF(N212="PIPAY900",ADJPoTthick(CM212,CL212),IF(N212="PIPAY450",ADJPoTthin(CM212,CL212),IF(N212="OGFConNEW",ADJPoTogfc(CL212),""))))),"must corr")</f>
        <v/>
      </c>
      <c r="CO212" s="441" t="str">
        <f t="shared" si="196"/>
        <v/>
      </c>
      <c r="CQ212" s="205" t="str">
        <f t="shared" si="197"/>
        <v/>
      </c>
      <c r="CR212" s="205" t="str">
        <f>IF(OR(N212="PIPAY450",N212="PIPAY900",N212="PIOGFCPAY450",N212="75OGFCPAY450"),MRIt(J212,M212,V212,N212),IF(N212="OGFConNEW",MRIt(H212,M212,V212,N212),""))</f>
        <v/>
      </c>
      <c r="CS212" s="205" t="str">
        <f t="shared" si="198"/>
        <v/>
      </c>
      <c r="CT212" s="208" t="str">
        <f t="shared" si="199"/>
        <v/>
      </c>
      <c r="CU212" s="440" t="str">
        <f>IFERROR(IF(N212="60PAY900",ADJ60x(CT212),IF(N212="75PAY450",ADJ75x(CT212),IF(N212="PIPAY900",ADJPoTthick(CT212,CS212),IF(N212="PIPAY450",ADJPoTthin(CT212,CS212),IF(N212="OGFConNEW",ADJPoTogfc(CS212),""))))),"must corr")</f>
        <v/>
      </c>
      <c r="CV212" s="442" t="str">
        <f t="shared" si="200"/>
        <v/>
      </c>
      <c r="CW212" s="443"/>
      <c r="CY212" s="207"/>
      <c r="CZ212" s="444" t="s">
        <v>1876</v>
      </c>
      <c r="DA212" s="445" t="str">
        <f>IFERROR(IF(AZ212=TRUE,corval(CO212,CV212),CO212),CZ212)</f>
        <v/>
      </c>
      <c r="DB212" s="205" t="b">
        <f t="shared" si="201"/>
        <v>0</v>
      </c>
      <c r="DC212" s="205" t="b">
        <f t="shared" si="202"/>
        <v>1</v>
      </c>
      <c r="DD212" s="205" t="b">
        <f t="shared" si="203"/>
        <v>1</v>
      </c>
      <c r="DE212" s="446" t="str">
        <f t="shared" si="204"/>
        <v/>
      </c>
      <c r="DG212" s="208" t="str">
        <f t="shared" si="205"/>
        <v/>
      </c>
      <c r="DH212" s="208">
        <f t="shared" si="206"/>
        <v>0</v>
      </c>
      <c r="DI212" s="205" t="e">
        <f t="shared" si="207"/>
        <v>#VALUE!</v>
      </c>
      <c r="DJ212" s="205" t="e">
        <f t="shared" si="208"/>
        <v>#VALUE!</v>
      </c>
      <c r="DK212" s="205" t="e">
        <f t="shared" si="209"/>
        <v>#VALUE!</v>
      </c>
      <c r="DM212" s="208">
        <f t="shared" si="210"/>
        <v>0</v>
      </c>
      <c r="DN212" s="208">
        <f t="shared" si="211"/>
        <v>0</v>
      </c>
      <c r="DO212" s="205">
        <f t="shared" si="212"/>
        <v>75</v>
      </c>
      <c r="DP212" s="205">
        <f t="shared" si="213"/>
        <v>0</v>
      </c>
      <c r="DQ212" s="446" t="e">
        <f t="shared" ca="1" si="214"/>
        <v>#NAME?</v>
      </c>
      <c r="DR212" s="446" t="e">
        <f t="shared" ca="1" si="215"/>
        <v>#NAME?</v>
      </c>
      <c r="DT212" s="208">
        <f t="shared" si="216"/>
        <v>0</v>
      </c>
      <c r="DU212" s="446" t="e">
        <f t="shared" ca="1" si="217"/>
        <v>#NAME?</v>
      </c>
      <c r="DV212" s="446" t="e">
        <f t="shared" ca="1" si="218"/>
        <v>#NAME?</v>
      </c>
    </row>
    <row r="213" spans="1:126" ht="15.75" x14ac:dyDescent="0.25">
      <c r="A213" s="448" t="str">
        <f>IFERROR(ROUNDUP(IF(OR(N213="PIPAY450",N213="PIPAY900"),MRIt(J213,M213,V213,N213),IF(N213="PIOGFCPAY450",MAX(60,(0.3*J213)+35),"")),1),"")</f>
        <v/>
      </c>
      <c r="B213" s="413">
        <v>191</v>
      </c>
      <c r="C213" s="414"/>
      <c r="D213" s="449"/>
      <c r="E213" s="416" t="str">
        <f>IF('EXIST IP'!A192="","",'EXIST IP'!A192)</f>
        <v/>
      </c>
      <c r="F213" s="450" t="str">
        <f>IF('EXIST IP'!B192="","",'EXIST IP'!B192)</f>
        <v/>
      </c>
      <c r="G213" s="450" t="str">
        <f>IF('EXIST IP'!C192="","",'EXIST IP'!C192)</f>
        <v/>
      </c>
      <c r="H213" s="418" t="str">
        <f>IF('EXIST IP'!D192="","",'EXIST IP'!D192)</f>
        <v/>
      </c>
      <c r="I213" s="451" t="str">
        <f>IF(BASELINE!D192="","",BASELINE!D192)</f>
        <v/>
      </c>
      <c r="J213" s="420"/>
      <c r="K213" s="421"/>
      <c r="L213" s="422" t="str">
        <f>IF(FINAL!D192=0,"",FINAL!D192)</f>
        <v/>
      </c>
      <c r="M213" s="421"/>
      <c r="N213" s="421"/>
      <c r="O213" s="421"/>
      <c r="P213" s="423" t="str">
        <f t="shared" si="182"/>
        <v/>
      </c>
      <c r="Q213" s="424" t="str">
        <f t="shared" si="183"/>
        <v/>
      </c>
      <c r="R213" s="456"/>
      <c r="S213" s="452" t="str">
        <f t="shared" si="219"/>
        <v/>
      </c>
      <c r="T213" s="427" t="str">
        <f>IF(OR(BASELINE!I192&gt;BASELINE!J192,FINAL!I192&gt;FINAL!J192),"M.D.","")</f>
        <v/>
      </c>
      <c r="U213" s="428" t="str">
        <f t="shared" si="184"/>
        <v/>
      </c>
      <c r="V213" s="429" t="str">
        <f t="shared" si="185"/>
        <v/>
      </c>
      <c r="W213" s="429" t="str">
        <f t="shared" si="186"/>
        <v/>
      </c>
      <c r="X213" s="430" t="str">
        <f t="shared" si="220"/>
        <v/>
      </c>
      <c r="Y213" s="429" t="str">
        <f t="shared" si="221"/>
        <v/>
      </c>
      <c r="Z213" s="429" t="str">
        <f t="shared" si="222"/>
        <v/>
      </c>
      <c r="AA213" s="429" t="str">
        <f t="shared" si="223"/>
        <v/>
      </c>
      <c r="AB213" s="429" t="str">
        <f t="shared" si="224"/>
        <v/>
      </c>
      <c r="AC213" s="429" t="str">
        <f t="shared" si="225"/>
        <v/>
      </c>
      <c r="AD213" s="429" t="str">
        <f t="shared" si="226"/>
        <v/>
      </c>
      <c r="AE213" s="429" t="str">
        <f t="shared" si="187"/>
        <v/>
      </c>
      <c r="AF213" s="429" t="str">
        <f t="shared" si="177"/>
        <v/>
      </c>
      <c r="AG213" s="429" t="str">
        <f t="shared" si="227"/>
        <v/>
      </c>
      <c r="AH213" s="429" t="str">
        <f t="shared" si="228"/>
        <v/>
      </c>
      <c r="AI213" s="431" t="str">
        <f t="shared" si="178"/>
        <v/>
      </c>
      <c r="AJ213" s="429" t="str">
        <f t="shared" si="188"/>
        <v/>
      </c>
      <c r="AK213" s="429" t="str">
        <f t="shared" si="189"/>
        <v/>
      </c>
      <c r="AL213" s="429" t="str">
        <f t="shared" si="190"/>
        <v/>
      </c>
      <c r="AM213" s="429" t="str">
        <f t="shared" si="191"/>
        <v/>
      </c>
      <c r="AN213" s="432"/>
      <c r="AO213" s="432"/>
      <c r="AP213" s="205"/>
      <c r="AQ213" s="205"/>
      <c r="AR213" s="205"/>
      <c r="AS213" s="205"/>
      <c r="AT213" s="205"/>
      <c r="AU213" s="205"/>
      <c r="AV213" s="205"/>
      <c r="AW213" s="205"/>
      <c r="AX213" s="205"/>
      <c r="AY213" s="205"/>
      <c r="AZ213" s="432"/>
      <c r="BU213" s="152">
        <v>191</v>
      </c>
      <c r="BV213" s="433" t="str">
        <f t="shared" si="179"/>
        <v/>
      </c>
      <c r="BW213" s="433" t="str">
        <f t="shared" si="180"/>
        <v/>
      </c>
      <c r="BX213" s="434" t="str">
        <f t="shared" si="181"/>
        <v/>
      </c>
      <c r="BY213" s="205" t="str">
        <f t="shared" si="229"/>
        <v/>
      </c>
      <c r="BZ213" s="205" t="str">
        <f t="shared" si="230"/>
        <v/>
      </c>
      <c r="CA213" s="207" t="str">
        <f t="shared" si="231"/>
        <v/>
      </c>
      <c r="CB213" s="453" t="str">
        <f>IF(BY213="","",COUNTIF(BY$23:BY212,"&lt;1")+1)</f>
        <v/>
      </c>
      <c r="CC213" s="205" t="str">
        <f t="shared" si="232"/>
        <v/>
      </c>
      <c r="CD213" s="436" t="str">
        <f t="shared" si="233"/>
        <v/>
      </c>
      <c r="CE213" s="433" t="str">
        <f t="shared" si="236"/>
        <v/>
      </c>
      <c r="CF213" s="438" t="str">
        <f t="shared" si="234"/>
        <v/>
      </c>
      <c r="CG213" s="433" t="str">
        <f t="shared" si="235"/>
        <v/>
      </c>
      <c r="CH213" s="439"/>
      <c r="CI213" s="205" t="str">
        <f t="shared" si="192"/>
        <v/>
      </c>
      <c r="CJ213" s="205" t="str">
        <f t="shared" si="193"/>
        <v/>
      </c>
      <c r="CK213" s="205" t="str">
        <f>IF(OR(N213="PIPAY450",N213="PIPAY900"),MRIt(J213,M213,V213,N213),IF(N213="OGFConNEW",MRIt(H213,M213,V213,N213),IF(N213="PIOGFCPAY450",MAX(60,(0.3*J213)+35),"")))</f>
        <v/>
      </c>
      <c r="CL213" s="205" t="str">
        <f t="shared" si="194"/>
        <v/>
      </c>
      <c r="CM213" s="208">
        <f t="shared" si="195"/>
        <v>0</v>
      </c>
      <c r="CN213" s="440" t="str">
        <f>IFERROR(IF(N213="60PAY900",ADJ60x(CM213),IF(N213="75PAY450",ADJ75x(CM213),IF(N213="PIPAY900",ADJPoTthick(CM213,CL213),IF(N213="PIPAY450",ADJPoTthin(CM213,CL213),IF(N213="OGFConNEW",ADJPoTogfc(CL213),""))))),"must corr")</f>
        <v/>
      </c>
      <c r="CO213" s="441" t="str">
        <f t="shared" si="196"/>
        <v/>
      </c>
      <c r="CQ213" s="205" t="str">
        <f t="shared" si="197"/>
        <v/>
      </c>
      <c r="CR213" s="205" t="str">
        <f>IF(OR(N213="PIPAY450",N213="PIPAY900",N213="PIOGFCPAY450",N213="75OGFCPAY450"),MRIt(J213,M213,V213,N213),IF(N213="OGFConNEW",MRIt(H213,M213,V213,N213),""))</f>
        <v/>
      </c>
      <c r="CS213" s="205" t="str">
        <f t="shared" si="198"/>
        <v/>
      </c>
      <c r="CT213" s="208" t="str">
        <f t="shared" si="199"/>
        <v/>
      </c>
      <c r="CU213" s="440" t="str">
        <f>IFERROR(IF(N213="60PAY900",ADJ60x(CT213),IF(N213="75PAY450",ADJ75x(CT213),IF(N213="PIPAY900",ADJPoTthick(CT213,CS213),IF(N213="PIPAY450",ADJPoTthin(CT213,CS213),IF(N213="OGFConNEW",ADJPoTogfc(CS213),""))))),"must corr")</f>
        <v/>
      </c>
      <c r="CV213" s="442" t="str">
        <f t="shared" si="200"/>
        <v/>
      </c>
      <c r="CW213" s="443"/>
      <c r="CY213" s="207"/>
      <c r="CZ213" s="444" t="s">
        <v>1876</v>
      </c>
      <c r="DA213" s="445" t="str">
        <f>IFERROR(IF(AZ213=TRUE,corval(CO213,CV213),CO213),CZ213)</f>
        <v/>
      </c>
      <c r="DB213" s="205" t="b">
        <f t="shared" si="201"/>
        <v>0</v>
      </c>
      <c r="DC213" s="205" t="b">
        <f t="shared" si="202"/>
        <v>1</v>
      </c>
      <c r="DD213" s="205" t="b">
        <f t="shared" si="203"/>
        <v>1</v>
      </c>
      <c r="DE213" s="446" t="str">
        <f t="shared" si="204"/>
        <v/>
      </c>
      <c r="DG213" s="208" t="str">
        <f t="shared" si="205"/>
        <v/>
      </c>
      <c r="DH213" s="208">
        <f t="shared" si="206"/>
        <v>0</v>
      </c>
      <c r="DI213" s="205" t="e">
        <f t="shared" si="207"/>
        <v>#VALUE!</v>
      </c>
      <c r="DJ213" s="205" t="e">
        <f t="shared" si="208"/>
        <v>#VALUE!</v>
      </c>
      <c r="DK213" s="205" t="e">
        <f t="shared" si="209"/>
        <v>#VALUE!</v>
      </c>
      <c r="DM213" s="208">
        <f t="shared" si="210"/>
        <v>0</v>
      </c>
      <c r="DN213" s="208">
        <f t="shared" si="211"/>
        <v>0</v>
      </c>
      <c r="DO213" s="205">
        <f t="shared" si="212"/>
        <v>75</v>
      </c>
      <c r="DP213" s="205">
        <f t="shared" si="213"/>
        <v>0</v>
      </c>
      <c r="DQ213" s="446" t="e">
        <f t="shared" ca="1" si="214"/>
        <v>#NAME?</v>
      </c>
      <c r="DR213" s="446" t="e">
        <f t="shared" ca="1" si="215"/>
        <v>#NAME?</v>
      </c>
      <c r="DT213" s="208">
        <f t="shared" si="216"/>
        <v>0</v>
      </c>
      <c r="DU213" s="446" t="e">
        <f t="shared" ca="1" si="217"/>
        <v>#NAME?</v>
      </c>
      <c r="DV213" s="446" t="e">
        <f t="shared" ca="1" si="218"/>
        <v>#NAME?</v>
      </c>
    </row>
    <row r="214" spans="1:126" ht="16.5" thickBot="1" x14ac:dyDescent="0.3">
      <c r="A214" s="448" t="str">
        <f>IFERROR(ROUNDUP(IF(OR(N214="PIPAY450",N214="PIPAY900"),MRIt(J214,M214,V214,N214),IF(N214="PIOGFCPAY450",MAX(60,(0.3*J214)+35),"")),1),"")</f>
        <v/>
      </c>
      <c r="B214" s="413">
        <v>192</v>
      </c>
      <c r="C214" s="414"/>
      <c r="D214" s="449"/>
      <c r="E214" s="457" t="str">
        <f>IF('EXIST IP'!A193="","",'EXIST IP'!A193)</f>
        <v/>
      </c>
      <c r="F214" s="458" t="str">
        <f>IF('EXIST IP'!B193="","",'EXIST IP'!B193)</f>
        <v/>
      </c>
      <c r="G214" s="458" t="str">
        <f>IF('EXIST IP'!C193="","",'EXIST IP'!C193)</f>
        <v/>
      </c>
      <c r="H214" s="459" t="str">
        <f>IF('EXIST IP'!D193="","",'EXIST IP'!D193)</f>
        <v/>
      </c>
      <c r="I214" s="460" t="str">
        <f>IF(BASELINE!D193="","",BASELINE!D193)</f>
        <v/>
      </c>
      <c r="J214" s="420"/>
      <c r="K214" s="421"/>
      <c r="L214" s="422" t="str">
        <f>IF(FINAL!D193=0,"",FINAL!D193)</f>
        <v/>
      </c>
      <c r="M214" s="421"/>
      <c r="N214" s="421"/>
      <c r="O214" s="421"/>
      <c r="P214" s="423" t="str">
        <f t="shared" si="182"/>
        <v/>
      </c>
      <c r="Q214" s="424" t="str">
        <f t="shared" si="183"/>
        <v/>
      </c>
      <c r="R214" s="456"/>
      <c r="S214" s="452" t="str">
        <f t="shared" si="219"/>
        <v/>
      </c>
      <c r="T214" s="427" t="str">
        <f>IF(OR(BASELINE!I193&gt;BASELINE!J193,FINAL!I193&gt;FINAL!J193),"M.D.","")</f>
        <v/>
      </c>
      <c r="U214" s="428" t="str">
        <f t="shared" si="184"/>
        <v/>
      </c>
      <c r="V214" s="429" t="str">
        <f t="shared" si="185"/>
        <v/>
      </c>
      <c r="W214" s="429" t="str">
        <f t="shared" si="186"/>
        <v/>
      </c>
      <c r="X214" s="430" t="str">
        <f t="shared" si="220"/>
        <v/>
      </c>
      <c r="Y214" s="429" t="str">
        <f t="shared" si="221"/>
        <v/>
      </c>
      <c r="Z214" s="429" t="str">
        <f t="shared" si="222"/>
        <v/>
      </c>
      <c r="AA214" s="429" t="str">
        <f t="shared" si="223"/>
        <v/>
      </c>
      <c r="AB214" s="429" t="str">
        <f t="shared" si="224"/>
        <v/>
      </c>
      <c r="AC214" s="429" t="str">
        <f t="shared" si="225"/>
        <v/>
      </c>
      <c r="AD214" s="429" t="str">
        <f t="shared" si="226"/>
        <v/>
      </c>
      <c r="AE214" s="429" t="str">
        <f t="shared" si="187"/>
        <v/>
      </c>
      <c r="AF214" s="429" t="str">
        <f t="shared" si="177"/>
        <v/>
      </c>
      <c r="AG214" s="429" t="str">
        <f t="shared" si="227"/>
        <v/>
      </c>
      <c r="AH214" s="429" t="str">
        <f t="shared" si="228"/>
        <v/>
      </c>
      <c r="AI214" s="431" t="str">
        <f t="shared" si="178"/>
        <v/>
      </c>
      <c r="AJ214" s="429" t="str">
        <f t="shared" si="188"/>
        <v/>
      </c>
      <c r="AK214" s="429" t="str">
        <f t="shared" si="189"/>
        <v/>
      </c>
      <c r="AL214" s="429" t="str">
        <f t="shared" si="190"/>
        <v/>
      </c>
      <c r="AM214" s="429" t="str">
        <f t="shared" si="191"/>
        <v/>
      </c>
      <c r="AN214" s="432"/>
      <c r="AO214" s="432"/>
      <c r="AP214" s="205"/>
      <c r="AQ214" s="205"/>
      <c r="AR214" s="205"/>
      <c r="AS214" s="205"/>
      <c r="AT214" s="205"/>
      <c r="AU214" s="205"/>
      <c r="AV214" s="205"/>
      <c r="AW214" s="205"/>
      <c r="AX214" s="205"/>
      <c r="AY214" s="205"/>
      <c r="AZ214" s="432"/>
      <c r="BU214" s="152">
        <v>192</v>
      </c>
      <c r="BV214" s="433" t="str">
        <f t="shared" si="179"/>
        <v/>
      </c>
      <c r="BW214" s="433" t="str">
        <f t="shared" si="180"/>
        <v/>
      </c>
      <c r="BX214" s="434" t="str">
        <f t="shared" si="181"/>
        <v/>
      </c>
      <c r="BY214" s="205" t="str">
        <f t="shared" si="229"/>
        <v/>
      </c>
      <c r="BZ214" s="205" t="str">
        <f t="shared" si="230"/>
        <v/>
      </c>
      <c r="CA214" s="207" t="str">
        <f t="shared" si="231"/>
        <v/>
      </c>
      <c r="CB214" s="453" t="str">
        <f>IF(BY214="","",COUNTIF(BY$23:BY213,"&lt;1")+1)</f>
        <v/>
      </c>
      <c r="CC214" s="205" t="str">
        <f t="shared" si="232"/>
        <v/>
      </c>
      <c r="CD214" s="436" t="str">
        <f t="shared" si="233"/>
        <v/>
      </c>
      <c r="CE214" s="433" t="str">
        <f t="shared" si="236"/>
        <v/>
      </c>
      <c r="CF214" s="438" t="str">
        <f t="shared" si="234"/>
        <v/>
      </c>
      <c r="CG214" s="433" t="str">
        <f t="shared" si="235"/>
        <v/>
      </c>
      <c r="CH214" s="439"/>
      <c r="CI214" s="205" t="str">
        <f t="shared" si="192"/>
        <v/>
      </c>
      <c r="CJ214" s="205" t="str">
        <f t="shared" si="193"/>
        <v/>
      </c>
      <c r="CK214" s="205" t="str">
        <f>IF(OR(N214="PIPAY450",N214="PIPAY900"),MRIt(J214,M214,V214,N214),IF(N214="OGFConNEW",MRIt(H214,M214,V214,N214),IF(N214="PIOGFCPAY450",MAX(60,(0.3*J214)+35),"")))</f>
        <v/>
      </c>
      <c r="CL214" s="205" t="str">
        <f t="shared" si="194"/>
        <v/>
      </c>
      <c r="CM214" s="208">
        <f t="shared" si="195"/>
        <v>0</v>
      </c>
      <c r="CN214" s="440" t="str">
        <f>IFERROR(IF(N214="60PAY900",ADJ60x(CM214),IF(N214="75PAY450",ADJ75x(CM214),IF(N214="PIPAY900",ADJPoTthick(CM214,CL214),IF(N214="PIPAY450",ADJPoTthin(CM214,CL214),IF(N214="OGFConNEW",ADJPoTogfc(CL214),""))))),"must corr")</f>
        <v/>
      </c>
      <c r="CO214" s="441" t="str">
        <f t="shared" si="196"/>
        <v/>
      </c>
      <c r="CQ214" s="205" t="str">
        <f t="shared" si="197"/>
        <v/>
      </c>
      <c r="CR214" s="205" t="str">
        <f>IF(OR(N214="PIPAY450",N214="PIPAY900",N214="PIOGFCPAY450",N214="75OGFCPAY450"),MRIt(J214,M214,V214,N214),IF(N214="OGFConNEW",MRIt(H214,M214,V214,N214),""))</f>
        <v/>
      </c>
      <c r="CS214" s="205" t="str">
        <f t="shared" si="198"/>
        <v/>
      </c>
      <c r="CT214" s="208" t="str">
        <f t="shared" si="199"/>
        <v/>
      </c>
      <c r="CU214" s="440" t="str">
        <f>IFERROR(IF(N214="60PAY900",ADJ60x(CT214),IF(N214="75PAY450",ADJ75x(CT214),IF(N214="PIPAY900",ADJPoTthick(CT214,CS214),IF(N214="PIPAY450",ADJPoTthin(CT214,CS214),IF(N214="OGFConNEW",ADJPoTogfc(CS214),""))))),"must corr")</f>
        <v/>
      </c>
      <c r="CV214" s="442" t="str">
        <f t="shared" si="200"/>
        <v/>
      </c>
      <c r="CW214" s="443"/>
      <c r="CY214" s="207"/>
      <c r="CZ214" s="444" t="s">
        <v>1876</v>
      </c>
      <c r="DA214" s="445" t="str">
        <f>IFERROR(IF(AZ214=TRUE,corval(CO214,CV214),CO214),CZ214)</f>
        <v/>
      </c>
      <c r="DB214" s="205" t="b">
        <f t="shared" si="201"/>
        <v>0</v>
      </c>
      <c r="DC214" s="205" t="b">
        <f t="shared" si="202"/>
        <v>1</v>
      </c>
      <c r="DD214" s="205" t="b">
        <f t="shared" si="203"/>
        <v>1</v>
      </c>
      <c r="DE214" s="446" t="str">
        <f t="shared" si="204"/>
        <v/>
      </c>
      <c r="DG214" s="208" t="str">
        <f t="shared" si="205"/>
        <v/>
      </c>
      <c r="DH214" s="208">
        <f t="shared" si="206"/>
        <v>0</v>
      </c>
      <c r="DI214" s="205" t="e">
        <f t="shared" si="207"/>
        <v>#VALUE!</v>
      </c>
      <c r="DJ214" s="205" t="e">
        <f t="shared" si="208"/>
        <v>#VALUE!</v>
      </c>
      <c r="DK214" s="205" t="e">
        <f t="shared" si="209"/>
        <v>#VALUE!</v>
      </c>
      <c r="DM214" s="208">
        <f t="shared" si="210"/>
        <v>0</v>
      </c>
      <c r="DN214" s="208">
        <f t="shared" si="211"/>
        <v>0</v>
      </c>
      <c r="DO214" s="205">
        <f t="shared" si="212"/>
        <v>75</v>
      </c>
      <c r="DP214" s="205">
        <f t="shared" si="213"/>
        <v>0</v>
      </c>
      <c r="DQ214" s="446" t="e">
        <f t="shared" ca="1" si="214"/>
        <v>#NAME?</v>
      </c>
      <c r="DR214" s="446" t="e">
        <f t="shared" ca="1" si="215"/>
        <v>#NAME?</v>
      </c>
      <c r="DT214" s="208">
        <f t="shared" si="216"/>
        <v>0</v>
      </c>
      <c r="DU214" s="446" t="e">
        <f t="shared" ca="1" si="217"/>
        <v>#NAME?</v>
      </c>
      <c r="DV214" s="446" t="e">
        <f t="shared" ca="1" si="218"/>
        <v>#NAME?</v>
      </c>
    </row>
    <row r="215" spans="1:126" ht="15" customHeight="1" x14ac:dyDescent="0.25">
      <c r="A215" s="448" t="str">
        <f>IFERROR(ROUNDUP(IF(OR(N215="PIPAY450",N215="PIPAY900"),MRIt(J215,M215,V215,N215),IF(N215="PIOGFCPAY450",MAX(60,(0.3*J215)+35),"")),1),"")</f>
        <v/>
      </c>
      <c r="B215" s="413">
        <v>193</v>
      </c>
      <c r="C215" s="414"/>
      <c r="D215" s="449"/>
      <c r="E215" s="416" t="str">
        <f>IF('EXIST IP'!A194="","",'EXIST IP'!A194)</f>
        <v/>
      </c>
      <c r="F215" s="450" t="str">
        <f>IF('EXIST IP'!B194="","",'EXIST IP'!B194)</f>
        <v/>
      </c>
      <c r="G215" s="450" t="str">
        <f>IF('EXIST IP'!C194="","",'EXIST IP'!C194)</f>
        <v/>
      </c>
      <c r="H215" s="418" t="str">
        <f>IF('EXIST IP'!D194="","",'EXIST IP'!D194)</f>
        <v/>
      </c>
      <c r="I215" s="451" t="str">
        <f>IF(BASELINE!D194="","",BASELINE!D194)</f>
        <v/>
      </c>
      <c r="J215" s="420"/>
      <c r="K215" s="421"/>
      <c r="L215" s="422" t="str">
        <f>IF(FINAL!D194=0,"",FINAL!D194)</f>
        <v/>
      </c>
      <c r="M215" s="421"/>
      <c r="N215" s="421"/>
      <c r="O215" s="421"/>
      <c r="P215" s="423" t="str">
        <f t="shared" si="182"/>
        <v/>
      </c>
      <c r="Q215" s="424" t="str">
        <f t="shared" si="183"/>
        <v/>
      </c>
      <c r="R215" s="456"/>
      <c r="S215" s="452" t="str">
        <f t="shared" si="219"/>
        <v/>
      </c>
      <c r="T215" s="427" t="str">
        <f>IF(OR(BASELINE!I194&gt;BASELINE!J194,FINAL!I194&gt;FINAL!J194),"M.D.","")</f>
        <v/>
      </c>
      <c r="U215" s="428" t="str">
        <f t="shared" si="184"/>
        <v/>
      </c>
      <c r="V215" s="429" t="str">
        <f t="shared" si="185"/>
        <v/>
      </c>
      <c r="W215" s="429" t="str">
        <f t="shared" si="186"/>
        <v/>
      </c>
      <c r="X215" s="430" t="str">
        <f t="shared" si="220"/>
        <v/>
      </c>
      <c r="Y215" s="429" t="str">
        <f t="shared" si="221"/>
        <v/>
      </c>
      <c r="Z215" s="429" t="str">
        <f t="shared" si="222"/>
        <v/>
      </c>
      <c r="AA215" s="429" t="str">
        <f t="shared" si="223"/>
        <v/>
      </c>
      <c r="AB215" s="429" t="str">
        <f t="shared" si="224"/>
        <v/>
      </c>
      <c r="AC215" s="429" t="str">
        <f t="shared" si="225"/>
        <v/>
      </c>
      <c r="AD215" s="429" t="str">
        <f t="shared" si="226"/>
        <v/>
      </c>
      <c r="AE215" s="429" t="str">
        <f t="shared" si="187"/>
        <v/>
      </c>
      <c r="AF215" s="429" t="str">
        <f t="shared" ref="AF215:AF278" si="237">IF(F215="","",ROUND(IF(endpm&gt;begpm,AE215+G215/5280,IF(endpm&lt;begpm,AE215-G215/5280,"error")),2))</f>
        <v/>
      </c>
      <c r="AG215" s="429" t="str">
        <f t="shared" si="227"/>
        <v/>
      </c>
      <c r="AH215" s="429" t="str">
        <f t="shared" si="228"/>
        <v/>
      </c>
      <c r="AI215" s="431" t="str">
        <f t="shared" ref="AI215:AI278" si="238">IF(CC215="","",bidprice)</f>
        <v/>
      </c>
      <c r="AJ215" s="429" t="str">
        <f t="shared" si="188"/>
        <v/>
      </c>
      <c r="AK215" s="429" t="str">
        <f t="shared" si="189"/>
        <v/>
      </c>
      <c r="AL215" s="429" t="str">
        <f t="shared" si="190"/>
        <v/>
      </c>
      <c r="AM215" s="429" t="str">
        <f t="shared" si="191"/>
        <v/>
      </c>
      <c r="AN215" s="432"/>
      <c r="AO215" s="432"/>
      <c r="AP215" s="205"/>
      <c r="AQ215" s="205"/>
      <c r="AR215" s="205"/>
      <c r="AS215" s="205"/>
      <c r="AT215" s="205"/>
      <c r="AU215" s="205"/>
      <c r="AV215" s="205"/>
      <c r="AW215" s="205"/>
      <c r="AX215" s="205"/>
      <c r="AY215" s="205"/>
      <c r="AZ215" s="432"/>
      <c r="BU215" s="152">
        <v>193</v>
      </c>
      <c r="BV215" s="433" t="str">
        <f t="shared" ref="BV215:BV278" si="239">E215</f>
        <v/>
      </c>
      <c r="BW215" s="433" t="str">
        <f t="shared" ref="BW215:BW278" si="240">F215</f>
        <v/>
      </c>
      <c r="BX215" s="434" t="str">
        <f t="shared" ref="BX215:BX278" si="241">G215</f>
        <v/>
      </c>
      <c r="BY215" s="205" t="str">
        <f t="shared" si="229"/>
        <v/>
      </c>
      <c r="BZ215" s="205" t="str">
        <f t="shared" si="230"/>
        <v/>
      </c>
      <c r="CA215" s="207" t="str">
        <f t="shared" si="231"/>
        <v/>
      </c>
      <c r="CB215" s="453" t="str">
        <f>IF(BY215="","",COUNTIF(BY$23:BY214,"&lt;1")+1)</f>
        <v/>
      </c>
      <c r="CC215" s="205" t="str">
        <f t="shared" si="232"/>
        <v/>
      </c>
      <c r="CD215" s="436" t="str">
        <f t="shared" si="233"/>
        <v/>
      </c>
      <c r="CE215" s="433" t="str">
        <f t="shared" si="236"/>
        <v/>
      </c>
      <c r="CF215" s="438" t="str">
        <f t="shared" si="234"/>
        <v/>
      </c>
      <c r="CG215" s="433" t="str">
        <f t="shared" si="235"/>
        <v/>
      </c>
      <c r="CH215" s="439"/>
      <c r="CI215" s="205" t="str">
        <f t="shared" si="192"/>
        <v/>
      </c>
      <c r="CJ215" s="205" t="str">
        <f t="shared" si="193"/>
        <v/>
      </c>
      <c r="CK215" s="205" t="str">
        <f>IF(OR(N215="PIPAY450",N215="PIPAY900"),MRIt(J215,M215,V215,N215),IF(N215="OGFConNEW",MRIt(H215,M215,V215,N215),IF(N215="PIOGFCPAY450",MAX(60,(0.3*J215)+35),"")))</f>
        <v/>
      </c>
      <c r="CL215" s="205" t="str">
        <f t="shared" si="194"/>
        <v/>
      </c>
      <c r="CM215" s="208">
        <f t="shared" si="195"/>
        <v>0</v>
      </c>
      <c r="CN215" s="440" t="str">
        <f>IFERROR(IF(N215="60PAY900",ADJ60x(CM215),IF(N215="75PAY450",ADJ75x(CM215),IF(N215="PIPAY900",ADJPoTthick(CM215,CL215),IF(N215="PIPAY450",ADJPoTthin(CM215,CL215),IF(N215="OGFConNEW",ADJPoTogfc(CL215),""))))),"must corr")</f>
        <v/>
      </c>
      <c r="CO215" s="441" t="str">
        <f t="shared" si="196"/>
        <v/>
      </c>
      <c r="CQ215" s="205" t="str">
        <f t="shared" si="197"/>
        <v/>
      </c>
      <c r="CR215" s="205" t="str">
        <f>IF(OR(N215="PIPAY450",N215="PIPAY900",N215="PIOGFCPAY450",N215="75OGFCPAY450"),MRIt(J215,M215,V215,N215),IF(N215="OGFConNEW",MRIt(H215,M215,V215,N215),""))</f>
        <v/>
      </c>
      <c r="CS215" s="205" t="str">
        <f t="shared" si="198"/>
        <v/>
      </c>
      <c r="CT215" s="208" t="str">
        <f t="shared" si="199"/>
        <v/>
      </c>
      <c r="CU215" s="440" t="str">
        <f>IFERROR(IF(N215="60PAY900",ADJ60x(CT215),IF(N215="75PAY450",ADJ75x(CT215),IF(N215="PIPAY900",ADJPoTthick(CT215,CS215),IF(N215="PIPAY450",ADJPoTthin(CT215,CS215),IF(N215="OGFConNEW",ADJPoTogfc(CS215),""))))),"must corr")</f>
        <v/>
      </c>
      <c r="CV215" s="442" t="str">
        <f t="shared" si="200"/>
        <v/>
      </c>
      <c r="CW215" s="443"/>
      <c r="CY215" s="207"/>
      <c r="CZ215" s="444" t="s">
        <v>1876</v>
      </c>
      <c r="DA215" s="445" t="str">
        <f>IFERROR(IF(AZ215=TRUE,corval(CO215,CV215),CO215),CZ215)</f>
        <v/>
      </c>
      <c r="DB215" s="205" t="b">
        <f t="shared" si="201"/>
        <v>0</v>
      </c>
      <c r="DC215" s="205" t="b">
        <f t="shared" si="202"/>
        <v>1</v>
      </c>
      <c r="DD215" s="205" t="b">
        <f t="shared" si="203"/>
        <v>1</v>
      </c>
      <c r="DE215" s="446" t="str">
        <f t="shared" si="204"/>
        <v/>
      </c>
      <c r="DG215" s="208" t="str">
        <f t="shared" si="205"/>
        <v/>
      </c>
      <c r="DH215" s="208">
        <f t="shared" si="206"/>
        <v>0</v>
      </c>
      <c r="DI215" s="205" t="e">
        <f t="shared" si="207"/>
        <v>#VALUE!</v>
      </c>
      <c r="DJ215" s="205" t="e">
        <f t="shared" si="208"/>
        <v>#VALUE!</v>
      </c>
      <c r="DK215" s="205" t="e">
        <f t="shared" si="209"/>
        <v>#VALUE!</v>
      </c>
      <c r="DM215" s="208">
        <f t="shared" si="210"/>
        <v>0</v>
      </c>
      <c r="DN215" s="208">
        <f t="shared" si="211"/>
        <v>0</v>
      </c>
      <c r="DO215" s="205">
        <f t="shared" si="212"/>
        <v>75</v>
      </c>
      <c r="DP215" s="205">
        <f t="shared" si="213"/>
        <v>0</v>
      </c>
      <c r="DQ215" s="446" t="e">
        <f t="shared" ca="1" si="214"/>
        <v>#NAME?</v>
      </c>
      <c r="DR215" s="446" t="e">
        <f t="shared" ca="1" si="215"/>
        <v>#NAME?</v>
      </c>
      <c r="DT215" s="208">
        <f t="shared" si="216"/>
        <v>0</v>
      </c>
      <c r="DU215" s="446" t="e">
        <f t="shared" ca="1" si="217"/>
        <v>#NAME?</v>
      </c>
      <c r="DV215" s="446" t="e">
        <f t="shared" ca="1" si="218"/>
        <v>#NAME?</v>
      </c>
    </row>
    <row r="216" spans="1:126" ht="16.5" thickBot="1" x14ac:dyDescent="0.3">
      <c r="A216" s="448" t="str">
        <f>IFERROR(ROUNDUP(IF(OR(N216="PIPAY450",N216="PIPAY900"),MRIt(J216,M216,V216,N216),IF(N216="PIOGFCPAY450",MAX(60,(0.3*J216)+35),"")),1),"")</f>
        <v/>
      </c>
      <c r="B216" s="413">
        <v>194</v>
      </c>
      <c r="C216" s="414"/>
      <c r="D216" s="449"/>
      <c r="E216" s="457" t="str">
        <f>IF('EXIST IP'!A195="","",'EXIST IP'!A195)</f>
        <v/>
      </c>
      <c r="F216" s="458" t="str">
        <f>IF('EXIST IP'!B195="","",'EXIST IP'!B195)</f>
        <v/>
      </c>
      <c r="G216" s="458" t="str">
        <f>IF('EXIST IP'!C195="","",'EXIST IP'!C195)</f>
        <v/>
      </c>
      <c r="H216" s="459" t="str">
        <f>IF('EXIST IP'!D195="","",'EXIST IP'!D195)</f>
        <v/>
      </c>
      <c r="I216" s="460" t="str">
        <f>IF(BASELINE!D195="","",BASELINE!D195)</f>
        <v/>
      </c>
      <c r="J216" s="420"/>
      <c r="K216" s="421"/>
      <c r="L216" s="422" t="str">
        <f>IF(FINAL!D195=0,"",FINAL!D195)</f>
        <v/>
      </c>
      <c r="M216" s="421"/>
      <c r="N216" s="421"/>
      <c r="O216" s="421"/>
      <c r="P216" s="423" t="str">
        <f t="shared" ref="P216:P279" si="242">IFERROR(IF(AND(H216="",L216&lt;&gt;""),"must corr",IF(AND(H216&lt;&gt;"",L216=""),"must corr",IF(AND(M216&lt;&gt;"",L216=""),"must corr", IF(AND(L216&gt;60,(L216/H216)&gt;0.6),"must corr","")))),"")</f>
        <v/>
      </c>
      <c r="Q216" s="424" t="str">
        <f t="shared" ref="Q216:Q279" si="243">IFERROR(MAX(60,0.6*H216),"")</f>
        <v/>
      </c>
      <c r="R216" s="456"/>
      <c r="S216" s="452" t="str">
        <f t="shared" si="219"/>
        <v/>
      </c>
      <c r="T216" s="427" t="str">
        <f>IF(OR(BASELINE!I195&gt;BASELINE!J195,FINAL!I195&gt;FINAL!J195),"M.D.","")</f>
        <v/>
      </c>
      <c r="U216" s="428" t="str">
        <f t="shared" ref="U216:U279" si="244">IF(G216="","","GrExistCnc")</f>
        <v/>
      </c>
      <c r="V216" s="429" t="str">
        <f t="shared" ref="V216:V279" si="245">IF(G216="","","n/a")</f>
        <v/>
      </c>
      <c r="W216" s="429" t="str">
        <f t="shared" ref="W216:W279" si="246">IF(G216="","","n/a")</f>
        <v/>
      </c>
      <c r="X216" s="430" t="str">
        <f t="shared" si="220"/>
        <v/>
      </c>
      <c r="Y216" s="429" t="str">
        <f t="shared" si="221"/>
        <v/>
      </c>
      <c r="Z216" s="429" t="str">
        <f t="shared" si="222"/>
        <v/>
      </c>
      <c r="AA216" s="429" t="str">
        <f t="shared" si="223"/>
        <v/>
      </c>
      <c r="AB216" s="429" t="str">
        <f t="shared" si="224"/>
        <v/>
      </c>
      <c r="AC216" s="429" t="str">
        <f t="shared" si="225"/>
        <v/>
      </c>
      <c r="AD216" s="429" t="str">
        <f t="shared" si="226"/>
        <v/>
      </c>
      <c r="AE216" s="429" t="str">
        <f t="shared" ref="AE216:AE279" si="247">IF(E216="","",ROUND(IF(endpm&gt;begpm,begpm+ABS(E216-begsta)/5280,IF(endpm&lt;begpm,begpm-ABS(E216-begsta)/5280,"error")),2))</f>
        <v/>
      </c>
      <c r="AF216" s="429" t="str">
        <f t="shared" si="237"/>
        <v/>
      </c>
      <c r="AG216" s="429" t="str">
        <f t="shared" si="227"/>
        <v/>
      </c>
      <c r="AH216" s="429" t="str">
        <f t="shared" si="228"/>
        <v/>
      </c>
      <c r="AI216" s="431" t="str">
        <f t="shared" si="238"/>
        <v/>
      </c>
      <c r="AJ216" s="429" t="str">
        <f t="shared" ref="AJ216:AJ279" si="248">IF(G216="","","n/a")</f>
        <v/>
      </c>
      <c r="AK216" s="429" t="str">
        <f t="shared" ref="AK216:AK279" si="249">IF(G216="","","n/a")</f>
        <v/>
      </c>
      <c r="AL216" s="429" t="str">
        <f t="shared" ref="AL216:AL279" si="250">IF(G216="","","n/a")</f>
        <v/>
      </c>
      <c r="AM216" s="429" t="str">
        <f t="shared" ref="AM216:AM279" si="251">IF(G216="","","n/a")</f>
        <v/>
      </c>
      <c r="AN216" s="432"/>
      <c r="AO216" s="432"/>
      <c r="AP216" s="205"/>
      <c r="AQ216" s="205"/>
      <c r="AR216" s="205"/>
      <c r="AS216" s="205"/>
      <c r="AT216" s="205"/>
      <c r="AU216" s="205"/>
      <c r="AV216" s="205"/>
      <c r="AW216" s="205"/>
      <c r="AX216" s="205"/>
      <c r="AY216" s="205"/>
      <c r="AZ216" s="432"/>
      <c r="BU216" s="152">
        <v>194</v>
      </c>
      <c r="BV216" s="433" t="str">
        <f t="shared" si="239"/>
        <v/>
      </c>
      <c r="BW216" s="433" t="str">
        <f t="shared" si="240"/>
        <v/>
      </c>
      <c r="BX216" s="434" t="str">
        <f t="shared" si="241"/>
        <v/>
      </c>
      <c r="BY216" s="205" t="str">
        <f t="shared" si="229"/>
        <v/>
      </c>
      <c r="BZ216" s="205" t="str">
        <f t="shared" si="230"/>
        <v/>
      </c>
      <c r="CA216" s="207" t="str">
        <f t="shared" si="231"/>
        <v/>
      </c>
      <c r="CB216" s="453" t="str">
        <f>IF(BY216="","",COUNTIF(BY$23:BY215,"&lt;1")+1)</f>
        <v/>
      </c>
      <c r="CC216" s="205" t="str">
        <f t="shared" si="232"/>
        <v/>
      </c>
      <c r="CD216" s="436" t="str">
        <f t="shared" si="233"/>
        <v/>
      </c>
      <c r="CE216" s="433" t="str">
        <f t="shared" si="236"/>
        <v/>
      </c>
      <c r="CF216" s="438" t="str">
        <f t="shared" si="234"/>
        <v/>
      </c>
      <c r="CG216" s="433" t="str">
        <f t="shared" si="235"/>
        <v/>
      </c>
      <c r="CH216" s="439"/>
      <c r="CI216" s="205" t="str">
        <f t="shared" ref="CI216:CI279" si="252">IF(CK216="","",IF(N216="PIPAY450",ROUNDDOWN(MAX(75,1.25*CK216),1),IF(OR(N216="PIPAY900",N216="PIOGFCPAY450"),ROUNDDOWN(MAX(60,1.25*CK216),1),"")))</f>
        <v/>
      </c>
      <c r="CJ216" s="205" t="str">
        <f t="shared" ref="CJ216:CJ279" si="253">IF(CK216="","",IF(ROUNDDOWN(MAX(160,CK216*2.1),0)=160,"",ROUNDDOWN(MAX(160,CK216*2.1),0)))</f>
        <v/>
      </c>
      <c r="CK216" s="205" t="str">
        <f>IF(OR(N216="PIPAY450",N216="PIPAY900"),MRIt(J216,M216,V216,N216),IF(N216="OGFConNEW",MRIt(H216,M216,V216,N216),IF(N216="PIOGFCPAY450",MAX(60,(0.3*J216)+35),"")))</f>
        <v/>
      </c>
      <c r="CL216" s="205" t="str">
        <f t="shared" ref="CL216:CL279" si="254">IF(CK216="","",K216/CK216)</f>
        <v/>
      </c>
      <c r="CM216" s="208">
        <f t="shared" ref="CM216:CM279" si="255">K216</f>
        <v>0</v>
      </c>
      <c r="CN216" s="440" t="str">
        <f>IFERROR(IF(N216="60PAY900",ADJ60x(CM216),IF(N216="75PAY450",ADJ75x(CM216),IF(N216="PIPAY900",ADJPoTthick(CM216,CL216),IF(N216="PIPAY450",ADJPoTthin(CM216,CL216),IF(N216="OGFConNEW",ADJPoTogfc(CL216),""))))),"must corr")</f>
        <v/>
      </c>
      <c r="CO216" s="441" t="str">
        <f t="shared" ref="CO216:CO279" si="256">IFERROR(IF(G216&lt;264,0,IF(CN216="must corr","must corr",(CN216*G216/528))),"")</f>
        <v/>
      </c>
      <c r="CQ216" s="205" t="str">
        <f t="shared" ref="CQ216:CQ279" si="257">IF(CR216="","",CR216*2.1)</f>
        <v/>
      </c>
      <c r="CR216" s="205" t="str">
        <f>IF(OR(N216="PIPAY450",N216="PIPAY900",N216="PIOGFCPAY450",N216="75OGFCPAY450"),MRIt(J216,M216,V216,N216),IF(N216="OGFConNEW",MRIt(H216,M216,V216,N216),""))</f>
        <v/>
      </c>
      <c r="CS216" s="205" t="str">
        <f t="shared" ref="CS216:CS279" si="258">IF(CR216="","",L216/CR216)</f>
        <v/>
      </c>
      <c r="CT216" s="208" t="str">
        <f t="shared" ref="CT216:CT279" si="259">L216</f>
        <v/>
      </c>
      <c r="CU216" s="440" t="str">
        <f>IFERROR(IF(N216="60PAY900",ADJ60x(CT216),IF(N216="75PAY450",ADJ75x(CT216),IF(N216="PIPAY900",ADJPoTthick(CT216,CS216),IF(N216="PIPAY450",ADJPoTthin(CT216,CS216),IF(N216="OGFConNEW",ADJPoTogfc(CS216),""))))),"must corr")</f>
        <v/>
      </c>
      <c r="CV216" s="442" t="str">
        <f t="shared" ref="CV216:CV279" si="260">IFERROR(IF(G216&lt;264,0,IF(CU216="must corr","must corr",(CU216*G216/528))),"")</f>
        <v/>
      </c>
      <c r="CW216" s="443"/>
      <c r="CY216" s="207"/>
      <c r="CZ216" s="444" t="s">
        <v>1876</v>
      </c>
      <c r="DA216" s="445" t="str">
        <f>IFERROR(IF(AZ216=TRUE,corval(CO216,CV216),CO216),CZ216)</f>
        <v/>
      </c>
      <c r="DB216" s="205" t="b">
        <f t="shared" ref="DB216:DB279" si="261">R216&lt;&gt;""</f>
        <v>0</v>
      </c>
      <c r="DC216" s="205" t="b">
        <f t="shared" ref="DC216:DC279" si="262">R216=0</f>
        <v>1</v>
      </c>
      <c r="DD216" s="205" t="b">
        <f t="shared" ref="DD216:DD279" si="263">P216&lt;&gt;"must corr"</f>
        <v>1</v>
      </c>
      <c r="DE216" s="446" t="str">
        <f t="shared" ref="DE216:DE279" si="264">IF(AND(DB216=TRUE,DC216=TRUE,DD216=TRUE),DA216,"")</f>
        <v/>
      </c>
      <c r="DG216" s="208" t="str">
        <f t="shared" ref="DG216:DG279" si="265">H216</f>
        <v/>
      </c>
      <c r="DH216" s="208">
        <f t="shared" ref="DH216:DH279" si="266">K216</f>
        <v>0</v>
      </c>
      <c r="DI216" s="205" t="e">
        <f t="shared" ref="DI216:DI279" si="267">ROUND(100*DH216/DG216,1)</f>
        <v>#VALUE!</v>
      </c>
      <c r="DJ216" s="205" t="e">
        <f t="shared" ref="DJ216:DJ279" si="268">IF(DI216&lt;100,0,(DI216-100)*(-100))</f>
        <v>#VALUE!</v>
      </c>
      <c r="DK216" s="205" t="e">
        <f t="shared" ref="DK216:DK279" si="269">IF(G216&lt;264,0,DJ216*G216/528)</f>
        <v>#VALUE!</v>
      </c>
      <c r="DM216" s="208">
        <f t="shared" ref="DM216:DM279" si="270">J216</f>
        <v>0</v>
      </c>
      <c r="DN216" s="208">
        <f t="shared" ref="DN216:DN279" si="271">K216</f>
        <v>0</v>
      </c>
      <c r="DO216" s="205">
        <f t="shared" ref="DO216:DO279" si="272">MAX(75,0.3*DM216+35)</f>
        <v>75</v>
      </c>
      <c r="DP216" s="205">
        <f t="shared" ref="DP216:DP279" si="273">ROUND(DN216/DO216,3)</f>
        <v>0</v>
      </c>
      <c r="DQ216" s="446" t="e">
        <f t="shared" ref="DQ216:DQ279" ca="1" si="274">ADJPIOGFC(DN216,DP216)</f>
        <v>#NAME?</v>
      </c>
      <c r="DR216" s="446" t="e">
        <f t="shared" ref="DR216:DR279" ca="1" si="275">IF(G216&lt;264,0,DQ216*G216/528)</f>
        <v>#NAME?</v>
      </c>
      <c r="DT216" s="208">
        <f t="shared" ref="DT216:DT279" si="276">K216</f>
        <v>0</v>
      </c>
      <c r="DU216" s="446" t="e">
        <f t="shared" ref="DU216:DU279" ca="1" si="277">ADJ75OGFC(DT216)</f>
        <v>#NAME?</v>
      </c>
      <c r="DV216" s="446" t="e">
        <f t="shared" ref="DV216:DV279" ca="1" si="278">IF(G216&lt;264,0,DU216*G216/528)</f>
        <v>#NAME?</v>
      </c>
    </row>
    <row r="217" spans="1:126" ht="15.75" x14ac:dyDescent="0.25">
      <c r="A217" s="448" t="str">
        <f>IFERROR(ROUNDUP(IF(OR(N217="PIPAY450",N217="PIPAY900"),MRIt(J217,M217,V217,N217),IF(N217="PIOGFCPAY450",MAX(60,(0.3*J217)+35),"")),1),"")</f>
        <v/>
      </c>
      <c r="B217" s="413">
        <v>195</v>
      </c>
      <c r="C217" s="414"/>
      <c r="D217" s="449"/>
      <c r="E217" s="416" t="str">
        <f>IF('EXIST IP'!A196="","",'EXIST IP'!A196)</f>
        <v/>
      </c>
      <c r="F217" s="450" t="str">
        <f>IF('EXIST IP'!B196="","",'EXIST IP'!B196)</f>
        <v/>
      </c>
      <c r="G217" s="450" t="str">
        <f>IF('EXIST IP'!C196="","",'EXIST IP'!C196)</f>
        <v/>
      </c>
      <c r="H217" s="418" t="str">
        <f>IF('EXIST IP'!D196="","",'EXIST IP'!D196)</f>
        <v/>
      </c>
      <c r="I217" s="451" t="str">
        <f>IF(BASELINE!D196="","",BASELINE!D196)</f>
        <v/>
      </c>
      <c r="J217" s="420"/>
      <c r="K217" s="421"/>
      <c r="L217" s="422" t="str">
        <f>IF(FINAL!D196=0,"",FINAL!D196)</f>
        <v/>
      </c>
      <c r="M217" s="421"/>
      <c r="N217" s="421"/>
      <c r="O217" s="421"/>
      <c r="P217" s="423" t="str">
        <f t="shared" si="242"/>
        <v/>
      </c>
      <c r="Q217" s="424" t="str">
        <f t="shared" si="243"/>
        <v/>
      </c>
      <c r="R217" s="456"/>
      <c r="S217" s="452" t="str">
        <f t="shared" si="219"/>
        <v/>
      </c>
      <c r="T217" s="427" t="str">
        <f>IF(OR(BASELINE!I196&gt;BASELINE!J196,FINAL!I196&gt;FINAL!J196),"M.D.","")</f>
        <v/>
      </c>
      <c r="U217" s="428" t="str">
        <f t="shared" si="244"/>
        <v/>
      </c>
      <c r="V217" s="429" t="str">
        <f t="shared" si="245"/>
        <v/>
      </c>
      <c r="W217" s="429" t="str">
        <f t="shared" si="246"/>
        <v/>
      </c>
      <c r="X217" s="430" t="str">
        <f t="shared" si="220"/>
        <v/>
      </c>
      <c r="Y217" s="429" t="str">
        <f t="shared" si="221"/>
        <v/>
      </c>
      <c r="Z217" s="429" t="str">
        <f t="shared" si="222"/>
        <v/>
      </c>
      <c r="AA217" s="429" t="str">
        <f t="shared" si="223"/>
        <v/>
      </c>
      <c r="AB217" s="429" t="str">
        <f t="shared" si="224"/>
        <v/>
      </c>
      <c r="AC217" s="429" t="str">
        <f t="shared" si="225"/>
        <v/>
      </c>
      <c r="AD217" s="429" t="str">
        <f t="shared" si="226"/>
        <v/>
      </c>
      <c r="AE217" s="429" t="str">
        <f t="shared" si="247"/>
        <v/>
      </c>
      <c r="AF217" s="429" t="str">
        <f t="shared" si="237"/>
        <v/>
      </c>
      <c r="AG217" s="429" t="str">
        <f t="shared" si="227"/>
        <v/>
      </c>
      <c r="AH217" s="429" t="str">
        <f t="shared" si="228"/>
        <v/>
      </c>
      <c r="AI217" s="431" t="str">
        <f t="shared" si="238"/>
        <v/>
      </c>
      <c r="AJ217" s="429" t="str">
        <f t="shared" si="248"/>
        <v/>
      </c>
      <c r="AK217" s="429" t="str">
        <f t="shared" si="249"/>
        <v/>
      </c>
      <c r="AL217" s="429" t="str">
        <f t="shared" si="250"/>
        <v/>
      </c>
      <c r="AM217" s="429" t="str">
        <f t="shared" si="251"/>
        <v/>
      </c>
      <c r="AN217" s="432"/>
      <c r="AO217" s="432"/>
      <c r="AP217" s="205"/>
      <c r="AQ217" s="205"/>
      <c r="AR217" s="205"/>
      <c r="AS217" s="205"/>
      <c r="AT217" s="205"/>
      <c r="AU217" s="205"/>
      <c r="AV217" s="205"/>
      <c r="AW217" s="205"/>
      <c r="AX217" s="205"/>
      <c r="AY217" s="205"/>
      <c r="AZ217" s="432"/>
      <c r="BU217" s="152">
        <v>195</v>
      </c>
      <c r="BV217" s="433" t="str">
        <f t="shared" si="239"/>
        <v/>
      </c>
      <c r="BW217" s="433" t="str">
        <f t="shared" si="240"/>
        <v/>
      </c>
      <c r="BX217" s="434" t="str">
        <f t="shared" si="241"/>
        <v/>
      </c>
      <c r="BY217" s="205" t="str">
        <f t="shared" si="229"/>
        <v/>
      </c>
      <c r="BZ217" s="205" t="str">
        <f t="shared" si="230"/>
        <v/>
      </c>
      <c r="CA217" s="207" t="str">
        <f t="shared" si="231"/>
        <v/>
      </c>
      <c r="CB217" s="453" t="str">
        <f>IF(BY217="","",COUNTIF(BY$23:BY216,"&lt;1")+1)</f>
        <v/>
      </c>
      <c r="CC217" s="205" t="str">
        <f t="shared" si="232"/>
        <v/>
      </c>
      <c r="CD217" s="436" t="str">
        <f t="shared" si="233"/>
        <v/>
      </c>
      <c r="CE217" s="433" t="str">
        <f t="shared" si="236"/>
        <v/>
      </c>
      <c r="CF217" s="438" t="str">
        <f t="shared" si="234"/>
        <v/>
      </c>
      <c r="CG217" s="433" t="str">
        <f t="shared" si="235"/>
        <v/>
      </c>
      <c r="CH217" s="439"/>
      <c r="CI217" s="205" t="str">
        <f t="shared" si="252"/>
        <v/>
      </c>
      <c r="CJ217" s="205" t="str">
        <f t="shared" si="253"/>
        <v/>
      </c>
      <c r="CK217" s="205" t="str">
        <f>IF(OR(N217="PIPAY450",N217="PIPAY900"),MRIt(J217,M217,V217,N217),IF(N217="OGFConNEW",MRIt(H217,M217,V217,N217),IF(N217="PIOGFCPAY450",MAX(60,(0.3*J217)+35),"")))</f>
        <v/>
      </c>
      <c r="CL217" s="205" t="str">
        <f t="shared" si="254"/>
        <v/>
      </c>
      <c r="CM217" s="208">
        <f t="shared" si="255"/>
        <v>0</v>
      </c>
      <c r="CN217" s="440" t="str">
        <f>IFERROR(IF(N217="60PAY900",ADJ60x(CM217),IF(N217="75PAY450",ADJ75x(CM217),IF(N217="PIPAY900",ADJPoTthick(CM217,CL217),IF(N217="PIPAY450",ADJPoTthin(CM217,CL217),IF(N217="OGFConNEW",ADJPoTogfc(CL217),""))))),"must corr")</f>
        <v/>
      </c>
      <c r="CO217" s="441" t="str">
        <f t="shared" si="256"/>
        <v/>
      </c>
      <c r="CQ217" s="205" t="str">
        <f t="shared" si="257"/>
        <v/>
      </c>
      <c r="CR217" s="205" t="str">
        <f>IF(OR(N217="PIPAY450",N217="PIPAY900",N217="PIOGFCPAY450",N217="75OGFCPAY450"),MRIt(J217,M217,V217,N217),IF(N217="OGFConNEW",MRIt(H217,M217,V217,N217),""))</f>
        <v/>
      </c>
      <c r="CS217" s="205" t="str">
        <f t="shared" si="258"/>
        <v/>
      </c>
      <c r="CT217" s="208" t="str">
        <f t="shared" si="259"/>
        <v/>
      </c>
      <c r="CU217" s="440" t="str">
        <f>IFERROR(IF(N217="60PAY900",ADJ60x(CT217),IF(N217="75PAY450",ADJ75x(CT217),IF(N217="PIPAY900",ADJPoTthick(CT217,CS217),IF(N217="PIPAY450",ADJPoTthin(CT217,CS217),IF(N217="OGFConNEW",ADJPoTogfc(CS217),""))))),"must corr")</f>
        <v/>
      </c>
      <c r="CV217" s="442" t="str">
        <f t="shared" si="260"/>
        <v/>
      </c>
      <c r="CW217" s="443"/>
      <c r="CY217" s="207"/>
      <c r="CZ217" s="444" t="s">
        <v>1876</v>
      </c>
      <c r="DA217" s="445" t="str">
        <f>IFERROR(IF(AZ217=TRUE,corval(CO217,CV217),CO217),CZ217)</f>
        <v/>
      </c>
      <c r="DB217" s="205" t="b">
        <f t="shared" si="261"/>
        <v>0</v>
      </c>
      <c r="DC217" s="205" t="b">
        <f t="shared" si="262"/>
        <v>1</v>
      </c>
      <c r="DD217" s="205" t="b">
        <f t="shared" si="263"/>
        <v>1</v>
      </c>
      <c r="DE217" s="446" t="str">
        <f t="shared" si="264"/>
        <v/>
      </c>
      <c r="DG217" s="208" t="str">
        <f t="shared" si="265"/>
        <v/>
      </c>
      <c r="DH217" s="208">
        <f t="shared" si="266"/>
        <v>0</v>
      </c>
      <c r="DI217" s="205" t="e">
        <f t="shared" si="267"/>
        <v>#VALUE!</v>
      </c>
      <c r="DJ217" s="205" t="e">
        <f t="shared" si="268"/>
        <v>#VALUE!</v>
      </c>
      <c r="DK217" s="205" t="e">
        <f t="shared" si="269"/>
        <v>#VALUE!</v>
      </c>
      <c r="DM217" s="208">
        <f t="shared" si="270"/>
        <v>0</v>
      </c>
      <c r="DN217" s="208">
        <f t="shared" si="271"/>
        <v>0</v>
      </c>
      <c r="DO217" s="205">
        <f t="shared" si="272"/>
        <v>75</v>
      </c>
      <c r="DP217" s="205">
        <f t="shared" si="273"/>
        <v>0</v>
      </c>
      <c r="DQ217" s="446" t="e">
        <f t="shared" ca="1" si="274"/>
        <v>#NAME?</v>
      </c>
      <c r="DR217" s="446" t="e">
        <f t="shared" ca="1" si="275"/>
        <v>#NAME?</v>
      </c>
      <c r="DT217" s="208">
        <f t="shared" si="276"/>
        <v>0</v>
      </c>
      <c r="DU217" s="446" t="e">
        <f t="shared" ca="1" si="277"/>
        <v>#NAME?</v>
      </c>
      <c r="DV217" s="446" t="e">
        <f t="shared" ca="1" si="278"/>
        <v>#NAME?</v>
      </c>
    </row>
    <row r="218" spans="1:126" ht="15.75" customHeight="1" thickBot="1" x14ac:dyDescent="0.3">
      <c r="A218" s="448" t="str">
        <f>IFERROR(ROUNDUP(IF(OR(N218="PIPAY450",N218="PIPAY900"),MRIt(J218,M218,V218,N218),IF(N218="PIOGFCPAY450",MAX(60,(0.3*J218)+35),"")),1),"")</f>
        <v/>
      </c>
      <c r="B218" s="413">
        <v>196</v>
      </c>
      <c r="C218" s="414"/>
      <c r="D218" s="449"/>
      <c r="E218" s="457" t="str">
        <f>IF('EXIST IP'!A197="","",'EXIST IP'!A197)</f>
        <v/>
      </c>
      <c r="F218" s="458" t="str">
        <f>IF('EXIST IP'!B197="","",'EXIST IP'!B197)</f>
        <v/>
      </c>
      <c r="G218" s="458" t="str">
        <f>IF('EXIST IP'!C197="","",'EXIST IP'!C197)</f>
        <v/>
      </c>
      <c r="H218" s="459" t="str">
        <f>IF('EXIST IP'!D197="","",'EXIST IP'!D197)</f>
        <v/>
      </c>
      <c r="I218" s="460" t="str">
        <f>IF(BASELINE!D197="","",BASELINE!D197)</f>
        <v/>
      </c>
      <c r="J218" s="420"/>
      <c r="K218" s="421"/>
      <c r="L218" s="422" t="str">
        <f>IF(FINAL!D197=0,"",FINAL!D197)</f>
        <v/>
      </c>
      <c r="M218" s="421"/>
      <c r="N218" s="421"/>
      <c r="O218" s="421"/>
      <c r="P218" s="423" t="str">
        <f t="shared" si="242"/>
        <v/>
      </c>
      <c r="Q218" s="424" t="str">
        <f t="shared" si="243"/>
        <v/>
      </c>
      <c r="R218" s="456"/>
      <c r="S218" s="452" t="str">
        <f t="shared" si="219"/>
        <v/>
      </c>
      <c r="T218" s="427" t="str">
        <f>IF(OR(BASELINE!I197&gt;BASELINE!J197,FINAL!I197&gt;FINAL!J197),"M.D.","")</f>
        <v/>
      </c>
      <c r="U218" s="428" t="str">
        <f t="shared" si="244"/>
        <v/>
      </c>
      <c r="V218" s="429" t="str">
        <f t="shared" si="245"/>
        <v/>
      </c>
      <c r="W218" s="429" t="str">
        <f t="shared" si="246"/>
        <v/>
      </c>
      <c r="X218" s="430" t="str">
        <f t="shared" si="220"/>
        <v/>
      </c>
      <c r="Y218" s="429" t="str">
        <f t="shared" si="221"/>
        <v/>
      </c>
      <c r="Z218" s="429" t="str">
        <f t="shared" si="222"/>
        <v/>
      </c>
      <c r="AA218" s="429" t="str">
        <f t="shared" si="223"/>
        <v/>
      </c>
      <c r="AB218" s="429" t="str">
        <f t="shared" si="224"/>
        <v/>
      </c>
      <c r="AC218" s="429" t="str">
        <f t="shared" si="225"/>
        <v/>
      </c>
      <c r="AD218" s="429" t="str">
        <f t="shared" si="226"/>
        <v/>
      </c>
      <c r="AE218" s="429" t="str">
        <f t="shared" si="247"/>
        <v/>
      </c>
      <c r="AF218" s="429" t="str">
        <f t="shared" si="237"/>
        <v/>
      </c>
      <c r="AG218" s="429" t="str">
        <f t="shared" si="227"/>
        <v/>
      </c>
      <c r="AH218" s="429" t="str">
        <f t="shared" si="228"/>
        <v/>
      </c>
      <c r="AI218" s="431" t="str">
        <f t="shared" si="238"/>
        <v/>
      </c>
      <c r="AJ218" s="429" t="str">
        <f t="shared" si="248"/>
        <v/>
      </c>
      <c r="AK218" s="429" t="str">
        <f t="shared" si="249"/>
        <v/>
      </c>
      <c r="AL218" s="429" t="str">
        <f t="shared" si="250"/>
        <v/>
      </c>
      <c r="AM218" s="429" t="str">
        <f t="shared" si="251"/>
        <v/>
      </c>
      <c r="AN218" s="432"/>
      <c r="AO218" s="432"/>
      <c r="AP218" s="205"/>
      <c r="AQ218" s="205"/>
      <c r="AR218" s="205"/>
      <c r="AS218" s="205"/>
      <c r="AT218" s="205"/>
      <c r="AU218" s="205"/>
      <c r="AV218" s="205"/>
      <c r="AW218" s="205"/>
      <c r="AX218" s="205"/>
      <c r="AY218" s="205"/>
      <c r="AZ218" s="432"/>
      <c r="BU218" s="152">
        <v>196</v>
      </c>
      <c r="BV218" s="433" t="str">
        <f t="shared" si="239"/>
        <v/>
      </c>
      <c r="BW218" s="433" t="str">
        <f t="shared" si="240"/>
        <v/>
      </c>
      <c r="BX218" s="434" t="str">
        <f t="shared" si="241"/>
        <v/>
      </c>
      <c r="BY218" s="205" t="str">
        <f t="shared" si="229"/>
        <v/>
      </c>
      <c r="BZ218" s="205" t="str">
        <f t="shared" si="230"/>
        <v/>
      </c>
      <c r="CA218" s="207" t="str">
        <f t="shared" si="231"/>
        <v/>
      </c>
      <c r="CB218" s="453" t="str">
        <f>IF(BY218="","",COUNTIF(BY$23:BY217,"&lt;1")+1)</f>
        <v/>
      </c>
      <c r="CC218" s="205" t="str">
        <f t="shared" si="232"/>
        <v/>
      </c>
      <c r="CD218" s="436" t="str">
        <f t="shared" si="233"/>
        <v/>
      </c>
      <c r="CE218" s="433" t="str">
        <f t="shared" si="236"/>
        <v/>
      </c>
      <c r="CF218" s="438" t="str">
        <f t="shared" si="234"/>
        <v/>
      </c>
      <c r="CG218" s="433" t="str">
        <f t="shared" si="235"/>
        <v/>
      </c>
      <c r="CH218" s="439"/>
      <c r="CI218" s="205" t="str">
        <f t="shared" si="252"/>
        <v/>
      </c>
      <c r="CJ218" s="205" t="str">
        <f t="shared" si="253"/>
        <v/>
      </c>
      <c r="CK218" s="205" t="str">
        <f>IF(OR(N218="PIPAY450",N218="PIPAY900"),MRIt(J218,M218,V218,N218),IF(N218="OGFConNEW",MRIt(H218,M218,V218,N218),IF(N218="PIOGFCPAY450",MAX(60,(0.3*J218)+35),"")))</f>
        <v/>
      </c>
      <c r="CL218" s="205" t="str">
        <f t="shared" si="254"/>
        <v/>
      </c>
      <c r="CM218" s="208">
        <f t="shared" si="255"/>
        <v>0</v>
      </c>
      <c r="CN218" s="440" t="str">
        <f>IFERROR(IF(N218="60PAY900",ADJ60x(CM218),IF(N218="75PAY450",ADJ75x(CM218),IF(N218="PIPAY900",ADJPoTthick(CM218,CL218),IF(N218="PIPAY450",ADJPoTthin(CM218,CL218),IF(N218="OGFConNEW",ADJPoTogfc(CL218),""))))),"must corr")</f>
        <v/>
      </c>
      <c r="CO218" s="441" t="str">
        <f t="shared" si="256"/>
        <v/>
      </c>
      <c r="CQ218" s="205" t="str">
        <f t="shared" si="257"/>
        <v/>
      </c>
      <c r="CR218" s="205" t="str">
        <f>IF(OR(N218="PIPAY450",N218="PIPAY900",N218="PIOGFCPAY450",N218="75OGFCPAY450"),MRIt(J218,M218,V218,N218),IF(N218="OGFConNEW",MRIt(H218,M218,V218,N218),""))</f>
        <v/>
      </c>
      <c r="CS218" s="205" t="str">
        <f t="shared" si="258"/>
        <v/>
      </c>
      <c r="CT218" s="208" t="str">
        <f t="shared" si="259"/>
        <v/>
      </c>
      <c r="CU218" s="440" t="str">
        <f>IFERROR(IF(N218="60PAY900",ADJ60x(CT218),IF(N218="75PAY450",ADJ75x(CT218),IF(N218="PIPAY900",ADJPoTthick(CT218,CS218),IF(N218="PIPAY450",ADJPoTthin(CT218,CS218),IF(N218="OGFConNEW",ADJPoTogfc(CS218),""))))),"must corr")</f>
        <v/>
      </c>
      <c r="CV218" s="442" t="str">
        <f t="shared" si="260"/>
        <v/>
      </c>
      <c r="CW218" s="443"/>
      <c r="CY218" s="207"/>
      <c r="CZ218" s="444" t="s">
        <v>1876</v>
      </c>
      <c r="DA218" s="445" t="str">
        <f>IFERROR(IF(AZ218=TRUE,corval(CO218,CV218),CO218),CZ218)</f>
        <v/>
      </c>
      <c r="DB218" s="205" t="b">
        <f t="shared" si="261"/>
        <v>0</v>
      </c>
      <c r="DC218" s="205" t="b">
        <f t="shared" si="262"/>
        <v>1</v>
      </c>
      <c r="DD218" s="205" t="b">
        <f t="shared" si="263"/>
        <v>1</v>
      </c>
      <c r="DE218" s="446" t="str">
        <f t="shared" si="264"/>
        <v/>
      </c>
      <c r="DG218" s="208" t="str">
        <f t="shared" si="265"/>
        <v/>
      </c>
      <c r="DH218" s="208">
        <f t="shared" si="266"/>
        <v>0</v>
      </c>
      <c r="DI218" s="205" t="e">
        <f t="shared" si="267"/>
        <v>#VALUE!</v>
      </c>
      <c r="DJ218" s="205" t="e">
        <f t="shared" si="268"/>
        <v>#VALUE!</v>
      </c>
      <c r="DK218" s="205" t="e">
        <f t="shared" si="269"/>
        <v>#VALUE!</v>
      </c>
      <c r="DM218" s="208">
        <f t="shared" si="270"/>
        <v>0</v>
      </c>
      <c r="DN218" s="208">
        <f t="shared" si="271"/>
        <v>0</v>
      </c>
      <c r="DO218" s="205">
        <f t="shared" si="272"/>
        <v>75</v>
      </c>
      <c r="DP218" s="205">
        <f t="shared" si="273"/>
        <v>0</v>
      </c>
      <c r="DQ218" s="446" t="e">
        <f t="shared" ca="1" si="274"/>
        <v>#NAME?</v>
      </c>
      <c r="DR218" s="446" t="e">
        <f t="shared" ca="1" si="275"/>
        <v>#NAME?</v>
      </c>
      <c r="DT218" s="208">
        <f t="shared" si="276"/>
        <v>0</v>
      </c>
      <c r="DU218" s="446" t="e">
        <f t="shared" ca="1" si="277"/>
        <v>#NAME?</v>
      </c>
      <c r="DV218" s="446" t="e">
        <f t="shared" ca="1" si="278"/>
        <v>#NAME?</v>
      </c>
    </row>
    <row r="219" spans="1:126" ht="15.75" x14ac:dyDescent="0.25">
      <c r="A219" s="448" t="str">
        <f>IFERROR(ROUNDUP(IF(OR(N219="PIPAY450",N219="PIPAY900"),MRIt(J219,M219,V219,N219),IF(N219="PIOGFCPAY450",MAX(60,(0.3*J219)+35),"")),1),"")</f>
        <v/>
      </c>
      <c r="B219" s="413">
        <v>197</v>
      </c>
      <c r="C219" s="414"/>
      <c r="D219" s="449"/>
      <c r="E219" s="416" t="str">
        <f>IF('EXIST IP'!A198="","",'EXIST IP'!A198)</f>
        <v/>
      </c>
      <c r="F219" s="450" t="str">
        <f>IF('EXIST IP'!B198="","",'EXIST IP'!B198)</f>
        <v/>
      </c>
      <c r="G219" s="450" t="str">
        <f>IF('EXIST IP'!C198="","",'EXIST IP'!C198)</f>
        <v/>
      </c>
      <c r="H219" s="418" t="str">
        <f>IF('EXIST IP'!D198="","",'EXIST IP'!D198)</f>
        <v/>
      </c>
      <c r="I219" s="451" t="str">
        <f>IF(BASELINE!D198="","",BASELINE!D198)</f>
        <v/>
      </c>
      <c r="J219" s="420"/>
      <c r="K219" s="421"/>
      <c r="L219" s="422" t="str">
        <f>IF(FINAL!D198=0,"",FINAL!D198)</f>
        <v/>
      </c>
      <c r="M219" s="421"/>
      <c r="N219" s="421"/>
      <c r="O219" s="421"/>
      <c r="P219" s="423" t="str">
        <f t="shared" si="242"/>
        <v/>
      </c>
      <c r="Q219" s="424" t="str">
        <f t="shared" si="243"/>
        <v/>
      </c>
      <c r="R219" s="456"/>
      <c r="S219" s="452" t="str">
        <f t="shared" si="219"/>
        <v/>
      </c>
      <c r="T219" s="427" t="str">
        <f>IF(OR(BASELINE!I198&gt;BASELINE!J198,FINAL!I198&gt;FINAL!J198),"M.D.","")</f>
        <v/>
      </c>
      <c r="U219" s="428" t="str">
        <f t="shared" si="244"/>
        <v/>
      </c>
      <c r="V219" s="429" t="str">
        <f t="shared" si="245"/>
        <v/>
      </c>
      <c r="W219" s="429" t="str">
        <f t="shared" si="246"/>
        <v/>
      </c>
      <c r="X219" s="430" t="str">
        <f t="shared" si="220"/>
        <v/>
      </c>
      <c r="Y219" s="429" t="str">
        <f t="shared" si="221"/>
        <v/>
      </c>
      <c r="Z219" s="429" t="str">
        <f t="shared" si="222"/>
        <v/>
      </c>
      <c r="AA219" s="429" t="str">
        <f t="shared" si="223"/>
        <v/>
      </c>
      <c r="AB219" s="429" t="str">
        <f t="shared" si="224"/>
        <v/>
      </c>
      <c r="AC219" s="429" t="str">
        <f t="shared" si="225"/>
        <v/>
      </c>
      <c r="AD219" s="429" t="str">
        <f t="shared" si="226"/>
        <v/>
      </c>
      <c r="AE219" s="429" t="str">
        <f t="shared" si="247"/>
        <v/>
      </c>
      <c r="AF219" s="429" t="str">
        <f t="shared" si="237"/>
        <v/>
      </c>
      <c r="AG219" s="429" t="str">
        <f t="shared" si="227"/>
        <v/>
      </c>
      <c r="AH219" s="429" t="str">
        <f t="shared" si="228"/>
        <v/>
      </c>
      <c r="AI219" s="431" t="str">
        <f t="shared" si="238"/>
        <v/>
      </c>
      <c r="AJ219" s="429" t="str">
        <f t="shared" si="248"/>
        <v/>
      </c>
      <c r="AK219" s="429" t="str">
        <f t="shared" si="249"/>
        <v/>
      </c>
      <c r="AL219" s="429" t="str">
        <f t="shared" si="250"/>
        <v/>
      </c>
      <c r="AM219" s="429" t="str">
        <f t="shared" si="251"/>
        <v/>
      </c>
      <c r="AN219" s="432"/>
      <c r="AO219" s="432"/>
      <c r="AP219" s="205"/>
      <c r="AQ219" s="205"/>
      <c r="AR219" s="205"/>
      <c r="AS219" s="205"/>
      <c r="AT219" s="205"/>
      <c r="AU219" s="205"/>
      <c r="AV219" s="205"/>
      <c r="AW219" s="205"/>
      <c r="AX219" s="205"/>
      <c r="AY219" s="205"/>
      <c r="AZ219" s="432"/>
      <c r="BU219" s="152">
        <v>197</v>
      </c>
      <c r="BV219" s="433" t="str">
        <f t="shared" si="239"/>
        <v/>
      </c>
      <c r="BW219" s="433" t="str">
        <f t="shared" si="240"/>
        <v/>
      </c>
      <c r="BX219" s="434" t="str">
        <f t="shared" si="241"/>
        <v/>
      </c>
      <c r="BY219" s="205" t="str">
        <f t="shared" si="229"/>
        <v/>
      </c>
      <c r="BZ219" s="205" t="str">
        <f t="shared" si="230"/>
        <v/>
      </c>
      <c r="CA219" s="207" t="str">
        <f t="shared" si="231"/>
        <v/>
      </c>
      <c r="CB219" s="453" t="str">
        <f>IF(BY219="","",COUNTIF(BY$23:BY218,"&lt;1")+1)</f>
        <v/>
      </c>
      <c r="CC219" s="205" t="str">
        <f t="shared" si="232"/>
        <v/>
      </c>
      <c r="CD219" s="436" t="str">
        <f t="shared" si="233"/>
        <v/>
      </c>
      <c r="CE219" s="433" t="str">
        <f t="shared" si="236"/>
        <v/>
      </c>
      <c r="CF219" s="438" t="str">
        <f t="shared" si="234"/>
        <v/>
      </c>
      <c r="CG219" s="433" t="str">
        <f t="shared" si="235"/>
        <v/>
      </c>
      <c r="CH219" s="439"/>
      <c r="CI219" s="205" t="str">
        <f t="shared" si="252"/>
        <v/>
      </c>
      <c r="CJ219" s="205" t="str">
        <f t="shared" si="253"/>
        <v/>
      </c>
      <c r="CK219" s="205" t="str">
        <f>IF(OR(N219="PIPAY450",N219="PIPAY900"),MRIt(J219,M219,V219,N219),IF(N219="OGFConNEW",MRIt(H219,M219,V219,N219),IF(N219="PIOGFCPAY450",MAX(60,(0.3*J219)+35),"")))</f>
        <v/>
      </c>
      <c r="CL219" s="205" t="str">
        <f t="shared" si="254"/>
        <v/>
      </c>
      <c r="CM219" s="208">
        <f t="shared" si="255"/>
        <v>0</v>
      </c>
      <c r="CN219" s="440" t="str">
        <f>IFERROR(IF(N219="60PAY900",ADJ60x(CM219),IF(N219="75PAY450",ADJ75x(CM219),IF(N219="PIPAY900",ADJPoTthick(CM219,CL219),IF(N219="PIPAY450",ADJPoTthin(CM219,CL219),IF(N219="OGFConNEW",ADJPoTogfc(CL219),""))))),"must corr")</f>
        <v/>
      </c>
      <c r="CO219" s="441" t="str">
        <f t="shared" si="256"/>
        <v/>
      </c>
      <c r="CQ219" s="205" t="str">
        <f t="shared" si="257"/>
        <v/>
      </c>
      <c r="CR219" s="205" t="str">
        <f>IF(OR(N219="PIPAY450",N219="PIPAY900",N219="PIOGFCPAY450",N219="75OGFCPAY450"),MRIt(J219,M219,V219,N219),IF(N219="OGFConNEW",MRIt(H219,M219,V219,N219),""))</f>
        <v/>
      </c>
      <c r="CS219" s="205" t="str">
        <f t="shared" si="258"/>
        <v/>
      </c>
      <c r="CT219" s="208" t="str">
        <f t="shared" si="259"/>
        <v/>
      </c>
      <c r="CU219" s="440" t="str">
        <f>IFERROR(IF(N219="60PAY900",ADJ60x(CT219),IF(N219="75PAY450",ADJ75x(CT219),IF(N219="PIPAY900",ADJPoTthick(CT219,CS219),IF(N219="PIPAY450",ADJPoTthin(CT219,CS219),IF(N219="OGFConNEW",ADJPoTogfc(CS219),""))))),"must corr")</f>
        <v/>
      </c>
      <c r="CV219" s="442" t="str">
        <f t="shared" si="260"/>
        <v/>
      </c>
      <c r="CW219" s="443"/>
      <c r="CY219" s="207"/>
      <c r="CZ219" s="444" t="s">
        <v>1876</v>
      </c>
      <c r="DA219" s="445" t="str">
        <f>IFERROR(IF(AZ219=TRUE,corval(CO219,CV219),CO219),CZ219)</f>
        <v/>
      </c>
      <c r="DB219" s="205" t="b">
        <f t="shared" si="261"/>
        <v>0</v>
      </c>
      <c r="DC219" s="205" t="b">
        <f t="shared" si="262"/>
        <v>1</v>
      </c>
      <c r="DD219" s="205" t="b">
        <f t="shared" si="263"/>
        <v>1</v>
      </c>
      <c r="DE219" s="446" t="str">
        <f t="shared" si="264"/>
        <v/>
      </c>
      <c r="DG219" s="208" t="str">
        <f t="shared" si="265"/>
        <v/>
      </c>
      <c r="DH219" s="208">
        <f t="shared" si="266"/>
        <v>0</v>
      </c>
      <c r="DI219" s="205" t="e">
        <f t="shared" si="267"/>
        <v>#VALUE!</v>
      </c>
      <c r="DJ219" s="205" t="e">
        <f t="shared" si="268"/>
        <v>#VALUE!</v>
      </c>
      <c r="DK219" s="205" t="e">
        <f t="shared" si="269"/>
        <v>#VALUE!</v>
      </c>
      <c r="DM219" s="208">
        <f t="shared" si="270"/>
        <v>0</v>
      </c>
      <c r="DN219" s="208">
        <f t="shared" si="271"/>
        <v>0</v>
      </c>
      <c r="DO219" s="205">
        <f t="shared" si="272"/>
        <v>75</v>
      </c>
      <c r="DP219" s="205">
        <f t="shared" si="273"/>
        <v>0</v>
      </c>
      <c r="DQ219" s="446" t="e">
        <f t="shared" ca="1" si="274"/>
        <v>#NAME?</v>
      </c>
      <c r="DR219" s="446" t="e">
        <f t="shared" ca="1" si="275"/>
        <v>#NAME?</v>
      </c>
      <c r="DT219" s="208">
        <f t="shared" si="276"/>
        <v>0</v>
      </c>
      <c r="DU219" s="446" t="e">
        <f t="shared" ca="1" si="277"/>
        <v>#NAME?</v>
      </c>
      <c r="DV219" s="446" t="e">
        <f t="shared" ca="1" si="278"/>
        <v>#NAME?</v>
      </c>
    </row>
    <row r="220" spans="1:126" ht="16.5" thickBot="1" x14ac:dyDescent="0.3">
      <c r="A220" s="448" t="str">
        <f>IFERROR(ROUNDUP(IF(OR(N220="PIPAY450",N220="PIPAY900"),MRIt(J220,M220,V220,N220),IF(N220="PIOGFCPAY450",MAX(60,(0.3*J220)+35),"")),1),"")</f>
        <v/>
      </c>
      <c r="B220" s="413">
        <v>198</v>
      </c>
      <c r="C220" s="414"/>
      <c r="D220" s="449"/>
      <c r="E220" s="457" t="str">
        <f>IF('EXIST IP'!A199="","",'EXIST IP'!A199)</f>
        <v/>
      </c>
      <c r="F220" s="458" t="str">
        <f>IF('EXIST IP'!B199="","",'EXIST IP'!B199)</f>
        <v/>
      </c>
      <c r="G220" s="458" t="str">
        <f>IF('EXIST IP'!C199="","",'EXIST IP'!C199)</f>
        <v/>
      </c>
      <c r="H220" s="459" t="str">
        <f>IF('EXIST IP'!D199="","",'EXIST IP'!D199)</f>
        <v/>
      </c>
      <c r="I220" s="460" t="str">
        <f>IF(BASELINE!D199="","",BASELINE!D199)</f>
        <v/>
      </c>
      <c r="J220" s="420"/>
      <c r="K220" s="421"/>
      <c r="L220" s="422" t="str">
        <f>IF(FINAL!D199=0,"",FINAL!D199)</f>
        <v/>
      </c>
      <c r="M220" s="421"/>
      <c r="N220" s="421"/>
      <c r="O220" s="421"/>
      <c r="P220" s="423" t="str">
        <f t="shared" si="242"/>
        <v/>
      </c>
      <c r="Q220" s="424" t="str">
        <f t="shared" si="243"/>
        <v/>
      </c>
      <c r="R220" s="456"/>
      <c r="S220" s="452" t="str">
        <f t="shared" si="219"/>
        <v/>
      </c>
      <c r="T220" s="427" t="str">
        <f>IF(OR(BASELINE!I199&gt;BASELINE!J199,FINAL!I199&gt;FINAL!J199),"M.D.","")</f>
        <v/>
      </c>
      <c r="U220" s="428" t="str">
        <f t="shared" si="244"/>
        <v/>
      </c>
      <c r="V220" s="429" t="str">
        <f t="shared" si="245"/>
        <v/>
      </c>
      <c r="W220" s="429" t="str">
        <f t="shared" si="246"/>
        <v/>
      </c>
      <c r="X220" s="430" t="str">
        <f t="shared" si="220"/>
        <v/>
      </c>
      <c r="Y220" s="429" t="str">
        <f t="shared" si="221"/>
        <v/>
      </c>
      <c r="Z220" s="429" t="str">
        <f t="shared" si="222"/>
        <v/>
      </c>
      <c r="AA220" s="429" t="str">
        <f t="shared" si="223"/>
        <v/>
      </c>
      <c r="AB220" s="429" t="str">
        <f t="shared" si="224"/>
        <v/>
      </c>
      <c r="AC220" s="429" t="str">
        <f t="shared" si="225"/>
        <v/>
      </c>
      <c r="AD220" s="429" t="str">
        <f t="shared" si="226"/>
        <v/>
      </c>
      <c r="AE220" s="429" t="str">
        <f t="shared" si="247"/>
        <v/>
      </c>
      <c r="AF220" s="429" t="str">
        <f t="shared" si="237"/>
        <v/>
      </c>
      <c r="AG220" s="429" t="str">
        <f t="shared" si="227"/>
        <v/>
      </c>
      <c r="AH220" s="429" t="str">
        <f t="shared" si="228"/>
        <v/>
      </c>
      <c r="AI220" s="431" t="str">
        <f t="shared" si="238"/>
        <v/>
      </c>
      <c r="AJ220" s="429" t="str">
        <f t="shared" si="248"/>
        <v/>
      </c>
      <c r="AK220" s="429" t="str">
        <f t="shared" si="249"/>
        <v/>
      </c>
      <c r="AL220" s="429" t="str">
        <f t="shared" si="250"/>
        <v/>
      </c>
      <c r="AM220" s="429" t="str">
        <f t="shared" si="251"/>
        <v/>
      </c>
      <c r="AN220" s="432"/>
      <c r="AO220" s="432"/>
      <c r="AP220" s="205"/>
      <c r="AQ220" s="205"/>
      <c r="AR220" s="205"/>
      <c r="AS220" s="205"/>
      <c r="AT220" s="205"/>
      <c r="AU220" s="205"/>
      <c r="AV220" s="205"/>
      <c r="AW220" s="205"/>
      <c r="AX220" s="205"/>
      <c r="AY220" s="205"/>
      <c r="AZ220" s="432"/>
      <c r="BU220" s="152">
        <v>198</v>
      </c>
      <c r="BV220" s="433" t="str">
        <f t="shared" si="239"/>
        <v/>
      </c>
      <c r="BW220" s="433" t="str">
        <f t="shared" si="240"/>
        <v/>
      </c>
      <c r="BX220" s="434" t="str">
        <f t="shared" si="241"/>
        <v/>
      </c>
      <c r="BY220" s="205" t="str">
        <f t="shared" si="229"/>
        <v/>
      </c>
      <c r="BZ220" s="205" t="str">
        <f t="shared" si="230"/>
        <v/>
      </c>
      <c r="CA220" s="207" t="str">
        <f t="shared" si="231"/>
        <v/>
      </c>
      <c r="CB220" s="453" t="str">
        <f>IF(BY220="","",COUNTIF(BY$23:BY219,"&lt;1")+1)</f>
        <v/>
      </c>
      <c r="CC220" s="205" t="str">
        <f t="shared" si="232"/>
        <v/>
      </c>
      <c r="CD220" s="436" t="str">
        <f t="shared" si="233"/>
        <v/>
      </c>
      <c r="CE220" s="433" t="str">
        <f t="shared" si="236"/>
        <v/>
      </c>
      <c r="CF220" s="438" t="str">
        <f t="shared" si="234"/>
        <v/>
      </c>
      <c r="CG220" s="433" t="str">
        <f t="shared" si="235"/>
        <v/>
      </c>
      <c r="CH220" s="439"/>
      <c r="CI220" s="205" t="str">
        <f t="shared" si="252"/>
        <v/>
      </c>
      <c r="CJ220" s="205" t="str">
        <f t="shared" si="253"/>
        <v/>
      </c>
      <c r="CK220" s="205" t="str">
        <f>IF(OR(N220="PIPAY450",N220="PIPAY900"),MRIt(J220,M220,V220,N220),IF(N220="OGFConNEW",MRIt(H220,M220,V220,N220),IF(N220="PIOGFCPAY450",MAX(60,(0.3*J220)+35),"")))</f>
        <v/>
      </c>
      <c r="CL220" s="205" t="str">
        <f t="shared" si="254"/>
        <v/>
      </c>
      <c r="CM220" s="208">
        <f t="shared" si="255"/>
        <v>0</v>
      </c>
      <c r="CN220" s="440" t="str">
        <f>IFERROR(IF(N220="60PAY900",ADJ60x(CM220),IF(N220="75PAY450",ADJ75x(CM220),IF(N220="PIPAY900",ADJPoTthick(CM220,CL220),IF(N220="PIPAY450",ADJPoTthin(CM220,CL220),IF(N220="OGFConNEW",ADJPoTogfc(CL220),""))))),"must corr")</f>
        <v/>
      </c>
      <c r="CO220" s="441" t="str">
        <f t="shared" si="256"/>
        <v/>
      </c>
      <c r="CQ220" s="205" t="str">
        <f t="shared" si="257"/>
        <v/>
      </c>
      <c r="CR220" s="205" t="str">
        <f>IF(OR(N220="PIPAY450",N220="PIPAY900",N220="PIOGFCPAY450",N220="75OGFCPAY450"),MRIt(J220,M220,V220,N220),IF(N220="OGFConNEW",MRIt(H220,M220,V220,N220),""))</f>
        <v/>
      </c>
      <c r="CS220" s="205" t="str">
        <f t="shared" si="258"/>
        <v/>
      </c>
      <c r="CT220" s="208" t="str">
        <f t="shared" si="259"/>
        <v/>
      </c>
      <c r="CU220" s="440" t="str">
        <f>IFERROR(IF(N220="60PAY900",ADJ60x(CT220),IF(N220="75PAY450",ADJ75x(CT220),IF(N220="PIPAY900",ADJPoTthick(CT220,CS220),IF(N220="PIPAY450",ADJPoTthin(CT220,CS220),IF(N220="OGFConNEW",ADJPoTogfc(CS220),""))))),"must corr")</f>
        <v/>
      </c>
      <c r="CV220" s="442" t="str">
        <f t="shared" si="260"/>
        <v/>
      </c>
      <c r="CW220" s="443"/>
      <c r="CY220" s="207"/>
      <c r="CZ220" s="444" t="s">
        <v>1876</v>
      </c>
      <c r="DA220" s="445" t="str">
        <f>IFERROR(IF(AZ220=TRUE,corval(CO220,CV220),CO220),CZ220)</f>
        <v/>
      </c>
      <c r="DB220" s="205" t="b">
        <f t="shared" si="261"/>
        <v>0</v>
      </c>
      <c r="DC220" s="205" t="b">
        <f t="shared" si="262"/>
        <v>1</v>
      </c>
      <c r="DD220" s="205" t="b">
        <f t="shared" si="263"/>
        <v>1</v>
      </c>
      <c r="DE220" s="446" t="str">
        <f t="shared" si="264"/>
        <v/>
      </c>
      <c r="DG220" s="208" t="str">
        <f t="shared" si="265"/>
        <v/>
      </c>
      <c r="DH220" s="208">
        <f t="shared" si="266"/>
        <v>0</v>
      </c>
      <c r="DI220" s="205" t="e">
        <f t="shared" si="267"/>
        <v>#VALUE!</v>
      </c>
      <c r="DJ220" s="205" t="e">
        <f t="shared" si="268"/>
        <v>#VALUE!</v>
      </c>
      <c r="DK220" s="205" t="e">
        <f t="shared" si="269"/>
        <v>#VALUE!</v>
      </c>
      <c r="DM220" s="208">
        <f t="shared" si="270"/>
        <v>0</v>
      </c>
      <c r="DN220" s="208">
        <f t="shared" si="271"/>
        <v>0</v>
      </c>
      <c r="DO220" s="205">
        <f t="shared" si="272"/>
        <v>75</v>
      </c>
      <c r="DP220" s="205">
        <f t="shared" si="273"/>
        <v>0</v>
      </c>
      <c r="DQ220" s="446" t="e">
        <f t="shared" ca="1" si="274"/>
        <v>#NAME?</v>
      </c>
      <c r="DR220" s="446" t="e">
        <f t="shared" ca="1" si="275"/>
        <v>#NAME?</v>
      </c>
      <c r="DT220" s="208">
        <f t="shared" si="276"/>
        <v>0</v>
      </c>
      <c r="DU220" s="446" t="e">
        <f t="shared" ca="1" si="277"/>
        <v>#NAME?</v>
      </c>
      <c r="DV220" s="446" t="e">
        <f t="shared" ca="1" si="278"/>
        <v>#NAME?</v>
      </c>
    </row>
    <row r="221" spans="1:126" ht="15" customHeight="1" x14ac:dyDescent="0.25">
      <c r="A221" s="448" t="str">
        <f>IFERROR(ROUNDUP(IF(OR(N221="PIPAY450",N221="PIPAY900"),MRIt(J221,M221,V221,N221),IF(N221="PIOGFCPAY450",MAX(60,(0.3*J221)+35),"")),1),"")</f>
        <v/>
      </c>
      <c r="B221" s="413">
        <v>199</v>
      </c>
      <c r="C221" s="414"/>
      <c r="D221" s="449"/>
      <c r="E221" s="416" t="str">
        <f>IF('EXIST IP'!A200="","",'EXIST IP'!A200)</f>
        <v/>
      </c>
      <c r="F221" s="450" t="str">
        <f>IF('EXIST IP'!B200="","",'EXIST IP'!B200)</f>
        <v/>
      </c>
      <c r="G221" s="450" t="str">
        <f>IF('EXIST IP'!C200="","",'EXIST IP'!C200)</f>
        <v/>
      </c>
      <c r="H221" s="418" t="str">
        <f>IF('EXIST IP'!D200="","",'EXIST IP'!D200)</f>
        <v/>
      </c>
      <c r="I221" s="451" t="str">
        <f>IF(BASELINE!D200="","",BASELINE!D200)</f>
        <v/>
      </c>
      <c r="J221" s="420"/>
      <c r="K221" s="421"/>
      <c r="L221" s="422" t="str">
        <f>IF(FINAL!D200=0,"",FINAL!D200)</f>
        <v/>
      </c>
      <c r="M221" s="421"/>
      <c r="N221" s="421"/>
      <c r="O221" s="421"/>
      <c r="P221" s="423" t="str">
        <f t="shared" si="242"/>
        <v/>
      </c>
      <c r="Q221" s="424" t="str">
        <f t="shared" si="243"/>
        <v/>
      </c>
      <c r="R221" s="456"/>
      <c r="S221" s="452" t="str">
        <f t="shared" si="219"/>
        <v/>
      </c>
      <c r="T221" s="427" t="str">
        <f>IF(OR(BASELINE!I200&gt;BASELINE!J200,FINAL!I200&gt;FINAL!J200),"M.D.","")</f>
        <v/>
      </c>
      <c r="U221" s="428" t="str">
        <f t="shared" si="244"/>
        <v/>
      </c>
      <c r="V221" s="429" t="str">
        <f t="shared" si="245"/>
        <v/>
      </c>
      <c r="W221" s="429" t="str">
        <f t="shared" si="246"/>
        <v/>
      </c>
      <c r="X221" s="430" t="str">
        <f t="shared" si="220"/>
        <v/>
      </c>
      <c r="Y221" s="429" t="str">
        <f t="shared" si="221"/>
        <v/>
      </c>
      <c r="Z221" s="429" t="str">
        <f t="shared" si="222"/>
        <v/>
      </c>
      <c r="AA221" s="429" t="str">
        <f t="shared" si="223"/>
        <v/>
      </c>
      <c r="AB221" s="429" t="str">
        <f t="shared" si="224"/>
        <v/>
      </c>
      <c r="AC221" s="429" t="str">
        <f t="shared" si="225"/>
        <v/>
      </c>
      <c r="AD221" s="429" t="str">
        <f t="shared" si="226"/>
        <v/>
      </c>
      <c r="AE221" s="429" t="str">
        <f t="shared" si="247"/>
        <v/>
      </c>
      <c r="AF221" s="429" t="str">
        <f t="shared" si="237"/>
        <v/>
      </c>
      <c r="AG221" s="429" t="str">
        <f t="shared" si="227"/>
        <v/>
      </c>
      <c r="AH221" s="429" t="str">
        <f t="shared" si="228"/>
        <v/>
      </c>
      <c r="AI221" s="431" t="str">
        <f t="shared" si="238"/>
        <v/>
      </c>
      <c r="AJ221" s="429" t="str">
        <f t="shared" si="248"/>
        <v/>
      </c>
      <c r="AK221" s="429" t="str">
        <f t="shared" si="249"/>
        <v/>
      </c>
      <c r="AL221" s="429" t="str">
        <f t="shared" si="250"/>
        <v/>
      </c>
      <c r="AM221" s="429" t="str">
        <f t="shared" si="251"/>
        <v/>
      </c>
      <c r="AN221" s="432"/>
      <c r="AO221" s="432"/>
      <c r="AP221" s="205"/>
      <c r="AQ221" s="205"/>
      <c r="AR221" s="205"/>
      <c r="AS221" s="205"/>
      <c r="AT221" s="205"/>
      <c r="AU221" s="205"/>
      <c r="AV221" s="205"/>
      <c r="AW221" s="205"/>
      <c r="AX221" s="205"/>
      <c r="AY221" s="205"/>
      <c r="AZ221" s="432"/>
      <c r="BU221" s="152">
        <v>199</v>
      </c>
      <c r="BV221" s="433" t="str">
        <f t="shared" si="239"/>
        <v/>
      </c>
      <c r="BW221" s="433" t="str">
        <f t="shared" si="240"/>
        <v/>
      </c>
      <c r="BX221" s="434" t="str">
        <f t="shared" si="241"/>
        <v/>
      </c>
      <c r="BY221" s="205" t="str">
        <f t="shared" si="229"/>
        <v/>
      </c>
      <c r="BZ221" s="205" t="str">
        <f t="shared" si="230"/>
        <v/>
      </c>
      <c r="CA221" s="207" t="str">
        <f t="shared" si="231"/>
        <v/>
      </c>
      <c r="CB221" s="453" t="str">
        <f>IF(BY221="","",COUNTIF(BY$23:BY220,"&lt;1")+1)</f>
        <v/>
      </c>
      <c r="CC221" s="205" t="str">
        <f t="shared" si="232"/>
        <v/>
      </c>
      <c r="CD221" s="436" t="str">
        <f t="shared" si="233"/>
        <v/>
      </c>
      <c r="CE221" s="433" t="str">
        <f t="shared" si="236"/>
        <v/>
      </c>
      <c r="CF221" s="438" t="str">
        <f t="shared" si="234"/>
        <v/>
      </c>
      <c r="CG221" s="433" t="str">
        <f t="shared" si="235"/>
        <v/>
      </c>
      <c r="CH221" s="439"/>
      <c r="CI221" s="205" t="str">
        <f t="shared" si="252"/>
        <v/>
      </c>
      <c r="CJ221" s="205" t="str">
        <f t="shared" si="253"/>
        <v/>
      </c>
      <c r="CK221" s="205" t="str">
        <f>IF(OR(N221="PIPAY450",N221="PIPAY900"),MRIt(J221,M221,V221,N221),IF(N221="OGFConNEW",MRIt(H221,M221,V221,N221),IF(N221="PIOGFCPAY450",MAX(60,(0.3*J221)+35),"")))</f>
        <v/>
      </c>
      <c r="CL221" s="205" t="str">
        <f t="shared" si="254"/>
        <v/>
      </c>
      <c r="CM221" s="208">
        <f t="shared" si="255"/>
        <v>0</v>
      </c>
      <c r="CN221" s="440" t="str">
        <f>IFERROR(IF(N221="60PAY900",ADJ60x(CM221),IF(N221="75PAY450",ADJ75x(CM221),IF(N221="PIPAY900",ADJPoTthick(CM221,CL221),IF(N221="PIPAY450",ADJPoTthin(CM221,CL221),IF(N221="OGFConNEW",ADJPoTogfc(CL221),""))))),"must corr")</f>
        <v/>
      </c>
      <c r="CO221" s="441" t="str">
        <f t="shared" si="256"/>
        <v/>
      </c>
      <c r="CQ221" s="205" t="str">
        <f t="shared" si="257"/>
        <v/>
      </c>
      <c r="CR221" s="205" t="str">
        <f>IF(OR(N221="PIPAY450",N221="PIPAY900",N221="PIOGFCPAY450",N221="75OGFCPAY450"),MRIt(J221,M221,V221,N221),IF(N221="OGFConNEW",MRIt(H221,M221,V221,N221),""))</f>
        <v/>
      </c>
      <c r="CS221" s="205" t="str">
        <f t="shared" si="258"/>
        <v/>
      </c>
      <c r="CT221" s="208" t="str">
        <f t="shared" si="259"/>
        <v/>
      </c>
      <c r="CU221" s="440" t="str">
        <f>IFERROR(IF(N221="60PAY900",ADJ60x(CT221),IF(N221="75PAY450",ADJ75x(CT221),IF(N221="PIPAY900",ADJPoTthick(CT221,CS221),IF(N221="PIPAY450",ADJPoTthin(CT221,CS221),IF(N221="OGFConNEW",ADJPoTogfc(CS221),""))))),"must corr")</f>
        <v/>
      </c>
      <c r="CV221" s="442" t="str">
        <f t="shared" si="260"/>
        <v/>
      </c>
      <c r="CW221" s="443"/>
      <c r="CY221" s="207"/>
      <c r="CZ221" s="444" t="s">
        <v>1876</v>
      </c>
      <c r="DA221" s="445" t="str">
        <f>IFERROR(IF(AZ221=TRUE,corval(CO221,CV221),CO221),CZ221)</f>
        <v/>
      </c>
      <c r="DB221" s="205" t="b">
        <f t="shared" si="261"/>
        <v>0</v>
      </c>
      <c r="DC221" s="205" t="b">
        <f t="shared" si="262"/>
        <v>1</v>
      </c>
      <c r="DD221" s="205" t="b">
        <f t="shared" si="263"/>
        <v>1</v>
      </c>
      <c r="DE221" s="446" t="str">
        <f t="shared" si="264"/>
        <v/>
      </c>
      <c r="DG221" s="208" t="str">
        <f t="shared" si="265"/>
        <v/>
      </c>
      <c r="DH221" s="208">
        <f t="shared" si="266"/>
        <v>0</v>
      </c>
      <c r="DI221" s="205" t="e">
        <f t="shared" si="267"/>
        <v>#VALUE!</v>
      </c>
      <c r="DJ221" s="205" t="e">
        <f t="shared" si="268"/>
        <v>#VALUE!</v>
      </c>
      <c r="DK221" s="205" t="e">
        <f t="shared" si="269"/>
        <v>#VALUE!</v>
      </c>
      <c r="DM221" s="208">
        <f t="shared" si="270"/>
        <v>0</v>
      </c>
      <c r="DN221" s="208">
        <f t="shared" si="271"/>
        <v>0</v>
      </c>
      <c r="DO221" s="205">
        <f t="shared" si="272"/>
        <v>75</v>
      </c>
      <c r="DP221" s="205">
        <f t="shared" si="273"/>
        <v>0</v>
      </c>
      <c r="DQ221" s="446" t="e">
        <f t="shared" ca="1" si="274"/>
        <v>#NAME?</v>
      </c>
      <c r="DR221" s="446" t="e">
        <f t="shared" ca="1" si="275"/>
        <v>#NAME?</v>
      </c>
      <c r="DT221" s="208">
        <f t="shared" si="276"/>
        <v>0</v>
      </c>
      <c r="DU221" s="446" t="e">
        <f t="shared" ca="1" si="277"/>
        <v>#NAME?</v>
      </c>
      <c r="DV221" s="446" t="e">
        <f t="shared" ca="1" si="278"/>
        <v>#NAME?</v>
      </c>
    </row>
    <row r="222" spans="1:126" ht="16.5" thickBot="1" x14ac:dyDescent="0.3">
      <c r="A222" s="448" t="str">
        <f>IFERROR(ROUNDUP(IF(OR(N222="PIPAY450",N222="PIPAY900"),MRIt(J222,M222,V222,N222),IF(N222="PIOGFCPAY450",MAX(60,(0.3*J222)+35),"")),1),"")</f>
        <v/>
      </c>
      <c r="B222" s="413">
        <v>200</v>
      </c>
      <c r="C222" s="414"/>
      <c r="D222" s="449"/>
      <c r="E222" s="457" t="str">
        <f>IF('EXIST IP'!A201="","",'EXIST IP'!A201)</f>
        <v/>
      </c>
      <c r="F222" s="458" t="str">
        <f>IF('EXIST IP'!B201="","",'EXIST IP'!B201)</f>
        <v/>
      </c>
      <c r="G222" s="458" t="str">
        <f>IF('EXIST IP'!C201="","",'EXIST IP'!C201)</f>
        <v/>
      </c>
      <c r="H222" s="459" t="str">
        <f>IF('EXIST IP'!D201="","",'EXIST IP'!D201)</f>
        <v/>
      </c>
      <c r="I222" s="460" t="str">
        <f>IF(BASELINE!D201="","",BASELINE!D201)</f>
        <v/>
      </c>
      <c r="J222" s="420"/>
      <c r="K222" s="421"/>
      <c r="L222" s="422" t="str">
        <f>IF(FINAL!D201=0,"",FINAL!D201)</f>
        <v/>
      </c>
      <c r="M222" s="421"/>
      <c r="N222" s="421"/>
      <c r="O222" s="421"/>
      <c r="P222" s="423" t="str">
        <f t="shared" si="242"/>
        <v/>
      </c>
      <c r="Q222" s="424" t="str">
        <f t="shared" si="243"/>
        <v/>
      </c>
      <c r="R222" s="456"/>
      <c r="S222" s="452" t="str">
        <f t="shared" si="219"/>
        <v/>
      </c>
      <c r="T222" s="427" t="str">
        <f>IF(OR(BASELINE!I201&gt;BASELINE!J201,FINAL!I201&gt;FINAL!J201),"M.D.","")</f>
        <v/>
      </c>
      <c r="U222" s="428" t="str">
        <f t="shared" si="244"/>
        <v/>
      </c>
      <c r="V222" s="429" t="str">
        <f t="shared" si="245"/>
        <v/>
      </c>
      <c r="W222" s="429" t="str">
        <f t="shared" si="246"/>
        <v/>
      </c>
      <c r="X222" s="430" t="str">
        <f t="shared" si="220"/>
        <v/>
      </c>
      <c r="Y222" s="429" t="str">
        <f t="shared" si="221"/>
        <v/>
      </c>
      <c r="Z222" s="429" t="str">
        <f t="shared" si="222"/>
        <v/>
      </c>
      <c r="AA222" s="429" t="str">
        <f t="shared" si="223"/>
        <v/>
      </c>
      <c r="AB222" s="429" t="str">
        <f t="shared" si="224"/>
        <v/>
      </c>
      <c r="AC222" s="429" t="str">
        <f t="shared" si="225"/>
        <v/>
      </c>
      <c r="AD222" s="429" t="str">
        <f t="shared" si="226"/>
        <v/>
      </c>
      <c r="AE222" s="429" t="str">
        <f t="shared" si="247"/>
        <v/>
      </c>
      <c r="AF222" s="429" t="str">
        <f t="shared" si="237"/>
        <v/>
      </c>
      <c r="AG222" s="429" t="str">
        <f t="shared" si="227"/>
        <v/>
      </c>
      <c r="AH222" s="429" t="str">
        <f t="shared" si="228"/>
        <v/>
      </c>
      <c r="AI222" s="431" t="str">
        <f t="shared" si="238"/>
        <v/>
      </c>
      <c r="AJ222" s="429" t="str">
        <f t="shared" si="248"/>
        <v/>
      </c>
      <c r="AK222" s="429" t="str">
        <f t="shared" si="249"/>
        <v/>
      </c>
      <c r="AL222" s="429" t="str">
        <f t="shared" si="250"/>
        <v/>
      </c>
      <c r="AM222" s="429" t="str">
        <f t="shared" si="251"/>
        <v/>
      </c>
      <c r="AN222" s="432"/>
      <c r="AO222" s="432"/>
      <c r="AP222" s="205"/>
      <c r="AQ222" s="205"/>
      <c r="AR222" s="205"/>
      <c r="AS222" s="205"/>
      <c r="AT222" s="205"/>
      <c r="AU222" s="205"/>
      <c r="AV222" s="205"/>
      <c r="AW222" s="205"/>
      <c r="AX222" s="205"/>
      <c r="AY222" s="205"/>
      <c r="AZ222" s="432"/>
      <c r="BU222" s="152">
        <v>200</v>
      </c>
      <c r="BV222" s="433" t="str">
        <f t="shared" si="239"/>
        <v/>
      </c>
      <c r="BW222" s="433" t="str">
        <f t="shared" si="240"/>
        <v/>
      </c>
      <c r="BX222" s="434" t="str">
        <f t="shared" si="241"/>
        <v/>
      </c>
      <c r="BY222" s="205" t="str">
        <f t="shared" si="229"/>
        <v/>
      </c>
      <c r="BZ222" s="205" t="str">
        <f t="shared" si="230"/>
        <v/>
      </c>
      <c r="CA222" s="207" t="str">
        <f t="shared" si="231"/>
        <v/>
      </c>
      <c r="CB222" s="453" t="str">
        <f>IF(BY222="","",COUNTIF(BY$23:BY221,"&lt;1")+1)</f>
        <v/>
      </c>
      <c r="CC222" s="205" t="str">
        <f t="shared" si="232"/>
        <v/>
      </c>
      <c r="CD222" s="436" t="str">
        <f t="shared" si="233"/>
        <v/>
      </c>
      <c r="CE222" s="433" t="str">
        <f t="shared" si="236"/>
        <v/>
      </c>
      <c r="CF222" s="438" t="str">
        <f t="shared" si="234"/>
        <v/>
      </c>
      <c r="CG222" s="433" t="str">
        <f t="shared" si="235"/>
        <v/>
      </c>
      <c r="CH222" s="439"/>
      <c r="CI222" s="205" t="str">
        <f t="shared" si="252"/>
        <v/>
      </c>
      <c r="CJ222" s="205" t="str">
        <f t="shared" si="253"/>
        <v/>
      </c>
      <c r="CK222" s="205" t="str">
        <f>IF(OR(N222="PIPAY450",N222="PIPAY900"),MRIt(J222,M222,V222,N222),IF(N222="OGFConNEW",MRIt(H222,M222,V222,N222),IF(N222="PIOGFCPAY450",MAX(60,(0.3*J222)+35),"")))</f>
        <v/>
      </c>
      <c r="CL222" s="205" t="str">
        <f t="shared" si="254"/>
        <v/>
      </c>
      <c r="CM222" s="208">
        <f t="shared" si="255"/>
        <v>0</v>
      </c>
      <c r="CN222" s="440" t="str">
        <f>IFERROR(IF(N222="60PAY900",ADJ60x(CM222),IF(N222="75PAY450",ADJ75x(CM222),IF(N222="PIPAY900",ADJPoTthick(CM222,CL222),IF(N222="PIPAY450",ADJPoTthin(CM222,CL222),IF(N222="OGFConNEW",ADJPoTogfc(CL222),""))))),"must corr")</f>
        <v/>
      </c>
      <c r="CO222" s="441" t="str">
        <f t="shared" si="256"/>
        <v/>
      </c>
      <c r="CQ222" s="205" t="str">
        <f t="shared" si="257"/>
        <v/>
      </c>
      <c r="CR222" s="205" t="str">
        <f>IF(OR(N222="PIPAY450",N222="PIPAY900",N222="PIOGFCPAY450",N222="75OGFCPAY450"),MRIt(J222,M222,V222,N222),IF(N222="OGFConNEW",MRIt(H222,M222,V222,N222),""))</f>
        <v/>
      </c>
      <c r="CS222" s="205" t="str">
        <f t="shared" si="258"/>
        <v/>
      </c>
      <c r="CT222" s="208" t="str">
        <f t="shared" si="259"/>
        <v/>
      </c>
      <c r="CU222" s="440" t="str">
        <f>IFERROR(IF(N222="60PAY900",ADJ60x(CT222),IF(N222="75PAY450",ADJ75x(CT222),IF(N222="PIPAY900",ADJPoTthick(CT222,CS222),IF(N222="PIPAY450",ADJPoTthin(CT222,CS222),IF(N222="OGFConNEW",ADJPoTogfc(CS222),""))))),"must corr")</f>
        <v/>
      </c>
      <c r="CV222" s="442" t="str">
        <f t="shared" si="260"/>
        <v/>
      </c>
      <c r="CW222" s="443"/>
      <c r="CY222" s="207"/>
      <c r="CZ222" s="444" t="s">
        <v>1876</v>
      </c>
      <c r="DA222" s="445" t="str">
        <f>IFERROR(IF(AZ222=TRUE,corval(CO222,CV222),CO222),CZ222)</f>
        <v/>
      </c>
      <c r="DB222" s="205" t="b">
        <f t="shared" si="261"/>
        <v>0</v>
      </c>
      <c r="DC222" s="205" t="b">
        <f t="shared" si="262"/>
        <v>1</v>
      </c>
      <c r="DD222" s="205" t="b">
        <f t="shared" si="263"/>
        <v>1</v>
      </c>
      <c r="DE222" s="446" t="str">
        <f t="shared" si="264"/>
        <v/>
      </c>
      <c r="DG222" s="208" t="str">
        <f t="shared" si="265"/>
        <v/>
      </c>
      <c r="DH222" s="208">
        <f t="shared" si="266"/>
        <v>0</v>
      </c>
      <c r="DI222" s="205" t="e">
        <f t="shared" si="267"/>
        <v>#VALUE!</v>
      </c>
      <c r="DJ222" s="205" t="e">
        <f t="shared" si="268"/>
        <v>#VALUE!</v>
      </c>
      <c r="DK222" s="205" t="e">
        <f t="shared" si="269"/>
        <v>#VALUE!</v>
      </c>
      <c r="DM222" s="208">
        <f t="shared" si="270"/>
        <v>0</v>
      </c>
      <c r="DN222" s="208">
        <f t="shared" si="271"/>
        <v>0</v>
      </c>
      <c r="DO222" s="205">
        <f t="shared" si="272"/>
        <v>75</v>
      </c>
      <c r="DP222" s="205">
        <f t="shared" si="273"/>
        <v>0</v>
      </c>
      <c r="DQ222" s="446" t="e">
        <f t="shared" ca="1" si="274"/>
        <v>#NAME?</v>
      </c>
      <c r="DR222" s="446" t="e">
        <f t="shared" ca="1" si="275"/>
        <v>#NAME?</v>
      </c>
      <c r="DT222" s="208">
        <f t="shared" si="276"/>
        <v>0</v>
      </c>
      <c r="DU222" s="446" t="e">
        <f t="shared" ca="1" si="277"/>
        <v>#NAME?</v>
      </c>
      <c r="DV222" s="446" t="e">
        <f t="shared" ca="1" si="278"/>
        <v>#NAME?</v>
      </c>
    </row>
    <row r="223" spans="1:126" ht="15.75" x14ac:dyDescent="0.25">
      <c r="A223" s="448" t="str">
        <f>IFERROR(ROUNDUP(IF(OR(N223="PIPAY450",N223="PIPAY900"),MRIt(J223,M223,V223,N223),IF(N223="PIOGFCPAY450",MAX(60,(0.3*J223)+35),"")),1),"")</f>
        <v/>
      </c>
      <c r="B223" s="413">
        <v>201</v>
      </c>
      <c r="C223" s="414"/>
      <c r="D223" s="449"/>
      <c r="E223" s="416" t="str">
        <f>IF('EXIST IP'!A202="","",'EXIST IP'!A202)</f>
        <v/>
      </c>
      <c r="F223" s="450" t="str">
        <f>IF('EXIST IP'!B202="","",'EXIST IP'!B202)</f>
        <v/>
      </c>
      <c r="G223" s="450" t="str">
        <f>IF('EXIST IP'!C202="","",'EXIST IP'!C202)</f>
        <v/>
      </c>
      <c r="H223" s="418" t="str">
        <f>IF('EXIST IP'!D202="","",'EXIST IP'!D202)</f>
        <v/>
      </c>
      <c r="I223" s="451" t="str">
        <f>IF(BASELINE!D202="","",BASELINE!D202)</f>
        <v/>
      </c>
      <c r="J223" s="420"/>
      <c r="K223" s="421"/>
      <c r="L223" s="422" t="str">
        <f>IF(FINAL!D202=0,"",FINAL!D202)</f>
        <v/>
      </c>
      <c r="M223" s="421"/>
      <c r="N223" s="421"/>
      <c r="O223" s="421"/>
      <c r="P223" s="423" t="str">
        <f t="shared" si="242"/>
        <v/>
      </c>
      <c r="Q223" s="424" t="str">
        <f t="shared" si="243"/>
        <v/>
      </c>
      <c r="R223" s="456"/>
      <c r="S223" s="452" t="str">
        <f t="shared" si="219"/>
        <v/>
      </c>
      <c r="T223" s="427" t="str">
        <f>IF(OR(BASELINE!I202&gt;BASELINE!J202,FINAL!I202&gt;FINAL!J202),"M.D.","")</f>
        <v/>
      </c>
      <c r="U223" s="428" t="str">
        <f t="shared" si="244"/>
        <v/>
      </c>
      <c r="V223" s="429" t="str">
        <f t="shared" si="245"/>
        <v/>
      </c>
      <c r="W223" s="429" t="str">
        <f t="shared" si="246"/>
        <v/>
      </c>
      <c r="X223" s="430" t="str">
        <f t="shared" si="220"/>
        <v/>
      </c>
      <c r="Y223" s="429" t="str">
        <f t="shared" si="221"/>
        <v/>
      </c>
      <c r="Z223" s="429" t="str">
        <f t="shared" si="222"/>
        <v/>
      </c>
      <c r="AA223" s="429" t="str">
        <f t="shared" si="223"/>
        <v/>
      </c>
      <c r="AB223" s="429" t="str">
        <f t="shared" si="224"/>
        <v/>
      </c>
      <c r="AC223" s="429" t="str">
        <f t="shared" si="225"/>
        <v/>
      </c>
      <c r="AD223" s="429" t="str">
        <f t="shared" si="226"/>
        <v/>
      </c>
      <c r="AE223" s="429" t="str">
        <f t="shared" si="247"/>
        <v/>
      </c>
      <c r="AF223" s="429" t="str">
        <f t="shared" si="237"/>
        <v/>
      </c>
      <c r="AG223" s="429" t="str">
        <f t="shared" si="227"/>
        <v/>
      </c>
      <c r="AH223" s="429" t="str">
        <f t="shared" si="228"/>
        <v/>
      </c>
      <c r="AI223" s="431" t="str">
        <f t="shared" si="238"/>
        <v/>
      </c>
      <c r="AJ223" s="429" t="str">
        <f t="shared" si="248"/>
        <v/>
      </c>
      <c r="AK223" s="429" t="str">
        <f t="shared" si="249"/>
        <v/>
      </c>
      <c r="AL223" s="429" t="str">
        <f t="shared" si="250"/>
        <v/>
      </c>
      <c r="AM223" s="429" t="str">
        <f t="shared" si="251"/>
        <v/>
      </c>
      <c r="AN223" s="432"/>
      <c r="AO223" s="432"/>
      <c r="AP223" s="205"/>
      <c r="AQ223" s="205"/>
      <c r="AR223" s="205"/>
      <c r="AS223" s="205"/>
      <c r="AT223" s="205"/>
      <c r="AU223" s="205"/>
      <c r="AV223" s="205"/>
      <c r="AW223" s="205"/>
      <c r="AX223" s="205"/>
      <c r="AY223" s="205"/>
      <c r="AZ223" s="432"/>
      <c r="BU223" s="152">
        <v>201</v>
      </c>
      <c r="BV223" s="433" t="str">
        <f t="shared" si="239"/>
        <v/>
      </c>
      <c r="BW223" s="433" t="str">
        <f t="shared" si="240"/>
        <v/>
      </c>
      <c r="BX223" s="434" t="str">
        <f t="shared" si="241"/>
        <v/>
      </c>
      <c r="BY223" s="205" t="str">
        <f t="shared" si="229"/>
        <v/>
      </c>
      <c r="BZ223" s="205" t="str">
        <f t="shared" si="230"/>
        <v/>
      </c>
      <c r="CA223" s="207" t="str">
        <f t="shared" si="231"/>
        <v/>
      </c>
      <c r="CB223" s="453" t="str">
        <f>IF(BY223="","",COUNTIF(BY$23:BY222,"&lt;1")+1)</f>
        <v/>
      </c>
      <c r="CC223" s="205" t="str">
        <f t="shared" si="232"/>
        <v/>
      </c>
      <c r="CD223" s="436" t="str">
        <f t="shared" si="233"/>
        <v/>
      </c>
      <c r="CE223" s="433" t="str">
        <f t="shared" si="236"/>
        <v/>
      </c>
      <c r="CF223" s="438" t="str">
        <f t="shared" si="234"/>
        <v/>
      </c>
      <c r="CG223" s="433" t="str">
        <f t="shared" si="235"/>
        <v/>
      </c>
      <c r="CH223" s="439"/>
      <c r="CI223" s="205" t="str">
        <f t="shared" si="252"/>
        <v/>
      </c>
      <c r="CJ223" s="205" t="str">
        <f t="shared" si="253"/>
        <v/>
      </c>
      <c r="CK223" s="205" t="str">
        <f>IF(OR(N223="PIPAY450",N223="PIPAY900"),MRIt(J223,M223,V223,N223),IF(N223="OGFConNEW",MRIt(H223,M223,V223,N223),IF(N223="PIOGFCPAY450",MAX(60,(0.3*J223)+35),"")))</f>
        <v/>
      </c>
      <c r="CL223" s="205" t="str">
        <f t="shared" si="254"/>
        <v/>
      </c>
      <c r="CM223" s="208">
        <f t="shared" si="255"/>
        <v>0</v>
      </c>
      <c r="CN223" s="440" t="str">
        <f>IFERROR(IF(N223="60PAY900",ADJ60x(CM223),IF(N223="75PAY450",ADJ75x(CM223),IF(N223="PIPAY900",ADJPoTthick(CM223,CL223),IF(N223="PIPAY450",ADJPoTthin(CM223,CL223),IF(N223="OGFConNEW",ADJPoTogfc(CL223),""))))),"must corr")</f>
        <v/>
      </c>
      <c r="CO223" s="441" t="str">
        <f t="shared" si="256"/>
        <v/>
      </c>
      <c r="CQ223" s="205" t="str">
        <f t="shared" si="257"/>
        <v/>
      </c>
      <c r="CR223" s="205" t="str">
        <f>IF(OR(N223="PIPAY450",N223="PIPAY900",N223="PIOGFCPAY450",N223="75OGFCPAY450"),MRIt(J223,M223,V223,N223),IF(N223="OGFConNEW",MRIt(H223,M223,V223,N223),""))</f>
        <v/>
      </c>
      <c r="CS223" s="205" t="str">
        <f t="shared" si="258"/>
        <v/>
      </c>
      <c r="CT223" s="208" t="str">
        <f t="shared" si="259"/>
        <v/>
      </c>
      <c r="CU223" s="440" t="str">
        <f>IFERROR(IF(N223="60PAY900",ADJ60x(CT223),IF(N223="75PAY450",ADJ75x(CT223),IF(N223="PIPAY900",ADJPoTthick(CT223,CS223),IF(N223="PIPAY450",ADJPoTthin(CT223,CS223),IF(N223="OGFConNEW",ADJPoTogfc(CS223),""))))),"must corr")</f>
        <v/>
      </c>
      <c r="CV223" s="442" t="str">
        <f t="shared" si="260"/>
        <v/>
      </c>
      <c r="CW223" s="443"/>
      <c r="CY223" s="207"/>
      <c r="CZ223" s="444" t="s">
        <v>1876</v>
      </c>
      <c r="DA223" s="445" t="str">
        <f>IFERROR(IF(AZ223=TRUE,corval(CO223,CV223),CO223),CZ223)</f>
        <v/>
      </c>
      <c r="DB223" s="205" t="b">
        <f t="shared" si="261"/>
        <v>0</v>
      </c>
      <c r="DC223" s="205" t="b">
        <f t="shared" si="262"/>
        <v>1</v>
      </c>
      <c r="DD223" s="205" t="b">
        <f t="shared" si="263"/>
        <v>1</v>
      </c>
      <c r="DE223" s="446" t="str">
        <f t="shared" si="264"/>
        <v/>
      </c>
      <c r="DG223" s="208" t="str">
        <f t="shared" si="265"/>
        <v/>
      </c>
      <c r="DH223" s="208">
        <f t="shared" si="266"/>
        <v>0</v>
      </c>
      <c r="DI223" s="205" t="e">
        <f t="shared" si="267"/>
        <v>#VALUE!</v>
      </c>
      <c r="DJ223" s="205" t="e">
        <f t="shared" si="268"/>
        <v>#VALUE!</v>
      </c>
      <c r="DK223" s="205" t="e">
        <f t="shared" si="269"/>
        <v>#VALUE!</v>
      </c>
      <c r="DM223" s="208">
        <f t="shared" si="270"/>
        <v>0</v>
      </c>
      <c r="DN223" s="208">
        <f t="shared" si="271"/>
        <v>0</v>
      </c>
      <c r="DO223" s="205">
        <f t="shared" si="272"/>
        <v>75</v>
      </c>
      <c r="DP223" s="205">
        <f t="shared" si="273"/>
        <v>0</v>
      </c>
      <c r="DQ223" s="446" t="e">
        <f t="shared" ca="1" si="274"/>
        <v>#NAME?</v>
      </c>
      <c r="DR223" s="446" t="e">
        <f t="shared" ca="1" si="275"/>
        <v>#NAME?</v>
      </c>
      <c r="DT223" s="208">
        <f t="shared" si="276"/>
        <v>0</v>
      </c>
      <c r="DU223" s="446" t="e">
        <f t="shared" ca="1" si="277"/>
        <v>#NAME?</v>
      </c>
      <c r="DV223" s="446" t="e">
        <f t="shared" ca="1" si="278"/>
        <v>#NAME?</v>
      </c>
    </row>
    <row r="224" spans="1:126" ht="15.75" customHeight="1" thickBot="1" x14ac:dyDescent="0.3">
      <c r="A224" s="448" t="str">
        <f>IFERROR(ROUNDUP(IF(OR(N224="PIPAY450",N224="PIPAY900"),MRIt(J224,M224,V224,N224),IF(N224="PIOGFCPAY450",MAX(60,(0.3*J224)+35),"")),1),"")</f>
        <v/>
      </c>
      <c r="B224" s="413">
        <v>202</v>
      </c>
      <c r="C224" s="414"/>
      <c r="D224" s="449"/>
      <c r="E224" s="457" t="str">
        <f>IF('EXIST IP'!A203="","",'EXIST IP'!A203)</f>
        <v/>
      </c>
      <c r="F224" s="458" t="str">
        <f>IF('EXIST IP'!B203="","",'EXIST IP'!B203)</f>
        <v/>
      </c>
      <c r="G224" s="458" t="str">
        <f>IF('EXIST IP'!C203="","",'EXIST IP'!C203)</f>
        <v/>
      </c>
      <c r="H224" s="459" t="str">
        <f>IF('EXIST IP'!D203="","",'EXIST IP'!D203)</f>
        <v/>
      </c>
      <c r="I224" s="460" t="str">
        <f>IF(BASELINE!D203="","",BASELINE!D203)</f>
        <v/>
      </c>
      <c r="J224" s="420"/>
      <c r="K224" s="421"/>
      <c r="L224" s="422" t="str">
        <f>IF(FINAL!D203=0,"",FINAL!D203)</f>
        <v/>
      </c>
      <c r="M224" s="421"/>
      <c r="N224" s="421"/>
      <c r="O224" s="421"/>
      <c r="P224" s="423" t="str">
        <f t="shared" si="242"/>
        <v/>
      </c>
      <c r="Q224" s="424" t="str">
        <f t="shared" si="243"/>
        <v/>
      </c>
      <c r="R224" s="456"/>
      <c r="S224" s="452" t="str">
        <f t="shared" si="219"/>
        <v/>
      </c>
      <c r="T224" s="427" t="str">
        <f>IF(OR(BASELINE!I203&gt;BASELINE!J203,FINAL!I203&gt;FINAL!J203),"M.D.","")</f>
        <v/>
      </c>
      <c r="U224" s="428" t="str">
        <f t="shared" si="244"/>
        <v/>
      </c>
      <c r="V224" s="429" t="str">
        <f t="shared" si="245"/>
        <v/>
      </c>
      <c r="W224" s="429" t="str">
        <f t="shared" si="246"/>
        <v/>
      </c>
      <c r="X224" s="430" t="str">
        <f t="shared" si="220"/>
        <v/>
      </c>
      <c r="Y224" s="429" t="str">
        <f t="shared" si="221"/>
        <v/>
      </c>
      <c r="Z224" s="429" t="str">
        <f t="shared" si="222"/>
        <v/>
      </c>
      <c r="AA224" s="429" t="str">
        <f t="shared" si="223"/>
        <v/>
      </c>
      <c r="AB224" s="429" t="str">
        <f t="shared" si="224"/>
        <v/>
      </c>
      <c r="AC224" s="429" t="str">
        <f t="shared" si="225"/>
        <v/>
      </c>
      <c r="AD224" s="429" t="str">
        <f t="shared" si="226"/>
        <v/>
      </c>
      <c r="AE224" s="429" t="str">
        <f t="shared" si="247"/>
        <v/>
      </c>
      <c r="AF224" s="429" t="str">
        <f t="shared" si="237"/>
        <v/>
      </c>
      <c r="AG224" s="429" t="str">
        <f t="shared" si="227"/>
        <v/>
      </c>
      <c r="AH224" s="429" t="str">
        <f t="shared" si="228"/>
        <v/>
      </c>
      <c r="AI224" s="431" t="str">
        <f t="shared" si="238"/>
        <v/>
      </c>
      <c r="AJ224" s="429" t="str">
        <f t="shared" si="248"/>
        <v/>
      </c>
      <c r="AK224" s="429" t="str">
        <f t="shared" si="249"/>
        <v/>
      </c>
      <c r="AL224" s="429" t="str">
        <f t="shared" si="250"/>
        <v/>
      </c>
      <c r="AM224" s="429" t="str">
        <f t="shared" si="251"/>
        <v/>
      </c>
      <c r="AN224" s="432"/>
      <c r="AO224" s="432"/>
      <c r="AP224" s="205"/>
      <c r="AQ224" s="205"/>
      <c r="AR224" s="205"/>
      <c r="AS224" s="205"/>
      <c r="AT224" s="205"/>
      <c r="AU224" s="205"/>
      <c r="AV224" s="205"/>
      <c r="AW224" s="205"/>
      <c r="AX224" s="205"/>
      <c r="AY224" s="205"/>
      <c r="AZ224" s="432"/>
      <c r="BU224" s="152">
        <v>202</v>
      </c>
      <c r="BV224" s="433" t="str">
        <f t="shared" si="239"/>
        <v/>
      </c>
      <c r="BW224" s="433" t="str">
        <f t="shared" si="240"/>
        <v/>
      </c>
      <c r="BX224" s="434" t="str">
        <f t="shared" si="241"/>
        <v/>
      </c>
      <c r="BY224" s="205" t="str">
        <f t="shared" si="229"/>
        <v/>
      </c>
      <c r="BZ224" s="205" t="str">
        <f t="shared" si="230"/>
        <v/>
      </c>
      <c r="CA224" s="207" t="str">
        <f t="shared" si="231"/>
        <v/>
      </c>
      <c r="CB224" s="453" t="str">
        <f>IF(BY224="","",COUNTIF(BY$23:BY223,"&lt;1")+1)</f>
        <v/>
      </c>
      <c r="CC224" s="205" t="str">
        <f t="shared" si="232"/>
        <v/>
      </c>
      <c r="CD224" s="436" t="str">
        <f t="shared" si="233"/>
        <v/>
      </c>
      <c r="CE224" s="433" t="str">
        <f t="shared" si="236"/>
        <v/>
      </c>
      <c r="CF224" s="438" t="str">
        <f t="shared" si="234"/>
        <v/>
      </c>
      <c r="CG224" s="433" t="str">
        <f t="shared" si="235"/>
        <v/>
      </c>
      <c r="CH224" s="439"/>
      <c r="CI224" s="205" t="str">
        <f t="shared" si="252"/>
        <v/>
      </c>
      <c r="CJ224" s="205" t="str">
        <f t="shared" si="253"/>
        <v/>
      </c>
      <c r="CK224" s="205" t="str">
        <f>IF(OR(N224="PIPAY450",N224="PIPAY900"),MRIt(J224,M224,V224,N224),IF(N224="OGFConNEW",MRIt(H224,M224,V224,N224),IF(N224="PIOGFCPAY450",MAX(60,(0.3*J224)+35),"")))</f>
        <v/>
      </c>
      <c r="CL224" s="205" t="str">
        <f t="shared" si="254"/>
        <v/>
      </c>
      <c r="CM224" s="208">
        <f t="shared" si="255"/>
        <v>0</v>
      </c>
      <c r="CN224" s="440" t="str">
        <f>IFERROR(IF(N224="60PAY900",ADJ60x(CM224),IF(N224="75PAY450",ADJ75x(CM224),IF(N224="PIPAY900",ADJPoTthick(CM224,CL224),IF(N224="PIPAY450",ADJPoTthin(CM224,CL224),IF(N224="OGFConNEW",ADJPoTogfc(CL224),""))))),"must corr")</f>
        <v/>
      </c>
      <c r="CO224" s="441" t="str">
        <f t="shared" si="256"/>
        <v/>
      </c>
      <c r="CQ224" s="205" t="str">
        <f t="shared" si="257"/>
        <v/>
      </c>
      <c r="CR224" s="205" t="str">
        <f>IF(OR(N224="PIPAY450",N224="PIPAY900",N224="PIOGFCPAY450",N224="75OGFCPAY450"),MRIt(J224,M224,V224,N224),IF(N224="OGFConNEW",MRIt(H224,M224,V224,N224),""))</f>
        <v/>
      </c>
      <c r="CS224" s="205" t="str">
        <f t="shared" si="258"/>
        <v/>
      </c>
      <c r="CT224" s="208" t="str">
        <f t="shared" si="259"/>
        <v/>
      </c>
      <c r="CU224" s="440" t="str">
        <f>IFERROR(IF(N224="60PAY900",ADJ60x(CT224),IF(N224="75PAY450",ADJ75x(CT224),IF(N224="PIPAY900",ADJPoTthick(CT224,CS224),IF(N224="PIPAY450",ADJPoTthin(CT224,CS224),IF(N224="OGFConNEW",ADJPoTogfc(CS224),""))))),"must corr")</f>
        <v/>
      </c>
      <c r="CV224" s="442" t="str">
        <f t="shared" si="260"/>
        <v/>
      </c>
      <c r="CW224" s="443"/>
      <c r="CY224" s="207"/>
      <c r="CZ224" s="444" t="s">
        <v>1876</v>
      </c>
      <c r="DA224" s="445" t="str">
        <f>IFERROR(IF(AZ224=TRUE,corval(CO224,CV224),CO224),CZ224)</f>
        <v/>
      </c>
      <c r="DB224" s="205" t="b">
        <f t="shared" si="261"/>
        <v>0</v>
      </c>
      <c r="DC224" s="205" t="b">
        <f t="shared" si="262"/>
        <v>1</v>
      </c>
      <c r="DD224" s="205" t="b">
        <f t="shared" si="263"/>
        <v>1</v>
      </c>
      <c r="DE224" s="446" t="str">
        <f t="shared" si="264"/>
        <v/>
      </c>
      <c r="DG224" s="208" t="str">
        <f t="shared" si="265"/>
        <v/>
      </c>
      <c r="DH224" s="208">
        <f t="shared" si="266"/>
        <v>0</v>
      </c>
      <c r="DI224" s="205" t="e">
        <f t="shared" si="267"/>
        <v>#VALUE!</v>
      </c>
      <c r="DJ224" s="205" t="e">
        <f t="shared" si="268"/>
        <v>#VALUE!</v>
      </c>
      <c r="DK224" s="205" t="e">
        <f t="shared" si="269"/>
        <v>#VALUE!</v>
      </c>
      <c r="DM224" s="208">
        <f t="shared" si="270"/>
        <v>0</v>
      </c>
      <c r="DN224" s="208">
        <f t="shared" si="271"/>
        <v>0</v>
      </c>
      <c r="DO224" s="205">
        <f t="shared" si="272"/>
        <v>75</v>
      </c>
      <c r="DP224" s="205">
        <f t="shared" si="273"/>
        <v>0</v>
      </c>
      <c r="DQ224" s="446" t="e">
        <f t="shared" ca="1" si="274"/>
        <v>#NAME?</v>
      </c>
      <c r="DR224" s="446" t="e">
        <f t="shared" ca="1" si="275"/>
        <v>#NAME?</v>
      </c>
      <c r="DT224" s="208">
        <f t="shared" si="276"/>
        <v>0</v>
      </c>
      <c r="DU224" s="446" t="e">
        <f t="shared" ca="1" si="277"/>
        <v>#NAME?</v>
      </c>
      <c r="DV224" s="446" t="e">
        <f t="shared" ca="1" si="278"/>
        <v>#NAME?</v>
      </c>
    </row>
    <row r="225" spans="1:126" ht="15.75" x14ac:dyDescent="0.25">
      <c r="A225" s="448" t="str">
        <f>IFERROR(ROUNDUP(IF(OR(N225="PIPAY450",N225="PIPAY900"),MRIt(J225,M225,V225,N225),IF(N225="PIOGFCPAY450",MAX(60,(0.3*J225)+35),"")),1),"")</f>
        <v/>
      </c>
      <c r="B225" s="413">
        <v>203</v>
      </c>
      <c r="C225" s="414"/>
      <c r="D225" s="449"/>
      <c r="E225" s="416" t="str">
        <f>IF('EXIST IP'!A204="","",'EXIST IP'!A204)</f>
        <v/>
      </c>
      <c r="F225" s="450" t="str">
        <f>IF('EXIST IP'!B204="","",'EXIST IP'!B204)</f>
        <v/>
      </c>
      <c r="G225" s="450" t="str">
        <f>IF('EXIST IP'!C204="","",'EXIST IP'!C204)</f>
        <v/>
      </c>
      <c r="H225" s="418" t="str">
        <f>IF('EXIST IP'!D204="","",'EXIST IP'!D204)</f>
        <v/>
      </c>
      <c r="I225" s="451" t="str">
        <f>IF(BASELINE!D204="","",BASELINE!D204)</f>
        <v/>
      </c>
      <c r="J225" s="420"/>
      <c r="K225" s="421"/>
      <c r="L225" s="422" t="str">
        <f>IF(FINAL!D204=0,"",FINAL!D204)</f>
        <v/>
      </c>
      <c r="M225" s="421"/>
      <c r="N225" s="421"/>
      <c r="O225" s="421"/>
      <c r="P225" s="423" t="str">
        <f t="shared" si="242"/>
        <v/>
      </c>
      <c r="Q225" s="424" t="str">
        <f t="shared" si="243"/>
        <v/>
      </c>
      <c r="R225" s="456"/>
      <c r="S225" s="452" t="str">
        <f t="shared" si="219"/>
        <v/>
      </c>
      <c r="T225" s="427" t="str">
        <f>IF(OR(BASELINE!I204&gt;BASELINE!J204,FINAL!I204&gt;FINAL!J204),"M.D.","")</f>
        <v/>
      </c>
      <c r="U225" s="428" t="str">
        <f t="shared" si="244"/>
        <v/>
      </c>
      <c r="V225" s="429" t="str">
        <f t="shared" si="245"/>
        <v/>
      </c>
      <c r="W225" s="429" t="str">
        <f t="shared" si="246"/>
        <v/>
      </c>
      <c r="X225" s="430" t="str">
        <f t="shared" si="220"/>
        <v/>
      </c>
      <c r="Y225" s="429" t="str">
        <f t="shared" si="221"/>
        <v/>
      </c>
      <c r="Z225" s="429" t="str">
        <f t="shared" si="222"/>
        <v/>
      </c>
      <c r="AA225" s="429" t="str">
        <f t="shared" si="223"/>
        <v/>
      </c>
      <c r="AB225" s="429" t="str">
        <f t="shared" si="224"/>
        <v/>
      </c>
      <c r="AC225" s="429" t="str">
        <f t="shared" si="225"/>
        <v/>
      </c>
      <c r="AD225" s="429" t="str">
        <f t="shared" si="226"/>
        <v/>
      </c>
      <c r="AE225" s="429" t="str">
        <f t="shared" si="247"/>
        <v/>
      </c>
      <c r="AF225" s="429" t="str">
        <f t="shared" si="237"/>
        <v/>
      </c>
      <c r="AG225" s="429" t="str">
        <f t="shared" si="227"/>
        <v/>
      </c>
      <c r="AH225" s="429" t="str">
        <f t="shared" si="228"/>
        <v/>
      </c>
      <c r="AI225" s="431" t="str">
        <f t="shared" si="238"/>
        <v/>
      </c>
      <c r="AJ225" s="429" t="str">
        <f t="shared" si="248"/>
        <v/>
      </c>
      <c r="AK225" s="429" t="str">
        <f t="shared" si="249"/>
        <v/>
      </c>
      <c r="AL225" s="429" t="str">
        <f t="shared" si="250"/>
        <v/>
      </c>
      <c r="AM225" s="429" t="str">
        <f t="shared" si="251"/>
        <v/>
      </c>
      <c r="AN225" s="432"/>
      <c r="AO225" s="432"/>
      <c r="AP225" s="205"/>
      <c r="AQ225" s="205"/>
      <c r="AR225" s="205"/>
      <c r="AS225" s="205"/>
      <c r="AT225" s="205"/>
      <c r="AU225" s="205"/>
      <c r="AV225" s="205"/>
      <c r="AW225" s="205"/>
      <c r="AX225" s="205"/>
      <c r="AY225" s="205"/>
      <c r="AZ225" s="432"/>
      <c r="BU225" s="152">
        <v>203</v>
      </c>
      <c r="BV225" s="433" t="str">
        <f t="shared" si="239"/>
        <v/>
      </c>
      <c r="BW225" s="433" t="str">
        <f t="shared" si="240"/>
        <v/>
      </c>
      <c r="BX225" s="434" t="str">
        <f t="shared" si="241"/>
        <v/>
      </c>
      <c r="BY225" s="205" t="str">
        <f t="shared" si="229"/>
        <v/>
      </c>
      <c r="BZ225" s="205" t="str">
        <f t="shared" si="230"/>
        <v/>
      </c>
      <c r="CA225" s="207" t="str">
        <f t="shared" si="231"/>
        <v/>
      </c>
      <c r="CB225" s="453" t="str">
        <f>IF(BY225="","",COUNTIF(BY$23:BY224,"&lt;1")+1)</f>
        <v/>
      </c>
      <c r="CC225" s="205" t="str">
        <f t="shared" si="232"/>
        <v/>
      </c>
      <c r="CD225" s="436" t="str">
        <f t="shared" si="233"/>
        <v/>
      </c>
      <c r="CE225" s="433" t="str">
        <f t="shared" si="236"/>
        <v/>
      </c>
      <c r="CF225" s="438" t="str">
        <f t="shared" si="234"/>
        <v/>
      </c>
      <c r="CG225" s="433" t="str">
        <f t="shared" si="235"/>
        <v/>
      </c>
      <c r="CH225" s="439"/>
      <c r="CI225" s="205" t="str">
        <f t="shared" si="252"/>
        <v/>
      </c>
      <c r="CJ225" s="205" t="str">
        <f t="shared" si="253"/>
        <v/>
      </c>
      <c r="CK225" s="205" t="str">
        <f>IF(OR(N225="PIPAY450",N225="PIPAY900"),MRIt(J225,M225,V225,N225),IF(N225="OGFConNEW",MRIt(H225,M225,V225,N225),IF(N225="PIOGFCPAY450",MAX(60,(0.3*J225)+35),"")))</f>
        <v/>
      </c>
      <c r="CL225" s="205" t="str">
        <f t="shared" si="254"/>
        <v/>
      </c>
      <c r="CM225" s="208">
        <f t="shared" si="255"/>
        <v>0</v>
      </c>
      <c r="CN225" s="440" t="str">
        <f>IFERROR(IF(N225="60PAY900",ADJ60x(CM225),IF(N225="75PAY450",ADJ75x(CM225),IF(N225="PIPAY900",ADJPoTthick(CM225,CL225),IF(N225="PIPAY450",ADJPoTthin(CM225,CL225),IF(N225="OGFConNEW",ADJPoTogfc(CL225),""))))),"must corr")</f>
        <v/>
      </c>
      <c r="CO225" s="441" t="str">
        <f t="shared" si="256"/>
        <v/>
      </c>
      <c r="CQ225" s="205" t="str">
        <f t="shared" si="257"/>
        <v/>
      </c>
      <c r="CR225" s="205" t="str">
        <f>IF(OR(N225="PIPAY450",N225="PIPAY900",N225="PIOGFCPAY450",N225="75OGFCPAY450"),MRIt(J225,M225,V225,N225),IF(N225="OGFConNEW",MRIt(H225,M225,V225,N225),""))</f>
        <v/>
      </c>
      <c r="CS225" s="205" t="str">
        <f t="shared" si="258"/>
        <v/>
      </c>
      <c r="CT225" s="208" t="str">
        <f t="shared" si="259"/>
        <v/>
      </c>
      <c r="CU225" s="440" t="str">
        <f>IFERROR(IF(N225="60PAY900",ADJ60x(CT225),IF(N225="75PAY450",ADJ75x(CT225),IF(N225="PIPAY900",ADJPoTthick(CT225,CS225),IF(N225="PIPAY450",ADJPoTthin(CT225,CS225),IF(N225="OGFConNEW",ADJPoTogfc(CS225),""))))),"must corr")</f>
        <v/>
      </c>
      <c r="CV225" s="442" t="str">
        <f t="shared" si="260"/>
        <v/>
      </c>
      <c r="CW225" s="443"/>
      <c r="CY225" s="207"/>
      <c r="CZ225" s="444" t="s">
        <v>1876</v>
      </c>
      <c r="DA225" s="445" t="str">
        <f>IFERROR(IF(AZ225=TRUE,corval(CO225,CV225),CO225),CZ225)</f>
        <v/>
      </c>
      <c r="DB225" s="205" t="b">
        <f t="shared" si="261"/>
        <v>0</v>
      </c>
      <c r="DC225" s="205" t="b">
        <f t="shared" si="262"/>
        <v>1</v>
      </c>
      <c r="DD225" s="205" t="b">
        <f t="shared" si="263"/>
        <v>1</v>
      </c>
      <c r="DE225" s="446" t="str">
        <f t="shared" si="264"/>
        <v/>
      </c>
      <c r="DG225" s="208" t="str">
        <f t="shared" si="265"/>
        <v/>
      </c>
      <c r="DH225" s="208">
        <f t="shared" si="266"/>
        <v>0</v>
      </c>
      <c r="DI225" s="205" t="e">
        <f t="shared" si="267"/>
        <v>#VALUE!</v>
      </c>
      <c r="DJ225" s="205" t="e">
        <f t="shared" si="268"/>
        <v>#VALUE!</v>
      </c>
      <c r="DK225" s="205" t="e">
        <f t="shared" si="269"/>
        <v>#VALUE!</v>
      </c>
      <c r="DM225" s="208">
        <f t="shared" si="270"/>
        <v>0</v>
      </c>
      <c r="DN225" s="208">
        <f t="shared" si="271"/>
        <v>0</v>
      </c>
      <c r="DO225" s="205">
        <f t="shared" si="272"/>
        <v>75</v>
      </c>
      <c r="DP225" s="205">
        <f t="shared" si="273"/>
        <v>0</v>
      </c>
      <c r="DQ225" s="446" t="e">
        <f t="shared" ca="1" si="274"/>
        <v>#NAME?</v>
      </c>
      <c r="DR225" s="446" t="e">
        <f t="shared" ca="1" si="275"/>
        <v>#NAME?</v>
      </c>
      <c r="DT225" s="208">
        <f t="shared" si="276"/>
        <v>0</v>
      </c>
      <c r="DU225" s="446" t="e">
        <f t="shared" ca="1" si="277"/>
        <v>#NAME?</v>
      </c>
      <c r="DV225" s="446" t="e">
        <f t="shared" ca="1" si="278"/>
        <v>#NAME?</v>
      </c>
    </row>
    <row r="226" spans="1:126" ht="16.5" thickBot="1" x14ac:dyDescent="0.3">
      <c r="A226" s="448" t="str">
        <f>IFERROR(ROUNDUP(IF(OR(N226="PIPAY450",N226="PIPAY900"),MRIt(J226,M226,V226,N226),IF(N226="PIOGFCPAY450",MAX(60,(0.3*J226)+35),"")),1),"")</f>
        <v/>
      </c>
      <c r="B226" s="413">
        <v>204</v>
      </c>
      <c r="C226" s="414"/>
      <c r="D226" s="449"/>
      <c r="E226" s="457" t="str">
        <f>IF('EXIST IP'!A205="","",'EXIST IP'!A205)</f>
        <v/>
      </c>
      <c r="F226" s="458" t="str">
        <f>IF('EXIST IP'!B205="","",'EXIST IP'!B205)</f>
        <v/>
      </c>
      <c r="G226" s="458" t="str">
        <f>IF('EXIST IP'!C205="","",'EXIST IP'!C205)</f>
        <v/>
      </c>
      <c r="H226" s="459" t="str">
        <f>IF('EXIST IP'!D205="","",'EXIST IP'!D205)</f>
        <v/>
      </c>
      <c r="I226" s="460" t="str">
        <f>IF(BASELINE!D205="","",BASELINE!D205)</f>
        <v/>
      </c>
      <c r="J226" s="420"/>
      <c r="K226" s="421"/>
      <c r="L226" s="422" t="str">
        <f>IF(FINAL!D205=0,"",FINAL!D205)</f>
        <v/>
      </c>
      <c r="M226" s="421"/>
      <c r="N226" s="421"/>
      <c r="O226" s="421"/>
      <c r="P226" s="423" t="str">
        <f t="shared" si="242"/>
        <v/>
      </c>
      <c r="Q226" s="424" t="str">
        <f t="shared" si="243"/>
        <v/>
      </c>
      <c r="R226" s="456"/>
      <c r="S226" s="452" t="str">
        <f t="shared" si="219"/>
        <v/>
      </c>
      <c r="T226" s="427" t="str">
        <f>IF(OR(BASELINE!I205&gt;BASELINE!J205,FINAL!I205&gt;FINAL!J205),"M.D.","")</f>
        <v/>
      </c>
      <c r="U226" s="428" t="str">
        <f t="shared" si="244"/>
        <v/>
      </c>
      <c r="V226" s="429" t="str">
        <f t="shared" si="245"/>
        <v/>
      </c>
      <c r="W226" s="429" t="str">
        <f t="shared" si="246"/>
        <v/>
      </c>
      <c r="X226" s="430" t="str">
        <f t="shared" si="220"/>
        <v/>
      </c>
      <c r="Y226" s="429" t="str">
        <f t="shared" si="221"/>
        <v/>
      </c>
      <c r="Z226" s="429" t="str">
        <f t="shared" si="222"/>
        <v/>
      </c>
      <c r="AA226" s="429" t="str">
        <f t="shared" si="223"/>
        <v/>
      </c>
      <c r="AB226" s="429" t="str">
        <f t="shared" si="224"/>
        <v/>
      </c>
      <c r="AC226" s="429" t="str">
        <f t="shared" si="225"/>
        <v/>
      </c>
      <c r="AD226" s="429" t="str">
        <f t="shared" si="226"/>
        <v/>
      </c>
      <c r="AE226" s="429" t="str">
        <f t="shared" si="247"/>
        <v/>
      </c>
      <c r="AF226" s="429" t="str">
        <f t="shared" si="237"/>
        <v/>
      </c>
      <c r="AG226" s="429" t="str">
        <f t="shared" si="227"/>
        <v/>
      </c>
      <c r="AH226" s="429" t="str">
        <f t="shared" si="228"/>
        <v/>
      </c>
      <c r="AI226" s="431" t="str">
        <f t="shared" si="238"/>
        <v/>
      </c>
      <c r="AJ226" s="429" t="str">
        <f t="shared" si="248"/>
        <v/>
      </c>
      <c r="AK226" s="429" t="str">
        <f t="shared" si="249"/>
        <v/>
      </c>
      <c r="AL226" s="429" t="str">
        <f t="shared" si="250"/>
        <v/>
      </c>
      <c r="AM226" s="429" t="str">
        <f t="shared" si="251"/>
        <v/>
      </c>
      <c r="AN226" s="432"/>
      <c r="AO226" s="432"/>
      <c r="AP226" s="205"/>
      <c r="AQ226" s="205"/>
      <c r="AR226" s="205"/>
      <c r="AS226" s="205"/>
      <c r="AT226" s="205"/>
      <c r="AU226" s="205"/>
      <c r="AV226" s="205"/>
      <c r="AW226" s="205"/>
      <c r="AX226" s="205"/>
      <c r="AY226" s="205"/>
      <c r="AZ226" s="432"/>
      <c r="BU226" s="152">
        <v>204</v>
      </c>
      <c r="BV226" s="433" t="str">
        <f t="shared" si="239"/>
        <v/>
      </c>
      <c r="BW226" s="433" t="str">
        <f t="shared" si="240"/>
        <v/>
      </c>
      <c r="BX226" s="434" t="str">
        <f t="shared" si="241"/>
        <v/>
      </c>
      <c r="BY226" s="205" t="str">
        <f t="shared" si="229"/>
        <v/>
      </c>
      <c r="BZ226" s="205" t="str">
        <f t="shared" si="230"/>
        <v/>
      </c>
      <c r="CA226" s="207" t="str">
        <f t="shared" si="231"/>
        <v/>
      </c>
      <c r="CB226" s="453" t="str">
        <f>IF(BY226="","",COUNTIF(BY$23:BY225,"&lt;1")+1)</f>
        <v/>
      </c>
      <c r="CC226" s="205" t="str">
        <f t="shared" si="232"/>
        <v/>
      </c>
      <c r="CD226" s="436" t="str">
        <f t="shared" si="233"/>
        <v/>
      </c>
      <c r="CE226" s="433" t="str">
        <f t="shared" si="236"/>
        <v/>
      </c>
      <c r="CF226" s="438" t="str">
        <f t="shared" si="234"/>
        <v/>
      </c>
      <c r="CG226" s="433" t="str">
        <f t="shared" si="235"/>
        <v/>
      </c>
      <c r="CH226" s="439"/>
      <c r="CI226" s="205" t="str">
        <f t="shared" si="252"/>
        <v/>
      </c>
      <c r="CJ226" s="205" t="str">
        <f t="shared" si="253"/>
        <v/>
      </c>
      <c r="CK226" s="205" t="str">
        <f>IF(OR(N226="PIPAY450",N226="PIPAY900"),MRIt(J226,M226,V226,N226),IF(N226="OGFConNEW",MRIt(H226,M226,V226,N226),IF(N226="PIOGFCPAY450",MAX(60,(0.3*J226)+35),"")))</f>
        <v/>
      </c>
      <c r="CL226" s="205" t="str">
        <f t="shared" si="254"/>
        <v/>
      </c>
      <c r="CM226" s="208">
        <f t="shared" si="255"/>
        <v>0</v>
      </c>
      <c r="CN226" s="440" t="str">
        <f>IFERROR(IF(N226="60PAY900",ADJ60x(CM226),IF(N226="75PAY450",ADJ75x(CM226),IF(N226="PIPAY900",ADJPoTthick(CM226,CL226),IF(N226="PIPAY450",ADJPoTthin(CM226,CL226),IF(N226="OGFConNEW",ADJPoTogfc(CL226),""))))),"must corr")</f>
        <v/>
      </c>
      <c r="CO226" s="441" t="str">
        <f t="shared" si="256"/>
        <v/>
      </c>
      <c r="CQ226" s="205" t="str">
        <f t="shared" si="257"/>
        <v/>
      </c>
      <c r="CR226" s="205" t="str">
        <f>IF(OR(N226="PIPAY450",N226="PIPAY900",N226="PIOGFCPAY450",N226="75OGFCPAY450"),MRIt(J226,M226,V226,N226),IF(N226="OGFConNEW",MRIt(H226,M226,V226,N226),""))</f>
        <v/>
      </c>
      <c r="CS226" s="205" t="str">
        <f t="shared" si="258"/>
        <v/>
      </c>
      <c r="CT226" s="208" t="str">
        <f t="shared" si="259"/>
        <v/>
      </c>
      <c r="CU226" s="440" t="str">
        <f>IFERROR(IF(N226="60PAY900",ADJ60x(CT226),IF(N226="75PAY450",ADJ75x(CT226),IF(N226="PIPAY900",ADJPoTthick(CT226,CS226),IF(N226="PIPAY450",ADJPoTthin(CT226,CS226),IF(N226="OGFConNEW",ADJPoTogfc(CS226),""))))),"must corr")</f>
        <v/>
      </c>
      <c r="CV226" s="442" t="str">
        <f t="shared" si="260"/>
        <v/>
      </c>
      <c r="CW226" s="443"/>
      <c r="CY226" s="207"/>
      <c r="CZ226" s="444" t="s">
        <v>1876</v>
      </c>
      <c r="DA226" s="445" t="str">
        <f>IFERROR(IF(AZ226=TRUE,corval(CO226,CV226),CO226),CZ226)</f>
        <v/>
      </c>
      <c r="DB226" s="205" t="b">
        <f t="shared" si="261"/>
        <v>0</v>
      </c>
      <c r="DC226" s="205" t="b">
        <f t="shared" si="262"/>
        <v>1</v>
      </c>
      <c r="DD226" s="205" t="b">
        <f t="shared" si="263"/>
        <v>1</v>
      </c>
      <c r="DE226" s="446" t="str">
        <f t="shared" si="264"/>
        <v/>
      </c>
      <c r="DG226" s="208" t="str">
        <f t="shared" si="265"/>
        <v/>
      </c>
      <c r="DH226" s="208">
        <f t="shared" si="266"/>
        <v>0</v>
      </c>
      <c r="DI226" s="205" t="e">
        <f t="shared" si="267"/>
        <v>#VALUE!</v>
      </c>
      <c r="DJ226" s="205" t="e">
        <f t="shared" si="268"/>
        <v>#VALUE!</v>
      </c>
      <c r="DK226" s="205" t="e">
        <f t="shared" si="269"/>
        <v>#VALUE!</v>
      </c>
      <c r="DM226" s="208">
        <f t="shared" si="270"/>
        <v>0</v>
      </c>
      <c r="DN226" s="208">
        <f t="shared" si="271"/>
        <v>0</v>
      </c>
      <c r="DO226" s="205">
        <f t="shared" si="272"/>
        <v>75</v>
      </c>
      <c r="DP226" s="205">
        <f t="shared" si="273"/>
        <v>0</v>
      </c>
      <c r="DQ226" s="446" t="e">
        <f t="shared" ca="1" si="274"/>
        <v>#NAME?</v>
      </c>
      <c r="DR226" s="446" t="e">
        <f t="shared" ca="1" si="275"/>
        <v>#NAME?</v>
      </c>
      <c r="DT226" s="208">
        <f t="shared" si="276"/>
        <v>0</v>
      </c>
      <c r="DU226" s="446" t="e">
        <f t="shared" ca="1" si="277"/>
        <v>#NAME?</v>
      </c>
      <c r="DV226" s="446" t="e">
        <f t="shared" ca="1" si="278"/>
        <v>#NAME?</v>
      </c>
    </row>
    <row r="227" spans="1:126" ht="15" customHeight="1" x14ac:dyDescent="0.25">
      <c r="A227" s="448" t="str">
        <f>IFERROR(ROUNDUP(IF(OR(N227="PIPAY450",N227="PIPAY900"),MRIt(J227,M227,V227,N227),IF(N227="PIOGFCPAY450",MAX(60,(0.3*J227)+35),"")),1),"")</f>
        <v/>
      </c>
      <c r="B227" s="413">
        <v>205</v>
      </c>
      <c r="C227" s="414"/>
      <c r="D227" s="449"/>
      <c r="E227" s="416" t="str">
        <f>IF('EXIST IP'!A206="","",'EXIST IP'!A206)</f>
        <v/>
      </c>
      <c r="F227" s="450" t="str">
        <f>IF('EXIST IP'!B206="","",'EXIST IP'!B206)</f>
        <v/>
      </c>
      <c r="G227" s="450" t="str">
        <f>IF('EXIST IP'!C206="","",'EXIST IP'!C206)</f>
        <v/>
      </c>
      <c r="H227" s="418" t="str">
        <f>IF('EXIST IP'!D206="","",'EXIST IP'!D206)</f>
        <v/>
      </c>
      <c r="I227" s="451" t="str">
        <f>IF(BASELINE!D206="","",BASELINE!D206)</f>
        <v/>
      </c>
      <c r="J227" s="420"/>
      <c r="K227" s="421"/>
      <c r="L227" s="422" t="str">
        <f>IF(FINAL!D206=0,"",FINAL!D206)</f>
        <v/>
      </c>
      <c r="M227" s="421"/>
      <c r="N227" s="421"/>
      <c r="O227" s="421"/>
      <c r="P227" s="423" t="str">
        <f t="shared" si="242"/>
        <v/>
      </c>
      <c r="Q227" s="424" t="str">
        <f t="shared" si="243"/>
        <v/>
      </c>
      <c r="R227" s="456"/>
      <c r="S227" s="452" t="str">
        <f t="shared" si="219"/>
        <v/>
      </c>
      <c r="T227" s="427" t="str">
        <f>IF(OR(BASELINE!I206&gt;BASELINE!J206,FINAL!I206&gt;FINAL!J206),"M.D.","")</f>
        <v/>
      </c>
      <c r="U227" s="428" t="str">
        <f t="shared" si="244"/>
        <v/>
      </c>
      <c r="V227" s="429" t="str">
        <f t="shared" si="245"/>
        <v/>
      </c>
      <c r="W227" s="429" t="str">
        <f t="shared" si="246"/>
        <v/>
      </c>
      <c r="X227" s="430" t="str">
        <f t="shared" si="220"/>
        <v/>
      </c>
      <c r="Y227" s="429" t="str">
        <f t="shared" si="221"/>
        <v/>
      </c>
      <c r="Z227" s="429" t="str">
        <f t="shared" si="222"/>
        <v/>
      </c>
      <c r="AA227" s="429" t="str">
        <f t="shared" si="223"/>
        <v/>
      </c>
      <c r="AB227" s="429" t="str">
        <f t="shared" si="224"/>
        <v/>
      </c>
      <c r="AC227" s="429" t="str">
        <f t="shared" si="225"/>
        <v/>
      </c>
      <c r="AD227" s="429" t="str">
        <f t="shared" si="226"/>
        <v/>
      </c>
      <c r="AE227" s="429" t="str">
        <f t="shared" si="247"/>
        <v/>
      </c>
      <c r="AF227" s="429" t="str">
        <f t="shared" si="237"/>
        <v/>
      </c>
      <c r="AG227" s="429" t="str">
        <f t="shared" si="227"/>
        <v/>
      </c>
      <c r="AH227" s="429" t="str">
        <f t="shared" si="228"/>
        <v/>
      </c>
      <c r="AI227" s="431" t="str">
        <f t="shared" si="238"/>
        <v/>
      </c>
      <c r="AJ227" s="429" t="str">
        <f t="shared" si="248"/>
        <v/>
      </c>
      <c r="AK227" s="429" t="str">
        <f t="shared" si="249"/>
        <v/>
      </c>
      <c r="AL227" s="429" t="str">
        <f t="shared" si="250"/>
        <v/>
      </c>
      <c r="AM227" s="429" t="str">
        <f t="shared" si="251"/>
        <v/>
      </c>
      <c r="AN227" s="432"/>
      <c r="AO227" s="432"/>
      <c r="AP227" s="205"/>
      <c r="AQ227" s="205"/>
      <c r="AR227" s="205"/>
      <c r="AS227" s="205"/>
      <c r="AT227" s="205"/>
      <c r="AU227" s="205"/>
      <c r="AV227" s="205"/>
      <c r="AW227" s="205"/>
      <c r="AX227" s="205"/>
      <c r="AY227" s="205"/>
      <c r="AZ227" s="432"/>
      <c r="BU227" s="152">
        <v>205</v>
      </c>
      <c r="BV227" s="433" t="str">
        <f t="shared" si="239"/>
        <v/>
      </c>
      <c r="BW227" s="433" t="str">
        <f t="shared" si="240"/>
        <v/>
      </c>
      <c r="BX227" s="434" t="str">
        <f t="shared" si="241"/>
        <v/>
      </c>
      <c r="BY227" s="205" t="str">
        <f t="shared" si="229"/>
        <v/>
      </c>
      <c r="BZ227" s="205" t="str">
        <f t="shared" si="230"/>
        <v/>
      </c>
      <c r="CA227" s="207" t="str">
        <f t="shared" si="231"/>
        <v/>
      </c>
      <c r="CB227" s="453" t="str">
        <f>IF(BY227="","",COUNTIF(BY$23:BY226,"&lt;1")+1)</f>
        <v/>
      </c>
      <c r="CC227" s="205" t="str">
        <f t="shared" si="232"/>
        <v/>
      </c>
      <c r="CD227" s="436" t="str">
        <f t="shared" si="233"/>
        <v/>
      </c>
      <c r="CE227" s="433" t="str">
        <f t="shared" si="236"/>
        <v/>
      </c>
      <c r="CF227" s="438" t="str">
        <f t="shared" si="234"/>
        <v/>
      </c>
      <c r="CG227" s="433" t="str">
        <f t="shared" si="235"/>
        <v/>
      </c>
      <c r="CH227" s="439"/>
      <c r="CI227" s="205" t="str">
        <f t="shared" si="252"/>
        <v/>
      </c>
      <c r="CJ227" s="205" t="str">
        <f t="shared" si="253"/>
        <v/>
      </c>
      <c r="CK227" s="205" t="str">
        <f>IF(OR(N227="PIPAY450",N227="PIPAY900"),MRIt(J227,M227,V227,N227),IF(N227="OGFConNEW",MRIt(H227,M227,V227,N227),IF(N227="PIOGFCPAY450",MAX(60,(0.3*J227)+35),"")))</f>
        <v/>
      </c>
      <c r="CL227" s="205" t="str">
        <f t="shared" si="254"/>
        <v/>
      </c>
      <c r="CM227" s="208">
        <f t="shared" si="255"/>
        <v>0</v>
      </c>
      <c r="CN227" s="440" t="str">
        <f>IFERROR(IF(N227="60PAY900",ADJ60x(CM227),IF(N227="75PAY450",ADJ75x(CM227),IF(N227="PIPAY900",ADJPoTthick(CM227,CL227),IF(N227="PIPAY450",ADJPoTthin(CM227,CL227),IF(N227="OGFConNEW",ADJPoTogfc(CL227),""))))),"must corr")</f>
        <v/>
      </c>
      <c r="CO227" s="441" t="str">
        <f t="shared" si="256"/>
        <v/>
      </c>
      <c r="CQ227" s="205" t="str">
        <f t="shared" si="257"/>
        <v/>
      </c>
      <c r="CR227" s="205" t="str">
        <f>IF(OR(N227="PIPAY450",N227="PIPAY900",N227="PIOGFCPAY450",N227="75OGFCPAY450"),MRIt(J227,M227,V227,N227),IF(N227="OGFConNEW",MRIt(H227,M227,V227,N227),""))</f>
        <v/>
      </c>
      <c r="CS227" s="205" t="str">
        <f t="shared" si="258"/>
        <v/>
      </c>
      <c r="CT227" s="208" t="str">
        <f t="shared" si="259"/>
        <v/>
      </c>
      <c r="CU227" s="440" t="str">
        <f>IFERROR(IF(N227="60PAY900",ADJ60x(CT227),IF(N227="75PAY450",ADJ75x(CT227),IF(N227="PIPAY900",ADJPoTthick(CT227,CS227),IF(N227="PIPAY450",ADJPoTthin(CT227,CS227),IF(N227="OGFConNEW",ADJPoTogfc(CS227),""))))),"must corr")</f>
        <v/>
      </c>
      <c r="CV227" s="442" t="str">
        <f t="shared" si="260"/>
        <v/>
      </c>
      <c r="CW227" s="443"/>
      <c r="CY227" s="207"/>
      <c r="CZ227" s="444" t="s">
        <v>1876</v>
      </c>
      <c r="DA227" s="445" t="str">
        <f>IFERROR(IF(AZ227=TRUE,corval(CO227,CV227),CO227),CZ227)</f>
        <v/>
      </c>
      <c r="DB227" s="205" t="b">
        <f t="shared" si="261"/>
        <v>0</v>
      </c>
      <c r="DC227" s="205" t="b">
        <f t="shared" si="262"/>
        <v>1</v>
      </c>
      <c r="DD227" s="205" t="b">
        <f t="shared" si="263"/>
        <v>1</v>
      </c>
      <c r="DE227" s="446" t="str">
        <f t="shared" si="264"/>
        <v/>
      </c>
      <c r="DG227" s="208" t="str">
        <f t="shared" si="265"/>
        <v/>
      </c>
      <c r="DH227" s="208">
        <f t="shared" si="266"/>
        <v>0</v>
      </c>
      <c r="DI227" s="205" t="e">
        <f t="shared" si="267"/>
        <v>#VALUE!</v>
      </c>
      <c r="DJ227" s="205" t="e">
        <f t="shared" si="268"/>
        <v>#VALUE!</v>
      </c>
      <c r="DK227" s="205" t="e">
        <f t="shared" si="269"/>
        <v>#VALUE!</v>
      </c>
      <c r="DM227" s="208">
        <f t="shared" si="270"/>
        <v>0</v>
      </c>
      <c r="DN227" s="208">
        <f t="shared" si="271"/>
        <v>0</v>
      </c>
      <c r="DO227" s="205">
        <f t="shared" si="272"/>
        <v>75</v>
      </c>
      <c r="DP227" s="205">
        <f t="shared" si="273"/>
        <v>0</v>
      </c>
      <c r="DQ227" s="446" t="e">
        <f t="shared" ca="1" si="274"/>
        <v>#NAME?</v>
      </c>
      <c r="DR227" s="446" t="e">
        <f t="shared" ca="1" si="275"/>
        <v>#NAME?</v>
      </c>
      <c r="DT227" s="208">
        <f t="shared" si="276"/>
        <v>0</v>
      </c>
      <c r="DU227" s="446" t="e">
        <f t="shared" ca="1" si="277"/>
        <v>#NAME?</v>
      </c>
      <c r="DV227" s="446" t="e">
        <f t="shared" ca="1" si="278"/>
        <v>#NAME?</v>
      </c>
    </row>
    <row r="228" spans="1:126" ht="16.5" thickBot="1" x14ac:dyDescent="0.3">
      <c r="A228" s="448" t="str">
        <f>IFERROR(ROUNDUP(IF(OR(N228="PIPAY450",N228="PIPAY900"),MRIt(J228,M228,V228,N228),IF(N228="PIOGFCPAY450",MAX(60,(0.3*J228)+35),"")),1),"")</f>
        <v/>
      </c>
      <c r="B228" s="413">
        <v>206</v>
      </c>
      <c r="C228" s="414"/>
      <c r="D228" s="449"/>
      <c r="E228" s="457" t="str">
        <f>IF('EXIST IP'!A207="","",'EXIST IP'!A207)</f>
        <v/>
      </c>
      <c r="F228" s="458" t="str">
        <f>IF('EXIST IP'!B207="","",'EXIST IP'!B207)</f>
        <v/>
      </c>
      <c r="G228" s="458" t="str">
        <f>IF('EXIST IP'!C207="","",'EXIST IP'!C207)</f>
        <v/>
      </c>
      <c r="H228" s="459" t="str">
        <f>IF('EXIST IP'!D207="","",'EXIST IP'!D207)</f>
        <v/>
      </c>
      <c r="I228" s="460" t="str">
        <f>IF(BASELINE!D207="","",BASELINE!D207)</f>
        <v/>
      </c>
      <c r="J228" s="420"/>
      <c r="K228" s="421"/>
      <c r="L228" s="422" t="str">
        <f>IF(FINAL!D207=0,"",FINAL!D207)</f>
        <v/>
      </c>
      <c r="M228" s="421"/>
      <c r="N228" s="421"/>
      <c r="O228" s="421"/>
      <c r="P228" s="423" t="str">
        <f t="shared" si="242"/>
        <v/>
      </c>
      <c r="Q228" s="424" t="str">
        <f t="shared" si="243"/>
        <v/>
      </c>
      <c r="R228" s="456"/>
      <c r="S228" s="452" t="str">
        <f t="shared" si="219"/>
        <v/>
      </c>
      <c r="T228" s="427" t="str">
        <f>IF(OR(BASELINE!I207&gt;BASELINE!J207,FINAL!I207&gt;FINAL!J207),"M.D.","")</f>
        <v/>
      </c>
      <c r="U228" s="428" t="str">
        <f t="shared" si="244"/>
        <v/>
      </c>
      <c r="V228" s="429" t="str">
        <f t="shared" si="245"/>
        <v/>
      </c>
      <c r="W228" s="429" t="str">
        <f t="shared" si="246"/>
        <v/>
      </c>
      <c r="X228" s="430" t="str">
        <f t="shared" si="220"/>
        <v/>
      </c>
      <c r="Y228" s="429" t="str">
        <f t="shared" si="221"/>
        <v/>
      </c>
      <c r="Z228" s="429" t="str">
        <f t="shared" si="222"/>
        <v/>
      </c>
      <c r="AA228" s="429" t="str">
        <f t="shared" si="223"/>
        <v/>
      </c>
      <c r="AB228" s="429" t="str">
        <f t="shared" si="224"/>
        <v/>
      </c>
      <c r="AC228" s="429" t="str">
        <f t="shared" si="225"/>
        <v/>
      </c>
      <c r="AD228" s="429" t="str">
        <f t="shared" si="226"/>
        <v/>
      </c>
      <c r="AE228" s="429" t="str">
        <f t="shared" si="247"/>
        <v/>
      </c>
      <c r="AF228" s="429" t="str">
        <f t="shared" si="237"/>
        <v/>
      </c>
      <c r="AG228" s="429" t="str">
        <f t="shared" si="227"/>
        <v/>
      </c>
      <c r="AH228" s="429" t="str">
        <f t="shared" si="228"/>
        <v/>
      </c>
      <c r="AI228" s="431" t="str">
        <f t="shared" si="238"/>
        <v/>
      </c>
      <c r="AJ228" s="429" t="str">
        <f t="shared" si="248"/>
        <v/>
      </c>
      <c r="AK228" s="429" t="str">
        <f t="shared" si="249"/>
        <v/>
      </c>
      <c r="AL228" s="429" t="str">
        <f t="shared" si="250"/>
        <v/>
      </c>
      <c r="AM228" s="429" t="str">
        <f t="shared" si="251"/>
        <v/>
      </c>
      <c r="AN228" s="432"/>
      <c r="AO228" s="432"/>
      <c r="AP228" s="205"/>
      <c r="AQ228" s="205"/>
      <c r="AR228" s="205"/>
      <c r="AS228" s="205"/>
      <c r="AT228" s="205"/>
      <c r="AU228" s="205"/>
      <c r="AV228" s="205"/>
      <c r="AW228" s="205"/>
      <c r="AX228" s="205"/>
      <c r="AY228" s="205"/>
      <c r="AZ228" s="432"/>
      <c r="BU228" s="152">
        <v>206</v>
      </c>
      <c r="BV228" s="433" t="str">
        <f t="shared" si="239"/>
        <v/>
      </c>
      <c r="BW228" s="433" t="str">
        <f t="shared" si="240"/>
        <v/>
      </c>
      <c r="BX228" s="434" t="str">
        <f t="shared" si="241"/>
        <v/>
      </c>
      <c r="BY228" s="205" t="str">
        <f t="shared" si="229"/>
        <v/>
      </c>
      <c r="BZ228" s="205" t="str">
        <f t="shared" si="230"/>
        <v/>
      </c>
      <c r="CA228" s="207" t="str">
        <f t="shared" si="231"/>
        <v/>
      </c>
      <c r="CB228" s="453" t="str">
        <f>IF(BY228="","",COUNTIF(BY$23:BY227,"&lt;1")+1)</f>
        <v/>
      </c>
      <c r="CC228" s="205" t="str">
        <f t="shared" si="232"/>
        <v/>
      </c>
      <c r="CD228" s="436" t="str">
        <f t="shared" si="233"/>
        <v/>
      </c>
      <c r="CE228" s="433" t="str">
        <f t="shared" si="236"/>
        <v/>
      </c>
      <c r="CF228" s="438" t="str">
        <f t="shared" si="234"/>
        <v/>
      </c>
      <c r="CG228" s="433" t="str">
        <f t="shared" si="235"/>
        <v/>
      </c>
      <c r="CH228" s="439"/>
      <c r="CI228" s="205" t="str">
        <f t="shared" si="252"/>
        <v/>
      </c>
      <c r="CJ228" s="205" t="str">
        <f t="shared" si="253"/>
        <v/>
      </c>
      <c r="CK228" s="205" t="str">
        <f>IF(OR(N228="PIPAY450",N228="PIPAY900"),MRIt(J228,M228,V228,N228),IF(N228="OGFConNEW",MRIt(H228,M228,V228,N228),IF(N228="PIOGFCPAY450",MAX(60,(0.3*J228)+35),"")))</f>
        <v/>
      </c>
      <c r="CL228" s="205" t="str">
        <f t="shared" si="254"/>
        <v/>
      </c>
      <c r="CM228" s="208">
        <f t="shared" si="255"/>
        <v>0</v>
      </c>
      <c r="CN228" s="440" t="str">
        <f>IFERROR(IF(N228="60PAY900",ADJ60x(CM228),IF(N228="75PAY450",ADJ75x(CM228),IF(N228="PIPAY900",ADJPoTthick(CM228,CL228),IF(N228="PIPAY450",ADJPoTthin(CM228,CL228),IF(N228="OGFConNEW",ADJPoTogfc(CL228),""))))),"must corr")</f>
        <v/>
      </c>
      <c r="CO228" s="441" t="str">
        <f t="shared" si="256"/>
        <v/>
      </c>
      <c r="CQ228" s="205" t="str">
        <f t="shared" si="257"/>
        <v/>
      </c>
      <c r="CR228" s="205" t="str">
        <f>IF(OR(N228="PIPAY450",N228="PIPAY900",N228="PIOGFCPAY450",N228="75OGFCPAY450"),MRIt(J228,M228,V228,N228),IF(N228="OGFConNEW",MRIt(H228,M228,V228,N228),""))</f>
        <v/>
      </c>
      <c r="CS228" s="205" t="str">
        <f t="shared" si="258"/>
        <v/>
      </c>
      <c r="CT228" s="208" t="str">
        <f t="shared" si="259"/>
        <v/>
      </c>
      <c r="CU228" s="440" t="str">
        <f>IFERROR(IF(N228="60PAY900",ADJ60x(CT228),IF(N228="75PAY450",ADJ75x(CT228),IF(N228="PIPAY900",ADJPoTthick(CT228,CS228),IF(N228="PIPAY450",ADJPoTthin(CT228,CS228),IF(N228="OGFConNEW",ADJPoTogfc(CS228),""))))),"must corr")</f>
        <v/>
      </c>
      <c r="CV228" s="442" t="str">
        <f t="shared" si="260"/>
        <v/>
      </c>
      <c r="CW228" s="443"/>
      <c r="CY228" s="207"/>
      <c r="CZ228" s="444" t="s">
        <v>1876</v>
      </c>
      <c r="DA228" s="445" t="str">
        <f>IFERROR(IF(AZ228=TRUE,corval(CO228,CV228),CO228),CZ228)</f>
        <v/>
      </c>
      <c r="DB228" s="205" t="b">
        <f t="shared" si="261"/>
        <v>0</v>
      </c>
      <c r="DC228" s="205" t="b">
        <f t="shared" si="262"/>
        <v>1</v>
      </c>
      <c r="DD228" s="205" t="b">
        <f t="shared" si="263"/>
        <v>1</v>
      </c>
      <c r="DE228" s="446" t="str">
        <f t="shared" si="264"/>
        <v/>
      </c>
      <c r="DG228" s="208" t="str">
        <f t="shared" si="265"/>
        <v/>
      </c>
      <c r="DH228" s="208">
        <f t="shared" si="266"/>
        <v>0</v>
      </c>
      <c r="DI228" s="205" t="e">
        <f t="shared" si="267"/>
        <v>#VALUE!</v>
      </c>
      <c r="DJ228" s="205" t="e">
        <f t="shared" si="268"/>
        <v>#VALUE!</v>
      </c>
      <c r="DK228" s="205" t="e">
        <f t="shared" si="269"/>
        <v>#VALUE!</v>
      </c>
      <c r="DM228" s="208">
        <f t="shared" si="270"/>
        <v>0</v>
      </c>
      <c r="DN228" s="208">
        <f t="shared" si="271"/>
        <v>0</v>
      </c>
      <c r="DO228" s="205">
        <f t="shared" si="272"/>
        <v>75</v>
      </c>
      <c r="DP228" s="205">
        <f t="shared" si="273"/>
        <v>0</v>
      </c>
      <c r="DQ228" s="446" t="e">
        <f t="shared" ca="1" si="274"/>
        <v>#NAME?</v>
      </c>
      <c r="DR228" s="446" t="e">
        <f t="shared" ca="1" si="275"/>
        <v>#NAME?</v>
      </c>
      <c r="DT228" s="208">
        <f t="shared" si="276"/>
        <v>0</v>
      </c>
      <c r="DU228" s="446" t="e">
        <f t="shared" ca="1" si="277"/>
        <v>#NAME?</v>
      </c>
      <c r="DV228" s="446" t="e">
        <f t="shared" ca="1" si="278"/>
        <v>#NAME?</v>
      </c>
    </row>
    <row r="229" spans="1:126" ht="15.75" x14ac:dyDescent="0.25">
      <c r="A229" s="448" t="str">
        <f>IFERROR(ROUNDUP(IF(OR(N229="PIPAY450",N229="PIPAY900"),MRIt(J229,M229,V229,N229),IF(N229="PIOGFCPAY450",MAX(60,(0.3*J229)+35),"")),1),"")</f>
        <v/>
      </c>
      <c r="B229" s="413">
        <v>207</v>
      </c>
      <c r="C229" s="414"/>
      <c r="D229" s="449"/>
      <c r="E229" s="416" t="str">
        <f>IF('EXIST IP'!A208="","",'EXIST IP'!A208)</f>
        <v/>
      </c>
      <c r="F229" s="450" t="str">
        <f>IF('EXIST IP'!B208="","",'EXIST IP'!B208)</f>
        <v/>
      </c>
      <c r="G229" s="450" t="str">
        <f>IF('EXIST IP'!C208="","",'EXIST IP'!C208)</f>
        <v/>
      </c>
      <c r="H229" s="418" t="str">
        <f>IF('EXIST IP'!D208="","",'EXIST IP'!D208)</f>
        <v/>
      </c>
      <c r="I229" s="451" t="str">
        <f>IF(BASELINE!D208="","",BASELINE!D208)</f>
        <v/>
      </c>
      <c r="J229" s="420"/>
      <c r="K229" s="421"/>
      <c r="L229" s="422" t="str">
        <f>IF(FINAL!D208=0,"",FINAL!D208)</f>
        <v/>
      </c>
      <c r="M229" s="421"/>
      <c r="N229" s="421"/>
      <c r="O229" s="421"/>
      <c r="P229" s="423" t="str">
        <f t="shared" si="242"/>
        <v/>
      </c>
      <c r="Q229" s="424" t="str">
        <f t="shared" si="243"/>
        <v/>
      </c>
      <c r="R229" s="456"/>
      <c r="S229" s="452" t="str">
        <f t="shared" si="219"/>
        <v/>
      </c>
      <c r="T229" s="427" t="str">
        <f>IF(OR(BASELINE!I208&gt;BASELINE!J208,FINAL!I208&gt;FINAL!J208),"M.D.","")</f>
        <v/>
      </c>
      <c r="U229" s="428" t="str">
        <f t="shared" si="244"/>
        <v/>
      </c>
      <c r="V229" s="429" t="str">
        <f t="shared" si="245"/>
        <v/>
      </c>
      <c r="W229" s="429" t="str">
        <f t="shared" si="246"/>
        <v/>
      </c>
      <c r="X229" s="430" t="str">
        <f t="shared" si="220"/>
        <v/>
      </c>
      <c r="Y229" s="429" t="str">
        <f t="shared" si="221"/>
        <v/>
      </c>
      <c r="Z229" s="429" t="str">
        <f t="shared" si="222"/>
        <v/>
      </c>
      <c r="AA229" s="429" t="str">
        <f t="shared" si="223"/>
        <v/>
      </c>
      <c r="AB229" s="429" t="str">
        <f t="shared" si="224"/>
        <v/>
      </c>
      <c r="AC229" s="429" t="str">
        <f t="shared" si="225"/>
        <v/>
      </c>
      <c r="AD229" s="429" t="str">
        <f t="shared" si="226"/>
        <v/>
      </c>
      <c r="AE229" s="429" t="str">
        <f t="shared" si="247"/>
        <v/>
      </c>
      <c r="AF229" s="429" t="str">
        <f t="shared" si="237"/>
        <v/>
      </c>
      <c r="AG229" s="429" t="str">
        <f t="shared" si="227"/>
        <v/>
      </c>
      <c r="AH229" s="429" t="str">
        <f t="shared" si="228"/>
        <v/>
      </c>
      <c r="AI229" s="431" t="str">
        <f t="shared" si="238"/>
        <v/>
      </c>
      <c r="AJ229" s="429" t="str">
        <f t="shared" si="248"/>
        <v/>
      </c>
      <c r="AK229" s="429" t="str">
        <f t="shared" si="249"/>
        <v/>
      </c>
      <c r="AL229" s="429" t="str">
        <f t="shared" si="250"/>
        <v/>
      </c>
      <c r="AM229" s="429" t="str">
        <f t="shared" si="251"/>
        <v/>
      </c>
      <c r="AN229" s="432"/>
      <c r="AO229" s="432"/>
      <c r="AP229" s="205"/>
      <c r="AQ229" s="205"/>
      <c r="AR229" s="205"/>
      <c r="AS229" s="205"/>
      <c r="AT229" s="205"/>
      <c r="AU229" s="205"/>
      <c r="AV229" s="205"/>
      <c r="AW229" s="205"/>
      <c r="AX229" s="205"/>
      <c r="AY229" s="205"/>
      <c r="AZ229" s="432"/>
      <c r="BU229" s="152">
        <v>207</v>
      </c>
      <c r="BV229" s="433" t="str">
        <f t="shared" si="239"/>
        <v/>
      </c>
      <c r="BW229" s="433" t="str">
        <f t="shared" si="240"/>
        <v/>
      </c>
      <c r="BX229" s="434" t="str">
        <f t="shared" si="241"/>
        <v/>
      </c>
      <c r="BY229" s="205" t="str">
        <f t="shared" si="229"/>
        <v/>
      </c>
      <c r="BZ229" s="205" t="str">
        <f t="shared" si="230"/>
        <v/>
      </c>
      <c r="CA229" s="207" t="str">
        <f t="shared" si="231"/>
        <v/>
      </c>
      <c r="CB229" s="453" t="str">
        <f>IF(BY229="","",COUNTIF(BY$23:BY228,"&lt;1")+1)</f>
        <v/>
      </c>
      <c r="CC229" s="205" t="str">
        <f t="shared" si="232"/>
        <v/>
      </c>
      <c r="CD229" s="436" t="str">
        <f t="shared" si="233"/>
        <v/>
      </c>
      <c r="CE229" s="433" t="str">
        <f t="shared" si="236"/>
        <v/>
      </c>
      <c r="CF229" s="438" t="str">
        <f t="shared" si="234"/>
        <v/>
      </c>
      <c r="CG229" s="433" t="str">
        <f t="shared" si="235"/>
        <v/>
      </c>
      <c r="CH229" s="439"/>
      <c r="CI229" s="205" t="str">
        <f t="shared" si="252"/>
        <v/>
      </c>
      <c r="CJ229" s="205" t="str">
        <f t="shared" si="253"/>
        <v/>
      </c>
      <c r="CK229" s="205" t="str">
        <f>IF(OR(N229="PIPAY450",N229="PIPAY900"),MRIt(J229,M229,V229,N229),IF(N229="OGFConNEW",MRIt(H229,M229,V229,N229),IF(N229="PIOGFCPAY450",MAX(60,(0.3*J229)+35),"")))</f>
        <v/>
      </c>
      <c r="CL229" s="205" t="str">
        <f t="shared" si="254"/>
        <v/>
      </c>
      <c r="CM229" s="208">
        <f t="shared" si="255"/>
        <v>0</v>
      </c>
      <c r="CN229" s="440" t="str">
        <f>IFERROR(IF(N229="60PAY900",ADJ60x(CM229),IF(N229="75PAY450",ADJ75x(CM229),IF(N229="PIPAY900",ADJPoTthick(CM229,CL229),IF(N229="PIPAY450",ADJPoTthin(CM229,CL229),IF(N229="OGFConNEW",ADJPoTogfc(CL229),""))))),"must corr")</f>
        <v/>
      </c>
      <c r="CO229" s="441" t="str">
        <f t="shared" si="256"/>
        <v/>
      </c>
      <c r="CQ229" s="205" t="str">
        <f t="shared" si="257"/>
        <v/>
      </c>
      <c r="CR229" s="205" t="str">
        <f>IF(OR(N229="PIPAY450",N229="PIPAY900",N229="PIOGFCPAY450",N229="75OGFCPAY450"),MRIt(J229,M229,V229,N229),IF(N229="OGFConNEW",MRIt(H229,M229,V229,N229),""))</f>
        <v/>
      </c>
      <c r="CS229" s="205" t="str">
        <f t="shared" si="258"/>
        <v/>
      </c>
      <c r="CT229" s="208" t="str">
        <f t="shared" si="259"/>
        <v/>
      </c>
      <c r="CU229" s="440" t="str">
        <f>IFERROR(IF(N229="60PAY900",ADJ60x(CT229),IF(N229="75PAY450",ADJ75x(CT229),IF(N229="PIPAY900",ADJPoTthick(CT229,CS229),IF(N229="PIPAY450",ADJPoTthin(CT229,CS229),IF(N229="OGFConNEW",ADJPoTogfc(CS229),""))))),"must corr")</f>
        <v/>
      </c>
      <c r="CV229" s="442" t="str">
        <f t="shared" si="260"/>
        <v/>
      </c>
      <c r="CW229" s="443"/>
      <c r="CY229" s="207"/>
      <c r="CZ229" s="444" t="s">
        <v>1876</v>
      </c>
      <c r="DA229" s="445" t="str">
        <f>IFERROR(IF(AZ229=TRUE,corval(CO229,CV229),CO229),CZ229)</f>
        <v/>
      </c>
      <c r="DB229" s="205" t="b">
        <f t="shared" si="261"/>
        <v>0</v>
      </c>
      <c r="DC229" s="205" t="b">
        <f t="shared" si="262"/>
        <v>1</v>
      </c>
      <c r="DD229" s="205" t="b">
        <f t="shared" si="263"/>
        <v>1</v>
      </c>
      <c r="DE229" s="446" t="str">
        <f t="shared" si="264"/>
        <v/>
      </c>
      <c r="DG229" s="208" t="str">
        <f t="shared" si="265"/>
        <v/>
      </c>
      <c r="DH229" s="208">
        <f t="shared" si="266"/>
        <v>0</v>
      </c>
      <c r="DI229" s="205" t="e">
        <f t="shared" si="267"/>
        <v>#VALUE!</v>
      </c>
      <c r="DJ229" s="205" t="e">
        <f t="shared" si="268"/>
        <v>#VALUE!</v>
      </c>
      <c r="DK229" s="205" t="e">
        <f t="shared" si="269"/>
        <v>#VALUE!</v>
      </c>
      <c r="DM229" s="208">
        <f t="shared" si="270"/>
        <v>0</v>
      </c>
      <c r="DN229" s="208">
        <f t="shared" si="271"/>
        <v>0</v>
      </c>
      <c r="DO229" s="205">
        <f t="shared" si="272"/>
        <v>75</v>
      </c>
      <c r="DP229" s="205">
        <f t="shared" si="273"/>
        <v>0</v>
      </c>
      <c r="DQ229" s="446" t="e">
        <f t="shared" ca="1" si="274"/>
        <v>#NAME?</v>
      </c>
      <c r="DR229" s="446" t="e">
        <f t="shared" ca="1" si="275"/>
        <v>#NAME?</v>
      </c>
      <c r="DT229" s="208">
        <f t="shared" si="276"/>
        <v>0</v>
      </c>
      <c r="DU229" s="446" t="e">
        <f t="shared" ca="1" si="277"/>
        <v>#NAME?</v>
      </c>
      <c r="DV229" s="446" t="e">
        <f t="shared" ca="1" si="278"/>
        <v>#NAME?</v>
      </c>
    </row>
    <row r="230" spans="1:126" ht="15.75" customHeight="1" thickBot="1" x14ac:dyDescent="0.3">
      <c r="A230" s="448" t="str">
        <f>IFERROR(ROUNDUP(IF(OR(N230="PIPAY450",N230="PIPAY900"),MRIt(J230,M230,V230,N230),IF(N230="PIOGFCPAY450",MAX(60,(0.3*J230)+35),"")),1),"")</f>
        <v/>
      </c>
      <c r="B230" s="413">
        <v>208</v>
      </c>
      <c r="C230" s="414"/>
      <c r="D230" s="449"/>
      <c r="E230" s="457" t="str">
        <f>IF('EXIST IP'!A209="","",'EXIST IP'!A209)</f>
        <v/>
      </c>
      <c r="F230" s="458" t="str">
        <f>IF('EXIST IP'!B209="","",'EXIST IP'!B209)</f>
        <v/>
      </c>
      <c r="G230" s="458" t="str">
        <f>IF('EXIST IP'!C209="","",'EXIST IP'!C209)</f>
        <v/>
      </c>
      <c r="H230" s="459" t="str">
        <f>IF('EXIST IP'!D209="","",'EXIST IP'!D209)</f>
        <v/>
      </c>
      <c r="I230" s="460" t="str">
        <f>IF(BASELINE!D209="","",BASELINE!D209)</f>
        <v/>
      </c>
      <c r="J230" s="420"/>
      <c r="K230" s="421"/>
      <c r="L230" s="422" t="str">
        <f>IF(FINAL!D209=0,"",FINAL!D209)</f>
        <v/>
      </c>
      <c r="M230" s="421"/>
      <c r="N230" s="421"/>
      <c r="O230" s="421"/>
      <c r="P230" s="423" t="str">
        <f t="shared" si="242"/>
        <v/>
      </c>
      <c r="Q230" s="424" t="str">
        <f t="shared" si="243"/>
        <v/>
      </c>
      <c r="R230" s="456"/>
      <c r="S230" s="452" t="str">
        <f t="shared" si="219"/>
        <v/>
      </c>
      <c r="T230" s="427" t="str">
        <f>IF(OR(BASELINE!I209&gt;BASELINE!J209,FINAL!I209&gt;FINAL!J209),"M.D.","")</f>
        <v/>
      </c>
      <c r="U230" s="428" t="str">
        <f t="shared" si="244"/>
        <v/>
      </c>
      <c r="V230" s="429" t="str">
        <f t="shared" si="245"/>
        <v/>
      </c>
      <c r="W230" s="429" t="str">
        <f t="shared" si="246"/>
        <v/>
      </c>
      <c r="X230" s="430" t="str">
        <f t="shared" si="220"/>
        <v/>
      </c>
      <c r="Y230" s="429" t="str">
        <f t="shared" si="221"/>
        <v/>
      </c>
      <c r="Z230" s="429" t="str">
        <f t="shared" si="222"/>
        <v/>
      </c>
      <c r="AA230" s="429" t="str">
        <f t="shared" si="223"/>
        <v/>
      </c>
      <c r="AB230" s="429" t="str">
        <f t="shared" si="224"/>
        <v/>
      </c>
      <c r="AC230" s="429" t="str">
        <f t="shared" si="225"/>
        <v/>
      </c>
      <c r="AD230" s="429" t="str">
        <f t="shared" si="226"/>
        <v/>
      </c>
      <c r="AE230" s="429" t="str">
        <f t="shared" si="247"/>
        <v/>
      </c>
      <c r="AF230" s="429" t="str">
        <f t="shared" si="237"/>
        <v/>
      </c>
      <c r="AG230" s="429" t="str">
        <f t="shared" si="227"/>
        <v/>
      </c>
      <c r="AH230" s="429" t="str">
        <f t="shared" si="228"/>
        <v/>
      </c>
      <c r="AI230" s="431" t="str">
        <f t="shared" si="238"/>
        <v/>
      </c>
      <c r="AJ230" s="429" t="str">
        <f t="shared" si="248"/>
        <v/>
      </c>
      <c r="AK230" s="429" t="str">
        <f t="shared" si="249"/>
        <v/>
      </c>
      <c r="AL230" s="429" t="str">
        <f t="shared" si="250"/>
        <v/>
      </c>
      <c r="AM230" s="429" t="str">
        <f t="shared" si="251"/>
        <v/>
      </c>
      <c r="AN230" s="432"/>
      <c r="AO230" s="432"/>
      <c r="AP230" s="205"/>
      <c r="AQ230" s="205"/>
      <c r="AR230" s="205"/>
      <c r="AS230" s="205"/>
      <c r="AT230" s="205"/>
      <c r="AU230" s="205"/>
      <c r="AV230" s="205"/>
      <c r="AW230" s="205"/>
      <c r="AX230" s="205"/>
      <c r="AY230" s="205"/>
      <c r="AZ230" s="432"/>
      <c r="BU230" s="152">
        <v>208</v>
      </c>
      <c r="BV230" s="433" t="str">
        <f t="shared" si="239"/>
        <v/>
      </c>
      <c r="BW230" s="433" t="str">
        <f t="shared" si="240"/>
        <v/>
      </c>
      <c r="BX230" s="434" t="str">
        <f t="shared" si="241"/>
        <v/>
      </c>
      <c r="BY230" s="205" t="str">
        <f t="shared" si="229"/>
        <v/>
      </c>
      <c r="BZ230" s="205" t="str">
        <f t="shared" si="230"/>
        <v/>
      </c>
      <c r="CA230" s="207" t="str">
        <f t="shared" si="231"/>
        <v/>
      </c>
      <c r="CB230" s="453" t="str">
        <f>IF(BY230="","",COUNTIF(BY$23:BY229,"&lt;1")+1)</f>
        <v/>
      </c>
      <c r="CC230" s="205" t="str">
        <f t="shared" si="232"/>
        <v/>
      </c>
      <c r="CD230" s="436" t="str">
        <f t="shared" si="233"/>
        <v/>
      </c>
      <c r="CE230" s="433" t="str">
        <f t="shared" si="236"/>
        <v/>
      </c>
      <c r="CF230" s="438" t="str">
        <f t="shared" si="234"/>
        <v/>
      </c>
      <c r="CG230" s="433" t="str">
        <f t="shared" si="235"/>
        <v/>
      </c>
      <c r="CH230" s="439"/>
      <c r="CI230" s="205" t="str">
        <f t="shared" si="252"/>
        <v/>
      </c>
      <c r="CJ230" s="205" t="str">
        <f t="shared" si="253"/>
        <v/>
      </c>
      <c r="CK230" s="205" t="str">
        <f>IF(OR(N230="PIPAY450",N230="PIPAY900"),MRIt(J230,M230,V230,N230),IF(N230="OGFConNEW",MRIt(H230,M230,V230,N230),IF(N230="PIOGFCPAY450",MAX(60,(0.3*J230)+35),"")))</f>
        <v/>
      </c>
      <c r="CL230" s="205" t="str">
        <f t="shared" si="254"/>
        <v/>
      </c>
      <c r="CM230" s="208">
        <f t="shared" si="255"/>
        <v>0</v>
      </c>
      <c r="CN230" s="440" t="str">
        <f>IFERROR(IF(N230="60PAY900",ADJ60x(CM230),IF(N230="75PAY450",ADJ75x(CM230),IF(N230="PIPAY900",ADJPoTthick(CM230,CL230),IF(N230="PIPAY450",ADJPoTthin(CM230,CL230),IF(N230="OGFConNEW",ADJPoTogfc(CL230),""))))),"must corr")</f>
        <v/>
      </c>
      <c r="CO230" s="441" t="str">
        <f t="shared" si="256"/>
        <v/>
      </c>
      <c r="CQ230" s="205" t="str">
        <f t="shared" si="257"/>
        <v/>
      </c>
      <c r="CR230" s="205" t="str">
        <f>IF(OR(N230="PIPAY450",N230="PIPAY900",N230="PIOGFCPAY450",N230="75OGFCPAY450"),MRIt(J230,M230,V230,N230),IF(N230="OGFConNEW",MRIt(H230,M230,V230,N230),""))</f>
        <v/>
      </c>
      <c r="CS230" s="205" t="str">
        <f t="shared" si="258"/>
        <v/>
      </c>
      <c r="CT230" s="208" t="str">
        <f t="shared" si="259"/>
        <v/>
      </c>
      <c r="CU230" s="440" t="str">
        <f>IFERROR(IF(N230="60PAY900",ADJ60x(CT230),IF(N230="75PAY450",ADJ75x(CT230),IF(N230="PIPAY900",ADJPoTthick(CT230,CS230),IF(N230="PIPAY450",ADJPoTthin(CT230,CS230),IF(N230="OGFConNEW",ADJPoTogfc(CS230),""))))),"must corr")</f>
        <v/>
      </c>
      <c r="CV230" s="442" t="str">
        <f t="shared" si="260"/>
        <v/>
      </c>
      <c r="CW230" s="443"/>
      <c r="CY230" s="207"/>
      <c r="CZ230" s="444" t="s">
        <v>1876</v>
      </c>
      <c r="DA230" s="445" t="str">
        <f>IFERROR(IF(AZ230=TRUE,corval(CO230,CV230),CO230),CZ230)</f>
        <v/>
      </c>
      <c r="DB230" s="205" t="b">
        <f t="shared" si="261"/>
        <v>0</v>
      </c>
      <c r="DC230" s="205" t="b">
        <f t="shared" si="262"/>
        <v>1</v>
      </c>
      <c r="DD230" s="205" t="b">
        <f t="shared" si="263"/>
        <v>1</v>
      </c>
      <c r="DE230" s="446" t="str">
        <f t="shared" si="264"/>
        <v/>
      </c>
      <c r="DG230" s="208" t="str">
        <f t="shared" si="265"/>
        <v/>
      </c>
      <c r="DH230" s="208">
        <f t="shared" si="266"/>
        <v>0</v>
      </c>
      <c r="DI230" s="205" t="e">
        <f t="shared" si="267"/>
        <v>#VALUE!</v>
      </c>
      <c r="DJ230" s="205" t="e">
        <f t="shared" si="268"/>
        <v>#VALUE!</v>
      </c>
      <c r="DK230" s="205" t="e">
        <f t="shared" si="269"/>
        <v>#VALUE!</v>
      </c>
      <c r="DM230" s="208">
        <f t="shared" si="270"/>
        <v>0</v>
      </c>
      <c r="DN230" s="208">
        <f t="shared" si="271"/>
        <v>0</v>
      </c>
      <c r="DO230" s="205">
        <f t="shared" si="272"/>
        <v>75</v>
      </c>
      <c r="DP230" s="205">
        <f t="shared" si="273"/>
        <v>0</v>
      </c>
      <c r="DQ230" s="446" t="e">
        <f t="shared" ca="1" si="274"/>
        <v>#NAME?</v>
      </c>
      <c r="DR230" s="446" t="e">
        <f t="shared" ca="1" si="275"/>
        <v>#NAME?</v>
      </c>
      <c r="DT230" s="208">
        <f t="shared" si="276"/>
        <v>0</v>
      </c>
      <c r="DU230" s="446" t="e">
        <f t="shared" ca="1" si="277"/>
        <v>#NAME?</v>
      </c>
      <c r="DV230" s="446" t="e">
        <f t="shared" ca="1" si="278"/>
        <v>#NAME?</v>
      </c>
    </row>
    <row r="231" spans="1:126" ht="15.75" x14ac:dyDescent="0.25">
      <c r="A231" s="448" t="str">
        <f>IFERROR(ROUNDUP(IF(OR(N231="PIPAY450",N231="PIPAY900"),MRIt(J231,M231,V231,N231),IF(N231="PIOGFCPAY450",MAX(60,(0.3*J231)+35),"")),1),"")</f>
        <v/>
      </c>
      <c r="B231" s="413">
        <v>209</v>
      </c>
      <c r="C231" s="414"/>
      <c r="D231" s="449"/>
      <c r="E231" s="416" t="str">
        <f>IF('EXIST IP'!A210="","",'EXIST IP'!A210)</f>
        <v/>
      </c>
      <c r="F231" s="450" t="str">
        <f>IF('EXIST IP'!B210="","",'EXIST IP'!B210)</f>
        <v/>
      </c>
      <c r="G231" s="450" t="str">
        <f>IF('EXIST IP'!C210="","",'EXIST IP'!C210)</f>
        <v/>
      </c>
      <c r="H231" s="418" t="str">
        <f>IF('EXIST IP'!D210="","",'EXIST IP'!D210)</f>
        <v/>
      </c>
      <c r="I231" s="451" t="str">
        <f>IF(BASELINE!D210="","",BASELINE!D210)</f>
        <v/>
      </c>
      <c r="J231" s="420"/>
      <c r="K231" s="421"/>
      <c r="L231" s="422" t="str">
        <f>IF(FINAL!D210=0,"",FINAL!D210)</f>
        <v/>
      </c>
      <c r="M231" s="421"/>
      <c r="N231" s="421"/>
      <c r="O231" s="421"/>
      <c r="P231" s="423" t="str">
        <f t="shared" si="242"/>
        <v/>
      </c>
      <c r="Q231" s="424" t="str">
        <f t="shared" si="243"/>
        <v/>
      </c>
      <c r="R231" s="456"/>
      <c r="S231" s="452" t="str">
        <f t="shared" si="219"/>
        <v/>
      </c>
      <c r="T231" s="427" t="str">
        <f>IF(OR(BASELINE!I210&gt;BASELINE!J210,FINAL!I210&gt;FINAL!J210),"M.D.","")</f>
        <v/>
      </c>
      <c r="U231" s="428" t="str">
        <f t="shared" si="244"/>
        <v/>
      </c>
      <c r="V231" s="429" t="str">
        <f t="shared" si="245"/>
        <v/>
      </c>
      <c r="W231" s="429" t="str">
        <f t="shared" si="246"/>
        <v/>
      </c>
      <c r="X231" s="430" t="str">
        <f t="shared" si="220"/>
        <v/>
      </c>
      <c r="Y231" s="429" t="str">
        <f t="shared" si="221"/>
        <v/>
      </c>
      <c r="Z231" s="429" t="str">
        <f t="shared" si="222"/>
        <v/>
      </c>
      <c r="AA231" s="429" t="str">
        <f t="shared" si="223"/>
        <v/>
      </c>
      <c r="AB231" s="429" t="str">
        <f t="shared" si="224"/>
        <v/>
      </c>
      <c r="AC231" s="429" t="str">
        <f t="shared" si="225"/>
        <v/>
      </c>
      <c r="AD231" s="429" t="str">
        <f t="shared" si="226"/>
        <v/>
      </c>
      <c r="AE231" s="429" t="str">
        <f t="shared" si="247"/>
        <v/>
      </c>
      <c r="AF231" s="429" t="str">
        <f t="shared" si="237"/>
        <v/>
      </c>
      <c r="AG231" s="429" t="str">
        <f t="shared" si="227"/>
        <v/>
      </c>
      <c r="AH231" s="429" t="str">
        <f t="shared" si="228"/>
        <v/>
      </c>
      <c r="AI231" s="431" t="str">
        <f t="shared" si="238"/>
        <v/>
      </c>
      <c r="AJ231" s="429" t="str">
        <f t="shared" si="248"/>
        <v/>
      </c>
      <c r="AK231" s="429" t="str">
        <f t="shared" si="249"/>
        <v/>
      </c>
      <c r="AL231" s="429" t="str">
        <f t="shared" si="250"/>
        <v/>
      </c>
      <c r="AM231" s="429" t="str">
        <f t="shared" si="251"/>
        <v/>
      </c>
      <c r="AN231" s="432"/>
      <c r="AO231" s="432"/>
      <c r="AP231" s="205"/>
      <c r="AQ231" s="205"/>
      <c r="AR231" s="205"/>
      <c r="AS231" s="205"/>
      <c r="AT231" s="205"/>
      <c r="AU231" s="205"/>
      <c r="AV231" s="205"/>
      <c r="AW231" s="205"/>
      <c r="AX231" s="205"/>
      <c r="AY231" s="205"/>
      <c r="AZ231" s="432"/>
      <c r="BU231" s="152">
        <v>209</v>
      </c>
      <c r="BV231" s="433" t="str">
        <f t="shared" si="239"/>
        <v/>
      </c>
      <c r="BW231" s="433" t="str">
        <f t="shared" si="240"/>
        <v/>
      </c>
      <c r="BX231" s="434" t="str">
        <f t="shared" si="241"/>
        <v/>
      </c>
      <c r="BY231" s="205" t="str">
        <f t="shared" si="229"/>
        <v/>
      </c>
      <c r="BZ231" s="205" t="str">
        <f t="shared" si="230"/>
        <v/>
      </c>
      <c r="CA231" s="207" t="str">
        <f t="shared" si="231"/>
        <v/>
      </c>
      <c r="CB231" s="453" t="str">
        <f>IF(BY231="","",COUNTIF(BY$23:BY230,"&lt;1")+1)</f>
        <v/>
      </c>
      <c r="CC231" s="205" t="str">
        <f t="shared" si="232"/>
        <v/>
      </c>
      <c r="CD231" s="436" t="str">
        <f t="shared" si="233"/>
        <v/>
      </c>
      <c r="CE231" s="433" t="str">
        <f t="shared" si="236"/>
        <v/>
      </c>
      <c r="CF231" s="438" t="str">
        <f t="shared" si="234"/>
        <v/>
      </c>
      <c r="CG231" s="433" t="str">
        <f t="shared" si="235"/>
        <v/>
      </c>
      <c r="CH231" s="439"/>
      <c r="CI231" s="205" t="str">
        <f t="shared" si="252"/>
        <v/>
      </c>
      <c r="CJ231" s="205" t="str">
        <f t="shared" si="253"/>
        <v/>
      </c>
      <c r="CK231" s="205" t="str">
        <f>IF(OR(N231="PIPAY450",N231="PIPAY900"),MRIt(J231,M231,V231,N231),IF(N231="OGFConNEW",MRIt(H231,M231,V231,N231),IF(N231="PIOGFCPAY450",MAX(60,(0.3*J231)+35),"")))</f>
        <v/>
      </c>
      <c r="CL231" s="205" t="str">
        <f t="shared" si="254"/>
        <v/>
      </c>
      <c r="CM231" s="208">
        <f t="shared" si="255"/>
        <v>0</v>
      </c>
      <c r="CN231" s="440" t="str">
        <f>IFERROR(IF(N231="60PAY900",ADJ60x(CM231),IF(N231="75PAY450",ADJ75x(CM231),IF(N231="PIPAY900",ADJPoTthick(CM231,CL231),IF(N231="PIPAY450",ADJPoTthin(CM231,CL231),IF(N231="OGFConNEW",ADJPoTogfc(CL231),""))))),"must corr")</f>
        <v/>
      </c>
      <c r="CO231" s="441" t="str">
        <f t="shared" si="256"/>
        <v/>
      </c>
      <c r="CQ231" s="205" t="str">
        <f t="shared" si="257"/>
        <v/>
      </c>
      <c r="CR231" s="205" t="str">
        <f>IF(OR(N231="PIPAY450",N231="PIPAY900",N231="PIOGFCPAY450",N231="75OGFCPAY450"),MRIt(J231,M231,V231,N231),IF(N231="OGFConNEW",MRIt(H231,M231,V231,N231),""))</f>
        <v/>
      </c>
      <c r="CS231" s="205" t="str">
        <f t="shared" si="258"/>
        <v/>
      </c>
      <c r="CT231" s="208" t="str">
        <f t="shared" si="259"/>
        <v/>
      </c>
      <c r="CU231" s="440" t="str">
        <f>IFERROR(IF(N231="60PAY900",ADJ60x(CT231),IF(N231="75PAY450",ADJ75x(CT231),IF(N231="PIPAY900",ADJPoTthick(CT231,CS231),IF(N231="PIPAY450",ADJPoTthin(CT231,CS231),IF(N231="OGFConNEW",ADJPoTogfc(CS231),""))))),"must corr")</f>
        <v/>
      </c>
      <c r="CV231" s="442" t="str">
        <f t="shared" si="260"/>
        <v/>
      </c>
      <c r="CW231" s="443"/>
      <c r="CY231" s="207"/>
      <c r="CZ231" s="444" t="s">
        <v>1876</v>
      </c>
      <c r="DA231" s="445" t="str">
        <f>IFERROR(IF(AZ231=TRUE,corval(CO231,CV231),CO231),CZ231)</f>
        <v/>
      </c>
      <c r="DB231" s="205" t="b">
        <f t="shared" si="261"/>
        <v>0</v>
      </c>
      <c r="DC231" s="205" t="b">
        <f t="shared" si="262"/>
        <v>1</v>
      </c>
      <c r="DD231" s="205" t="b">
        <f t="shared" si="263"/>
        <v>1</v>
      </c>
      <c r="DE231" s="446" t="str">
        <f t="shared" si="264"/>
        <v/>
      </c>
      <c r="DG231" s="208" t="str">
        <f t="shared" si="265"/>
        <v/>
      </c>
      <c r="DH231" s="208">
        <f t="shared" si="266"/>
        <v>0</v>
      </c>
      <c r="DI231" s="205" t="e">
        <f t="shared" si="267"/>
        <v>#VALUE!</v>
      </c>
      <c r="DJ231" s="205" t="e">
        <f t="shared" si="268"/>
        <v>#VALUE!</v>
      </c>
      <c r="DK231" s="205" t="e">
        <f t="shared" si="269"/>
        <v>#VALUE!</v>
      </c>
      <c r="DM231" s="208">
        <f t="shared" si="270"/>
        <v>0</v>
      </c>
      <c r="DN231" s="208">
        <f t="shared" si="271"/>
        <v>0</v>
      </c>
      <c r="DO231" s="205">
        <f t="shared" si="272"/>
        <v>75</v>
      </c>
      <c r="DP231" s="205">
        <f t="shared" si="273"/>
        <v>0</v>
      </c>
      <c r="DQ231" s="446" t="e">
        <f t="shared" ca="1" si="274"/>
        <v>#NAME?</v>
      </c>
      <c r="DR231" s="446" t="e">
        <f t="shared" ca="1" si="275"/>
        <v>#NAME?</v>
      </c>
      <c r="DT231" s="208">
        <f t="shared" si="276"/>
        <v>0</v>
      </c>
      <c r="DU231" s="446" t="e">
        <f t="shared" ca="1" si="277"/>
        <v>#NAME?</v>
      </c>
      <c r="DV231" s="446" t="e">
        <f t="shared" ca="1" si="278"/>
        <v>#NAME?</v>
      </c>
    </row>
    <row r="232" spans="1:126" ht="16.5" thickBot="1" x14ac:dyDescent="0.3">
      <c r="A232" s="448" t="str">
        <f>IFERROR(ROUNDUP(IF(OR(N232="PIPAY450",N232="PIPAY900"),MRIt(J232,M232,V232,N232),IF(N232="PIOGFCPAY450",MAX(60,(0.3*J232)+35),"")),1),"")</f>
        <v/>
      </c>
      <c r="B232" s="413">
        <v>210</v>
      </c>
      <c r="C232" s="414"/>
      <c r="D232" s="449"/>
      <c r="E232" s="457" t="str">
        <f>IF('EXIST IP'!A211="","",'EXIST IP'!A211)</f>
        <v/>
      </c>
      <c r="F232" s="458" t="str">
        <f>IF('EXIST IP'!B211="","",'EXIST IP'!B211)</f>
        <v/>
      </c>
      <c r="G232" s="458" t="str">
        <f>IF('EXIST IP'!C211="","",'EXIST IP'!C211)</f>
        <v/>
      </c>
      <c r="H232" s="459" t="str">
        <f>IF('EXIST IP'!D211="","",'EXIST IP'!D211)</f>
        <v/>
      </c>
      <c r="I232" s="460" t="str">
        <f>IF(BASELINE!D211="","",BASELINE!D211)</f>
        <v/>
      </c>
      <c r="J232" s="420"/>
      <c r="K232" s="421"/>
      <c r="L232" s="422" t="str">
        <f>IF(FINAL!D211=0,"",FINAL!D211)</f>
        <v/>
      </c>
      <c r="M232" s="421"/>
      <c r="N232" s="421"/>
      <c r="O232" s="421"/>
      <c r="P232" s="423" t="str">
        <f t="shared" si="242"/>
        <v/>
      </c>
      <c r="Q232" s="424" t="str">
        <f t="shared" si="243"/>
        <v/>
      </c>
      <c r="R232" s="456"/>
      <c r="S232" s="452" t="str">
        <f t="shared" si="219"/>
        <v/>
      </c>
      <c r="T232" s="427" t="str">
        <f>IF(OR(BASELINE!I211&gt;BASELINE!J211,FINAL!I211&gt;FINAL!J211),"M.D.","")</f>
        <v/>
      </c>
      <c r="U232" s="428" t="str">
        <f t="shared" si="244"/>
        <v/>
      </c>
      <c r="V232" s="429" t="str">
        <f t="shared" si="245"/>
        <v/>
      </c>
      <c r="W232" s="429" t="str">
        <f t="shared" si="246"/>
        <v/>
      </c>
      <c r="X232" s="430" t="str">
        <f t="shared" si="220"/>
        <v/>
      </c>
      <c r="Y232" s="429" t="str">
        <f t="shared" si="221"/>
        <v/>
      </c>
      <c r="Z232" s="429" t="str">
        <f t="shared" si="222"/>
        <v/>
      </c>
      <c r="AA232" s="429" t="str">
        <f t="shared" si="223"/>
        <v/>
      </c>
      <c r="AB232" s="429" t="str">
        <f t="shared" si="224"/>
        <v/>
      </c>
      <c r="AC232" s="429" t="str">
        <f t="shared" si="225"/>
        <v/>
      </c>
      <c r="AD232" s="429" t="str">
        <f t="shared" si="226"/>
        <v/>
      </c>
      <c r="AE232" s="429" t="str">
        <f t="shared" si="247"/>
        <v/>
      </c>
      <c r="AF232" s="429" t="str">
        <f t="shared" si="237"/>
        <v/>
      </c>
      <c r="AG232" s="429" t="str">
        <f t="shared" si="227"/>
        <v/>
      </c>
      <c r="AH232" s="429" t="str">
        <f t="shared" si="228"/>
        <v/>
      </c>
      <c r="AI232" s="431" t="str">
        <f t="shared" si="238"/>
        <v/>
      </c>
      <c r="AJ232" s="429" t="str">
        <f t="shared" si="248"/>
        <v/>
      </c>
      <c r="AK232" s="429" t="str">
        <f t="shared" si="249"/>
        <v/>
      </c>
      <c r="AL232" s="429" t="str">
        <f t="shared" si="250"/>
        <v/>
      </c>
      <c r="AM232" s="429" t="str">
        <f t="shared" si="251"/>
        <v/>
      </c>
      <c r="AN232" s="432"/>
      <c r="AO232" s="432"/>
      <c r="AP232" s="205"/>
      <c r="AQ232" s="205"/>
      <c r="AR232" s="205"/>
      <c r="AS232" s="205"/>
      <c r="AT232" s="205"/>
      <c r="AU232" s="205"/>
      <c r="AV232" s="205"/>
      <c r="AW232" s="205"/>
      <c r="AX232" s="205"/>
      <c r="AY232" s="205"/>
      <c r="AZ232" s="432"/>
      <c r="BU232" s="152">
        <v>210</v>
      </c>
      <c r="BV232" s="433" t="str">
        <f t="shared" si="239"/>
        <v/>
      </c>
      <c r="BW232" s="433" t="str">
        <f t="shared" si="240"/>
        <v/>
      </c>
      <c r="BX232" s="434" t="str">
        <f t="shared" si="241"/>
        <v/>
      </c>
      <c r="BY232" s="205" t="str">
        <f t="shared" si="229"/>
        <v/>
      </c>
      <c r="BZ232" s="205" t="str">
        <f t="shared" si="230"/>
        <v/>
      </c>
      <c r="CA232" s="207" t="str">
        <f t="shared" si="231"/>
        <v/>
      </c>
      <c r="CB232" s="453" t="str">
        <f>IF(BY232="","",COUNTIF(BY$23:BY231,"&lt;1")+1)</f>
        <v/>
      </c>
      <c r="CC232" s="205" t="str">
        <f t="shared" si="232"/>
        <v/>
      </c>
      <c r="CD232" s="436" t="str">
        <f t="shared" si="233"/>
        <v/>
      </c>
      <c r="CE232" s="433" t="str">
        <f t="shared" si="236"/>
        <v/>
      </c>
      <c r="CF232" s="438" t="str">
        <f t="shared" si="234"/>
        <v/>
      </c>
      <c r="CG232" s="433" t="str">
        <f t="shared" si="235"/>
        <v/>
      </c>
      <c r="CH232" s="439"/>
      <c r="CI232" s="205" t="str">
        <f t="shared" si="252"/>
        <v/>
      </c>
      <c r="CJ232" s="205" t="str">
        <f t="shared" si="253"/>
        <v/>
      </c>
      <c r="CK232" s="205" t="str">
        <f>IF(OR(N232="PIPAY450",N232="PIPAY900"),MRIt(J232,M232,V232,N232),IF(N232="OGFConNEW",MRIt(H232,M232,V232,N232),IF(N232="PIOGFCPAY450",MAX(60,(0.3*J232)+35),"")))</f>
        <v/>
      </c>
      <c r="CL232" s="205" t="str">
        <f t="shared" si="254"/>
        <v/>
      </c>
      <c r="CM232" s="208">
        <f t="shared" si="255"/>
        <v>0</v>
      </c>
      <c r="CN232" s="440" t="str">
        <f>IFERROR(IF(N232="60PAY900",ADJ60x(CM232),IF(N232="75PAY450",ADJ75x(CM232),IF(N232="PIPAY900",ADJPoTthick(CM232,CL232),IF(N232="PIPAY450",ADJPoTthin(CM232,CL232),IF(N232="OGFConNEW",ADJPoTogfc(CL232),""))))),"must corr")</f>
        <v/>
      </c>
      <c r="CO232" s="441" t="str">
        <f t="shared" si="256"/>
        <v/>
      </c>
      <c r="CQ232" s="205" t="str">
        <f t="shared" si="257"/>
        <v/>
      </c>
      <c r="CR232" s="205" t="str">
        <f>IF(OR(N232="PIPAY450",N232="PIPAY900",N232="PIOGFCPAY450",N232="75OGFCPAY450"),MRIt(J232,M232,V232,N232),IF(N232="OGFConNEW",MRIt(H232,M232,V232,N232),""))</f>
        <v/>
      </c>
      <c r="CS232" s="205" t="str">
        <f t="shared" si="258"/>
        <v/>
      </c>
      <c r="CT232" s="208" t="str">
        <f t="shared" si="259"/>
        <v/>
      </c>
      <c r="CU232" s="440" t="str">
        <f>IFERROR(IF(N232="60PAY900",ADJ60x(CT232),IF(N232="75PAY450",ADJ75x(CT232),IF(N232="PIPAY900",ADJPoTthick(CT232,CS232),IF(N232="PIPAY450",ADJPoTthin(CT232,CS232),IF(N232="OGFConNEW",ADJPoTogfc(CS232),""))))),"must corr")</f>
        <v/>
      </c>
      <c r="CV232" s="442" t="str">
        <f t="shared" si="260"/>
        <v/>
      </c>
      <c r="CW232" s="443"/>
      <c r="CY232" s="207"/>
      <c r="CZ232" s="444" t="s">
        <v>1876</v>
      </c>
      <c r="DA232" s="445" t="str">
        <f>IFERROR(IF(AZ232=TRUE,corval(CO232,CV232),CO232),CZ232)</f>
        <v/>
      </c>
      <c r="DB232" s="205" t="b">
        <f t="shared" si="261"/>
        <v>0</v>
      </c>
      <c r="DC232" s="205" t="b">
        <f t="shared" si="262"/>
        <v>1</v>
      </c>
      <c r="DD232" s="205" t="b">
        <f t="shared" si="263"/>
        <v>1</v>
      </c>
      <c r="DE232" s="446" t="str">
        <f t="shared" si="264"/>
        <v/>
      </c>
      <c r="DG232" s="208" t="str">
        <f t="shared" si="265"/>
        <v/>
      </c>
      <c r="DH232" s="208">
        <f t="shared" si="266"/>
        <v>0</v>
      </c>
      <c r="DI232" s="205" t="e">
        <f t="shared" si="267"/>
        <v>#VALUE!</v>
      </c>
      <c r="DJ232" s="205" t="e">
        <f t="shared" si="268"/>
        <v>#VALUE!</v>
      </c>
      <c r="DK232" s="205" t="e">
        <f t="shared" si="269"/>
        <v>#VALUE!</v>
      </c>
      <c r="DM232" s="208">
        <f t="shared" si="270"/>
        <v>0</v>
      </c>
      <c r="DN232" s="208">
        <f t="shared" si="271"/>
        <v>0</v>
      </c>
      <c r="DO232" s="205">
        <f t="shared" si="272"/>
        <v>75</v>
      </c>
      <c r="DP232" s="205">
        <f t="shared" si="273"/>
        <v>0</v>
      </c>
      <c r="DQ232" s="446" t="e">
        <f t="shared" ca="1" si="274"/>
        <v>#NAME?</v>
      </c>
      <c r="DR232" s="446" t="e">
        <f t="shared" ca="1" si="275"/>
        <v>#NAME?</v>
      </c>
      <c r="DT232" s="208">
        <f t="shared" si="276"/>
        <v>0</v>
      </c>
      <c r="DU232" s="446" t="e">
        <f t="shared" ca="1" si="277"/>
        <v>#NAME?</v>
      </c>
      <c r="DV232" s="446" t="e">
        <f t="shared" ca="1" si="278"/>
        <v>#NAME?</v>
      </c>
    </row>
    <row r="233" spans="1:126" ht="15" customHeight="1" x14ac:dyDescent="0.25">
      <c r="A233" s="448" t="str">
        <f>IFERROR(ROUNDUP(IF(OR(N233="PIPAY450",N233="PIPAY900"),MRIt(J233,M233,V233,N233),IF(N233="PIOGFCPAY450",MAX(60,(0.3*J233)+35),"")),1),"")</f>
        <v/>
      </c>
      <c r="B233" s="413">
        <v>211</v>
      </c>
      <c r="C233" s="414"/>
      <c r="D233" s="449"/>
      <c r="E233" s="416" t="str">
        <f>IF('EXIST IP'!A212="","",'EXIST IP'!A212)</f>
        <v/>
      </c>
      <c r="F233" s="450" t="str">
        <f>IF('EXIST IP'!B212="","",'EXIST IP'!B212)</f>
        <v/>
      </c>
      <c r="G233" s="450" t="str">
        <f>IF('EXIST IP'!C212="","",'EXIST IP'!C212)</f>
        <v/>
      </c>
      <c r="H233" s="418" t="str">
        <f>IF('EXIST IP'!D212="","",'EXIST IP'!D212)</f>
        <v/>
      </c>
      <c r="I233" s="451" t="str">
        <f>IF(BASELINE!D212="","",BASELINE!D212)</f>
        <v/>
      </c>
      <c r="J233" s="420"/>
      <c r="K233" s="421"/>
      <c r="L233" s="422" t="str">
        <f>IF(FINAL!D212=0,"",FINAL!D212)</f>
        <v/>
      </c>
      <c r="M233" s="421"/>
      <c r="N233" s="421"/>
      <c r="O233" s="421"/>
      <c r="P233" s="423" t="str">
        <f t="shared" si="242"/>
        <v/>
      </c>
      <c r="Q233" s="424" t="str">
        <f t="shared" si="243"/>
        <v/>
      </c>
      <c r="R233" s="456"/>
      <c r="S233" s="452" t="str">
        <f t="shared" si="219"/>
        <v/>
      </c>
      <c r="T233" s="427" t="str">
        <f>IF(OR(BASELINE!I212&gt;BASELINE!J212,FINAL!I212&gt;FINAL!J212),"M.D.","")</f>
        <v/>
      </c>
      <c r="U233" s="428" t="str">
        <f t="shared" si="244"/>
        <v/>
      </c>
      <c r="V233" s="429" t="str">
        <f t="shared" si="245"/>
        <v/>
      </c>
      <c r="W233" s="429" t="str">
        <f t="shared" si="246"/>
        <v/>
      </c>
      <c r="X233" s="430" t="str">
        <f t="shared" si="220"/>
        <v/>
      </c>
      <c r="Y233" s="429" t="str">
        <f t="shared" si="221"/>
        <v/>
      </c>
      <c r="Z233" s="429" t="str">
        <f t="shared" si="222"/>
        <v/>
      </c>
      <c r="AA233" s="429" t="str">
        <f t="shared" si="223"/>
        <v/>
      </c>
      <c r="AB233" s="429" t="str">
        <f t="shared" si="224"/>
        <v/>
      </c>
      <c r="AC233" s="429" t="str">
        <f t="shared" si="225"/>
        <v/>
      </c>
      <c r="AD233" s="429" t="str">
        <f t="shared" si="226"/>
        <v/>
      </c>
      <c r="AE233" s="429" t="str">
        <f t="shared" si="247"/>
        <v/>
      </c>
      <c r="AF233" s="429" t="str">
        <f t="shared" si="237"/>
        <v/>
      </c>
      <c r="AG233" s="429" t="str">
        <f t="shared" si="227"/>
        <v/>
      </c>
      <c r="AH233" s="429" t="str">
        <f t="shared" si="228"/>
        <v/>
      </c>
      <c r="AI233" s="431" t="str">
        <f t="shared" si="238"/>
        <v/>
      </c>
      <c r="AJ233" s="429" t="str">
        <f t="shared" si="248"/>
        <v/>
      </c>
      <c r="AK233" s="429" t="str">
        <f t="shared" si="249"/>
        <v/>
      </c>
      <c r="AL233" s="429" t="str">
        <f t="shared" si="250"/>
        <v/>
      </c>
      <c r="AM233" s="429" t="str">
        <f t="shared" si="251"/>
        <v/>
      </c>
      <c r="AN233" s="432"/>
      <c r="AO233" s="432"/>
      <c r="AP233" s="205"/>
      <c r="AQ233" s="205"/>
      <c r="AR233" s="205"/>
      <c r="AS233" s="205"/>
      <c r="AT233" s="205"/>
      <c r="AU233" s="205"/>
      <c r="AV233" s="205"/>
      <c r="AW233" s="205"/>
      <c r="AX233" s="205"/>
      <c r="AY233" s="205"/>
      <c r="AZ233" s="432"/>
      <c r="BU233" s="152">
        <v>211</v>
      </c>
      <c r="BV233" s="433" t="str">
        <f t="shared" si="239"/>
        <v/>
      </c>
      <c r="BW233" s="433" t="str">
        <f t="shared" si="240"/>
        <v/>
      </c>
      <c r="BX233" s="434" t="str">
        <f t="shared" si="241"/>
        <v/>
      </c>
      <c r="BY233" s="205" t="str">
        <f t="shared" si="229"/>
        <v/>
      </c>
      <c r="BZ233" s="205" t="str">
        <f t="shared" si="230"/>
        <v/>
      </c>
      <c r="CA233" s="207" t="str">
        <f t="shared" si="231"/>
        <v/>
      </c>
      <c r="CB233" s="453" t="str">
        <f>IF(BY233="","",COUNTIF(BY$23:BY232,"&lt;1")+1)</f>
        <v/>
      </c>
      <c r="CC233" s="205" t="str">
        <f t="shared" si="232"/>
        <v/>
      </c>
      <c r="CD233" s="436" t="str">
        <f t="shared" si="233"/>
        <v/>
      </c>
      <c r="CE233" s="433" t="str">
        <f t="shared" si="236"/>
        <v/>
      </c>
      <c r="CF233" s="438" t="str">
        <f t="shared" si="234"/>
        <v/>
      </c>
      <c r="CG233" s="433" t="str">
        <f t="shared" si="235"/>
        <v/>
      </c>
      <c r="CH233" s="439"/>
      <c r="CI233" s="205" t="str">
        <f t="shared" si="252"/>
        <v/>
      </c>
      <c r="CJ233" s="205" t="str">
        <f t="shared" si="253"/>
        <v/>
      </c>
      <c r="CK233" s="205" t="str">
        <f>IF(OR(N233="PIPAY450",N233="PIPAY900"),MRIt(J233,M233,V233,N233),IF(N233="OGFConNEW",MRIt(H233,M233,V233,N233),IF(N233="PIOGFCPAY450",MAX(60,(0.3*J233)+35),"")))</f>
        <v/>
      </c>
      <c r="CL233" s="205" t="str">
        <f t="shared" si="254"/>
        <v/>
      </c>
      <c r="CM233" s="208">
        <f t="shared" si="255"/>
        <v>0</v>
      </c>
      <c r="CN233" s="440" t="str">
        <f>IFERROR(IF(N233="60PAY900",ADJ60x(CM233),IF(N233="75PAY450",ADJ75x(CM233),IF(N233="PIPAY900",ADJPoTthick(CM233,CL233),IF(N233="PIPAY450",ADJPoTthin(CM233,CL233),IF(N233="OGFConNEW",ADJPoTogfc(CL233),""))))),"must corr")</f>
        <v/>
      </c>
      <c r="CO233" s="441" t="str">
        <f t="shared" si="256"/>
        <v/>
      </c>
      <c r="CQ233" s="205" t="str">
        <f t="shared" si="257"/>
        <v/>
      </c>
      <c r="CR233" s="205" t="str">
        <f>IF(OR(N233="PIPAY450",N233="PIPAY900",N233="PIOGFCPAY450",N233="75OGFCPAY450"),MRIt(J233,M233,V233,N233),IF(N233="OGFConNEW",MRIt(H233,M233,V233,N233),""))</f>
        <v/>
      </c>
      <c r="CS233" s="205" t="str">
        <f t="shared" si="258"/>
        <v/>
      </c>
      <c r="CT233" s="208" t="str">
        <f t="shared" si="259"/>
        <v/>
      </c>
      <c r="CU233" s="440" t="str">
        <f>IFERROR(IF(N233="60PAY900",ADJ60x(CT233),IF(N233="75PAY450",ADJ75x(CT233),IF(N233="PIPAY900",ADJPoTthick(CT233,CS233),IF(N233="PIPAY450",ADJPoTthin(CT233,CS233),IF(N233="OGFConNEW",ADJPoTogfc(CS233),""))))),"must corr")</f>
        <v/>
      </c>
      <c r="CV233" s="442" t="str">
        <f t="shared" si="260"/>
        <v/>
      </c>
      <c r="CW233" s="443"/>
      <c r="CY233" s="207"/>
      <c r="CZ233" s="444" t="s">
        <v>1876</v>
      </c>
      <c r="DA233" s="445" t="str">
        <f>IFERROR(IF(AZ233=TRUE,corval(CO233,CV233),CO233),CZ233)</f>
        <v/>
      </c>
      <c r="DB233" s="205" t="b">
        <f t="shared" si="261"/>
        <v>0</v>
      </c>
      <c r="DC233" s="205" t="b">
        <f t="shared" si="262"/>
        <v>1</v>
      </c>
      <c r="DD233" s="205" t="b">
        <f t="shared" si="263"/>
        <v>1</v>
      </c>
      <c r="DE233" s="446" t="str">
        <f t="shared" si="264"/>
        <v/>
      </c>
      <c r="DG233" s="208" t="str">
        <f t="shared" si="265"/>
        <v/>
      </c>
      <c r="DH233" s="208">
        <f t="shared" si="266"/>
        <v>0</v>
      </c>
      <c r="DI233" s="205" t="e">
        <f t="shared" si="267"/>
        <v>#VALUE!</v>
      </c>
      <c r="DJ233" s="205" t="e">
        <f t="shared" si="268"/>
        <v>#VALUE!</v>
      </c>
      <c r="DK233" s="205" t="e">
        <f t="shared" si="269"/>
        <v>#VALUE!</v>
      </c>
      <c r="DM233" s="208">
        <f t="shared" si="270"/>
        <v>0</v>
      </c>
      <c r="DN233" s="208">
        <f t="shared" si="271"/>
        <v>0</v>
      </c>
      <c r="DO233" s="205">
        <f t="shared" si="272"/>
        <v>75</v>
      </c>
      <c r="DP233" s="205">
        <f t="shared" si="273"/>
        <v>0</v>
      </c>
      <c r="DQ233" s="446" t="e">
        <f t="shared" ca="1" si="274"/>
        <v>#NAME?</v>
      </c>
      <c r="DR233" s="446" t="e">
        <f t="shared" ca="1" si="275"/>
        <v>#NAME?</v>
      </c>
      <c r="DT233" s="208">
        <f t="shared" si="276"/>
        <v>0</v>
      </c>
      <c r="DU233" s="446" t="e">
        <f t="shared" ca="1" si="277"/>
        <v>#NAME?</v>
      </c>
      <c r="DV233" s="446" t="e">
        <f t="shared" ca="1" si="278"/>
        <v>#NAME?</v>
      </c>
    </row>
    <row r="234" spans="1:126" ht="16.5" thickBot="1" x14ac:dyDescent="0.3">
      <c r="A234" s="448" t="str">
        <f>IFERROR(ROUNDUP(IF(OR(N234="PIPAY450",N234="PIPAY900"),MRIt(J234,M234,V234,N234),IF(N234="PIOGFCPAY450",MAX(60,(0.3*J234)+35),"")),1),"")</f>
        <v/>
      </c>
      <c r="B234" s="413">
        <v>212</v>
      </c>
      <c r="C234" s="414"/>
      <c r="D234" s="449"/>
      <c r="E234" s="457" t="str">
        <f>IF('EXIST IP'!A213="","",'EXIST IP'!A213)</f>
        <v/>
      </c>
      <c r="F234" s="458" t="str">
        <f>IF('EXIST IP'!B213="","",'EXIST IP'!B213)</f>
        <v/>
      </c>
      <c r="G234" s="458" t="str">
        <f>IF('EXIST IP'!C213="","",'EXIST IP'!C213)</f>
        <v/>
      </c>
      <c r="H234" s="459" t="str">
        <f>IF('EXIST IP'!D213="","",'EXIST IP'!D213)</f>
        <v/>
      </c>
      <c r="I234" s="460" t="str">
        <f>IF(BASELINE!D213="","",BASELINE!D213)</f>
        <v/>
      </c>
      <c r="J234" s="420"/>
      <c r="K234" s="421"/>
      <c r="L234" s="422" t="str">
        <f>IF(FINAL!D213=0,"",FINAL!D213)</f>
        <v/>
      </c>
      <c r="M234" s="421"/>
      <c r="N234" s="421"/>
      <c r="O234" s="421"/>
      <c r="P234" s="423" t="str">
        <f t="shared" si="242"/>
        <v/>
      </c>
      <c r="Q234" s="424" t="str">
        <f t="shared" si="243"/>
        <v/>
      </c>
      <c r="R234" s="456"/>
      <c r="S234" s="452" t="str">
        <f t="shared" si="219"/>
        <v/>
      </c>
      <c r="T234" s="427" t="str">
        <f>IF(OR(BASELINE!I213&gt;BASELINE!J213,FINAL!I213&gt;FINAL!J213),"M.D.","")</f>
        <v/>
      </c>
      <c r="U234" s="428" t="str">
        <f t="shared" si="244"/>
        <v/>
      </c>
      <c r="V234" s="429" t="str">
        <f t="shared" si="245"/>
        <v/>
      </c>
      <c r="W234" s="429" t="str">
        <f t="shared" si="246"/>
        <v/>
      </c>
      <c r="X234" s="430" t="str">
        <f t="shared" si="220"/>
        <v/>
      </c>
      <c r="Y234" s="429" t="str">
        <f t="shared" si="221"/>
        <v/>
      </c>
      <c r="Z234" s="429" t="str">
        <f t="shared" si="222"/>
        <v/>
      </c>
      <c r="AA234" s="429" t="str">
        <f t="shared" si="223"/>
        <v/>
      </c>
      <c r="AB234" s="429" t="str">
        <f t="shared" si="224"/>
        <v/>
      </c>
      <c r="AC234" s="429" t="str">
        <f t="shared" si="225"/>
        <v/>
      </c>
      <c r="AD234" s="429" t="str">
        <f t="shared" si="226"/>
        <v/>
      </c>
      <c r="AE234" s="429" t="str">
        <f t="shared" si="247"/>
        <v/>
      </c>
      <c r="AF234" s="429" t="str">
        <f t="shared" si="237"/>
        <v/>
      </c>
      <c r="AG234" s="429" t="str">
        <f t="shared" si="227"/>
        <v/>
      </c>
      <c r="AH234" s="429" t="str">
        <f t="shared" si="228"/>
        <v/>
      </c>
      <c r="AI234" s="431" t="str">
        <f t="shared" si="238"/>
        <v/>
      </c>
      <c r="AJ234" s="429" t="str">
        <f t="shared" si="248"/>
        <v/>
      </c>
      <c r="AK234" s="429" t="str">
        <f t="shared" si="249"/>
        <v/>
      </c>
      <c r="AL234" s="429" t="str">
        <f t="shared" si="250"/>
        <v/>
      </c>
      <c r="AM234" s="429" t="str">
        <f t="shared" si="251"/>
        <v/>
      </c>
      <c r="AN234" s="432"/>
      <c r="AO234" s="432"/>
      <c r="AP234" s="205"/>
      <c r="AQ234" s="205"/>
      <c r="AR234" s="205"/>
      <c r="AS234" s="205"/>
      <c r="AT234" s="205"/>
      <c r="AU234" s="205"/>
      <c r="AV234" s="205"/>
      <c r="AW234" s="205"/>
      <c r="AX234" s="205"/>
      <c r="AY234" s="205"/>
      <c r="AZ234" s="432"/>
      <c r="BU234" s="152">
        <v>212</v>
      </c>
      <c r="BV234" s="433" t="str">
        <f t="shared" si="239"/>
        <v/>
      </c>
      <c r="BW234" s="433" t="str">
        <f t="shared" si="240"/>
        <v/>
      </c>
      <c r="BX234" s="434" t="str">
        <f t="shared" si="241"/>
        <v/>
      </c>
      <c r="BY234" s="205" t="str">
        <f t="shared" si="229"/>
        <v/>
      </c>
      <c r="BZ234" s="205" t="str">
        <f t="shared" si="230"/>
        <v/>
      </c>
      <c r="CA234" s="207" t="str">
        <f t="shared" si="231"/>
        <v/>
      </c>
      <c r="CB234" s="453" t="str">
        <f>IF(BY234="","",COUNTIF(BY$23:BY233,"&lt;1")+1)</f>
        <v/>
      </c>
      <c r="CC234" s="205" t="str">
        <f t="shared" si="232"/>
        <v/>
      </c>
      <c r="CD234" s="436" t="str">
        <f t="shared" si="233"/>
        <v/>
      </c>
      <c r="CE234" s="433" t="str">
        <f t="shared" si="236"/>
        <v/>
      </c>
      <c r="CF234" s="438" t="str">
        <f t="shared" si="234"/>
        <v/>
      </c>
      <c r="CG234" s="433" t="str">
        <f t="shared" si="235"/>
        <v/>
      </c>
      <c r="CH234" s="439"/>
      <c r="CI234" s="205" t="str">
        <f t="shared" si="252"/>
        <v/>
      </c>
      <c r="CJ234" s="205" t="str">
        <f t="shared" si="253"/>
        <v/>
      </c>
      <c r="CK234" s="205" t="str">
        <f>IF(OR(N234="PIPAY450",N234="PIPAY900"),MRIt(J234,M234,V234,N234),IF(N234="OGFConNEW",MRIt(H234,M234,V234,N234),IF(N234="PIOGFCPAY450",MAX(60,(0.3*J234)+35),"")))</f>
        <v/>
      </c>
      <c r="CL234" s="205" t="str">
        <f t="shared" si="254"/>
        <v/>
      </c>
      <c r="CM234" s="208">
        <f t="shared" si="255"/>
        <v>0</v>
      </c>
      <c r="CN234" s="440" t="str">
        <f>IFERROR(IF(N234="60PAY900",ADJ60x(CM234),IF(N234="75PAY450",ADJ75x(CM234),IF(N234="PIPAY900",ADJPoTthick(CM234,CL234),IF(N234="PIPAY450",ADJPoTthin(CM234,CL234),IF(N234="OGFConNEW",ADJPoTogfc(CL234),""))))),"must corr")</f>
        <v/>
      </c>
      <c r="CO234" s="441" t="str">
        <f t="shared" si="256"/>
        <v/>
      </c>
      <c r="CQ234" s="205" t="str">
        <f t="shared" si="257"/>
        <v/>
      </c>
      <c r="CR234" s="205" t="str">
        <f>IF(OR(N234="PIPAY450",N234="PIPAY900",N234="PIOGFCPAY450",N234="75OGFCPAY450"),MRIt(J234,M234,V234,N234),IF(N234="OGFConNEW",MRIt(H234,M234,V234,N234),""))</f>
        <v/>
      </c>
      <c r="CS234" s="205" t="str">
        <f t="shared" si="258"/>
        <v/>
      </c>
      <c r="CT234" s="208" t="str">
        <f t="shared" si="259"/>
        <v/>
      </c>
      <c r="CU234" s="440" t="str">
        <f>IFERROR(IF(N234="60PAY900",ADJ60x(CT234),IF(N234="75PAY450",ADJ75x(CT234),IF(N234="PIPAY900",ADJPoTthick(CT234,CS234),IF(N234="PIPAY450",ADJPoTthin(CT234,CS234),IF(N234="OGFConNEW",ADJPoTogfc(CS234),""))))),"must corr")</f>
        <v/>
      </c>
      <c r="CV234" s="442" t="str">
        <f t="shared" si="260"/>
        <v/>
      </c>
      <c r="CW234" s="443"/>
      <c r="CY234" s="207"/>
      <c r="CZ234" s="444" t="s">
        <v>1876</v>
      </c>
      <c r="DA234" s="445" t="str">
        <f>IFERROR(IF(AZ234=TRUE,corval(CO234,CV234),CO234),CZ234)</f>
        <v/>
      </c>
      <c r="DB234" s="205" t="b">
        <f t="shared" si="261"/>
        <v>0</v>
      </c>
      <c r="DC234" s="205" t="b">
        <f t="shared" si="262"/>
        <v>1</v>
      </c>
      <c r="DD234" s="205" t="b">
        <f t="shared" si="263"/>
        <v>1</v>
      </c>
      <c r="DE234" s="446" t="str">
        <f t="shared" si="264"/>
        <v/>
      </c>
      <c r="DG234" s="208" t="str">
        <f t="shared" si="265"/>
        <v/>
      </c>
      <c r="DH234" s="208">
        <f t="shared" si="266"/>
        <v>0</v>
      </c>
      <c r="DI234" s="205" t="e">
        <f t="shared" si="267"/>
        <v>#VALUE!</v>
      </c>
      <c r="DJ234" s="205" t="e">
        <f t="shared" si="268"/>
        <v>#VALUE!</v>
      </c>
      <c r="DK234" s="205" t="e">
        <f t="shared" si="269"/>
        <v>#VALUE!</v>
      </c>
      <c r="DM234" s="208">
        <f t="shared" si="270"/>
        <v>0</v>
      </c>
      <c r="DN234" s="208">
        <f t="shared" si="271"/>
        <v>0</v>
      </c>
      <c r="DO234" s="205">
        <f t="shared" si="272"/>
        <v>75</v>
      </c>
      <c r="DP234" s="205">
        <f t="shared" si="273"/>
        <v>0</v>
      </c>
      <c r="DQ234" s="446" t="e">
        <f t="shared" ca="1" si="274"/>
        <v>#NAME?</v>
      </c>
      <c r="DR234" s="446" t="e">
        <f t="shared" ca="1" si="275"/>
        <v>#NAME?</v>
      </c>
      <c r="DT234" s="208">
        <f t="shared" si="276"/>
        <v>0</v>
      </c>
      <c r="DU234" s="446" t="e">
        <f t="shared" ca="1" si="277"/>
        <v>#NAME?</v>
      </c>
      <c r="DV234" s="446" t="e">
        <f t="shared" ca="1" si="278"/>
        <v>#NAME?</v>
      </c>
    </row>
    <row r="235" spans="1:126" ht="15.75" x14ac:dyDescent="0.25">
      <c r="A235" s="448" t="str">
        <f>IFERROR(ROUNDUP(IF(OR(N235="PIPAY450",N235="PIPAY900"),MRIt(J235,M235,V235,N235),IF(N235="PIOGFCPAY450",MAX(60,(0.3*J235)+35),"")),1),"")</f>
        <v/>
      </c>
      <c r="B235" s="413">
        <v>213</v>
      </c>
      <c r="C235" s="414"/>
      <c r="D235" s="449"/>
      <c r="E235" s="416" t="str">
        <f>IF('EXIST IP'!A214="","",'EXIST IP'!A214)</f>
        <v/>
      </c>
      <c r="F235" s="450" t="str">
        <f>IF('EXIST IP'!B214="","",'EXIST IP'!B214)</f>
        <v/>
      </c>
      <c r="G235" s="450" t="str">
        <f>IF('EXIST IP'!C214="","",'EXIST IP'!C214)</f>
        <v/>
      </c>
      <c r="H235" s="418" t="str">
        <f>IF('EXIST IP'!D214="","",'EXIST IP'!D214)</f>
        <v/>
      </c>
      <c r="I235" s="451" t="str">
        <f>IF(BASELINE!D214="","",BASELINE!D214)</f>
        <v/>
      </c>
      <c r="J235" s="420"/>
      <c r="K235" s="421"/>
      <c r="L235" s="422" t="str">
        <f>IF(FINAL!D214=0,"",FINAL!D214)</f>
        <v/>
      </c>
      <c r="M235" s="421"/>
      <c r="N235" s="421"/>
      <c r="O235" s="421"/>
      <c r="P235" s="423" t="str">
        <f t="shared" si="242"/>
        <v/>
      </c>
      <c r="Q235" s="424" t="str">
        <f t="shared" si="243"/>
        <v/>
      </c>
      <c r="R235" s="456"/>
      <c r="S235" s="452" t="str">
        <f t="shared" si="219"/>
        <v/>
      </c>
      <c r="T235" s="427" t="str">
        <f>IF(OR(BASELINE!I214&gt;BASELINE!J214,FINAL!I214&gt;FINAL!J214),"M.D.","")</f>
        <v/>
      </c>
      <c r="U235" s="428" t="str">
        <f t="shared" si="244"/>
        <v/>
      </c>
      <c r="V235" s="429" t="str">
        <f t="shared" si="245"/>
        <v/>
      </c>
      <c r="W235" s="429" t="str">
        <f t="shared" si="246"/>
        <v/>
      </c>
      <c r="X235" s="430" t="str">
        <f t="shared" si="220"/>
        <v/>
      </c>
      <c r="Y235" s="429" t="str">
        <f t="shared" si="221"/>
        <v/>
      </c>
      <c r="Z235" s="429" t="str">
        <f t="shared" si="222"/>
        <v/>
      </c>
      <c r="AA235" s="429" t="str">
        <f t="shared" si="223"/>
        <v/>
      </c>
      <c r="AB235" s="429" t="str">
        <f t="shared" si="224"/>
        <v/>
      </c>
      <c r="AC235" s="429" t="str">
        <f t="shared" si="225"/>
        <v/>
      </c>
      <c r="AD235" s="429" t="str">
        <f t="shared" si="226"/>
        <v/>
      </c>
      <c r="AE235" s="429" t="str">
        <f t="shared" si="247"/>
        <v/>
      </c>
      <c r="AF235" s="429" t="str">
        <f t="shared" si="237"/>
        <v/>
      </c>
      <c r="AG235" s="429" t="str">
        <f t="shared" si="227"/>
        <v/>
      </c>
      <c r="AH235" s="429" t="str">
        <f t="shared" si="228"/>
        <v/>
      </c>
      <c r="AI235" s="431" t="str">
        <f t="shared" si="238"/>
        <v/>
      </c>
      <c r="AJ235" s="429" t="str">
        <f t="shared" si="248"/>
        <v/>
      </c>
      <c r="AK235" s="429" t="str">
        <f t="shared" si="249"/>
        <v/>
      </c>
      <c r="AL235" s="429" t="str">
        <f t="shared" si="250"/>
        <v/>
      </c>
      <c r="AM235" s="429" t="str">
        <f t="shared" si="251"/>
        <v/>
      </c>
      <c r="AN235" s="432"/>
      <c r="AO235" s="432"/>
      <c r="AP235" s="205"/>
      <c r="AQ235" s="205"/>
      <c r="AR235" s="205"/>
      <c r="AS235" s="205"/>
      <c r="AT235" s="205"/>
      <c r="AU235" s="205"/>
      <c r="AV235" s="205"/>
      <c r="AW235" s="205"/>
      <c r="AX235" s="205"/>
      <c r="AY235" s="205"/>
      <c r="AZ235" s="432"/>
      <c r="BU235" s="152">
        <v>213</v>
      </c>
      <c r="BV235" s="433" t="str">
        <f t="shared" si="239"/>
        <v/>
      </c>
      <c r="BW235" s="433" t="str">
        <f t="shared" si="240"/>
        <v/>
      </c>
      <c r="BX235" s="434" t="str">
        <f t="shared" si="241"/>
        <v/>
      </c>
      <c r="BY235" s="205" t="str">
        <f t="shared" si="229"/>
        <v/>
      </c>
      <c r="BZ235" s="205" t="str">
        <f t="shared" si="230"/>
        <v/>
      </c>
      <c r="CA235" s="207" t="str">
        <f t="shared" si="231"/>
        <v/>
      </c>
      <c r="CB235" s="453" t="str">
        <f>IF(BY235="","",COUNTIF(BY$23:BY234,"&lt;1")+1)</f>
        <v/>
      </c>
      <c r="CC235" s="205" t="str">
        <f t="shared" si="232"/>
        <v/>
      </c>
      <c r="CD235" s="436" t="str">
        <f t="shared" si="233"/>
        <v/>
      </c>
      <c r="CE235" s="433" t="str">
        <f t="shared" si="236"/>
        <v/>
      </c>
      <c r="CF235" s="438" t="str">
        <f t="shared" si="234"/>
        <v/>
      </c>
      <c r="CG235" s="433" t="str">
        <f t="shared" si="235"/>
        <v/>
      </c>
      <c r="CH235" s="439"/>
      <c r="CI235" s="205" t="str">
        <f t="shared" si="252"/>
        <v/>
      </c>
      <c r="CJ235" s="205" t="str">
        <f t="shared" si="253"/>
        <v/>
      </c>
      <c r="CK235" s="205" t="str">
        <f>IF(OR(N235="PIPAY450",N235="PIPAY900"),MRIt(J235,M235,V235,N235),IF(N235="OGFConNEW",MRIt(H235,M235,V235,N235),IF(N235="PIOGFCPAY450",MAX(60,(0.3*J235)+35),"")))</f>
        <v/>
      </c>
      <c r="CL235" s="205" t="str">
        <f t="shared" si="254"/>
        <v/>
      </c>
      <c r="CM235" s="208">
        <f t="shared" si="255"/>
        <v>0</v>
      </c>
      <c r="CN235" s="440" t="str">
        <f>IFERROR(IF(N235="60PAY900",ADJ60x(CM235),IF(N235="75PAY450",ADJ75x(CM235),IF(N235="PIPAY900",ADJPoTthick(CM235,CL235),IF(N235="PIPAY450",ADJPoTthin(CM235,CL235),IF(N235="OGFConNEW",ADJPoTogfc(CL235),""))))),"must corr")</f>
        <v/>
      </c>
      <c r="CO235" s="441" t="str">
        <f t="shared" si="256"/>
        <v/>
      </c>
      <c r="CQ235" s="205" t="str">
        <f t="shared" si="257"/>
        <v/>
      </c>
      <c r="CR235" s="205" t="str">
        <f>IF(OR(N235="PIPAY450",N235="PIPAY900",N235="PIOGFCPAY450",N235="75OGFCPAY450"),MRIt(J235,M235,V235,N235),IF(N235="OGFConNEW",MRIt(H235,M235,V235,N235),""))</f>
        <v/>
      </c>
      <c r="CS235" s="205" t="str">
        <f t="shared" si="258"/>
        <v/>
      </c>
      <c r="CT235" s="208" t="str">
        <f t="shared" si="259"/>
        <v/>
      </c>
      <c r="CU235" s="440" t="str">
        <f>IFERROR(IF(N235="60PAY900",ADJ60x(CT235),IF(N235="75PAY450",ADJ75x(CT235),IF(N235="PIPAY900",ADJPoTthick(CT235,CS235),IF(N235="PIPAY450",ADJPoTthin(CT235,CS235),IF(N235="OGFConNEW",ADJPoTogfc(CS235),""))))),"must corr")</f>
        <v/>
      </c>
      <c r="CV235" s="442" t="str">
        <f t="shared" si="260"/>
        <v/>
      </c>
      <c r="CW235" s="443"/>
      <c r="CY235" s="207"/>
      <c r="CZ235" s="444" t="s">
        <v>1876</v>
      </c>
      <c r="DA235" s="445" t="str">
        <f>IFERROR(IF(AZ235=TRUE,corval(CO235,CV235),CO235),CZ235)</f>
        <v/>
      </c>
      <c r="DB235" s="205" t="b">
        <f t="shared" si="261"/>
        <v>0</v>
      </c>
      <c r="DC235" s="205" t="b">
        <f t="shared" si="262"/>
        <v>1</v>
      </c>
      <c r="DD235" s="205" t="b">
        <f t="shared" si="263"/>
        <v>1</v>
      </c>
      <c r="DE235" s="446" t="str">
        <f t="shared" si="264"/>
        <v/>
      </c>
      <c r="DG235" s="208" t="str">
        <f t="shared" si="265"/>
        <v/>
      </c>
      <c r="DH235" s="208">
        <f t="shared" si="266"/>
        <v>0</v>
      </c>
      <c r="DI235" s="205" t="e">
        <f t="shared" si="267"/>
        <v>#VALUE!</v>
      </c>
      <c r="DJ235" s="205" t="e">
        <f t="shared" si="268"/>
        <v>#VALUE!</v>
      </c>
      <c r="DK235" s="205" t="e">
        <f t="shared" si="269"/>
        <v>#VALUE!</v>
      </c>
      <c r="DM235" s="208">
        <f t="shared" si="270"/>
        <v>0</v>
      </c>
      <c r="DN235" s="208">
        <f t="shared" si="271"/>
        <v>0</v>
      </c>
      <c r="DO235" s="205">
        <f t="shared" si="272"/>
        <v>75</v>
      </c>
      <c r="DP235" s="205">
        <f t="shared" si="273"/>
        <v>0</v>
      </c>
      <c r="DQ235" s="446" t="e">
        <f t="shared" ca="1" si="274"/>
        <v>#NAME?</v>
      </c>
      <c r="DR235" s="446" t="e">
        <f t="shared" ca="1" si="275"/>
        <v>#NAME?</v>
      </c>
      <c r="DT235" s="208">
        <f t="shared" si="276"/>
        <v>0</v>
      </c>
      <c r="DU235" s="446" t="e">
        <f t="shared" ca="1" si="277"/>
        <v>#NAME?</v>
      </c>
      <c r="DV235" s="446" t="e">
        <f t="shared" ca="1" si="278"/>
        <v>#NAME?</v>
      </c>
    </row>
    <row r="236" spans="1:126" ht="15.75" customHeight="1" thickBot="1" x14ac:dyDescent="0.3">
      <c r="A236" s="448" t="str">
        <f>IFERROR(ROUNDUP(IF(OR(N236="PIPAY450",N236="PIPAY900"),MRIt(J236,M236,V236,N236),IF(N236="PIOGFCPAY450",MAX(60,(0.3*J236)+35),"")),1),"")</f>
        <v/>
      </c>
      <c r="B236" s="413">
        <v>214</v>
      </c>
      <c r="C236" s="414"/>
      <c r="D236" s="449"/>
      <c r="E236" s="457" t="str">
        <f>IF('EXIST IP'!A215="","",'EXIST IP'!A215)</f>
        <v/>
      </c>
      <c r="F236" s="458" t="str">
        <f>IF('EXIST IP'!B215="","",'EXIST IP'!B215)</f>
        <v/>
      </c>
      <c r="G236" s="458" t="str">
        <f>IF('EXIST IP'!C215="","",'EXIST IP'!C215)</f>
        <v/>
      </c>
      <c r="H236" s="459" t="str">
        <f>IF('EXIST IP'!D215="","",'EXIST IP'!D215)</f>
        <v/>
      </c>
      <c r="I236" s="460" t="str">
        <f>IF(BASELINE!D215="","",BASELINE!D215)</f>
        <v/>
      </c>
      <c r="J236" s="420"/>
      <c r="K236" s="421"/>
      <c r="L236" s="422" t="str">
        <f>IF(FINAL!D215=0,"",FINAL!D215)</f>
        <v/>
      </c>
      <c r="M236" s="421"/>
      <c r="N236" s="421"/>
      <c r="O236" s="421"/>
      <c r="P236" s="423" t="str">
        <f t="shared" si="242"/>
        <v/>
      </c>
      <c r="Q236" s="424" t="str">
        <f t="shared" si="243"/>
        <v/>
      </c>
      <c r="R236" s="456"/>
      <c r="S236" s="452" t="str">
        <f t="shared" si="219"/>
        <v/>
      </c>
      <c r="T236" s="427" t="str">
        <f>IF(OR(BASELINE!I215&gt;BASELINE!J215,FINAL!I215&gt;FINAL!J215),"M.D.","")</f>
        <v/>
      </c>
      <c r="U236" s="428" t="str">
        <f t="shared" si="244"/>
        <v/>
      </c>
      <c r="V236" s="429" t="str">
        <f t="shared" si="245"/>
        <v/>
      </c>
      <c r="W236" s="429" t="str">
        <f t="shared" si="246"/>
        <v/>
      </c>
      <c r="X236" s="430" t="str">
        <f t="shared" si="220"/>
        <v/>
      </c>
      <c r="Y236" s="429" t="str">
        <f t="shared" si="221"/>
        <v/>
      </c>
      <c r="Z236" s="429" t="str">
        <f t="shared" si="222"/>
        <v/>
      </c>
      <c r="AA236" s="429" t="str">
        <f t="shared" si="223"/>
        <v/>
      </c>
      <c r="AB236" s="429" t="str">
        <f t="shared" si="224"/>
        <v/>
      </c>
      <c r="AC236" s="429" t="str">
        <f t="shared" si="225"/>
        <v/>
      </c>
      <c r="AD236" s="429" t="str">
        <f t="shared" si="226"/>
        <v/>
      </c>
      <c r="AE236" s="429" t="str">
        <f t="shared" si="247"/>
        <v/>
      </c>
      <c r="AF236" s="429" t="str">
        <f t="shared" si="237"/>
        <v/>
      </c>
      <c r="AG236" s="429" t="str">
        <f t="shared" si="227"/>
        <v/>
      </c>
      <c r="AH236" s="429" t="str">
        <f t="shared" si="228"/>
        <v/>
      </c>
      <c r="AI236" s="431" t="str">
        <f t="shared" si="238"/>
        <v/>
      </c>
      <c r="AJ236" s="429" t="str">
        <f t="shared" si="248"/>
        <v/>
      </c>
      <c r="AK236" s="429" t="str">
        <f t="shared" si="249"/>
        <v/>
      </c>
      <c r="AL236" s="429" t="str">
        <f t="shared" si="250"/>
        <v/>
      </c>
      <c r="AM236" s="429" t="str">
        <f t="shared" si="251"/>
        <v/>
      </c>
      <c r="AN236" s="432"/>
      <c r="AO236" s="432"/>
      <c r="AP236" s="205"/>
      <c r="AQ236" s="205"/>
      <c r="AR236" s="205"/>
      <c r="AS236" s="205"/>
      <c r="AT236" s="205"/>
      <c r="AU236" s="205"/>
      <c r="AV236" s="205"/>
      <c r="AW236" s="205"/>
      <c r="AX236" s="205"/>
      <c r="AY236" s="205"/>
      <c r="AZ236" s="432"/>
      <c r="BU236" s="152">
        <v>214</v>
      </c>
      <c r="BV236" s="433" t="str">
        <f t="shared" si="239"/>
        <v/>
      </c>
      <c r="BW236" s="433" t="str">
        <f t="shared" si="240"/>
        <v/>
      </c>
      <c r="BX236" s="434" t="str">
        <f t="shared" si="241"/>
        <v/>
      </c>
      <c r="BY236" s="205" t="str">
        <f t="shared" si="229"/>
        <v/>
      </c>
      <c r="BZ236" s="205" t="str">
        <f t="shared" si="230"/>
        <v/>
      </c>
      <c r="CA236" s="207" t="str">
        <f t="shared" si="231"/>
        <v/>
      </c>
      <c r="CB236" s="453" t="str">
        <f>IF(BY236="","",COUNTIF(BY$23:BY235,"&lt;1")+1)</f>
        <v/>
      </c>
      <c r="CC236" s="205" t="str">
        <f t="shared" si="232"/>
        <v/>
      </c>
      <c r="CD236" s="436" t="str">
        <f t="shared" si="233"/>
        <v/>
      </c>
      <c r="CE236" s="433" t="str">
        <f t="shared" si="236"/>
        <v/>
      </c>
      <c r="CF236" s="438" t="str">
        <f t="shared" si="234"/>
        <v/>
      </c>
      <c r="CG236" s="433" t="str">
        <f t="shared" si="235"/>
        <v/>
      </c>
      <c r="CH236" s="439"/>
      <c r="CI236" s="205" t="str">
        <f t="shared" si="252"/>
        <v/>
      </c>
      <c r="CJ236" s="205" t="str">
        <f t="shared" si="253"/>
        <v/>
      </c>
      <c r="CK236" s="205" t="str">
        <f>IF(OR(N236="PIPAY450",N236="PIPAY900"),MRIt(J236,M236,V236,N236),IF(N236="OGFConNEW",MRIt(H236,M236,V236,N236),IF(N236="PIOGFCPAY450",MAX(60,(0.3*J236)+35),"")))</f>
        <v/>
      </c>
      <c r="CL236" s="205" t="str">
        <f t="shared" si="254"/>
        <v/>
      </c>
      <c r="CM236" s="208">
        <f t="shared" si="255"/>
        <v>0</v>
      </c>
      <c r="CN236" s="440" t="str">
        <f>IFERROR(IF(N236="60PAY900",ADJ60x(CM236),IF(N236="75PAY450",ADJ75x(CM236),IF(N236="PIPAY900",ADJPoTthick(CM236,CL236),IF(N236="PIPAY450",ADJPoTthin(CM236,CL236),IF(N236="OGFConNEW",ADJPoTogfc(CL236),""))))),"must corr")</f>
        <v/>
      </c>
      <c r="CO236" s="441" t="str">
        <f t="shared" si="256"/>
        <v/>
      </c>
      <c r="CQ236" s="205" t="str">
        <f t="shared" si="257"/>
        <v/>
      </c>
      <c r="CR236" s="205" t="str">
        <f>IF(OR(N236="PIPAY450",N236="PIPAY900",N236="PIOGFCPAY450",N236="75OGFCPAY450"),MRIt(J236,M236,V236,N236),IF(N236="OGFConNEW",MRIt(H236,M236,V236,N236),""))</f>
        <v/>
      </c>
      <c r="CS236" s="205" t="str">
        <f t="shared" si="258"/>
        <v/>
      </c>
      <c r="CT236" s="208" t="str">
        <f t="shared" si="259"/>
        <v/>
      </c>
      <c r="CU236" s="440" t="str">
        <f>IFERROR(IF(N236="60PAY900",ADJ60x(CT236),IF(N236="75PAY450",ADJ75x(CT236),IF(N236="PIPAY900",ADJPoTthick(CT236,CS236),IF(N236="PIPAY450",ADJPoTthin(CT236,CS236),IF(N236="OGFConNEW",ADJPoTogfc(CS236),""))))),"must corr")</f>
        <v/>
      </c>
      <c r="CV236" s="442" t="str">
        <f t="shared" si="260"/>
        <v/>
      </c>
      <c r="CW236" s="443"/>
      <c r="CY236" s="207"/>
      <c r="CZ236" s="444" t="s">
        <v>1876</v>
      </c>
      <c r="DA236" s="445" t="str">
        <f>IFERROR(IF(AZ236=TRUE,corval(CO236,CV236),CO236),CZ236)</f>
        <v/>
      </c>
      <c r="DB236" s="205" t="b">
        <f t="shared" si="261"/>
        <v>0</v>
      </c>
      <c r="DC236" s="205" t="b">
        <f t="shared" si="262"/>
        <v>1</v>
      </c>
      <c r="DD236" s="205" t="b">
        <f t="shared" si="263"/>
        <v>1</v>
      </c>
      <c r="DE236" s="446" t="str">
        <f t="shared" si="264"/>
        <v/>
      </c>
      <c r="DG236" s="208" t="str">
        <f t="shared" si="265"/>
        <v/>
      </c>
      <c r="DH236" s="208">
        <f t="shared" si="266"/>
        <v>0</v>
      </c>
      <c r="DI236" s="205" t="e">
        <f t="shared" si="267"/>
        <v>#VALUE!</v>
      </c>
      <c r="DJ236" s="205" t="e">
        <f t="shared" si="268"/>
        <v>#VALUE!</v>
      </c>
      <c r="DK236" s="205" t="e">
        <f t="shared" si="269"/>
        <v>#VALUE!</v>
      </c>
      <c r="DM236" s="208">
        <f t="shared" si="270"/>
        <v>0</v>
      </c>
      <c r="DN236" s="208">
        <f t="shared" si="271"/>
        <v>0</v>
      </c>
      <c r="DO236" s="205">
        <f t="shared" si="272"/>
        <v>75</v>
      </c>
      <c r="DP236" s="205">
        <f t="shared" si="273"/>
        <v>0</v>
      </c>
      <c r="DQ236" s="446" t="e">
        <f t="shared" ca="1" si="274"/>
        <v>#NAME?</v>
      </c>
      <c r="DR236" s="446" t="e">
        <f t="shared" ca="1" si="275"/>
        <v>#NAME?</v>
      </c>
      <c r="DT236" s="208">
        <f t="shared" si="276"/>
        <v>0</v>
      </c>
      <c r="DU236" s="446" t="e">
        <f t="shared" ca="1" si="277"/>
        <v>#NAME?</v>
      </c>
      <c r="DV236" s="446" t="e">
        <f t="shared" ca="1" si="278"/>
        <v>#NAME?</v>
      </c>
    </row>
    <row r="237" spans="1:126" ht="15.75" x14ac:dyDescent="0.25">
      <c r="A237" s="448" t="str">
        <f>IFERROR(ROUNDUP(IF(OR(N237="PIPAY450",N237="PIPAY900"),MRIt(J237,M237,V237,N237),IF(N237="PIOGFCPAY450",MAX(60,(0.3*J237)+35),"")),1),"")</f>
        <v/>
      </c>
      <c r="B237" s="413">
        <v>215</v>
      </c>
      <c r="C237" s="414"/>
      <c r="D237" s="449"/>
      <c r="E237" s="416" t="str">
        <f>IF('EXIST IP'!A216="","",'EXIST IP'!A216)</f>
        <v/>
      </c>
      <c r="F237" s="450" t="str">
        <f>IF('EXIST IP'!B216="","",'EXIST IP'!B216)</f>
        <v/>
      </c>
      <c r="G237" s="450" t="str">
        <f>IF('EXIST IP'!C216="","",'EXIST IP'!C216)</f>
        <v/>
      </c>
      <c r="H237" s="418" t="str">
        <f>IF('EXIST IP'!D216="","",'EXIST IP'!D216)</f>
        <v/>
      </c>
      <c r="I237" s="451" t="str">
        <f>IF(BASELINE!D216="","",BASELINE!D216)</f>
        <v/>
      </c>
      <c r="J237" s="420"/>
      <c r="K237" s="421"/>
      <c r="L237" s="422" t="str">
        <f>IF(FINAL!D216=0,"",FINAL!D216)</f>
        <v/>
      </c>
      <c r="M237" s="421"/>
      <c r="N237" s="421"/>
      <c r="O237" s="421"/>
      <c r="P237" s="423" t="str">
        <f t="shared" si="242"/>
        <v/>
      </c>
      <c r="Q237" s="424" t="str">
        <f t="shared" si="243"/>
        <v/>
      </c>
      <c r="R237" s="456"/>
      <c r="S237" s="452" t="str">
        <f t="shared" si="219"/>
        <v/>
      </c>
      <c r="T237" s="427" t="str">
        <f>IF(OR(BASELINE!I216&gt;BASELINE!J216,FINAL!I216&gt;FINAL!J216),"M.D.","")</f>
        <v/>
      </c>
      <c r="U237" s="428" t="str">
        <f t="shared" si="244"/>
        <v/>
      </c>
      <c r="V237" s="429" t="str">
        <f t="shared" si="245"/>
        <v/>
      </c>
      <c r="W237" s="429" t="str">
        <f t="shared" si="246"/>
        <v/>
      </c>
      <c r="X237" s="430" t="str">
        <f t="shared" si="220"/>
        <v/>
      </c>
      <c r="Y237" s="429" t="str">
        <f t="shared" si="221"/>
        <v/>
      </c>
      <c r="Z237" s="429" t="str">
        <f t="shared" si="222"/>
        <v/>
      </c>
      <c r="AA237" s="429" t="str">
        <f t="shared" si="223"/>
        <v/>
      </c>
      <c r="AB237" s="429" t="str">
        <f t="shared" si="224"/>
        <v/>
      </c>
      <c r="AC237" s="429" t="str">
        <f t="shared" si="225"/>
        <v/>
      </c>
      <c r="AD237" s="429" t="str">
        <f t="shared" si="226"/>
        <v/>
      </c>
      <c r="AE237" s="429" t="str">
        <f t="shared" si="247"/>
        <v/>
      </c>
      <c r="AF237" s="429" t="str">
        <f t="shared" si="237"/>
        <v/>
      </c>
      <c r="AG237" s="429" t="str">
        <f t="shared" si="227"/>
        <v/>
      </c>
      <c r="AH237" s="429" t="str">
        <f t="shared" si="228"/>
        <v/>
      </c>
      <c r="AI237" s="431" t="str">
        <f t="shared" si="238"/>
        <v/>
      </c>
      <c r="AJ237" s="429" t="str">
        <f t="shared" si="248"/>
        <v/>
      </c>
      <c r="AK237" s="429" t="str">
        <f t="shared" si="249"/>
        <v/>
      </c>
      <c r="AL237" s="429" t="str">
        <f t="shared" si="250"/>
        <v/>
      </c>
      <c r="AM237" s="429" t="str">
        <f t="shared" si="251"/>
        <v/>
      </c>
      <c r="AN237" s="432"/>
      <c r="AO237" s="432"/>
      <c r="AP237" s="205"/>
      <c r="AQ237" s="205"/>
      <c r="AR237" s="205"/>
      <c r="AS237" s="205"/>
      <c r="AT237" s="205"/>
      <c r="AU237" s="205"/>
      <c r="AV237" s="205"/>
      <c r="AW237" s="205"/>
      <c r="AX237" s="205"/>
      <c r="AY237" s="205"/>
      <c r="AZ237" s="432"/>
      <c r="BU237" s="152">
        <v>215</v>
      </c>
      <c r="BV237" s="433" t="str">
        <f t="shared" si="239"/>
        <v/>
      </c>
      <c r="BW237" s="433" t="str">
        <f t="shared" si="240"/>
        <v/>
      </c>
      <c r="BX237" s="434" t="str">
        <f t="shared" si="241"/>
        <v/>
      </c>
      <c r="BY237" s="205" t="str">
        <f t="shared" si="229"/>
        <v/>
      </c>
      <c r="BZ237" s="205" t="str">
        <f t="shared" si="230"/>
        <v/>
      </c>
      <c r="CA237" s="207" t="str">
        <f t="shared" si="231"/>
        <v/>
      </c>
      <c r="CB237" s="453" t="str">
        <f>IF(BY237="","",COUNTIF(BY$23:BY236,"&lt;1")+1)</f>
        <v/>
      </c>
      <c r="CC237" s="205" t="str">
        <f t="shared" si="232"/>
        <v/>
      </c>
      <c r="CD237" s="436" t="str">
        <f t="shared" si="233"/>
        <v/>
      </c>
      <c r="CE237" s="433" t="str">
        <f t="shared" si="236"/>
        <v/>
      </c>
      <c r="CF237" s="438" t="str">
        <f t="shared" si="234"/>
        <v/>
      </c>
      <c r="CG237" s="433" t="str">
        <f t="shared" si="235"/>
        <v/>
      </c>
      <c r="CH237" s="439"/>
      <c r="CI237" s="205" t="str">
        <f t="shared" si="252"/>
        <v/>
      </c>
      <c r="CJ237" s="205" t="str">
        <f t="shared" si="253"/>
        <v/>
      </c>
      <c r="CK237" s="205" t="str">
        <f>IF(OR(N237="PIPAY450",N237="PIPAY900"),MRIt(J237,M237,V237,N237),IF(N237="OGFConNEW",MRIt(H237,M237,V237,N237),IF(N237="PIOGFCPAY450",MAX(60,(0.3*J237)+35),"")))</f>
        <v/>
      </c>
      <c r="CL237" s="205" t="str">
        <f t="shared" si="254"/>
        <v/>
      </c>
      <c r="CM237" s="208">
        <f t="shared" si="255"/>
        <v>0</v>
      </c>
      <c r="CN237" s="440" t="str">
        <f>IFERROR(IF(N237="60PAY900",ADJ60x(CM237),IF(N237="75PAY450",ADJ75x(CM237),IF(N237="PIPAY900",ADJPoTthick(CM237,CL237),IF(N237="PIPAY450",ADJPoTthin(CM237,CL237),IF(N237="OGFConNEW",ADJPoTogfc(CL237),""))))),"must corr")</f>
        <v/>
      </c>
      <c r="CO237" s="441" t="str">
        <f t="shared" si="256"/>
        <v/>
      </c>
      <c r="CQ237" s="205" t="str">
        <f t="shared" si="257"/>
        <v/>
      </c>
      <c r="CR237" s="205" t="str">
        <f>IF(OR(N237="PIPAY450",N237="PIPAY900",N237="PIOGFCPAY450",N237="75OGFCPAY450"),MRIt(J237,M237,V237,N237),IF(N237="OGFConNEW",MRIt(H237,M237,V237,N237),""))</f>
        <v/>
      </c>
      <c r="CS237" s="205" t="str">
        <f t="shared" si="258"/>
        <v/>
      </c>
      <c r="CT237" s="208" t="str">
        <f t="shared" si="259"/>
        <v/>
      </c>
      <c r="CU237" s="440" t="str">
        <f>IFERROR(IF(N237="60PAY900",ADJ60x(CT237),IF(N237="75PAY450",ADJ75x(CT237),IF(N237="PIPAY900",ADJPoTthick(CT237,CS237),IF(N237="PIPAY450",ADJPoTthin(CT237,CS237),IF(N237="OGFConNEW",ADJPoTogfc(CS237),""))))),"must corr")</f>
        <v/>
      </c>
      <c r="CV237" s="442" t="str">
        <f t="shared" si="260"/>
        <v/>
      </c>
      <c r="CW237" s="443"/>
      <c r="CY237" s="207"/>
      <c r="CZ237" s="444" t="s">
        <v>1876</v>
      </c>
      <c r="DA237" s="445" t="str">
        <f>IFERROR(IF(AZ237=TRUE,corval(CO237,CV237),CO237),CZ237)</f>
        <v/>
      </c>
      <c r="DB237" s="205" t="b">
        <f t="shared" si="261"/>
        <v>0</v>
      </c>
      <c r="DC237" s="205" t="b">
        <f t="shared" si="262"/>
        <v>1</v>
      </c>
      <c r="DD237" s="205" t="b">
        <f t="shared" si="263"/>
        <v>1</v>
      </c>
      <c r="DE237" s="446" t="str">
        <f t="shared" si="264"/>
        <v/>
      </c>
      <c r="DG237" s="208" t="str">
        <f t="shared" si="265"/>
        <v/>
      </c>
      <c r="DH237" s="208">
        <f t="shared" si="266"/>
        <v>0</v>
      </c>
      <c r="DI237" s="205" t="e">
        <f t="shared" si="267"/>
        <v>#VALUE!</v>
      </c>
      <c r="DJ237" s="205" t="e">
        <f t="shared" si="268"/>
        <v>#VALUE!</v>
      </c>
      <c r="DK237" s="205" t="e">
        <f t="shared" si="269"/>
        <v>#VALUE!</v>
      </c>
      <c r="DM237" s="208">
        <f t="shared" si="270"/>
        <v>0</v>
      </c>
      <c r="DN237" s="208">
        <f t="shared" si="271"/>
        <v>0</v>
      </c>
      <c r="DO237" s="205">
        <f t="shared" si="272"/>
        <v>75</v>
      </c>
      <c r="DP237" s="205">
        <f t="shared" si="273"/>
        <v>0</v>
      </c>
      <c r="DQ237" s="446" t="e">
        <f t="shared" ca="1" si="274"/>
        <v>#NAME?</v>
      </c>
      <c r="DR237" s="446" t="e">
        <f t="shared" ca="1" si="275"/>
        <v>#NAME?</v>
      </c>
      <c r="DT237" s="208">
        <f t="shared" si="276"/>
        <v>0</v>
      </c>
      <c r="DU237" s="446" t="e">
        <f t="shared" ca="1" si="277"/>
        <v>#NAME?</v>
      </c>
      <c r="DV237" s="446" t="e">
        <f t="shared" ca="1" si="278"/>
        <v>#NAME?</v>
      </c>
    </row>
    <row r="238" spans="1:126" ht="16.5" thickBot="1" x14ac:dyDescent="0.3">
      <c r="A238" s="448" t="str">
        <f>IFERROR(ROUNDUP(IF(OR(N238="PIPAY450",N238="PIPAY900"),MRIt(J238,M238,V238,N238),IF(N238="PIOGFCPAY450",MAX(60,(0.3*J238)+35),"")),1),"")</f>
        <v/>
      </c>
      <c r="B238" s="413">
        <v>216</v>
      </c>
      <c r="C238" s="414"/>
      <c r="D238" s="449"/>
      <c r="E238" s="457" t="str">
        <f>IF('EXIST IP'!A217="","",'EXIST IP'!A217)</f>
        <v/>
      </c>
      <c r="F238" s="458" t="str">
        <f>IF('EXIST IP'!B217="","",'EXIST IP'!B217)</f>
        <v/>
      </c>
      <c r="G238" s="458" t="str">
        <f>IF('EXIST IP'!C217="","",'EXIST IP'!C217)</f>
        <v/>
      </c>
      <c r="H238" s="459" t="str">
        <f>IF('EXIST IP'!D217="","",'EXIST IP'!D217)</f>
        <v/>
      </c>
      <c r="I238" s="460" t="str">
        <f>IF(BASELINE!D217="","",BASELINE!D217)</f>
        <v/>
      </c>
      <c r="J238" s="420"/>
      <c r="K238" s="421"/>
      <c r="L238" s="422" t="str">
        <f>IF(FINAL!D217=0,"",FINAL!D217)</f>
        <v/>
      </c>
      <c r="M238" s="421"/>
      <c r="N238" s="421"/>
      <c r="O238" s="421"/>
      <c r="P238" s="423" t="str">
        <f t="shared" si="242"/>
        <v/>
      </c>
      <c r="Q238" s="424" t="str">
        <f t="shared" si="243"/>
        <v/>
      </c>
      <c r="R238" s="456"/>
      <c r="S238" s="452" t="str">
        <f t="shared" si="219"/>
        <v/>
      </c>
      <c r="T238" s="427" t="str">
        <f>IF(OR(BASELINE!I217&gt;BASELINE!J217,FINAL!I217&gt;FINAL!J217),"M.D.","")</f>
        <v/>
      </c>
      <c r="U238" s="428" t="str">
        <f t="shared" si="244"/>
        <v/>
      </c>
      <c r="V238" s="429" t="str">
        <f t="shared" si="245"/>
        <v/>
      </c>
      <c r="W238" s="429" t="str">
        <f t="shared" si="246"/>
        <v/>
      </c>
      <c r="X238" s="430" t="str">
        <f t="shared" si="220"/>
        <v/>
      </c>
      <c r="Y238" s="429" t="str">
        <f t="shared" si="221"/>
        <v/>
      </c>
      <c r="Z238" s="429" t="str">
        <f t="shared" si="222"/>
        <v/>
      </c>
      <c r="AA238" s="429" t="str">
        <f t="shared" si="223"/>
        <v/>
      </c>
      <c r="AB238" s="429" t="str">
        <f t="shared" si="224"/>
        <v/>
      </c>
      <c r="AC238" s="429" t="str">
        <f t="shared" si="225"/>
        <v/>
      </c>
      <c r="AD238" s="429" t="str">
        <f t="shared" si="226"/>
        <v/>
      </c>
      <c r="AE238" s="429" t="str">
        <f t="shared" si="247"/>
        <v/>
      </c>
      <c r="AF238" s="429" t="str">
        <f t="shared" si="237"/>
        <v/>
      </c>
      <c r="AG238" s="429" t="str">
        <f t="shared" si="227"/>
        <v/>
      </c>
      <c r="AH238" s="429" t="str">
        <f t="shared" si="228"/>
        <v/>
      </c>
      <c r="AI238" s="431" t="str">
        <f t="shared" si="238"/>
        <v/>
      </c>
      <c r="AJ238" s="429" t="str">
        <f t="shared" si="248"/>
        <v/>
      </c>
      <c r="AK238" s="429" t="str">
        <f t="shared" si="249"/>
        <v/>
      </c>
      <c r="AL238" s="429" t="str">
        <f t="shared" si="250"/>
        <v/>
      </c>
      <c r="AM238" s="429" t="str">
        <f t="shared" si="251"/>
        <v/>
      </c>
      <c r="AN238" s="432"/>
      <c r="AO238" s="432"/>
      <c r="AP238" s="205"/>
      <c r="AQ238" s="205"/>
      <c r="AR238" s="205"/>
      <c r="AS238" s="205"/>
      <c r="AT238" s="205"/>
      <c r="AU238" s="205"/>
      <c r="AV238" s="205"/>
      <c r="AW238" s="205"/>
      <c r="AX238" s="205"/>
      <c r="AY238" s="205"/>
      <c r="AZ238" s="432"/>
      <c r="BU238" s="152">
        <v>216</v>
      </c>
      <c r="BV238" s="433" t="str">
        <f t="shared" si="239"/>
        <v/>
      </c>
      <c r="BW238" s="433" t="str">
        <f t="shared" si="240"/>
        <v/>
      </c>
      <c r="BX238" s="434" t="str">
        <f t="shared" si="241"/>
        <v/>
      </c>
      <c r="BY238" s="205" t="str">
        <f t="shared" si="229"/>
        <v/>
      </c>
      <c r="BZ238" s="205" t="str">
        <f t="shared" si="230"/>
        <v/>
      </c>
      <c r="CA238" s="207" t="str">
        <f t="shared" si="231"/>
        <v/>
      </c>
      <c r="CB238" s="453" t="str">
        <f>IF(BY238="","",COUNTIF(BY$23:BY237,"&lt;1")+1)</f>
        <v/>
      </c>
      <c r="CC238" s="205" t="str">
        <f t="shared" si="232"/>
        <v/>
      </c>
      <c r="CD238" s="436" t="str">
        <f t="shared" si="233"/>
        <v/>
      </c>
      <c r="CE238" s="433" t="str">
        <f t="shared" si="236"/>
        <v/>
      </c>
      <c r="CF238" s="438" t="str">
        <f t="shared" si="234"/>
        <v/>
      </c>
      <c r="CG238" s="433" t="str">
        <f t="shared" si="235"/>
        <v/>
      </c>
      <c r="CH238" s="439"/>
      <c r="CI238" s="205" t="str">
        <f t="shared" si="252"/>
        <v/>
      </c>
      <c r="CJ238" s="205" t="str">
        <f t="shared" si="253"/>
        <v/>
      </c>
      <c r="CK238" s="205" t="str">
        <f>IF(OR(N238="PIPAY450",N238="PIPAY900"),MRIt(J238,M238,V238,N238),IF(N238="OGFConNEW",MRIt(H238,M238,V238,N238),IF(N238="PIOGFCPAY450",MAX(60,(0.3*J238)+35),"")))</f>
        <v/>
      </c>
      <c r="CL238" s="205" t="str">
        <f t="shared" si="254"/>
        <v/>
      </c>
      <c r="CM238" s="208">
        <f t="shared" si="255"/>
        <v>0</v>
      </c>
      <c r="CN238" s="440" t="str">
        <f>IFERROR(IF(N238="60PAY900",ADJ60x(CM238),IF(N238="75PAY450",ADJ75x(CM238),IF(N238="PIPAY900",ADJPoTthick(CM238,CL238),IF(N238="PIPAY450",ADJPoTthin(CM238,CL238),IF(N238="OGFConNEW",ADJPoTogfc(CL238),""))))),"must corr")</f>
        <v/>
      </c>
      <c r="CO238" s="441" t="str">
        <f t="shared" si="256"/>
        <v/>
      </c>
      <c r="CQ238" s="205" t="str">
        <f t="shared" si="257"/>
        <v/>
      </c>
      <c r="CR238" s="205" t="str">
        <f>IF(OR(N238="PIPAY450",N238="PIPAY900",N238="PIOGFCPAY450",N238="75OGFCPAY450"),MRIt(J238,M238,V238,N238),IF(N238="OGFConNEW",MRIt(H238,M238,V238,N238),""))</f>
        <v/>
      </c>
      <c r="CS238" s="205" t="str">
        <f t="shared" si="258"/>
        <v/>
      </c>
      <c r="CT238" s="208" t="str">
        <f t="shared" si="259"/>
        <v/>
      </c>
      <c r="CU238" s="440" t="str">
        <f>IFERROR(IF(N238="60PAY900",ADJ60x(CT238),IF(N238="75PAY450",ADJ75x(CT238),IF(N238="PIPAY900",ADJPoTthick(CT238,CS238),IF(N238="PIPAY450",ADJPoTthin(CT238,CS238),IF(N238="OGFConNEW",ADJPoTogfc(CS238),""))))),"must corr")</f>
        <v/>
      </c>
      <c r="CV238" s="442" t="str">
        <f t="shared" si="260"/>
        <v/>
      </c>
      <c r="CW238" s="443"/>
      <c r="CY238" s="207"/>
      <c r="CZ238" s="444" t="s">
        <v>1876</v>
      </c>
      <c r="DA238" s="445" t="str">
        <f>IFERROR(IF(AZ238=TRUE,corval(CO238,CV238),CO238),CZ238)</f>
        <v/>
      </c>
      <c r="DB238" s="205" t="b">
        <f t="shared" si="261"/>
        <v>0</v>
      </c>
      <c r="DC238" s="205" t="b">
        <f t="shared" si="262"/>
        <v>1</v>
      </c>
      <c r="DD238" s="205" t="b">
        <f t="shared" si="263"/>
        <v>1</v>
      </c>
      <c r="DE238" s="446" t="str">
        <f t="shared" si="264"/>
        <v/>
      </c>
      <c r="DG238" s="208" t="str">
        <f t="shared" si="265"/>
        <v/>
      </c>
      <c r="DH238" s="208">
        <f t="shared" si="266"/>
        <v>0</v>
      </c>
      <c r="DI238" s="205" t="e">
        <f t="shared" si="267"/>
        <v>#VALUE!</v>
      </c>
      <c r="DJ238" s="205" t="e">
        <f t="shared" si="268"/>
        <v>#VALUE!</v>
      </c>
      <c r="DK238" s="205" t="e">
        <f t="shared" si="269"/>
        <v>#VALUE!</v>
      </c>
      <c r="DM238" s="208">
        <f t="shared" si="270"/>
        <v>0</v>
      </c>
      <c r="DN238" s="208">
        <f t="shared" si="271"/>
        <v>0</v>
      </c>
      <c r="DO238" s="205">
        <f t="shared" si="272"/>
        <v>75</v>
      </c>
      <c r="DP238" s="205">
        <f t="shared" si="273"/>
        <v>0</v>
      </c>
      <c r="DQ238" s="446" t="e">
        <f t="shared" ca="1" si="274"/>
        <v>#NAME?</v>
      </c>
      <c r="DR238" s="446" t="e">
        <f t="shared" ca="1" si="275"/>
        <v>#NAME?</v>
      </c>
      <c r="DT238" s="208">
        <f t="shared" si="276"/>
        <v>0</v>
      </c>
      <c r="DU238" s="446" t="e">
        <f t="shared" ca="1" si="277"/>
        <v>#NAME?</v>
      </c>
      <c r="DV238" s="446" t="e">
        <f t="shared" ca="1" si="278"/>
        <v>#NAME?</v>
      </c>
    </row>
    <row r="239" spans="1:126" ht="15" customHeight="1" x14ac:dyDescent="0.25">
      <c r="A239" s="448" t="str">
        <f>IFERROR(ROUNDUP(IF(OR(N239="PIPAY450",N239="PIPAY900"),MRIt(J239,M239,V239,N239),IF(N239="PIOGFCPAY450",MAX(60,(0.3*J239)+35),"")),1),"")</f>
        <v/>
      </c>
      <c r="B239" s="413">
        <v>217</v>
      </c>
      <c r="C239" s="414"/>
      <c r="D239" s="449"/>
      <c r="E239" s="416" t="str">
        <f>IF('EXIST IP'!A218="","",'EXIST IP'!A218)</f>
        <v/>
      </c>
      <c r="F239" s="450" t="str">
        <f>IF('EXIST IP'!B218="","",'EXIST IP'!B218)</f>
        <v/>
      </c>
      <c r="G239" s="450" t="str">
        <f>IF('EXIST IP'!C218="","",'EXIST IP'!C218)</f>
        <v/>
      </c>
      <c r="H239" s="418" t="str">
        <f>IF('EXIST IP'!D218="","",'EXIST IP'!D218)</f>
        <v/>
      </c>
      <c r="I239" s="451" t="str">
        <f>IF(BASELINE!D218="","",BASELINE!D218)</f>
        <v/>
      </c>
      <c r="J239" s="420"/>
      <c r="K239" s="421"/>
      <c r="L239" s="422" t="str">
        <f>IF(FINAL!D218=0,"",FINAL!D218)</f>
        <v/>
      </c>
      <c r="M239" s="421"/>
      <c r="N239" s="421"/>
      <c r="O239" s="421"/>
      <c r="P239" s="423" t="str">
        <f t="shared" si="242"/>
        <v/>
      </c>
      <c r="Q239" s="424" t="str">
        <f t="shared" si="243"/>
        <v/>
      </c>
      <c r="R239" s="456"/>
      <c r="S239" s="452" t="str">
        <f t="shared" si="219"/>
        <v/>
      </c>
      <c r="T239" s="427" t="str">
        <f>IF(OR(BASELINE!I218&gt;BASELINE!J218,FINAL!I218&gt;FINAL!J218),"M.D.","")</f>
        <v/>
      </c>
      <c r="U239" s="428" t="str">
        <f t="shared" si="244"/>
        <v/>
      </c>
      <c r="V239" s="429" t="str">
        <f t="shared" si="245"/>
        <v/>
      </c>
      <c r="W239" s="429" t="str">
        <f t="shared" si="246"/>
        <v/>
      </c>
      <c r="X239" s="430" t="str">
        <f t="shared" si="220"/>
        <v/>
      </c>
      <c r="Y239" s="429" t="str">
        <f t="shared" si="221"/>
        <v/>
      </c>
      <c r="Z239" s="429" t="str">
        <f t="shared" si="222"/>
        <v/>
      </c>
      <c r="AA239" s="429" t="str">
        <f t="shared" si="223"/>
        <v/>
      </c>
      <c r="AB239" s="429" t="str">
        <f t="shared" si="224"/>
        <v/>
      </c>
      <c r="AC239" s="429" t="str">
        <f t="shared" si="225"/>
        <v/>
      </c>
      <c r="AD239" s="429" t="str">
        <f t="shared" si="226"/>
        <v/>
      </c>
      <c r="AE239" s="429" t="str">
        <f t="shared" si="247"/>
        <v/>
      </c>
      <c r="AF239" s="429" t="str">
        <f t="shared" si="237"/>
        <v/>
      </c>
      <c r="AG239" s="429" t="str">
        <f t="shared" si="227"/>
        <v/>
      </c>
      <c r="AH239" s="429" t="str">
        <f t="shared" si="228"/>
        <v/>
      </c>
      <c r="AI239" s="431" t="str">
        <f t="shared" si="238"/>
        <v/>
      </c>
      <c r="AJ239" s="429" t="str">
        <f t="shared" si="248"/>
        <v/>
      </c>
      <c r="AK239" s="429" t="str">
        <f t="shared" si="249"/>
        <v/>
      </c>
      <c r="AL239" s="429" t="str">
        <f t="shared" si="250"/>
        <v/>
      </c>
      <c r="AM239" s="429" t="str">
        <f t="shared" si="251"/>
        <v/>
      </c>
      <c r="AN239" s="432"/>
      <c r="AO239" s="432"/>
      <c r="AP239" s="205"/>
      <c r="AQ239" s="205"/>
      <c r="AR239" s="205"/>
      <c r="AS239" s="205"/>
      <c r="AT239" s="205"/>
      <c r="AU239" s="205"/>
      <c r="AV239" s="205"/>
      <c r="AW239" s="205"/>
      <c r="AX239" s="205"/>
      <c r="AY239" s="205"/>
      <c r="AZ239" s="432"/>
      <c r="BU239" s="152">
        <v>217</v>
      </c>
      <c r="BV239" s="433" t="str">
        <f t="shared" si="239"/>
        <v/>
      </c>
      <c r="BW239" s="433" t="str">
        <f t="shared" si="240"/>
        <v/>
      </c>
      <c r="BX239" s="434" t="str">
        <f t="shared" si="241"/>
        <v/>
      </c>
      <c r="BY239" s="205" t="str">
        <f t="shared" si="229"/>
        <v/>
      </c>
      <c r="BZ239" s="205" t="str">
        <f t="shared" si="230"/>
        <v/>
      </c>
      <c r="CA239" s="207" t="str">
        <f t="shared" si="231"/>
        <v/>
      </c>
      <c r="CB239" s="453" t="str">
        <f>IF(BY239="","",COUNTIF(BY$23:BY238,"&lt;1")+1)</f>
        <v/>
      </c>
      <c r="CC239" s="205" t="str">
        <f t="shared" si="232"/>
        <v/>
      </c>
      <c r="CD239" s="436" t="str">
        <f t="shared" si="233"/>
        <v/>
      </c>
      <c r="CE239" s="433" t="str">
        <f t="shared" si="236"/>
        <v/>
      </c>
      <c r="CF239" s="438" t="str">
        <f t="shared" si="234"/>
        <v/>
      </c>
      <c r="CG239" s="433" t="str">
        <f t="shared" si="235"/>
        <v/>
      </c>
      <c r="CH239" s="439"/>
      <c r="CI239" s="205" t="str">
        <f t="shared" si="252"/>
        <v/>
      </c>
      <c r="CJ239" s="205" t="str">
        <f t="shared" si="253"/>
        <v/>
      </c>
      <c r="CK239" s="205" t="str">
        <f>IF(OR(N239="PIPAY450",N239="PIPAY900"),MRIt(J239,M239,V239,N239),IF(N239="OGFConNEW",MRIt(H239,M239,V239,N239),IF(N239="PIOGFCPAY450",MAX(60,(0.3*J239)+35),"")))</f>
        <v/>
      </c>
      <c r="CL239" s="205" t="str">
        <f t="shared" si="254"/>
        <v/>
      </c>
      <c r="CM239" s="208">
        <f t="shared" si="255"/>
        <v>0</v>
      </c>
      <c r="CN239" s="440" t="str">
        <f>IFERROR(IF(N239="60PAY900",ADJ60x(CM239),IF(N239="75PAY450",ADJ75x(CM239),IF(N239="PIPAY900",ADJPoTthick(CM239,CL239),IF(N239="PIPAY450",ADJPoTthin(CM239,CL239),IF(N239="OGFConNEW",ADJPoTogfc(CL239),""))))),"must corr")</f>
        <v/>
      </c>
      <c r="CO239" s="441" t="str">
        <f t="shared" si="256"/>
        <v/>
      </c>
      <c r="CQ239" s="205" t="str">
        <f t="shared" si="257"/>
        <v/>
      </c>
      <c r="CR239" s="205" t="str">
        <f>IF(OR(N239="PIPAY450",N239="PIPAY900",N239="PIOGFCPAY450",N239="75OGFCPAY450"),MRIt(J239,M239,V239,N239),IF(N239="OGFConNEW",MRIt(H239,M239,V239,N239),""))</f>
        <v/>
      </c>
      <c r="CS239" s="205" t="str">
        <f t="shared" si="258"/>
        <v/>
      </c>
      <c r="CT239" s="208" t="str">
        <f t="shared" si="259"/>
        <v/>
      </c>
      <c r="CU239" s="440" t="str">
        <f>IFERROR(IF(N239="60PAY900",ADJ60x(CT239),IF(N239="75PAY450",ADJ75x(CT239),IF(N239="PIPAY900",ADJPoTthick(CT239,CS239),IF(N239="PIPAY450",ADJPoTthin(CT239,CS239),IF(N239="OGFConNEW",ADJPoTogfc(CS239),""))))),"must corr")</f>
        <v/>
      </c>
      <c r="CV239" s="442" t="str">
        <f t="shared" si="260"/>
        <v/>
      </c>
      <c r="CW239" s="443"/>
      <c r="CY239" s="207"/>
      <c r="CZ239" s="444" t="s">
        <v>1876</v>
      </c>
      <c r="DA239" s="445" t="str">
        <f>IFERROR(IF(AZ239=TRUE,corval(CO239,CV239),CO239),CZ239)</f>
        <v/>
      </c>
      <c r="DB239" s="205" t="b">
        <f t="shared" si="261"/>
        <v>0</v>
      </c>
      <c r="DC239" s="205" t="b">
        <f t="shared" si="262"/>
        <v>1</v>
      </c>
      <c r="DD239" s="205" t="b">
        <f t="shared" si="263"/>
        <v>1</v>
      </c>
      <c r="DE239" s="446" t="str">
        <f t="shared" si="264"/>
        <v/>
      </c>
      <c r="DG239" s="208" t="str">
        <f t="shared" si="265"/>
        <v/>
      </c>
      <c r="DH239" s="208">
        <f t="shared" si="266"/>
        <v>0</v>
      </c>
      <c r="DI239" s="205" t="e">
        <f t="shared" si="267"/>
        <v>#VALUE!</v>
      </c>
      <c r="DJ239" s="205" t="e">
        <f t="shared" si="268"/>
        <v>#VALUE!</v>
      </c>
      <c r="DK239" s="205" t="e">
        <f t="shared" si="269"/>
        <v>#VALUE!</v>
      </c>
      <c r="DM239" s="208">
        <f t="shared" si="270"/>
        <v>0</v>
      </c>
      <c r="DN239" s="208">
        <f t="shared" si="271"/>
        <v>0</v>
      </c>
      <c r="DO239" s="205">
        <f t="shared" si="272"/>
        <v>75</v>
      </c>
      <c r="DP239" s="205">
        <f t="shared" si="273"/>
        <v>0</v>
      </c>
      <c r="DQ239" s="446" t="e">
        <f t="shared" ca="1" si="274"/>
        <v>#NAME?</v>
      </c>
      <c r="DR239" s="446" t="e">
        <f t="shared" ca="1" si="275"/>
        <v>#NAME?</v>
      </c>
      <c r="DT239" s="208">
        <f t="shared" si="276"/>
        <v>0</v>
      </c>
      <c r="DU239" s="446" t="e">
        <f t="shared" ca="1" si="277"/>
        <v>#NAME?</v>
      </c>
      <c r="DV239" s="446" t="e">
        <f t="shared" ca="1" si="278"/>
        <v>#NAME?</v>
      </c>
    </row>
    <row r="240" spans="1:126" ht="16.5" thickBot="1" x14ac:dyDescent="0.3">
      <c r="A240" s="448" t="str">
        <f>IFERROR(ROUNDUP(IF(OR(N240="PIPAY450",N240="PIPAY900"),MRIt(J240,M240,V240,N240),IF(N240="PIOGFCPAY450",MAX(60,(0.3*J240)+35),"")),1),"")</f>
        <v/>
      </c>
      <c r="B240" s="413">
        <v>218</v>
      </c>
      <c r="C240" s="414"/>
      <c r="D240" s="449"/>
      <c r="E240" s="457" t="str">
        <f>IF('EXIST IP'!A219="","",'EXIST IP'!A219)</f>
        <v/>
      </c>
      <c r="F240" s="458" t="str">
        <f>IF('EXIST IP'!B219="","",'EXIST IP'!B219)</f>
        <v/>
      </c>
      <c r="G240" s="458" t="str">
        <f>IF('EXIST IP'!C219="","",'EXIST IP'!C219)</f>
        <v/>
      </c>
      <c r="H240" s="459" t="str">
        <f>IF('EXIST IP'!D219="","",'EXIST IP'!D219)</f>
        <v/>
      </c>
      <c r="I240" s="460" t="str">
        <f>IF(BASELINE!D219="","",BASELINE!D219)</f>
        <v/>
      </c>
      <c r="J240" s="420"/>
      <c r="K240" s="421"/>
      <c r="L240" s="422" t="str">
        <f>IF(FINAL!D219=0,"",FINAL!D219)</f>
        <v/>
      </c>
      <c r="M240" s="421"/>
      <c r="N240" s="421"/>
      <c r="O240" s="421"/>
      <c r="P240" s="423" t="str">
        <f t="shared" si="242"/>
        <v/>
      </c>
      <c r="Q240" s="424" t="str">
        <f t="shared" si="243"/>
        <v/>
      </c>
      <c r="R240" s="456"/>
      <c r="S240" s="452" t="str">
        <f t="shared" si="219"/>
        <v/>
      </c>
      <c r="T240" s="427" t="str">
        <f>IF(OR(BASELINE!I219&gt;BASELINE!J219,FINAL!I219&gt;FINAL!J219),"M.D.","")</f>
        <v/>
      </c>
      <c r="U240" s="428" t="str">
        <f t="shared" si="244"/>
        <v/>
      </c>
      <c r="V240" s="429" t="str">
        <f t="shared" si="245"/>
        <v/>
      </c>
      <c r="W240" s="429" t="str">
        <f t="shared" si="246"/>
        <v/>
      </c>
      <c r="X240" s="430" t="str">
        <f t="shared" si="220"/>
        <v/>
      </c>
      <c r="Y240" s="429" t="str">
        <f t="shared" si="221"/>
        <v/>
      </c>
      <c r="Z240" s="429" t="str">
        <f t="shared" si="222"/>
        <v/>
      </c>
      <c r="AA240" s="429" t="str">
        <f t="shared" si="223"/>
        <v/>
      </c>
      <c r="AB240" s="429" t="str">
        <f t="shared" si="224"/>
        <v/>
      </c>
      <c r="AC240" s="429" t="str">
        <f t="shared" si="225"/>
        <v/>
      </c>
      <c r="AD240" s="429" t="str">
        <f t="shared" si="226"/>
        <v/>
      </c>
      <c r="AE240" s="429" t="str">
        <f t="shared" si="247"/>
        <v/>
      </c>
      <c r="AF240" s="429" t="str">
        <f t="shared" si="237"/>
        <v/>
      </c>
      <c r="AG240" s="429" t="str">
        <f t="shared" si="227"/>
        <v/>
      </c>
      <c r="AH240" s="429" t="str">
        <f t="shared" si="228"/>
        <v/>
      </c>
      <c r="AI240" s="431" t="str">
        <f t="shared" si="238"/>
        <v/>
      </c>
      <c r="AJ240" s="429" t="str">
        <f t="shared" si="248"/>
        <v/>
      </c>
      <c r="AK240" s="429" t="str">
        <f t="shared" si="249"/>
        <v/>
      </c>
      <c r="AL240" s="429" t="str">
        <f t="shared" si="250"/>
        <v/>
      </c>
      <c r="AM240" s="429" t="str">
        <f t="shared" si="251"/>
        <v/>
      </c>
      <c r="AN240" s="432"/>
      <c r="AO240" s="432"/>
      <c r="AP240" s="205"/>
      <c r="AQ240" s="205"/>
      <c r="AR240" s="205"/>
      <c r="AS240" s="205"/>
      <c r="AT240" s="205"/>
      <c r="AU240" s="205"/>
      <c r="AV240" s="205"/>
      <c r="AW240" s="205"/>
      <c r="AX240" s="205"/>
      <c r="AY240" s="205"/>
      <c r="AZ240" s="432"/>
      <c r="BU240" s="152">
        <v>218</v>
      </c>
      <c r="BV240" s="433" t="str">
        <f t="shared" si="239"/>
        <v/>
      </c>
      <c r="BW240" s="433" t="str">
        <f t="shared" si="240"/>
        <v/>
      </c>
      <c r="BX240" s="434" t="str">
        <f t="shared" si="241"/>
        <v/>
      </c>
      <c r="BY240" s="205" t="str">
        <f t="shared" si="229"/>
        <v/>
      </c>
      <c r="BZ240" s="205" t="str">
        <f t="shared" si="230"/>
        <v/>
      </c>
      <c r="CA240" s="207" t="str">
        <f t="shared" si="231"/>
        <v/>
      </c>
      <c r="CB240" s="453" t="str">
        <f>IF(BY240="","",COUNTIF(BY$23:BY239,"&lt;1")+1)</f>
        <v/>
      </c>
      <c r="CC240" s="205" t="str">
        <f t="shared" si="232"/>
        <v/>
      </c>
      <c r="CD240" s="436" t="str">
        <f t="shared" si="233"/>
        <v/>
      </c>
      <c r="CE240" s="433" t="str">
        <f t="shared" si="236"/>
        <v/>
      </c>
      <c r="CF240" s="438" t="str">
        <f t="shared" si="234"/>
        <v/>
      </c>
      <c r="CG240" s="433" t="str">
        <f t="shared" si="235"/>
        <v/>
      </c>
      <c r="CH240" s="439"/>
      <c r="CI240" s="205" t="str">
        <f t="shared" si="252"/>
        <v/>
      </c>
      <c r="CJ240" s="205" t="str">
        <f t="shared" si="253"/>
        <v/>
      </c>
      <c r="CK240" s="205" t="str">
        <f>IF(OR(N240="PIPAY450",N240="PIPAY900"),MRIt(J240,M240,V240,N240),IF(N240="OGFConNEW",MRIt(H240,M240,V240,N240),IF(N240="PIOGFCPAY450",MAX(60,(0.3*J240)+35),"")))</f>
        <v/>
      </c>
      <c r="CL240" s="205" t="str">
        <f t="shared" si="254"/>
        <v/>
      </c>
      <c r="CM240" s="208">
        <f t="shared" si="255"/>
        <v>0</v>
      </c>
      <c r="CN240" s="440" t="str">
        <f>IFERROR(IF(N240="60PAY900",ADJ60x(CM240),IF(N240="75PAY450",ADJ75x(CM240),IF(N240="PIPAY900",ADJPoTthick(CM240,CL240),IF(N240="PIPAY450",ADJPoTthin(CM240,CL240),IF(N240="OGFConNEW",ADJPoTogfc(CL240),""))))),"must corr")</f>
        <v/>
      </c>
      <c r="CO240" s="441" t="str">
        <f t="shared" si="256"/>
        <v/>
      </c>
      <c r="CQ240" s="205" t="str">
        <f t="shared" si="257"/>
        <v/>
      </c>
      <c r="CR240" s="205" t="str">
        <f>IF(OR(N240="PIPAY450",N240="PIPAY900",N240="PIOGFCPAY450",N240="75OGFCPAY450"),MRIt(J240,M240,V240,N240),IF(N240="OGFConNEW",MRIt(H240,M240,V240,N240),""))</f>
        <v/>
      </c>
      <c r="CS240" s="205" t="str">
        <f t="shared" si="258"/>
        <v/>
      </c>
      <c r="CT240" s="208" t="str">
        <f t="shared" si="259"/>
        <v/>
      </c>
      <c r="CU240" s="440" t="str">
        <f>IFERROR(IF(N240="60PAY900",ADJ60x(CT240),IF(N240="75PAY450",ADJ75x(CT240),IF(N240="PIPAY900",ADJPoTthick(CT240,CS240),IF(N240="PIPAY450",ADJPoTthin(CT240,CS240),IF(N240="OGFConNEW",ADJPoTogfc(CS240),""))))),"must corr")</f>
        <v/>
      </c>
      <c r="CV240" s="442" t="str">
        <f t="shared" si="260"/>
        <v/>
      </c>
      <c r="CW240" s="443"/>
      <c r="CY240" s="207"/>
      <c r="CZ240" s="444" t="s">
        <v>1876</v>
      </c>
      <c r="DA240" s="445" t="str">
        <f>IFERROR(IF(AZ240=TRUE,corval(CO240,CV240),CO240),CZ240)</f>
        <v/>
      </c>
      <c r="DB240" s="205" t="b">
        <f t="shared" si="261"/>
        <v>0</v>
      </c>
      <c r="DC240" s="205" t="b">
        <f t="shared" si="262"/>
        <v>1</v>
      </c>
      <c r="DD240" s="205" t="b">
        <f t="shared" si="263"/>
        <v>1</v>
      </c>
      <c r="DE240" s="446" t="str">
        <f t="shared" si="264"/>
        <v/>
      </c>
      <c r="DG240" s="208" t="str">
        <f t="shared" si="265"/>
        <v/>
      </c>
      <c r="DH240" s="208">
        <f t="shared" si="266"/>
        <v>0</v>
      </c>
      <c r="DI240" s="205" t="e">
        <f t="shared" si="267"/>
        <v>#VALUE!</v>
      </c>
      <c r="DJ240" s="205" t="e">
        <f t="shared" si="268"/>
        <v>#VALUE!</v>
      </c>
      <c r="DK240" s="205" t="e">
        <f t="shared" si="269"/>
        <v>#VALUE!</v>
      </c>
      <c r="DM240" s="208">
        <f t="shared" si="270"/>
        <v>0</v>
      </c>
      <c r="DN240" s="208">
        <f t="shared" si="271"/>
        <v>0</v>
      </c>
      <c r="DO240" s="205">
        <f t="shared" si="272"/>
        <v>75</v>
      </c>
      <c r="DP240" s="205">
        <f t="shared" si="273"/>
        <v>0</v>
      </c>
      <c r="DQ240" s="446" t="e">
        <f t="shared" ca="1" si="274"/>
        <v>#NAME?</v>
      </c>
      <c r="DR240" s="446" t="e">
        <f t="shared" ca="1" si="275"/>
        <v>#NAME?</v>
      </c>
      <c r="DT240" s="208">
        <f t="shared" si="276"/>
        <v>0</v>
      </c>
      <c r="DU240" s="446" t="e">
        <f t="shared" ca="1" si="277"/>
        <v>#NAME?</v>
      </c>
      <c r="DV240" s="446" t="e">
        <f t="shared" ca="1" si="278"/>
        <v>#NAME?</v>
      </c>
    </row>
    <row r="241" spans="1:126" ht="15.75" x14ac:dyDescent="0.25">
      <c r="A241" s="448" t="str">
        <f>IFERROR(ROUNDUP(IF(OR(N241="PIPAY450",N241="PIPAY900"),MRIt(J241,M241,V241,N241),IF(N241="PIOGFCPAY450",MAX(60,(0.3*J241)+35),"")),1),"")</f>
        <v/>
      </c>
      <c r="B241" s="413">
        <v>219</v>
      </c>
      <c r="C241" s="414"/>
      <c r="D241" s="449"/>
      <c r="E241" s="416" t="str">
        <f>IF('EXIST IP'!A220="","",'EXIST IP'!A220)</f>
        <v/>
      </c>
      <c r="F241" s="450" t="str">
        <f>IF('EXIST IP'!B220="","",'EXIST IP'!B220)</f>
        <v/>
      </c>
      <c r="G241" s="450" t="str">
        <f>IF('EXIST IP'!C220="","",'EXIST IP'!C220)</f>
        <v/>
      </c>
      <c r="H241" s="418" t="str">
        <f>IF('EXIST IP'!D220="","",'EXIST IP'!D220)</f>
        <v/>
      </c>
      <c r="I241" s="451" t="str">
        <f>IF(BASELINE!D220="","",BASELINE!D220)</f>
        <v/>
      </c>
      <c r="J241" s="420"/>
      <c r="K241" s="421"/>
      <c r="L241" s="422" t="str">
        <f>IF(FINAL!D220=0,"",FINAL!D220)</f>
        <v/>
      </c>
      <c r="M241" s="421"/>
      <c r="N241" s="421"/>
      <c r="O241" s="421"/>
      <c r="P241" s="423" t="str">
        <f t="shared" si="242"/>
        <v/>
      </c>
      <c r="Q241" s="424" t="str">
        <f t="shared" si="243"/>
        <v/>
      </c>
      <c r="R241" s="456"/>
      <c r="S241" s="452" t="str">
        <f t="shared" si="219"/>
        <v/>
      </c>
      <c r="T241" s="427" t="str">
        <f>IF(OR(BASELINE!I220&gt;BASELINE!J220,FINAL!I220&gt;FINAL!J220),"M.D.","")</f>
        <v/>
      </c>
      <c r="U241" s="428" t="str">
        <f t="shared" si="244"/>
        <v/>
      </c>
      <c r="V241" s="429" t="str">
        <f t="shared" si="245"/>
        <v/>
      </c>
      <c r="W241" s="429" t="str">
        <f t="shared" si="246"/>
        <v/>
      </c>
      <c r="X241" s="430" t="str">
        <f t="shared" si="220"/>
        <v/>
      </c>
      <c r="Y241" s="429" t="str">
        <f t="shared" si="221"/>
        <v/>
      </c>
      <c r="Z241" s="429" t="str">
        <f t="shared" si="222"/>
        <v/>
      </c>
      <c r="AA241" s="429" t="str">
        <f t="shared" si="223"/>
        <v/>
      </c>
      <c r="AB241" s="429" t="str">
        <f t="shared" si="224"/>
        <v/>
      </c>
      <c r="AC241" s="429" t="str">
        <f t="shared" si="225"/>
        <v/>
      </c>
      <c r="AD241" s="429" t="str">
        <f t="shared" si="226"/>
        <v/>
      </c>
      <c r="AE241" s="429" t="str">
        <f t="shared" si="247"/>
        <v/>
      </c>
      <c r="AF241" s="429" t="str">
        <f t="shared" si="237"/>
        <v/>
      </c>
      <c r="AG241" s="429" t="str">
        <f t="shared" si="227"/>
        <v/>
      </c>
      <c r="AH241" s="429" t="str">
        <f t="shared" si="228"/>
        <v/>
      </c>
      <c r="AI241" s="431" t="str">
        <f t="shared" si="238"/>
        <v/>
      </c>
      <c r="AJ241" s="429" t="str">
        <f t="shared" si="248"/>
        <v/>
      </c>
      <c r="AK241" s="429" t="str">
        <f t="shared" si="249"/>
        <v/>
      </c>
      <c r="AL241" s="429" t="str">
        <f t="shared" si="250"/>
        <v/>
      </c>
      <c r="AM241" s="429" t="str">
        <f t="shared" si="251"/>
        <v/>
      </c>
      <c r="AN241" s="432"/>
      <c r="AO241" s="432"/>
      <c r="AP241" s="205"/>
      <c r="AQ241" s="205"/>
      <c r="AR241" s="205"/>
      <c r="AS241" s="205"/>
      <c r="AT241" s="205"/>
      <c r="AU241" s="205"/>
      <c r="AV241" s="205"/>
      <c r="AW241" s="205"/>
      <c r="AX241" s="205"/>
      <c r="AY241" s="205"/>
      <c r="AZ241" s="432"/>
      <c r="BU241" s="152">
        <v>219</v>
      </c>
      <c r="BV241" s="433" t="str">
        <f t="shared" si="239"/>
        <v/>
      </c>
      <c r="BW241" s="433" t="str">
        <f t="shared" si="240"/>
        <v/>
      </c>
      <c r="BX241" s="434" t="str">
        <f t="shared" si="241"/>
        <v/>
      </c>
      <c r="BY241" s="205" t="str">
        <f t="shared" si="229"/>
        <v/>
      </c>
      <c r="BZ241" s="205" t="str">
        <f t="shared" si="230"/>
        <v/>
      </c>
      <c r="CA241" s="207" t="str">
        <f t="shared" si="231"/>
        <v/>
      </c>
      <c r="CB241" s="453" t="str">
        <f>IF(BY241="","",COUNTIF(BY$23:BY240,"&lt;1")+1)</f>
        <v/>
      </c>
      <c r="CC241" s="205" t="str">
        <f t="shared" si="232"/>
        <v/>
      </c>
      <c r="CD241" s="436" t="str">
        <f t="shared" si="233"/>
        <v/>
      </c>
      <c r="CE241" s="433" t="str">
        <f t="shared" si="236"/>
        <v/>
      </c>
      <c r="CF241" s="438" t="str">
        <f t="shared" si="234"/>
        <v/>
      </c>
      <c r="CG241" s="433" t="str">
        <f t="shared" si="235"/>
        <v/>
      </c>
      <c r="CH241" s="439"/>
      <c r="CI241" s="205" t="str">
        <f t="shared" si="252"/>
        <v/>
      </c>
      <c r="CJ241" s="205" t="str">
        <f t="shared" si="253"/>
        <v/>
      </c>
      <c r="CK241" s="205" t="str">
        <f>IF(OR(N241="PIPAY450",N241="PIPAY900"),MRIt(J241,M241,V241,N241),IF(N241="OGFConNEW",MRIt(H241,M241,V241,N241),IF(N241="PIOGFCPAY450",MAX(60,(0.3*J241)+35),"")))</f>
        <v/>
      </c>
      <c r="CL241" s="205" t="str">
        <f t="shared" si="254"/>
        <v/>
      </c>
      <c r="CM241" s="208">
        <f t="shared" si="255"/>
        <v>0</v>
      </c>
      <c r="CN241" s="440" t="str">
        <f>IFERROR(IF(N241="60PAY900",ADJ60x(CM241),IF(N241="75PAY450",ADJ75x(CM241),IF(N241="PIPAY900",ADJPoTthick(CM241,CL241),IF(N241="PIPAY450",ADJPoTthin(CM241,CL241),IF(N241="OGFConNEW",ADJPoTogfc(CL241),""))))),"must corr")</f>
        <v/>
      </c>
      <c r="CO241" s="441" t="str">
        <f t="shared" si="256"/>
        <v/>
      </c>
      <c r="CQ241" s="205" t="str">
        <f t="shared" si="257"/>
        <v/>
      </c>
      <c r="CR241" s="205" t="str">
        <f>IF(OR(N241="PIPAY450",N241="PIPAY900",N241="PIOGFCPAY450",N241="75OGFCPAY450"),MRIt(J241,M241,V241,N241),IF(N241="OGFConNEW",MRIt(H241,M241,V241,N241),""))</f>
        <v/>
      </c>
      <c r="CS241" s="205" t="str">
        <f t="shared" si="258"/>
        <v/>
      </c>
      <c r="CT241" s="208" t="str">
        <f t="shared" si="259"/>
        <v/>
      </c>
      <c r="CU241" s="440" t="str">
        <f>IFERROR(IF(N241="60PAY900",ADJ60x(CT241),IF(N241="75PAY450",ADJ75x(CT241),IF(N241="PIPAY900",ADJPoTthick(CT241,CS241),IF(N241="PIPAY450",ADJPoTthin(CT241,CS241),IF(N241="OGFConNEW",ADJPoTogfc(CS241),""))))),"must corr")</f>
        <v/>
      </c>
      <c r="CV241" s="442" t="str">
        <f t="shared" si="260"/>
        <v/>
      </c>
      <c r="CW241" s="443"/>
      <c r="CY241" s="207"/>
      <c r="CZ241" s="444" t="s">
        <v>1876</v>
      </c>
      <c r="DA241" s="445" t="str">
        <f>IFERROR(IF(AZ241=TRUE,corval(CO241,CV241),CO241),CZ241)</f>
        <v/>
      </c>
      <c r="DB241" s="205" t="b">
        <f t="shared" si="261"/>
        <v>0</v>
      </c>
      <c r="DC241" s="205" t="b">
        <f t="shared" si="262"/>
        <v>1</v>
      </c>
      <c r="DD241" s="205" t="b">
        <f t="shared" si="263"/>
        <v>1</v>
      </c>
      <c r="DE241" s="446" t="str">
        <f t="shared" si="264"/>
        <v/>
      </c>
      <c r="DG241" s="208" t="str">
        <f t="shared" si="265"/>
        <v/>
      </c>
      <c r="DH241" s="208">
        <f t="shared" si="266"/>
        <v>0</v>
      </c>
      <c r="DI241" s="205" t="e">
        <f t="shared" si="267"/>
        <v>#VALUE!</v>
      </c>
      <c r="DJ241" s="205" t="e">
        <f t="shared" si="268"/>
        <v>#VALUE!</v>
      </c>
      <c r="DK241" s="205" t="e">
        <f t="shared" si="269"/>
        <v>#VALUE!</v>
      </c>
      <c r="DM241" s="208">
        <f t="shared" si="270"/>
        <v>0</v>
      </c>
      <c r="DN241" s="208">
        <f t="shared" si="271"/>
        <v>0</v>
      </c>
      <c r="DO241" s="205">
        <f t="shared" si="272"/>
        <v>75</v>
      </c>
      <c r="DP241" s="205">
        <f t="shared" si="273"/>
        <v>0</v>
      </c>
      <c r="DQ241" s="446" t="e">
        <f t="shared" ca="1" si="274"/>
        <v>#NAME?</v>
      </c>
      <c r="DR241" s="446" t="e">
        <f t="shared" ca="1" si="275"/>
        <v>#NAME?</v>
      </c>
      <c r="DT241" s="208">
        <f t="shared" si="276"/>
        <v>0</v>
      </c>
      <c r="DU241" s="446" t="e">
        <f t="shared" ca="1" si="277"/>
        <v>#NAME?</v>
      </c>
      <c r="DV241" s="446" t="e">
        <f t="shared" ca="1" si="278"/>
        <v>#NAME?</v>
      </c>
    </row>
    <row r="242" spans="1:126" ht="15.75" customHeight="1" thickBot="1" x14ac:dyDescent="0.3">
      <c r="A242" s="448" t="str">
        <f>IFERROR(ROUNDUP(IF(OR(N242="PIPAY450",N242="PIPAY900"),MRIt(J242,M242,V242,N242),IF(N242="PIOGFCPAY450",MAX(60,(0.3*J242)+35),"")),1),"")</f>
        <v/>
      </c>
      <c r="B242" s="413">
        <v>220</v>
      </c>
      <c r="C242" s="414"/>
      <c r="D242" s="449"/>
      <c r="E242" s="457" t="str">
        <f>IF('EXIST IP'!A221="","",'EXIST IP'!A221)</f>
        <v/>
      </c>
      <c r="F242" s="458" t="str">
        <f>IF('EXIST IP'!B221="","",'EXIST IP'!B221)</f>
        <v/>
      </c>
      <c r="G242" s="458" t="str">
        <f>IF('EXIST IP'!C221="","",'EXIST IP'!C221)</f>
        <v/>
      </c>
      <c r="H242" s="459" t="str">
        <f>IF('EXIST IP'!D221="","",'EXIST IP'!D221)</f>
        <v/>
      </c>
      <c r="I242" s="460" t="str">
        <f>IF(BASELINE!D221="","",BASELINE!D221)</f>
        <v/>
      </c>
      <c r="J242" s="420"/>
      <c r="K242" s="421"/>
      <c r="L242" s="422" t="str">
        <f>IF(FINAL!D221=0,"",FINAL!D221)</f>
        <v/>
      </c>
      <c r="M242" s="421"/>
      <c r="N242" s="421"/>
      <c r="O242" s="421"/>
      <c r="P242" s="423" t="str">
        <f t="shared" si="242"/>
        <v/>
      </c>
      <c r="Q242" s="424" t="str">
        <f t="shared" si="243"/>
        <v/>
      </c>
      <c r="R242" s="456"/>
      <c r="S242" s="452" t="str">
        <f t="shared" si="219"/>
        <v/>
      </c>
      <c r="T242" s="427" t="str">
        <f>IF(OR(BASELINE!I221&gt;BASELINE!J221,FINAL!I221&gt;FINAL!J221),"M.D.","")</f>
        <v/>
      </c>
      <c r="U242" s="428" t="str">
        <f t="shared" si="244"/>
        <v/>
      </c>
      <c r="V242" s="429" t="str">
        <f t="shared" si="245"/>
        <v/>
      </c>
      <c r="W242" s="429" t="str">
        <f t="shared" si="246"/>
        <v/>
      </c>
      <c r="X242" s="430" t="str">
        <f t="shared" si="220"/>
        <v/>
      </c>
      <c r="Y242" s="429" t="str">
        <f t="shared" si="221"/>
        <v/>
      </c>
      <c r="Z242" s="429" t="str">
        <f t="shared" si="222"/>
        <v/>
      </c>
      <c r="AA242" s="429" t="str">
        <f t="shared" si="223"/>
        <v/>
      </c>
      <c r="AB242" s="429" t="str">
        <f t="shared" si="224"/>
        <v/>
      </c>
      <c r="AC242" s="429" t="str">
        <f t="shared" si="225"/>
        <v/>
      </c>
      <c r="AD242" s="429" t="str">
        <f t="shared" si="226"/>
        <v/>
      </c>
      <c r="AE242" s="429" t="str">
        <f t="shared" si="247"/>
        <v/>
      </c>
      <c r="AF242" s="429" t="str">
        <f t="shared" si="237"/>
        <v/>
      </c>
      <c r="AG242" s="429" t="str">
        <f t="shared" si="227"/>
        <v/>
      </c>
      <c r="AH242" s="429" t="str">
        <f t="shared" si="228"/>
        <v/>
      </c>
      <c r="AI242" s="431" t="str">
        <f t="shared" si="238"/>
        <v/>
      </c>
      <c r="AJ242" s="429" t="str">
        <f t="shared" si="248"/>
        <v/>
      </c>
      <c r="AK242" s="429" t="str">
        <f t="shared" si="249"/>
        <v/>
      </c>
      <c r="AL242" s="429" t="str">
        <f t="shared" si="250"/>
        <v/>
      </c>
      <c r="AM242" s="429" t="str">
        <f t="shared" si="251"/>
        <v/>
      </c>
      <c r="AN242" s="432"/>
      <c r="AO242" s="432"/>
      <c r="AP242" s="205"/>
      <c r="AQ242" s="205"/>
      <c r="AR242" s="205"/>
      <c r="AS242" s="205"/>
      <c r="AT242" s="205"/>
      <c r="AU242" s="205"/>
      <c r="AV242" s="205"/>
      <c r="AW242" s="205"/>
      <c r="AX242" s="205"/>
      <c r="AY242" s="205"/>
      <c r="AZ242" s="432"/>
      <c r="BU242" s="152">
        <v>220</v>
      </c>
      <c r="BV242" s="433" t="str">
        <f t="shared" si="239"/>
        <v/>
      </c>
      <c r="BW242" s="433" t="str">
        <f t="shared" si="240"/>
        <v/>
      </c>
      <c r="BX242" s="434" t="str">
        <f t="shared" si="241"/>
        <v/>
      </c>
      <c r="BY242" s="205" t="str">
        <f t="shared" si="229"/>
        <v/>
      </c>
      <c r="BZ242" s="205" t="str">
        <f t="shared" si="230"/>
        <v/>
      </c>
      <c r="CA242" s="207" t="str">
        <f t="shared" si="231"/>
        <v/>
      </c>
      <c r="CB242" s="453" t="str">
        <f>IF(BY242="","",COUNTIF(BY$23:BY241,"&lt;1")+1)</f>
        <v/>
      </c>
      <c r="CC242" s="205" t="str">
        <f t="shared" si="232"/>
        <v/>
      </c>
      <c r="CD242" s="436" t="str">
        <f t="shared" si="233"/>
        <v/>
      </c>
      <c r="CE242" s="433" t="str">
        <f t="shared" si="236"/>
        <v/>
      </c>
      <c r="CF242" s="438" t="str">
        <f t="shared" si="234"/>
        <v/>
      </c>
      <c r="CG242" s="433" t="str">
        <f t="shared" si="235"/>
        <v/>
      </c>
      <c r="CH242" s="439"/>
      <c r="CI242" s="205" t="str">
        <f t="shared" si="252"/>
        <v/>
      </c>
      <c r="CJ242" s="205" t="str">
        <f t="shared" si="253"/>
        <v/>
      </c>
      <c r="CK242" s="205" t="str">
        <f>IF(OR(N242="PIPAY450",N242="PIPAY900"),MRIt(J242,M242,V242,N242),IF(N242="OGFConNEW",MRIt(H242,M242,V242,N242),IF(N242="PIOGFCPAY450",MAX(60,(0.3*J242)+35),"")))</f>
        <v/>
      </c>
      <c r="CL242" s="205" t="str">
        <f t="shared" si="254"/>
        <v/>
      </c>
      <c r="CM242" s="208">
        <f t="shared" si="255"/>
        <v>0</v>
      </c>
      <c r="CN242" s="440" t="str">
        <f>IFERROR(IF(N242="60PAY900",ADJ60x(CM242),IF(N242="75PAY450",ADJ75x(CM242),IF(N242="PIPAY900",ADJPoTthick(CM242,CL242),IF(N242="PIPAY450",ADJPoTthin(CM242,CL242),IF(N242="OGFConNEW",ADJPoTogfc(CL242),""))))),"must corr")</f>
        <v/>
      </c>
      <c r="CO242" s="441" t="str">
        <f t="shared" si="256"/>
        <v/>
      </c>
      <c r="CQ242" s="205" t="str">
        <f t="shared" si="257"/>
        <v/>
      </c>
      <c r="CR242" s="205" t="str">
        <f>IF(OR(N242="PIPAY450",N242="PIPAY900",N242="PIOGFCPAY450",N242="75OGFCPAY450"),MRIt(J242,M242,V242,N242),IF(N242="OGFConNEW",MRIt(H242,M242,V242,N242),""))</f>
        <v/>
      </c>
      <c r="CS242" s="205" t="str">
        <f t="shared" si="258"/>
        <v/>
      </c>
      <c r="CT242" s="208" t="str">
        <f t="shared" si="259"/>
        <v/>
      </c>
      <c r="CU242" s="440" t="str">
        <f>IFERROR(IF(N242="60PAY900",ADJ60x(CT242),IF(N242="75PAY450",ADJ75x(CT242),IF(N242="PIPAY900",ADJPoTthick(CT242,CS242),IF(N242="PIPAY450",ADJPoTthin(CT242,CS242),IF(N242="OGFConNEW",ADJPoTogfc(CS242),""))))),"must corr")</f>
        <v/>
      </c>
      <c r="CV242" s="442" t="str">
        <f t="shared" si="260"/>
        <v/>
      </c>
      <c r="CW242" s="443"/>
      <c r="CY242" s="207"/>
      <c r="CZ242" s="444" t="s">
        <v>1876</v>
      </c>
      <c r="DA242" s="445" t="str">
        <f>IFERROR(IF(AZ242=TRUE,corval(CO242,CV242),CO242),CZ242)</f>
        <v/>
      </c>
      <c r="DB242" s="205" t="b">
        <f t="shared" si="261"/>
        <v>0</v>
      </c>
      <c r="DC242" s="205" t="b">
        <f t="shared" si="262"/>
        <v>1</v>
      </c>
      <c r="DD242" s="205" t="b">
        <f t="shared" si="263"/>
        <v>1</v>
      </c>
      <c r="DE242" s="446" t="str">
        <f t="shared" si="264"/>
        <v/>
      </c>
      <c r="DG242" s="208" t="str">
        <f t="shared" si="265"/>
        <v/>
      </c>
      <c r="DH242" s="208">
        <f t="shared" si="266"/>
        <v>0</v>
      </c>
      <c r="DI242" s="205" t="e">
        <f t="shared" si="267"/>
        <v>#VALUE!</v>
      </c>
      <c r="DJ242" s="205" t="e">
        <f t="shared" si="268"/>
        <v>#VALUE!</v>
      </c>
      <c r="DK242" s="205" t="e">
        <f t="shared" si="269"/>
        <v>#VALUE!</v>
      </c>
      <c r="DM242" s="208">
        <f t="shared" si="270"/>
        <v>0</v>
      </c>
      <c r="DN242" s="208">
        <f t="shared" si="271"/>
        <v>0</v>
      </c>
      <c r="DO242" s="205">
        <f t="shared" si="272"/>
        <v>75</v>
      </c>
      <c r="DP242" s="205">
        <f t="shared" si="273"/>
        <v>0</v>
      </c>
      <c r="DQ242" s="446" t="e">
        <f t="shared" ca="1" si="274"/>
        <v>#NAME?</v>
      </c>
      <c r="DR242" s="446" t="e">
        <f t="shared" ca="1" si="275"/>
        <v>#NAME?</v>
      </c>
      <c r="DT242" s="208">
        <f t="shared" si="276"/>
        <v>0</v>
      </c>
      <c r="DU242" s="446" t="e">
        <f t="shared" ca="1" si="277"/>
        <v>#NAME?</v>
      </c>
      <c r="DV242" s="446" t="e">
        <f t="shared" ca="1" si="278"/>
        <v>#NAME?</v>
      </c>
    </row>
    <row r="243" spans="1:126" ht="15.75" x14ac:dyDescent="0.25">
      <c r="A243" s="448" t="str">
        <f>IFERROR(ROUNDUP(IF(OR(N243="PIPAY450",N243="PIPAY900"),MRIt(J243,M243,V243,N243),IF(N243="PIOGFCPAY450",MAX(60,(0.3*J243)+35),"")),1),"")</f>
        <v/>
      </c>
      <c r="B243" s="413">
        <v>221</v>
      </c>
      <c r="C243" s="414"/>
      <c r="D243" s="449"/>
      <c r="E243" s="416" t="str">
        <f>IF('EXIST IP'!A222="","",'EXIST IP'!A222)</f>
        <v/>
      </c>
      <c r="F243" s="450" t="str">
        <f>IF('EXIST IP'!B222="","",'EXIST IP'!B222)</f>
        <v/>
      </c>
      <c r="G243" s="450" t="str">
        <f>IF('EXIST IP'!C222="","",'EXIST IP'!C222)</f>
        <v/>
      </c>
      <c r="H243" s="418" t="str">
        <f>IF('EXIST IP'!D222="","",'EXIST IP'!D222)</f>
        <v/>
      </c>
      <c r="I243" s="451" t="str">
        <f>IF(BASELINE!D222="","",BASELINE!D222)</f>
        <v/>
      </c>
      <c r="J243" s="420"/>
      <c r="K243" s="421"/>
      <c r="L243" s="422" t="str">
        <f>IF(FINAL!D222=0,"",FINAL!D222)</f>
        <v/>
      </c>
      <c r="M243" s="421"/>
      <c r="N243" s="421"/>
      <c r="O243" s="421"/>
      <c r="P243" s="423" t="str">
        <f t="shared" si="242"/>
        <v/>
      </c>
      <c r="Q243" s="424" t="str">
        <f t="shared" si="243"/>
        <v/>
      </c>
      <c r="R243" s="456"/>
      <c r="S243" s="452" t="str">
        <f t="shared" si="219"/>
        <v/>
      </c>
      <c r="T243" s="427" t="str">
        <f>IF(OR(BASELINE!I222&gt;BASELINE!J222,FINAL!I222&gt;FINAL!J222),"M.D.","")</f>
        <v/>
      </c>
      <c r="U243" s="428" t="str">
        <f t="shared" si="244"/>
        <v/>
      </c>
      <c r="V243" s="429" t="str">
        <f t="shared" si="245"/>
        <v/>
      </c>
      <c r="W243" s="429" t="str">
        <f t="shared" si="246"/>
        <v/>
      </c>
      <c r="X243" s="430" t="str">
        <f t="shared" si="220"/>
        <v/>
      </c>
      <c r="Y243" s="429" t="str">
        <f t="shared" si="221"/>
        <v/>
      </c>
      <c r="Z243" s="429" t="str">
        <f t="shared" si="222"/>
        <v/>
      </c>
      <c r="AA243" s="429" t="str">
        <f t="shared" si="223"/>
        <v/>
      </c>
      <c r="AB243" s="429" t="str">
        <f t="shared" si="224"/>
        <v/>
      </c>
      <c r="AC243" s="429" t="str">
        <f t="shared" si="225"/>
        <v/>
      </c>
      <c r="AD243" s="429" t="str">
        <f t="shared" si="226"/>
        <v/>
      </c>
      <c r="AE243" s="429" t="str">
        <f t="shared" si="247"/>
        <v/>
      </c>
      <c r="AF243" s="429" t="str">
        <f t="shared" si="237"/>
        <v/>
      </c>
      <c r="AG243" s="429" t="str">
        <f t="shared" si="227"/>
        <v/>
      </c>
      <c r="AH243" s="429" t="str">
        <f t="shared" si="228"/>
        <v/>
      </c>
      <c r="AI243" s="431" t="str">
        <f t="shared" si="238"/>
        <v/>
      </c>
      <c r="AJ243" s="429" t="str">
        <f t="shared" si="248"/>
        <v/>
      </c>
      <c r="AK243" s="429" t="str">
        <f t="shared" si="249"/>
        <v/>
      </c>
      <c r="AL243" s="429" t="str">
        <f t="shared" si="250"/>
        <v/>
      </c>
      <c r="AM243" s="429" t="str">
        <f t="shared" si="251"/>
        <v/>
      </c>
      <c r="AN243" s="432"/>
      <c r="AO243" s="432"/>
      <c r="AP243" s="205"/>
      <c r="AQ243" s="205"/>
      <c r="AR243" s="205"/>
      <c r="AS243" s="205"/>
      <c r="AT243" s="205"/>
      <c r="AU243" s="205"/>
      <c r="AV243" s="205"/>
      <c r="AW243" s="205"/>
      <c r="AX243" s="205"/>
      <c r="AY243" s="205"/>
      <c r="AZ243" s="432"/>
      <c r="BU243" s="152">
        <v>221</v>
      </c>
      <c r="BV243" s="433" t="str">
        <f t="shared" si="239"/>
        <v/>
      </c>
      <c r="BW243" s="433" t="str">
        <f t="shared" si="240"/>
        <v/>
      </c>
      <c r="BX243" s="434" t="str">
        <f t="shared" si="241"/>
        <v/>
      </c>
      <c r="BY243" s="205" t="str">
        <f t="shared" si="229"/>
        <v/>
      </c>
      <c r="BZ243" s="205" t="str">
        <f t="shared" si="230"/>
        <v/>
      </c>
      <c r="CA243" s="207" t="str">
        <f t="shared" si="231"/>
        <v/>
      </c>
      <c r="CB243" s="453" t="str">
        <f>IF(BY243="","",COUNTIF(BY$23:BY242,"&lt;1")+1)</f>
        <v/>
      </c>
      <c r="CC243" s="205" t="str">
        <f t="shared" si="232"/>
        <v/>
      </c>
      <c r="CD243" s="436" t="str">
        <f t="shared" si="233"/>
        <v/>
      </c>
      <c r="CE243" s="433" t="str">
        <f t="shared" si="236"/>
        <v/>
      </c>
      <c r="CF243" s="438" t="str">
        <f t="shared" si="234"/>
        <v/>
      </c>
      <c r="CG243" s="433" t="str">
        <f t="shared" si="235"/>
        <v/>
      </c>
      <c r="CH243" s="439"/>
      <c r="CI243" s="205" t="str">
        <f t="shared" si="252"/>
        <v/>
      </c>
      <c r="CJ243" s="205" t="str">
        <f t="shared" si="253"/>
        <v/>
      </c>
      <c r="CK243" s="205" t="str">
        <f>IF(OR(N243="PIPAY450",N243="PIPAY900"),MRIt(J243,M243,V243,N243),IF(N243="OGFConNEW",MRIt(H243,M243,V243,N243),IF(N243="PIOGFCPAY450",MAX(60,(0.3*J243)+35),"")))</f>
        <v/>
      </c>
      <c r="CL243" s="205" t="str">
        <f t="shared" si="254"/>
        <v/>
      </c>
      <c r="CM243" s="208">
        <f t="shared" si="255"/>
        <v>0</v>
      </c>
      <c r="CN243" s="440" t="str">
        <f>IFERROR(IF(N243="60PAY900",ADJ60x(CM243),IF(N243="75PAY450",ADJ75x(CM243),IF(N243="PIPAY900",ADJPoTthick(CM243,CL243),IF(N243="PIPAY450",ADJPoTthin(CM243,CL243),IF(N243="OGFConNEW",ADJPoTogfc(CL243),""))))),"must corr")</f>
        <v/>
      </c>
      <c r="CO243" s="441" t="str">
        <f t="shared" si="256"/>
        <v/>
      </c>
      <c r="CQ243" s="205" t="str">
        <f t="shared" si="257"/>
        <v/>
      </c>
      <c r="CR243" s="205" t="str">
        <f>IF(OR(N243="PIPAY450",N243="PIPAY900",N243="PIOGFCPAY450",N243="75OGFCPAY450"),MRIt(J243,M243,V243,N243),IF(N243="OGFConNEW",MRIt(H243,M243,V243,N243),""))</f>
        <v/>
      </c>
      <c r="CS243" s="205" t="str">
        <f t="shared" si="258"/>
        <v/>
      </c>
      <c r="CT243" s="208" t="str">
        <f t="shared" si="259"/>
        <v/>
      </c>
      <c r="CU243" s="440" t="str">
        <f>IFERROR(IF(N243="60PAY900",ADJ60x(CT243),IF(N243="75PAY450",ADJ75x(CT243),IF(N243="PIPAY900",ADJPoTthick(CT243,CS243),IF(N243="PIPAY450",ADJPoTthin(CT243,CS243),IF(N243="OGFConNEW",ADJPoTogfc(CS243),""))))),"must corr")</f>
        <v/>
      </c>
      <c r="CV243" s="442" t="str">
        <f t="shared" si="260"/>
        <v/>
      </c>
      <c r="CW243" s="443"/>
      <c r="CY243" s="207"/>
      <c r="CZ243" s="444" t="s">
        <v>1876</v>
      </c>
      <c r="DA243" s="445" t="str">
        <f>IFERROR(IF(AZ243=TRUE,corval(CO243,CV243),CO243),CZ243)</f>
        <v/>
      </c>
      <c r="DB243" s="205" t="b">
        <f t="shared" si="261"/>
        <v>0</v>
      </c>
      <c r="DC243" s="205" t="b">
        <f t="shared" si="262"/>
        <v>1</v>
      </c>
      <c r="DD243" s="205" t="b">
        <f t="shared" si="263"/>
        <v>1</v>
      </c>
      <c r="DE243" s="446" t="str">
        <f t="shared" si="264"/>
        <v/>
      </c>
      <c r="DG243" s="208" t="str">
        <f t="shared" si="265"/>
        <v/>
      </c>
      <c r="DH243" s="208">
        <f t="shared" si="266"/>
        <v>0</v>
      </c>
      <c r="DI243" s="205" t="e">
        <f t="shared" si="267"/>
        <v>#VALUE!</v>
      </c>
      <c r="DJ243" s="205" t="e">
        <f t="shared" si="268"/>
        <v>#VALUE!</v>
      </c>
      <c r="DK243" s="205" t="e">
        <f t="shared" si="269"/>
        <v>#VALUE!</v>
      </c>
      <c r="DM243" s="208">
        <f t="shared" si="270"/>
        <v>0</v>
      </c>
      <c r="DN243" s="208">
        <f t="shared" si="271"/>
        <v>0</v>
      </c>
      <c r="DO243" s="205">
        <f t="shared" si="272"/>
        <v>75</v>
      </c>
      <c r="DP243" s="205">
        <f t="shared" si="273"/>
        <v>0</v>
      </c>
      <c r="DQ243" s="446" t="e">
        <f t="shared" ca="1" si="274"/>
        <v>#NAME?</v>
      </c>
      <c r="DR243" s="446" t="e">
        <f t="shared" ca="1" si="275"/>
        <v>#NAME?</v>
      </c>
      <c r="DT243" s="208">
        <f t="shared" si="276"/>
        <v>0</v>
      </c>
      <c r="DU243" s="446" t="e">
        <f t="shared" ca="1" si="277"/>
        <v>#NAME?</v>
      </c>
      <c r="DV243" s="446" t="e">
        <f t="shared" ca="1" si="278"/>
        <v>#NAME?</v>
      </c>
    </row>
    <row r="244" spans="1:126" ht="16.5" thickBot="1" x14ac:dyDescent="0.3">
      <c r="A244" s="448" t="str">
        <f>IFERROR(ROUNDUP(IF(OR(N244="PIPAY450",N244="PIPAY900"),MRIt(J244,M244,V244,N244),IF(N244="PIOGFCPAY450",MAX(60,(0.3*J244)+35),"")),1),"")</f>
        <v/>
      </c>
      <c r="B244" s="413">
        <v>222</v>
      </c>
      <c r="C244" s="414"/>
      <c r="D244" s="449"/>
      <c r="E244" s="457" t="str">
        <f>IF('EXIST IP'!A223="","",'EXIST IP'!A223)</f>
        <v/>
      </c>
      <c r="F244" s="458" t="str">
        <f>IF('EXIST IP'!B223="","",'EXIST IP'!B223)</f>
        <v/>
      </c>
      <c r="G244" s="458" t="str">
        <f>IF('EXIST IP'!C223="","",'EXIST IP'!C223)</f>
        <v/>
      </c>
      <c r="H244" s="459" t="str">
        <f>IF('EXIST IP'!D223="","",'EXIST IP'!D223)</f>
        <v/>
      </c>
      <c r="I244" s="460" t="str">
        <f>IF(BASELINE!D223="","",BASELINE!D223)</f>
        <v/>
      </c>
      <c r="J244" s="420"/>
      <c r="K244" s="421"/>
      <c r="L244" s="422" t="str">
        <f>IF(FINAL!D223=0,"",FINAL!D223)</f>
        <v/>
      </c>
      <c r="M244" s="421"/>
      <c r="N244" s="421"/>
      <c r="O244" s="421"/>
      <c r="P244" s="423" t="str">
        <f t="shared" si="242"/>
        <v/>
      </c>
      <c r="Q244" s="424" t="str">
        <f t="shared" si="243"/>
        <v/>
      </c>
      <c r="R244" s="456"/>
      <c r="S244" s="452" t="str">
        <f t="shared" si="219"/>
        <v/>
      </c>
      <c r="T244" s="427" t="str">
        <f>IF(OR(BASELINE!I223&gt;BASELINE!J223,FINAL!I223&gt;FINAL!J223),"M.D.","")</f>
        <v/>
      </c>
      <c r="U244" s="428" t="str">
        <f t="shared" si="244"/>
        <v/>
      </c>
      <c r="V244" s="429" t="str">
        <f t="shared" si="245"/>
        <v/>
      </c>
      <c r="W244" s="429" t="str">
        <f t="shared" si="246"/>
        <v/>
      </c>
      <c r="X244" s="430" t="str">
        <f t="shared" si="220"/>
        <v/>
      </c>
      <c r="Y244" s="429" t="str">
        <f t="shared" si="221"/>
        <v/>
      </c>
      <c r="Z244" s="429" t="str">
        <f t="shared" si="222"/>
        <v/>
      </c>
      <c r="AA244" s="429" t="str">
        <f t="shared" si="223"/>
        <v/>
      </c>
      <c r="AB244" s="429" t="str">
        <f t="shared" si="224"/>
        <v/>
      </c>
      <c r="AC244" s="429" t="str">
        <f t="shared" si="225"/>
        <v/>
      </c>
      <c r="AD244" s="429" t="str">
        <f t="shared" si="226"/>
        <v/>
      </c>
      <c r="AE244" s="429" t="str">
        <f t="shared" si="247"/>
        <v/>
      </c>
      <c r="AF244" s="429" t="str">
        <f t="shared" si="237"/>
        <v/>
      </c>
      <c r="AG244" s="429" t="str">
        <f t="shared" si="227"/>
        <v/>
      </c>
      <c r="AH244" s="429" t="str">
        <f t="shared" si="228"/>
        <v/>
      </c>
      <c r="AI244" s="431" t="str">
        <f t="shared" si="238"/>
        <v/>
      </c>
      <c r="AJ244" s="429" t="str">
        <f t="shared" si="248"/>
        <v/>
      </c>
      <c r="AK244" s="429" t="str">
        <f t="shared" si="249"/>
        <v/>
      </c>
      <c r="AL244" s="429" t="str">
        <f t="shared" si="250"/>
        <v/>
      </c>
      <c r="AM244" s="429" t="str">
        <f t="shared" si="251"/>
        <v/>
      </c>
      <c r="AN244" s="432"/>
      <c r="AO244" s="432"/>
      <c r="AP244" s="205"/>
      <c r="AQ244" s="205"/>
      <c r="AR244" s="205"/>
      <c r="AS244" s="205"/>
      <c r="AT244" s="205"/>
      <c r="AU244" s="205"/>
      <c r="AV244" s="205"/>
      <c r="AW244" s="205"/>
      <c r="AX244" s="205"/>
      <c r="AY244" s="205"/>
      <c r="AZ244" s="432"/>
      <c r="BU244" s="152">
        <v>222</v>
      </c>
      <c r="BV244" s="433" t="str">
        <f t="shared" si="239"/>
        <v/>
      </c>
      <c r="BW244" s="433" t="str">
        <f t="shared" si="240"/>
        <v/>
      </c>
      <c r="BX244" s="434" t="str">
        <f t="shared" si="241"/>
        <v/>
      </c>
      <c r="BY244" s="205" t="str">
        <f t="shared" si="229"/>
        <v/>
      </c>
      <c r="BZ244" s="205" t="str">
        <f t="shared" si="230"/>
        <v/>
      </c>
      <c r="CA244" s="207" t="str">
        <f t="shared" si="231"/>
        <v/>
      </c>
      <c r="CB244" s="453" t="str">
        <f>IF(BY244="","",COUNTIF(BY$23:BY243,"&lt;1")+1)</f>
        <v/>
      </c>
      <c r="CC244" s="205" t="str">
        <f t="shared" si="232"/>
        <v/>
      </c>
      <c r="CD244" s="436" t="str">
        <f t="shared" si="233"/>
        <v/>
      </c>
      <c r="CE244" s="433" t="str">
        <f t="shared" si="236"/>
        <v/>
      </c>
      <c r="CF244" s="438" t="str">
        <f t="shared" si="234"/>
        <v/>
      </c>
      <c r="CG244" s="433" t="str">
        <f t="shared" si="235"/>
        <v/>
      </c>
      <c r="CH244" s="439"/>
      <c r="CI244" s="205" t="str">
        <f t="shared" si="252"/>
        <v/>
      </c>
      <c r="CJ244" s="205" t="str">
        <f t="shared" si="253"/>
        <v/>
      </c>
      <c r="CK244" s="205" t="str">
        <f>IF(OR(N244="PIPAY450",N244="PIPAY900"),MRIt(J244,M244,V244,N244),IF(N244="OGFConNEW",MRIt(H244,M244,V244,N244),IF(N244="PIOGFCPAY450",MAX(60,(0.3*J244)+35),"")))</f>
        <v/>
      </c>
      <c r="CL244" s="205" t="str">
        <f t="shared" si="254"/>
        <v/>
      </c>
      <c r="CM244" s="208">
        <f t="shared" si="255"/>
        <v>0</v>
      </c>
      <c r="CN244" s="440" t="str">
        <f>IFERROR(IF(N244="60PAY900",ADJ60x(CM244),IF(N244="75PAY450",ADJ75x(CM244),IF(N244="PIPAY900",ADJPoTthick(CM244,CL244),IF(N244="PIPAY450",ADJPoTthin(CM244,CL244),IF(N244="OGFConNEW",ADJPoTogfc(CL244),""))))),"must corr")</f>
        <v/>
      </c>
      <c r="CO244" s="441" t="str">
        <f t="shared" si="256"/>
        <v/>
      </c>
      <c r="CQ244" s="205" t="str">
        <f t="shared" si="257"/>
        <v/>
      </c>
      <c r="CR244" s="205" t="str">
        <f>IF(OR(N244="PIPAY450",N244="PIPAY900",N244="PIOGFCPAY450",N244="75OGFCPAY450"),MRIt(J244,M244,V244,N244),IF(N244="OGFConNEW",MRIt(H244,M244,V244,N244),""))</f>
        <v/>
      </c>
      <c r="CS244" s="205" t="str">
        <f t="shared" si="258"/>
        <v/>
      </c>
      <c r="CT244" s="208" t="str">
        <f t="shared" si="259"/>
        <v/>
      </c>
      <c r="CU244" s="440" t="str">
        <f>IFERROR(IF(N244="60PAY900",ADJ60x(CT244),IF(N244="75PAY450",ADJ75x(CT244),IF(N244="PIPAY900",ADJPoTthick(CT244,CS244),IF(N244="PIPAY450",ADJPoTthin(CT244,CS244),IF(N244="OGFConNEW",ADJPoTogfc(CS244),""))))),"must corr")</f>
        <v/>
      </c>
      <c r="CV244" s="442" t="str">
        <f t="shared" si="260"/>
        <v/>
      </c>
      <c r="CW244" s="443"/>
      <c r="CY244" s="207"/>
      <c r="CZ244" s="444" t="s">
        <v>1876</v>
      </c>
      <c r="DA244" s="445" t="str">
        <f>IFERROR(IF(AZ244=TRUE,corval(CO244,CV244),CO244),CZ244)</f>
        <v/>
      </c>
      <c r="DB244" s="205" t="b">
        <f t="shared" si="261"/>
        <v>0</v>
      </c>
      <c r="DC244" s="205" t="b">
        <f t="shared" si="262"/>
        <v>1</v>
      </c>
      <c r="DD244" s="205" t="b">
        <f t="shared" si="263"/>
        <v>1</v>
      </c>
      <c r="DE244" s="446" t="str">
        <f t="shared" si="264"/>
        <v/>
      </c>
      <c r="DG244" s="208" t="str">
        <f t="shared" si="265"/>
        <v/>
      </c>
      <c r="DH244" s="208">
        <f t="shared" si="266"/>
        <v>0</v>
      </c>
      <c r="DI244" s="205" t="e">
        <f t="shared" si="267"/>
        <v>#VALUE!</v>
      </c>
      <c r="DJ244" s="205" t="e">
        <f t="shared" si="268"/>
        <v>#VALUE!</v>
      </c>
      <c r="DK244" s="205" t="e">
        <f t="shared" si="269"/>
        <v>#VALUE!</v>
      </c>
      <c r="DM244" s="208">
        <f t="shared" si="270"/>
        <v>0</v>
      </c>
      <c r="DN244" s="208">
        <f t="shared" si="271"/>
        <v>0</v>
      </c>
      <c r="DO244" s="205">
        <f t="shared" si="272"/>
        <v>75</v>
      </c>
      <c r="DP244" s="205">
        <f t="shared" si="273"/>
        <v>0</v>
      </c>
      <c r="DQ244" s="446" t="e">
        <f t="shared" ca="1" si="274"/>
        <v>#NAME?</v>
      </c>
      <c r="DR244" s="446" t="e">
        <f t="shared" ca="1" si="275"/>
        <v>#NAME?</v>
      </c>
      <c r="DT244" s="208">
        <f t="shared" si="276"/>
        <v>0</v>
      </c>
      <c r="DU244" s="446" t="e">
        <f t="shared" ca="1" si="277"/>
        <v>#NAME?</v>
      </c>
      <c r="DV244" s="446" t="e">
        <f t="shared" ca="1" si="278"/>
        <v>#NAME?</v>
      </c>
    </row>
    <row r="245" spans="1:126" ht="15" customHeight="1" x14ac:dyDescent="0.25">
      <c r="A245" s="448" t="str">
        <f>IFERROR(ROUNDUP(IF(OR(N245="PIPAY450",N245="PIPAY900"),MRIt(J245,M245,V245,N245),IF(N245="PIOGFCPAY450",MAX(60,(0.3*J245)+35),"")),1),"")</f>
        <v/>
      </c>
      <c r="B245" s="413">
        <v>223</v>
      </c>
      <c r="C245" s="414"/>
      <c r="D245" s="449"/>
      <c r="E245" s="416" t="str">
        <f>IF('EXIST IP'!A224="","",'EXIST IP'!A224)</f>
        <v/>
      </c>
      <c r="F245" s="450" t="str">
        <f>IF('EXIST IP'!B224="","",'EXIST IP'!B224)</f>
        <v/>
      </c>
      <c r="G245" s="450" t="str">
        <f>IF('EXIST IP'!C224="","",'EXIST IP'!C224)</f>
        <v/>
      </c>
      <c r="H245" s="418" t="str">
        <f>IF('EXIST IP'!D224="","",'EXIST IP'!D224)</f>
        <v/>
      </c>
      <c r="I245" s="451" t="str">
        <f>IF(BASELINE!D224="","",BASELINE!D224)</f>
        <v/>
      </c>
      <c r="J245" s="420"/>
      <c r="K245" s="421"/>
      <c r="L245" s="422" t="str">
        <f>IF(FINAL!D224=0,"",FINAL!D224)</f>
        <v/>
      </c>
      <c r="M245" s="421"/>
      <c r="N245" s="421"/>
      <c r="O245" s="421"/>
      <c r="P245" s="423" t="str">
        <f t="shared" si="242"/>
        <v/>
      </c>
      <c r="Q245" s="424" t="str">
        <f t="shared" si="243"/>
        <v/>
      </c>
      <c r="R245" s="456"/>
      <c r="S245" s="452" t="str">
        <f t="shared" si="219"/>
        <v/>
      </c>
      <c r="T245" s="427" t="str">
        <f>IF(OR(BASELINE!I224&gt;BASELINE!J224,FINAL!I224&gt;FINAL!J224),"M.D.","")</f>
        <v/>
      </c>
      <c r="U245" s="428" t="str">
        <f t="shared" si="244"/>
        <v/>
      </c>
      <c r="V245" s="429" t="str">
        <f t="shared" si="245"/>
        <v/>
      </c>
      <c r="W245" s="429" t="str">
        <f t="shared" si="246"/>
        <v/>
      </c>
      <c r="X245" s="430" t="str">
        <f t="shared" si="220"/>
        <v/>
      </c>
      <c r="Y245" s="429" t="str">
        <f t="shared" si="221"/>
        <v/>
      </c>
      <c r="Z245" s="429" t="str">
        <f t="shared" si="222"/>
        <v/>
      </c>
      <c r="AA245" s="429" t="str">
        <f t="shared" si="223"/>
        <v/>
      </c>
      <c r="AB245" s="429" t="str">
        <f t="shared" si="224"/>
        <v/>
      </c>
      <c r="AC245" s="429" t="str">
        <f t="shared" si="225"/>
        <v/>
      </c>
      <c r="AD245" s="429" t="str">
        <f t="shared" si="226"/>
        <v/>
      </c>
      <c r="AE245" s="429" t="str">
        <f t="shared" si="247"/>
        <v/>
      </c>
      <c r="AF245" s="429" t="str">
        <f t="shared" si="237"/>
        <v/>
      </c>
      <c r="AG245" s="429" t="str">
        <f t="shared" si="227"/>
        <v/>
      </c>
      <c r="AH245" s="429" t="str">
        <f t="shared" si="228"/>
        <v/>
      </c>
      <c r="AI245" s="431" t="str">
        <f t="shared" si="238"/>
        <v/>
      </c>
      <c r="AJ245" s="429" t="str">
        <f t="shared" si="248"/>
        <v/>
      </c>
      <c r="AK245" s="429" t="str">
        <f t="shared" si="249"/>
        <v/>
      </c>
      <c r="AL245" s="429" t="str">
        <f t="shared" si="250"/>
        <v/>
      </c>
      <c r="AM245" s="429" t="str">
        <f t="shared" si="251"/>
        <v/>
      </c>
      <c r="AN245" s="432"/>
      <c r="AO245" s="432"/>
      <c r="AP245" s="205"/>
      <c r="AQ245" s="205"/>
      <c r="AR245" s="205"/>
      <c r="AS245" s="205"/>
      <c r="AT245" s="205"/>
      <c r="AU245" s="205"/>
      <c r="AV245" s="205"/>
      <c r="AW245" s="205"/>
      <c r="AX245" s="205"/>
      <c r="AY245" s="205"/>
      <c r="AZ245" s="432"/>
      <c r="BU245" s="152">
        <v>223</v>
      </c>
      <c r="BV245" s="433" t="str">
        <f t="shared" si="239"/>
        <v/>
      </c>
      <c r="BW245" s="433" t="str">
        <f t="shared" si="240"/>
        <v/>
      </c>
      <c r="BX245" s="434" t="str">
        <f t="shared" si="241"/>
        <v/>
      </c>
      <c r="BY245" s="205" t="str">
        <f t="shared" si="229"/>
        <v/>
      </c>
      <c r="BZ245" s="205" t="str">
        <f t="shared" si="230"/>
        <v/>
      </c>
      <c r="CA245" s="207" t="str">
        <f t="shared" si="231"/>
        <v/>
      </c>
      <c r="CB245" s="453" t="str">
        <f>IF(BY245="","",COUNTIF(BY$23:BY244,"&lt;1")+1)</f>
        <v/>
      </c>
      <c r="CC245" s="205" t="str">
        <f t="shared" si="232"/>
        <v/>
      </c>
      <c r="CD245" s="436" t="str">
        <f t="shared" si="233"/>
        <v/>
      </c>
      <c r="CE245" s="433" t="str">
        <f t="shared" si="236"/>
        <v/>
      </c>
      <c r="CF245" s="438" t="str">
        <f t="shared" si="234"/>
        <v/>
      </c>
      <c r="CG245" s="433" t="str">
        <f t="shared" si="235"/>
        <v/>
      </c>
      <c r="CH245" s="439"/>
      <c r="CI245" s="205" t="str">
        <f t="shared" si="252"/>
        <v/>
      </c>
      <c r="CJ245" s="205" t="str">
        <f t="shared" si="253"/>
        <v/>
      </c>
      <c r="CK245" s="205" t="str">
        <f>IF(OR(N245="PIPAY450",N245="PIPAY900"),MRIt(J245,M245,V245,N245),IF(N245="OGFConNEW",MRIt(H245,M245,V245,N245),IF(N245="PIOGFCPAY450",MAX(60,(0.3*J245)+35),"")))</f>
        <v/>
      </c>
      <c r="CL245" s="205" t="str">
        <f t="shared" si="254"/>
        <v/>
      </c>
      <c r="CM245" s="208">
        <f t="shared" si="255"/>
        <v>0</v>
      </c>
      <c r="CN245" s="440" t="str">
        <f>IFERROR(IF(N245="60PAY900",ADJ60x(CM245),IF(N245="75PAY450",ADJ75x(CM245),IF(N245="PIPAY900",ADJPoTthick(CM245,CL245),IF(N245="PIPAY450",ADJPoTthin(CM245,CL245),IF(N245="OGFConNEW",ADJPoTogfc(CL245),""))))),"must corr")</f>
        <v/>
      </c>
      <c r="CO245" s="441" t="str">
        <f t="shared" si="256"/>
        <v/>
      </c>
      <c r="CQ245" s="205" t="str">
        <f t="shared" si="257"/>
        <v/>
      </c>
      <c r="CR245" s="205" t="str">
        <f>IF(OR(N245="PIPAY450",N245="PIPAY900",N245="PIOGFCPAY450",N245="75OGFCPAY450"),MRIt(J245,M245,V245,N245),IF(N245="OGFConNEW",MRIt(H245,M245,V245,N245),""))</f>
        <v/>
      </c>
      <c r="CS245" s="205" t="str">
        <f t="shared" si="258"/>
        <v/>
      </c>
      <c r="CT245" s="208" t="str">
        <f t="shared" si="259"/>
        <v/>
      </c>
      <c r="CU245" s="440" t="str">
        <f>IFERROR(IF(N245="60PAY900",ADJ60x(CT245),IF(N245="75PAY450",ADJ75x(CT245),IF(N245="PIPAY900",ADJPoTthick(CT245,CS245),IF(N245="PIPAY450",ADJPoTthin(CT245,CS245),IF(N245="OGFConNEW",ADJPoTogfc(CS245),""))))),"must corr")</f>
        <v/>
      </c>
      <c r="CV245" s="442" t="str">
        <f t="shared" si="260"/>
        <v/>
      </c>
      <c r="CW245" s="443"/>
      <c r="CY245" s="207"/>
      <c r="CZ245" s="444" t="s">
        <v>1876</v>
      </c>
      <c r="DA245" s="445" t="str">
        <f>IFERROR(IF(AZ245=TRUE,corval(CO245,CV245),CO245),CZ245)</f>
        <v/>
      </c>
      <c r="DB245" s="205" t="b">
        <f t="shared" si="261"/>
        <v>0</v>
      </c>
      <c r="DC245" s="205" t="b">
        <f t="shared" si="262"/>
        <v>1</v>
      </c>
      <c r="DD245" s="205" t="b">
        <f t="shared" si="263"/>
        <v>1</v>
      </c>
      <c r="DE245" s="446" t="str">
        <f t="shared" si="264"/>
        <v/>
      </c>
      <c r="DG245" s="208" t="str">
        <f t="shared" si="265"/>
        <v/>
      </c>
      <c r="DH245" s="208">
        <f t="shared" si="266"/>
        <v>0</v>
      </c>
      <c r="DI245" s="205" t="e">
        <f t="shared" si="267"/>
        <v>#VALUE!</v>
      </c>
      <c r="DJ245" s="205" t="e">
        <f t="shared" si="268"/>
        <v>#VALUE!</v>
      </c>
      <c r="DK245" s="205" t="e">
        <f t="shared" si="269"/>
        <v>#VALUE!</v>
      </c>
      <c r="DM245" s="208">
        <f t="shared" si="270"/>
        <v>0</v>
      </c>
      <c r="DN245" s="208">
        <f t="shared" si="271"/>
        <v>0</v>
      </c>
      <c r="DO245" s="205">
        <f t="shared" si="272"/>
        <v>75</v>
      </c>
      <c r="DP245" s="205">
        <f t="shared" si="273"/>
        <v>0</v>
      </c>
      <c r="DQ245" s="446" t="e">
        <f t="shared" ca="1" si="274"/>
        <v>#NAME?</v>
      </c>
      <c r="DR245" s="446" t="e">
        <f t="shared" ca="1" si="275"/>
        <v>#NAME?</v>
      </c>
      <c r="DT245" s="208">
        <f t="shared" si="276"/>
        <v>0</v>
      </c>
      <c r="DU245" s="446" t="e">
        <f t="shared" ca="1" si="277"/>
        <v>#NAME?</v>
      </c>
      <c r="DV245" s="446" t="e">
        <f t="shared" ca="1" si="278"/>
        <v>#NAME?</v>
      </c>
    </row>
    <row r="246" spans="1:126" ht="16.5" thickBot="1" x14ac:dyDescent="0.3">
      <c r="A246" s="448" t="str">
        <f>IFERROR(ROUNDUP(IF(OR(N246="PIPAY450",N246="PIPAY900"),MRIt(J246,M246,V246,N246),IF(N246="PIOGFCPAY450",MAX(60,(0.3*J246)+35),"")),1),"")</f>
        <v/>
      </c>
      <c r="B246" s="413">
        <v>224</v>
      </c>
      <c r="C246" s="414"/>
      <c r="D246" s="449"/>
      <c r="E246" s="457" t="str">
        <f>IF('EXIST IP'!A225="","",'EXIST IP'!A225)</f>
        <v/>
      </c>
      <c r="F246" s="458" t="str">
        <f>IF('EXIST IP'!B225="","",'EXIST IP'!B225)</f>
        <v/>
      </c>
      <c r="G246" s="458" t="str">
        <f>IF('EXIST IP'!C225="","",'EXIST IP'!C225)</f>
        <v/>
      </c>
      <c r="H246" s="459" t="str">
        <f>IF('EXIST IP'!D225="","",'EXIST IP'!D225)</f>
        <v/>
      </c>
      <c r="I246" s="460" t="str">
        <f>IF(BASELINE!D225="","",BASELINE!D225)</f>
        <v/>
      </c>
      <c r="J246" s="420"/>
      <c r="K246" s="421"/>
      <c r="L246" s="422" t="str">
        <f>IF(FINAL!D225=0,"",FINAL!D225)</f>
        <v/>
      </c>
      <c r="M246" s="421"/>
      <c r="N246" s="421"/>
      <c r="O246" s="421"/>
      <c r="P246" s="423" t="str">
        <f t="shared" si="242"/>
        <v/>
      </c>
      <c r="Q246" s="424" t="str">
        <f t="shared" si="243"/>
        <v/>
      </c>
      <c r="R246" s="456"/>
      <c r="S246" s="452" t="str">
        <f t="shared" si="219"/>
        <v/>
      </c>
      <c r="T246" s="427" t="str">
        <f>IF(OR(BASELINE!I225&gt;BASELINE!J225,FINAL!I225&gt;FINAL!J225),"M.D.","")</f>
        <v/>
      </c>
      <c r="U246" s="428" t="str">
        <f t="shared" si="244"/>
        <v/>
      </c>
      <c r="V246" s="429" t="str">
        <f t="shared" si="245"/>
        <v/>
      </c>
      <c r="W246" s="429" t="str">
        <f t="shared" si="246"/>
        <v/>
      </c>
      <c r="X246" s="430" t="str">
        <f t="shared" si="220"/>
        <v/>
      </c>
      <c r="Y246" s="429" t="str">
        <f t="shared" si="221"/>
        <v/>
      </c>
      <c r="Z246" s="429" t="str">
        <f t="shared" si="222"/>
        <v/>
      </c>
      <c r="AA246" s="429" t="str">
        <f t="shared" si="223"/>
        <v/>
      </c>
      <c r="AB246" s="429" t="str">
        <f t="shared" si="224"/>
        <v/>
      </c>
      <c r="AC246" s="429" t="str">
        <f t="shared" si="225"/>
        <v/>
      </c>
      <c r="AD246" s="429" t="str">
        <f t="shared" si="226"/>
        <v/>
      </c>
      <c r="AE246" s="429" t="str">
        <f t="shared" si="247"/>
        <v/>
      </c>
      <c r="AF246" s="429" t="str">
        <f t="shared" si="237"/>
        <v/>
      </c>
      <c r="AG246" s="429" t="str">
        <f t="shared" si="227"/>
        <v/>
      </c>
      <c r="AH246" s="429" t="str">
        <f t="shared" si="228"/>
        <v/>
      </c>
      <c r="AI246" s="431" t="str">
        <f t="shared" si="238"/>
        <v/>
      </c>
      <c r="AJ246" s="429" t="str">
        <f t="shared" si="248"/>
        <v/>
      </c>
      <c r="AK246" s="429" t="str">
        <f t="shared" si="249"/>
        <v/>
      </c>
      <c r="AL246" s="429" t="str">
        <f t="shared" si="250"/>
        <v/>
      </c>
      <c r="AM246" s="429" t="str">
        <f t="shared" si="251"/>
        <v/>
      </c>
      <c r="AN246" s="432"/>
      <c r="AO246" s="432"/>
      <c r="AP246" s="205"/>
      <c r="AQ246" s="205"/>
      <c r="AR246" s="205"/>
      <c r="AS246" s="205"/>
      <c r="AT246" s="205"/>
      <c r="AU246" s="205"/>
      <c r="AV246" s="205"/>
      <c r="AW246" s="205"/>
      <c r="AX246" s="205"/>
      <c r="AY246" s="205"/>
      <c r="AZ246" s="432"/>
      <c r="BU246" s="152">
        <v>224</v>
      </c>
      <c r="BV246" s="433" t="str">
        <f t="shared" si="239"/>
        <v/>
      </c>
      <c r="BW246" s="433" t="str">
        <f t="shared" si="240"/>
        <v/>
      </c>
      <c r="BX246" s="434" t="str">
        <f t="shared" si="241"/>
        <v/>
      </c>
      <c r="BY246" s="205" t="str">
        <f t="shared" si="229"/>
        <v/>
      </c>
      <c r="BZ246" s="205" t="str">
        <f t="shared" si="230"/>
        <v/>
      </c>
      <c r="CA246" s="207" t="str">
        <f t="shared" si="231"/>
        <v/>
      </c>
      <c r="CB246" s="453" t="str">
        <f>IF(BY246="","",COUNTIF(BY$23:BY245,"&lt;1")+1)</f>
        <v/>
      </c>
      <c r="CC246" s="205" t="str">
        <f t="shared" si="232"/>
        <v/>
      </c>
      <c r="CD246" s="436" t="str">
        <f t="shared" si="233"/>
        <v/>
      </c>
      <c r="CE246" s="433" t="str">
        <f t="shared" si="236"/>
        <v/>
      </c>
      <c r="CF246" s="438" t="str">
        <f t="shared" si="234"/>
        <v/>
      </c>
      <c r="CG246" s="433" t="str">
        <f t="shared" si="235"/>
        <v/>
      </c>
      <c r="CH246" s="439"/>
      <c r="CI246" s="205" t="str">
        <f t="shared" si="252"/>
        <v/>
      </c>
      <c r="CJ246" s="205" t="str">
        <f t="shared" si="253"/>
        <v/>
      </c>
      <c r="CK246" s="205" t="str">
        <f>IF(OR(N246="PIPAY450",N246="PIPAY900"),MRIt(J246,M246,V246,N246),IF(N246="OGFConNEW",MRIt(H246,M246,V246,N246),IF(N246="PIOGFCPAY450",MAX(60,(0.3*J246)+35),"")))</f>
        <v/>
      </c>
      <c r="CL246" s="205" t="str">
        <f t="shared" si="254"/>
        <v/>
      </c>
      <c r="CM246" s="208">
        <f t="shared" si="255"/>
        <v>0</v>
      </c>
      <c r="CN246" s="440" t="str">
        <f>IFERROR(IF(N246="60PAY900",ADJ60x(CM246),IF(N246="75PAY450",ADJ75x(CM246),IF(N246="PIPAY900",ADJPoTthick(CM246,CL246),IF(N246="PIPAY450",ADJPoTthin(CM246,CL246),IF(N246="OGFConNEW",ADJPoTogfc(CL246),""))))),"must corr")</f>
        <v/>
      </c>
      <c r="CO246" s="441" t="str">
        <f t="shared" si="256"/>
        <v/>
      </c>
      <c r="CQ246" s="205" t="str">
        <f t="shared" si="257"/>
        <v/>
      </c>
      <c r="CR246" s="205" t="str">
        <f>IF(OR(N246="PIPAY450",N246="PIPAY900",N246="PIOGFCPAY450",N246="75OGFCPAY450"),MRIt(J246,M246,V246,N246),IF(N246="OGFConNEW",MRIt(H246,M246,V246,N246),""))</f>
        <v/>
      </c>
      <c r="CS246" s="205" t="str">
        <f t="shared" si="258"/>
        <v/>
      </c>
      <c r="CT246" s="208" t="str">
        <f t="shared" si="259"/>
        <v/>
      </c>
      <c r="CU246" s="440" t="str">
        <f>IFERROR(IF(N246="60PAY900",ADJ60x(CT246),IF(N246="75PAY450",ADJ75x(CT246),IF(N246="PIPAY900",ADJPoTthick(CT246,CS246),IF(N246="PIPAY450",ADJPoTthin(CT246,CS246),IF(N246="OGFConNEW",ADJPoTogfc(CS246),""))))),"must corr")</f>
        <v/>
      </c>
      <c r="CV246" s="442" t="str">
        <f t="shared" si="260"/>
        <v/>
      </c>
      <c r="CW246" s="443"/>
      <c r="CY246" s="207"/>
      <c r="CZ246" s="444" t="s">
        <v>1876</v>
      </c>
      <c r="DA246" s="445" t="str">
        <f>IFERROR(IF(AZ246=TRUE,corval(CO246,CV246),CO246),CZ246)</f>
        <v/>
      </c>
      <c r="DB246" s="205" t="b">
        <f t="shared" si="261"/>
        <v>0</v>
      </c>
      <c r="DC246" s="205" t="b">
        <f t="shared" si="262"/>
        <v>1</v>
      </c>
      <c r="DD246" s="205" t="b">
        <f t="shared" si="263"/>
        <v>1</v>
      </c>
      <c r="DE246" s="446" t="str">
        <f t="shared" si="264"/>
        <v/>
      </c>
      <c r="DG246" s="208" t="str">
        <f t="shared" si="265"/>
        <v/>
      </c>
      <c r="DH246" s="208">
        <f t="shared" si="266"/>
        <v>0</v>
      </c>
      <c r="DI246" s="205" t="e">
        <f t="shared" si="267"/>
        <v>#VALUE!</v>
      </c>
      <c r="DJ246" s="205" t="e">
        <f t="shared" si="268"/>
        <v>#VALUE!</v>
      </c>
      <c r="DK246" s="205" t="e">
        <f t="shared" si="269"/>
        <v>#VALUE!</v>
      </c>
      <c r="DM246" s="208">
        <f t="shared" si="270"/>
        <v>0</v>
      </c>
      <c r="DN246" s="208">
        <f t="shared" si="271"/>
        <v>0</v>
      </c>
      <c r="DO246" s="205">
        <f t="shared" si="272"/>
        <v>75</v>
      </c>
      <c r="DP246" s="205">
        <f t="shared" si="273"/>
        <v>0</v>
      </c>
      <c r="DQ246" s="446" t="e">
        <f t="shared" ca="1" si="274"/>
        <v>#NAME?</v>
      </c>
      <c r="DR246" s="446" t="e">
        <f t="shared" ca="1" si="275"/>
        <v>#NAME?</v>
      </c>
      <c r="DT246" s="208">
        <f t="shared" si="276"/>
        <v>0</v>
      </c>
      <c r="DU246" s="446" t="e">
        <f t="shared" ca="1" si="277"/>
        <v>#NAME?</v>
      </c>
      <c r="DV246" s="446" t="e">
        <f t="shared" ca="1" si="278"/>
        <v>#NAME?</v>
      </c>
    </row>
    <row r="247" spans="1:126" ht="15.75" x14ac:dyDescent="0.25">
      <c r="A247" s="448" t="str">
        <f>IFERROR(ROUNDUP(IF(OR(N247="PIPAY450",N247="PIPAY900"),MRIt(J247,M247,V247,N247),IF(N247="PIOGFCPAY450",MAX(60,(0.3*J247)+35),"")),1),"")</f>
        <v/>
      </c>
      <c r="B247" s="413">
        <v>225</v>
      </c>
      <c r="C247" s="414"/>
      <c r="D247" s="449"/>
      <c r="E247" s="416" t="str">
        <f>IF('EXIST IP'!A226="","",'EXIST IP'!A226)</f>
        <v/>
      </c>
      <c r="F247" s="450" t="str">
        <f>IF('EXIST IP'!B226="","",'EXIST IP'!B226)</f>
        <v/>
      </c>
      <c r="G247" s="450" t="str">
        <f>IF('EXIST IP'!C226="","",'EXIST IP'!C226)</f>
        <v/>
      </c>
      <c r="H247" s="418" t="str">
        <f>IF('EXIST IP'!D226="","",'EXIST IP'!D226)</f>
        <v/>
      </c>
      <c r="I247" s="451" t="str">
        <f>IF(BASELINE!D226="","",BASELINE!D226)</f>
        <v/>
      </c>
      <c r="J247" s="420"/>
      <c r="K247" s="421"/>
      <c r="L247" s="422" t="str">
        <f>IF(FINAL!D226=0,"",FINAL!D226)</f>
        <v/>
      </c>
      <c r="M247" s="421"/>
      <c r="N247" s="421"/>
      <c r="O247" s="421"/>
      <c r="P247" s="423" t="str">
        <f t="shared" si="242"/>
        <v/>
      </c>
      <c r="Q247" s="424" t="str">
        <f t="shared" si="243"/>
        <v/>
      </c>
      <c r="R247" s="456"/>
      <c r="S247" s="452" t="str">
        <f t="shared" si="219"/>
        <v/>
      </c>
      <c r="T247" s="427" t="str">
        <f>IF(OR(BASELINE!I226&gt;BASELINE!J226,FINAL!I226&gt;FINAL!J226),"M.D.","")</f>
        <v/>
      </c>
      <c r="U247" s="428" t="str">
        <f t="shared" si="244"/>
        <v/>
      </c>
      <c r="V247" s="429" t="str">
        <f t="shared" si="245"/>
        <v/>
      </c>
      <c r="W247" s="429" t="str">
        <f t="shared" si="246"/>
        <v/>
      </c>
      <c r="X247" s="430" t="str">
        <f t="shared" si="220"/>
        <v/>
      </c>
      <c r="Y247" s="429" t="str">
        <f t="shared" si="221"/>
        <v/>
      </c>
      <c r="Z247" s="429" t="str">
        <f t="shared" si="222"/>
        <v/>
      </c>
      <c r="AA247" s="429" t="str">
        <f t="shared" si="223"/>
        <v/>
      </c>
      <c r="AB247" s="429" t="str">
        <f t="shared" si="224"/>
        <v/>
      </c>
      <c r="AC247" s="429" t="str">
        <f t="shared" si="225"/>
        <v/>
      </c>
      <c r="AD247" s="429" t="str">
        <f t="shared" si="226"/>
        <v/>
      </c>
      <c r="AE247" s="429" t="str">
        <f t="shared" si="247"/>
        <v/>
      </c>
      <c r="AF247" s="429" t="str">
        <f t="shared" si="237"/>
        <v/>
      </c>
      <c r="AG247" s="429" t="str">
        <f t="shared" si="227"/>
        <v/>
      </c>
      <c r="AH247" s="429" t="str">
        <f t="shared" si="228"/>
        <v/>
      </c>
      <c r="AI247" s="431" t="str">
        <f t="shared" si="238"/>
        <v/>
      </c>
      <c r="AJ247" s="429" t="str">
        <f t="shared" si="248"/>
        <v/>
      </c>
      <c r="AK247" s="429" t="str">
        <f t="shared" si="249"/>
        <v/>
      </c>
      <c r="AL247" s="429" t="str">
        <f t="shared" si="250"/>
        <v/>
      </c>
      <c r="AM247" s="429" t="str">
        <f t="shared" si="251"/>
        <v/>
      </c>
      <c r="AN247" s="432"/>
      <c r="AO247" s="432"/>
      <c r="AP247" s="205"/>
      <c r="AQ247" s="205"/>
      <c r="AR247" s="205"/>
      <c r="AS247" s="205"/>
      <c r="AT247" s="205"/>
      <c r="AU247" s="205"/>
      <c r="AV247" s="205"/>
      <c r="AW247" s="205"/>
      <c r="AX247" s="205"/>
      <c r="AY247" s="205"/>
      <c r="AZ247" s="432"/>
      <c r="BU247" s="152">
        <v>225</v>
      </c>
      <c r="BV247" s="433" t="str">
        <f t="shared" si="239"/>
        <v/>
      </c>
      <c r="BW247" s="433" t="str">
        <f t="shared" si="240"/>
        <v/>
      </c>
      <c r="BX247" s="434" t="str">
        <f t="shared" si="241"/>
        <v/>
      </c>
      <c r="BY247" s="205" t="str">
        <f t="shared" si="229"/>
        <v/>
      </c>
      <c r="BZ247" s="205" t="str">
        <f t="shared" si="230"/>
        <v/>
      </c>
      <c r="CA247" s="207" t="str">
        <f t="shared" si="231"/>
        <v/>
      </c>
      <c r="CB247" s="453" t="str">
        <f>IF(BY247="","",COUNTIF(BY$23:BY246,"&lt;1")+1)</f>
        <v/>
      </c>
      <c r="CC247" s="205" t="str">
        <f t="shared" si="232"/>
        <v/>
      </c>
      <c r="CD247" s="436" t="str">
        <f t="shared" si="233"/>
        <v/>
      </c>
      <c r="CE247" s="433" t="str">
        <f t="shared" si="236"/>
        <v/>
      </c>
      <c r="CF247" s="438" t="str">
        <f t="shared" si="234"/>
        <v/>
      </c>
      <c r="CG247" s="433" t="str">
        <f t="shared" si="235"/>
        <v/>
      </c>
      <c r="CH247" s="439"/>
      <c r="CI247" s="205" t="str">
        <f t="shared" si="252"/>
        <v/>
      </c>
      <c r="CJ247" s="205" t="str">
        <f t="shared" si="253"/>
        <v/>
      </c>
      <c r="CK247" s="205" t="str">
        <f>IF(OR(N247="PIPAY450",N247="PIPAY900"),MRIt(J247,M247,V247,N247),IF(N247="OGFConNEW",MRIt(H247,M247,V247,N247),IF(N247="PIOGFCPAY450",MAX(60,(0.3*J247)+35),"")))</f>
        <v/>
      </c>
      <c r="CL247" s="205" t="str">
        <f t="shared" si="254"/>
        <v/>
      </c>
      <c r="CM247" s="208">
        <f t="shared" si="255"/>
        <v>0</v>
      </c>
      <c r="CN247" s="440" t="str">
        <f>IFERROR(IF(N247="60PAY900",ADJ60x(CM247),IF(N247="75PAY450",ADJ75x(CM247),IF(N247="PIPAY900",ADJPoTthick(CM247,CL247),IF(N247="PIPAY450",ADJPoTthin(CM247,CL247),IF(N247="OGFConNEW",ADJPoTogfc(CL247),""))))),"must corr")</f>
        <v/>
      </c>
      <c r="CO247" s="441" t="str">
        <f t="shared" si="256"/>
        <v/>
      </c>
      <c r="CQ247" s="205" t="str">
        <f t="shared" si="257"/>
        <v/>
      </c>
      <c r="CR247" s="205" t="str">
        <f>IF(OR(N247="PIPAY450",N247="PIPAY900",N247="PIOGFCPAY450",N247="75OGFCPAY450"),MRIt(J247,M247,V247,N247),IF(N247="OGFConNEW",MRIt(H247,M247,V247,N247),""))</f>
        <v/>
      </c>
      <c r="CS247" s="205" t="str">
        <f t="shared" si="258"/>
        <v/>
      </c>
      <c r="CT247" s="208" t="str">
        <f t="shared" si="259"/>
        <v/>
      </c>
      <c r="CU247" s="440" t="str">
        <f>IFERROR(IF(N247="60PAY900",ADJ60x(CT247),IF(N247="75PAY450",ADJ75x(CT247),IF(N247="PIPAY900",ADJPoTthick(CT247,CS247),IF(N247="PIPAY450",ADJPoTthin(CT247,CS247),IF(N247="OGFConNEW",ADJPoTogfc(CS247),""))))),"must corr")</f>
        <v/>
      </c>
      <c r="CV247" s="442" t="str">
        <f t="shared" si="260"/>
        <v/>
      </c>
      <c r="CW247" s="443"/>
      <c r="CY247" s="207"/>
      <c r="CZ247" s="444" t="s">
        <v>1876</v>
      </c>
      <c r="DA247" s="445" t="str">
        <f>IFERROR(IF(AZ247=TRUE,corval(CO247,CV247),CO247),CZ247)</f>
        <v/>
      </c>
      <c r="DB247" s="205" t="b">
        <f t="shared" si="261"/>
        <v>0</v>
      </c>
      <c r="DC247" s="205" t="b">
        <f t="shared" si="262"/>
        <v>1</v>
      </c>
      <c r="DD247" s="205" t="b">
        <f t="shared" si="263"/>
        <v>1</v>
      </c>
      <c r="DE247" s="446" t="str">
        <f t="shared" si="264"/>
        <v/>
      </c>
      <c r="DG247" s="208" t="str">
        <f t="shared" si="265"/>
        <v/>
      </c>
      <c r="DH247" s="208">
        <f t="shared" si="266"/>
        <v>0</v>
      </c>
      <c r="DI247" s="205" t="e">
        <f t="shared" si="267"/>
        <v>#VALUE!</v>
      </c>
      <c r="DJ247" s="205" t="e">
        <f t="shared" si="268"/>
        <v>#VALUE!</v>
      </c>
      <c r="DK247" s="205" t="e">
        <f t="shared" si="269"/>
        <v>#VALUE!</v>
      </c>
      <c r="DM247" s="208">
        <f t="shared" si="270"/>
        <v>0</v>
      </c>
      <c r="DN247" s="208">
        <f t="shared" si="271"/>
        <v>0</v>
      </c>
      <c r="DO247" s="205">
        <f t="shared" si="272"/>
        <v>75</v>
      </c>
      <c r="DP247" s="205">
        <f t="shared" si="273"/>
        <v>0</v>
      </c>
      <c r="DQ247" s="446" t="e">
        <f t="shared" ca="1" si="274"/>
        <v>#NAME?</v>
      </c>
      <c r="DR247" s="446" t="e">
        <f t="shared" ca="1" si="275"/>
        <v>#NAME?</v>
      </c>
      <c r="DT247" s="208">
        <f t="shared" si="276"/>
        <v>0</v>
      </c>
      <c r="DU247" s="446" t="e">
        <f t="shared" ca="1" si="277"/>
        <v>#NAME?</v>
      </c>
      <c r="DV247" s="446" t="e">
        <f t="shared" ca="1" si="278"/>
        <v>#NAME?</v>
      </c>
    </row>
    <row r="248" spans="1:126" ht="15.75" customHeight="1" thickBot="1" x14ac:dyDescent="0.3">
      <c r="A248" s="448" t="str">
        <f>IFERROR(ROUNDUP(IF(OR(N248="PIPAY450",N248="PIPAY900"),MRIt(J248,M248,V248,N248),IF(N248="PIOGFCPAY450",MAX(60,(0.3*J248)+35),"")),1),"")</f>
        <v/>
      </c>
      <c r="B248" s="413">
        <v>226</v>
      </c>
      <c r="C248" s="414"/>
      <c r="D248" s="449"/>
      <c r="E248" s="457" t="str">
        <f>IF('EXIST IP'!A227="","",'EXIST IP'!A227)</f>
        <v/>
      </c>
      <c r="F248" s="458" t="str">
        <f>IF('EXIST IP'!B227="","",'EXIST IP'!B227)</f>
        <v/>
      </c>
      <c r="G248" s="458" t="str">
        <f>IF('EXIST IP'!C227="","",'EXIST IP'!C227)</f>
        <v/>
      </c>
      <c r="H248" s="459" t="str">
        <f>IF('EXIST IP'!D227="","",'EXIST IP'!D227)</f>
        <v/>
      </c>
      <c r="I248" s="460" t="str">
        <f>IF(BASELINE!D227="","",BASELINE!D227)</f>
        <v/>
      </c>
      <c r="J248" s="420"/>
      <c r="K248" s="421"/>
      <c r="L248" s="422" t="str">
        <f>IF(FINAL!D227=0,"",FINAL!D227)</f>
        <v/>
      </c>
      <c r="M248" s="421"/>
      <c r="N248" s="421"/>
      <c r="O248" s="421"/>
      <c r="P248" s="423" t="str">
        <f t="shared" si="242"/>
        <v/>
      </c>
      <c r="Q248" s="424" t="str">
        <f t="shared" si="243"/>
        <v/>
      </c>
      <c r="R248" s="456"/>
      <c r="S248" s="452" t="str">
        <f t="shared" si="219"/>
        <v/>
      </c>
      <c r="T248" s="427" t="str">
        <f>IF(OR(BASELINE!I227&gt;BASELINE!J227,FINAL!I227&gt;FINAL!J227),"M.D.","")</f>
        <v/>
      </c>
      <c r="U248" s="428" t="str">
        <f t="shared" si="244"/>
        <v/>
      </c>
      <c r="V248" s="429" t="str">
        <f t="shared" si="245"/>
        <v/>
      </c>
      <c r="W248" s="429" t="str">
        <f t="shared" si="246"/>
        <v/>
      </c>
      <c r="X248" s="430" t="str">
        <f t="shared" si="220"/>
        <v/>
      </c>
      <c r="Y248" s="429" t="str">
        <f t="shared" si="221"/>
        <v/>
      </c>
      <c r="Z248" s="429" t="str">
        <f t="shared" si="222"/>
        <v/>
      </c>
      <c r="AA248" s="429" t="str">
        <f t="shared" si="223"/>
        <v/>
      </c>
      <c r="AB248" s="429" t="str">
        <f t="shared" si="224"/>
        <v/>
      </c>
      <c r="AC248" s="429" t="str">
        <f t="shared" si="225"/>
        <v/>
      </c>
      <c r="AD248" s="429" t="str">
        <f t="shared" si="226"/>
        <v/>
      </c>
      <c r="AE248" s="429" t="str">
        <f t="shared" si="247"/>
        <v/>
      </c>
      <c r="AF248" s="429" t="str">
        <f t="shared" si="237"/>
        <v/>
      </c>
      <c r="AG248" s="429" t="str">
        <f t="shared" si="227"/>
        <v/>
      </c>
      <c r="AH248" s="429" t="str">
        <f t="shared" si="228"/>
        <v/>
      </c>
      <c r="AI248" s="431" t="str">
        <f t="shared" si="238"/>
        <v/>
      </c>
      <c r="AJ248" s="429" t="str">
        <f t="shared" si="248"/>
        <v/>
      </c>
      <c r="AK248" s="429" t="str">
        <f t="shared" si="249"/>
        <v/>
      </c>
      <c r="AL248" s="429" t="str">
        <f t="shared" si="250"/>
        <v/>
      </c>
      <c r="AM248" s="429" t="str">
        <f t="shared" si="251"/>
        <v/>
      </c>
      <c r="AN248" s="432"/>
      <c r="AO248" s="432"/>
      <c r="AP248" s="205"/>
      <c r="AQ248" s="205"/>
      <c r="AR248" s="205"/>
      <c r="AS248" s="205"/>
      <c r="AT248" s="205"/>
      <c r="AU248" s="205"/>
      <c r="AV248" s="205"/>
      <c r="AW248" s="205"/>
      <c r="AX248" s="205"/>
      <c r="AY248" s="205"/>
      <c r="AZ248" s="432"/>
      <c r="BU248" s="152">
        <v>226</v>
      </c>
      <c r="BV248" s="433" t="str">
        <f t="shared" si="239"/>
        <v/>
      </c>
      <c r="BW248" s="433" t="str">
        <f t="shared" si="240"/>
        <v/>
      </c>
      <c r="BX248" s="434" t="str">
        <f t="shared" si="241"/>
        <v/>
      </c>
      <c r="BY248" s="205" t="str">
        <f t="shared" si="229"/>
        <v/>
      </c>
      <c r="BZ248" s="205" t="str">
        <f t="shared" si="230"/>
        <v/>
      </c>
      <c r="CA248" s="207" t="str">
        <f t="shared" si="231"/>
        <v/>
      </c>
      <c r="CB248" s="453" t="str">
        <f>IF(BY248="","",COUNTIF(BY$23:BY247,"&lt;1")+1)</f>
        <v/>
      </c>
      <c r="CC248" s="205" t="str">
        <f t="shared" si="232"/>
        <v/>
      </c>
      <c r="CD248" s="436" t="str">
        <f t="shared" si="233"/>
        <v/>
      </c>
      <c r="CE248" s="433" t="str">
        <f t="shared" si="236"/>
        <v/>
      </c>
      <c r="CF248" s="438" t="str">
        <f t="shared" si="234"/>
        <v/>
      </c>
      <c r="CG248" s="433" t="str">
        <f t="shared" si="235"/>
        <v/>
      </c>
      <c r="CH248" s="439"/>
      <c r="CI248" s="205" t="str">
        <f t="shared" si="252"/>
        <v/>
      </c>
      <c r="CJ248" s="205" t="str">
        <f t="shared" si="253"/>
        <v/>
      </c>
      <c r="CK248" s="205" t="str">
        <f>IF(OR(N248="PIPAY450",N248="PIPAY900"),MRIt(J248,M248,V248,N248),IF(N248="OGFConNEW",MRIt(H248,M248,V248,N248),IF(N248="PIOGFCPAY450",MAX(60,(0.3*J248)+35),"")))</f>
        <v/>
      </c>
      <c r="CL248" s="205" t="str">
        <f t="shared" si="254"/>
        <v/>
      </c>
      <c r="CM248" s="208">
        <f t="shared" si="255"/>
        <v>0</v>
      </c>
      <c r="CN248" s="440" t="str">
        <f>IFERROR(IF(N248="60PAY900",ADJ60x(CM248),IF(N248="75PAY450",ADJ75x(CM248),IF(N248="PIPAY900",ADJPoTthick(CM248,CL248),IF(N248="PIPAY450",ADJPoTthin(CM248,CL248),IF(N248="OGFConNEW",ADJPoTogfc(CL248),""))))),"must corr")</f>
        <v/>
      </c>
      <c r="CO248" s="441" t="str">
        <f t="shared" si="256"/>
        <v/>
      </c>
      <c r="CQ248" s="205" t="str">
        <f t="shared" si="257"/>
        <v/>
      </c>
      <c r="CR248" s="205" t="str">
        <f>IF(OR(N248="PIPAY450",N248="PIPAY900",N248="PIOGFCPAY450",N248="75OGFCPAY450"),MRIt(J248,M248,V248,N248),IF(N248="OGFConNEW",MRIt(H248,M248,V248,N248),""))</f>
        <v/>
      </c>
      <c r="CS248" s="205" t="str">
        <f t="shared" si="258"/>
        <v/>
      </c>
      <c r="CT248" s="208" t="str">
        <f t="shared" si="259"/>
        <v/>
      </c>
      <c r="CU248" s="440" t="str">
        <f>IFERROR(IF(N248="60PAY900",ADJ60x(CT248),IF(N248="75PAY450",ADJ75x(CT248),IF(N248="PIPAY900",ADJPoTthick(CT248,CS248),IF(N248="PIPAY450",ADJPoTthin(CT248,CS248),IF(N248="OGFConNEW",ADJPoTogfc(CS248),""))))),"must corr")</f>
        <v/>
      </c>
      <c r="CV248" s="442" t="str">
        <f t="shared" si="260"/>
        <v/>
      </c>
      <c r="CW248" s="443"/>
      <c r="CY248" s="207"/>
      <c r="CZ248" s="444" t="s">
        <v>1876</v>
      </c>
      <c r="DA248" s="445" t="str">
        <f>IFERROR(IF(AZ248=TRUE,corval(CO248,CV248),CO248),CZ248)</f>
        <v/>
      </c>
      <c r="DB248" s="205" t="b">
        <f t="shared" si="261"/>
        <v>0</v>
      </c>
      <c r="DC248" s="205" t="b">
        <f t="shared" si="262"/>
        <v>1</v>
      </c>
      <c r="DD248" s="205" t="b">
        <f t="shared" si="263"/>
        <v>1</v>
      </c>
      <c r="DE248" s="446" t="str">
        <f t="shared" si="264"/>
        <v/>
      </c>
      <c r="DG248" s="208" t="str">
        <f t="shared" si="265"/>
        <v/>
      </c>
      <c r="DH248" s="208">
        <f t="shared" si="266"/>
        <v>0</v>
      </c>
      <c r="DI248" s="205" t="e">
        <f t="shared" si="267"/>
        <v>#VALUE!</v>
      </c>
      <c r="DJ248" s="205" t="e">
        <f t="shared" si="268"/>
        <v>#VALUE!</v>
      </c>
      <c r="DK248" s="205" t="e">
        <f t="shared" si="269"/>
        <v>#VALUE!</v>
      </c>
      <c r="DM248" s="208">
        <f t="shared" si="270"/>
        <v>0</v>
      </c>
      <c r="DN248" s="208">
        <f t="shared" si="271"/>
        <v>0</v>
      </c>
      <c r="DO248" s="205">
        <f t="shared" si="272"/>
        <v>75</v>
      </c>
      <c r="DP248" s="205">
        <f t="shared" si="273"/>
        <v>0</v>
      </c>
      <c r="DQ248" s="446" t="e">
        <f t="shared" ca="1" si="274"/>
        <v>#NAME?</v>
      </c>
      <c r="DR248" s="446" t="e">
        <f t="shared" ca="1" si="275"/>
        <v>#NAME?</v>
      </c>
      <c r="DT248" s="208">
        <f t="shared" si="276"/>
        <v>0</v>
      </c>
      <c r="DU248" s="446" t="e">
        <f t="shared" ca="1" si="277"/>
        <v>#NAME?</v>
      </c>
      <c r="DV248" s="446" t="e">
        <f t="shared" ca="1" si="278"/>
        <v>#NAME?</v>
      </c>
    </row>
    <row r="249" spans="1:126" ht="15.75" x14ac:dyDescent="0.25">
      <c r="A249" s="448" t="str">
        <f>IFERROR(ROUNDUP(IF(OR(N249="PIPAY450",N249="PIPAY900"),MRIt(J249,M249,V249,N249),IF(N249="PIOGFCPAY450",MAX(60,(0.3*J249)+35),"")),1),"")</f>
        <v/>
      </c>
      <c r="B249" s="413">
        <v>227</v>
      </c>
      <c r="C249" s="414"/>
      <c r="D249" s="449"/>
      <c r="E249" s="416" t="str">
        <f>IF('EXIST IP'!A228="","",'EXIST IP'!A228)</f>
        <v/>
      </c>
      <c r="F249" s="450" t="str">
        <f>IF('EXIST IP'!B228="","",'EXIST IP'!B228)</f>
        <v/>
      </c>
      <c r="G249" s="450" t="str">
        <f>IF('EXIST IP'!C228="","",'EXIST IP'!C228)</f>
        <v/>
      </c>
      <c r="H249" s="418" t="str">
        <f>IF('EXIST IP'!D228="","",'EXIST IP'!D228)</f>
        <v/>
      </c>
      <c r="I249" s="451" t="str">
        <f>IF(BASELINE!D228="","",BASELINE!D228)</f>
        <v/>
      </c>
      <c r="J249" s="420"/>
      <c r="K249" s="421"/>
      <c r="L249" s="422" t="str">
        <f>IF(FINAL!D228=0,"",FINAL!D228)</f>
        <v/>
      </c>
      <c r="M249" s="421"/>
      <c r="N249" s="421"/>
      <c r="O249" s="421"/>
      <c r="P249" s="423" t="str">
        <f t="shared" si="242"/>
        <v/>
      </c>
      <c r="Q249" s="424" t="str">
        <f t="shared" si="243"/>
        <v/>
      </c>
      <c r="R249" s="456"/>
      <c r="S249" s="452" t="str">
        <f t="shared" si="219"/>
        <v/>
      </c>
      <c r="T249" s="427" t="str">
        <f>IF(OR(BASELINE!I228&gt;BASELINE!J228,FINAL!I228&gt;FINAL!J228),"M.D.","")</f>
        <v/>
      </c>
      <c r="U249" s="428" t="str">
        <f t="shared" si="244"/>
        <v/>
      </c>
      <c r="V249" s="429" t="str">
        <f t="shared" si="245"/>
        <v/>
      </c>
      <c r="W249" s="429" t="str">
        <f t="shared" si="246"/>
        <v/>
      </c>
      <c r="X249" s="430" t="str">
        <f t="shared" si="220"/>
        <v/>
      </c>
      <c r="Y249" s="429" t="str">
        <f t="shared" si="221"/>
        <v/>
      </c>
      <c r="Z249" s="429" t="str">
        <f t="shared" si="222"/>
        <v/>
      </c>
      <c r="AA249" s="429" t="str">
        <f t="shared" si="223"/>
        <v/>
      </c>
      <c r="AB249" s="429" t="str">
        <f t="shared" si="224"/>
        <v/>
      </c>
      <c r="AC249" s="429" t="str">
        <f t="shared" si="225"/>
        <v/>
      </c>
      <c r="AD249" s="429" t="str">
        <f t="shared" si="226"/>
        <v/>
      </c>
      <c r="AE249" s="429" t="str">
        <f t="shared" si="247"/>
        <v/>
      </c>
      <c r="AF249" s="429" t="str">
        <f t="shared" si="237"/>
        <v/>
      </c>
      <c r="AG249" s="429" t="str">
        <f t="shared" si="227"/>
        <v/>
      </c>
      <c r="AH249" s="429" t="str">
        <f t="shared" si="228"/>
        <v/>
      </c>
      <c r="AI249" s="431" t="str">
        <f t="shared" si="238"/>
        <v/>
      </c>
      <c r="AJ249" s="429" t="str">
        <f t="shared" si="248"/>
        <v/>
      </c>
      <c r="AK249" s="429" t="str">
        <f t="shared" si="249"/>
        <v/>
      </c>
      <c r="AL249" s="429" t="str">
        <f t="shared" si="250"/>
        <v/>
      </c>
      <c r="AM249" s="429" t="str">
        <f t="shared" si="251"/>
        <v/>
      </c>
      <c r="AN249" s="432"/>
      <c r="AO249" s="432"/>
      <c r="AP249" s="205"/>
      <c r="AQ249" s="205"/>
      <c r="AR249" s="205"/>
      <c r="AS249" s="205"/>
      <c r="AT249" s="205"/>
      <c r="AU249" s="205"/>
      <c r="AV249" s="205"/>
      <c r="AW249" s="205"/>
      <c r="AX249" s="205"/>
      <c r="AY249" s="205"/>
      <c r="AZ249" s="432"/>
      <c r="BU249" s="152">
        <v>227</v>
      </c>
      <c r="BV249" s="433" t="str">
        <f t="shared" si="239"/>
        <v/>
      </c>
      <c r="BW249" s="433" t="str">
        <f t="shared" si="240"/>
        <v/>
      </c>
      <c r="BX249" s="434" t="str">
        <f t="shared" si="241"/>
        <v/>
      </c>
      <c r="BY249" s="205" t="str">
        <f t="shared" si="229"/>
        <v/>
      </c>
      <c r="BZ249" s="205" t="str">
        <f t="shared" si="230"/>
        <v/>
      </c>
      <c r="CA249" s="207" t="str">
        <f t="shared" si="231"/>
        <v/>
      </c>
      <c r="CB249" s="453" t="str">
        <f>IF(BY249="","",COUNTIF(BY$23:BY248,"&lt;1")+1)</f>
        <v/>
      </c>
      <c r="CC249" s="205" t="str">
        <f t="shared" si="232"/>
        <v/>
      </c>
      <c r="CD249" s="436" t="str">
        <f t="shared" si="233"/>
        <v/>
      </c>
      <c r="CE249" s="433" t="str">
        <f t="shared" si="236"/>
        <v/>
      </c>
      <c r="CF249" s="438" t="str">
        <f t="shared" si="234"/>
        <v/>
      </c>
      <c r="CG249" s="433" t="str">
        <f t="shared" si="235"/>
        <v/>
      </c>
      <c r="CH249" s="439"/>
      <c r="CI249" s="205" t="str">
        <f t="shared" si="252"/>
        <v/>
      </c>
      <c r="CJ249" s="205" t="str">
        <f t="shared" si="253"/>
        <v/>
      </c>
      <c r="CK249" s="205" t="str">
        <f>IF(OR(N249="PIPAY450",N249="PIPAY900"),MRIt(J249,M249,V249,N249),IF(N249="OGFConNEW",MRIt(H249,M249,V249,N249),IF(N249="PIOGFCPAY450",MAX(60,(0.3*J249)+35),"")))</f>
        <v/>
      </c>
      <c r="CL249" s="205" t="str">
        <f t="shared" si="254"/>
        <v/>
      </c>
      <c r="CM249" s="208">
        <f t="shared" si="255"/>
        <v>0</v>
      </c>
      <c r="CN249" s="440" t="str">
        <f>IFERROR(IF(N249="60PAY900",ADJ60x(CM249),IF(N249="75PAY450",ADJ75x(CM249),IF(N249="PIPAY900",ADJPoTthick(CM249,CL249),IF(N249="PIPAY450",ADJPoTthin(CM249,CL249),IF(N249="OGFConNEW",ADJPoTogfc(CL249),""))))),"must corr")</f>
        <v/>
      </c>
      <c r="CO249" s="441" t="str">
        <f t="shared" si="256"/>
        <v/>
      </c>
      <c r="CQ249" s="205" t="str">
        <f t="shared" si="257"/>
        <v/>
      </c>
      <c r="CR249" s="205" t="str">
        <f>IF(OR(N249="PIPAY450",N249="PIPAY900",N249="PIOGFCPAY450",N249="75OGFCPAY450"),MRIt(J249,M249,V249,N249),IF(N249="OGFConNEW",MRIt(H249,M249,V249,N249),""))</f>
        <v/>
      </c>
      <c r="CS249" s="205" t="str">
        <f t="shared" si="258"/>
        <v/>
      </c>
      <c r="CT249" s="208" t="str">
        <f t="shared" si="259"/>
        <v/>
      </c>
      <c r="CU249" s="440" t="str">
        <f>IFERROR(IF(N249="60PAY900",ADJ60x(CT249),IF(N249="75PAY450",ADJ75x(CT249),IF(N249="PIPAY900",ADJPoTthick(CT249,CS249),IF(N249="PIPAY450",ADJPoTthin(CT249,CS249),IF(N249="OGFConNEW",ADJPoTogfc(CS249),""))))),"must corr")</f>
        <v/>
      </c>
      <c r="CV249" s="442" t="str">
        <f t="shared" si="260"/>
        <v/>
      </c>
      <c r="CW249" s="443"/>
      <c r="CY249" s="207"/>
      <c r="CZ249" s="444" t="s">
        <v>1876</v>
      </c>
      <c r="DA249" s="445" t="str">
        <f>IFERROR(IF(AZ249=TRUE,corval(CO249,CV249),CO249),CZ249)</f>
        <v/>
      </c>
      <c r="DB249" s="205" t="b">
        <f t="shared" si="261"/>
        <v>0</v>
      </c>
      <c r="DC249" s="205" t="b">
        <f t="shared" si="262"/>
        <v>1</v>
      </c>
      <c r="DD249" s="205" t="b">
        <f t="shared" si="263"/>
        <v>1</v>
      </c>
      <c r="DE249" s="446" t="str">
        <f t="shared" si="264"/>
        <v/>
      </c>
      <c r="DG249" s="208" t="str">
        <f t="shared" si="265"/>
        <v/>
      </c>
      <c r="DH249" s="208">
        <f t="shared" si="266"/>
        <v>0</v>
      </c>
      <c r="DI249" s="205" t="e">
        <f t="shared" si="267"/>
        <v>#VALUE!</v>
      </c>
      <c r="DJ249" s="205" t="e">
        <f t="shared" si="268"/>
        <v>#VALUE!</v>
      </c>
      <c r="DK249" s="205" t="e">
        <f t="shared" si="269"/>
        <v>#VALUE!</v>
      </c>
      <c r="DM249" s="208">
        <f t="shared" si="270"/>
        <v>0</v>
      </c>
      <c r="DN249" s="208">
        <f t="shared" si="271"/>
        <v>0</v>
      </c>
      <c r="DO249" s="205">
        <f t="shared" si="272"/>
        <v>75</v>
      </c>
      <c r="DP249" s="205">
        <f t="shared" si="273"/>
        <v>0</v>
      </c>
      <c r="DQ249" s="446" t="e">
        <f t="shared" ca="1" si="274"/>
        <v>#NAME?</v>
      </c>
      <c r="DR249" s="446" t="e">
        <f t="shared" ca="1" si="275"/>
        <v>#NAME?</v>
      </c>
      <c r="DT249" s="208">
        <f t="shared" si="276"/>
        <v>0</v>
      </c>
      <c r="DU249" s="446" t="e">
        <f t="shared" ca="1" si="277"/>
        <v>#NAME?</v>
      </c>
      <c r="DV249" s="446" t="e">
        <f t="shared" ca="1" si="278"/>
        <v>#NAME?</v>
      </c>
    </row>
    <row r="250" spans="1:126" ht="16.5" thickBot="1" x14ac:dyDescent="0.3">
      <c r="A250" s="448" t="str">
        <f>IFERROR(ROUNDUP(IF(OR(N250="PIPAY450",N250="PIPAY900"),MRIt(J250,M250,V250,N250),IF(N250="PIOGFCPAY450",MAX(60,(0.3*J250)+35),"")),1),"")</f>
        <v/>
      </c>
      <c r="B250" s="413">
        <v>228</v>
      </c>
      <c r="C250" s="414"/>
      <c r="D250" s="449"/>
      <c r="E250" s="457" t="str">
        <f>IF('EXIST IP'!A229="","",'EXIST IP'!A229)</f>
        <v/>
      </c>
      <c r="F250" s="458" t="str">
        <f>IF('EXIST IP'!B229="","",'EXIST IP'!B229)</f>
        <v/>
      </c>
      <c r="G250" s="458" t="str">
        <f>IF('EXIST IP'!C229="","",'EXIST IP'!C229)</f>
        <v/>
      </c>
      <c r="H250" s="459" t="str">
        <f>IF('EXIST IP'!D229="","",'EXIST IP'!D229)</f>
        <v/>
      </c>
      <c r="I250" s="460" t="str">
        <f>IF(BASELINE!D229="","",BASELINE!D229)</f>
        <v/>
      </c>
      <c r="J250" s="420"/>
      <c r="K250" s="421"/>
      <c r="L250" s="422" t="str">
        <f>IF(FINAL!D229=0,"",FINAL!D229)</f>
        <v/>
      </c>
      <c r="M250" s="421"/>
      <c r="N250" s="421"/>
      <c r="O250" s="421"/>
      <c r="P250" s="423" t="str">
        <f t="shared" si="242"/>
        <v/>
      </c>
      <c r="Q250" s="424" t="str">
        <f t="shared" si="243"/>
        <v/>
      </c>
      <c r="R250" s="456"/>
      <c r="S250" s="452" t="str">
        <f t="shared" si="219"/>
        <v/>
      </c>
      <c r="T250" s="427" t="str">
        <f>IF(OR(BASELINE!I229&gt;BASELINE!J229,FINAL!I229&gt;FINAL!J229),"M.D.","")</f>
        <v/>
      </c>
      <c r="U250" s="428" t="str">
        <f t="shared" si="244"/>
        <v/>
      </c>
      <c r="V250" s="429" t="str">
        <f t="shared" si="245"/>
        <v/>
      </c>
      <c r="W250" s="429" t="str">
        <f t="shared" si="246"/>
        <v/>
      </c>
      <c r="X250" s="430" t="str">
        <f t="shared" si="220"/>
        <v/>
      </c>
      <c r="Y250" s="429" t="str">
        <f t="shared" si="221"/>
        <v/>
      </c>
      <c r="Z250" s="429" t="str">
        <f t="shared" si="222"/>
        <v/>
      </c>
      <c r="AA250" s="429" t="str">
        <f t="shared" si="223"/>
        <v/>
      </c>
      <c r="AB250" s="429" t="str">
        <f t="shared" si="224"/>
        <v/>
      </c>
      <c r="AC250" s="429" t="str">
        <f t="shared" si="225"/>
        <v/>
      </c>
      <c r="AD250" s="429" t="str">
        <f t="shared" si="226"/>
        <v/>
      </c>
      <c r="AE250" s="429" t="str">
        <f t="shared" si="247"/>
        <v/>
      </c>
      <c r="AF250" s="429" t="str">
        <f t="shared" si="237"/>
        <v/>
      </c>
      <c r="AG250" s="429" t="str">
        <f t="shared" si="227"/>
        <v/>
      </c>
      <c r="AH250" s="429" t="str">
        <f t="shared" si="228"/>
        <v/>
      </c>
      <c r="AI250" s="431" t="str">
        <f t="shared" si="238"/>
        <v/>
      </c>
      <c r="AJ250" s="429" t="str">
        <f t="shared" si="248"/>
        <v/>
      </c>
      <c r="AK250" s="429" t="str">
        <f t="shared" si="249"/>
        <v/>
      </c>
      <c r="AL250" s="429" t="str">
        <f t="shared" si="250"/>
        <v/>
      </c>
      <c r="AM250" s="429" t="str">
        <f t="shared" si="251"/>
        <v/>
      </c>
      <c r="AN250" s="432"/>
      <c r="AO250" s="432"/>
      <c r="AP250" s="205"/>
      <c r="AQ250" s="205"/>
      <c r="AR250" s="205"/>
      <c r="AS250" s="205"/>
      <c r="AT250" s="205"/>
      <c r="AU250" s="205"/>
      <c r="AV250" s="205"/>
      <c r="AW250" s="205"/>
      <c r="AX250" s="205"/>
      <c r="AY250" s="205"/>
      <c r="AZ250" s="432"/>
      <c r="BU250" s="152">
        <v>228</v>
      </c>
      <c r="BV250" s="433" t="str">
        <f t="shared" si="239"/>
        <v/>
      </c>
      <c r="BW250" s="433" t="str">
        <f t="shared" si="240"/>
        <v/>
      </c>
      <c r="BX250" s="434" t="str">
        <f t="shared" si="241"/>
        <v/>
      </c>
      <c r="BY250" s="205" t="str">
        <f t="shared" si="229"/>
        <v/>
      </c>
      <c r="BZ250" s="205" t="str">
        <f t="shared" si="230"/>
        <v/>
      </c>
      <c r="CA250" s="207" t="str">
        <f t="shared" si="231"/>
        <v/>
      </c>
      <c r="CB250" s="453" t="str">
        <f>IF(BY250="","",COUNTIF(BY$23:BY249,"&lt;1")+1)</f>
        <v/>
      </c>
      <c r="CC250" s="205" t="str">
        <f t="shared" si="232"/>
        <v/>
      </c>
      <c r="CD250" s="436" t="str">
        <f t="shared" si="233"/>
        <v/>
      </c>
      <c r="CE250" s="433" t="str">
        <f t="shared" si="236"/>
        <v/>
      </c>
      <c r="CF250" s="438" t="str">
        <f t="shared" si="234"/>
        <v/>
      </c>
      <c r="CG250" s="433" t="str">
        <f t="shared" si="235"/>
        <v/>
      </c>
      <c r="CH250" s="439"/>
      <c r="CI250" s="205" t="str">
        <f t="shared" si="252"/>
        <v/>
      </c>
      <c r="CJ250" s="205" t="str">
        <f t="shared" si="253"/>
        <v/>
      </c>
      <c r="CK250" s="205" t="str">
        <f>IF(OR(N250="PIPAY450",N250="PIPAY900"),MRIt(J250,M250,V250,N250),IF(N250="OGFConNEW",MRIt(H250,M250,V250,N250),IF(N250="PIOGFCPAY450",MAX(60,(0.3*J250)+35),"")))</f>
        <v/>
      </c>
      <c r="CL250" s="205" t="str">
        <f t="shared" si="254"/>
        <v/>
      </c>
      <c r="CM250" s="208">
        <f t="shared" si="255"/>
        <v>0</v>
      </c>
      <c r="CN250" s="440" t="str">
        <f>IFERROR(IF(N250="60PAY900",ADJ60x(CM250),IF(N250="75PAY450",ADJ75x(CM250),IF(N250="PIPAY900",ADJPoTthick(CM250,CL250),IF(N250="PIPAY450",ADJPoTthin(CM250,CL250),IF(N250="OGFConNEW",ADJPoTogfc(CL250),""))))),"must corr")</f>
        <v/>
      </c>
      <c r="CO250" s="441" t="str">
        <f t="shared" si="256"/>
        <v/>
      </c>
      <c r="CQ250" s="205" t="str">
        <f t="shared" si="257"/>
        <v/>
      </c>
      <c r="CR250" s="205" t="str">
        <f>IF(OR(N250="PIPAY450",N250="PIPAY900",N250="PIOGFCPAY450",N250="75OGFCPAY450"),MRIt(J250,M250,V250,N250),IF(N250="OGFConNEW",MRIt(H250,M250,V250,N250),""))</f>
        <v/>
      </c>
      <c r="CS250" s="205" t="str">
        <f t="shared" si="258"/>
        <v/>
      </c>
      <c r="CT250" s="208" t="str">
        <f t="shared" si="259"/>
        <v/>
      </c>
      <c r="CU250" s="440" t="str">
        <f>IFERROR(IF(N250="60PAY900",ADJ60x(CT250),IF(N250="75PAY450",ADJ75x(CT250),IF(N250="PIPAY900",ADJPoTthick(CT250,CS250),IF(N250="PIPAY450",ADJPoTthin(CT250,CS250),IF(N250="OGFConNEW",ADJPoTogfc(CS250),""))))),"must corr")</f>
        <v/>
      </c>
      <c r="CV250" s="442" t="str">
        <f t="shared" si="260"/>
        <v/>
      </c>
      <c r="CW250" s="443"/>
      <c r="CY250" s="207"/>
      <c r="CZ250" s="444" t="s">
        <v>1876</v>
      </c>
      <c r="DA250" s="445" t="str">
        <f>IFERROR(IF(AZ250=TRUE,corval(CO250,CV250),CO250),CZ250)</f>
        <v/>
      </c>
      <c r="DB250" s="205" t="b">
        <f t="shared" si="261"/>
        <v>0</v>
      </c>
      <c r="DC250" s="205" t="b">
        <f t="shared" si="262"/>
        <v>1</v>
      </c>
      <c r="DD250" s="205" t="b">
        <f t="shared" si="263"/>
        <v>1</v>
      </c>
      <c r="DE250" s="446" t="str">
        <f t="shared" si="264"/>
        <v/>
      </c>
      <c r="DG250" s="208" t="str">
        <f t="shared" si="265"/>
        <v/>
      </c>
      <c r="DH250" s="208">
        <f t="shared" si="266"/>
        <v>0</v>
      </c>
      <c r="DI250" s="205" t="e">
        <f t="shared" si="267"/>
        <v>#VALUE!</v>
      </c>
      <c r="DJ250" s="205" t="e">
        <f t="shared" si="268"/>
        <v>#VALUE!</v>
      </c>
      <c r="DK250" s="205" t="e">
        <f t="shared" si="269"/>
        <v>#VALUE!</v>
      </c>
      <c r="DM250" s="208">
        <f t="shared" si="270"/>
        <v>0</v>
      </c>
      <c r="DN250" s="208">
        <f t="shared" si="271"/>
        <v>0</v>
      </c>
      <c r="DO250" s="205">
        <f t="shared" si="272"/>
        <v>75</v>
      </c>
      <c r="DP250" s="205">
        <f t="shared" si="273"/>
        <v>0</v>
      </c>
      <c r="DQ250" s="446" t="e">
        <f t="shared" ca="1" si="274"/>
        <v>#NAME?</v>
      </c>
      <c r="DR250" s="446" t="e">
        <f t="shared" ca="1" si="275"/>
        <v>#NAME?</v>
      </c>
      <c r="DT250" s="208">
        <f t="shared" si="276"/>
        <v>0</v>
      </c>
      <c r="DU250" s="446" t="e">
        <f t="shared" ca="1" si="277"/>
        <v>#NAME?</v>
      </c>
      <c r="DV250" s="446" t="e">
        <f t="shared" ca="1" si="278"/>
        <v>#NAME?</v>
      </c>
    </row>
    <row r="251" spans="1:126" ht="15" customHeight="1" x14ac:dyDescent="0.25">
      <c r="A251" s="448" t="str">
        <f>IFERROR(ROUNDUP(IF(OR(N251="PIPAY450",N251="PIPAY900"),MRIt(J251,M251,V251,N251),IF(N251="PIOGFCPAY450",MAX(60,(0.3*J251)+35),"")),1),"")</f>
        <v/>
      </c>
      <c r="B251" s="413">
        <v>229</v>
      </c>
      <c r="C251" s="414"/>
      <c r="D251" s="449"/>
      <c r="E251" s="416" t="str">
        <f>IF('EXIST IP'!A230="","",'EXIST IP'!A230)</f>
        <v/>
      </c>
      <c r="F251" s="450" t="str">
        <f>IF('EXIST IP'!B230="","",'EXIST IP'!B230)</f>
        <v/>
      </c>
      <c r="G251" s="450" t="str">
        <f>IF('EXIST IP'!C230="","",'EXIST IP'!C230)</f>
        <v/>
      </c>
      <c r="H251" s="418" t="str">
        <f>IF('EXIST IP'!D230="","",'EXIST IP'!D230)</f>
        <v/>
      </c>
      <c r="I251" s="451" t="str">
        <f>IF(BASELINE!D230="","",BASELINE!D230)</f>
        <v/>
      </c>
      <c r="J251" s="420"/>
      <c r="K251" s="421"/>
      <c r="L251" s="422" t="str">
        <f>IF(FINAL!D230=0,"",FINAL!D230)</f>
        <v/>
      </c>
      <c r="M251" s="421"/>
      <c r="N251" s="421"/>
      <c r="O251" s="421"/>
      <c r="P251" s="423" t="str">
        <f t="shared" si="242"/>
        <v/>
      </c>
      <c r="Q251" s="424" t="str">
        <f t="shared" si="243"/>
        <v/>
      </c>
      <c r="R251" s="456"/>
      <c r="S251" s="452" t="str">
        <f t="shared" si="219"/>
        <v/>
      </c>
      <c r="T251" s="427" t="str">
        <f>IF(OR(BASELINE!I230&gt;BASELINE!J230,FINAL!I230&gt;FINAL!J230),"M.D.","")</f>
        <v/>
      </c>
      <c r="U251" s="428" t="str">
        <f t="shared" si="244"/>
        <v/>
      </c>
      <c r="V251" s="429" t="str">
        <f t="shared" si="245"/>
        <v/>
      </c>
      <c r="W251" s="429" t="str">
        <f t="shared" si="246"/>
        <v/>
      </c>
      <c r="X251" s="430" t="str">
        <f t="shared" si="220"/>
        <v/>
      </c>
      <c r="Y251" s="429" t="str">
        <f t="shared" si="221"/>
        <v/>
      </c>
      <c r="Z251" s="429" t="str">
        <f t="shared" si="222"/>
        <v/>
      </c>
      <c r="AA251" s="429" t="str">
        <f t="shared" si="223"/>
        <v/>
      </c>
      <c r="AB251" s="429" t="str">
        <f t="shared" si="224"/>
        <v/>
      </c>
      <c r="AC251" s="429" t="str">
        <f t="shared" si="225"/>
        <v/>
      </c>
      <c r="AD251" s="429" t="str">
        <f t="shared" si="226"/>
        <v/>
      </c>
      <c r="AE251" s="429" t="str">
        <f t="shared" si="247"/>
        <v/>
      </c>
      <c r="AF251" s="429" t="str">
        <f t="shared" si="237"/>
        <v/>
      </c>
      <c r="AG251" s="429" t="str">
        <f t="shared" si="227"/>
        <v/>
      </c>
      <c r="AH251" s="429" t="str">
        <f t="shared" si="228"/>
        <v/>
      </c>
      <c r="AI251" s="431" t="str">
        <f t="shared" si="238"/>
        <v/>
      </c>
      <c r="AJ251" s="429" t="str">
        <f t="shared" si="248"/>
        <v/>
      </c>
      <c r="AK251" s="429" t="str">
        <f t="shared" si="249"/>
        <v/>
      </c>
      <c r="AL251" s="429" t="str">
        <f t="shared" si="250"/>
        <v/>
      </c>
      <c r="AM251" s="429" t="str">
        <f t="shared" si="251"/>
        <v/>
      </c>
      <c r="AN251" s="432"/>
      <c r="AO251" s="432"/>
      <c r="AP251" s="205"/>
      <c r="AQ251" s="205"/>
      <c r="AR251" s="205"/>
      <c r="AS251" s="205"/>
      <c r="AT251" s="205"/>
      <c r="AU251" s="205"/>
      <c r="AV251" s="205"/>
      <c r="AW251" s="205"/>
      <c r="AX251" s="205"/>
      <c r="AY251" s="205"/>
      <c r="AZ251" s="432"/>
      <c r="BU251" s="152">
        <v>229</v>
      </c>
      <c r="BV251" s="433" t="str">
        <f t="shared" si="239"/>
        <v/>
      </c>
      <c r="BW251" s="433" t="str">
        <f t="shared" si="240"/>
        <v/>
      </c>
      <c r="BX251" s="434" t="str">
        <f t="shared" si="241"/>
        <v/>
      </c>
      <c r="BY251" s="205" t="str">
        <f t="shared" si="229"/>
        <v/>
      </c>
      <c r="BZ251" s="205" t="str">
        <f t="shared" si="230"/>
        <v/>
      </c>
      <c r="CA251" s="207" t="str">
        <f t="shared" si="231"/>
        <v/>
      </c>
      <c r="CB251" s="453" t="str">
        <f>IF(BY251="","",COUNTIF(BY$23:BY250,"&lt;1")+1)</f>
        <v/>
      </c>
      <c r="CC251" s="205" t="str">
        <f t="shared" si="232"/>
        <v/>
      </c>
      <c r="CD251" s="436" t="str">
        <f t="shared" si="233"/>
        <v/>
      </c>
      <c r="CE251" s="433" t="str">
        <f t="shared" si="236"/>
        <v/>
      </c>
      <c r="CF251" s="438" t="str">
        <f t="shared" si="234"/>
        <v/>
      </c>
      <c r="CG251" s="433" t="str">
        <f t="shared" si="235"/>
        <v/>
      </c>
      <c r="CH251" s="439"/>
      <c r="CI251" s="205" t="str">
        <f t="shared" si="252"/>
        <v/>
      </c>
      <c r="CJ251" s="205" t="str">
        <f t="shared" si="253"/>
        <v/>
      </c>
      <c r="CK251" s="205" t="str">
        <f>IF(OR(N251="PIPAY450",N251="PIPAY900"),MRIt(J251,M251,V251,N251),IF(N251="OGFConNEW",MRIt(H251,M251,V251,N251),IF(N251="PIOGFCPAY450",MAX(60,(0.3*J251)+35),"")))</f>
        <v/>
      </c>
      <c r="CL251" s="205" t="str">
        <f t="shared" si="254"/>
        <v/>
      </c>
      <c r="CM251" s="208">
        <f t="shared" si="255"/>
        <v>0</v>
      </c>
      <c r="CN251" s="440" t="str">
        <f>IFERROR(IF(N251="60PAY900",ADJ60x(CM251),IF(N251="75PAY450",ADJ75x(CM251),IF(N251="PIPAY900",ADJPoTthick(CM251,CL251),IF(N251="PIPAY450",ADJPoTthin(CM251,CL251),IF(N251="OGFConNEW",ADJPoTogfc(CL251),""))))),"must corr")</f>
        <v/>
      </c>
      <c r="CO251" s="441" t="str">
        <f t="shared" si="256"/>
        <v/>
      </c>
      <c r="CQ251" s="205" t="str">
        <f t="shared" si="257"/>
        <v/>
      </c>
      <c r="CR251" s="205" t="str">
        <f>IF(OR(N251="PIPAY450",N251="PIPAY900",N251="PIOGFCPAY450",N251="75OGFCPAY450"),MRIt(J251,M251,V251,N251),IF(N251="OGFConNEW",MRIt(H251,M251,V251,N251),""))</f>
        <v/>
      </c>
      <c r="CS251" s="205" t="str">
        <f t="shared" si="258"/>
        <v/>
      </c>
      <c r="CT251" s="208" t="str">
        <f t="shared" si="259"/>
        <v/>
      </c>
      <c r="CU251" s="440" t="str">
        <f>IFERROR(IF(N251="60PAY900",ADJ60x(CT251),IF(N251="75PAY450",ADJ75x(CT251),IF(N251="PIPAY900",ADJPoTthick(CT251,CS251),IF(N251="PIPAY450",ADJPoTthin(CT251,CS251),IF(N251="OGFConNEW",ADJPoTogfc(CS251),""))))),"must corr")</f>
        <v/>
      </c>
      <c r="CV251" s="442" t="str">
        <f t="shared" si="260"/>
        <v/>
      </c>
      <c r="CW251" s="443"/>
      <c r="CY251" s="207"/>
      <c r="CZ251" s="444" t="s">
        <v>1876</v>
      </c>
      <c r="DA251" s="445" t="str">
        <f>IFERROR(IF(AZ251=TRUE,corval(CO251,CV251),CO251),CZ251)</f>
        <v/>
      </c>
      <c r="DB251" s="205" t="b">
        <f t="shared" si="261"/>
        <v>0</v>
      </c>
      <c r="DC251" s="205" t="b">
        <f t="shared" si="262"/>
        <v>1</v>
      </c>
      <c r="DD251" s="205" t="b">
        <f t="shared" si="263"/>
        <v>1</v>
      </c>
      <c r="DE251" s="446" t="str">
        <f t="shared" si="264"/>
        <v/>
      </c>
      <c r="DG251" s="208" t="str">
        <f t="shared" si="265"/>
        <v/>
      </c>
      <c r="DH251" s="208">
        <f t="shared" si="266"/>
        <v>0</v>
      </c>
      <c r="DI251" s="205" t="e">
        <f t="shared" si="267"/>
        <v>#VALUE!</v>
      </c>
      <c r="DJ251" s="205" t="e">
        <f t="shared" si="268"/>
        <v>#VALUE!</v>
      </c>
      <c r="DK251" s="205" t="e">
        <f t="shared" si="269"/>
        <v>#VALUE!</v>
      </c>
      <c r="DM251" s="208">
        <f t="shared" si="270"/>
        <v>0</v>
      </c>
      <c r="DN251" s="208">
        <f t="shared" si="271"/>
        <v>0</v>
      </c>
      <c r="DO251" s="205">
        <f t="shared" si="272"/>
        <v>75</v>
      </c>
      <c r="DP251" s="205">
        <f t="shared" si="273"/>
        <v>0</v>
      </c>
      <c r="DQ251" s="446" t="e">
        <f t="shared" ca="1" si="274"/>
        <v>#NAME?</v>
      </c>
      <c r="DR251" s="446" t="e">
        <f t="shared" ca="1" si="275"/>
        <v>#NAME?</v>
      </c>
      <c r="DT251" s="208">
        <f t="shared" si="276"/>
        <v>0</v>
      </c>
      <c r="DU251" s="446" t="e">
        <f t="shared" ca="1" si="277"/>
        <v>#NAME?</v>
      </c>
      <c r="DV251" s="446" t="e">
        <f t="shared" ca="1" si="278"/>
        <v>#NAME?</v>
      </c>
    </row>
    <row r="252" spans="1:126" ht="16.5" thickBot="1" x14ac:dyDescent="0.3">
      <c r="A252" s="448" t="str">
        <f>IFERROR(ROUNDUP(IF(OR(N252="PIPAY450",N252="PIPAY900"),MRIt(J252,M252,V252,N252),IF(N252="PIOGFCPAY450",MAX(60,(0.3*J252)+35),"")),1),"")</f>
        <v/>
      </c>
      <c r="B252" s="413">
        <v>230</v>
      </c>
      <c r="C252" s="414"/>
      <c r="D252" s="449"/>
      <c r="E252" s="457" t="str">
        <f>IF('EXIST IP'!A231="","",'EXIST IP'!A231)</f>
        <v/>
      </c>
      <c r="F252" s="458" t="str">
        <f>IF('EXIST IP'!B231="","",'EXIST IP'!B231)</f>
        <v/>
      </c>
      <c r="G252" s="458" t="str">
        <f>IF('EXIST IP'!C231="","",'EXIST IP'!C231)</f>
        <v/>
      </c>
      <c r="H252" s="459" t="str">
        <f>IF('EXIST IP'!D231="","",'EXIST IP'!D231)</f>
        <v/>
      </c>
      <c r="I252" s="460" t="str">
        <f>IF(BASELINE!D231="","",BASELINE!D231)</f>
        <v/>
      </c>
      <c r="J252" s="420"/>
      <c r="K252" s="421"/>
      <c r="L252" s="422" t="str">
        <f>IF(FINAL!D231=0,"",FINAL!D231)</f>
        <v/>
      </c>
      <c r="M252" s="421"/>
      <c r="N252" s="421"/>
      <c r="O252" s="421"/>
      <c r="P252" s="423" t="str">
        <f t="shared" si="242"/>
        <v/>
      </c>
      <c r="Q252" s="424" t="str">
        <f t="shared" si="243"/>
        <v/>
      </c>
      <c r="R252" s="456"/>
      <c r="S252" s="452" t="str">
        <f t="shared" si="219"/>
        <v/>
      </c>
      <c r="T252" s="427" t="str">
        <f>IF(OR(BASELINE!I231&gt;BASELINE!J231,FINAL!I231&gt;FINAL!J231),"M.D.","")</f>
        <v/>
      </c>
      <c r="U252" s="428" t="str">
        <f t="shared" si="244"/>
        <v/>
      </c>
      <c r="V252" s="429" t="str">
        <f t="shared" si="245"/>
        <v/>
      </c>
      <c r="W252" s="429" t="str">
        <f t="shared" si="246"/>
        <v/>
      </c>
      <c r="X252" s="430" t="str">
        <f t="shared" si="220"/>
        <v/>
      </c>
      <c r="Y252" s="429" t="str">
        <f t="shared" si="221"/>
        <v/>
      </c>
      <c r="Z252" s="429" t="str">
        <f t="shared" si="222"/>
        <v/>
      </c>
      <c r="AA252" s="429" t="str">
        <f t="shared" si="223"/>
        <v/>
      </c>
      <c r="AB252" s="429" t="str">
        <f t="shared" si="224"/>
        <v/>
      </c>
      <c r="AC252" s="429" t="str">
        <f t="shared" si="225"/>
        <v/>
      </c>
      <c r="AD252" s="429" t="str">
        <f t="shared" si="226"/>
        <v/>
      </c>
      <c r="AE252" s="429" t="str">
        <f t="shared" si="247"/>
        <v/>
      </c>
      <c r="AF252" s="429" t="str">
        <f t="shared" si="237"/>
        <v/>
      </c>
      <c r="AG252" s="429" t="str">
        <f t="shared" si="227"/>
        <v/>
      </c>
      <c r="AH252" s="429" t="str">
        <f t="shared" si="228"/>
        <v/>
      </c>
      <c r="AI252" s="431" t="str">
        <f t="shared" si="238"/>
        <v/>
      </c>
      <c r="AJ252" s="429" t="str">
        <f t="shared" si="248"/>
        <v/>
      </c>
      <c r="AK252" s="429" t="str">
        <f t="shared" si="249"/>
        <v/>
      </c>
      <c r="AL252" s="429" t="str">
        <f t="shared" si="250"/>
        <v/>
      </c>
      <c r="AM252" s="429" t="str">
        <f t="shared" si="251"/>
        <v/>
      </c>
      <c r="AN252" s="432"/>
      <c r="AO252" s="432"/>
      <c r="AP252" s="205"/>
      <c r="AQ252" s="205"/>
      <c r="AR252" s="205"/>
      <c r="AS252" s="205"/>
      <c r="AT252" s="205"/>
      <c r="AU252" s="205"/>
      <c r="AV252" s="205"/>
      <c r="AW252" s="205"/>
      <c r="AX252" s="205"/>
      <c r="AY252" s="205"/>
      <c r="AZ252" s="432"/>
      <c r="BU252" s="152">
        <v>230</v>
      </c>
      <c r="BV252" s="433" t="str">
        <f t="shared" si="239"/>
        <v/>
      </c>
      <c r="BW252" s="433" t="str">
        <f t="shared" si="240"/>
        <v/>
      </c>
      <c r="BX252" s="434" t="str">
        <f t="shared" si="241"/>
        <v/>
      </c>
      <c r="BY252" s="205" t="str">
        <f t="shared" si="229"/>
        <v/>
      </c>
      <c r="BZ252" s="205" t="str">
        <f t="shared" si="230"/>
        <v/>
      </c>
      <c r="CA252" s="207" t="str">
        <f t="shared" si="231"/>
        <v/>
      </c>
      <c r="CB252" s="453" t="str">
        <f>IF(BY252="","",COUNTIF(BY$23:BY251,"&lt;1")+1)</f>
        <v/>
      </c>
      <c r="CC252" s="205" t="str">
        <f t="shared" si="232"/>
        <v/>
      </c>
      <c r="CD252" s="436" t="str">
        <f t="shared" si="233"/>
        <v/>
      </c>
      <c r="CE252" s="433" t="str">
        <f t="shared" si="236"/>
        <v/>
      </c>
      <c r="CF252" s="438" t="str">
        <f t="shared" si="234"/>
        <v/>
      </c>
      <c r="CG252" s="433" t="str">
        <f t="shared" si="235"/>
        <v/>
      </c>
      <c r="CH252" s="439"/>
      <c r="CI252" s="205" t="str">
        <f t="shared" si="252"/>
        <v/>
      </c>
      <c r="CJ252" s="205" t="str">
        <f t="shared" si="253"/>
        <v/>
      </c>
      <c r="CK252" s="205" t="str">
        <f>IF(OR(N252="PIPAY450",N252="PIPAY900"),MRIt(J252,M252,V252,N252),IF(N252="OGFConNEW",MRIt(H252,M252,V252,N252),IF(N252="PIOGFCPAY450",MAX(60,(0.3*J252)+35),"")))</f>
        <v/>
      </c>
      <c r="CL252" s="205" t="str">
        <f t="shared" si="254"/>
        <v/>
      </c>
      <c r="CM252" s="208">
        <f t="shared" si="255"/>
        <v>0</v>
      </c>
      <c r="CN252" s="440" t="str">
        <f>IFERROR(IF(N252="60PAY900",ADJ60x(CM252),IF(N252="75PAY450",ADJ75x(CM252),IF(N252="PIPAY900",ADJPoTthick(CM252,CL252),IF(N252="PIPAY450",ADJPoTthin(CM252,CL252),IF(N252="OGFConNEW",ADJPoTogfc(CL252),""))))),"must corr")</f>
        <v/>
      </c>
      <c r="CO252" s="441" t="str">
        <f t="shared" si="256"/>
        <v/>
      </c>
      <c r="CQ252" s="205" t="str">
        <f t="shared" si="257"/>
        <v/>
      </c>
      <c r="CR252" s="205" t="str">
        <f>IF(OR(N252="PIPAY450",N252="PIPAY900",N252="PIOGFCPAY450",N252="75OGFCPAY450"),MRIt(J252,M252,V252,N252),IF(N252="OGFConNEW",MRIt(H252,M252,V252,N252),""))</f>
        <v/>
      </c>
      <c r="CS252" s="205" t="str">
        <f t="shared" si="258"/>
        <v/>
      </c>
      <c r="CT252" s="208" t="str">
        <f t="shared" si="259"/>
        <v/>
      </c>
      <c r="CU252" s="440" t="str">
        <f>IFERROR(IF(N252="60PAY900",ADJ60x(CT252),IF(N252="75PAY450",ADJ75x(CT252),IF(N252="PIPAY900",ADJPoTthick(CT252,CS252),IF(N252="PIPAY450",ADJPoTthin(CT252,CS252),IF(N252="OGFConNEW",ADJPoTogfc(CS252),""))))),"must corr")</f>
        <v/>
      </c>
      <c r="CV252" s="442" t="str">
        <f t="shared" si="260"/>
        <v/>
      </c>
      <c r="CW252" s="443"/>
      <c r="CY252" s="207"/>
      <c r="CZ252" s="444" t="s">
        <v>1876</v>
      </c>
      <c r="DA252" s="445" t="str">
        <f>IFERROR(IF(AZ252=TRUE,corval(CO252,CV252),CO252),CZ252)</f>
        <v/>
      </c>
      <c r="DB252" s="205" t="b">
        <f t="shared" si="261"/>
        <v>0</v>
      </c>
      <c r="DC252" s="205" t="b">
        <f t="shared" si="262"/>
        <v>1</v>
      </c>
      <c r="DD252" s="205" t="b">
        <f t="shared" si="263"/>
        <v>1</v>
      </c>
      <c r="DE252" s="446" t="str">
        <f t="shared" si="264"/>
        <v/>
      </c>
      <c r="DG252" s="208" t="str">
        <f t="shared" si="265"/>
        <v/>
      </c>
      <c r="DH252" s="208">
        <f t="shared" si="266"/>
        <v>0</v>
      </c>
      <c r="DI252" s="205" t="e">
        <f t="shared" si="267"/>
        <v>#VALUE!</v>
      </c>
      <c r="DJ252" s="205" t="e">
        <f t="shared" si="268"/>
        <v>#VALUE!</v>
      </c>
      <c r="DK252" s="205" t="e">
        <f t="shared" si="269"/>
        <v>#VALUE!</v>
      </c>
      <c r="DM252" s="208">
        <f t="shared" si="270"/>
        <v>0</v>
      </c>
      <c r="DN252" s="208">
        <f t="shared" si="271"/>
        <v>0</v>
      </c>
      <c r="DO252" s="205">
        <f t="shared" si="272"/>
        <v>75</v>
      </c>
      <c r="DP252" s="205">
        <f t="shared" si="273"/>
        <v>0</v>
      </c>
      <c r="DQ252" s="446" t="e">
        <f t="shared" ca="1" si="274"/>
        <v>#NAME?</v>
      </c>
      <c r="DR252" s="446" t="e">
        <f t="shared" ca="1" si="275"/>
        <v>#NAME?</v>
      </c>
      <c r="DT252" s="208">
        <f t="shared" si="276"/>
        <v>0</v>
      </c>
      <c r="DU252" s="446" t="e">
        <f t="shared" ca="1" si="277"/>
        <v>#NAME?</v>
      </c>
      <c r="DV252" s="446" t="e">
        <f t="shared" ca="1" si="278"/>
        <v>#NAME?</v>
      </c>
    </row>
    <row r="253" spans="1:126" ht="15.75" x14ac:dyDescent="0.25">
      <c r="A253" s="448" t="str">
        <f>IFERROR(ROUNDUP(IF(OR(N253="PIPAY450",N253="PIPAY900"),MRIt(J253,M253,V253,N253),IF(N253="PIOGFCPAY450",MAX(60,(0.3*J253)+35),"")),1),"")</f>
        <v/>
      </c>
      <c r="B253" s="413">
        <v>231</v>
      </c>
      <c r="C253" s="414"/>
      <c r="D253" s="449"/>
      <c r="E253" s="416" t="str">
        <f>IF('EXIST IP'!A232="","",'EXIST IP'!A232)</f>
        <v/>
      </c>
      <c r="F253" s="450" t="str">
        <f>IF('EXIST IP'!B232="","",'EXIST IP'!B232)</f>
        <v/>
      </c>
      <c r="G253" s="450" t="str">
        <f>IF('EXIST IP'!C232="","",'EXIST IP'!C232)</f>
        <v/>
      </c>
      <c r="H253" s="418" t="str">
        <f>IF('EXIST IP'!D232="","",'EXIST IP'!D232)</f>
        <v/>
      </c>
      <c r="I253" s="451" t="str">
        <f>IF(BASELINE!D232="","",BASELINE!D232)</f>
        <v/>
      </c>
      <c r="J253" s="420"/>
      <c r="K253" s="421"/>
      <c r="L253" s="422" t="str">
        <f>IF(FINAL!D232=0,"",FINAL!D232)</f>
        <v/>
      </c>
      <c r="M253" s="421"/>
      <c r="N253" s="421"/>
      <c r="O253" s="421"/>
      <c r="P253" s="423" t="str">
        <f t="shared" si="242"/>
        <v/>
      </c>
      <c r="Q253" s="424" t="str">
        <f t="shared" si="243"/>
        <v/>
      </c>
      <c r="R253" s="456"/>
      <c r="S253" s="452" t="str">
        <f t="shared" si="219"/>
        <v/>
      </c>
      <c r="T253" s="427" t="str">
        <f>IF(OR(BASELINE!I232&gt;BASELINE!J232,FINAL!I232&gt;FINAL!J232),"M.D.","")</f>
        <v/>
      </c>
      <c r="U253" s="428" t="str">
        <f t="shared" si="244"/>
        <v/>
      </c>
      <c r="V253" s="429" t="str">
        <f t="shared" si="245"/>
        <v/>
      </c>
      <c r="W253" s="429" t="str">
        <f t="shared" si="246"/>
        <v/>
      </c>
      <c r="X253" s="430" t="str">
        <f t="shared" si="220"/>
        <v/>
      </c>
      <c r="Y253" s="429" t="str">
        <f t="shared" si="221"/>
        <v/>
      </c>
      <c r="Z253" s="429" t="str">
        <f t="shared" si="222"/>
        <v/>
      </c>
      <c r="AA253" s="429" t="str">
        <f t="shared" si="223"/>
        <v/>
      </c>
      <c r="AB253" s="429" t="str">
        <f t="shared" si="224"/>
        <v/>
      </c>
      <c r="AC253" s="429" t="str">
        <f t="shared" si="225"/>
        <v/>
      </c>
      <c r="AD253" s="429" t="str">
        <f t="shared" si="226"/>
        <v/>
      </c>
      <c r="AE253" s="429" t="str">
        <f t="shared" si="247"/>
        <v/>
      </c>
      <c r="AF253" s="429" t="str">
        <f t="shared" si="237"/>
        <v/>
      </c>
      <c r="AG253" s="429" t="str">
        <f t="shared" si="227"/>
        <v/>
      </c>
      <c r="AH253" s="429" t="str">
        <f t="shared" si="228"/>
        <v/>
      </c>
      <c r="AI253" s="431" t="str">
        <f t="shared" si="238"/>
        <v/>
      </c>
      <c r="AJ253" s="429" t="str">
        <f t="shared" si="248"/>
        <v/>
      </c>
      <c r="AK253" s="429" t="str">
        <f t="shared" si="249"/>
        <v/>
      </c>
      <c r="AL253" s="429" t="str">
        <f t="shared" si="250"/>
        <v/>
      </c>
      <c r="AM253" s="429" t="str">
        <f t="shared" si="251"/>
        <v/>
      </c>
      <c r="AN253" s="432"/>
      <c r="AO253" s="432"/>
      <c r="AP253" s="205"/>
      <c r="AQ253" s="205"/>
      <c r="AR253" s="205"/>
      <c r="AS253" s="205"/>
      <c r="AT253" s="205"/>
      <c r="AU253" s="205"/>
      <c r="AV253" s="205"/>
      <c r="AW253" s="205"/>
      <c r="AX253" s="205"/>
      <c r="AY253" s="205"/>
      <c r="AZ253" s="432"/>
      <c r="BU253" s="152">
        <v>231</v>
      </c>
      <c r="BV253" s="433" t="str">
        <f t="shared" si="239"/>
        <v/>
      </c>
      <c r="BW253" s="433" t="str">
        <f t="shared" si="240"/>
        <v/>
      </c>
      <c r="BX253" s="434" t="str">
        <f t="shared" si="241"/>
        <v/>
      </c>
      <c r="BY253" s="205" t="str">
        <f t="shared" si="229"/>
        <v/>
      </c>
      <c r="BZ253" s="205" t="str">
        <f t="shared" si="230"/>
        <v/>
      </c>
      <c r="CA253" s="207" t="str">
        <f t="shared" si="231"/>
        <v/>
      </c>
      <c r="CB253" s="453" t="str">
        <f>IF(BY253="","",COUNTIF(BY$23:BY252,"&lt;1")+1)</f>
        <v/>
      </c>
      <c r="CC253" s="205" t="str">
        <f t="shared" si="232"/>
        <v/>
      </c>
      <c r="CD253" s="436" t="str">
        <f t="shared" si="233"/>
        <v/>
      </c>
      <c r="CE253" s="433" t="str">
        <f t="shared" si="236"/>
        <v/>
      </c>
      <c r="CF253" s="438" t="str">
        <f t="shared" si="234"/>
        <v/>
      </c>
      <c r="CG253" s="433" t="str">
        <f t="shared" si="235"/>
        <v/>
      </c>
      <c r="CH253" s="439"/>
      <c r="CI253" s="205" t="str">
        <f t="shared" si="252"/>
        <v/>
      </c>
      <c r="CJ253" s="205" t="str">
        <f t="shared" si="253"/>
        <v/>
      </c>
      <c r="CK253" s="205" t="str">
        <f>IF(OR(N253="PIPAY450",N253="PIPAY900"),MRIt(J253,M253,V253,N253),IF(N253="OGFConNEW",MRIt(H253,M253,V253,N253),IF(N253="PIOGFCPAY450",MAX(60,(0.3*J253)+35),"")))</f>
        <v/>
      </c>
      <c r="CL253" s="205" t="str">
        <f t="shared" si="254"/>
        <v/>
      </c>
      <c r="CM253" s="208">
        <f t="shared" si="255"/>
        <v>0</v>
      </c>
      <c r="CN253" s="440" t="str">
        <f>IFERROR(IF(N253="60PAY900",ADJ60x(CM253),IF(N253="75PAY450",ADJ75x(CM253),IF(N253="PIPAY900",ADJPoTthick(CM253,CL253),IF(N253="PIPAY450",ADJPoTthin(CM253,CL253),IF(N253="OGFConNEW",ADJPoTogfc(CL253),""))))),"must corr")</f>
        <v/>
      </c>
      <c r="CO253" s="441" t="str">
        <f t="shared" si="256"/>
        <v/>
      </c>
      <c r="CQ253" s="205" t="str">
        <f t="shared" si="257"/>
        <v/>
      </c>
      <c r="CR253" s="205" t="str">
        <f>IF(OR(N253="PIPAY450",N253="PIPAY900",N253="PIOGFCPAY450",N253="75OGFCPAY450"),MRIt(J253,M253,V253,N253),IF(N253="OGFConNEW",MRIt(H253,M253,V253,N253),""))</f>
        <v/>
      </c>
      <c r="CS253" s="205" t="str">
        <f t="shared" si="258"/>
        <v/>
      </c>
      <c r="CT253" s="208" t="str">
        <f t="shared" si="259"/>
        <v/>
      </c>
      <c r="CU253" s="440" t="str">
        <f>IFERROR(IF(N253="60PAY900",ADJ60x(CT253),IF(N253="75PAY450",ADJ75x(CT253),IF(N253="PIPAY900",ADJPoTthick(CT253,CS253),IF(N253="PIPAY450",ADJPoTthin(CT253,CS253),IF(N253="OGFConNEW",ADJPoTogfc(CS253),""))))),"must corr")</f>
        <v/>
      </c>
      <c r="CV253" s="442" t="str">
        <f t="shared" si="260"/>
        <v/>
      </c>
      <c r="CW253" s="443"/>
      <c r="CY253" s="207"/>
      <c r="CZ253" s="444" t="s">
        <v>1876</v>
      </c>
      <c r="DA253" s="445" t="str">
        <f>IFERROR(IF(AZ253=TRUE,corval(CO253,CV253),CO253),CZ253)</f>
        <v/>
      </c>
      <c r="DB253" s="205" t="b">
        <f t="shared" si="261"/>
        <v>0</v>
      </c>
      <c r="DC253" s="205" t="b">
        <f t="shared" si="262"/>
        <v>1</v>
      </c>
      <c r="DD253" s="205" t="b">
        <f t="shared" si="263"/>
        <v>1</v>
      </c>
      <c r="DE253" s="446" t="str">
        <f t="shared" si="264"/>
        <v/>
      </c>
      <c r="DG253" s="208" t="str">
        <f t="shared" si="265"/>
        <v/>
      </c>
      <c r="DH253" s="208">
        <f t="shared" si="266"/>
        <v>0</v>
      </c>
      <c r="DI253" s="205" t="e">
        <f t="shared" si="267"/>
        <v>#VALUE!</v>
      </c>
      <c r="DJ253" s="205" t="e">
        <f t="shared" si="268"/>
        <v>#VALUE!</v>
      </c>
      <c r="DK253" s="205" t="e">
        <f t="shared" si="269"/>
        <v>#VALUE!</v>
      </c>
      <c r="DM253" s="208">
        <f t="shared" si="270"/>
        <v>0</v>
      </c>
      <c r="DN253" s="208">
        <f t="shared" si="271"/>
        <v>0</v>
      </c>
      <c r="DO253" s="205">
        <f t="shared" si="272"/>
        <v>75</v>
      </c>
      <c r="DP253" s="205">
        <f t="shared" si="273"/>
        <v>0</v>
      </c>
      <c r="DQ253" s="446" t="e">
        <f t="shared" ca="1" si="274"/>
        <v>#NAME?</v>
      </c>
      <c r="DR253" s="446" t="e">
        <f t="shared" ca="1" si="275"/>
        <v>#NAME?</v>
      </c>
      <c r="DT253" s="208">
        <f t="shared" si="276"/>
        <v>0</v>
      </c>
      <c r="DU253" s="446" t="e">
        <f t="shared" ca="1" si="277"/>
        <v>#NAME?</v>
      </c>
      <c r="DV253" s="446" t="e">
        <f t="shared" ca="1" si="278"/>
        <v>#NAME?</v>
      </c>
    </row>
    <row r="254" spans="1:126" ht="15.75" customHeight="1" thickBot="1" x14ac:dyDescent="0.3">
      <c r="A254" s="448" t="str">
        <f>IFERROR(ROUNDUP(IF(OR(N254="PIPAY450",N254="PIPAY900"),MRIt(J254,M254,V254,N254),IF(N254="PIOGFCPAY450",MAX(60,(0.3*J254)+35),"")),1),"")</f>
        <v/>
      </c>
      <c r="B254" s="413">
        <v>232</v>
      </c>
      <c r="C254" s="414"/>
      <c r="D254" s="449"/>
      <c r="E254" s="457" t="str">
        <f>IF('EXIST IP'!A233="","",'EXIST IP'!A233)</f>
        <v/>
      </c>
      <c r="F254" s="458" t="str">
        <f>IF('EXIST IP'!B233="","",'EXIST IP'!B233)</f>
        <v/>
      </c>
      <c r="G254" s="458" t="str">
        <f>IF('EXIST IP'!C233="","",'EXIST IP'!C233)</f>
        <v/>
      </c>
      <c r="H254" s="459" t="str">
        <f>IF('EXIST IP'!D233="","",'EXIST IP'!D233)</f>
        <v/>
      </c>
      <c r="I254" s="460" t="str">
        <f>IF(BASELINE!D233="","",BASELINE!D233)</f>
        <v/>
      </c>
      <c r="J254" s="420"/>
      <c r="K254" s="421"/>
      <c r="L254" s="422" t="str">
        <f>IF(FINAL!D233=0,"",FINAL!D233)</f>
        <v/>
      </c>
      <c r="M254" s="421"/>
      <c r="N254" s="421"/>
      <c r="O254" s="421"/>
      <c r="P254" s="423" t="str">
        <f t="shared" si="242"/>
        <v/>
      </c>
      <c r="Q254" s="424" t="str">
        <f t="shared" si="243"/>
        <v/>
      </c>
      <c r="R254" s="456"/>
      <c r="S254" s="452" t="str">
        <f t="shared" si="219"/>
        <v/>
      </c>
      <c r="T254" s="427" t="str">
        <f>IF(OR(BASELINE!I233&gt;BASELINE!J233,FINAL!I233&gt;FINAL!J233),"M.D.","")</f>
        <v/>
      </c>
      <c r="U254" s="428" t="str">
        <f t="shared" si="244"/>
        <v/>
      </c>
      <c r="V254" s="429" t="str">
        <f t="shared" si="245"/>
        <v/>
      </c>
      <c r="W254" s="429" t="str">
        <f t="shared" si="246"/>
        <v/>
      </c>
      <c r="X254" s="430" t="str">
        <f t="shared" si="220"/>
        <v/>
      </c>
      <c r="Y254" s="429" t="str">
        <f t="shared" si="221"/>
        <v/>
      </c>
      <c r="Z254" s="429" t="str">
        <f t="shared" si="222"/>
        <v/>
      </c>
      <c r="AA254" s="429" t="str">
        <f t="shared" si="223"/>
        <v/>
      </c>
      <c r="AB254" s="429" t="str">
        <f t="shared" si="224"/>
        <v/>
      </c>
      <c r="AC254" s="429" t="str">
        <f t="shared" si="225"/>
        <v/>
      </c>
      <c r="AD254" s="429" t="str">
        <f t="shared" si="226"/>
        <v/>
      </c>
      <c r="AE254" s="429" t="str">
        <f t="shared" si="247"/>
        <v/>
      </c>
      <c r="AF254" s="429" t="str">
        <f t="shared" si="237"/>
        <v/>
      </c>
      <c r="AG254" s="429" t="str">
        <f t="shared" si="227"/>
        <v/>
      </c>
      <c r="AH254" s="429" t="str">
        <f t="shared" si="228"/>
        <v/>
      </c>
      <c r="AI254" s="431" t="str">
        <f t="shared" si="238"/>
        <v/>
      </c>
      <c r="AJ254" s="429" t="str">
        <f t="shared" si="248"/>
        <v/>
      </c>
      <c r="AK254" s="429" t="str">
        <f t="shared" si="249"/>
        <v/>
      </c>
      <c r="AL254" s="429" t="str">
        <f t="shared" si="250"/>
        <v/>
      </c>
      <c r="AM254" s="429" t="str">
        <f t="shared" si="251"/>
        <v/>
      </c>
      <c r="AN254" s="432"/>
      <c r="AO254" s="432"/>
      <c r="AP254" s="205"/>
      <c r="AQ254" s="205"/>
      <c r="AR254" s="205"/>
      <c r="AS254" s="205"/>
      <c r="AT254" s="205"/>
      <c r="AU254" s="205"/>
      <c r="AV254" s="205"/>
      <c r="AW254" s="205"/>
      <c r="AX254" s="205"/>
      <c r="AY254" s="205"/>
      <c r="AZ254" s="432"/>
      <c r="BU254" s="152">
        <v>232</v>
      </c>
      <c r="BV254" s="433" t="str">
        <f t="shared" si="239"/>
        <v/>
      </c>
      <c r="BW254" s="433" t="str">
        <f t="shared" si="240"/>
        <v/>
      </c>
      <c r="BX254" s="434" t="str">
        <f t="shared" si="241"/>
        <v/>
      </c>
      <c r="BY254" s="205" t="str">
        <f t="shared" si="229"/>
        <v/>
      </c>
      <c r="BZ254" s="205" t="str">
        <f t="shared" si="230"/>
        <v/>
      </c>
      <c r="CA254" s="207" t="str">
        <f t="shared" si="231"/>
        <v/>
      </c>
      <c r="CB254" s="453" t="str">
        <f>IF(BY254="","",COUNTIF(BY$23:BY253,"&lt;1")+1)</f>
        <v/>
      </c>
      <c r="CC254" s="205" t="str">
        <f t="shared" si="232"/>
        <v/>
      </c>
      <c r="CD254" s="436" t="str">
        <f t="shared" si="233"/>
        <v/>
      </c>
      <c r="CE254" s="433" t="str">
        <f t="shared" si="236"/>
        <v/>
      </c>
      <c r="CF254" s="438" t="str">
        <f t="shared" si="234"/>
        <v/>
      </c>
      <c r="CG254" s="433" t="str">
        <f t="shared" si="235"/>
        <v/>
      </c>
      <c r="CH254" s="439"/>
      <c r="CI254" s="205" t="str">
        <f t="shared" si="252"/>
        <v/>
      </c>
      <c r="CJ254" s="205" t="str">
        <f t="shared" si="253"/>
        <v/>
      </c>
      <c r="CK254" s="205" t="str">
        <f>IF(OR(N254="PIPAY450",N254="PIPAY900"),MRIt(J254,M254,V254,N254),IF(N254="OGFConNEW",MRIt(H254,M254,V254,N254),IF(N254="PIOGFCPAY450",MAX(60,(0.3*J254)+35),"")))</f>
        <v/>
      </c>
      <c r="CL254" s="205" t="str">
        <f t="shared" si="254"/>
        <v/>
      </c>
      <c r="CM254" s="208">
        <f t="shared" si="255"/>
        <v>0</v>
      </c>
      <c r="CN254" s="440" t="str">
        <f>IFERROR(IF(N254="60PAY900",ADJ60x(CM254),IF(N254="75PAY450",ADJ75x(CM254),IF(N254="PIPAY900",ADJPoTthick(CM254,CL254),IF(N254="PIPAY450",ADJPoTthin(CM254,CL254),IF(N254="OGFConNEW",ADJPoTogfc(CL254),""))))),"must corr")</f>
        <v/>
      </c>
      <c r="CO254" s="441" t="str">
        <f t="shared" si="256"/>
        <v/>
      </c>
      <c r="CQ254" s="205" t="str">
        <f t="shared" si="257"/>
        <v/>
      </c>
      <c r="CR254" s="205" t="str">
        <f>IF(OR(N254="PIPAY450",N254="PIPAY900",N254="PIOGFCPAY450",N254="75OGFCPAY450"),MRIt(J254,M254,V254,N254),IF(N254="OGFConNEW",MRIt(H254,M254,V254,N254),""))</f>
        <v/>
      </c>
      <c r="CS254" s="205" t="str">
        <f t="shared" si="258"/>
        <v/>
      </c>
      <c r="CT254" s="208" t="str">
        <f t="shared" si="259"/>
        <v/>
      </c>
      <c r="CU254" s="440" t="str">
        <f>IFERROR(IF(N254="60PAY900",ADJ60x(CT254),IF(N254="75PAY450",ADJ75x(CT254),IF(N254="PIPAY900",ADJPoTthick(CT254,CS254),IF(N254="PIPAY450",ADJPoTthin(CT254,CS254),IF(N254="OGFConNEW",ADJPoTogfc(CS254),""))))),"must corr")</f>
        <v/>
      </c>
      <c r="CV254" s="442" t="str">
        <f t="shared" si="260"/>
        <v/>
      </c>
      <c r="CW254" s="443"/>
      <c r="CY254" s="207"/>
      <c r="CZ254" s="444" t="s">
        <v>1876</v>
      </c>
      <c r="DA254" s="445" t="str">
        <f>IFERROR(IF(AZ254=TRUE,corval(CO254,CV254),CO254),CZ254)</f>
        <v/>
      </c>
      <c r="DB254" s="205" t="b">
        <f t="shared" si="261"/>
        <v>0</v>
      </c>
      <c r="DC254" s="205" t="b">
        <f t="shared" si="262"/>
        <v>1</v>
      </c>
      <c r="DD254" s="205" t="b">
        <f t="shared" si="263"/>
        <v>1</v>
      </c>
      <c r="DE254" s="446" t="str">
        <f t="shared" si="264"/>
        <v/>
      </c>
      <c r="DG254" s="208" t="str">
        <f t="shared" si="265"/>
        <v/>
      </c>
      <c r="DH254" s="208">
        <f t="shared" si="266"/>
        <v>0</v>
      </c>
      <c r="DI254" s="205" t="e">
        <f t="shared" si="267"/>
        <v>#VALUE!</v>
      </c>
      <c r="DJ254" s="205" t="e">
        <f t="shared" si="268"/>
        <v>#VALUE!</v>
      </c>
      <c r="DK254" s="205" t="e">
        <f t="shared" si="269"/>
        <v>#VALUE!</v>
      </c>
      <c r="DM254" s="208">
        <f t="shared" si="270"/>
        <v>0</v>
      </c>
      <c r="DN254" s="208">
        <f t="shared" si="271"/>
        <v>0</v>
      </c>
      <c r="DO254" s="205">
        <f t="shared" si="272"/>
        <v>75</v>
      </c>
      <c r="DP254" s="205">
        <f t="shared" si="273"/>
        <v>0</v>
      </c>
      <c r="DQ254" s="446" t="e">
        <f t="shared" ca="1" si="274"/>
        <v>#NAME?</v>
      </c>
      <c r="DR254" s="446" t="e">
        <f t="shared" ca="1" si="275"/>
        <v>#NAME?</v>
      </c>
      <c r="DT254" s="208">
        <f t="shared" si="276"/>
        <v>0</v>
      </c>
      <c r="DU254" s="446" t="e">
        <f t="shared" ca="1" si="277"/>
        <v>#NAME?</v>
      </c>
      <c r="DV254" s="446" t="e">
        <f t="shared" ca="1" si="278"/>
        <v>#NAME?</v>
      </c>
    </row>
    <row r="255" spans="1:126" ht="15.75" x14ac:dyDescent="0.25">
      <c r="A255" s="448" t="str">
        <f>IFERROR(ROUNDUP(IF(OR(N255="PIPAY450",N255="PIPAY900"),MRIt(J255,M255,V255,N255),IF(N255="PIOGFCPAY450",MAX(60,(0.3*J255)+35),"")),1),"")</f>
        <v/>
      </c>
      <c r="B255" s="413">
        <v>233</v>
      </c>
      <c r="C255" s="414"/>
      <c r="D255" s="449"/>
      <c r="E255" s="416" t="str">
        <f>IF('EXIST IP'!A234="","",'EXIST IP'!A234)</f>
        <v/>
      </c>
      <c r="F255" s="450" t="str">
        <f>IF('EXIST IP'!B234="","",'EXIST IP'!B234)</f>
        <v/>
      </c>
      <c r="G255" s="450" t="str">
        <f>IF('EXIST IP'!C234="","",'EXIST IP'!C234)</f>
        <v/>
      </c>
      <c r="H255" s="418" t="str">
        <f>IF('EXIST IP'!D234="","",'EXIST IP'!D234)</f>
        <v/>
      </c>
      <c r="I255" s="451" t="str">
        <f>IF(BASELINE!D234="","",BASELINE!D234)</f>
        <v/>
      </c>
      <c r="J255" s="420"/>
      <c r="K255" s="421"/>
      <c r="L255" s="422" t="str">
        <f>IF(FINAL!D234=0,"",FINAL!D234)</f>
        <v/>
      </c>
      <c r="M255" s="421"/>
      <c r="N255" s="421"/>
      <c r="O255" s="421"/>
      <c r="P255" s="423" t="str">
        <f t="shared" si="242"/>
        <v/>
      </c>
      <c r="Q255" s="424" t="str">
        <f t="shared" si="243"/>
        <v/>
      </c>
      <c r="R255" s="456"/>
      <c r="S255" s="452" t="str">
        <f t="shared" si="219"/>
        <v/>
      </c>
      <c r="T255" s="427" t="str">
        <f>IF(OR(BASELINE!I234&gt;BASELINE!J234,FINAL!I234&gt;FINAL!J234),"M.D.","")</f>
        <v/>
      </c>
      <c r="U255" s="428" t="str">
        <f t="shared" si="244"/>
        <v/>
      </c>
      <c r="V255" s="429" t="str">
        <f t="shared" si="245"/>
        <v/>
      </c>
      <c r="W255" s="429" t="str">
        <f t="shared" si="246"/>
        <v/>
      </c>
      <c r="X255" s="430" t="str">
        <f t="shared" si="220"/>
        <v/>
      </c>
      <c r="Y255" s="429" t="str">
        <f t="shared" si="221"/>
        <v/>
      </c>
      <c r="Z255" s="429" t="str">
        <f t="shared" si="222"/>
        <v/>
      </c>
      <c r="AA255" s="429" t="str">
        <f t="shared" si="223"/>
        <v/>
      </c>
      <c r="AB255" s="429" t="str">
        <f t="shared" si="224"/>
        <v/>
      </c>
      <c r="AC255" s="429" t="str">
        <f t="shared" si="225"/>
        <v/>
      </c>
      <c r="AD255" s="429" t="str">
        <f t="shared" si="226"/>
        <v/>
      </c>
      <c r="AE255" s="429" t="str">
        <f t="shared" si="247"/>
        <v/>
      </c>
      <c r="AF255" s="429" t="str">
        <f t="shared" si="237"/>
        <v/>
      </c>
      <c r="AG255" s="429" t="str">
        <f t="shared" si="227"/>
        <v/>
      </c>
      <c r="AH255" s="429" t="str">
        <f t="shared" si="228"/>
        <v/>
      </c>
      <c r="AI255" s="431" t="str">
        <f t="shared" si="238"/>
        <v/>
      </c>
      <c r="AJ255" s="429" t="str">
        <f t="shared" si="248"/>
        <v/>
      </c>
      <c r="AK255" s="429" t="str">
        <f t="shared" si="249"/>
        <v/>
      </c>
      <c r="AL255" s="429" t="str">
        <f t="shared" si="250"/>
        <v/>
      </c>
      <c r="AM255" s="429" t="str">
        <f t="shared" si="251"/>
        <v/>
      </c>
      <c r="AN255" s="432"/>
      <c r="AO255" s="432"/>
      <c r="AP255" s="205"/>
      <c r="AQ255" s="205"/>
      <c r="AR255" s="205"/>
      <c r="AS255" s="205"/>
      <c r="AT255" s="205"/>
      <c r="AU255" s="205"/>
      <c r="AV255" s="205"/>
      <c r="AW255" s="205"/>
      <c r="AX255" s="205"/>
      <c r="AY255" s="205"/>
      <c r="AZ255" s="432"/>
      <c r="BU255" s="152">
        <v>233</v>
      </c>
      <c r="BV255" s="433" t="str">
        <f t="shared" si="239"/>
        <v/>
      </c>
      <c r="BW255" s="433" t="str">
        <f t="shared" si="240"/>
        <v/>
      </c>
      <c r="BX255" s="434" t="str">
        <f t="shared" si="241"/>
        <v/>
      </c>
      <c r="BY255" s="205" t="str">
        <f t="shared" si="229"/>
        <v/>
      </c>
      <c r="BZ255" s="205" t="str">
        <f t="shared" si="230"/>
        <v/>
      </c>
      <c r="CA255" s="207" t="str">
        <f t="shared" si="231"/>
        <v/>
      </c>
      <c r="CB255" s="453" t="str">
        <f>IF(BY255="","",COUNTIF(BY$23:BY254,"&lt;1")+1)</f>
        <v/>
      </c>
      <c r="CC255" s="205" t="str">
        <f t="shared" si="232"/>
        <v/>
      </c>
      <c r="CD255" s="436" t="str">
        <f t="shared" si="233"/>
        <v/>
      </c>
      <c r="CE255" s="433" t="str">
        <f t="shared" si="236"/>
        <v/>
      </c>
      <c r="CF255" s="438" t="str">
        <f t="shared" si="234"/>
        <v/>
      </c>
      <c r="CG255" s="433" t="str">
        <f t="shared" si="235"/>
        <v/>
      </c>
      <c r="CH255" s="439"/>
      <c r="CI255" s="205" t="str">
        <f t="shared" si="252"/>
        <v/>
      </c>
      <c r="CJ255" s="205" t="str">
        <f t="shared" si="253"/>
        <v/>
      </c>
      <c r="CK255" s="205" t="str">
        <f>IF(OR(N255="PIPAY450",N255="PIPAY900"),MRIt(J255,M255,V255,N255),IF(N255="OGFConNEW",MRIt(H255,M255,V255,N255),IF(N255="PIOGFCPAY450",MAX(60,(0.3*J255)+35),"")))</f>
        <v/>
      </c>
      <c r="CL255" s="205" t="str">
        <f t="shared" si="254"/>
        <v/>
      </c>
      <c r="CM255" s="208">
        <f t="shared" si="255"/>
        <v>0</v>
      </c>
      <c r="CN255" s="440" t="str">
        <f>IFERROR(IF(N255="60PAY900",ADJ60x(CM255),IF(N255="75PAY450",ADJ75x(CM255),IF(N255="PIPAY900",ADJPoTthick(CM255,CL255),IF(N255="PIPAY450",ADJPoTthin(CM255,CL255),IF(N255="OGFConNEW",ADJPoTogfc(CL255),""))))),"must corr")</f>
        <v/>
      </c>
      <c r="CO255" s="441" t="str">
        <f t="shared" si="256"/>
        <v/>
      </c>
      <c r="CQ255" s="205" t="str">
        <f t="shared" si="257"/>
        <v/>
      </c>
      <c r="CR255" s="205" t="str">
        <f>IF(OR(N255="PIPAY450",N255="PIPAY900",N255="PIOGFCPAY450",N255="75OGFCPAY450"),MRIt(J255,M255,V255,N255),IF(N255="OGFConNEW",MRIt(H255,M255,V255,N255),""))</f>
        <v/>
      </c>
      <c r="CS255" s="205" t="str">
        <f t="shared" si="258"/>
        <v/>
      </c>
      <c r="CT255" s="208" t="str">
        <f t="shared" si="259"/>
        <v/>
      </c>
      <c r="CU255" s="440" t="str">
        <f>IFERROR(IF(N255="60PAY900",ADJ60x(CT255),IF(N255="75PAY450",ADJ75x(CT255),IF(N255="PIPAY900",ADJPoTthick(CT255,CS255),IF(N255="PIPAY450",ADJPoTthin(CT255,CS255),IF(N255="OGFConNEW",ADJPoTogfc(CS255),""))))),"must corr")</f>
        <v/>
      </c>
      <c r="CV255" s="442" t="str">
        <f t="shared" si="260"/>
        <v/>
      </c>
      <c r="CW255" s="443"/>
      <c r="CY255" s="207"/>
      <c r="CZ255" s="444" t="s">
        <v>1876</v>
      </c>
      <c r="DA255" s="445" t="str">
        <f>IFERROR(IF(AZ255=TRUE,corval(CO255,CV255),CO255),CZ255)</f>
        <v/>
      </c>
      <c r="DB255" s="205" t="b">
        <f t="shared" si="261"/>
        <v>0</v>
      </c>
      <c r="DC255" s="205" t="b">
        <f t="shared" si="262"/>
        <v>1</v>
      </c>
      <c r="DD255" s="205" t="b">
        <f t="shared" si="263"/>
        <v>1</v>
      </c>
      <c r="DE255" s="446" t="str">
        <f t="shared" si="264"/>
        <v/>
      </c>
      <c r="DG255" s="208" t="str">
        <f t="shared" si="265"/>
        <v/>
      </c>
      <c r="DH255" s="208">
        <f t="shared" si="266"/>
        <v>0</v>
      </c>
      <c r="DI255" s="205" t="e">
        <f t="shared" si="267"/>
        <v>#VALUE!</v>
      </c>
      <c r="DJ255" s="205" t="e">
        <f t="shared" si="268"/>
        <v>#VALUE!</v>
      </c>
      <c r="DK255" s="205" t="e">
        <f t="shared" si="269"/>
        <v>#VALUE!</v>
      </c>
      <c r="DM255" s="208">
        <f t="shared" si="270"/>
        <v>0</v>
      </c>
      <c r="DN255" s="208">
        <f t="shared" si="271"/>
        <v>0</v>
      </c>
      <c r="DO255" s="205">
        <f t="shared" si="272"/>
        <v>75</v>
      </c>
      <c r="DP255" s="205">
        <f t="shared" si="273"/>
        <v>0</v>
      </c>
      <c r="DQ255" s="446" t="e">
        <f t="shared" ca="1" si="274"/>
        <v>#NAME?</v>
      </c>
      <c r="DR255" s="446" t="e">
        <f t="shared" ca="1" si="275"/>
        <v>#NAME?</v>
      </c>
      <c r="DT255" s="208">
        <f t="shared" si="276"/>
        <v>0</v>
      </c>
      <c r="DU255" s="446" t="e">
        <f t="shared" ca="1" si="277"/>
        <v>#NAME?</v>
      </c>
      <c r="DV255" s="446" t="e">
        <f t="shared" ca="1" si="278"/>
        <v>#NAME?</v>
      </c>
    </row>
    <row r="256" spans="1:126" ht="16.5" thickBot="1" x14ac:dyDescent="0.3">
      <c r="A256" s="448" t="str">
        <f>IFERROR(ROUNDUP(IF(OR(N256="PIPAY450",N256="PIPAY900"),MRIt(J256,M256,V256,N256),IF(N256="PIOGFCPAY450",MAX(60,(0.3*J256)+35),"")),1),"")</f>
        <v/>
      </c>
      <c r="B256" s="413">
        <v>234</v>
      </c>
      <c r="C256" s="414"/>
      <c r="D256" s="449"/>
      <c r="E256" s="457" t="str">
        <f>IF('EXIST IP'!A235="","",'EXIST IP'!A235)</f>
        <v/>
      </c>
      <c r="F256" s="458" t="str">
        <f>IF('EXIST IP'!B235="","",'EXIST IP'!B235)</f>
        <v/>
      </c>
      <c r="G256" s="458" t="str">
        <f>IF('EXIST IP'!C235="","",'EXIST IP'!C235)</f>
        <v/>
      </c>
      <c r="H256" s="459" t="str">
        <f>IF('EXIST IP'!D235="","",'EXIST IP'!D235)</f>
        <v/>
      </c>
      <c r="I256" s="460" t="str">
        <f>IF(BASELINE!D235="","",BASELINE!D235)</f>
        <v/>
      </c>
      <c r="J256" s="420"/>
      <c r="K256" s="421"/>
      <c r="L256" s="422" t="str">
        <f>IF(FINAL!D235=0,"",FINAL!D235)</f>
        <v/>
      </c>
      <c r="M256" s="421"/>
      <c r="N256" s="421"/>
      <c r="O256" s="421"/>
      <c r="P256" s="423" t="str">
        <f t="shared" si="242"/>
        <v/>
      </c>
      <c r="Q256" s="424" t="str">
        <f t="shared" si="243"/>
        <v/>
      </c>
      <c r="R256" s="456"/>
      <c r="S256" s="452" t="str">
        <f t="shared" si="219"/>
        <v/>
      </c>
      <c r="T256" s="427" t="str">
        <f>IF(OR(BASELINE!I235&gt;BASELINE!J235,FINAL!I235&gt;FINAL!J235),"M.D.","")</f>
        <v/>
      </c>
      <c r="U256" s="428" t="str">
        <f t="shared" si="244"/>
        <v/>
      </c>
      <c r="V256" s="429" t="str">
        <f t="shared" si="245"/>
        <v/>
      </c>
      <c r="W256" s="429" t="str">
        <f t="shared" si="246"/>
        <v/>
      </c>
      <c r="X256" s="430" t="str">
        <f t="shared" si="220"/>
        <v/>
      </c>
      <c r="Y256" s="429" t="str">
        <f t="shared" si="221"/>
        <v/>
      </c>
      <c r="Z256" s="429" t="str">
        <f t="shared" si="222"/>
        <v/>
      </c>
      <c r="AA256" s="429" t="str">
        <f t="shared" si="223"/>
        <v/>
      </c>
      <c r="AB256" s="429" t="str">
        <f t="shared" si="224"/>
        <v/>
      </c>
      <c r="AC256" s="429" t="str">
        <f t="shared" si="225"/>
        <v/>
      </c>
      <c r="AD256" s="429" t="str">
        <f t="shared" si="226"/>
        <v/>
      </c>
      <c r="AE256" s="429" t="str">
        <f t="shared" si="247"/>
        <v/>
      </c>
      <c r="AF256" s="429" t="str">
        <f t="shared" si="237"/>
        <v/>
      </c>
      <c r="AG256" s="429" t="str">
        <f t="shared" si="227"/>
        <v/>
      </c>
      <c r="AH256" s="429" t="str">
        <f t="shared" si="228"/>
        <v/>
      </c>
      <c r="AI256" s="431" t="str">
        <f t="shared" si="238"/>
        <v/>
      </c>
      <c r="AJ256" s="429" t="str">
        <f t="shared" si="248"/>
        <v/>
      </c>
      <c r="AK256" s="429" t="str">
        <f t="shared" si="249"/>
        <v/>
      </c>
      <c r="AL256" s="429" t="str">
        <f t="shared" si="250"/>
        <v/>
      </c>
      <c r="AM256" s="429" t="str">
        <f t="shared" si="251"/>
        <v/>
      </c>
      <c r="AN256" s="432"/>
      <c r="AO256" s="432"/>
      <c r="AP256" s="205"/>
      <c r="AQ256" s="205"/>
      <c r="AR256" s="205"/>
      <c r="AS256" s="205"/>
      <c r="AT256" s="205"/>
      <c r="AU256" s="205"/>
      <c r="AV256" s="205"/>
      <c r="AW256" s="205"/>
      <c r="AX256" s="205"/>
      <c r="AY256" s="205"/>
      <c r="AZ256" s="432"/>
      <c r="BU256" s="152">
        <v>234</v>
      </c>
      <c r="BV256" s="433" t="str">
        <f t="shared" si="239"/>
        <v/>
      </c>
      <c r="BW256" s="433" t="str">
        <f t="shared" si="240"/>
        <v/>
      </c>
      <c r="BX256" s="434" t="str">
        <f t="shared" si="241"/>
        <v/>
      </c>
      <c r="BY256" s="205" t="str">
        <f t="shared" si="229"/>
        <v/>
      </c>
      <c r="BZ256" s="205" t="str">
        <f t="shared" si="230"/>
        <v/>
      </c>
      <c r="CA256" s="207" t="str">
        <f t="shared" si="231"/>
        <v/>
      </c>
      <c r="CB256" s="453" t="str">
        <f>IF(BY256="","",COUNTIF(BY$23:BY255,"&lt;1")+1)</f>
        <v/>
      </c>
      <c r="CC256" s="205" t="str">
        <f t="shared" si="232"/>
        <v/>
      </c>
      <c r="CD256" s="436" t="str">
        <f t="shared" si="233"/>
        <v/>
      </c>
      <c r="CE256" s="433" t="str">
        <f t="shared" si="236"/>
        <v/>
      </c>
      <c r="CF256" s="438" t="str">
        <f t="shared" si="234"/>
        <v/>
      </c>
      <c r="CG256" s="433" t="str">
        <f t="shared" si="235"/>
        <v/>
      </c>
      <c r="CH256" s="439"/>
      <c r="CI256" s="205" t="str">
        <f t="shared" si="252"/>
        <v/>
      </c>
      <c r="CJ256" s="205" t="str">
        <f t="shared" si="253"/>
        <v/>
      </c>
      <c r="CK256" s="205" t="str">
        <f>IF(OR(N256="PIPAY450",N256="PIPAY900"),MRIt(J256,M256,V256,N256),IF(N256="OGFConNEW",MRIt(H256,M256,V256,N256),IF(N256="PIOGFCPAY450",MAX(60,(0.3*J256)+35),"")))</f>
        <v/>
      </c>
      <c r="CL256" s="205" t="str">
        <f t="shared" si="254"/>
        <v/>
      </c>
      <c r="CM256" s="208">
        <f t="shared" si="255"/>
        <v>0</v>
      </c>
      <c r="CN256" s="440" t="str">
        <f>IFERROR(IF(N256="60PAY900",ADJ60x(CM256),IF(N256="75PAY450",ADJ75x(CM256),IF(N256="PIPAY900",ADJPoTthick(CM256,CL256),IF(N256="PIPAY450",ADJPoTthin(CM256,CL256),IF(N256="OGFConNEW",ADJPoTogfc(CL256),""))))),"must corr")</f>
        <v/>
      </c>
      <c r="CO256" s="441" t="str">
        <f t="shared" si="256"/>
        <v/>
      </c>
      <c r="CQ256" s="205" t="str">
        <f t="shared" si="257"/>
        <v/>
      </c>
      <c r="CR256" s="205" t="str">
        <f>IF(OR(N256="PIPAY450",N256="PIPAY900",N256="PIOGFCPAY450",N256="75OGFCPAY450"),MRIt(J256,M256,V256,N256),IF(N256="OGFConNEW",MRIt(H256,M256,V256,N256),""))</f>
        <v/>
      </c>
      <c r="CS256" s="205" t="str">
        <f t="shared" si="258"/>
        <v/>
      </c>
      <c r="CT256" s="208" t="str">
        <f t="shared" si="259"/>
        <v/>
      </c>
      <c r="CU256" s="440" t="str">
        <f>IFERROR(IF(N256="60PAY900",ADJ60x(CT256),IF(N256="75PAY450",ADJ75x(CT256),IF(N256="PIPAY900",ADJPoTthick(CT256,CS256),IF(N256="PIPAY450",ADJPoTthin(CT256,CS256),IF(N256="OGFConNEW",ADJPoTogfc(CS256),""))))),"must corr")</f>
        <v/>
      </c>
      <c r="CV256" s="442" t="str">
        <f t="shared" si="260"/>
        <v/>
      </c>
      <c r="CW256" s="443"/>
      <c r="CY256" s="207"/>
      <c r="CZ256" s="444" t="s">
        <v>1876</v>
      </c>
      <c r="DA256" s="445" t="str">
        <f>IFERROR(IF(AZ256=TRUE,corval(CO256,CV256),CO256),CZ256)</f>
        <v/>
      </c>
      <c r="DB256" s="205" t="b">
        <f t="shared" si="261"/>
        <v>0</v>
      </c>
      <c r="DC256" s="205" t="b">
        <f t="shared" si="262"/>
        <v>1</v>
      </c>
      <c r="DD256" s="205" t="b">
        <f t="shared" si="263"/>
        <v>1</v>
      </c>
      <c r="DE256" s="446" t="str">
        <f t="shared" si="264"/>
        <v/>
      </c>
      <c r="DG256" s="208" t="str">
        <f t="shared" si="265"/>
        <v/>
      </c>
      <c r="DH256" s="208">
        <f t="shared" si="266"/>
        <v>0</v>
      </c>
      <c r="DI256" s="205" t="e">
        <f t="shared" si="267"/>
        <v>#VALUE!</v>
      </c>
      <c r="DJ256" s="205" t="e">
        <f t="shared" si="268"/>
        <v>#VALUE!</v>
      </c>
      <c r="DK256" s="205" t="e">
        <f t="shared" si="269"/>
        <v>#VALUE!</v>
      </c>
      <c r="DM256" s="208">
        <f t="shared" si="270"/>
        <v>0</v>
      </c>
      <c r="DN256" s="208">
        <f t="shared" si="271"/>
        <v>0</v>
      </c>
      <c r="DO256" s="205">
        <f t="shared" si="272"/>
        <v>75</v>
      </c>
      <c r="DP256" s="205">
        <f t="shared" si="273"/>
        <v>0</v>
      </c>
      <c r="DQ256" s="446" t="e">
        <f t="shared" ca="1" si="274"/>
        <v>#NAME?</v>
      </c>
      <c r="DR256" s="446" t="e">
        <f t="shared" ca="1" si="275"/>
        <v>#NAME?</v>
      </c>
      <c r="DT256" s="208">
        <f t="shared" si="276"/>
        <v>0</v>
      </c>
      <c r="DU256" s="446" t="e">
        <f t="shared" ca="1" si="277"/>
        <v>#NAME?</v>
      </c>
      <c r="DV256" s="446" t="e">
        <f t="shared" ca="1" si="278"/>
        <v>#NAME?</v>
      </c>
    </row>
    <row r="257" spans="1:126" ht="15" customHeight="1" x14ac:dyDescent="0.25">
      <c r="A257" s="448" t="str">
        <f>IFERROR(ROUNDUP(IF(OR(N257="PIPAY450",N257="PIPAY900"),MRIt(J257,M257,V257,N257),IF(N257="PIOGFCPAY450",MAX(60,(0.3*J257)+35),"")),1),"")</f>
        <v/>
      </c>
      <c r="B257" s="413">
        <v>235</v>
      </c>
      <c r="C257" s="414"/>
      <c r="D257" s="449"/>
      <c r="E257" s="416" t="str">
        <f>IF('EXIST IP'!A236="","",'EXIST IP'!A236)</f>
        <v/>
      </c>
      <c r="F257" s="450" t="str">
        <f>IF('EXIST IP'!B236="","",'EXIST IP'!B236)</f>
        <v/>
      </c>
      <c r="G257" s="450" t="str">
        <f>IF('EXIST IP'!C236="","",'EXIST IP'!C236)</f>
        <v/>
      </c>
      <c r="H257" s="418" t="str">
        <f>IF('EXIST IP'!D236="","",'EXIST IP'!D236)</f>
        <v/>
      </c>
      <c r="I257" s="451" t="str">
        <f>IF(BASELINE!D236="","",BASELINE!D236)</f>
        <v/>
      </c>
      <c r="J257" s="420"/>
      <c r="K257" s="421"/>
      <c r="L257" s="422" t="str">
        <f>IF(FINAL!D236=0,"",FINAL!D236)</f>
        <v/>
      </c>
      <c r="M257" s="421"/>
      <c r="N257" s="421"/>
      <c r="O257" s="421"/>
      <c r="P257" s="423" t="str">
        <f t="shared" si="242"/>
        <v/>
      </c>
      <c r="Q257" s="424" t="str">
        <f t="shared" si="243"/>
        <v/>
      </c>
      <c r="R257" s="456"/>
      <c r="S257" s="452" t="str">
        <f t="shared" si="219"/>
        <v/>
      </c>
      <c r="T257" s="427" t="str">
        <f>IF(OR(BASELINE!I236&gt;BASELINE!J236,FINAL!I236&gt;FINAL!J236),"M.D.","")</f>
        <v/>
      </c>
      <c r="U257" s="428" t="str">
        <f t="shared" si="244"/>
        <v/>
      </c>
      <c r="V257" s="429" t="str">
        <f t="shared" si="245"/>
        <v/>
      </c>
      <c r="W257" s="429" t="str">
        <f t="shared" si="246"/>
        <v/>
      </c>
      <c r="X257" s="430" t="str">
        <f t="shared" si="220"/>
        <v/>
      </c>
      <c r="Y257" s="429" t="str">
        <f t="shared" si="221"/>
        <v/>
      </c>
      <c r="Z257" s="429" t="str">
        <f t="shared" si="222"/>
        <v/>
      </c>
      <c r="AA257" s="429" t="str">
        <f t="shared" si="223"/>
        <v/>
      </c>
      <c r="AB257" s="429" t="str">
        <f t="shared" si="224"/>
        <v/>
      </c>
      <c r="AC257" s="429" t="str">
        <f t="shared" si="225"/>
        <v/>
      </c>
      <c r="AD257" s="429" t="str">
        <f t="shared" si="226"/>
        <v/>
      </c>
      <c r="AE257" s="429" t="str">
        <f t="shared" si="247"/>
        <v/>
      </c>
      <c r="AF257" s="429" t="str">
        <f t="shared" si="237"/>
        <v/>
      </c>
      <c r="AG257" s="429" t="str">
        <f t="shared" si="227"/>
        <v/>
      </c>
      <c r="AH257" s="429" t="str">
        <f t="shared" si="228"/>
        <v/>
      </c>
      <c r="AI257" s="431" t="str">
        <f t="shared" si="238"/>
        <v/>
      </c>
      <c r="AJ257" s="429" t="str">
        <f t="shared" si="248"/>
        <v/>
      </c>
      <c r="AK257" s="429" t="str">
        <f t="shared" si="249"/>
        <v/>
      </c>
      <c r="AL257" s="429" t="str">
        <f t="shared" si="250"/>
        <v/>
      </c>
      <c r="AM257" s="429" t="str">
        <f t="shared" si="251"/>
        <v/>
      </c>
      <c r="AN257" s="432"/>
      <c r="AO257" s="432"/>
      <c r="AP257" s="205"/>
      <c r="AQ257" s="205"/>
      <c r="AR257" s="205"/>
      <c r="AS257" s="205"/>
      <c r="AT257" s="205"/>
      <c r="AU257" s="205"/>
      <c r="AV257" s="205"/>
      <c r="AW257" s="205"/>
      <c r="AX257" s="205"/>
      <c r="AY257" s="205"/>
      <c r="AZ257" s="432"/>
      <c r="BU257" s="152">
        <v>235</v>
      </c>
      <c r="BV257" s="433" t="str">
        <f t="shared" si="239"/>
        <v/>
      </c>
      <c r="BW257" s="433" t="str">
        <f t="shared" si="240"/>
        <v/>
      </c>
      <c r="BX257" s="434" t="str">
        <f t="shared" si="241"/>
        <v/>
      </c>
      <c r="BY257" s="205" t="str">
        <f t="shared" si="229"/>
        <v/>
      </c>
      <c r="BZ257" s="205" t="str">
        <f t="shared" si="230"/>
        <v/>
      </c>
      <c r="CA257" s="207" t="str">
        <f t="shared" si="231"/>
        <v/>
      </c>
      <c r="CB257" s="453" t="str">
        <f>IF(BY257="","",COUNTIF(BY$23:BY256,"&lt;1")+1)</f>
        <v/>
      </c>
      <c r="CC257" s="205" t="str">
        <f t="shared" si="232"/>
        <v/>
      </c>
      <c r="CD257" s="436" t="str">
        <f t="shared" si="233"/>
        <v/>
      </c>
      <c r="CE257" s="433" t="str">
        <f t="shared" si="236"/>
        <v/>
      </c>
      <c r="CF257" s="438" t="str">
        <f t="shared" si="234"/>
        <v/>
      </c>
      <c r="CG257" s="433" t="str">
        <f t="shared" si="235"/>
        <v/>
      </c>
      <c r="CH257" s="439"/>
      <c r="CI257" s="205" t="str">
        <f t="shared" si="252"/>
        <v/>
      </c>
      <c r="CJ257" s="205" t="str">
        <f t="shared" si="253"/>
        <v/>
      </c>
      <c r="CK257" s="205" t="str">
        <f>IF(OR(N257="PIPAY450",N257="PIPAY900"),MRIt(J257,M257,V257,N257),IF(N257="OGFConNEW",MRIt(H257,M257,V257,N257),IF(N257="PIOGFCPAY450",MAX(60,(0.3*J257)+35),"")))</f>
        <v/>
      </c>
      <c r="CL257" s="205" t="str">
        <f t="shared" si="254"/>
        <v/>
      </c>
      <c r="CM257" s="208">
        <f t="shared" si="255"/>
        <v>0</v>
      </c>
      <c r="CN257" s="440" t="str">
        <f>IFERROR(IF(N257="60PAY900",ADJ60x(CM257),IF(N257="75PAY450",ADJ75x(CM257),IF(N257="PIPAY900",ADJPoTthick(CM257,CL257),IF(N257="PIPAY450",ADJPoTthin(CM257,CL257),IF(N257="OGFConNEW",ADJPoTogfc(CL257),""))))),"must corr")</f>
        <v/>
      </c>
      <c r="CO257" s="441" t="str">
        <f t="shared" si="256"/>
        <v/>
      </c>
      <c r="CQ257" s="205" t="str">
        <f t="shared" si="257"/>
        <v/>
      </c>
      <c r="CR257" s="205" t="str">
        <f>IF(OR(N257="PIPAY450",N257="PIPAY900",N257="PIOGFCPAY450",N257="75OGFCPAY450"),MRIt(J257,M257,V257,N257),IF(N257="OGFConNEW",MRIt(H257,M257,V257,N257),""))</f>
        <v/>
      </c>
      <c r="CS257" s="205" t="str">
        <f t="shared" si="258"/>
        <v/>
      </c>
      <c r="CT257" s="208" t="str">
        <f t="shared" si="259"/>
        <v/>
      </c>
      <c r="CU257" s="440" t="str">
        <f>IFERROR(IF(N257="60PAY900",ADJ60x(CT257),IF(N257="75PAY450",ADJ75x(CT257),IF(N257="PIPAY900",ADJPoTthick(CT257,CS257),IF(N257="PIPAY450",ADJPoTthin(CT257,CS257),IF(N257="OGFConNEW",ADJPoTogfc(CS257),""))))),"must corr")</f>
        <v/>
      </c>
      <c r="CV257" s="442" t="str">
        <f t="shared" si="260"/>
        <v/>
      </c>
      <c r="CW257" s="443"/>
      <c r="CY257" s="207"/>
      <c r="CZ257" s="444" t="s">
        <v>1876</v>
      </c>
      <c r="DA257" s="445" t="str">
        <f>IFERROR(IF(AZ257=TRUE,corval(CO257,CV257),CO257),CZ257)</f>
        <v/>
      </c>
      <c r="DB257" s="205" t="b">
        <f t="shared" si="261"/>
        <v>0</v>
      </c>
      <c r="DC257" s="205" t="b">
        <f t="shared" si="262"/>
        <v>1</v>
      </c>
      <c r="DD257" s="205" t="b">
        <f t="shared" si="263"/>
        <v>1</v>
      </c>
      <c r="DE257" s="446" t="str">
        <f t="shared" si="264"/>
        <v/>
      </c>
      <c r="DG257" s="208" t="str">
        <f t="shared" si="265"/>
        <v/>
      </c>
      <c r="DH257" s="208">
        <f t="shared" si="266"/>
        <v>0</v>
      </c>
      <c r="DI257" s="205" t="e">
        <f t="shared" si="267"/>
        <v>#VALUE!</v>
      </c>
      <c r="DJ257" s="205" t="e">
        <f t="shared" si="268"/>
        <v>#VALUE!</v>
      </c>
      <c r="DK257" s="205" t="e">
        <f t="shared" si="269"/>
        <v>#VALUE!</v>
      </c>
      <c r="DM257" s="208">
        <f t="shared" si="270"/>
        <v>0</v>
      </c>
      <c r="DN257" s="208">
        <f t="shared" si="271"/>
        <v>0</v>
      </c>
      <c r="DO257" s="205">
        <f t="shared" si="272"/>
        <v>75</v>
      </c>
      <c r="DP257" s="205">
        <f t="shared" si="273"/>
        <v>0</v>
      </c>
      <c r="DQ257" s="446" t="e">
        <f t="shared" ca="1" si="274"/>
        <v>#NAME?</v>
      </c>
      <c r="DR257" s="446" t="e">
        <f t="shared" ca="1" si="275"/>
        <v>#NAME?</v>
      </c>
      <c r="DT257" s="208">
        <f t="shared" si="276"/>
        <v>0</v>
      </c>
      <c r="DU257" s="446" t="e">
        <f t="shared" ca="1" si="277"/>
        <v>#NAME?</v>
      </c>
      <c r="DV257" s="446" t="e">
        <f t="shared" ca="1" si="278"/>
        <v>#NAME?</v>
      </c>
    </row>
    <row r="258" spans="1:126" ht="16.5" thickBot="1" x14ac:dyDescent="0.3">
      <c r="A258" s="448" t="str">
        <f>IFERROR(ROUNDUP(IF(OR(N258="PIPAY450",N258="PIPAY900"),MRIt(J258,M258,V258,N258),IF(N258="PIOGFCPAY450",MAX(60,(0.3*J258)+35),"")),1),"")</f>
        <v/>
      </c>
      <c r="B258" s="413">
        <v>236</v>
      </c>
      <c r="C258" s="414"/>
      <c r="D258" s="449"/>
      <c r="E258" s="457" t="str">
        <f>IF('EXIST IP'!A237="","",'EXIST IP'!A237)</f>
        <v/>
      </c>
      <c r="F258" s="458" t="str">
        <f>IF('EXIST IP'!B237="","",'EXIST IP'!B237)</f>
        <v/>
      </c>
      <c r="G258" s="458" t="str">
        <f>IF('EXIST IP'!C237="","",'EXIST IP'!C237)</f>
        <v/>
      </c>
      <c r="H258" s="459" t="str">
        <f>IF('EXIST IP'!D237="","",'EXIST IP'!D237)</f>
        <v/>
      </c>
      <c r="I258" s="460" t="str">
        <f>IF(BASELINE!D237="","",BASELINE!D237)</f>
        <v/>
      </c>
      <c r="J258" s="420"/>
      <c r="K258" s="421"/>
      <c r="L258" s="422" t="str">
        <f>IF(FINAL!D237=0,"",FINAL!D237)</f>
        <v/>
      </c>
      <c r="M258" s="421"/>
      <c r="N258" s="421"/>
      <c r="O258" s="421"/>
      <c r="P258" s="423" t="str">
        <f t="shared" si="242"/>
        <v/>
      </c>
      <c r="Q258" s="424" t="str">
        <f t="shared" si="243"/>
        <v/>
      </c>
      <c r="R258" s="456"/>
      <c r="S258" s="452" t="str">
        <f t="shared" si="219"/>
        <v/>
      </c>
      <c r="T258" s="427" t="str">
        <f>IF(OR(BASELINE!I237&gt;BASELINE!J237,FINAL!I237&gt;FINAL!J237),"M.D.","")</f>
        <v/>
      </c>
      <c r="U258" s="428" t="str">
        <f t="shared" si="244"/>
        <v/>
      </c>
      <c r="V258" s="429" t="str">
        <f t="shared" si="245"/>
        <v/>
      </c>
      <c r="W258" s="429" t="str">
        <f t="shared" si="246"/>
        <v/>
      </c>
      <c r="X258" s="430" t="str">
        <f t="shared" si="220"/>
        <v/>
      </c>
      <c r="Y258" s="429" t="str">
        <f t="shared" si="221"/>
        <v/>
      </c>
      <c r="Z258" s="429" t="str">
        <f t="shared" si="222"/>
        <v/>
      </c>
      <c r="AA258" s="429" t="str">
        <f t="shared" si="223"/>
        <v/>
      </c>
      <c r="AB258" s="429" t="str">
        <f t="shared" si="224"/>
        <v/>
      </c>
      <c r="AC258" s="429" t="str">
        <f t="shared" si="225"/>
        <v/>
      </c>
      <c r="AD258" s="429" t="str">
        <f t="shared" si="226"/>
        <v/>
      </c>
      <c r="AE258" s="429" t="str">
        <f t="shared" si="247"/>
        <v/>
      </c>
      <c r="AF258" s="429" t="str">
        <f t="shared" si="237"/>
        <v/>
      </c>
      <c r="AG258" s="429" t="str">
        <f t="shared" si="227"/>
        <v/>
      </c>
      <c r="AH258" s="429" t="str">
        <f t="shared" si="228"/>
        <v/>
      </c>
      <c r="AI258" s="431" t="str">
        <f t="shared" si="238"/>
        <v/>
      </c>
      <c r="AJ258" s="429" t="str">
        <f t="shared" si="248"/>
        <v/>
      </c>
      <c r="AK258" s="429" t="str">
        <f t="shared" si="249"/>
        <v/>
      </c>
      <c r="AL258" s="429" t="str">
        <f t="shared" si="250"/>
        <v/>
      </c>
      <c r="AM258" s="429" t="str">
        <f t="shared" si="251"/>
        <v/>
      </c>
      <c r="AN258" s="432"/>
      <c r="AO258" s="432"/>
      <c r="AP258" s="205"/>
      <c r="AQ258" s="205"/>
      <c r="AR258" s="205"/>
      <c r="AS258" s="205"/>
      <c r="AT258" s="205"/>
      <c r="AU258" s="205"/>
      <c r="AV258" s="205"/>
      <c r="AW258" s="205"/>
      <c r="AX258" s="205"/>
      <c r="AY258" s="205"/>
      <c r="AZ258" s="432"/>
      <c r="BU258" s="152">
        <v>236</v>
      </c>
      <c r="BV258" s="433" t="str">
        <f t="shared" si="239"/>
        <v/>
      </c>
      <c r="BW258" s="433" t="str">
        <f t="shared" si="240"/>
        <v/>
      </c>
      <c r="BX258" s="434" t="str">
        <f t="shared" si="241"/>
        <v/>
      </c>
      <c r="BY258" s="205" t="str">
        <f t="shared" si="229"/>
        <v/>
      </c>
      <c r="BZ258" s="205" t="str">
        <f t="shared" si="230"/>
        <v/>
      </c>
      <c r="CA258" s="207" t="str">
        <f t="shared" si="231"/>
        <v/>
      </c>
      <c r="CB258" s="453" t="str">
        <f>IF(BY258="","",COUNTIF(BY$23:BY257,"&lt;1")+1)</f>
        <v/>
      </c>
      <c r="CC258" s="205" t="str">
        <f t="shared" si="232"/>
        <v/>
      </c>
      <c r="CD258" s="436" t="str">
        <f t="shared" si="233"/>
        <v/>
      </c>
      <c r="CE258" s="433" t="str">
        <f t="shared" si="236"/>
        <v/>
      </c>
      <c r="CF258" s="438" t="str">
        <f t="shared" si="234"/>
        <v/>
      </c>
      <c r="CG258" s="433" t="str">
        <f t="shared" si="235"/>
        <v/>
      </c>
      <c r="CH258" s="439"/>
      <c r="CI258" s="205" t="str">
        <f t="shared" si="252"/>
        <v/>
      </c>
      <c r="CJ258" s="205" t="str">
        <f t="shared" si="253"/>
        <v/>
      </c>
      <c r="CK258" s="205" t="str">
        <f>IF(OR(N258="PIPAY450",N258="PIPAY900"),MRIt(J258,M258,V258,N258),IF(N258="OGFConNEW",MRIt(H258,M258,V258,N258),IF(N258="PIOGFCPAY450",MAX(60,(0.3*J258)+35),"")))</f>
        <v/>
      </c>
      <c r="CL258" s="205" t="str">
        <f t="shared" si="254"/>
        <v/>
      </c>
      <c r="CM258" s="208">
        <f t="shared" si="255"/>
        <v>0</v>
      </c>
      <c r="CN258" s="440" t="str">
        <f>IFERROR(IF(N258="60PAY900",ADJ60x(CM258),IF(N258="75PAY450",ADJ75x(CM258),IF(N258="PIPAY900",ADJPoTthick(CM258,CL258),IF(N258="PIPAY450",ADJPoTthin(CM258,CL258),IF(N258="OGFConNEW",ADJPoTogfc(CL258),""))))),"must corr")</f>
        <v/>
      </c>
      <c r="CO258" s="441" t="str">
        <f t="shared" si="256"/>
        <v/>
      </c>
      <c r="CQ258" s="205" t="str">
        <f t="shared" si="257"/>
        <v/>
      </c>
      <c r="CR258" s="205" t="str">
        <f>IF(OR(N258="PIPAY450",N258="PIPAY900",N258="PIOGFCPAY450",N258="75OGFCPAY450"),MRIt(J258,M258,V258,N258),IF(N258="OGFConNEW",MRIt(H258,M258,V258,N258),""))</f>
        <v/>
      </c>
      <c r="CS258" s="205" t="str">
        <f t="shared" si="258"/>
        <v/>
      </c>
      <c r="CT258" s="208" t="str">
        <f t="shared" si="259"/>
        <v/>
      </c>
      <c r="CU258" s="440" t="str">
        <f>IFERROR(IF(N258="60PAY900",ADJ60x(CT258),IF(N258="75PAY450",ADJ75x(CT258),IF(N258="PIPAY900",ADJPoTthick(CT258,CS258),IF(N258="PIPAY450",ADJPoTthin(CT258,CS258),IF(N258="OGFConNEW",ADJPoTogfc(CS258),""))))),"must corr")</f>
        <v/>
      </c>
      <c r="CV258" s="442" t="str">
        <f t="shared" si="260"/>
        <v/>
      </c>
      <c r="CW258" s="443"/>
      <c r="CY258" s="207"/>
      <c r="CZ258" s="444" t="s">
        <v>1876</v>
      </c>
      <c r="DA258" s="445" t="str">
        <f>IFERROR(IF(AZ258=TRUE,corval(CO258,CV258),CO258),CZ258)</f>
        <v/>
      </c>
      <c r="DB258" s="205" t="b">
        <f t="shared" si="261"/>
        <v>0</v>
      </c>
      <c r="DC258" s="205" t="b">
        <f t="shared" si="262"/>
        <v>1</v>
      </c>
      <c r="DD258" s="205" t="b">
        <f t="shared" si="263"/>
        <v>1</v>
      </c>
      <c r="DE258" s="446" t="str">
        <f t="shared" si="264"/>
        <v/>
      </c>
      <c r="DG258" s="208" t="str">
        <f t="shared" si="265"/>
        <v/>
      </c>
      <c r="DH258" s="208">
        <f t="shared" si="266"/>
        <v>0</v>
      </c>
      <c r="DI258" s="205" t="e">
        <f t="shared" si="267"/>
        <v>#VALUE!</v>
      </c>
      <c r="DJ258" s="205" t="e">
        <f t="shared" si="268"/>
        <v>#VALUE!</v>
      </c>
      <c r="DK258" s="205" t="e">
        <f t="shared" si="269"/>
        <v>#VALUE!</v>
      </c>
      <c r="DM258" s="208">
        <f t="shared" si="270"/>
        <v>0</v>
      </c>
      <c r="DN258" s="208">
        <f t="shared" si="271"/>
        <v>0</v>
      </c>
      <c r="DO258" s="205">
        <f t="shared" si="272"/>
        <v>75</v>
      </c>
      <c r="DP258" s="205">
        <f t="shared" si="273"/>
        <v>0</v>
      </c>
      <c r="DQ258" s="446" t="e">
        <f t="shared" ca="1" si="274"/>
        <v>#NAME?</v>
      </c>
      <c r="DR258" s="446" t="e">
        <f t="shared" ca="1" si="275"/>
        <v>#NAME?</v>
      </c>
      <c r="DT258" s="208">
        <f t="shared" si="276"/>
        <v>0</v>
      </c>
      <c r="DU258" s="446" t="e">
        <f t="shared" ca="1" si="277"/>
        <v>#NAME?</v>
      </c>
      <c r="DV258" s="446" t="e">
        <f t="shared" ca="1" si="278"/>
        <v>#NAME?</v>
      </c>
    </row>
    <row r="259" spans="1:126" ht="15.75" x14ac:dyDescent="0.25">
      <c r="A259" s="448" t="str">
        <f>IFERROR(ROUNDUP(IF(OR(N259="PIPAY450",N259="PIPAY900"),MRIt(J259,M259,V259,N259),IF(N259="PIOGFCPAY450",MAX(60,(0.3*J259)+35),"")),1),"")</f>
        <v/>
      </c>
      <c r="B259" s="413">
        <v>237</v>
      </c>
      <c r="C259" s="414"/>
      <c r="D259" s="449"/>
      <c r="E259" s="416" t="str">
        <f>IF('EXIST IP'!A238="","",'EXIST IP'!A238)</f>
        <v/>
      </c>
      <c r="F259" s="450" t="str">
        <f>IF('EXIST IP'!B238="","",'EXIST IP'!B238)</f>
        <v/>
      </c>
      <c r="G259" s="450" t="str">
        <f>IF('EXIST IP'!C238="","",'EXIST IP'!C238)</f>
        <v/>
      </c>
      <c r="H259" s="418" t="str">
        <f>IF('EXIST IP'!D238="","",'EXIST IP'!D238)</f>
        <v/>
      </c>
      <c r="I259" s="451" t="str">
        <f>IF(BASELINE!D238="","",BASELINE!D238)</f>
        <v/>
      </c>
      <c r="J259" s="420"/>
      <c r="K259" s="421"/>
      <c r="L259" s="422" t="str">
        <f>IF(FINAL!D238=0,"",FINAL!D238)</f>
        <v/>
      </c>
      <c r="M259" s="421"/>
      <c r="N259" s="421"/>
      <c r="O259" s="421"/>
      <c r="P259" s="423" t="str">
        <f t="shared" si="242"/>
        <v/>
      </c>
      <c r="Q259" s="424" t="str">
        <f t="shared" si="243"/>
        <v/>
      </c>
      <c r="R259" s="456"/>
      <c r="S259" s="452" t="str">
        <f t="shared" si="219"/>
        <v/>
      </c>
      <c r="T259" s="427" t="str">
        <f>IF(OR(BASELINE!I238&gt;BASELINE!J238,FINAL!I238&gt;FINAL!J238),"M.D.","")</f>
        <v/>
      </c>
      <c r="U259" s="428" t="str">
        <f t="shared" si="244"/>
        <v/>
      </c>
      <c r="V259" s="429" t="str">
        <f t="shared" si="245"/>
        <v/>
      </c>
      <c r="W259" s="429" t="str">
        <f t="shared" si="246"/>
        <v/>
      </c>
      <c r="X259" s="430" t="str">
        <f t="shared" si="220"/>
        <v/>
      </c>
      <c r="Y259" s="429" t="str">
        <f t="shared" si="221"/>
        <v/>
      </c>
      <c r="Z259" s="429" t="str">
        <f t="shared" si="222"/>
        <v/>
      </c>
      <c r="AA259" s="429" t="str">
        <f t="shared" si="223"/>
        <v/>
      </c>
      <c r="AB259" s="429" t="str">
        <f t="shared" si="224"/>
        <v/>
      </c>
      <c r="AC259" s="429" t="str">
        <f t="shared" si="225"/>
        <v/>
      </c>
      <c r="AD259" s="429" t="str">
        <f t="shared" si="226"/>
        <v/>
      </c>
      <c r="AE259" s="429" t="str">
        <f t="shared" si="247"/>
        <v/>
      </c>
      <c r="AF259" s="429" t="str">
        <f t="shared" si="237"/>
        <v/>
      </c>
      <c r="AG259" s="429" t="str">
        <f t="shared" si="227"/>
        <v/>
      </c>
      <c r="AH259" s="429" t="str">
        <f t="shared" si="228"/>
        <v/>
      </c>
      <c r="AI259" s="431" t="str">
        <f t="shared" si="238"/>
        <v/>
      </c>
      <c r="AJ259" s="429" t="str">
        <f t="shared" si="248"/>
        <v/>
      </c>
      <c r="AK259" s="429" t="str">
        <f t="shared" si="249"/>
        <v/>
      </c>
      <c r="AL259" s="429" t="str">
        <f t="shared" si="250"/>
        <v/>
      </c>
      <c r="AM259" s="429" t="str">
        <f t="shared" si="251"/>
        <v/>
      </c>
      <c r="AN259" s="432"/>
      <c r="AO259" s="432"/>
      <c r="AP259" s="205"/>
      <c r="AQ259" s="205"/>
      <c r="AR259" s="205"/>
      <c r="AS259" s="205"/>
      <c r="AT259" s="205"/>
      <c r="AU259" s="205"/>
      <c r="AV259" s="205"/>
      <c r="AW259" s="205"/>
      <c r="AX259" s="205"/>
      <c r="AY259" s="205"/>
      <c r="AZ259" s="432"/>
      <c r="BU259" s="152">
        <v>237</v>
      </c>
      <c r="BV259" s="433" t="str">
        <f t="shared" si="239"/>
        <v/>
      </c>
      <c r="BW259" s="433" t="str">
        <f t="shared" si="240"/>
        <v/>
      </c>
      <c r="BX259" s="434" t="str">
        <f t="shared" si="241"/>
        <v/>
      </c>
      <c r="BY259" s="205" t="str">
        <f t="shared" si="229"/>
        <v/>
      </c>
      <c r="BZ259" s="205" t="str">
        <f t="shared" si="230"/>
        <v/>
      </c>
      <c r="CA259" s="207" t="str">
        <f t="shared" si="231"/>
        <v/>
      </c>
      <c r="CB259" s="453" t="str">
        <f>IF(BY259="","",COUNTIF(BY$23:BY258,"&lt;1")+1)</f>
        <v/>
      </c>
      <c r="CC259" s="205" t="str">
        <f t="shared" si="232"/>
        <v/>
      </c>
      <c r="CD259" s="436" t="str">
        <f t="shared" si="233"/>
        <v/>
      </c>
      <c r="CE259" s="433" t="str">
        <f t="shared" si="236"/>
        <v/>
      </c>
      <c r="CF259" s="438" t="str">
        <f t="shared" si="234"/>
        <v/>
      </c>
      <c r="CG259" s="433" t="str">
        <f t="shared" si="235"/>
        <v/>
      </c>
      <c r="CH259" s="439"/>
      <c r="CI259" s="205" t="str">
        <f t="shared" si="252"/>
        <v/>
      </c>
      <c r="CJ259" s="205" t="str">
        <f t="shared" si="253"/>
        <v/>
      </c>
      <c r="CK259" s="205" t="str">
        <f>IF(OR(N259="PIPAY450",N259="PIPAY900"),MRIt(J259,M259,V259,N259),IF(N259="OGFConNEW",MRIt(H259,M259,V259,N259),IF(N259="PIOGFCPAY450",MAX(60,(0.3*J259)+35),"")))</f>
        <v/>
      </c>
      <c r="CL259" s="205" t="str">
        <f t="shared" si="254"/>
        <v/>
      </c>
      <c r="CM259" s="208">
        <f t="shared" si="255"/>
        <v>0</v>
      </c>
      <c r="CN259" s="440" t="str">
        <f>IFERROR(IF(N259="60PAY900",ADJ60x(CM259),IF(N259="75PAY450",ADJ75x(CM259),IF(N259="PIPAY900",ADJPoTthick(CM259,CL259),IF(N259="PIPAY450",ADJPoTthin(CM259,CL259),IF(N259="OGFConNEW",ADJPoTogfc(CL259),""))))),"must corr")</f>
        <v/>
      </c>
      <c r="CO259" s="441" t="str">
        <f t="shared" si="256"/>
        <v/>
      </c>
      <c r="CQ259" s="205" t="str">
        <f t="shared" si="257"/>
        <v/>
      </c>
      <c r="CR259" s="205" t="str">
        <f>IF(OR(N259="PIPAY450",N259="PIPAY900",N259="PIOGFCPAY450",N259="75OGFCPAY450"),MRIt(J259,M259,V259,N259),IF(N259="OGFConNEW",MRIt(H259,M259,V259,N259),""))</f>
        <v/>
      </c>
      <c r="CS259" s="205" t="str">
        <f t="shared" si="258"/>
        <v/>
      </c>
      <c r="CT259" s="208" t="str">
        <f t="shared" si="259"/>
        <v/>
      </c>
      <c r="CU259" s="440" t="str">
        <f>IFERROR(IF(N259="60PAY900",ADJ60x(CT259),IF(N259="75PAY450",ADJ75x(CT259),IF(N259="PIPAY900",ADJPoTthick(CT259,CS259),IF(N259="PIPAY450",ADJPoTthin(CT259,CS259),IF(N259="OGFConNEW",ADJPoTogfc(CS259),""))))),"must corr")</f>
        <v/>
      </c>
      <c r="CV259" s="442" t="str">
        <f t="shared" si="260"/>
        <v/>
      </c>
      <c r="CW259" s="443"/>
      <c r="CY259" s="207"/>
      <c r="CZ259" s="444" t="s">
        <v>1876</v>
      </c>
      <c r="DA259" s="445" t="str">
        <f>IFERROR(IF(AZ259=TRUE,corval(CO259,CV259),CO259),CZ259)</f>
        <v/>
      </c>
      <c r="DB259" s="205" t="b">
        <f t="shared" si="261"/>
        <v>0</v>
      </c>
      <c r="DC259" s="205" t="b">
        <f t="shared" si="262"/>
        <v>1</v>
      </c>
      <c r="DD259" s="205" t="b">
        <f t="shared" si="263"/>
        <v>1</v>
      </c>
      <c r="DE259" s="446" t="str">
        <f t="shared" si="264"/>
        <v/>
      </c>
      <c r="DG259" s="208" t="str">
        <f t="shared" si="265"/>
        <v/>
      </c>
      <c r="DH259" s="208">
        <f t="shared" si="266"/>
        <v>0</v>
      </c>
      <c r="DI259" s="205" t="e">
        <f t="shared" si="267"/>
        <v>#VALUE!</v>
      </c>
      <c r="DJ259" s="205" t="e">
        <f t="shared" si="268"/>
        <v>#VALUE!</v>
      </c>
      <c r="DK259" s="205" t="e">
        <f t="shared" si="269"/>
        <v>#VALUE!</v>
      </c>
      <c r="DM259" s="208">
        <f t="shared" si="270"/>
        <v>0</v>
      </c>
      <c r="DN259" s="208">
        <f t="shared" si="271"/>
        <v>0</v>
      </c>
      <c r="DO259" s="205">
        <f t="shared" si="272"/>
        <v>75</v>
      </c>
      <c r="DP259" s="205">
        <f t="shared" si="273"/>
        <v>0</v>
      </c>
      <c r="DQ259" s="446" t="e">
        <f t="shared" ca="1" si="274"/>
        <v>#NAME?</v>
      </c>
      <c r="DR259" s="446" t="e">
        <f t="shared" ca="1" si="275"/>
        <v>#NAME?</v>
      </c>
      <c r="DT259" s="208">
        <f t="shared" si="276"/>
        <v>0</v>
      </c>
      <c r="DU259" s="446" t="e">
        <f t="shared" ca="1" si="277"/>
        <v>#NAME?</v>
      </c>
      <c r="DV259" s="446" t="e">
        <f t="shared" ca="1" si="278"/>
        <v>#NAME?</v>
      </c>
    </row>
    <row r="260" spans="1:126" ht="15.75" customHeight="1" thickBot="1" x14ac:dyDescent="0.3">
      <c r="A260" s="448" t="str">
        <f>IFERROR(ROUNDUP(IF(OR(N260="PIPAY450",N260="PIPAY900"),MRIt(J260,M260,V260,N260),IF(N260="PIOGFCPAY450",MAX(60,(0.3*J260)+35),"")),1),"")</f>
        <v/>
      </c>
      <c r="B260" s="413">
        <v>238</v>
      </c>
      <c r="C260" s="414"/>
      <c r="D260" s="449"/>
      <c r="E260" s="457" t="str">
        <f>IF('EXIST IP'!A239="","",'EXIST IP'!A239)</f>
        <v/>
      </c>
      <c r="F260" s="458" t="str">
        <f>IF('EXIST IP'!B239="","",'EXIST IP'!B239)</f>
        <v/>
      </c>
      <c r="G260" s="458" t="str">
        <f>IF('EXIST IP'!C239="","",'EXIST IP'!C239)</f>
        <v/>
      </c>
      <c r="H260" s="459" t="str">
        <f>IF('EXIST IP'!D239="","",'EXIST IP'!D239)</f>
        <v/>
      </c>
      <c r="I260" s="460" t="str">
        <f>IF(BASELINE!D239="","",BASELINE!D239)</f>
        <v/>
      </c>
      <c r="J260" s="420"/>
      <c r="K260" s="421"/>
      <c r="L260" s="422" t="str">
        <f>IF(FINAL!D239=0,"",FINAL!D239)</f>
        <v/>
      </c>
      <c r="M260" s="421"/>
      <c r="N260" s="421"/>
      <c r="O260" s="421"/>
      <c r="P260" s="423" t="str">
        <f t="shared" si="242"/>
        <v/>
      </c>
      <c r="Q260" s="424" t="str">
        <f t="shared" si="243"/>
        <v/>
      </c>
      <c r="R260" s="456"/>
      <c r="S260" s="452" t="str">
        <f t="shared" si="219"/>
        <v/>
      </c>
      <c r="T260" s="427" t="str">
        <f>IF(OR(BASELINE!I239&gt;BASELINE!J239,FINAL!I239&gt;FINAL!J239),"M.D.","")</f>
        <v/>
      </c>
      <c r="U260" s="428" t="str">
        <f t="shared" si="244"/>
        <v/>
      </c>
      <c r="V260" s="429" t="str">
        <f t="shared" si="245"/>
        <v/>
      </c>
      <c r="W260" s="429" t="str">
        <f t="shared" si="246"/>
        <v/>
      </c>
      <c r="X260" s="430" t="str">
        <f t="shared" si="220"/>
        <v/>
      </c>
      <c r="Y260" s="429" t="str">
        <f t="shared" si="221"/>
        <v/>
      </c>
      <c r="Z260" s="429" t="str">
        <f t="shared" si="222"/>
        <v/>
      </c>
      <c r="AA260" s="429" t="str">
        <f t="shared" si="223"/>
        <v/>
      </c>
      <c r="AB260" s="429" t="str">
        <f t="shared" si="224"/>
        <v/>
      </c>
      <c r="AC260" s="429" t="str">
        <f t="shared" si="225"/>
        <v/>
      </c>
      <c r="AD260" s="429" t="str">
        <f t="shared" si="226"/>
        <v/>
      </c>
      <c r="AE260" s="429" t="str">
        <f t="shared" si="247"/>
        <v/>
      </c>
      <c r="AF260" s="429" t="str">
        <f t="shared" si="237"/>
        <v/>
      </c>
      <c r="AG260" s="429" t="str">
        <f t="shared" si="227"/>
        <v/>
      </c>
      <c r="AH260" s="429" t="str">
        <f t="shared" si="228"/>
        <v/>
      </c>
      <c r="AI260" s="431" t="str">
        <f t="shared" si="238"/>
        <v/>
      </c>
      <c r="AJ260" s="429" t="str">
        <f t="shared" si="248"/>
        <v/>
      </c>
      <c r="AK260" s="429" t="str">
        <f t="shared" si="249"/>
        <v/>
      </c>
      <c r="AL260" s="429" t="str">
        <f t="shared" si="250"/>
        <v/>
      </c>
      <c r="AM260" s="429" t="str">
        <f t="shared" si="251"/>
        <v/>
      </c>
      <c r="AN260" s="432"/>
      <c r="AO260" s="432"/>
      <c r="AP260" s="205"/>
      <c r="AQ260" s="205"/>
      <c r="AR260" s="205"/>
      <c r="AS260" s="205"/>
      <c r="AT260" s="205"/>
      <c r="AU260" s="205"/>
      <c r="AV260" s="205"/>
      <c r="AW260" s="205"/>
      <c r="AX260" s="205"/>
      <c r="AY260" s="205"/>
      <c r="AZ260" s="432"/>
      <c r="BU260" s="152">
        <v>238</v>
      </c>
      <c r="BV260" s="433" t="str">
        <f t="shared" si="239"/>
        <v/>
      </c>
      <c r="BW260" s="433" t="str">
        <f t="shared" si="240"/>
        <v/>
      </c>
      <c r="BX260" s="434" t="str">
        <f t="shared" si="241"/>
        <v/>
      </c>
      <c r="BY260" s="205" t="str">
        <f t="shared" si="229"/>
        <v/>
      </c>
      <c r="BZ260" s="205" t="str">
        <f t="shared" si="230"/>
        <v/>
      </c>
      <c r="CA260" s="207" t="str">
        <f t="shared" si="231"/>
        <v/>
      </c>
      <c r="CB260" s="453" t="str">
        <f>IF(BY260="","",COUNTIF(BY$23:BY259,"&lt;1")+1)</f>
        <v/>
      </c>
      <c r="CC260" s="205" t="str">
        <f t="shared" si="232"/>
        <v/>
      </c>
      <c r="CD260" s="436" t="str">
        <f t="shared" si="233"/>
        <v/>
      </c>
      <c r="CE260" s="433" t="str">
        <f t="shared" si="236"/>
        <v/>
      </c>
      <c r="CF260" s="438" t="str">
        <f t="shared" si="234"/>
        <v/>
      </c>
      <c r="CG260" s="433" t="str">
        <f t="shared" si="235"/>
        <v/>
      </c>
      <c r="CH260" s="439"/>
      <c r="CI260" s="205" t="str">
        <f t="shared" si="252"/>
        <v/>
      </c>
      <c r="CJ260" s="205" t="str">
        <f t="shared" si="253"/>
        <v/>
      </c>
      <c r="CK260" s="205" t="str">
        <f>IF(OR(N260="PIPAY450",N260="PIPAY900"),MRIt(J260,M260,V260,N260),IF(N260="OGFConNEW",MRIt(H260,M260,V260,N260),IF(N260="PIOGFCPAY450",MAX(60,(0.3*J260)+35),"")))</f>
        <v/>
      </c>
      <c r="CL260" s="205" t="str">
        <f t="shared" si="254"/>
        <v/>
      </c>
      <c r="CM260" s="208">
        <f t="shared" si="255"/>
        <v>0</v>
      </c>
      <c r="CN260" s="440" t="str">
        <f>IFERROR(IF(N260="60PAY900",ADJ60x(CM260),IF(N260="75PAY450",ADJ75x(CM260),IF(N260="PIPAY900",ADJPoTthick(CM260,CL260),IF(N260="PIPAY450",ADJPoTthin(CM260,CL260),IF(N260="OGFConNEW",ADJPoTogfc(CL260),""))))),"must corr")</f>
        <v/>
      </c>
      <c r="CO260" s="441" t="str">
        <f t="shared" si="256"/>
        <v/>
      </c>
      <c r="CQ260" s="205" t="str">
        <f t="shared" si="257"/>
        <v/>
      </c>
      <c r="CR260" s="205" t="str">
        <f>IF(OR(N260="PIPAY450",N260="PIPAY900",N260="PIOGFCPAY450",N260="75OGFCPAY450"),MRIt(J260,M260,V260,N260),IF(N260="OGFConNEW",MRIt(H260,M260,V260,N260),""))</f>
        <v/>
      </c>
      <c r="CS260" s="205" t="str">
        <f t="shared" si="258"/>
        <v/>
      </c>
      <c r="CT260" s="208" t="str">
        <f t="shared" si="259"/>
        <v/>
      </c>
      <c r="CU260" s="440" t="str">
        <f>IFERROR(IF(N260="60PAY900",ADJ60x(CT260),IF(N260="75PAY450",ADJ75x(CT260),IF(N260="PIPAY900",ADJPoTthick(CT260,CS260),IF(N260="PIPAY450",ADJPoTthin(CT260,CS260),IF(N260="OGFConNEW",ADJPoTogfc(CS260),""))))),"must corr")</f>
        <v/>
      </c>
      <c r="CV260" s="442" t="str">
        <f t="shared" si="260"/>
        <v/>
      </c>
      <c r="CW260" s="443"/>
      <c r="CY260" s="207"/>
      <c r="CZ260" s="444" t="s">
        <v>1876</v>
      </c>
      <c r="DA260" s="445" t="str">
        <f>IFERROR(IF(AZ260=TRUE,corval(CO260,CV260),CO260),CZ260)</f>
        <v/>
      </c>
      <c r="DB260" s="205" t="b">
        <f t="shared" si="261"/>
        <v>0</v>
      </c>
      <c r="DC260" s="205" t="b">
        <f t="shared" si="262"/>
        <v>1</v>
      </c>
      <c r="DD260" s="205" t="b">
        <f t="shared" si="263"/>
        <v>1</v>
      </c>
      <c r="DE260" s="446" t="str">
        <f t="shared" si="264"/>
        <v/>
      </c>
      <c r="DG260" s="208" t="str">
        <f t="shared" si="265"/>
        <v/>
      </c>
      <c r="DH260" s="208">
        <f t="shared" si="266"/>
        <v>0</v>
      </c>
      <c r="DI260" s="205" t="e">
        <f t="shared" si="267"/>
        <v>#VALUE!</v>
      </c>
      <c r="DJ260" s="205" t="e">
        <f t="shared" si="268"/>
        <v>#VALUE!</v>
      </c>
      <c r="DK260" s="205" t="e">
        <f t="shared" si="269"/>
        <v>#VALUE!</v>
      </c>
      <c r="DM260" s="208">
        <f t="shared" si="270"/>
        <v>0</v>
      </c>
      <c r="DN260" s="208">
        <f t="shared" si="271"/>
        <v>0</v>
      </c>
      <c r="DO260" s="205">
        <f t="shared" si="272"/>
        <v>75</v>
      </c>
      <c r="DP260" s="205">
        <f t="shared" si="273"/>
        <v>0</v>
      </c>
      <c r="DQ260" s="446" t="e">
        <f t="shared" ca="1" si="274"/>
        <v>#NAME?</v>
      </c>
      <c r="DR260" s="446" t="e">
        <f t="shared" ca="1" si="275"/>
        <v>#NAME?</v>
      </c>
      <c r="DT260" s="208">
        <f t="shared" si="276"/>
        <v>0</v>
      </c>
      <c r="DU260" s="446" t="e">
        <f t="shared" ca="1" si="277"/>
        <v>#NAME?</v>
      </c>
      <c r="DV260" s="446" t="e">
        <f t="shared" ca="1" si="278"/>
        <v>#NAME?</v>
      </c>
    </row>
    <row r="261" spans="1:126" ht="15.75" x14ac:dyDescent="0.25">
      <c r="A261" s="448" t="str">
        <f>IFERROR(ROUNDUP(IF(OR(N261="PIPAY450",N261="PIPAY900"),MRIt(J261,M261,V261,N261),IF(N261="PIOGFCPAY450",MAX(60,(0.3*J261)+35),"")),1),"")</f>
        <v/>
      </c>
      <c r="B261" s="413">
        <v>239</v>
      </c>
      <c r="C261" s="414"/>
      <c r="D261" s="449"/>
      <c r="E261" s="416" t="str">
        <f>IF('EXIST IP'!A240="","",'EXIST IP'!A240)</f>
        <v/>
      </c>
      <c r="F261" s="450" t="str">
        <f>IF('EXIST IP'!B240="","",'EXIST IP'!B240)</f>
        <v/>
      </c>
      <c r="G261" s="450" t="str">
        <f>IF('EXIST IP'!C240="","",'EXIST IP'!C240)</f>
        <v/>
      </c>
      <c r="H261" s="418" t="str">
        <f>IF('EXIST IP'!D240="","",'EXIST IP'!D240)</f>
        <v/>
      </c>
      <c r="I261" s="451" t="str">
        <f>IF(BASELINE!D240="","",BASELINE!D240)</f>
        <v/>
      </c>
      <c r="J261" s="420"/>
      <c r="K261" s="421"/>
      <c r="L261" s="422" t="str">
        <f>IF(FINAL!D240=0,"",FINAL!D240)</f>
        <v/>
      </c>
      <c r="M261" s="421"/>
      <c r="N261" s="421"/>
      <c r="O261" s="421"/>
      <c r="P261" s="423" t="str">
        <f t="shared" si="242"/>
        <v/>
      </c>
      <c r="Q261" s="424" t="str">
        <f t="shared" si="243"/>
        <v/>
      </c>
      <c r="R261" s="456"/>
      <c r="S261" s="452" t="str">
        <f t="shared" si="219"/>
        <v/>
      </c>
      <c r="T261" s="427" t="str">
        <f>IF(OR(BASELINE!I240&gt;BASELINE!J240,FINAL!I240&gt;FINAL!J240),"M.D.","")</f>
        <v/>
      </c>
      <c r="U261" s="428" t="str">
        <f t="shared" si="244"/>
        <v/>
      </c>
      <c r="V261" s="429" t="str">
        <f t="shared" si="245"/>
        <v/>
      </c>
      <c r="W261" s="429" t="str">
        <f t="shared" si="246"/>
        <v/>
      </c>
      <c r="X261" s="430" t="str">
        <f t="shared" si="220"/>
        <v/>
      </c>
      <c r="Y261" s="429" t="str">
        <f t="shared" si="221"/>
        <v/>
      </c>
      <c r="Z261" s="429" t="str">
        <f t="shared" si="222"/>
        <v/>
      </c>
      <c r="AA261" s="429" t="str">
        <f t="shared" si="223"/>
        <v/>
      </c>
      <c r="AB261" s="429" t="str">
        <f t="shared" si="224"/>
        <v/>
      </c>
      <c r="AC261" s="429" t="str">
        <f t="shared" si="225"/>
        <v/>
      </c>
      <c r="AD261" s="429" t="str">
        <f t="shared" si="226"/>
        <v/>
      </c>
      <c r="AE261" s="429" t="str">
        <f t="shared" si="247"/>
        <v/>
      </c>
      <c r="AF261" s="429" t="str">
        <f t="shared" si="237"/>
        <v/>
      </c>
      <c r="AG261" s="429" t="str">
        <f t="shared" si="227"/>
        <v/>
      </c>
      <c r="AH261" s="429" t="str">
        <f t="shared" si="228"/>
        <v/>
      </c>
      <c r="AI261" s="431" t="str">
        <f t="shared" si="238"/>
        <v/>
      </c>
      <c r="AJ261" s="429" t="str">
        <f t="shared" si="248"/>
        <v/>
      </c>
      <c r="AK261" s="429" t="str">
        <f t="shared" si="249"/>
        <v/>
      </c>
      <c r="AL261" s="429" t="str">
        <f t="shared" si="250"/>
        <v/>
      </c>
      <c r="AM261" s="429" t="str">
        <f t="shared" si="251"/>
        <v/>
      </c>
      <c r="AN261" s="432"/>
      <c r="AO261" s="432"/>
      <c r="AP261" s="205"/>
      <c r="AQ261" s="205"/>
      <c r="AR261" s="205"/>
      <c r="AS261" s="205"/>
      <c r="AT261" s="205"/>
      <c r="AU261" s="205"/>
      <c r="AV261" s="205"/>
      <c r="AW261" s="205"/>
      <c r="AX261" s="205"/>
      <c r="AY261" s="205"/>
      <c r="AZ261" s="432"/>
      <c r="BU261" s="152">
        <v>239</v>
      </c>
      <c r="BV261" s="433" t="str">
        <f t="shared" si="239"/>
        <v/>
      </c>
      <c r="BW261" s="433" t="str">
        <f t="shared" si="240"/>
        <v/>
      </c>
      <c r="BX261" s="434" t="str">
        <f t="shared" si="241"/>
        <v/>
      </c>
      <c r="BY261" s="205" t="str">
        <f t="shared" si="229"/>
        <v/>
      </c>
      <c r="BZ261" s="205" t="str">
        <f t="shared" si="230"/>
        <v/>
      </c>
      <c r="CA261" s="207" t="str">
        <f t="shared" si="231"/>
        <v/>
      </c>
      <c r="CB261" s="453" t="str">
        <f>IF(BY261="","",COUNTIF(BY$23:BY260,"&lt;1")+1)</f>
        <v/>
      </c>
      <c r="CC261" s="205" t="str">
        <f t="shared" si="232"/>
        <v/>
      </c>
      <c r="CD261" s="436" t="str">
        <f t="shared" si="233"/>
        <v/>
      </c>
      <c r="CE261" s="433" t="str">
        <f t="shared" si="236"/>
        <v/>
      </c>
      <c r="CF261" s="438" t="str">
        <f t="shared" si="234"/>
        <v/>
      </c>
      <c r="CG261" s="433" t="str">
        <f t="shared" si="235"/>
        <v/>
      </c>
      <c r="CH261" s="439"/>
      <c r="CI261" s="205" t="str">
        <f t="shared" si="252"/>
        <v/>
      </c>
      <c r="CJ261" s="205" t="str">
        <f t="shared" si="253"/>
        <v/>
      </c>
      <c r="CK261" s="205" t="str">
        <f>IF(OR(N261="PIPAY450",N261="PIPAY900"),MRIt(J261,M261,V261,N261),IF(N261="OGFConNEW",MRIt(H261,M261,V261,N261),IF(N261="PIOGFCPAY450",MAX(60,(0.3*J261)+35),"")))</f>
        <v/>
      </c>
      <c r="CL261" s="205" t="str">
        <f t="shared" si="254"/>
        <v/>
      </c>
      <c r="CM261" s="208">
        <f t="shared" si="255"/>
        <v>0</v>
      </c>
      <c r="CN261" s="440" t="str">
        <f>IFERROR(IF(N261="60PAY900",ADJ60x(CM261),IF(N261="75PAY450",ADJ75x(CM261),IF(N261="PIPAY900",ADJPoTthick(CM261,CL261),IF(N261="PIPAY450",ADJPoTthin(CM261,CL261),IF(N261="OGFConNEW",ADJPoTogfc(CL261),""))))),"must corr")</f>
        <v/>
      </c>
      <c r="CO261" s="441" t="str">
        <f t="shared" si="256"/>
        <v/>
      </c>
      <c r="CQ261" s="205" t="str">
        <f t="shared" si="257"/>
        <v/>
      </c>
      <c r="CR261" s="205" t="str">
        <f>IF(OR(N261="PIPAY450",N261="PIPAY900",N261="PIOGFCPAY450",N261="75OGFCPAY450"),MRIt(J261,M261,V261,N261),IF(N261="OGFConNEW",MRIt(H261,M261,V261,N261),""))</f>
        <v/>
      </c>
      <c r="CS261" s="205" t="str">
        <f t="shared" si="258"/>
        <v/>
      </c>
      <c r="CT261" s="208" t="str">
        <f t="shared" si="259"/>
        <v/>
      </c>
      <c r="CU261" s="440" t="str">
        <f>IFERROR(IF(N261="60PAY900",ADJ60x(CT261),IF(N261="75PAY450",ADJ75x(CT261),IF(N261="PIPAY900",ADJPoTthick(CT261,CS261),IF(N261="PIPAY450",ADJPoTthin(CT261,CS261),IF(N261="OGFConNEW",ADJPoTogfc(CS261),""))))),"must corr")</f>
        <v/>
      </c>
      <c r="CV261" s="442" t="str">
        <f t="shared" si="260"/>
        <v/>
      </c>
      <c r="CW261" s="443"/>
      <c r="CY261" s="207"/>
      <c r="CZ261" s="444" t="s">
        <v>1876</v>
      </c>
      <c r="DA261" s="445" t="str">
        <f>IFERROR(IF(AZ261=TRUE,corval(CO261,CV261),CO261),CZ261)</f>
        <v/>
      </c>
      <c r="DB261" s="205" t="b">
        <f t="shared" si="261"/>
        <v>0</v>
      </c>
      <c r="DC261" s="205" t="b">
        <f t="shared" si="262"/>
        <v>1</v>
      </c>
      <c r="DD261" s="205" t="b">
        <f t="shared" si="263"/>
        <v>1</v>
      </c>
      <c r="DE261" s="446" t="str">
        <f t="shared" si="264"/>
        <v/>
      </c>
      <c r="DG261" s="208" t="str">
        <f t="shared" si="265"/>
        <v/>
      </c>
      <c r="DH261" s="208">
        <f t="shared" si="266"/>
        <v>0</v>
      </c>
      <c r="DI261" s="205" t="e">
        <f t="shared" si="267"/>
        <v>#VALUE!</v>
      </c>
      <c r="DJ261" s="205" t="e">
        <f t="shared" si="268"/>
        <v>#VALUE!</v>
      </c>
      <c r="DK261" s="205" t="e">
        <f t="shared" si="269"/>
        <v>#VALUE!</v>
      </c>
      <c r="DM261" s="208">
        <f t="shared" si="270"/>
        <v>0</v>
      </c>
      <c r="DN261" s="208">
        <f t="shared" si="271"/>
        <v>0</v>
      </c>
      <c r="DO261" s="205">
        <f t="shared" si="272"/>
        <v>75</v>
      </c>
      <c r="DP261" s="205">
        <f t="shared" si="273"/>
        <v>0</v>
      </c>
      <c r="DQ261" s="446" t="e">
        <f t="shared" ca="1" si="274"/>
        <v>#NAME?</v>
      </c>
      <c r="DR261" s="446" t="e">
        <f t="shared" ca="1" si="275"/>
        <v>#NAME?</v>
      </c>
      <c r="DT261" s="208">
        <f t="shared" si="276"/>
        <v>0</v>
      </c>
      <c r="DU261" s="446" t="e">
        <f t="shared" ca="1" si="277"/>
        <v>#NAME?</v>
      </c>
      <c r="DV261" s="446" t="e">
        <f t="shared" ca="1" si="278"/>
        <v>#NAME?</v>
      </c>
    </row>
    <row r="262" spans="1:126" ht="16.5" thickBot="1" x14ac:dyDescent="0.3">
      <c r="A262" s="448" t="str">
        <f>IFERROR(ROUNDUP(IF(OR(N262="PIPAY450",N262="PIPAY900"),MRIt(J262,M262,V262,N262),IF(N262="PIOGFCPAY450",MAX(60,(0.3*J262)+35),"")),1),"")</f>
        <v/>
      </c>
      <c r="B262" s="413">
        <v>240</v>
      </c>
      <c r="C262" s="414"/>
      <c r="D262" s="449"/>
      <c r="E262" s="457" t="str">
        <f>IF('EXIST IP'!A241="","",'EXIST IP'!A241)</f>
        <v/>
      </c>
      <c r="F262" s="458" t="str">
        <f>IF('EXIST IP'!B241="","",'EXIST IP'!B241)</f>
        <v/>
      </c>
      <c r="G262" s="458" t="str">
        <f>IF('EXIST IP'!C241="","",'EXIST IP'!C241)</f>
        <v/>
      </c>
      <c r="H262" s="459" t="str">
        <f>IF('EXIST IP'!D241="","",'EXIST IP'!D241)</f>
        <v/>
      </c>
      <c r="I262" s="460" t="str">
        <f>IF(BASELINE!D241="","",BASELINE!D241)</f>
        <v/>
      </c>
      <c r="J262" s="420"/>
      <c r="K262" s="421"/>
      <c r="L262" s="422" t="str">
        <f>IF(FINAL!D241=0,"",FINAL!D241)</f>
        <v/>
      </c>
      <c r="M262" s="421"/>
      <c r="N262" s="421"/>
      <c r="O262" s="421"/>
      <c r="P262" s="423" t="str">
        <f t="shared" si="242"/>
        <v/>
      </c>
      <c r="Q262" s="424" t="str">
        <f t="shared" si="243"/>
        <v/>
      </c>
      <c r="R262" s="456"/>
      <c r="S262" s="452" t="str">
        <f t="shared" si="219"/>
        <v/>
      </c>
      <c r="T262" s="427" t="str">
        <f>IF(OR(BASELINE!I241&gt;BASELINE!J241,FINAL!I241&gt;FINAL!J241),"M.D.","")</f>
        <v/>
      </c>
      <c r="U262" s="428" t="str">
        <f t="shared" si="244"/>
        <v/>
      </c>
      <c r="V262" s="429" t="str">
        <f t="shared" si="245"/>
        <v/>
      </c>
      <c r="W262" s="429" t="str">
        <f t="shared" si="246"/>
        <v/>
      </c>
      <c r="X262" s="430" t="str">
        <f t="shared" si="220"/>
        <v/>
      </c>
      <c r="Y262" s="429" t="str">
        <f t="shared" si="221"/>
        <v/>
      </c>
      <c r="Z262" s="429" t="str">
        <f t="shared" si="222"/>
        <v/>
      </c>
      <c r="AA262" s="429" t="str">
        <f t="shared" si="223"/>
        <v/>
      </c>
      <c r="AB262" s="429" t="str">
        <f t="shared" si="224"/>
        <v/>
      </c>
      <c r="AC262" s="429" t="str">
        <f t="shared" si="225"/>
        <v/>
      </c>
      <c r="AD262" s="429" t="str">
        <f t="shared" si="226"/>
        <v/>
      </c>
      <c r="AE262" s="429" t="str">
        <f t="shared" si="247"/>
        <v/>
      </c>
      <c r="AF262" s="429" t="str">
        <f t="shared" si="237"/>
        <v/>
      </c>
      <c r="AG262" s="429" t="str">
        <f t="shared" si="227"/>
        <v/>
      </c>
      <c r="AH262" s="429" t="str">
        <f t="shared" si="228"/>
        <v/>
      </c>
      <c r="AI262" s="431" t="str">
        <f t="shared" si="238"/>
        <v/>
      </c>
      <c r="AJ262" s="429" t="str">
        <f t="shared" si="248"/>
        <v/>
      </c>
      <c r="AK262" s="429" t="str">
        <f t="shared" si="249"/>
        <v/>
      </c>
      <c r="AL262" s="429" t="str">
        <f t="shared" si="250"/>
        <v/>
      </c>
      <c r="AM262" s="429" t="str">
        <f t="shared" si="251"/>
        <v/>
      </c>
      <c r="AN262" s="432"/>
      <c r="AO262" s="432"/>
      <c r="AP262" s="205"/>
      <c r="AQ262" s="205"/>
      <c r="AR262" s="205"/>
      <c r="AS262" s="205"/>
      <c r="AT262" s="205"/>
      <c r="AU262" s="205"/>
      <c r="AV262" s="205"/>
      <c r="AW262" s="205"/>
      <c r="AX262" s="205"/>
      <c r="AY262" s="205"/>
      <c r="AZ262" s="432"/>
      <c r="BU262" s="152">
        <v>240</v>
      </c>
      <c r="BV262" s="433" t="str">
        <f t="shared" si="239"/>
        <v/>
      </c>
      <c r="BW262" s="433" t="str">
        <f t="shared" si="240"/>
        <v/>
      </c>
      <c r="BX262" s="434" t="str">
        <f t="shared" si="241"/>
        <v/>
      </c>
      <c r="BY262" s="205" t="str">
        <f t="shared" si="229"/>
        <v/>
      </c>
      <c r="BZ262" s="205" t="str">
        <f t="shared" si="230"/>
        <v/>
      </c>
      <c r="CA262" s="207" t="str">
        <f t="shared" si="231"/>
        <v/>
      </c>
      <c r="CB262" s="453" t="str">
        <f>IF(BY262="","",COUNTIF(BY$23:BY261,"&lt;1")+1)</f>
        <v/>
      </c>
      <c r="CC262" s="205" t="str">
        <f t="shared" si="232"/>
        <v/>
      </c>
      <c r="CD262" s="436" t="str">
        <f t="shared" si="233"/>
        <v/>
      </c>
      <c r="CE262" s="433" t="str">
        <f t="shared" si="236"/>
        <v/>
      </c>
      <c r="CF262" s="438" t="str">
        <f t="shared" si="234"/>
        <v/>
      </c>
      <c r="CG262" s="433" t="str">
        <f t="shared" si="235"/>
        <v/>
      </c>
      <c r="CH262" s="439"/>
      <c r="CI262" s="205" t="str">
        <f t="shared" si="252"/>
        <v/>
      </c>
      <c r="CJ262" s="205" t="str">
        <f t="shared" si="253"/>
        <v/>
      </c>
      <c r="CK262" s="205" t="str">
        <f>IF(OR(N262="PIPAY450",N262="PIPAY900"),MRIt(J262,M262,V262,N262),IF(N262="OGFConNEW",MRIt(H262,M262,V262,N262),IF(N262="PIOGFCPAY450",MAX(60,(0.3*J262)+35),"")))</f>
        <v/>
      </c>
      <c r="CL262" s="205" t="str">
        <f t="shared" si="254"/>
        <v/>
      </c>
      <c r="CM262" s="208">
        <f t="shared" si="255"/>
        <v>0</v>
      </c>
      <c r="CN262" s="440" t="str">
        <f>IFERROR(IF(N262="60PAY900",ADJ60x(CM262),IF(N262="75PAY450",ADJ75x(CM262),IF(N262="PIPAY900",ADJPoTthick(CM262,CL262),IF(N262="PIPAY450",ADJPoTthin(CM262,CL262),IF(N262="OGFConNEW",ADJPoTogfc(CL262),""))))),"must corr")</f>
        <v/>
      </c>
      <c r="CO262" s="441" t="str">
        <f t="shared" si="256"/>
        <v/>
      </c>
      <c r="CQ262" s="205" t="str">
        <f t="shared" si="257"/>
        <v/>
      </c>
      <c r="CR262" s="205" t="str">
        <f>IF(OR(N262="PIPAY450",N262="PIPAY900",N262="PIOGFCPAY450",N262="75OGFCPAY450"),MRIt(J262,M262,V262,N262),IF(N262="OGFConNEW",MRIt(H262,M262,V262,N262),""))</f>
        <v/>
      </c>
      <c r="CS262" s="205" t="str">
        <f t="shared" si="258"/>
        <v/>
      </c>
      <c r="CT262" s="208" t="str">
        <f t="shared" si="259"/>
        <v/>
      </c>
      <c r="CU262" s="440" t="str">
        <f>IFERROR(IF(N262="60PAY900",ADJ60x(CT262),IF(N262="75PAY450",ADJ75x(CT262),IF(N262="PIPAY900",ADJPoTthick(CT262,CS262),IF(N262="PIPAY450",ADJPoTthin(CT262,CS262),IF(N262="OGFConNEW",ADJPoTogfc(CS262),""))))),"must corr")</f>
        <v/>
      </c>
      <c r="CV262" s="442" t="str">
        <f t="shared" si="260"/>
        <v/>
      </c>
      <c r="CW262" s="443"/>
      <c r="CY262" s="207"/>
      <c r="CZ262" s="444" t="s">
        <v>1876</v>
      </c>
      <c r="DA262" s="445" t="str">
        <f>IFERROR(IF(AZ262=TRUE,corval(CO262,CV262),CO262),CZ262)</f>
        <v/>
      </c>
      <c r="DB262" s="205" t="b">
        <f t="shared" si="261"/>
        <v>0</v>
      </c>
      <c r="DC262" s="205" t="b">
        <f t="shared" si="262"/>
        <v>1</v>
      </c>
      <c r="DD262" s="205" t="b">
        <f t="shared" si="263"/>
        <v>1</v>
      </c>
      <c r="DE262" s="446" t="str">
        <f t="shared" si="264"/>
        <v/>
      </c>
      <c r="DG262" s="208" t="str">
        <f t="shared" si="265"/>
        <v/>
      </c>
      <c r="DH262" s="208">
        <f t="shared" si="266"/>
        <v>0</v>
      </c>
      <c r="DI262" s="205" t="e">
        <f t="shared" si="267"/>
        <v>#VALUE!</v>
      </c>
      <c r="DJ262" s="205" t="e">
        <f t="shared" si="268"/>
        <v>#VALUE!</v>
      </c>
      <c r="DK262" s="205" t="e">
        <f t="shared" si="269"/>
        <v>#VALUE!</v>
      </c>
      <c r="DM262" s="208">
        <f t="shared" si="270"/>
        <v>0</v>
      </c>
      <c r="DN262" s="208">
        <f t="shared" si="271"/>
        <v>0</v>
      </c>
      <c r="DO262" s="205">
        <f t="shared" si="272"/>
        <v>75</v>
      </c>
      <c r="DP262" s="205">
        <f t="shared" si="273"/>
        <v>0</v>
      </c>
      <c r="DQ262" s="446" t="e">
        <f t="shared" ca="1" si="274"/>
        <v>#NAME?</v>
      </c>
      <c r="DR262" s="446" t="e">
        <f t="shared" ca="1" si="275"/>
        <v>#NAME?</v>
      </c>
      <c r="DT262" s="208">
        <f t="shared" si="276"/>
        <v>0</v>
      </c>
      <c r="DU262" s="446" t="e">
        <f t="shared" ca="1" si="277"/>
        <v>#NAME?</v>
      </c>
      <c r="DV262" s="446" t="e">
        <f t="shared" ca="1" si="278"/>
        <v>#NAME?</v>
      </c>
    </row>
    <row r="263" spans="1:126" ht="15" customHeight="1" x14ac:dyDescent="0.25">
      <c r="A263" s="448" t="str">
        <f>IFERROR(ROUNDUP(IF(OR(N263="PIPAY450",N263="PIPAY900"),MRIt(J263,M263,V263,N263),IF(N263="PIOGFCPAY450",MAX(60,(0.3*J263)+35),"")),1),"")</f>
        <v/>
      </c>
      <c r="B263" s="413">
        <v>241</v>
      </c>
      <c r="C263" s="414"/>
      <c r="D263" s="449"/>
      <c r="E263" s="416" t="str">
        <f>IF('EXIST IP'!A242="","",'EXIST IP'!A242)</f>
        <v/>
      </c>
      <c r="F263" s="450" t="str">
        <f>IF('EXIST IP'!B242="","",'EXIST IP'!B242)</f>
        <v/>
      </c>
      <c r="G263" s="450" t="str">
        <f>IF('EXIST IP'!C242="","",'EXIST IP'!C242)</f>
        <v/>
      </c>
      <c r="H263" s="418" t="str">
        <f>IF('EXIST IP'!D242="","",'EXIST IP'!D242)</f>
        <v/>
      </c>
      <c r="I263" s="451" t="str">
        <f>IF(BASELINE!D242="","",BASELINE!D242)</f>
        <v/>
      </c>
      <c r="J263" s="420"/>
      <c r="K263" s="421"/>
      <c r="L263" s="422" t="str">
        <f>IF(FINAL!D242=0,"",FINAL!D242)</f>
        <v/>
      </c>
      <c r="M263" s="421"/>
      <c r="N263" s="421"/>
      <c r="O263" s="421"/>
      <c r="P263" s="423" t="str">
        <f t="shared" si="242"/>
        <v/>
      </c>
      <c r="Q263" s="424" t="str">
        <f t="shared" si="243"/>
        <v/>
      </c>
      <c r="R263" s="456"/>
      <c r="S263" s="452" t="str">
        <f t="shared" si="219"/>
        <v/>
      </c>
      <c r="T263" s="427" t="str">
        <f>IF(OR(BASELINE!I242&gt;BASELINE!J242,FINAL!I242&gt;FINAL!J242),"M.D.","")</f>
        <v/>
      </c>
      <c r="U263" s="428" t="str">
        <f t="shared" si="244"/>
        <v/>
      </c>
      <c r="V263" s="429" t="str">
        <f t="shared" si="245"/>
        <v/>
      </c>
      <c r="W263" s="429" t="str">
        <f t="shared" si="246"/>
        <v/>
      </c>
      <c r="X263" s="430" t="str">
        <f t="shared" si="220"/>
        <v/>
      </c>
      <c r="Y263" s="429" t="str">
        <f t="shared" si="221"/>
        <v/>
      </c>
      <c r="Z263" s="429" t="str">
        <f t="shared" si="222"/>
        <v/>
      </c>
      <c r="AA263" s="429" t="str">
        <f t="shared" si="223"/>
        <v/>
      </c>
      <c r="AB263" s="429" t="str">
        <f t="shared" si="224"/>
        <v/>
      </c>
      <c r="AC263" s="429" t="str">
        <f t="shared" si="225"/>
        <v/>
      </c>
      <c r="AD263" s="429" t="str">
        <f t="shared" si="226"/>
        <v/>
      </c>
      <c r="AE263" s="429" t="str">
        <f t="shared" si="247"/>
        <v/>
      </c>
      <c r="AF263" s="429" t="str">
        <f t="shared" si="237"/>
        <v/>
      </c>
      <c r="AG263" s="429" t="str">
        <f t="shared" si="227"/>
        <v/>
      </c>
      <c r="AH263" s="429" t="str">
        <f t="shared" si="228"/>
        <v/>
      </c>
      <c r="AI263" s="431" t="str">
        <f t="shared" si="238"/>
        <v/>
      </c>
      <c r="AJ263" s="429" t="str">
        <f t="shared" si="248"/>
        <v/>
      </c>
      <c r="AK263" s="429" t="str">
        <f t="shared" si="249"/>
        <v/>
      </c>
      <c r="AL263" s="429" t="str">
        <f t="shared" si="250"/>
        <v/>
      </c>
      <c r="AM263" s="429" t="str">
        <f t="shared" si="251"/>
        <v/>
      </c>
      <c r="AN263" s="432"/>
      <c r="AO263" s="432"/>
      <c r="AP263" s="205"/>
      <c r="AQ263" s="205"/>
      <c r="AR263" s="205"/>
      <c r="AS263" s="205"/>
      <c r="AT263" s="205"/>
      <c r="AU263" s="205"/>
      <c r="AV263" s="205"/>
      <c r="AW263" s="205"/>
      <c r="AX263" s="205"/>
      <c r="AY263" s="205"/>
      <c r="AZ263" s="432"/>
      <c r="BU263" s="152">
        <v>241</v>
      </c>
      <c r="BV263" s="433" t="str">
        <f t="shared" si="239"/>
        <v/>
      </c>
      <c r="BW263" s="433" t="str">
        <f t="shared" si="240"/>
        <v/>
      </c>
      <c r="BX263" s="434" t="str">
        <f t="shared" si="241"/>
        <v/>
      </c>
      <c r="BY263" s="205" t="str">
        <f t="shared" si="229"/>
        <v/>
      </c>
      <c r="BZ263" s="205" t="str">
        <f t="shared" si="230"/>
        <v/>
      </c>
      <c r="CA263" s="207" t="str">
        <f t="shared" si="231"/>
        <v/>
      </c>
      <c r="CB263" s="453" t="str">
        <f>IF(BY263="","",COUNTIF(BY$23:BY262,"&lt;1")+1)</f>
        <v/>
      </c>
      <c r="CC263" s="205" t="str">
        <f t="shared" si="232"/>
        <v/>
      </c>
      <c r="CD263" s="436" t="str">
        <f t="shared" si="233"/>
        <v/>
      </c>
      <c r="CE263" s="433" t="str">
        <f t="shared" si="236"/>
        <v/>
      </c>
      <c r="CF263" s="438" t="str">
        <f t="shared" si="234"/>
        <v/>
      </c>
      <c r="CG263" s="433" t="str">
        <f t="shared" si="235"/>
        <v/>
      </c>
      <c r="CH263" s="439"/>
      <c r="CI263" s="205" t="str">
        <f t="shared" si="252"/>
        <v/>
      </c>
      <c r="CJ263" s="205" t="str">
        <f t="shared" si="253"/>
        <v/>
      </c>
      <c r="CK263" s="205" t="str">
        <f>IF(OR(N263="PIPAY450",N263="PIPAY900"),MRIt(J263,M263,V263,N263),IF(N263="OGFConNEW",MRIt(H263,M263,V263,N263),IF(N263="PIOGFCPAY450",MAX(60,(0.3*J263)+35),"")))</f>
        <v/>
      </c>
      <c r="CL263" s="205" t="str">
        <f t="shared" si="254"/>
        <v/>
      </c>
      <c r="CM263" s="208">
        <f t="shared" si="255"/>
        <v>0</v>
      </c>
      <c r="CN263" s="440" t="str">
        <f>IFERROR(IF(N263="60PAY900",ADJ60x(CM263),IF(N263="75PAY450",ADJ75x(CM263),IF(N263="PIPAY900",ADJPoTthick(CM263,CL263),IF(N263="PIPAY450",ADJPoTthin(CM263,CL263),IF(N263="OGFConNEW",ADJPoTogfc(CL263),""))))),"must corr")</f>
        <v/>
      </c>
      <c r="CO263" s="441" t="str">
        <f t="shared" si="256"/>
        <v/>
      </c>
      <c r="CQ263" s="205" t="str">
        <f t="shared" si="257"/>
        <v/>
      </c>
      <c r="CR263" s="205" t="str">
        <f>IF(OR(N263="PIPAY450",N263="PIPAY900",N263="PIOGFCPAY450",N263="75OGFCPAY450"),MRIt(J263,M263,V263,N263),IF(N263="OGFConNEW",MRIt(H263,M263,V263,N263),""))</f>
        <v/>
      </c>
      <c r="CS263" s="205" t="str">
        <f t="shared" si="258"/>
        <v/>
      </c>
      <c r="CT263" s="208" t="str">
        <f t="shared" si="259"/>
        <v/>
      </c>
      <c r="CU263" s="440" t="str">
        <f>IFERROR(IF(N263="60PAY900",ADJ60x(CT263),IF(N263="75PAY450",ADJ75x(CT263),IF(N263="PIPAY900",ADJPoTthick(CT263,CS263),IF(N263="PIPAY450",ADJPoTthin(CT263,CS263),IF(N263="OGFConNEW",ADJPoTogfc(CS263),""))))),"must corr")</f>
        <v/>
      </c>
      <c r="CV263" s="442" t="str">
        <f t="shared" si="260"/>
        <v/>
      </c>
      <c r="CW263" s="443"/>
      <c r="CY263" s="207"/>
      <c r="CZ263" s="444" t="s">
        <v>1876</v>
      </c>
      <c r="DA263" s="445" t="str">
        <f>IFERROR(IF(AZ263=TRUE,corval(CO263,CV263),CO263),CZ263)</f>
        <v/>
      </c>
      <c r="DB263" s="205" t="b">
        <f t="shared" si="261"/>
        <v>0</v>
      </c>
      <c r="DC263" s="205" t="b">
        <f t="shared" si="262"/>
        <v>1</v>
      </c>
      <c r="DD263" s="205" t="b">
        <f t="shared" si="263"/>
        <v>1</v>
      </c>
      <c r="DE263" s="446" t="str">
        <f t="shared" si="264"/>
        <v/>
      </c>
      <c r="DG263" s="208" t="str">
        <f t="shared" si="265"/>
        <v/>
      </c>
      <c r="DH263" s="208">
        <f t="shared" si="266"/>
        <v>0</v>
      </c>
      <c r="DI263" s="205" t="e">
        <f t="shared" si="267"/>
        <v>#VALUE!</v>
      </c>
      <c r="DJ263" s="205" t="e">
        <f t="shared" si="268"/>
        <v>#VALUE!</v>
      </c>
      <c r="DK263" s="205" t="e">
        <f t="shared" si="269"/>
        <v>#VALUE!</v>
      </c>
      <c r="DM263" s="208">
        <f t="shared" si="270"/>
        <v>0</v>
      </c>
      <c r="DN263" s="208">
        <f t="shared" si="271"/>
        <v>0</v>
      </c>
      <c r="DO263" s="205">
        <f t="shared" si="272"/>
        <v>75</v>
      </c>
      <c r="DP263" s="205">
        <f t="shared" si="273"/>
        <v>0</v>
      </c>
      <c r="DQ263" s="446" t="e">
        <f t="shared" ca="1" si="274"/>
        <v>#NAME?</v>
      </c>
      <c r="DR263" s="446" t="e">
        <f t="shared" ca="1" si="275"/>
        <v>#NAME?</v>
      </c>
      <c r="DT263" s="208">
        <f t="shared" si="276"/>
        <v>0</v>
      </c>
      <c r="DU263" s="446" t="e">
        <f t="shared" ca="1" si="277"/>
        <v>#NAME?</v>
      </c>
      <c r="DV263" s="446" t="e">
        <f t="shared" ca="1" si="278"/>
        <v>#NAME?</v>
      </c>
    </row>
    <row r="264" spans="1:126" ht="16.5" thickBot="1" x14ac:dyDescent="0.3">
      <c r="A264" s="448" t="str">
        <f>IFERROR(ROUNDUP(IF(OR(N264="PIPAY450",N264="PIPAY900"),MRIt(J264,M264,V264,N264),IF(N264="PIOGFCPAY450",MAX(60,(0.3*J264)+35),"")),1),"")</f>
        <v/>
      </c>
      <c r="B264" s="413">
        <v>242</v>
      </c>
      <c r="C264" s="414"/>
      <c r="D264" s="449"/>
      <c r="E264" s="457" t="str">
        <f>IF('EXIST IP'!A243="","",'EXIST IP'!A243)</f>
        <v/>
      </c>
      <c r="F264" s="458" t="str">
        <f>IF('EXIST IP'!B243="","",'EXIST IP'!B243)</f>
        <v/>
      </c>
      <c r="G264" s="458" t="str">
        <f>IF('EXIST IP'!C243="","",'EXIST IP'!C243)</f>
        <v/>
      </c>
      <c r="H264" s="459" t="str">
        <f>IF('EXIST IP'!D243="","",'EXIST IP'!D243)</f>
        <v/>
      </c>
      <c r="I264" s="460" t="str">
        <f>IF(BASELINE!D243="","",BASELINE!D243)</f>
        <v/>
      </c>
      <c r="J264" s="420"/>
      <c r="K264" s="421"/>
      <c r="L264" s="422" t="str">
        <f>IF(FINAL!D243=0,"",FINAL!D243)</f>
        <v/>
      </c>
      <c r="M264" s="421"/>
      <c r="N264" s="421"/>
      <c r="O264" s="421"/>
      <c r="P264" s="423" t="str">
        <f t="shared" si="242"/>
        <v/>
      </c>
      <c r="Q264" s="424" t="str">
        <f t="shared" si="243"/>
        <v/>
      </c>
      <c r="R264" s="456"/>
      <c r="S264" s="452" t="str">
        <f t="shared" si="219"/>
        <v/>
      </c>
      <c r="T264" s="427" t="str">
        <f>IF(OR(BASELINE!I243&gt;BASELINE!J243,FINAL!I243&gt;FINAL!J243),"M.D.","")</f>
        <v/>
      </c>
      <c r="U264" s="428" t="str">
        <f t="shared" si="244"/>
        <v/>
      </c>
      <c r="V264" s="429" t="str">
        <f t="shared" si="245"/>
        <v/>
      </c>
      <c r="W264" s="429" t="str">
        <f t="shared" si="246"/>
        <v/>
      </c>
      <c r="X264" s="430" t="str">
        <f t="shared" si="220"/>
        <v/>
      </c>
      <c r="Y264" s="429" t="str">
        <f t="shared" si="221"/>
        <v/>
      </c>
      <c r="Z264" s="429" t="str">
        <f t="shared" si="222"/>
        <v/>
      </c>
      <c r="AA264" s="429" t="str">
        <f t="shared" si="223"/>
        <v/>
      </c>
      <c r="AB264" s="429" t="str">
        <f t="shared" si="224"/>
        <v/>
      </c>
      <c r="AC264" s="429" t="str">
        <f t="shared" si="225"/>
        <v/>
      </c>
      <c r="AD264" s="429" t="str">
        <f t="shared" si="226"/>
        <v/>
      </c>
      <c r="AE264" s="429" t="str">
        <f t="shared" si="247"/>
        <v/>
      </c>
      <c r="AF264" s="429" t="str">
        <f t="shared" si="237"/>
        <v/>
      </c>
      <c r="AG264" s="429" t="str">
        <f t="shared" si="227"/>
        <v/>
      </c>
      <c r="AH264" s="429" t="str">
        <f t="shared" si="228"/>
        <v/>
      </c>
      <c r="AI264" s="431" t="str">
        <f t="shared" si="238"/>
        <v/>
      </c>
      <c r="AJ264" s="429" t="str">
        <f t="shared" si="248"/>
        <v/>
      </c>
      <c r="AK264" s="429" t="str">
        <f t="shared" si="249"/>
        <v/>
      </c>
      <c r="AL264" s="429" t="str">
        <f t="shared" si="250"/>
        <v/>
      </c>
      <c r="AM264" s="429" t="str">
        <f t="shared" si="251"/>
        <v/>
      </c>
      <c r="AN264" s="432"/>
      <c r="AO264" s="432"/>
      <c r="AP264" s="205"/>
      <c r="AQ264" s="205"/>
      <c r="AR264" s="205"/>
      <c r="AS264" s="205"/>
      <c r="AT264" s="205"/>
      <c r="AU264" s="205"/>
      <c r="AV264" s="205"/>
      <c r="AW264" s="205"/>
      <c r="AX264" s="205"/>
      <c r="AY264" s="205"/>
      <c r="AZ264" s="432"/>
      <c r="BU264" s="152">
        <v>242</v>
      </c>
      <c r="BV264" s="433" t="str">
        <f t="shared" si="239"/>
        <v/>
      </c>
      <c r="BW264" s="433" t="str">
        <f t="shared" si="240"/>
        <v/>
      </c>
      <c r="BX264" s="434" t="str">
        <f t="shared" si="241"/>
        <v/>
      </c>
      <c r="BY264" s="205" t="str">
        <f t="shared" si="229"/>
        <v/>
      </c>
      <c r="BZ264" s="205" t="str">
        <f t="shared" si="230"/>
        <v/>
      </c>
      <c r="CA264" s="207" t="str">
        <f t="shared" si="231"/>
        <v/>
      </c>
      <c r="CB264" s="453" t="str">
        <f>IF(BY264="","",COUNTIF(BY$23:BY263,"&lt;1")+1)</f>
        <v/>
      </c>
      <c r="CC264" s="205" t="str">
        <f t="shared" si="232"/>
        <v/>
      </c>
      <c r="CD264" s="436" t="str">
        <f t="shared" si="233"/>
        <v/>
      </c>
      <c r="CE264" s="433" t="str">
        <f t="shared" si="236"/>
        <v/>
      </c>
      <c r="CF264" s="438" t="str">
        <f t="shared" si="234"/>
        <v/>
      </c>
      <c r="CG264" s="433" t="str">
        <f t="shared" si="235"/>
        <v/>
      </c>
      <c r="CH264" s="439"/>
      <c r="CI264" s="205" t="str">
        <f t="shared" si="252"/>
        <v/>
      </c>
      <c r="CJ264" s="205" t="str">
        <f t="shared" si="253"/>
        <v/>
      </c>
      <c r="CK264" s="205" t="str">
        <f>IF(OR(N264="PIPAY450",N264="PIPAY900"),MRIt(J264,M264,V264,N264),IF(N264="OGFConNEW",MRIt(H264,M264,V264,N264),IF(N264="PIOGFCPAY450",MAX(60,(0.3*J264)+35),"")))</f>
        <v/>
      </c>
      <c r="CL264" s="205" t="str">
        <f t="shared" si="254"/>
        <v/>
      </c>
      <c r="CM264" s="208">
        <f t="shared" si="255"/>
        <v>0</v>
      </c>
      <c r="CN264" s="440" t="str">
        <f>IFERROR(IF(N264="60PAY900",ADJ60x(CM264),IF(N264="75PAY450",ADJ75x(CM264),IF(N264="PIPAY900",ADJPoTthick(CM264,CL264),IF(N264="PIPAY450",ADJPoTthin(CM264,CL264),IF(N264="OGFConNEW",ADJPoTogfc(CL264),""))))),"must corr")</f>
        <v/>
      </c>
      <c r="CO264" s="441" t="str">
        <f t="shared" si="256"/>
        <v/>
      </c>
      <c r="CQ264" s="205" t="str">
        <f t="shared" si="257"/>
        <v/>
      </c>
      <c r="CR264" s="205" t="str">
        <f>IF(OR(N264="PIPAY450",N264="PIPAY900",N264="PIOGFCPAY450",N264="75OGFCPAY450"),MRIt(J264,M264,V264,N264),IF(N264="OGFConNEW",MRIt(H264,M264,V264,N264),""))</f>
        <v/>
      </c>
      <c r="CS264" s="205" t="str">
        <f t="shared" si="258"/>
        <v/>
      </c>
      <c r="CT264" s="208" t="str">
        <f t="shared" si="259"/>
        <v/>
      </c>
      <c r="CU264" s="440" t="str">
        <f>IFERROR(IF(N264="60PAY900",ADJ60x(CT264),IF(N264="75PAY450",ADJ75x(CT264),IF(N264="PIPAY900",ADJPoTthick(CT264,CS264),IF(N264="PIPAY450",ADJPoTthin(CT264,CS264),IF(N264="OGFConNEW",ADJPoTogfc(CS264),""))))),"must corr")</f>
        <v/>
      </c>
      <c r="CV264" s="442" t="str">
        <f t="shared" si="260"/>
        <v/>
      </c>
      <c r="CW264" s="443"/>
      <c r="CY264" s="207"/>
      <c r="CZ264" s="444" t="s">
        <v>1876</v>
      </c>
      <c r="DA264" s="445" t="str">
        <f>IFERROR(IF(AZ264=TRUE,corval(CO264,CV264),CO264),CZ264)</f>
        <v/>
      </c>
      <c r="DB264" s="205" t="b">
        <f t="shared" si="261"/>
        <v>0</v>
      </c>
      <c r="DC264" s="205" t="b">
        <f t="shared" si="262"/>
        <v>1</v>
      </c>
      <c r="DD264" s="205" t="b">
        <f t="shared" si="263"/>
        <v>1</v>
      </c>
      <c r="DE264" s="446" t="str">
        <f t="shared" si="264"/>
        <v/>
      </c>
      <c r="DG264" s="208" t="str">
        <f t="shared" si="265"/>
        <v/>
      </c>
      <c r="DH264" s="208">
        <f t="shared" si="266"/>
        <v>0</v>
      </c>
      <c r="DI264" s="205" t="e">
        <f t="shared" si="267"/>
        <v>#VALUE!</v>
      </c>
      <c r="DJ264" s="205" t="e">
        <f t="shared" si="268"/>
        <v>#VALUE!</v>
      </c>
      <c r="DK264" s="205" t="e">
        <f t="shared" si="269"/>
        <v>#VALUE!</v>
      </c>
      <c r="DM264" s="208">
        <f t="shared" si="270"/>
        <v>0</v>
      </c>
      <c r="DN264" s="208">
        <f t="shared" si="271"/>
        <v>0</v>
      </c>
      <c r="DO264" s="205">
        <f t="shared" si="272"/>
        <v>75</v>
      </c>
      <c r="DP264" s="205">
        <f t="shared" si="273"/>
        <v>0</v>
      </c>
      <c r="DQ264" s="446" t="e">
        <f t="shared" ca="1" si="274"/>
        <v>#NAME?</v>
      </c>
      <c r="DR264" s="446" t="e">
        <f t="shared" ca="1" si="275"/>
        <v>#NAME?</v>
      </c>
      <c r="DT264" s="208">
        <f t="shared" si="276"/>
        <v>0</v>
      </c>
      <c r="DU264" s="446" t="e">
        <f t="shared" ca="1" si="277"/>
        <v>#NAME?</v>
      </c>
      <c r="DV264" s="446" t="e">
        <f t="shared" ca="1" si="278"/>
        <v>#NAME?</v>
      </c>
    </row>
    <row r="265" spans="1:126" ht="15.75" x14ac:dyDescent="0.25">
      <c r="A265" s="448" t="str">
        <f>IFERROR(ROUNDUP(IF(OR(N265="PIPAY450",N265="PIPAY900"),MRIt(J265,M265,V265,N265),IF(N265="PIOGFCPAY450",MAX(60,(0.3*J265)+35),"")),1),"")</f>
        <v/>
      </c>
      <c r="B265" s="413">
        <v>243</v>
      </c>
      <c r="C265" s="414"/>
      <c r="D265" s="449"/>
      <c r="E265" s="416" t="str">
        <f>IF('EXIST IP'!A244="","",'EXIST IP'!A244)</f>
        <v/>
      </c>
      <c r="F265" s="450" t="str">
        <f>IF('EXIST IP'!B244="","",'EXIST IP'!B244)</f>
        <v/>
      </c>
      <c r="G265" s="450" t="str">
        <f>IF('EXIST IP'!C244="","",'EXIST IP'!C244)</f>
        <v/>
      </c>
      <c r="H265" s="418" t="str">
        <f>IF('EXIST IP'!D244="","",'EXIST IP'!D244)</f>
        <v/>
      </c>
      <c r="I265" s="451" t="str">
        <f>IF(BASELINE!D244="","",BASELINE!D244)</f>
        <v/>
      </c>
      <c r="J265" s="420"/>
      <c r="K265" s="421"/>
      <c r="L265" s="422" t="str">
        <f>IF(FINAL!D244=0,"",FINAL!D244)</f>
        <v/>
      </c>
      <c r="M265" s="421"/>
      <c r="N265" s="421"/>
      <c r="O265" s="421"/>
      <c r="P265" s="423" t="str">
        <f t="shared" si="242"/>
        <v/>
      </c>
      <c r="Q265" s="424" t="str">
        <f t="shared" si="243"/>
        <v/>
      </c>
      <c r="R265" s="456"/>
      <c r="S265" s="452" t="str">
        <f t="shared" si="219"/>
        <v/>
      </c>
      <c r="T265" s="427" t="str">
        <f>IF(OR(BASELINE!I244&gt;BASELINE!J244,FINAL!I244&gt;FINAL!J244),"M.D.","")</f>
        <v/>
      </c>
      <c r="U265" s="428" t="str">
        <f t="shared" si="244"/>
        <v/>
      </c>
      <c r="V265" s="429" t="str">
        <f t="shared" si="245"/>
        <v/>
      </c>
      <c r="W265" s="429" t="str">
        <f t="shared" si="246"/>
        <v/>
      </c>
      <c r="X265" s="430" t="str">
        <f t="shared" si="220"/>
        <v/>
      </c>
      <c r="Y265" s="429" t="str">
        <f t="shared" si="221"/>
        <v/>
      </c>
      <c r="Z265" s="429" t="str">
        <f t="shared" si="222"/>
        <v/>
      </c>
      <c r="AA265" s="429" t="str">
        <f t="shared" si="223"/>
        <v/>
      </c>
      <c r="AB265" s="429" t="str">
        <f t="shared" si="224"/>
        <v/>
      </c>
      <c r="AC265" s="429" t="str">
        <f t="shared" si="225"/>
        <v/>
      </c>
      <c r="AD265" s="429" t="str">
        <f t="shared" si="226"/>
        <v/>
      </c>
      <c r="AE265" s="429" t="str">
        <f t="shared" si="247"/>
        <v/>
      </c>
      <c r="AF265" s="429" t="str">
        <f t="shared" si="237"/>
        <v/>
      </c>
      <c r="AG265" s="429" t="str">
        <f t="shared" si="227"/>
        <v/>
      </c>
      <c r="AH265" s="429" t="str">
        <f t="shared" si="228"/>
        <v/>
      </c>
      <c r="AI265" s="431" t="str">
        <f t="shared" si="238"/>
        <v/>
      </c>
      <c r="AJ265" s="429" t="str">
        <f t="shared" si="248"/>
        <v/>
      </c>
      <c r="AK265" s="429" t="str">
        <f t="shared" si="249"/>
        <v/>
      </c>
      <c r="AL265" s="429" t="str">
        <f t="shared" si="250"/>
        <v/>
      </c>
      <c r="AM265" s="429" t="str">
        <f t="shared" si="251"/>
        <v/>
      </c>
      <c r="AN265" s="432"/>
      <c r="AO265" s="432"/>
      <c r="AP265" s="205"/>
      <c r="AQ265" s="205"/>
      <c r="AR265" s="205"/>
      <c r="AS265" s="205"/>
      <c r="AT265" s="205"/>
      <c r="AU265" s="205"/>
      <c r="AV265" s="205"/>
      <c r="AW265" s="205"/>
      <c r="AX265" s="205"/>
      <c r="AY265" s="205"/>
      <c r="AZ265" s="432"/>
      <c r="BU265" s="152">
        <v>243</v>
      </c>
      <c r="BV265" s="433" t="str">
        <f t="shared" si="239"/>
        <v/>
      </c>
      <c r="BW265" s="433" t="str">
        <f t="shared" si="240"/>
        <v/>
      </c>
      <c r="BX265" s="434" t="str">
        <f t="shared" si="241"/>
        <v/>
      </c>
      <c r="BY265" s="205" t="str">
        <f t="shared" si="229"/>
        <v/>
      </c>
      <c r="BZ265" s="205" t="str">
        <f t="shared" si="230"/>
        <v/>
      </c>
      <c r="CA265" s="207" t="str">
        <f t="shared" si="231"/>
        <v/>
      </c>
      <c r="CB265" s="453" t="str">
        <f>IF(BY265="","",COUNTIF(BY$23:BY264,"&lt;1")+1)</f>
        <v/>
      </c>
      <c r="CC265" s="205" t="str">
        <f t="shared" si="232"/>
        <v/>
      </c>
      <c r="CD265" s="436" t="str">
        <f t="shared" si="233"/>
        <v/>
      </c>
      <c r="CE265" s="433" t="str">
        <f t="shared" si="236"/>
        <v/>
      </c>
      <c r="CF265" s="438" t="str">
        <f t="shared" si="234"/>
        <v/>
      </c>
      <c r="CG265" s="433" t="str">
        <f t="shared" si="235"/>
        <v/>
      </c>
      <c r="CH265" s="439"/>
      <c r="CI265" s="205" t="str">
        <f t="shared" si="252"/>
        <v/>
      </c>
      <c r="CJ265" s="205" t="str">
        <f t="shared" si="253"/>
        <v/>
      </c>
      <c r="CK265" s="205" t="str">
        <f>IF(OR(N265="PIPAY450",N265="PIPAY900"),MRIt(J265,M265,V265,N265),IF(N265="OGFConNEW",MRIt(H265,M265,V265,N265),IF(N265="PIOGFCPAY450",MAX(60,(0.3*J265)+35),"")))</f>
        <v/>
      </c>
      <c r="CL265" s="205" t="str">
        <f t="shared" si="254"/>
        <v/>
      </c>
      <c r="CM265" s="208">
        <f t="shared" si="255"/>
        <v>0</v>
      </c>
      <c r="CN265" s="440" t="str">
        <f>IFERROR(IF(N265="60PAY900",ADJ60x(CM265),IF(N265="75PAY450",ADJ75x(CM265),IF(N265="PIPAY900",ADJPoTthick(CM265,CL265),IF(N265="PIPAY450",ADJPoTthin(CM265,CL265),IF(N265="OGFConNEW",ADJPoTogfc(CL265),""))))),"must corr")</f>
        <v/>
      </c>
      <c r="CO265" s="441" t="str">
        <f t="shared" si="256"/>
        <v/>
      </c>
      <c r="CQ265" s="205" t="str">
        <f t="shared" si="257"/>
        <v/>
      </c>
      <c r="CR265" s="205" t="str">
        <f>IF(OR(N265="PIPAY450",N265="PIPAY900",N265="PIOGFCPAY450",N265="75OGFCPAY450"),MRIt(J265,M265,V265,N265),IF(N265="OGFConNEW",MRIt(H265,M265,V265,N265),""))</f>
        <v/>
      </c>
      <c r="CS265" s="205" t="str">
        <f t="shared" si="258"/>
        <v/>
      </c>
      <c r="CT265" s="208" t="str">
        <f t="shared" si="259"/>
        <v/>
      </c>
      <c r="CU265" s="440" t="str">
        <f>IFERROR(IF(N265="60PAY900",ADJ60x(CT265),IF(N265="75PAY450",ADJ75x(CT265),IF(N265="PIPAY900",ADJPoTthick(CT265,CS265),IF(N265="PIPAY450",ADJPoTthin(CT265,CS265),IF(N265="OGFConNEW",ADJPoTogfc(CS265),""))))),"must corr")</f>
        <v/>
      </c>
      <c r="CV265" s="442" t="str">
        <f t="shared" si="260"/>
        <v/>
      </c>
      <c r="CW265" s="443"/>
      <c r="CY265" s="207"/>
      <c r="CZ265" s="444" t="s">
        <v>1876</v>
      </c>
      <c r="DA265" s="445" t="str">
        <f>IFERROR(IF(AZ265=TRUE,corval(CO265,CV265),CO265),CZ265)</f>
        <v/>
      </c>
      <c r="DB265" s="205" t="b">
        <f t="shared" si="261"/>
        <v>0</v>
      </c>
      <c r="DC265" s="205" t="b">
        <f t="shared" si="262"/>
        <v>1</v>
      </c>
      <c r="DD265" s="205" t="b">
        <f t="shared" si="263"/>
        <v>1</v>
      </c>
      <c r="DE265" s="446" t="str">
        <f t="shared" si="264"/>
        <v/>
      </c>
      <c r="DG265" s="208" t="str">
        <f t="shared" si="265"/>
        <v/>
      </c>
      <c r="DH265" s="208">
        <f t="shared" si="266"/>
        <v>0</v>
      </c>
      <c r="DI265" s="205" t="e">
        <f t="shared" si="267"/>
        <v>#VALUE!</v>
      </c>
      <c r="DJ265" s="205" t="e">
        <f t="shared" si="268"/>
        <v>#VALUE!</v>
      </c>
      <c r="DK265" s="205" t="e">
        <f t="shared" si="269"/>
        <v>#VALUE!</v>
      </c>
      <c r="DM265" s="208">
        <f t="shared" si="270"/>
        <v>0</v>
      </c>
      <c r="DN265" s="208">
        <f t="shared" si="271"/>
        <v>0</v>
      </c>
      <c r="DO265" s="205">
        <f t="shared" si="272"/>
        <v>75</v>
      </c>
      <c r="DP265" s="205">
        <f t="shared" si="273"/>
        <v>0</v>
      </c>
      <c r="DQ265" s="446" t="e">
        <f t="shared" ca="1" si="274"/>
        <v>#NAME?</v>
      </c>
      <c r="DR265" s="446" t="e">
        <f t="shared" ca="1" si="275"/>
        <v>#NAME?</v>
      </c>
      <c r="DT265" s="208">
        <f t="shared" si="276"/>
        <v>0</v>
      </c>
      <c r="DU265" s="446" t="e">
        <f t="shared" ca="1" si="277"/>
        <v>#NAME?</v>
      </c>
      <c r="DV265" s="446" t="e">
        <f t="shared" ca="1" si="278"/>
        <v>#NAME?</v>
      </c>
    </row>
    <row r="266" spans="1:126" ht="15.75" customHeight="1" thickBot="1" x14ac:dyDescent="0.3">
      <c r="A266" s="448" t="str">
        <f>IFERROR(ROUNDUP(IF(OR(N266="PIPAY450",N266="PIPAY900"),MRIt(J266,M266,V266,N266),IF(N266="PIOGFCPAY450",MAX(60,(0.3*J266)+35),"")),1),"")</f>
        <v/>
      </c>
      <c r="B266" s="413">
        <v>244</v>
      </c>
      <c r="C266" s="414"/>
      <c r="D266" s="449"/>
      <c r="E266" s="457" t="str">
        <f>IF('EXIST IP'!A245="","",'EXIST IP'!A245)</f>
        <v/>
      </c>
      <c r="F266" s="458" t="str">
        <f>IF('EXIST IP'!B245="","",'EXIST IP'!B245)</f>
        <v/>
      </c>
      <c r="G266" s="458" t="str">
        <f>IF('EXIST IP'!C245="","",'EXIST IP'!C245)</f>
        <v/>
      </c>
      <c r="H266" s="459" t="str">
        <f>IF('EXIST IP'!D245="","",'EXIST IP'!D245)</f>
        <v/>
      </c>
      <c r="I266" s="460" t="str">
        <f>IF(BASELINE!D245="","",BASELINE!D245)</f>
        <v/>
      </c>
      <c r="J266" s="420"/>
      <c r="K266" s="421"/>
      <c r="L266" s="422" t="str">
        <f>IF(FINAL!D245=0,"",FINAL!D245)</f>
        <v/>
      </c>
      <c r="M266" s="421"/>
      <c r="N266" s="421"/>
      <c r="O266" s="421"/>
      <c r="P266" s="423" t="str">
        <f t="shared" si="242"/>
        <v/>
      </c>
      <c r="Q266" s="424" t="str">
        <f t="shared" si="243"/>
        <v/>
      </c>
      <c r="R266" s="456"/>
      <c r="S266" s="452" t="str">
        <f t="shared" si="219"/>
        <v/>
      </c>
      <c r="T266" s="427" t="str">
        <f>IF(OR(BASELINE!I245&gt;BASELINE!J245,FINAL!I245&gt;FINAL!J245),"M.D.","")</f>
        <v/>
      </c>
      <c r="U266" s="428" t="str">
        <f t="shared" si="244"/>
        <v/>
      </c>
      <c r="V266" s="429" t="str">
        <f t="shared" si="245"/>
        <v/>
      </c>
      <c r="W266" s="429" t="str">
        <f t="shared" si="246"/>
        <v/>
      </c>
      <c r="X266" s="430" t="str">
        <f t="shared" si="220"/>
        <v/>
      </c>
      <c r="Y266" s="429" t="str">
        <f t="shared" si="221"/>
        <v/>
      </c>
      <c r="Z266" s="429" t="str">
        <f t="shared" si="222"/>
        <v/>
      </c>
      <c r="AA266" s="429" t="str">
        <f t="shared" si="223"/>
        <v/>
      </c>
      <c r="AB266" s="429" t="str">
        <f t="shared" si="224"/>
        <v/>
      </c>
      <c r="AC266" s="429" t="str">
        <f t="shared" si="225"/>
        <v/>
      </c>
      <c r="AD266" s="429" t="str">
        <f t="shared" si="226"/>
        <v/>
      </c>
      <c r="AE266" s="429" t="str">
        <f t="shared" si="247"/>
        <v/>
      </c>
      <c r="AF266" s="429" t="str">
        <f t="shared" si="237"/>
        <v/>
      </c>
      <c r="AG266" s="429" t="str">
        <f t="shared" si="227"/>
        <v/>
      </c>
      <c r="AH266" s="429" t="str">
        <f t="shared" si="228"/>
        <v/>
      </c>
      <c r="AI266" s="431" t="str">
        <f t="shared" si="238"/>
        <v/>
      </c>
      <c r="AJ266" s="429" t="str">
        <f t="shared" si="248"/>
        <v/>
      </c>
      <c r="AK266" s="429" t="str">
        <f t="shared" si="249"/>
        <v/>
      </c>
      <c r="AL266" s="429" t="str">
        <f t="shared" si="250"/>
        <v/>
      </c>
      <c r="AM266" s="429" t="str">
        <f t="shared" si="251"/>
        <v/>
      </c>
      <c r="AN266" s="432"/>
      <c r="AO266" s="432"/>
      <c r="AP266" s="205"/>
      <c r="AQ266" s="205"/>
      <c r="AR266" s="205"/>
      <c r="AS266" s="205"/>
      <c r="AT266" s="205"/>
      <c r="AU266" s="205"/>
      <c r="AV266" s="205"/>
      <c r="AW266" s="205"/>
      <c r="AX266" s="205"/>
      <c r="AY266" s="205"/>
      <c r="AZ266" s="432"/>
      <c r="BU266" s="152">
        <v>244</v>
      </c>
      <c r="BV266" s="433" t="str">
        <f t="shared" si="239"/>
        <v/>
      </c>
      <c r="BW266" s="433" t="str">
        <f t="shared" si="240"/>
        <v/>
      </c>
      <c r="BX266" s="434" t="str">
        <f t="shared" si="241"/>
        <v/>
      </c>
      <c r="BY266" s="205" t="str">
        <f t="shared" si="229"/>
        <v/>
      </c>
      <c r="BZ266" s="205" t="str">
        <f t="shared" si="230"/>
        <v/>
      </c>
      <c r="CA266" s="207" t="str">
        <f t="shared" si="231"/>
        <v/>
      </c>
      <c r="CB266" s="453" t="str">
        <f>IF(BY266="","",COUNTIF(BY$23:BY265,"&lt;1")+1)</f>
        <v/>
      </c>
      <c r="CC266" s="205" t="str">
        <f t="shared" si="232"/>
        <v/>
      </c>
      <c r="CD266" s="436" t="str">
        <f t="shared" si="233"/>
        <v/>
      </c>
      <c r="CE266" s="433" t="str">
        <f t="shared" si="236"/>
        <v/>
      </c>
      <c r="CF266" s="438" t="str">
        <f t="shared" si="234"/>
        <v/>
      </c>
      <c r="CG266" s="433" t="str">
        <f t="shared" si="235"/>
        <v/>
      </c>
      <c r="CH266" s="439"/>
      <c r="CI266" s="205" t="str">
        <f t="shared" si="252"/>
        <v/>
      </c>
      <c r="CJ266" s="205" t="str">
        <f t="shared" si="253"/>
        <v/>
      </c>
      <c r="CK266" s="205" t="str">
        <f>IF(OR(N266="PIPAY450",N266="PIPAY900"),MRIt(J266,M266,V266,N266),IF(N266="OGFConNEW",MRIt(H266,M266,V266,N266),IF(N266="PIOGFCPAY450",MAX(60,(0.3*J266)+35),"")))</f>
        <v/>
      </c>
      <c r="CL266" s="205" t="str">
        <f t="shared" si="254"/>
        <v/>
      </c>
      <c r="CM266" s="208">
        <f t="shared" si="255"/>
        <v>0</v>
      </c>
      <c r="CN266" s="440" t="str">
        <f>IFERROR(IF(N266="60PAY900",ADJ60x(CM266),IF(N266="75PAY450",ADJ75x(CM266),IF(N266="PIPAY900",ADJPoTthick(CM266,CL266),IF(N266="PIPAY450",ADJPoTthin(CM266,CL266),IF(N266="OGFConNEW",ADJPoTogfc(CL266),""))))),"must corr")</f>
        <v/>
      </c>
      <c r="CO266" s="441" t="str">
        <f t="shared" si="256"/>
        <v/>
      </c>
      <c r="CQ266" s="205" t="str">
        <f t="shared" si="257"/>
        <v/>
      </c>
      <c r="CR266" s="205" t="str">
        <f>IF(OR(N266="PIPAY450",N266="PIPAY900",N266="PIOGFCPAY450",N266="75OGFCPAY450"),MRIt(J266,M266,V266,N266),IF(N266="OGFConNEW",MRIt(H266,M266,V266,N266),""))</f>
        <v/>
      </c>
      <c r="CS266" s="205" t="str">
        <f t="shared" si="258"/>
        <v/>
      </c>
      <c r="CT266" s="208" t="str">
        <f t="shared" si="259"/>
        <v/>
      </c>
      <c r="CU266" s="440" t="str">
        <f>IFERROR(IF(N266="60PAY900",ADJ60x(CT266),IF(N266="75PAY450",ADJ75x(CT266),IF(N266="PIPAY900",ADJPoTthick(CT266,CS266),IF(N266="PIPAY450",ADJPoTthin(CT266,CS266),IF(N266="OGFConNEW",ADJPoTogfc(CS266),""))))),"must corr")</f>
        <v/>
      </c>
      <c r="CV266" s="442" t="str">
        <f t="shared" si="260"/>
        <v/>
      </c>
      <c r="CW266" s="443"/>
      <c r="CY266" s="207"/>
      <c r="CZ266" s="444" t="s">
        <v>1876</v>
      </c>
      <c r="DA266" s="445" t="str">
        <f>IFERROR(IF(AZ266=TRUE,corval(CO266,CV266),CO266),CZ266)</f>
        <v/>
      </c>
      <c r="DB266" s="205" t="b">
        <f t="shared" si="261"/>
        <v>0</v>
      </c>
      <c r="DC266" s="205" t="b">
        <f t="shared" si="262"/>
        <v>1</v>
      </c>
      <c r="DD266" s="205" t="b">
        <f t="shared" si="263"/>
        <v>1</v>
      </c>
      <c r="DE266" s="446" t="str">
        <f t="shared" si="264"/>
        <v/>
      </c>
      <c r="DG266" s="208" t="str">
        <f t="shared" si="265"/>
        <v/>
      </c>
      <c r="DH266" s="208">
        <f t="shared" si="266"/>
        <v>0</v>
      </c>
      <c r="DI266" s="205" t="e">
        <f t="shared" si="267"/>
        <v>#VALUE!</v>
      </c>
      <c r="DJ266" s="205" t="e">
        <f t="shared" si="268"/>
        <v>#VALUE!</v>
      </c>
      <c r="DK266" s="205" t="e">
        <f t="shared" si="269"/>
        <v>#VALUE!</v>
      </c>
      <c r="DM266" s="208">
        <f t="shared" si="270"/>
        <v>0</v>
      </c>
      <c r="DN266" s="208">
        <f t="shared" si="271"/>
        <v>0</v>
      </c>
      <c r="DO266" s="205">
        <f t="shared" si="272"/>
        <v>75</v>
      </c>
      <c r="DP266" s="205">
        <f t="shared" si="273"/>
        <v>0</v>
      </c>
      <c r="DQ266" s="446" t="e">
        <f t="shared" ca="1" si="274"/>
        <v>#NAME?</v>
      </c>
      <c r="DR266" s="446" t="e">
        <f t="shared" ca="1" si="275"/>
        <v>#NAME?</v>
      </c>
      <c r="DT266" s="208">
        <f t="shared" si="276"/>
        <v>0</v>
      </c>
      <c r="DU266" s="446" t="e">
        <f t="shared" ca="1" si="277"/>
        <v>#NAME?</v>
      </c>
      <c r="DV266" s="446" t="e">
        <f t="shared" ca="1" si="278"/>
        <v>#NAME?</v>
      </c>
    </row>
    <row r="267" spans="1:126" ht="15.75" x14ac:dyDescent="0.25">
      <c r="A267" s="448" t="str">
        <f>IFERROR(ROUNDUP(IF(OR(N267="PIPAY450",N267="PIPAY900"),MRIt(J267,M267,V267,N267),IF(N267="PIOGFCPAY450",MAX(60,(0.3*J267)+35),"")),1),"")</f>
        <v/>
      </c>
      <c r="B267" s="413">
        <v>245</v>
      </c>
      <c r="C267" s="414"/>
      <c r="D267" s="449"/>
      <c r="E267" s="416" t="str">
        <f>IF('EXIST IP'!A246="","",'EXIST IP'!A246)</f>
        <v/>
      </c>
      <c r="F267" s="450" t="str">
        <f>IF('EXIST IP'!B246="","",'EXIST IP'!B246)</f>
        <v/>
      </c>
      <c r="G267" s="450" t="str">
        <f>IF('EXIST IP'!C246="","",'EXIST IP'!C246)</f>
        <v/>
      </c>
      <c r="H267" s="418" t="str">
        <f>IF('EXIST IP'!D246="","",'EXIST IP'!D246)</f>
        <v/>
      </c>
      <c r="I267" s="451" t="str">
        <f>IF(BASELINE!D246="","",BASELINE!D246)</f>
        <v/>
      </c>
      <c r="J267" s="420"/>
      <c r="K267" s="421"/>
      <c r="L267" s="422" t="str">
        <f>IF(FINAL!D246=0,"",FINAL!D246)</f>
        <v/>
      </c>
      <c r="M267" s="421"/>
      <c r="N267" s="421"/>
      <c r="O267" s="421"/>
      <c r="P267" s="423" t="str">
        <f t="shared" si="242"/>
        <v/>
      </c>
      <c r="Q267" s="424" t="str">
        <f t="shared" si="243"/>
        <v/>
      </c>
      <c r="R267" s="456"/>
      <c r="S267" s="452" t="str">
        <f t="shared" si="219"/>
        <v/>
      </c>
      <c r="T267" s="427" t="str">
        <f>IF(OR(BASELINE!I246&gt;BASELINE!J246,FINAL!I246&gt;FINAL!J246),"M.D.","")</f>
        <v/>
      </c>
      <c r="U267" s="428" t="str">
        <f t="shared" si="244"/>
        <v/>
      </c>
      <c r="V267" s="429" t="str">
        <f t="shared" si="245"/>
        <v/>
      </c>
      <c r="W267" s="429" t="str">
        <f t="shared" si="246"/>
        <v/>
      </c>
      <c r="X267" s="430" t="str">
        <f t="shared" si="220"/>
        <v/>
      </c>
      <c r="Y267" s="429" t="str">
        <f t="shared" si="221"/>
        <v/>
      </c>
      <c r="Z267" s="429" t="str">
        <f t="shared" si="222"/>
        <v/>
      </c>
      <c r="AA267" s="429" t="str">
        <f t="shared" si="223"/>
        <v/>
      </c>
      <c r="AB267" s="429" t="str">
        <f t="shared" si="224"/>
        <v/>
      </c>
      <c r="AC267" s="429" t="str">
        <f t="shared" si="225"/>
        <v/>
      </c>
      <c r="AD267" s="429" t="str">
        <f t="shared" si="226"/>
        <v/>
      </c>
      <c r="AE267" s="429" t="str">
        <f t="shared" si="247"/>
        <v/>
      </c>
      <c r="AF267" s="429" t="str">
        <f t="shared" si="237"/>
        <v/>
      </c>
      <c r="AG267" s="429" t="str">
        <f t="shared" si="227"/>
        <v/>
      </c>
      <c r="AH267" s="429" t="str">
        <f t="shared" si="228"/>
        <v/>
      </c>
      <c r="AI267" s="431" t="str">
        <f t="shared" si="238"/>
        <v/>
      </c>
      <c r="AJ267" s="429" t="str">
        <f t="shared" si="248"/>
        <v/>
      </c>
      <c r="AK267" s="429" t="str">
        <f t="shared" si="249"/>
        <v/>
      </c>
      <c r="AL267" s="429" t="str">
        <f t="shared" si="250"/>
        <v/>
      </c>
      <c r="AM267" s="429" t="str">
        <f t="shared" si="251"/>
        <v/>
      </c>
      <c r="AN267" s="432"/>
      <c r="AO267" s="432"/>
      <c r="AP267" s="205"/>
      <c r="AQ267" s="205"/>
      <c r="AR267" s="205"/>
      <c r="AS267" s="205"/>
      <c r="AT267" s="205"/>
      <c r="AU267" s="205"/>
      <c r="AV267" s="205"/>
      <c r="AW267" s="205"/>
      <c r="AX267" s="205"/>
      <c r="AY267" s="205"/>
      <c r="AZ267" s="432"/>
      <c r="BU267" s="152">
        <v>245</v>
      </c>
      <c r="BV267" s="433" t="str">
        <f t="shared" si="239"/>
        <v/>
      </c>
      <c r="BW267" s="433" t="str">
        <f t="shared" si="240"/>
        <v/>
      </c>
      <c r="BX267" s="434" t="str">
        <f t="shared" si="241"/>
        <v/>
      </c>
      <c r="BY267" s="205" t="str">
        <f t="shared" si="229"/>
        <v/>
      </c>
      <c r="BZ267" s="205" t="str">
        <f t="shared" si="230"/>
        <v/>
      </c>
      <c r="CA267" s="207" t="str">
        <f t="shared" si="231"/>
        <v/>
      </c>
      <c r="CB267" s="453" t="str">
        <f>IF(BY267="","",COUNTIF(BY$23:BY266,"&lt;1")+1)</f>
        <v/>
      </c>
      <c r="CC267" s="205" t="str">
        <f t="shared" si="232"/>
        <v/>
      </c>
      <c r="CD267" s="436" t="str">
        <f t="shared" si="233"/>
        <v/>
      </c>
      <c r="CE267" s="433" t="str">
        <f t="shared" si="236"/>
        <v/>
      </c>
      <c r="CF267" s="438" t="str">
        <f t="shared" si="234"/>
        <v/>
      </c>
      <c r="CG267" s="433" t="str">
        <f t="shared" si="235"/>
        <v/>
      </c>
      <c r="CH267" s="439"/>
      <c r="CI267" s="205" t="str">
        <f t="shared" si="252"/>
        <v/>
      </c>
      <c r="CJ267" s="205" t="str">
        <f t="shared" si="253"/>
        <v/>
      </c>
      <c r="CK267" s="205" t="str">
        <f>IF(OR(N267="PIPAY450",N267="PIPAY900"),MRIt(J267,M267,V267,N267),IF(N267="OGFConNEW",MRIt(H267,M267,V267,N267),IF(N267="PIOGFCPAY450",MAX(60,(0.3*J267)+35),"")))</f>
        <v/>
      </c>
      <c r="CL267" s="205" t="str">
        <f t="shared" si="254"/>
        <v/>
      </c>
      <c r="CM267" s="208">
        <f t="shared" si="255"/>
        <v>0</v>
      </c>
      <c r="CN267" s="440" t="str">
        <f>IFERROR(IF(N267="60PAY900",ADJ60x(CM267),IF(N267="75PAY450",ADJ75x(CM267),IF(N267="PIPAY900",ADJPoTthick(CM267,CL267),IF(N267="PIPAY450",ADJPoTthin(CM267,CL267),IF(N267="OGFConNEW",ADJPoTogfc(CL267),""))))),"must corr")</f>
        <v/>
      </c>
      <c r="CO267" s="441" t="str">
        <f t="shared" si="256"/>
        <v/>
      </c>
      <c r="CQ267" s="205" t="str">
        <f t="shared" si="257"/>
        <v/>
      </c>
      <c r="CR267" s="205" t="str">
        <f>IF(OR(N267="PIPAY450",N267="PIPAY900",N267="PIOGFCPAY450",N267="75OGFCPAY450"),MRIt(J267,M267,V267,N267),IF(N267="OGFConNEW",MRIt(H267,M267,V267,N267),""))</f>
        <v/>
      </c>
      <c r="CS267" s="205" t="str">
        <f t="shared" si="258"/>
        <v/>
      </c>
      <c r="CT267" s="208" t="str">
        <f t="shared" si="259"/>
        <v/>
      </c>
      <c r="CU267" s="440" t="str">
        <f>IFERROR(IF(N267="60PAY900",ADJ60x(CT267),IF(N267="75PAY450",ADJ75x(CT267),IF(N267="PIPAY900",ADJPoTthick(CT267,CS267),IF(N267="PIPAY450",ADJPoTthin(CT267,CS267),IF(N267="OGFConNEW",ADJPoTogfc(CS267),""))))),"must corr")</f>
        <v/>
      </c>
      <c r="CV267" s="442" t="str">
        <f t="shared" si="260"/>
        <v/>
      </c>
      <c r="CW267" s="443"/>
      <c r="CY267" s="207"/>
      <c r="CZ267" s="444" t="s">
        <v>1876</v>
      </c>
      <c r="DA267" s="445" t="str">
        <f>IFERROR(IF(AZ267=TRUE,corval(CO267,CV267),CO267),CZ267)</f>
        <v/>
      </c>
      <c r="DB267" s="205" t="b">
        <f t="shared" si="261"/>
        <v>0</v>
      </c>
      <c r="DC267" s="205" t="b">
        <f t="shared" si="262"/>
        <v>1</v>
      </c>
      <c r="DD267" s="205" t="b">
        <f t="shared" si="263"/>
        <v>1</v>
      </c>
      <c r="DE267" s="446" t="str">
        <f t="shared" si="264"/>
        <v/>
      </c>
      <c r="DG267" s="208" t="str">
        <f t="shared" si="265"/>
        <v/>
      </c>
      <c r="DH267" s="208">
        <f t="shared" si="266"/>
        <v>0</v>
      </c>
      <c r="DI267" s="205" t="e">
        <f t="shared" si="267"/>
        <v>#VALUE!</v>
      </c>
      <c r="DJ267" s="205" t="e">
        <f t="shared" si="268"/>
        <v>#VALUE!</v>
      </c>
      <c r="DK267" s="205" t="e">
        <f t="shared" si="269"/>
        <v>#VALUE!</v>
      </c>
      <c r="DM267" s="208">
        <f t="shared" si="270"/>
        <v>0</v>
      </c>
      <c r="DN267" s="208">
        <f t="shared" si="271"/>
        <v>0</v>
      </c>
      <c r="DO267" s="205">
        <f t="shared" si="272"/>
        <v>75</v>
      </c>
      <c r="DP267" s="205">
        <f t="shared" si="273"/>
        <v>0</v>
      </c>
      <c r="DQ267" s="446" t="e">
        <f t="shared" ca="1" si="274"/>
        <v>#NAME?</v>
      </c>
      <c r="DR267" s="446" t="e">
        <f t="shared" ca="1" si="275"/>
        <v>#NAME?</v>
      </c>
      <c r="DT267" s="208">
        <f t="shared" si="276"/>
        <v>0</v>
      </c>
      <c r="DU267" s="446" t="e">
        <f t="shared" ca="1" si="277"/>
        <v>#NAME?</v>
      </c>
      <c r="DV267" s="446" t="e">
        <f t="shared" ca="1" si="278"/>
        <v>#NAME?</v>
      </c>
    </row>
    <row r="268" spans="1:126" ht="16.5" thickBot="1" x14ac:dyDescent="0.3">
      <c r="A268" s="448" t="str">
        <f>IFERROR(ROUNDUP(IF(OR(N268="PIPAY450",N268="PIPAY900"),MRIt(J268,M268,V268,N268),IF(N268="PIOGFCPAY450",MAX(60,(0.3*J268)+35),"")),1),"")</f>
        <v/>
      </c>
      <c r="B268" s="413">
        <v>246</v>
      </c>
      <c r="C268" s="414"/>
      <c r="D268" s="449"/>
      <c r="E268" s="457" t="str">
        <f>IF('EXIST IP'!A247="","",'EXIST IP'!A247)</f>
        <v/>
      </c>
      <c r="F268" s="458" t="str">
        <f>IF('EXIST IP'!B247="","",'EXIST IP'!B247)</f>
        <v/>
      </c>
      <c r="G268" s="458" t="str">
        <f>IF('EXIST IP'!C247="","",'EXIST IP'!C247)</f>
        <v/>
      </c>
      <c r="H268" s="459" t="str">
        <f>IF('EXIST IP'!D247="","",'EXIST IP'!D247)</f>
        <v/>
      </c>
      <c r="I268" s="460" t="str">
        <f>IF(BASELINE!D247="","",BASELINE!D247)</f>
        <v/>
      </c>
      <c r="J268" s="420"/>
      <c r="K268" s="421"/>
      <c r="L268" s="422" t="str">
        <f>IF(FINAL!D247=0,"",FINAL!D247)</f>
        <v/>
      </c>
      <c r="M268" s="421"/>
      <c r="N268" s="421"/>
      <c r="O268" s="421"/>
      <c r="P268" s="423" t="str">
        <f t="shared" si="242"/>
        <v/>
      </c>
      <c r="Q268" s="424" t="str">
        <f t="shared" si="243"/>
        <v/>
      </c>
      <c r="R268" s="456"/>
      <c r="S268" s="452" t="str">
        <f t="shared" si="219"/>
        <v/>
      </c>
      <c r="T268" s="427" t="str">
        <f>IF(OR(BASELINE!I247&gt;BASELINE!J247,FINAL!I247&gt;FINAL!J247),"M.D.","")</f>
        <v/>
      </c>
      <c r="U268" s="428" t="str">
        <f t="shared" si="244"/>
        <v/>
      </c>
      <c r="V268" s="429" t="str">
        <f t="shared" si="245"/>
        <v/>
      </c>
      <c r="W268" s="429" t="str">
        <f t="shared" si="246"/>
        <v/>
      </c>
      <c r="X268" s="430" t="str">
        <f t="shared" si="220"/>
        <v/>
      </c>
      <c r="Y268" s="429" t="str">
        <f t="shared" si="221"/>
        <v/>
      </c>
      <c r="Z268" s="429" t="str">
        <f t="shared" si="222"/>
        <v/>
      </c>
      <c r="AA268" s="429" t="str">
        <f t="shared" si="223"/>
        <v/>
      </c>
      <c r="AB268" s="429" t="str">
        <f t="shared" si="224"/>
        <v/>
      </c>
      <c r="AC268" s="429" t="str">
        <f t="shared" si="225"/>
        <v/>
      </c>
      <c r="AD268" s="429" t="str">
        <f t="shared" si="226"/>
        <v/>
      </c>
      <c r="AE268" s="429" t="str">
        <f t="shared" si="247"/>
        <v/>
      </c>
      <c r="AF268" s="429" t="str">
        <f t="shared" si="237"/>
        <v/>
      </c>
      <c r="AG268" s="429" t="str">
        <f t="shared" si="227"/>
        <v/>
      </c>
      <c r="AH268" s="429" t="str">
        <f t="shared" si="228"/>
        <v/>
      </c>
      <c r="AI268" s="431" t="str">
        <f t="shared" si="238"/>
        <v/>
      </c>
      <c r="AJ268" s="429" t="str">
        <f t="shared" si="248"/>
        <v/>
      </c>
      <c r="AK268" s="429" t="str">
        <f t="shared" si="249"/>
        <v/>
      </c>
      <c r="AL268" s="429" t="str">
        <f t="shared" si="250"/>
        <v/>
      </c>
      <c r="AM268" s="429" t="str">
        <f t="shared" si="251"/>
        <v/>
      </c>
      <c r="AN268" s="432"/>
      <c r="AO268" s="432"/>
      <c r="AP268" s="205"/>
      <c r="AQ268" s="205"/>
      <c r="AR268" s="205"/>
      <c r="AS268" s="205"/>
      <c r="AT268" s="205"/>
      <c r="AU268" s="205"/>
      <c r="AV268" s="205"/>
      <c r="AW268" s="205"/>
      <c r="AX268" s="205"/>
      <c r="AY268" s="205"/>
      <c r="AZ268" s="432"/>
      <c r="BU268" s="152">
        <v>246</v>
      </c>
      <c r="BV268" s="433" t="str">
        <f t="shared" si="239"/>
        <v/>
      </c>
      <c r="BW268" s="433" t="str">
        <f t="shared" si="240"/>
        <v/>
      </c>
      <c r="BX268" s="434" t="str">
        <f t="shared" si="241"/>
        <v/>
      </c>
      <c r="BY268" s="205" t="str">
        <f t="shared" si="229"/>
        <v/>
      </c>
      <c r="BZ268" s="205" t="str">
        <f t="shared" si="230"/>
        <v/>
      </c>
      <c r="CA268" s="207" t="str">
        <f t="shared" si="231"/>
        <v/>
      </c>
      <c r="CB268" s="453" t="str">
        <f>IF(BY268="","",COUNTIF(BY$23:BY267,"&lt;1")+1)</f>
        <v/>
      </c>
      <c r="CC268" s="205" t="str">
        <f t="shared" si="232"/>
        <v/>
      </c>
      <c r="CD268" s="436" t="str">
        <f t="shared" si="233"/>
        <v/>
      </c>
      <c r="CE268" s="433" t="str">
        <f t="shared" si="236"/>
        <v/>
      </c>
      <c r="CF268" s="438" t="str">
        <f t="shared" si="234"/>
        <v/>
      </c>
      <c r="CG268" s="433" t="str">
        <f t="shared" si="235"/>
        <v/>
      </c>
      <c r="CH268" s="439"/>
      <c r="CI268" s="205" t="str">
        <f t="shared" si="252"/>
        <v/>
      </c>
      <c r="CJ268" s="205" t="str">
        <f t="shared" si="253"/>
        <v/>
      </c>
      <c r="CK268" s="205" t="str">
        <f>IF(OR(N268="PIPAY450",N268="PIPAY900"),MRIt(J268,M268,V268,N268),IF(N268="OGFConNEW",MRIt(H268,M268,V268,N268),IF(N268="PIOGFCPAY450",MAX(60,(0.3*J268)+35),"")))</f>
        <v/>
      </c>
      <c r="CL268" s="205" t="str">
        <f t="shared" si="254"/>
        <v/>
      </c>
      <c r="CM268" s="208">
        <f t="shared" si="255"/>
        <v>0</v>
      </c>
      <c r="CN268" s="440" t="str">
        <f>IFERROR(IF(N268="60PAY900",ADJ60x(CM268),IF(N268="75PAY450",ADJ75x(CM268),IF(N268="PIPAY900",ADJPoTthick(CM268,CL268),IF(N268="PIPAY450",ADJPoTthin(CM268,CL268),IF(N268="OGFConNEW",ADJPoTogfc(CL268),""))))),"must corr")</f>
        <v/>
      </c>
      <c r="CO268" s="441" t="str">
        <f t="shared" si="256"/>
        <v/>
      </c>
      <c r="CQ268" s="205" t="str">
        <f t="shared" si="257"/>
        <v/>
      </c>
      <c r="CR268" s="205" t="str">
        <f>IF(OR(N268="PIPAY450",N268="PIPAY900",N268="PIOGFCPAY450",N268="75OGFCPAY450"),MRIt(J268,M268,V268,N268),IF(N268="OGFConNEW",MRIt(H268,M268,V268,N268),""))</f>
        <v/>
      </c>
      <c r="CS268" s="205" t="str">
        <f t="shared" si="258"/>
        <v/>
      </c>
      <c r="CT268" s="208" t="str">
        <f t="shared" si="259"/>
        <v/>
      </c>
      <c r="CU268" s="440" t="str">
        <f>IFERROR(IF(N268="60PAY900",ADJ60x(CT268),IF(N268="75PAY450",ADJ75x(CT268),IF(N268="PIPAY900",ADJPoTthick(CT268,CS268),IF(N268="PIPAY450",ADJPoTthin(CT268,CS268),IF(N268="OGFConNEW",ADJPoTogfc(CS268),""))))),"must corr")</f>
        <v/>
      </c>
      <c r="CV268" s="442" t="str">
        <f t="shared" si="260"/>
        <v/>
      </c>
      <c r="CW268" s="443"/>
      <c r="CY268" s="207"/>
      <c r="CZ268" s="444" t="s">
        <v>1876</v>
      </c>
      <c r="DA268" s="445" t="str">
        <f>IFERROR(IF(AZ268=TRUE,corval(CO268,CV268),CO268),CZ268)</f>
        <v/>
      </c>
      <c r="DB268" s="205" t="b">
        <f t="shared" si="261"/>
        <v>0</v>
      </c>
      <c r="DC268" s="205" t="b">
        <f t="shared" si="262"/>
        <v>1</v>
      </c>
      <c r="DD268" s="205" t="b">
        <f t="shared" si="263"/>
        <v>1</v>
      </c>
      <c r="DE268" s="446" t="str">
        <f t="shared" si="264"/>
        <v/>
      </c>
      <c r="DG268" s="208" t="str">
        <f t="shared" si="265"/>
        <v/>
      </c>
      <c r="DH268" s="208">
        <f t="shared" si="266"/>
        <v>0</v>
      </c>
      <c r="DI268" s="205" t="e">
        <f t="shared" si="267"/>
        <v>#VALUE!</v>
      </c>
      <c r="DJ268" s="205" t="e">
        <f t="shared" si="268"/>
        <v>#VALUE!</v>
      </c>
      <c r="DK268" s="205" t="e">
        <f t="shared" si="269"/>
        <v>#VALUE!</v>
      </c>
      <c r="DM268" s="208">
        <f t="shared" si="270"/>
        <v>0</v>
      </c>
      <c r="DN268" s="208">
        <f t="shared" si="271"/>
        <v>0</v>
      </c>
      <c r="DO268" s="205">
        <f t="shared" si="272"/>
        <v>75</v>
      </c>
      <c r="DP268" s="205">
        <f t="shared" si="273"/>
        <v>0</v>
      </c>
      <c r="DQ268" s="446" t="e">
        <f t="shared" ca="1" si="274"/>
        <v>#NAME?</v>
      </c>
      <c r="DR268" s="446" t="e">
        <f t="shared" ca="1" si="275"/>
        <v>#NAME?</v>
      </c>
      <c r="DT268" s="208">
        <f t="shared" si="276"/>
        <v>0</v>
      </c>
      <c r="DU268" s="446" t="e">
        <f t="shared" ca="1" si="277"/>
        <v>#NAME?</v>
      </c>
      <c r="DV268" s="446" t="e">
        <f t="shared" ca="1" si="278"/>
        <v>#NAME?</v>
      </c>
    </row>
    <row r="269" spans="1:126" ht="15" customHeight="1" x14ac:dyDescent="0.25">
      <c r="A269" s="448" t="str">
        <f>IFERROR(ROUNDUP(IF(OR(N269="PIPAY450",N269="PIPAY900"),MRIt(J269,M269,V269,N269),IF(N269="PIOGFCPAY450",MAX(60,(0.3*J269)+35),"")),1),"")</f>
        <v/>
      </c>
      <c r="B269" s="413">
        <v>247</v>
      </c>
      <c r="C269" s="414"/>
      <c r="D269" s="449"/>
      <c r="E269" s="416" t="str">
        <f>IF('EXIST IP'!A248="","",'EXIST IP'!A248)</f>
        <v/>
      </c>
      <c r="F269" s="450" t="str">
        <f>IF('EXIST IP'!B248="","",'EXIST IP'!B248)</f>
        <v/>
      </c>
      <c r="G269" s="450" t="str">
        <f>IF('EXIST IP'!C248="","",'EXIST IP'!C248)</f>
        <v/>
      </c>
      <c r="H269" s="418" t="str">
        <f>IF('EXIST IP'!D248="","",'EXIST IP'!D248)</f>
        <v/>
      </c>
      <c r="I269" s="451" t="str">
        <f>IF(BASELINE!D248="","",BASELINE!D248)</f>
        <v/>
      </c>
      <c r="J269" s="420"/>
      <c r="K269" s="421"/>
      <c r="L269" s="422" t="str">
        <f>IF(FINAL!D248=0,"",FINAL!D248)</f>
        <v/>
      </c>
      <c r="M269" s="421"/>
      <c r="N269" s="421"/>
      <c r="O269" s="421"/>
      <c r="P269" s="423" t="str">
        <f t="shared" si="242"/>
        <v/>
      </c>
      <c r="Q269" s="424" t="str">
        <f t="shared" si="243"/>
        <v/>
      </c>
      <c r="R269" s="456"/>
      <c r="S269" s="452" t="str">
        <f t="shared" si="219"/>
        <v/>
      </c>
      <c r="T269" s="427" t="str">
        <f>IF(OR(BASELINE!I248&gt;BASELINE!J248,FINAL!I248&gt;FINAL!J248),"M.D.","")</f>
        <v/>
      </c>
      <c r="U269" s="428" t="str">
        <f t="shared" si="244"/>
        <v/>
      </c>
      <c r="V269" s="429" t="str">
        <f t="shared" si="245"/>
        <v/>
      </c>
      <c r="W269" s="429" t="str">
        <f t="shared" si="246"/>
        <v/>
      </c>
      <c r="X269" s="430" t="str">
        <f t="shared" si="220"/>
        <v/>
      </c>
      <c r="Y269" s="429" t="str">
        <f t="shared" si="221"/>
        <v/>
      </c>
      <c r="Z269" s="429" t="str">
        <f t="shared" si="222"/>
        <v/>
      </c>
      <c r="AA269" s="429" t="str">
        <f t="shared" si="223"/>
        <v/>
      </c>
      <c r="AB269" s="429" t="str">
        <f t="shared" si="224"/>
        <v/>
      </c>
      <c r="AC269" s="429" t="str">
        <f t="shared" si="225"/>
        <v/>
      </c>
      <c r="AD269" s="429" t="str">
        <f t="shared" si="226"/>
        <v/>
      </c>
      <c r="AE269" s="429" t="str">
        <f t="shared" si="247"/>
        <v/>
      </c>
      <c r="AF269" s="429" t="str">
        <f t="shared" si="237"/>
        <v/>
      </c>
      <c r="AG269" s="429" t="str">
        <f t="shared" si="227"/>
        <v/>
      </c>
      <c r="AH269" s="429" t="str">
        <f t="shared" si="228"/>
        <v/>
      </c>
      <c r="AI269" s="431" t="str">
        <f t="shared" si="238"/>
        <v/>
      </c>
      <c r="AJ269" s="429" t="str">
        <f t="shared" si="248"/>
        <v/>
      </c>
      <c r="AK269" s="429" t="str">
        <f t="shared" si="249"/>
        <v/>
      </c>
      <c r="AL269" s="429" t="str">
        <f t="shared" si="250"/>
        <v/>
      </c>
      <c r="AM269" s="429" t="str">
        <f t="shared" si="251"/>
        <v/>
      </c>
      <c r="AN269" s="432"/>
      <c r="AO269" s="432"/>
      <c r="AP269" s="205"/>
      <c r="AQ269" s="205"/>
      <c r="AR269" s="205"/>
      <c r="AS269" s="205"/>
      <c r="AT269" s="205"/>
      <c r="AU269" s="205"/>
      <c r="AV269" s="205"/>
      <c r="AW269" s="205"/>
      <c r="AX269" s="205"/>
      <c r="AY269" s="205"/>
      <c r="AZ269" s="432"/>
      <c r="BU269" s="152">
        <v>247</v>
      </c>
      <c r="BV269" s="433" t="str">
        <f t="shared" si="239"/>
        <v/>
      </c>
      <c r="BW269" s="433" t="str">
        <f t="shared" si="240"/>
        <v/>
      </c>
      <c r="BX269" s="434" t="str">
        <f t="shared" si="241"/>
        <v/>
      </c>
      <c r="BY269" s="205" t="str">
        <f t="shared" si="229"/>
        <v/>
      </c>
      <c r="BZ269" s="205" t="str">
        <f t="shared" si="230"/>
        <v/>
      </c>
      <c r="CA269" s="207" t="str">
        <f t="shared" si="231"/>
        <v/>
      </c>
      <c r="CB269" s="453" t="str">
        <f>IF(BY269="","",COUNTIF(BY$23:BY268,"&lt;1")+1)</f>
        <v/>
      </c>
      <c r="CC269" s="205" t="str">
        <f t="shared" si="232"/>
        <v/>
      </c>
      <c r="CD269" s="436" t="str">
        <f t="shared" si="233"/>
        <v/>
      </c>
      <c r="CE269" s="433" t="str">
        <f t="shared" si="236"/>
        <v/>
      </c>
      <c r="CF269" s="438" t="str">
        <f t="shared" si="234"/>
        <v/>
      </c>
      <c r="CG269" s="433" t="str">
        <f t="shared" si="235"/>
        <v/>
      </c>
      <c r="CH269" s="439"/>
      <c r="CI269" s="205" t="str">
        <f t="shared" si="252"/>
        <v/>
      </c>
      <c r="CJ269" s="205" t="str">
        <f t="shared" si="253"/>
        <v/>
      </c>
      <c r="CK269" s="205" t="str">
        <f>IF(OR(N269="PIPAY450",N269="PIPAY900"),MRIt(J269,M269,V269,N269),IF(N269="OGFConNEW",MRIt(H269,M269,V269,N269),IF(N269="PIOGFCPAY450",MAX(60,(0.3*J269)+35),"")))</f>
        <v/>
      </c>
      <c r="CL269" s="205" t="str">
        <f t="shared" si="254"/>
        <v/>
      </c>
      <c r="CM269" s="208">
        <f t="shared" si="255"/>
        <v>0</v>
      </c>
      <c r="CN269" s="440" t="str">
        <f>IFERROR(IF(N269="60PAY900",ADJ60x(CM269),IF(N269="75PAY450",ADJ75x(CM269),IF(N269="PIPAY900",ADJPoTthick(CM269,CL269),IF(N269="PIPAY450",ADJPoTthin(CM269,CL269),IF(N269="OGFConNEW",ADJPoTogfc(CL269),""))))),"must corr")</f>
        <v/>
      </c>
      <c r="CO269" s="441" t="str">
        <f t="shared" si="256"/>
        <v/>
      </c>
      <c r="CQ269" s="205" t="str">
        <f t="shared" si="257"/>
        <v/>
      </c>
      <c r="CR269" s="205" t="str">
        <f>IF(OR(N269="PIPAY450",N269="PIPAY900",N269="PIOGFCPAY450",N269="75OGFCPAY450"),MRIt(J269,M269,V269,N269),IF(N269="OGFConNEW",MRIt(H269,M269,V269,N269),""))</f>
        <v/>
      </c>
      <c r="CS269" s="205" t="str">
        <f t="shared" si="258"/>
        <v/>
      </c>
      <c r="CT269" s="208" t="str">
        <f t="shared" si="259"/>
        <v/>
      </c>
      <c r="CU269" s="440" t="str">
        <f>IFERROR(IF(N269="60PAY900",ADJ60x(CT269),IF(N269="75PAY450",ADJ75x(CT269),IF(N269="PIPAY900",ADJPoTthick(CT269,CS269),IF(N269="PIPAY450",ADJPoTthin(CT269,CS269),IF(N269="OGFConNEW",ADJPoTogfc(CS269),""))))),"must corr")</f>
        <v/>
      </c>
      <c r="CV269" s="442" t="str">
        <f t="shared" si="260"/>
        <v/>
      </c>
      <c r="CW269" s="443"/>
      <c r="CY269" s="207"/>
      <c r="CZ269" s="444" t="s">
        <v>1876</v>
      </c>
      <c r="DA269" s="445" t="str">
        <f>IFERROR(IF(AZ269=TRUE,corval(CO269,CV269),CO269),CZ269)</f>
        <v/>
      </c>
      <c r="DB269" s="205" t="b">
        <f t="shared" si="261"/>
        <v>0</v>
      </c>
      <c r="DC269" s="205" t="b">
        <f t="shared" si="262"/>
        <v>1</v>
      </c>
      <c r="DD269" s="205" t="b">
        <f t="shared" si="263"/>
        <v>1</v>
      </c>
      <c r="DE269" s="446" t="str">
        <f t="shared" si="264"/>
        <v/>
      </c>
      <c r="DG269" s="208" t="str">
        <f t="shared" si="265"/>
        <v/>
      </c>
      <c r="DH269" s="208">
        <f t="shared" si="266"/>
        <v>0</v>
      </c>
      <c r="DI269" s="205" t="e">
        <f t="shared" si="267"/>
        <v>#VALUE!</v>
      </c>
      <c r="DJ269" s="205" t="e">
        <f t="shared" si="268"/>
        <v>#VALUE!</v>
      </c>
      <c r="DK269" s="205" t="e">
        <f t="shared" si="269"/>
        <v>#VALUE!</v>
      </c>
      <c r="DM269" s="208">
        <f t="shared" si="270"/>
        <v>0</v>
      </c>
      <c r="DN269" s="208">
        <f t="shared" si="271"/>
        <v>0</v>
      </c>
      <c r="DO269" s="205">
        <f t="shared" si="272"/>
        <v>75</v>
      </c>
      <c r="DP269" s="205">
        <f t="shared" si="273"/>
        <v>0</v>
      </c>
      <c r="DQ269" s="446" t="e">
        <f t="shared" ca="1" si="274"/>
        <v>#NAME?</v>
      </c>
      <c r="DR269" s="446" t="e">
        <f t="shared" ca="1" si="275"/>
        <v>#NAME?</v>
      </c>
      <c r="DT269" s="208">
        <f t="shared" si="276"/>
        <v>0</v>
      </c>
      <c r="DU269" s="446" t="e">
        <f t="shared" ca="1" si="277"/>
        <v>#NAME?</v>
      </c>
      <c r="DV269" s="446" t="e">
        <f t="shared" ca="1" si="278"/>
        <v>#NAME?</v>
      </c>
    </row>
    <row r="270" spans="1:126" ht="16.5" thickBot="1" x14ac:dyDescent="0.3">
      <c r="A270" s="448" t="str">
        <f>IFERROR(ROUNDUP(IF(OR(N270="PIPAY450",N270="PIPAY900"),MRIt(J270,M270,V270,N270),IF(N270="PIOGFCPAY450",MAX(60,(0.3*J270)+35),"")),1),"")</f>
        <v/>
      </c>
      <c r="B270" s="413">
        <v>248</v>
      </c>
      <c r="C270" s="414"/>
      <c r="D270" s="449"/>
      <c r="E270" s="457" t="str">
        <f>IF('EXIST IP'!A249="","",'EXIST IP'!A249)</f>
        <v/>
      </c>
      <c r="F270" s="458" t="str">
        <f>IF('EXIST IP'!B249="","",'EXIST IP'!B249)</f>
        <v/>
      </c>
      <c r="G270" s="458" t="str">
        <f>IF('EXIST IP'!C249="","",'EXIST IP'!C249)</f>
        <v/>
      </c>
      <c r="H270" s="459" t="str">
        <f>IF('EXIST IP'!D249="","",'EXIST IP'!D249)</f>
        <v/>
      </c>
      <c r="I270" s="460" t="str">
        <f>IF(BASELINE!D249="","",BASELINE!D249)</f>
        <v/>
      </c>
      <c r="J270" s="420"/>
      <c r="K270" s="421"/>
      <c r="L270" s="422" t="str">
        <f>IF(FINAL!D249=0,"",FINAL!D249)</f>
        <v/>
      </c>
      <c r="M270" s="421"/>
      <c r="N270" s="421"/>
      <c r="O270" s="421"/>
      <c r="P270" s="423" t="str">
        <f t="shared" si="242"/>
        <v/>
      </c>
      <c r="Q270" s="424" t="str">
        <f t="shared" si="243"/>
        <v/>
      </c>
      <c r="R270" s="456"/>
      <c r="S270" s="452" t="str">
        <f t="shared" si="219"/>
        <v/>
      </c>
      <c r="T270" s="427" t="str">
        <f>IF(OR(BASELINE!I249&gt;BASELINE!J249,FINAL!I249&gt;FINAL!J249),"M.D.","")</f>
        <v/>
      </c>
      <c r="U270" s="428" t="str">
        <f t="shared" si="244"/>
        <v/>
      </c>
      <c r="V270" s="429" t="str">
        <f t="shared" si="245"/>
        <v/>
      </c>
      <c r="W270" s="429" t="str">
        <f t="shared" si="246"/>
        <v/>
      </c>
      <c r="X270" s="430" t="str">
        <f t="shared" si="220"/>
        <v/>
      </c>
      <c r="Y270" s="429" t="str">
        <f t="shared" si="221"/>
        <v/>
      </c>
      <c r="Z270" s="429" t="str">
        <f t="shared" si="222"/>
        <v/>
      </c>
      <c r="AA270" s="429" t="str">
        <f t="shared" si="223"/>
        <v/>
      </c>
      <c r="AB270" s="429" t="str">
        <f t="shared" si="224"/>
        <v/>
      </c>
      <c r="AC270" s="429" t="str">
        <f t="shared" si="225"/>
        <v/>
      </c>
      <c r="AD270" s="429" t="str">
        <f t="shared" si="226"/>
        <v/>
      </c>
      <c r="AE270" s="429" t="str">
        <f t="shared" si="247"/>
        <v/>
      </c>
      <c r="AF270" s="429" t="str">
        <f t="shared" si="237"/>
        <v/>
      </c>
      <c r="AG270" s="429" t="str">
        <f t="shared" si="227"/>
        <v/>
      </c>
      <c r="AH270" s="429" t="str">
        <f t="shared" si="228"/>
        <v/>
      </c>
      <c r="AI270" s="431" t="str">
        <f t="shared" si="238"/>
        <v/>
      </c>
      <c r="AJ270" s="429" t="str">
        <f t="shared" si="248"/>
        <v/>
      </c>
      <c r="AK270" s="429" t="str">
        <f t="shared" si="249"/>
        <v/>
      </c>
      <c r="AL270" s="429" t="str">
        <f t="shared" si="250"/>
        <v/>
      </c>
      <c r="AM270" s="429" t="str">
        <f t="shared" si="251"/>
        <v/>
      </c>
      <c r="AN270" s="432"/>
      <c r="AO270" s="432"/>
      <c r="AP270" s="205"/>
      <c r="AQ270" s="205"/>
      <c r="AR270" s="205"/>
      <c r="AS270" s="205"/>
      <c r="AT270" s="205"/>
      <c r="AU270" s="205"/>
      <c r="AV270" s="205"/>
      <c r="AW270" s="205"/>
      <c r="AX270" s="205"/>
      <c r="AY270" s="205"/>
      <c r="AZ270" s="432"/>
      <c r="BU270" s="152">
        <v>248</v>
      </c>
      <c r="BV270" s="433" t="str">
        <f t="shared" si="239"/>
        <v/>
      </c>
      <c r="BW270" s="433" t="str">
        <f t="shared" si="240"/>
        <v/>
      </c>
      <c r="BX270" s="434" t="str">
        <f t="shared" si="241"/>
        <v/>
      </c>
      <c r="BY270" s="205" t="str">
        <f t="shared" si="229"/>
        <v/>
      </c>
      <c r="BZ270" s="205" t="str">
        <f t="shared" si="230"/>
        <v/>
      </c>
      <c r="CA270" s="207" t="str">
        <f t="shared" si="231"/>
        <v/>
      </c>
      <c r="CB270" s="453" t="str">
        <f>IF(BY270="","",COUNTIF(BY$23:BY269,"&lt;1")+1)</f>
        <v/>
      </c>
      <c r="CC270" s="205" t="str">
        <f t="shared" si="232"/>
        <v/>
      </c>
      <c r="CD270" s="436" t="str">
        <f t="shared" si="233"/>
        <v/>
      </c>
      <c r="CE270" s="433" t="str">
        <f t="shared" si="236"/>
        <v/>
      </c>
      <c r="CF270" s="438" t="str">
        <f t="shared" si="234"/>
        <v/>
      </c>
      <c r="CG270" s="433" t="str">
        <f t="shared" si="235"/>
        <v/>
      </c>
      <c r="CH270" s="439"/>
      <c r="CI270" s="205" t="str">
        <f t="shared" si="252"/>
        <v/>
      </c>
      <c r="CJ270" s="205" t="str">
        <f t="shared" si="253"/>
        <v/>
      </c>
      <c r="CK270" s="205" t="str">
        <f>IF(OR(N270="PIPAY450",N270="PIPAY900"),MRIt(J270,M270,V270,N270),IF(N270="OGFConNEW",MRIt(H270,M270,V270,N270),IF(N270="PIOGFCPAY450",MAX(60,(0.3*J270)+35),"")))</f>
        <v/>
      </c>
      <c r="CL270" s="205" t="str">
        <f t="shared" si="254"/>
        <v/>
      </c>
      <c r="CM270" s="208">
        <f t="shared" si="255"/>
        <v>0</v>
      </c>
      <c r="CN270" s="440" t="str">
        <f>IFERROR(IF(N270="60PAY900",ADJ60x(CM270),IF(N270="75PAY450",ADJ75x(CM270),IF(N270="PIPAY900",ADJPoTthick(CM270,CL270),IF(N270="PIPAY450",ADJPoTthin(CM270,CL270),IF(N270="OGFConNEW",ADJPoTogfc(CL270),""))))),"must corr")</f>
        <v/>
      </c>
      <c r="CO270" s="441" t="str">
        <f t="shared" si="256"/>
        <v/>
      </c>
      <c r="CQ270" s="205" t="str">
        <f t="shared" si="257"/>
        <v/>
      </c>
      <c r="CR270" s="205" t="str">
        <f>IF(OR(N270="PIPAY450",N270="PIPAY900",N270="PIOGFCPAY450",N270="75OGFCPAY450"),MRIt(J270,M270,V270,N270),IF(N270="OGFConNEW",MRIt(H270,M270,V270,N270),""))</f>
        <v/>
      </c>
      <c r="CS270" s="205" t="str">
        <f t="shared" si="258"/>
        <v/>
      </c>
      <c r="CT270" s="208" t="str">
        <f t="shared" si="259"/>
        <v/>
      </c>
      <c r="CU270" s="440" t="str">
        <f>IFERROR(IF(N270="60PAY900",ADJ60x(CT270),IF(N270="75PAY450",ADJ75x(CT270),IF(N270="PIPAY900",ADJPoTthick(CT270,CS270),IF(N270="PIPAY450",ADJPoTthin(CT270,CS270),IF(N270="OGFConNEW",ADJPoTogfc(CS270),""))))),"must corr")</f>
        <v/>
      </c>
      <c r="CV270" s="442" t="str">
        <f t="shared" si="260"/>
        <v/>
      </c>
      <c r="CW270" s="443"/>
      <c r="CY270" s="207"/>
      <c r="CZ270" s="444" t="s">
        <v>1876</v>
      </c>
      <c r="DA270" s="445" t="str">
        <f>IFERROR(IF(AZ270=TRUE,corval(CO270,CV270),CO270),CZ270)</f>
        <v/>
      </c>
      <c r="DB270" s="205" t="b">
        <f t="shared" si="261"/>
        <v>0</v>
      </c>
      <c r="DC270" s="205" t="b">
        <f t="shared" si="262"/>
        <v>1</v>
      </c>
      <c r="DD270" s="205" t="b">
        <f t="shared" si="263"/>
        <v>1</v>
      </c>
      <c r="DE270" s="446" t="str">
        <f t="shared" si="264"/>
        <v/>
      </c>
      <c r="DG270" s="208" t="str">
        <f t="shared" si="265"/>
        <v/>
      </c>
      <c r="DH270" s="208">
        <f t="shared" si="266"/>
        <v>0</v>
      </c>
      <c r="DI270" s="205" t="e">
        <f t="shared" si="267"/>
        <v>#VALUE!</v>
      </c>
      <c r="DJ270" s="205" t="e">
        <f t="shared" si="268"/>
        <v>#VALUE!</v>
      </c>
      <c r="DK270" s="205" t="e">
        <f t="shared" si="269"/>
        <v>#VALUE!</v>
      </c>
      <c r="DM270" s="208">
        <f t="shared" si="270"/>
        <v>0</v>
      </c>
      <c r="DN270" s="208">
        <f t="shared" si="271"/>
        <v>0</v>
      </c>
      <c r="DO270" s="205">
        <f t="shared" si="272"/>
        <v>75</v>
      </c>
      <c r="DP270" s="205">
        <f t="shared" si="273"/>
        <v>0</v>
      </c>
      <c r="DQ270" s="446" t="e">
        <f t="shared" ca="1" si="274"/>
        <v>#NAME?</v>
      </c>
      <c r="DR270" s="446" t="e">
        <f t="shared" ca="1" si="275"/>
        <v>#NAME?</v>
      </c>
      <c r="DT270" s="208">
        <f t="shared" si="276"/>
        <v>0</v>
      </c>
      <c r="DU270" s="446" t="e">
        <f t="shared" ca="1" si="277"/>
        <v>#NAME?</v>
      </c>
      <c r="DV270" s="446" t="e">
        <f t="shared" ca="1" si="278"/>
        <v>#NAME?</v>
      </c>
    </row>
    <row r="271" spans="1:126" ht="15.75" x14ac:dyDescent="0.25">
      <c r="A271" s="448" t="str">
        <f>IFERROR(ROUNDUP(IF(OR(N271="PIPAY450",N271="PIPAY900"),MRIt(J271,M271,V271,N271),IF(N271="PIOGFCPAY450",MAX(60,(0.3*J271)+35),"")),1),"")</f>
        <v/>
      </c>
      <c r="B271" s="413">
        <v>249</v>
      </c>
      <c r="C271" s="414"/>
      <c r="D271" s="449"/>
      <c r="E271" s="416" t="str">
        <f>IF('EXIST IP'!A250="","",'EXIST IP'!A250)</f>
        <v/>
      </c>
      <c r="F271" s="450" t="str">
        <f>IF('EXIST IP'!B250="","",'EXIST IP'!B250)</f>
        <v/>
      </c>
      <c r="G271" s="450" t="str">
        <f>IF('EXIST IP'!C250="","",'EXIST IP'!C250)</f>
        <v/>
      </c>
      <c r="H271" s="418" t="str">
        <f>IF('EXIST IP'!D250="","",'EXIST IP'!D250)</f>
        <v/>
      </c>
      <c r="I271" s="451" t="str">
        <f>IF(BASELINE!D250="","",BASELINE!D250)</f>
        <v/>
      </c>
      <c r="J271" s="420"/>
      <c r="K271" s="421"/>
      <c r="L271" s="422" t="str">
        <f>IF(FINAL!D250=0,"",FINAL!D250)</f>
        <v/>
      </c>
      <c r="M271" s="421"/>
      <c r="N271" s="421"/>
      <c r="O271" s="421"/>
      <c r="P271" s="423" t="str">
        <f t="shared" si="242"/>
        <v/>
      </c>
      <c r="Q271" s="424" t="str">
        <f t="shared" si="243"/>
        <v/>
      </c>
      <c r="R271" s="456"/>
      <c r="S271" s="452" t="str">
        <f t="shared" ref="S271:S334" si="279">CC271</f>
        <v/>
      </c>
      <c r="T271" s="427" t="str">
        <f>IF(OR(BASELINE!I250&gt;BASELINE!J250,FINAL!I250&gt;FINAL!J250),"M.D.","")</f>
        <v/>
      </c>
      <c r="U271" s="428" t="str">
        <f t="shared" si="244"/>
        <v/>
      </c>
      <c r="V271" s="429" t="str">
        <f t="shared" si="245"/>
        <v/>
      </c>
      <c r="W271" s="429" t="str">
        <f t="shared" si="246"/>
        <v/>
      </c>
      <c r="X271" s="430" t="str">
        <f t="shared" ref="X271:X334" si="280">IF(CC271="","",efisno)</f>
        <v/>
      </c>
      <c r="Y271" s="429" t="str">
        <f t="shared" ref="Y271:Y334" si="281">(IF(CC271="","",contractno))</f>
        <v/>
      </c>
      <c r="Z271" s="429" t="str">
        <f t="shared" ref="Z271:Z334" si="282">IF(CC271="","",dist)</f>
        <v/>
      </c>
      <c r="AA271" s="429" t="str">
        <f t="shared" ref="AA271:AA334" si="283">IF(CC271="","",county)</f>
        <v/>
      </c>
      <c r="AB271" s="429" t="str">
        <f t="shared" ref="AB271:AB334" si="284">IF(CC271="","",route)</f>
        <v/>
      </c>
      <c r="AC271" s="429" t="str">
        <f t="shared" ref="AC271:AC334" si="285">IF(CC271="","",dir)</f>
        <v/>
      </c>
      <c r="AD271" s="429" t="str">
        <f t="shared" ref="AD271:AD334" si="286">IF(CC271="","",lane)</f>
        <v/>
      </c>
      <c r="AE271" s="429" t="str">
        <f t="shared" si="247"/>
        <v/>
      </c>
      <c r="AF271" s="429" t="str">
        <f t="shared" si="237"/>
        <v/>
      </c>
      <c r="AG271" s="429" t="str">
        <f t="shared" ref="AG271:AG334" si="287">IF(OR(CC271="",contractor=""),"",contractor)</f>
        <v/>
      </c>
      <c r="AH271" s="429" t="str">
        <f t="shared" ref="AH271:AH334" si="288">IF(OR(CC271="",pavcontractor=""),"",pavcontractor)</f>
        <v/>
      </c>
      <c r="AI271" s="431" t="str">
        <f t="shared" si="238"/>
        <v/>
      </c>
      <c r="AJ271" s="429" t="str">
        <f t="shared" si="248"/>
        <v/>
      </c>
      <c r="AK271" s="429" t="str">
        <f t="shared" si="249"/>
        <v/>
      </c>
      <c r="AL271" s="429" t="str">
        <f t="shared" si="250"/>
        <v/>
      </c>
      <c r="AM271" s="429" t="str">
        <f t="shared" si="251"/>
        <v/>
      </c>
      <c r="AN271" s="432"/>
      <c r="AO271" s="432"/>
      <c r="AP271" s="205"/>
      <c r="AQ271" s="205"/>
      <c r="AR271" s="205"/>
      <c r="AS271" s="205"/>
      <c r="AT271" s="205"/>
      <c r="AU271" s="205"/>
      <c r="AV271" s="205"/>
      <c r="AW271" s="205"/>
      <c r="AX271" s="205"/>
      <c r="AY271" s="205"/>
      <c r="AZ271" s="432"/>
      <c r="BU271" s="152">
        <v>249</v>
      </c>
      <c r="BV271" s="433" t="str">
        <f t="shared" si="239"/>
        <v/>
      </c>
      <c r="BW271" s="433" t="str">
        <f t="shared" si="240"/>
        <v/>
      </c>
      <c r="BX271" s="434" t="str">
        <f t="shared" si="241"/>
        <v/>
      </c>
      <c r="BY271" s="205" t="str">
        <f t="shared" ref="BY271:BY334" si="289">IF(BX271="","",IF(BX271&lt;527.9,BX271/528,1))</f>
        <v/>
      </c>
      <c r="BZ271" s="205" t="str">
        <f t="shared" ref="BZ271:BZ334" si="290">IF(CB271="","",IF(ISODD(CB271),"odd",IF(ISEVEN(CB271),"even","")))</f>
        <v/>
      </c>
      <c r="CA271" s="207" t="str">
        <f t="shared" ref="CA271:CA334" si="291">IF(BY271="","",IF(BW271&gt;BV271,"inc","dec"))</f>
        <v/>
      </c>
      <c r="CB271" s="453" t="str">
        <f>IF(BY271="","",COUNTIF(BY$23:BY270,"&lt;1")+1)</f>
        <v/>
      </c>
      <c r="CC271" s="205" t="str">
        <f t="shared" ref="CC271:CC334" si="292">IF(BY271="","","s"&amp;CB271)</f>
        <v/>
      </c>
      <c r="CD271" s="436" t="str">
        <f t="shared" ref="CD271:CD334" si="293">IF(CE271="","",CB271)</f>
        <v/>
      </c>
      <c r="CE271" s="433" t="str">
        <f t="shared" si="236"/>
        <v/>
      </c>
      <c r="CF271" s="438" t="str">
        <f t="shared" ref="CF271:CF334" si="294">IF(CG271="","",CB271)</f>
        <v/>
      </c>
      <c r="CG271" s="433" t="str">
        <f t="shared" ref="CG271:CG334" si="295">IF(BY271&lt;1,BW271,"")</f>
        <v/>
      </c>
      <c r="CH271" s="439"/>
      <c r="CI271" s="205" t="str">
        <f t="shared" si="252"/>
        <v/>
      </c>
      <c r="CJ271" s="205" t="str">
        <f t="shared" si="253"/>
        <v/>
      </c>
      <c r="CK271" s="205" t="str">
        <f>IF(OR(N271="PIPAY450",N271="PIPAY900"),MRIt(J271,M271,V271,N271),IF(N271="OGFConNEW",MRIt(H271,M271,V271,N271),IF(N271="PIOGFCPAY450",MAX(60,(0.3*J271)+35),"")))</f>
        <v/>
      </c>
      <c r="CL271" s="205" t="str">
        <f t="shared" si="254"/>
        <v/>
      </c>
      <c r="CM271" s="208">
        <f t="shared" si="255"/>
        <v>0</v>
      </c>
      <c r="CN271" s="440" t="str">
        <f>IFERROR(IF(N271="60PAY900",ADJ60x(CM271),IF(N271="75PAY450",ADJ75x(CM271),IF(N271="PIPAY900",ADJPoTthick(CM271,CL271),IF(N271="PIPAY450",ADJPoTthin(CM271,CL271),IF(N271="OGFConNEW",ADJPoTogfc(CL271),""))))),"must corr")</f>
        <v/>
      </c>
      <c r="CO271" s="441" t="str">
        <f t="shared" si="256"/>
        <v/>
      </c>
      <c r="CQ271" s="205" t="str">
        <f t="shared" si="257"/>
        <v/>
      </c>
      <c r="CR271" s="205" t="str">
        <f>IF(OR(N271="PIPAY450",N271="PIPAY900",N271="PIOGFCPAY450",N271="75OGFCPAY450"),MRIt(J271,M271,V271,N271),IF(N271="OGFConNEW",MRIt(H271,M271,V271,N271),""))</f>
        <v/>
      </c>
      <c r="CS271" s="205" t="str">
        <f t="shared" si="258"/>
        <v/>
      </c>
      <c r="CT271" s="208" t="str">
        <f t="shared" si="259"/>
        <v/>
      </c>
      <c r="CU271" s="440" t="str">
        <f>IFERROR(IF(N271="60PAY900",ADJ60x(CT271),IF(N271="75PAY450",ADJ75x(CT271),IF(N271="PIPAY900",ADJPoTthick(CT271,CS271),IF(N271="PIPAY450",ADJPoTthin(CT271,CS271),IF(N271="OGFConNEW",ADJPoTogfc(CS271),""))))),"must corr")</f>
        <v/>
      </c>
      <c r="CV271" s="442" t="str">
        <f t="shared" si="260"/>
        <v/>
      </c>
      <c r="CW271" s="443"/>
      <c r="CY271" s="207"/>
      <c r="CZ271" s="444" t="s">
        <v>1876</v>
      </c>
      <c r="DA271" s="445" t="str">
        <f>IFERROR(IF(AZ271=TRUE,corval(CO271,CV271),CO271),CZ271)</f>
        <v/>
      </c>
      <c r="DB271" s="205" t="b">
        <f t="shared" si="261"/>
        <v>0</v>
      </c>
      <c r="DC271" s="205" t="b">
        <f t="shared" si="262"/>
        <v>1</v>
      </c>
      <c r="DD271" s="205" t="b">
        <f t="shared" si="263"/>
        <v>1</v>
      </c>
      <c r="DE271" s="446" t="str">
        <f t="shared" si="264"/>
        <v/>
      </c>
      <c r="DG271" s="208" t="str">
        <f t="shared" si="265"/>
        <v/>
      </c>
      <c r="DH271" s="208">
        <f t="shared" si="266"/>
        <v>0</v>
      </c>
      <c r="DI271" s="205" t="e">
        <f t="shared" si="267"/>
        <v>#VALUE!</v>
      </c>
      <c r="DJ271" s="205" t="e">
        <f t="shared" si="268"/>
        <v>#VALUE!</v>
      </c>
      <c r="DK271" s="205" t="e">
        <f t="shared" si="269"/>
        <v>#VALUE!</v>
      </c>
      <c r="DM271" s="208">
        <f t="shared" si="270"/>
        <v>0</v>
      </c>
      <c r="DN271" s="208">
        <f t="shared" si="271"/>
        <v>0</v>
      </c>
      <c r="DO271" s="205">
        <f t="shared" si="272"/>
        <v>75</v>
      </c>
      <c r="DP271" s="205">
        <f t="shared" si="273"/>
        <v>0</v>
      </c>
      <c r="DQ271" s="446" t="e">
        <f t="shared" ca="1" si="274"/>
        <v>#NAME?</v>
      </c>
      <c r="DR271" s="446" t="e">
        <f t="shared" ca="1" si="275"/>
        <v>#NAME?</v>
      </c>
      <c r="DT271" s="208">
        <f t="shared" si="276"/>
        <v>0</v>
      </c>
      <c r="DU271" s="446" t="e">
        <f t="shared" ca="1" si="277"/>
        <v>#NAME?</v>
      </c>
      <c r="DV271" s="446" t="e">
        <f t="shared" ca="1" si="278"/>
        <v>#NAME?</v>
      </c>
    </row>
    <row r="272" spans="1:126" ht="15.75" customHeight="1" thickBot="1" x14ac:dyDescent="0.3">
      <c r="A272" s="448" t="str">
        <f>IFERROR(ROUNDUP(IF(OR(N272="PIPAY450",N272="PIPAY900"),MRIt(J272,M272,V272,N272),IF(N272="PIOGFCPAY450",MAX(60,(0.3*J272)+35),"")),1),"")</f>
        <v/>
      </c>
      <c r="B272" s="413">
        <v>250</v>
      </c>
      <c r="C272" s="414"/>
      <c r="D272" s="449"/>
      <c r="E272" s="457" t="str">
        <f>IF('EXIST IP'!A251="","",'EXIST IP'!A251)</f>
        <v/>
      </c>
      <c r="F272" s="458" t="str">
        <f>IF('EXIST IP'!B251="","",'EXIST IP'!B251)</f>
        <v/>
      </c>
      <c r="G272" s="458" t="str">
        <f>IF('EXIST IP'!C251="","",'EXIST IP'!C251)</f>
        <v/>
      </c>
      <c r="H272" s="459" t="str">
        <f>IF('EXIST IP'!D251="","",'EXIST IP'!D251)</f>
        <v/>
      </c>
      <c r="I272" s="460" t="str">
        <f>IF(BASELINE!D251="","",BASELINE!D251)</f>
        <v/>
      </c>
      <c r="J272" s="420"/>
      <c r="K272" s="421"/>
      <c r="L272" s="422" t="str">
        <f>IF(FINAL!D251=0,"",FINAL!D251)</f>
        <v/>
      </c>
      <c r="M272" s="421"/>
      <c r="N272" s="421"/>
      <c r="O272" s="421"/>
      <c r="P272" s="423" t="str">
        <f t="shared" si="242"/>
        <v/>
      </c>
      <c r="Q272" s="424" t="str">
        <f t="shared" si="243"/>
        <v/>
      </c>
      <c r="R272" s="456"/>
      <c r="S272" s="452" t="str">
        <f t="shared" si="279"/>
        <v/>
      </c>
      <c r="T272" s="427" t="str">
        <f>IF(OR(BASELINE!I251&gt;BASELINE!J251,FINAL!I251&gt;FINAL!J251),"M.D.","")</f>
        <v/>
      </c>
      <c r="U272" s="428" t="str">
        <f t="shared" si="244"/>
        <v/>
      </c>
      <c r="V272" s="429" t="str">
        <f t="shared" si="245"/>
        <v/>
      </c>
      <c r="W272" s="429" t="str">
        <f t="shared" si="246"/>
        <v/>
      </c>
      <c r="X272" s="430" t="str">
        <f t="shared" si="280"/>
        <v/>
      </c>
      <c r="Y272" s="429" t="str">
        <f t="shared" si="281"/>
        <v/>
      </c>
      <c r="Z272" s="429" t="str">
        <f t="shared" si="282"/>
        <v/>
      </c>
      <c r="AA272" s="429" t="str">
        <f t="shared" si="283"/>
        <v/>
      </c>
      <c r="AB272" s="429" t="str">
        <f t="shared" si="284"/>
        <v/>
      </c>
      <c r="AC272" s="429" t="str">
        <f t="shared" si="285"/>
        <v/>
      </c>
      <c r="AD272" s="429" t="str">
        <f t="shared" si="286"/>
        <v/>
      </c>
      <c r="AE272" s="429" t="str">
        <f t="shared" si="247"/>
        <v/>
      </c>
      <c r="AF272" s="429" t="str">
        <f t="shared" si="237"/>
        <v/>
      </c>
      <c r="AG272" s="429" t="str">
        <f t="shared" si="287"/>
        <v/>
      </c>
      <c r="AH272" s="429" t="str">
        <f t="shared" si="288"/>
        <v/>
      </c>
      <c r="AI272" s="431" t="str">
        <f t="shared" si="238"/>
        <v/>
      </c>
      <c r="AJ272" s="429" t="str">
        <f t="shared" si="248"/>
        <v/>
      </c>
      <c r="AK272" s="429" t="str">
        <f t="shared" si="249"/>
        <v/>
      </c>
      <c r="AL272" s="429" t="str">
        <f t="shared" si="250"/>
        <v/>
      </c>
      <c r="AM272" s="429" t="str">
        <f t="shared" si="251"/>
        <v/>
      </c>
      <c r="AN272" s="432"/>
      <c r="AO272" s="432"/>
      <c r="AP272" s="205"/>
      <c r="AQ272" s="205"/>
      <c r="AR272" s="205"/>
      <c r="AS272" s="205"/>
      <c r="AT272" s="205"/>
      <c r="AU272" s="205"/>
      <c r="AV272" s="205"/>
      <c r="AW272" s="205"/>
      <c r="AX272" s="205"/>
      <c r="AY272" s="205"/>
      <c r="AZ272" s="432"/>
      <c r="BU272" s="152">
        <v>250</v>
      </c>
      <c r="BV272" s="433" t="str">
        <f t="shared" si="239"/>
        <v/>
      </c>
      <c r="BW272" s="433" t="str">
        <f t="shared" si="240"/>
        <v/>
      </c>
      <c r="BX272" s="434" t="str">
        <f t="shared" si="241"/>
        <v/>
      </c>
      <c r="BY272" s="205" t="str">
        <f t="shared" si="289"/>
        <v/>
      </c>
      <c r="BZ272" s="205" t="str">
        <f t="shared" si="290"/>
        <v/>
      </c>
      <c r="CA272" s="207" t="str">
        <f t="shared" si="291"/>
        <v/>
      </c>
      <c r="CB272" s="453" t="str">
        <f>IF(BY272="","",COUNTIF(BY$23:BY271,"&lt;1")+1)</f>
        <v/>
      </c>
      <c r="CC272" s="205" t="str">
        <f t="shared" si="292"/>
        <v/>
      </c>
      <c r="CD272" s="436" t="str">
        <f t="shared" si="293"/>
        <v/>
      </c>
      <c r="CE272" s="433" t="str">
        <f t="shared" ref="CE272:CE335" si="296">IF(CB272="","",IF(CG271="","",BV272))</f>
        <v/>
      </c>
      <c r="CF272" s="438" t="str">
        <f t="shared" si="294"/>
        <v/>
      </c>
      <c r="CG272" s="433" t="str">
        <f t="shared" si="295"/>
        <v/>
      </c>
      <c r="CH272" s="439"/>
      <c r="CI272" s="205" t="str">
        <f t="shared" si="252"/>
        <v/>
      </c>
      <c r="CJ272" s="205" t="str">
        <f t="shared" si="253"/>
        <v/>
      </c>
      <c r="CK272" s="205" t="str">
        <f>IF(OR(N272="PIPAY450",N272="PIPAY900"),MRIt(J272,M272,V272,N272),IF(N272="OGFConNEW",MRIt(H272,M272,V272,N272),IF(N272="PIOGFCPAY450",MAX(60,(0.3*J272)+35),"")))</f>
        <v/>
      </c>
      <c r="CL272" s="205" t="str">
        <f t="shared" si="254"/>
        <v/>
      </c>
      <c r="CM272" s="208">
        <f t="shared" si="255"/>
        <v>0</v>
      </c>
      <c r="CN272" s="440" t="str">
        <f>IFERROR(IF(N272="60PAY900",ADJ60x(CM272),IF(N272="75PAY450",ADJ75x(CM272),IF(N272="PIPAY900",ADJPoTthick(CM272,CL272),IF(N272="PIPAY450",ADJPoTthin(CM272,CL272),IF(N272="OGFConNEW",ADJPoTogfc(CL272),""))))),"must corr")</f>
        <v/>
      </c>
      <c r="CO272" s="441" t="str">
        <f t="shared" si="256"/>
        <v/>
      </c>
      <c r="CQ272" s="205" t="str">
        <f t="shared" si="257"/>
        <v/>
      </c>
      <c r="CR272" s="205" t="str">
        <f>IF(OR(N272="PIPAY450",N272="PIPAY900",N272="PIOGFCPAY450",N272="75OGFCPAY450"),MRIt(J272,M272,V272,N272),IF(N272="OGFConNEW",MRIt(H272,M272,V272,N272),""))</f>
        <v/>
      </c>
      <c r="CS272" s="205" t="str">
        <f t="shared" si="258"/>
        <v/>
      </c>
      <c r="CT272" s="208" t="str">
        <f t="shared" si="259"/>
        <v/>
      </c>
      <c r="CU272" s="440" t="str">
        <f>IFERROR(IF(N272="60PAY900",ADJ60x(CT272),IF(N272="75PAY450",ADJ75x(CT272),IF(N272="PIPAY900",ADJPoTthick(CT272,CS272),IF(N272="PIPAY450",ADJPoTthin(CT272,CS272),IF(N272="OGFConNEW",ADJPoTogfc(CS272),""))))),"must corr")</f>
        <v/>
      </c>
      <c r="CV272" s="442" t="str">
        <f t="shared" si="260"/>
        <v/>
      </c>
      <c r="CW272" s="443"/>
      <c r="CY272" s="207"/>
      <c r="CZ272" s="444" t="s">
        <v>1876</v>
      </c>
      <c r="DA272" s="445" t="str">
        <f>IFERROR(IF(AZ272=TRUE,corval(CO272,CV272),CO272),CZ272)</f>
        <v/>
      </c>
      <c r="DB272" s="205" t="b">
        <f t="shared" si="261"/>
        <v>0</v>
      </c>
      <c r="DC272" s="205" t="b">
        <f t="shared" si="262"/>
        <v>1</v>
      </c>
      <c r="DD272" s="205" t="b">
        <f t="shared" si="263"/>
        <v>1</v>
      </c>
      <c r="DE272" s="446" t="str">
        <f t="shared" si="264"/>
        <v/>
      </c>
      <c r="DG272" s="208" t="str">
        <f t="shared" si="265"/>
        <v/>
      </c>
      <c r="DH272" s="208">
        <f t="shared" si="266"/>
        <v>0</v>
      </c>
      <c r="DI272" s="205" t="e">
        <f t="shared" si="267"/>
        <v>#VALUE!</v>
      </c>
      <c r="DJ272" s="205" t="e">
        <f t="shared" si="268"/>
        <v>#VALUE!</v>
      </c>
      <c r="DK272" s="205" t="e">
        <f t="shared" si="269"/>
        <v>#VALUE!</v>
      </c>
      <c r="DM272" s="208">
        <f t="shared" si="270"/>
        <v>0</v>
      </c>
      <c r="DN272" s="208">
        <f t="shared" si="271"/>
        <v>0</v>
      </c>
      <c r="DO272" s="205">
        <f t="shared" si="272"/>
        <v>75</v>
      </c>
      <c r="DP272" s="205">
        <f t="shared" si="273"/>
        <v>0</v>
      </c>
      <c r="DQ272" s="446" t="e">
        <f t="shared" ca="1" si="274"/>
        <v>#NAME?</v>
      </c>
      <c r="DR272" s="446" t="e">
        <f t="shared" ca="1" si="275"/>
        <v>#NAME?</v>
      </c>
      <c r="DT272" s="208">
        <f t="shared" si="276"/>
        <v>0</v>
      </c>
      <c r="DU272" s="446" t="e">
        <f t="shared" ca="1" si="277"/>
        <v>#NAME?</v>
      </c>
      <c r="DV272" s="446" t="e">
        <f t="shared" ca="1" si="278"/>
        <v>#NAME?</v>
      </c>
    </row>
    <row r="273" spans="1:126" ht="15.75" x14ac:dyDescent="0.25">
      <c r="A273" s="448" t="str">
        <f>IFERROR(ROUNDUP(IF(OR(N273="PIPAY450",N273="PIPAY900"),MRIt(J273,M273,V273,N273),IF(N273="PIOGFCPAY450",MAX(60,(0.3*J273)+35),"")),1),"")</f>
        <v/>
      </c>
      <c r="B273" s="413">
        <v>251</v>
      </c>
      <c r="C273" s="414"/>
      <c r="D273" s="449"/>
      <c r="E273" s="416" t="str">
        <f>IF('EXIST IP'!A252="","",'EXIST IP'!A252)</f>
        <v/>
      </c>
      <c r="F273" s="450" t="str">
        <f>IF('EXIST IP'!B252="","",'EXIST IP'!B252)</f>
        <v/>
      </c>
      <c r="G273" s="450" t="str">
        <f>IF('EXIST IP'!C252="","",'EXIST IP'!C252)</f>
        <v/>
      </c>
      <c r="H273" s="418" t="str">
        <f>IF('EXIST IP'!D252="","",'EXIST IP'!D252)</f>
        <v/>
      </c>
      <c r="I273" s="451" t="str">
        <f>IF(BASELINE!D252="","",BASELINE!D252)</f>
        <v/>
      </c>
      <c r="J273" s="420"/>
      <c r="K273" s="421"/>
      <c r="L273" s="422" t="str">
        <f>IF(FINAL!D252=0,"",FINAL!D252)</f>
        <v/>
      </c>
      <c r="M273" s="421"/>
      <c r="N273" s="421"/>
      <c r="O273" s="421"/>
      <c r="P273" s="423" t="str">
        <f t="shared" si="242"/>
        <v/>
      </c>
      <c r="Q273" s="424" t="str">
        <f t="shared" si="243"/>
        <v/>
      </c>
      <c r="R273" s="456"/>
      <c r="S273" s="452" t="str">
        <f t="shared" si="279"/>
        <v/>
      </c>
      <c r="T273" s="427" t="str">
        <f>IF(OR(BASELINE!I252&gt;BASELINE!J252,FINAL!I252&gt;FINAL!J252),"M.D.","")</f>
        <v/>
      </c>
      <c r="U273" s="428" t="str">
        <f t="shared" si="244"/>
        <v/>
      </c>
      <c r="V273" s="429" t="str">
        <f t="shared" si="245"/>
        <v/>
      </c>
      <c r="W273" s="429" t="str">
        <f t="shared" si="246"/>
        <v/>
      </c>
      <c r="X273" s="430" t="str">
        <f t="shared" si="280"/>
        <v/>
      </c>
      <c r="Y273" s="429" t="str">
        <f t="shared" si="281"/>
        <v/>
      </c>
      <c r="Z273" s="429" t="str">
        <f t="shared" si="282"/>
        <v/>
      </c>
      <c r="AA273" s="429" t="str">
        <f t="shared" si="283"/>
        <v/>
      </c>
      <c r="AB273" s="429" t="str">
        <f t="shared" si="284"/>
        <v/>
      </c>
      <c r="AC273" s="429" t="str">
        <f t="shared" si="285"/>
        <v/>
      </c>
      <c r="AD273" s="429" t="str">
        <f t="shared" si="286"/>
        <v/>
      </c>
      <c r="AE273" s="429" t="str">
        <f t="shared" si="247"/>
        <v/>
      </c>
      <c r="AF273" s="429" t="str">
        <f t="shared" si="237"/>
        <v/>
      </c>
      <c r="AG273" s="429" t="str">
        <f t="shared" si="287"/>
        <v/>
      </c>
      <c r="AH273" s="429" t="str">
        <f t="shared" si="288"/>
        <v/>
      </c>
      <c r="AI273" s="431" t="str">
        <f t="shared" si="238"/>
        <v/>
      </c>
      <c r="AJ273" s="429" t="str">
        <f t="shared" si="248"/>
        <v/>
      </c>
      <c r="AK273" s="429" t="str">
        <f t="shared" si="249"/>
        <v/>
      </c>
      <c r="AL273" s="429" t="str">
        <f t="shared" si="250"/>
        <v/>
      </c>
      <c r="AM273" s="429" t="str">
        <f t="shared" si="251"/>
        <v/>
      </c>
      <c r="AN273" s="432"/>
      <c r="AO273" s="432"/>
      <c r="AP273" s="205"/>
      <c r="AQ273" s="205"/>
      <c r="AR273" s="205"/>
      <c r="AS273" s="205"/>
      <c r="AT273" s="205"/>
      <c r="AU273" s="205"/>
      <c r="AV273" s="205"/>
      <c r="AW273" s="205"/>
      <c r="AX273" s="205"/>
      <c r="AY273" s="205"/>
      <c r="AZ273" s="432"/>
      <c r="BU273" s="152">
        <v>251</v>
      </c>
      <c r="BV273" s="433" t="str">
        <f t="shared" si="239"/>
        <v/>
      </c>
      <c r="BW273" s="433" t="str">
        <f t="shared" si="240"/>
        <v/>
      </c>
      <c r="BX273" s="434" t="str">
        <f t="shared" si="241"/>
        <v/>
      </c>
      <c r="BY273" s="205" t="str">
        <f t="shared" si="289"/>
        <v/>
      </c>
      <c r="BZ273" s="205" t="str">
        <f t="shared" si="290"/>
        <v/>
      </c>
      <c r="CA273" s="207" t="str">
        <f t="shared" si="291"/>
        <v/>
      </c>
      <c r="CB273" s="453" t="str">
        <f>IF(BY273="","",COUNTIF(BY$23:BY272,"&lt;1")+1)</f>
        <v/>
      </c>
      <c r="CC273" s="205" t="str">
        <f t="shared" si="292"/>
        <v/>
      </c>
      <c r="CD273" s="436" t="str">
        <f t="shared" si="293"/>
        <v/>
      </c>
      <c r="CE273" s="433" t="str">
        <f t="shared" si="296"/>
        <v/>
      </c>
      <c r="CF273" s="438" t="str">
        <f t="shared" si="294"/>
        <v/>
      </c>
      <c r="CG273" s="433" t="str">
        <f t="shared" si="295"/>
        <v/>
      </c>
      <c r="CH273" s="439"/>
      <c r="CI273" s="205" t="str">
        <f t="shared" si="252"/>
        <v/>
      </c>
      <c r="CJ273" s="205" t="str">
        <f t="shared" si="253"/>
        <v/>
      </c>
      <c r="CK273" s="205" t="str">
        <f>IF(OR(N273="PIPAY450",N273="PIPAY900"),MRIt(J273,M273,V273,N273),IF(N273="OGFConNEW",MRIt(H273,M273,V273,N273),IF(N273="PIOGFCPAY450",MAX(60,(0.3*J273)+35),"")))</f>
        <v/>
      </c>
      <c r="CL273" s="205" t="str">
        <f t="shared" si="254"/>
        <v/>
      </c>
      <c r="CM273" s="208">
        <f t="shared" si="255"/>
        <v>0</v>
      </c>
      <c r="CN273" s="440" t="str">
        <f>IFERROR(IF(N273="60PAY900",ADJ60x(CM273),IF(N273="75PAY450",ADJ75x(CM273),IF(N273="PIPAY900",ADJPoTthick(CM273,CL273),IF(N273="PIPAY450",ADJPoTthin(CM273,CL273),IF(N273="OGFConNEW",ADJPoTogfc(CL273),""))))),"must corr")</f>
        <v/>
      </c>
      <c r="CO273" s="441" t="str">
        <f t="shared" si="256"/>
        <v/>
      </c>
      <c r="CQ273" s="205" t="str">
        <f t="shared" si="257"/>
        <v/>
      </c>
      <c r="CR273" s="205" t="str">
        <f>IF(OR(N273="PIPAY450",N273="PIPAY900",N273="PIOGFCPAY450",N273="75OGFCPAY450"),MRIt(J273,M273,V273,N273),IF(N273="OGFConNEW",MRIt(H273,M273,V273,N273),""))</f>
        <v/>
      </c>
      <c r="CS273" s="205" t="str">
        <f t="shared" si="258"/>
        <v/>
      </c>
      <c r="CT273" s="208" t="str">
        <f t="shared" si="259"/>
        <v/>
      </c>
      <c r="CU273" s="440" t="str">
        <f>IFERROR(IF(N273="60PAY900",ADJ60x(CT273),IF(N273="75PAY450",ADJ75x(CT273),IF(N273="PIPAY900",ADJPoTthick(CT273,CS273),IF(N273="PIPAY450",ADJPoTthin(CT273,CS273),IF(N273="OGFConNEW",ADJPoTogfc(CS273),""))))),"must corr")</f>
        <v/>
      </c>
      <c r="CV273" s="442" t="str">
        <f t="shared" si="260"/>
        <v/>
      </c>
      <c r="CW273" s="443"/>
      <c r="CY273" s="207"/>
      <c r="CZ273" s="444" t="s">
        <v>1876</v>
      </c>
      <c r="DA273" s="445" t="str">
        <f>IFERROR(IF(AZ273=TRUE,corval(CO273,CV273),CO273),CZ273)</f>
        <v/>
      </c>
      <c r="DB273" s="205" t="b">
        <f t="shared" si="261"/>
        <v>0</v>
      </c>
      <c r="DC273" s="205" t="b">
        <f t="shared" si="262"/>
        <v>1</v>
      </c>
      <c r="DD273" s="205" t="b">
        <f t="shared" si="263"/>
        <v>1</v>
      </c>
      <c r="DE273" s="446" t="str">
        <f t="shared" si="264"/>
        <v/>
      </c>
      <c r="DG273" s="208" t="str">
        <f t="shared" si="265"/>
        <v/>
      </c>
      <c r="DH273" s="208">
        <f t="shared" si="266"/>
        <v>0</v>
      </c>
      <c r="DI273" s="205" t="e">
        <f t="shared" si="267"/>
        <v>#VALUE!</v>
      </c>
      <c r="DJ273" s="205" t="e">
        <f t="shared" si="268"/>
        <v>#VALUE!</v>
      </c>
      <c r="DK273" s="205" t="e">
        <f t="shared" si="269"/>
        <v>#VALUE!</v>
      </c>
      <c r="DM273" s="208">
        <f t="shared" si="270"/>
        <v>0</v>
      </c>
      <c r="DN273" s="208">
        <f t="shared" si="271"/>
        <v>0</v>
      </c>
      <c r="DO273" s="205">
        <f t="shared" si="272"/>
        <v>75</v>
      </c>
      <c r="DP273" s="205">
        <f t="shared" si="273"/>
        <v>0</v>
      </c>
      <c r="DQ273" s="446" t="e">
        <f t="shared" ca="1" si="274"/>
        <v>#NAME?</v>
      </c>
      <c r="DR273" s="446" t="e">
        <f t="shared" ca="1" si="275"/>
        <v>#NAME?</v>
      </c>
      <c r="DT273" s="208">
        <f t="shared" si="276"/>
        <v>0</v>
      </c>
      <c r="DU273" s="446" t="e">
        <f t="shared" ca="1" si="277"/>
        <v>#NAME?</v>
      </c>
      <c r="DV273" s="446" t="e">
        <f t="shared" ca="1" si="278"/>
        <v>#NAME?</v>
      </c>
    </row>
    <row r="274" spans="1:126" ht="16.5" thickBot="1" x14ac:dyDescent="0.3">
      <c r="A274" s="448" t="str">
        <f>IFERROR(ROUNDUP(IF(OR(N274="PIPAY450",N274="PIPAY900"),MRIt(J274,M274,V274,N274),IF(N274="PIOGFCPAY450",MAX(60,(0.3*J274)+35),"")),1),"")</f>
        <v/>
      </c>
      <c r="B274" s="413">
        <v>252</v>
      </c>
      <c r="C274" s="414"/>
      <c r="D274" s="449"/>
      <c r="E274" s="457" t="str">
        <f>IF('EXIST IP'!A253="","",'EXIST IP'!A253)</f>
        <v/>
      </c>
      <c r="F274" s="458" t="str">
        <f>IF('EXIST IP'!B253="","",'EXIST IP'!B253)</f>
        <v/>
      </c>
      <c r="G274" s="458" t="str">
        <f>IF('EXIST IP'!C253="","",'EXIST IP'!C253)</f>
        <v/>
      </c>
      <c r="H274" s="459" t="str">
        <f>IF('EXIST IP'!D253="","",'EXIST IP'!D253)</f>
        <v/>
      </c>
      <c r="I274" s="460" t="str">
        <f>IF(BASELINE!D253="","",BASELINE!D253)</f>
        <v/>
      </c>
      <c r="J274" s="420"/>
      <c r="K274" s="421"/>
      <c r="L274" s="422" t="str">
        <f>IF(FINAL!D253=0,"",FINAL!D253)</f>
        <v/>
      </c>
      <c r="M274" s="421"/>
      <c r="N274" s="421"/>
      <c r="O274" s="421"/>
      <c r="P274" s="423" t="str">
        <f t="shared" si="242"/>
        <v/>
      </c>
      <c r="Q274" s="424" t="str">
        <f t="shared" si="243"/>
        <v/>
      </c>
      <c r="R274" s="456"/>
      <c r="S274" s="452" t="str">
        <f t="shared" si="279"/>
        <v/>
      </c>
      <c r="T274" s="427" t="str">
        <f>IF(OR(BASELINE!I253&gt;BASELINE!J253,FINAL!I253&gt;FINAL!J253),"M.D.","")</f>
        <v/>
      </c>
      <c r="U274" s="428" t="str">
        <f t="shared" si="244"/>
        <v/>
      </c>
      <c r="V274" s="429" t="str">
        <f t="shared" si="245"/>
        <v/>
      </c>
      <c r="W274" s="429" t="str">
        <f t="shared" si="246"/>
        <v/>
      </c>
      <c r="X274" s="430" t="str">
        <f t="shared" si="280"/>
        <v/>
      </c>
      <c r="Y274" s="429" t="str">
        <f t="shared" si="281"/>
        <v/>
      </c>
      <c r="Z274" s="429" t="str">
        <f t="shared" si="282"/>
        <v/>
      </c>
      <c r="AA274" s="429" t="str">
        <f t="shared" si="283"/>
        <v/>
      </c>
      <c r="AB274" s="429" t="str">
        <f t="shared" si="284"/>
        <v/>
      </c>
      <c r="AC274" s="429" t="str">
        <f t="shared" si="285"/>
        <v/>
      </c>
      <c r="AD274" s="429" t="str">
        <f t="shared" si="286"/>
        <v/>
      </c>
      <c r="AE274" s="429" t="str">
        <f t="shared" si="247"/>
        <v/>
      </c>
      <c r="AF274" s="429" t="str">
        <f t="shared" si="237"/>
        <v/>
      </c>
      <c r="AG274" s="429" t="str">
        <f t="shared" si="287"/>
        <v/>
      </c>
      <c r="AH274" s="429" t="str">
        <f t="shared" si="288"/>
        <v/>
      </c>
      <c r="AI274" s="431" t="str">
        <f t="shared" si="238"/>
        <v/>
      </c>
      <c r="AJ274" s="429" t="str">
        <f t="shared" si="248"/>
        <v/>
      </c>
      <c r="AK274" s="429" t="str">
        <f t="shared" si="249"/>
        <v/>
      </c>
      <c r="AL274" s="429" t="str">
        <f t="shared" si="250"/>
        <v/>
      </c>
      <c r="AM274" s="429" t="str">
        <f t="shared" si="251"/>
        <v/>
      </c>
      <c r="AN274" s="432"/>
      <c r="AO274" s="432"/>
      <c r="AP274" s="205"/>
      <c r="AQ274" s="205"/>
      <c r="AR274" s="205"/>
      <c r="AS274" s="205"/>
      <c r="AT274" s="205"/>
      <c r="AU274" s="205"/>
      <c r="AV274" s="205"/>
      <c r="AW274" s="205"/>
      <c r="AX274" s="205"/>
      <c r="AY274" s="205"/>
      <c r="AZ274" s="432"/>
      <c r="BU274" s="152">
        <v>252</v>
      </c>
      <c r="BV274" s="433" t="str">
        <f t="shared" si="239"/>
        <v/>
      </c>
      <c r="BW274" s="433" t="str">
        <f t="shared" si="240"/>
        <v/>
      </c>
      <c r="BX274" s="434" t="str">
        <f t="shared" si="241"/>
        <v/>
      </c>
      <c r="BY274" s="205" t="str">
        <f t="shared" si="289"/>
        <v/>
      </c>
      <c r="BZ274" s="205" t="str">
        <f t="shared" si="290"/>
        <v/>
      </c>
      <c r="CA274" s="207" t="str">
        <f t="shared" si="291"/>
        <v/>
      </c>
      <c r="CB274" s="453" t="str">
        <f>IF(BY274="","",COUNTIF(BY$23:BY273,"&lt;1")+1)</f>
        <v/>
      </c>
      <c r="CC274" s="205" t="str">
        <f t="shared" si="292"/>
        <v/>
      </c>
      <c r="CD274" s="436" t="str">
        <f t="shared" si="293"/>
        <v/>
      </c>
      <c r="CE274" s="433" t="str">
        <f t="shared" si="296"/>
        <v/>
      </c>
      <c r="CF274" s="438" t="str">
        <f t="shared" si="294"/>
        <v/>
      </c>
      <c r="CG274" s="433" t="str">
        <f t="shared" si="295"/>
        <v/>
      </c>
      <c r="CH274" s="439"/>
      <c r="CI274" s="205" t="str">
        <f t="shared" si="252"/>
        <v/>
      </c>
      <c r="CJ274" s="205" t="str">
        <f t="shared" si="253"/>
        <v/>
      </c>
      <c r="CK274" s="205" t="str">
        <f>IF(OR(N274="PIPAY450",N274="PIPAY900"),MRIt(J274,M274,V274,N274),IF(N274="OGFConNEW",MRIt(H274,M274,V274,N274),IF(N274="PIOGFCPAY450",MAX(60,(0.3*J274)+35),"")))</f>
        <v/>
      </c>
      <c r="CL274" s="205" t="str">
        <f t="shared" si="254"/>
        <v/>
      </c>
      <c r="CM274" s="208">
        <f t="shared" si="255"/>
        <v>0</v>
      </c>
      <c r="CN274" s="440" t="str">
        <f>IFERROR(IF(N274="60PAY900",ADJ60x(CM274),IF(N274="75PAY450",ADJ75x(CM274),IF(N274="PIPAY900",ADJPoTthick(CM274,CL274),IF(N274="PIPAY450",ADJPoTthin(CM274,CL274),IF(N274="OGFConNEW",ADJPoTogfc(CL274),""))))),"must corr")</f>
        <v/>
      </c>
      <c r="CO274" s="441" t="str">
        <f t="shared" si="256"/>
        <v/>
      </c>
      <c r="CQ274" s="205" t="str">
        <f t="shared" si="257"/>
        <v/>
      </c>
      <c r="CR274" s="205" t="str">
        <f>IF(OR(N274="PIPAY450",N274="PIPAY900",N274="PIOGFCPAY450",N274="75OGFCPAY450"),MRIt(J274,M274,V274,N274),IF(N274="OGFConNEW",MRIt(H274,M274,V274,N274),""))</f>
        <v/>
      </c>
      <c r="CS274" s="205" t="str">
        <f t="shared" si="258"/>
        <v/>
      </c>
      <c r="CT274" s="208" t="str">
        <f t="shared" si="259"/>
        <v/>
      </c>
      <c r="CU274" s="440" t="str">
        <f>IFERROR(IF(N274="60PAY900",ADJ60x(CT274),IF(N274="75PAY450",ADJ75x(CT274),IF(N274="PIPAY900",ADJPoTthick(CT274,CS274),IF(N274="PIPAY450",ADJPoTthin(CT274,CS274),IF(N274="OGFConNEW",ADJPoTogfc(CS274),""))))),"must corr")</f>
        <v/>
      </c>
      <c r="CV274" s="442" t="str">
        <f t="shared" si="260"/>
        <v/>
      </c>
      <c r="CW274" s="443"/>
      <c r="CY274" s="207"/>
      <c r="CZ274" s="444" t="s">
        <v>1876</v>
      </c>
      <c r="DA274" s="445" t="str">
        <f>IFERROR(IF(AZ274=TRUE,corval(CO274,CV274),CO274),CZ274)</f>
        <v/>
      </c>
      <c r="DB274" s="205" t="b">
        <f t="shared" si="261"/>
        <v>0</v>
      </c>
      <c r="DC274" s="205" t="b">
        <f t="shared" si="262"/>
        <v>1</v>
      </c>
      <c r="DD274" s="205" t="b">
        <f t="shared" si="263"/>
        <v>1</v>
      </c>
      <c r="DE274" s="446" t="str">
        <f t="shared" si="264"/>
        <v/>
      </c>
      <c r="DG274" s="208" t="str">
        <f t="shared" si="265"/>
        <v/>
      </c>
      <c r="DH274" s="208">
        <f t="shared" si="266"/>
        <v>0</v>
      </c>
      <c r="DI274" s="205" t="e">
        <f t="shared" si="267"/>
        <v>#VALUE!</v>
      </c>
      <c r="DJ274" s="205" t="e">
        <f t="shared" si="268"/>
        <v>#VALUE!</v>
      </c>
      <c r="DK274" s="205" t="e">
        <f t="shared" si="269"/>
        <v>#VALUE!</v>
      </c>
      <c r="DM274" s="208">
        <f t="shared" si="270"/>
        <v>0</v>
      </c>
      <c r="DN274" s="208">
        <f t="shared" si="271"/>
        <v>0</v>
      </c>
      <c r="DO274" s="205">
        <f t="shared" si="272"/>
        <v>75</v>
      </c>
      <c r="DP274" s="205">
        <f t="shared" si="273"/>
        <v>0</v>
      </c>
      <c r="DQ274" s="446" t="e">
        <f t="shared" ca="1" si="274"/>
        <v>#NAME?</v>
      </c>
      <c r="DR274" s="446" t="e">
        <f t="shared" ca="1" si="275"/>
        <v>#NAME?</v>
      </c>
      <c r="DT274" s="208">
        <f t="shared" si="276"/>
        <v>0</v>
      </c>
      <c r="DU274" s="446" t="e">
        <f t="shared" ca="1" si="277"/>
        <v>#NAME?</v>
      </c>
      <c r="DV274" s="446" t="e">
        <f t="shared" ca="1" si="278"/>
        <v>#NAME?</v>
      </c>
    </row>
    <row r="275" spans="1:126" ht="15" customHeight="1" x14ac:dyDescent="0.25">
      <c r="A275" s="448" t="str">
        <f>IFERROR(ROUNDUP(IF(OR(N275="PIPAY450",N275="PIPAY900"),MRIt(J275,M275,V275,N275),IF(N275="PIOGFCPAY450",MAX(60,(0.3*J275)+35),"")),1),"")</f>
        <v/>
      </c>
      <c r="B275" s="413">
        <v>253</v>
      </c>
      <c r="C275" s="414"/>
      <c r="D275" s="449"/>
      <c r="E275" s="416" t="str">
        <f>IF('EXIST IP'!A254="","",'EXIST IP'!A254)</f>
        <v/>
      </c>
      <c r="F275" s="450" t="str">
        <f>IF('EXIST IP'!B254="","",'EXIST IP'!B254)</f>
        <v/>
      </c>
      <c r="G275" s="450" t="str">
        <f>IF('EXIST IP'!C254="","",'EXIST IP'!C254)</f>
        <v/>
      </c>
      <c r="H275" s="418" t="str">
        <f>IF('EXIST IP'!D254="","",'EXIST IP'!D254)</f>
        <v/>
      </c>
      <c r="I275" s="451" t="str">
        <f>IF(BASELINE!D254="","",BASELINE!D254)</f>
        <v/>
      </c>
      <c r="J275" s="420"/>
      <c r="K275" s="421"/>
      <c r="L275" s="422" t="str">
        <f>IF(FINAL!D254=0,"",FINAL!D254)</f>
        <v/>
      </c>
      <c r="M275" s="421"/>
      <c r="N275" s="421"/>
      <c r="O275" s="421"/>
      <c r="P275" s="423" t="str">
        <f t="shared" si="242"/>
        <v/>
      </c>
      <c r="Q275" s="424" t="str">
        <f t="shared" si="243"/>
        <v/>
      </c>
      <c r="R275" s="456"/>
      <c r="S275" s="452" t="str">
        <f t="shared" si="279"/>
        <v/>
      </c>
      <c r="T275" s="427" t="str">
        <f>IF(OR(BASELINE!I254&gt;BASELINE!J254,FINAL!I254&gt;FINAL!J254),"M.D.","")</f>
        <v/>
      </c>
      <c r="U275" s="428" t="str">
        <f t="shared" si="244"/>
        <v/>
      </c>
      <c r="V275" s="429" t="str">
        <f t="shared" si="245"/>
        <v/>
      </c>
      <c r="W275" s="429" t="str">
        <f t="shared" si="246"/>
        <v/>
      </c>
      <c r="X275" s="430" t="str">
        <f t="shared" si="280"/>
        <v/>
      </c>
      <c r="Y275" s="429" t="str">
        <f t="shared" si="281"/>
        <v/>
      </c>
      <c r="Z275" s="429" t="str">
        <f t="shared" si="282"/>
        <v/>
      </c>
      <c r="AA275" s="429" t="str">
        <f t="shared" si="283"/>
        <v/>
      </c>
      <c r="AB275" s="429" t="str">
        <f t="shared" si="284"/>
        <v/>
      </c>
      <c r="AC275" s="429" t="str">
        <f t="shared" si="285"/>
        <v/>
      </c>
      <c r="AD275" s="429" t="str">
        <f t="shared" si="286"/>
        <v/>
      </c>
      <c r="AE275" s="429" t="str">
        <f t="shared" si="247"/>
        <v/>
      </c>
      <c r="AF275" s="429" t="str">
        <f t="shared" si="237"/>
        <v/>
      </c>
      <c r="AG275" s="429" t="str">
        <f t="shared" si="287"/>
        <v/>
      </c>
      <c r="AH275" s="429" t="str">
        <f t="shared" si="288"/>
        <v/>
      </c>
      <c r="AI275" s="431" t="str">
        <f t="shared" si="238"/>
        <v/>
      </c>
      <c r="AJ275" s="429" t="str">
        <f t="shared" si="248"/>
        <v/>
      </c>
      <c r="AK275" s="429" t="str">
        <f t="shared" si="249"/>
        <v/>
      </c>
      <c r="AL275" s="429" t="str">
        <f t="shared" si="250"/>
        <v/>
      </c>
      <c r="AM275" s="429" t="str">
        <f t="shared" si="251"/>
        <v/>
      </c>
      <c r="AN275" s="432"/>
      <c r="AO275" s="432"/>
      <c r="AP275" s="205"/>
      <c r="AQ275" s="205"/>
      <c r="AR275" s="205"/>
      <c r="AS275" s="205"/>
      <c r="AT275" s="205"/>
      <c r="AU275" s="205"/>
      <c r="AV275" s="205"/>
      <c r="AW275" s="205"/>
      <c r="AX275" s="205"/>
      <c r="AY275" s="205"/>
      <c r="AZ275" s="432"/>
      <c r="BU275" s="152">
        <v>253</v>
      </c>
      <c r="BV275" s="433" t="str">
        <f t="shared" si="239"/>
        <v/>
      </c>
      <c r="BW275" s="433" t="str">
        <f t="shared" si="240"/>
        <v/>
      </c>
      <c r="BX275" s="434" t="str">
        <f t="shared" si="241"/>
        <v/>
      </c>
      <c r="BY275" s="205" t="str">
        <f t="shared" si="289"/>
        <v/>
      </c>
      <c r="BZ275" s="205" t="str">
        <f t="shared" si="290"/>
        <v/>
      </c>
      <c r="CA275" s="207" t="str">
        <f t="shared" si="291"/>
        <v/>
      </c>
      <c r="CB275" s="453" t="str">
        <f>IF(BY275="","",COUNTIF(BY$23:BY274,"&lt;1")+1)</f>
        <v/>
      </c>
      <c r="CC275" s="205" t="str">
        <f t="shared" si="292"/>
        <v/>
      </c>
      <c r="CD275" s="436" t="str">
        <f t="shared" si="293"/>
        <v/>
      </c>
      <c r="CE275" s="433" t="str">
        <f t="shared" si="296"/>
        <v/>
      </c>
      <c r="CF275" s="438" t="str">
        <f t="shared" si="294"/>
        <v/>
      </c>
      <c r="CG275" s="433" t="str">
        <f t="shared" si="295"/>
        <v/>
      </c>
      <c r="CH275" s="439"/>
      <c r="CI275" s="205" t="str">
        <f t="shared" si="252"/>
        <v/>
      </c>
      <c r="CJ275" s="205" t="str">
        <f t="shared" si="253"/>
        <v/>
      </c>
      <c r="CK275" s="205" t="str">
        <f>IF(OR(N275="PIPAY450",N275="PIPAY900"),MRIt(J275,M275,V275,N275),IF(N275="OGFConNEW",MRIt(H275,M275,V275,N275),IF(N275="PIOGFCPAY450",MAX(60,(0.3*J275)+35),"")))</f>
        <v/>
      </c>
      <c r="CL275" s="205" t="str">
        <f t="shared" si="254"/>
        <v/>
      </c>
      <c r="CM275" s="208">
        <f t="shared" si="255"/>
        <v>0</v>
      </c>
      <c r="CN275" s="440" t="str">
        <f>IFERROR(IF(N275="60PAY900",ADJ60x(CM275),IF(N275="75PAY450",ADJ75x(CM275),IF(N275="PIPAY900",ADJPoTthick(CM275,CL275),IF(N275="PIPAY450",ADJPoTthin(CM275,CL275),IF(N275="OGFConNEW",ADJPoTogfc(CL275),""))))),"must corr")</f>
        <v/>
      </c>
      <c r="CO275" s="441" t="str">
        <f t="shared" si="256"/>
        <v/>
      </c>
      <c r="CQ275" s="205" t="str">
        <f t="shared" si="257"/>
        <v/>
      </c>
      <c r="CR275" s="205" t="str">
        <f>IF(OR(N275="PIPAY450",N275="PIPAY900",N275="PIOGFCPAY450",N275="75OGFCPAY450"),MRIt(J275,M275,V275,N275),IF(N275="OGFConNEW",MRIt(H275,M275,V275,N275),""))</f>
        <v/>
      </c>
      <c r="CS275" s="205" t="str">
        <f t="shared" si="258"/>
        <v/>
      </c>
      <c r="CT275" s="208" t="str">
        <f t="shared" si="259"/>
        <v/>
      </c>
      <c r="CU275" s="440" t="str">
        <f>IFERROR(IF(N275="60PAY900",ADJ60x(CT275),IF(N275="75PAY450",ADJ75x(CT275),IF(N275="PIPAY900",ADJPoTthick(CT275,CS275),IF(N275="PIPAY450",ADJPoTthin(CT275,CS275),IF(N275="OGFConNEW",ADJPoTogfc(CS275),""))))),"must corr")</f>
        <v/>
      </c>
      <c r="CV275" s="442" t="str">
        <f t="shared" si="260"/>
        <v/>
      </c>
      <c r="CW275" s="443"/>
      <c r="CY275" s="207"/>
      <c r="CZ275" s="444" t="s">
        <v>1876</v>
      </c>
      <c r="DA275" s="445" t="str">
        <f>IFERROR(IF(AZ275=TRUE,corval(CO275,CV275),CO275),CZ275)</f>
        <v/>
      </c>
      <c r="DB275" s="205" t="b">
        <f t="shared" si="261"/>
        <v>0</v>
      </c>
      <c r="DC275" s="205" t="b">
        <f t="shared" si="262"/>
        <v>1</v>
      </c>
      <c r="DD275" s="205" t="b">
        <f t="shared" si="263"/>
        <v>1</v>
      </c>
      <c r="DE275" s="446" t="str">
        <f t="shared" si="264"/>
        <v/>
      </c>
      <c r="DG275" s="208" t="str">
        <f t="shared" si="265"/>
        <v/>
      </c>
      <c r="DH275" s="208">
        <f t="shared" si="266"/>
        <v>0</v>
      </c>
      <c r="DI275" s="205" t="e">
        <f t="shared" si="267"/>
        <v>#VALUE!</v>
      </c>
      <c r="DJ275" s="205" t="e">
        <f t="shared" si="268"/>
        <v>#VALUE!</v>
      </c>
      <c r="DK275" s="205" t="e">
        <f t="shared" si="269"/>
        <v>#VALUE!</v>
      </c>
      <c r="DM275" s="208">
        <f t="shared" si="270"/>
        <v>0</v>
      </c>
      <c r="DN275" s="208">
        <f t="shared" si="271"/>
        <v>0</v>
      </c>
      <c r="DO275" s="205">
        <f t="shared" si="272"/>
        <v>75</v>
      </c>
      <c r="DP275" s="205">
        <f t="shared" si="273"/>
        <v>0</v>
      </c>
      <c r="DQ275" s="446" t="e">
        <f t="shared" ca="1" si="274"/>
        <v>#NAME?</v>
      </c>
      <c r="DR275" s="446" t="e">
        <f t="shared" ca="1" si="275"/>
        <v>#NAME?</v>
      </c>
      <c r="DT275" s="208">
        <f t="shared" si="276"/>
        <v>0</v>
      </c>
      <c r="DU275" s="446" t="e">
        <f t="shared" ca="1" si="277"/>
        <v>#NAME?</v>
      </c>
      <c r="DV275" s="446" t="e">
        <f t="shared" ca="1" si="278"/>
        <v>#NAME?</v>
      </c>
    </row>
    <row r="276" spans="1:126" ht="16.5" thickBot="1" x14ac:dyDescent="0.3">
      <c r="A276" s="448" t="str">
        <f>IFERROR(ROUNDUP(IF(OR(N276="PIPAY450",N276="PIPAY900"),MRIt(J276,M276,V276,N276),IF(N276="PIOGFCPAY450",MAX(60,(0.3*J276)+35),"")),1),"")</f>
        <v/>
      </c>
      <c r="B276" s="413">
        <v>254</v>
      </c>
      <c r="C276" s="414"/>
      <c r="D276" s="449"/>
      <c r="E276" s="457" t="str">
        <f>IF('EXIST IP'!A255="","",'EXIST IP'!A255)</f>
        <v/>
      </c>
      <c r="F276" s="458" t="str">
        <f>IF('EXIST IP'!B255="","",'EXIST IP'!B255)</f>
        <v/>
      </c>
      <c r="G276" s="458" t="str">
        <f>IF('EXIST IP'!C255="","",'EXIST IP'!C255)</f>
        <v/>
      </c>
      <c r="H276" s="459" t="str">
        <f>IF('EXIST IP'!D255="","",'EXIST IP'!D255)</f>
        <v/>
      </c>
      <c r="I276" s="460" t="str">
        <f>IF(BASELINE!D255="","",BASELINE!D255)</f>
        <v/>
      </c>
      <c r="J276" s="420"/>
      <c r="K276" s="421"/>
      <c r="L276" s="422" t="str">
        <f>IF(FINAL!D255=0,"",FINAL!D255)</f>
        <v/>
      </c>
      <c r="M276" s="421"/>
      <c r="N276" s="421"/>
      <c r="O276" s="421"/>
      <c r="P276" s="423" t="str">
        <f t="shared" si="242"/>
        <v/>
      </c>
      <c r="Q276" s="424" t="str">
        <f t="shared" si="243"/>
        <v/>
      </c>
      <c r="R276" s="456"/>
      <c r="S276" s="452" t="str">
        <f t="shared" si="279"/>
        <v/>
      </c>
      <c r="T276" s="427" t="str">
        <f>IF(OR(BASELINE!I255&gt;BASELINE!J255,FINAL!I255&gt;FINAL!J255),"M.D.","")</f>
        <v/>
      </c>
      <c r="U276" s="428" t="str">
        <f t="shared" si="244"/>
        <v/>
      </c>
      <c r="V276" s="429" t="str">
        <f t="shared" si="245"/>
        <v/>
      </c>
      <c r="W276" s="429" t="str">
        <f t="shared" si="246"/>
        <v/>
      </c>
      <c r="X276" s="430" t="str">
        <f t="shared" si="280"/>
        <v/>
      </c>
      <c r="Y276" s="429" t="str">
        <f t="shared" si="281"/>
        <v/>
      </c>
      <c r="Z276" s="429" t="str">
        <f t="shared" si="282"/>
        <v/>
      </c>
      <c r="AA276" s="429" t="str">
        <f t="shared" si="283"/>
        <v/>
      </c>
      <c r="AB276" s="429" t="str">
        <f t="shared" si="284"/>
        <v/>
      </c>
      <c r="AC276" s="429" t="str">
        <f t="shared" si="285"/>
        <v/>
      </c>
      <c r="AD276" s="429" t="str">
        <f t="shared" si="286"/>
        <v/>
      </c>
      <c r="AE276" s="429" t="str">
        <f t="shared" si="247"/>
        <v/>
      </c>
      <c r="AF276" s="429" t="str">
        <f t="shared" si="237"/>
        <v/>
      </c>
      <c r="AG276" s="429" t="str">
        <f t="shared" si="287"/>
        <v/>
      </c>
      <c r="AH276" s="429" t="str">
        <f t="shared" si="288"/>
        <v/>
      </c>
      <c r="AI276" s="431" t="str">
        <f t="shared" si="238"/>
        <v/>
      </c>
      <c r="AJ276" s="429" t="str">
        <f t="shared" si="248"/>
        <v/>
      </c>
      <c r="AK276" s="429" t="str">
        <f t="shared" si="249"/>
        <v/>
      </c>
      <c r="AL276" s="429" t="str">
        <f t="shared" si="250"/>
        <v/>
      </c>
      <c r="AM276" s="429" t="str">
        <f t="shared" si="251"/>
        <v/>
      </c>
      <c r="AN276" s="432"/>
      <c r="AO276" s="432"/>
      <c r="AP276" s="205"/>
      <c r="AQ276" s="205"/>
      <c r="AR276" s="205"/>
      <c r="AS276" s="205"/>
      <c r="AT276" s="205"/>
      <c r="AU276" s="205"/>
      <c r="AV276" s="205"/>
      <c r="AW276" s="205"/>
      <c r="AX276" s="205"/>
      <c r="AY276" s="205"/>
      <c r="AZ276" s="432"/>
      <c r="BU276" s="152">
        <v>254</v>
      </c>
      <c r="BV276" s="433" t="str">
        <f t="shared" si="239"/>
        <v/>
      </c>
      <c r="BW276" s="433" t="str">
        <f t="shared" si="240"/>
        <v/>
      </c>
      <c r="BX276" s="434" t="str">
        <f t="shared" si="241"/>
        <v/>
      </c>
      <c r="BY276" s="205" t="str">
        <f t="shared" si="289"/>
        <v/>
      </c>
      <c r="BZ276" s="205" t="str">
        <f t="shared" si="290"/>
        <v/>
      </c>
      <c r="CA276" s="207" t="str">
        <f t="shared" si="291"/>
        <v/>
      </c>
      <c r="CB276" s="453" t="str">
        <f>IF(BY276="","",COUNTIF(BY$23:BY275,"&lt;1")+1)</f>
        <v/>
      </c>
      <c r="CC276" s="205" t="str">
        <f t="shared" si="292"/>
        <v/>
      </c>
      <c r="CD276" s="436" t="str">
        <f t="shared" si="293"/>
        <v/>
      </c>
      <c r="CE276" s="433" t="str">
        <f t="shared" si="296"/>
        <v/>
      </c>
      <c r="CF276" s="438" t="str">
        <f t="shared" si="294"/>
        <v/>
      </c>
      <c r="CG276" s="433" t="str">
        <f t="shared" si="295"/>
        <v/>
      </c>
      <c r="CH276" s="439"/>
      <c r="CI276" s="205" t="str">
        <f t="shared" si="252"/>
        <v/>
      </c>
      <c r="CJ276" s="205" t="str">
        <f t="shared" si="253"/>
        <v/>
      </c>
      <c r="CK276" s="205" t="str">
        <f>IF(OR(N276="PIPAY450",N276="PIPAY900"),MRIt(J276,M276,V276,N276),IF(N276="OGFConNEW",MRIt(H276,M276,V276,N276),IF(N276="PIOGFCPAY450",MAX(60,(0.3*J276)+35),"")))</f>
        <v/>
      </c>
      <c r="CL276" s="205" t="str">
        <f t="shared" si="254"/>
        <v/>
      </c>
      <c r="CM276" s="208">
        <f t="shared" si="255"/>
        <v>0</v>
      </c>
      <c r="CN276" s="440" t="str">
        <f>IFERROR(IF(N276="60PAY900",ADJ60x(CM276),IF(N276="75PAY450",ADJ75x(CM276),IF(N276="PIPAY900",ADJPoTthick(CM276,CL276),IF(N276="PIPAY450",ADJPoTthin(CM276,CL276),IF(N276="OGFConNEW",ADJPoTogfc(CL276),""))))),"must corr")</f>
        <v/>
      </c>
      <c r="CO276" s="441" t="str">
        <f t="shared" si="256"/>
        <v/>
      </c>
      <c r="CQ276" s="205" t="str">
        <f t="shared" si="257"/>
        <v/>
      </c>
      <c r="CR276" s="205" t="str">
        <f>IF(OR(N276="PIPAY450",N276="PIPAY900",N276="PIOGFCPAY450",N276="75OGFCPAY450"),MRIt(J276,M276,V276,N276),IF(N276="OGFConNEW",MRIt(H276,M276,V276,N276),""))</f>
        <v/>
      </c>
      <c r="CS276" s="205" t="str">
        <f t="shared" si="258"/>
        <v/>
      </c>
      <c r="CT276" s="208" t="str">
        <f t="shared" si="259"/>
        <v/>
      </c>
      <c r="CU276" s="440" t="str">
        <f>IFERROR(IF(N276="60PAY900",ADJ60x(CT276),IF(N276="75PAY450",ADJ75x(CT276),IF(N276="PIPAY900",ADJPoTthick(CT276,CS276),IF(N276="PIPAY450",ADJPoTthin(CT276,CS276),IF(N276="OGFConNEW",ADJPoTogfc(CS276),""))))),"must corr")</f>
        <v/>
      </c>
      <c r="CV276" s="442" t="str">
        <f t="shared" si="260"/>
        <v/>
      </c>
      <c r="CW276" s="443"/>
      <c r="CY276" s="207"/>
      <c r="CZ276" s="444" t="s">
        <v>1876</v>
      </c>
      <c r="DA276" s="445" t="str">
        <f>IFERROR(IF(AZ276=TRUE,corval(CO276,CV276),CO276),CZ276)</f>
        <v/>
      </c>
      <c r="DB276" s="205" t="b">
        <f t="shared" si="261"/>
        <v>0</v>
      </c>
      <c r="DC276" s="205" t="b">
        <f t="shared" si="262"/>
        <v>1</v>
      </c>
      <c r="DD276" s="205" t="b">
        <f t="shared" si="263"/>
        <v>1</v>
      </c>
      <c r="DE276" s="446" t="str">
        <f t="shared" si="264"/>
        <v/>
      </c>
      <c r="DG276" s="208" t="str">
        <f t="shared" si="265"/>
        <v/>
      </c>
      <c r="DH276" s="208">
        <f t="shared" si="266"/>
        <v>0</v>
      </c>
      <c r="DI276" s="205" t="e">
        <f t="shared" si="267"/>
        <v>#VALUE!</v>
      </c>
      <c r="DJ276" s="205" t="e">
        <f t="shared" si="268"/>
        <v>#VALUE!</v>
      </c>
      <c r="DK276" s="205" t="e">
        <f t="shared" si="269"/>
        <v>#VALUE!</v>
      </c>
      <c r="DM276" s="208">
        <f t="shared" si="270"/>
        <v>0</v>
      </c>
      <c r="DN276" s="208">
        <f t="shared" si="271"/>
        <v>0</v>
      </c>
      <c r="DO276" s="205">
        <f t="shared" si="272"/>
        <v>75</v>
      </c>
      <c r="DP276" s="205">
        <f t="shared" si="273"/>
        <v>0</v>
      </c>
      <c r="DQ276" s="446" t="e">
        <f t="shared" ca="1" si="274"/>
        <v>#NAME?</v>
      </c>
      <c r="DR276" s="446" t="e">
        <f t="shared" ca="1" si="275"/>
        <v>#NAME?</v>
      </c>
      <c r="DT276" s="208">
        <f t="shared" si="276"/>
        <v>0</v>
      </c>
      <c r="DU276" s="446" t="e">
        <f t="shared" ca="1" si="277"/>
        <v>#NAME?</v>
      </c>
      <c r="DV276" s="446" t="e">
        <f t="shared" ca="1" si="278"/>
        <v>#NAME?</v>
      </c>
    </row>
    <row r="277" spans="1:126" ht="15.75" x14ac:dyDescent="0.25">
      <c r="A277" s="448" t="str">
        <f>IFERROR(ROUNDUP(IF(OR(N277="PIPAY450",N277="PIPAY900"),MRIt(J277,M277,V277,N277),IF(N277="PIOGFCPAY450",MAX(60,(0.3*J277)+35),"")),1),"")</f>
        <v/>
      </c>
      <c r="B277" s="413">
        <v>255</v>
      </c>
      <c r="C277" s="414"/>
      <c r="D277" s="449"/>
      <c r="E277" s="416" t="str">
        <f>IF('EXIST IP'!A256="","",'EXIST IP'!A256)</f>
        <v/>
      </c>
      <c r="F277" s="450" t="str">
        <f>IF('EXIST IP'!B256="","",'EXIST IP'!B256)</f>
        <v/>
      </c>
      <c r="G277" s="450" t="str">
        <f>IF('EXIST IP'!C256="","",'EXIST IP'!C256)</f>
        <v/>
      </c>
      <c r="H277" s="418" t="str">
        <f>IF('EXIST IP'!D256="","",'EXIST IP'!D256)</f>
        <v/>
      </c>
      <c r="I277" s="451" t="str">
        <f>IF(BASELINE!D256="","",BASELINE!D256)</f>
        <v/>
      </c>
      <c r="J277" s="420"/>
      <c r="K277" s="421"/>
      <c r="L277" s="422" t="str">
        <f>IF(FINAL!D256=0,"",FINAL!D256)</f>
        <v/>
      </c>
      <c r="M277" s="421"/>
      <c r="N277" s="421"/>
      <c r="O277" s="421"/>
      <c r="P277" s="423" t="str">
        <f t="shared" si="242"/>
        <v/>
      </c>
      <c r="Q277" s="424" t="str">
        <f t="shared" si="243"/>
        <v/>
      </c>
      <c r="R277" s="456"/>
      <c r="S277" s="452" t="str">
        <f t="shared" si="279"/>
        <v/>
      </c>
      <c r="T277" s="427" t="str">
        <f>IF(OR(BASELINE!I256&gt;BASELINE!J256,FINAL!I256&gt;FINAL!J256),"M.D.","")</f>
        <v/>
      </c>
      <c r="U277" s="428" t="str">
        <f t="shared" si="244"/>
        <v/>
      </c>
      <c r="V277" s="429" t="str">
        <f t="shared" si="245"/>
        <v/>
      </c>
      <c r="W277" s="429" t="str">
        <f t="shared" si="246"/>
        <v/>
      </c>
      <c r="X277" s="430" t="str">
        <f t="shared" si="280"/>
        <v/>
      </c>
      <c r="Y277" s="429" t="str">
        <f t="shared" si="281"/>
        <v/>
      </c>
      <c r="Z277" s="429" t="str">
        <f t="shared" si="282"/>
        <v/>
      </c>
      <c r="AA277" s="429" t="str">
        <f t="shared" si="283"/>
        <v/>
      </c>
      <c r="AB277" s="429" t="str">
        <f t="shared" si="284"/>
        <v/>
      </c>
      <c r="AC277" s="429" t="str">
        <f t="shared" si="285"/>
        <v/>
      </c>
      <c r="AD277" s="429" t="str">
        <f t="shared" si="286"/>
        <v/>
      </c>
      <c r="AE277" s="429" t="str">
        <f t="shared" si="247"/>
        <v/>
      </c>
      <c r="AF277" s="429" t="str">
        <f t="shared" si="237"/>
        <v/>
      </c>
      <c r="AG277" s="429" t="str">
        <f t="shared" si="287"/>
        <v/>
      </c>
      <c r="AH277" s="429" t="str">
        <f t="shared" si="288"/>
        <v/>
      </c>
      <c r="AI277" s="431" t="str">
        <f t="shared" si="238"/>
        <v/>
      </c>
      <c r="AJ277" s="429" t="str">
        <f t="shared" si="248"/>
        <v/>
      </c>
      <c r="AK277" s="429" t="str">
        <f t="shared" si="249"/>
        <v/>
      </c>
      <c r="AL277" s="429" t="str">
        <f t="shared" si="250"/>
        <v/>
      </c>
      <c r="AM277" s="429" t="str">
        <f t="shared" si="251"/>
        <v/>
      </c>
      <c r="AN277" s="432"/>
      <c r="AO277" s="432"/>
      <c r="AP277" s="205"/>
      <c r="AQ277" s="205"/>
      <c r="AR277" s="205"/>
      <c r="AS277" s="205"/>
      <c r="AT277" s="205"/>
      <c r="AU277" s="205"/>
      <c r="AV277" s="205"/>
      <c r="AW277" s="205"/>
      <c r="AX277" s="205"/>
      <c r="AY277" s="205"/>
      <c r="AZ277" s="432"/>
      <c r="BU277" s="152">
        <v>255</v>
      </c>
      <c r="BV277" s="433" t="str">
        <f t="shared" si="239"/>
        <v/>
      </c>
      <c r="BW277" s="433" t="str">
        <f t="shared" si="240"/>
        <v/>
      </c>
      <c r="BX277" s="434" t="str">
        <f t="shared" si="241"/>
        <v/>
      </c>
      <c r="BY277" s="205" t="str">
        <f t="shared" si="289"/>
        <v/>
      </c>
      <c r="BZ277" s="205" t="str">
        <f t="shared" si="290"/>
        <v/>
      </c>
      <c r="CA277" s="207" t="str">
        <f t="shared" si="291"/>
        <v/>
      </c>
      <c r="CB277" s="453" t="str">
        <f>IF(BY277="","",COUNTIF(BY$23:BY276,"&lt;1")+1)</f>
        <v/>
      </c>
      <c r="CC277" s="205" t="str">
        <f t="shared" si="292"/>
        <v/>
      </c>
      <c r="CD277" s="436" t="str">
        <f t="shared" si="293"/>
        <v/>
      </c>
      <c r="CE277" s="433" t="str">
        <f t="shared" si="296"/>
        <v/>
      </c>
      <c r="CF277" s="438" t="str">
        <f t="shared" si="294"/>
        <v/>
      </c>
      <c r="CG277" s="433" t="str">
        <f t="shared" si="295"/>
        <v/>
      </c>
      <c r="CH277" s="439"/>
      <c r="CI277" s="205" t="str">
        <f t="shared" si="252"/>
        <v/>
      </c>
      <c r="CJ277" s="205" t="str">
        <f t="shared" si="253"/>
        <v/>
      </c>
      <c r="CK277" s="205" t="str">
        <f>IF(OR(N277="PIPAY450",N277="PIPAY900"),MRIt(J277,M277,V277,N277),IF(N277="OGFConNEW",MRIt(H277,M277,V277,N277),IF(N277="PIOGFCPAY450",MAX(60,(0.3*J277)+35),"")))</f>
        <v/>
      </c>
      <c r="CL277" s="205" t="str">
        <f t="shared" si="254"/>
        <v/>
      </c>
      <c r="CM277" s="208">
        <f t="shared" si="255"/>
        <v>0</v>
      </c>
      <c r="CN277" s="440" t="str">
        <f>IFERROR(IF(N277="60PAY900",ADJ60x(CM277),IF(N277="75PAY450",ADJ75x(CM277),IF(N277="PIPAY900",ADJPoTthick(CM277,CL277),IF(N277="PIPAY450",ADJPoTthin(CM277,CL277),IF(N277="OGFConNEW",ADJPoTogfc(CL277),""))))),"must corr")</f>
        <v/>
      </c>
      <c r="CO277" s="441" t="str">
        <f t="shared" si="256"/>
        <v/>
      </c>
      <c r="CQ277" s="205" t="str">
        <f t="shared" si="257"/>
        <v/>
      </c>
      <c r="CR277" s="205" t="str">
        <f>IF(OR(N277="PIPAY450",N277="PIPAY900",N277="PIOGFCPAY450",N277="75OGFCPAY450"),MRIt(J277,M277,V277,N277),IF(N277="OGFConNEW",MRIt(H277,M277,V277,N277),""))</f>
        <v/>
      </c>
      <c r="CS277" s="205" t="str">
        <f t="shared" si="258"/>
        <v/>
      </c>
      <c r="CT277" s="208" t="str">
        <f t="shared" si="259"/>
        <v/>
      </c>
      <c r="CU277" s="440" t="str">
        <f>IFERROR(IF(N277="60PAY900",ADJ60x(CT277),IF(N277="75PAY450",ADJ75x(CT277),IF(N277="PIPAY900",ADJPoTthick(CT277,CS277),IF(N277="PIPAY450",ADJPoTthin(CT277,CS277),IF(N277="OGFConNEW",ADJPoTogfc(CS277),""))))),"must corr")</f>
        <v/>
      </c>
      <c r="CV277" s="442" t="str">
        <f t="shared" si="260"/>
        <v/>
      </c>
      <c r="CW277" s="443"/>
      <c r="CY277" s="207"/>
      <c r="CZ277" s="444" t="s">
        <v>1876</v>
      </c>
      <c r="DA277" s="445" t="str">
        <f>IFERROR(IF(AZ277=TRUE,corval(CO277,CV277),CO277),CZ277)</f>
        <v/>
      </c>
      <c r="DB277" s="205" t="b">
        <f t="shared" si="261"/>
        <v>0</v>
      </c>
      <c r="DC277" s="205" t="b">
        <f t="shared" si="262"/>
        <v>1</v>
      </c>
      <c r="DD277" s="205" t="b">
        <f t="shared" si="263"/>
        <v>1</v>
      </c>
      <c r="DE277" s="446" t="str">
        <f t="shared" si="264"/>
        <v/>
      </c>
      <c r="DG277" s="208" t="str">
        <f t="shared" si="265"/>
        <v/>
      </c>
      <c r="DH277" s="208">
        <f t="shared" si="266"/>
        <v>0</v>
      </c>
      <c r="DI277" s="205" t="e">
        <f t="shared" si="267"/>
        <v>#VALUE!</v>
      </c>
      <c r="DJ277" s="205" t="e">
        <f t="shared" si="268"/>
        <v>#VALUE!</v>
      </c>
      <c r="DK277" s="205" t="e">
        <f t="shared" si="269"/>
        <v>#VALUE!</v>
      </c>
      <c r="DM277" s="208">
        <f t="shared" si="270"/>
        <v>0</v>
      </c>
      <c r="DN277" s="208">
        <f t="shared" si="271"/>
        <v>0</v>
      </c>
      <c r="DO277" s="205">
        <f t="shared" si="272"/>
        <v>75</v>
      </c>
      <c r="DP277" s="205">
        <f t="shared" si="273"/>
        <v>0</v>
      </c>
      <c r="DQ277" s="446" t="e">
        <f t="shared" ca="1" si="274"/>
        <v>#NAME?</v>
      </c>
      <c r="DR277" s="446" t="e">
        <f t="shared" ca="1" si="275"/>
        <v>#NAME?</v>
      </c>
      <c r="DT277" s="208">
        <f t="shared" si="276"/>
        <v>0</v>
      </c>
      <c r="DU277" s="446" t="e">
        <f t="shared" ca="1" si="277"/>
        <v>#NAME?</v>
      </c>
      <c r="DV277" s="446" t="e">
        <f t="shared" ca="1" si="278"/>
        <v>#NAME?</v>
      </c>
    </row>
    <row r="278" spans="1:126" ht="15.75" customHeight="1" thickBot="1" x14ac:dyDescent="0.3">
      <c r="A278" s="448" t="str">
        <f>IFERROR(ROUNDUP(IF(OR(N278="PIPAY450",N278="PIPAY900"),MRIt(J278,M278,V278,N278),IF(N278="PIOGFCPAY450",MAX(60,(0.3*J278)+35),"")),1),"")</f>
        <v/>
      </c>
      <c r="B278" s="413">
        <v>256</v>
      </c>
      <c r="C278" s="414"/>
      <c r="D278" s="449"/>
      <c r="E278" s="457" t="str">
        <f>IF('EXIST IP'!A257="","",'EXIST IP'!A257)</f>
        <v/>
      </c>
      <c r="F278" s="458" t="str">
        <f>IF('EXIST IP'!B257="","",'EXIST IP'!B257)</f>
        <v/>
      </c>
      <c r="G278" s="458" t="str">
        <f>IF('EXIST IP'!C257="","",'EXIST IP'!C257)</f>
        <v/>
      </c>
      <c r="H278" s="459" t="str">
        <f>IF('EXIST IP'!D257="","",'EXIST IP'!D257)</f>
        <v/>
      </c>
      <c r="I278" s="460" t="str">
        <f>IF(BASELINE!D257="","",BASELINE!D257)</f>
        <v/>
      </c>
      <c r="J278" s="420"/>
      <c r="K278" s="421"/>
      <c r="L278" s="422" t="str">
        <f>IF(FINAL!D257=0,"",FINAL!D257)</f>
        <v/>
      </c>
      <c r="M278" s="421"/>
      <c r="N278" s="421"/>
      <c r="O278" s="421"/>
      <c r="P278" s="423" t="str">
        <f t="shared" si="242"/>
        <v/>
      </c>
      <c r="Q278" s="424" t="str">
        <f t="shared" si="243"/>
        <v/>
      </c>
      <c r="R278" s="456"/>
      <c r="S278" s="452" t="str">
        <f t="shared" si="279"/>
        <v/>
      </c>
      <c r="T278" s="427" t="str">
        <f>IF(OR(BASELINE!I257&gt;BASELINE!J257,FINAL!I257&gt;FINAL!J257),"M.D.","")</f>
        <v/>
      </c>
      <c r="U278" s="428" t="str">
        <f t="shared" si="244"/>
        <v/>
      </c>
      <c r="V278" s="429" t="str">
        <f t="shared" si="245"/>
        <v/>
      </c>
      <c r="W278" s="429" t="str">
        <f t="shared" si="246"/>
        <v/>
      </c>
      <c r="X278" s="430" t="str">
        <f t="shared" si="280"/>
        <v/>
      </c>
      <c r="Y278" s="429" t="str">
        <f t="shared" si="281"/>
        <v/>
      </c>
      <c r="Z278" s="429" t="str">
        <f t="shared" si="282"/>
        <v/>
      </c>
      <c r="AA278" s="429" t="str">
        <f t="shared" si="283"/>
        <v/>
      </c>
      <c r="AB278" s="429" t="str">
        <f t="shared" si="284"/>
        <v/>
      </c>
      <c r="AC278" s="429" t="str">
        <f t="shared" si="285"/>
        <v/>
      </c>
      <c r="AD278" s="429" t="str">
        <f t="shared" si="286"/>
        <v/>
      </c>
      <c r="AE278" s="429" t="str">
        <f t="shared" si="247"/>
        <v/>
      </c>
      <c r="AF278" s="429" t="str">
        <f t="shared" si="237"/>
        <v/>
      </c>
      <c r="AG278" s="429" t="str">
        <f t="shared" si="287"/>
        <v/>
      </c>
      <c r="AH278" s="429" t="str">
        <f t="shared" si="288"/>
        <v/>
      </c>
      <c r="AI278" s="431" t="str">
        <f t="shared" si="238"/>
        <v/>
      </c>
      <c r="AJ278" s="429" t="str">
        <f t="shared" si="248"/>
        <v/>
      </c>
      <c r="AK278" s="429" t="str">
        <f t="shared" si="249"/>
        <v/>
      </c>
      <c r="AL278" s="429" t="str">
        <f t="shared" si="250"/>
        <v/>
      </c>
      <c r="AM278" s="429" t="str">
        <f t="shared" si="251"/>
        <v/>
      </c>
      <c r="AN278" s="432"/>
      <c r="AO278" s="432"/>
      <c r="AP278" s="205"/>
      <c r="AQ278" s="205"/>
      <c r="AR278" s="205"/>
      <c r="AS278" s="205"/>
      <c r="AT278" s="205"/>
      <c r="AU278" s="205"/>
      <c r="AV278" s="205"/>
      <c r="AW278" s="205"/>
      <c r="AX278" s="205"/>
      <c r="AY278" s="205"/>
      <c r="AZ278" s="432"/>
      <c r="BU278" s="152">
        <v>256</v>
      </c>
      <c r="BV278" s="433" t="str">
        <f t="shared" si="239"/>
        <v/>
      </c>
      <c r="BW278" s="433" t="str">
        <f t="shared" si="240"/>
        <v/>
      </c>
      <c r="BX278" s="434" t="str">
        <f t="shared" si="241"/>
        <v/>
      </c>
      <c r="BY278" s="205" t="str">
        <f t="shared" si="289"/>
        <v/>
      </c>
      <c r="BZ278" s="205" t="str">
        <f t="shared" si="290"/>
        <v/>
      </c>
      <c r="CA278" s="207" t="str">
        <f t="shared" si="291"/>
        <v/>
      </c>
      <c r="CB278" s="453" t="str">
        <f>IF(BY278="","",COUNTIF(BY$23:BY277,"&lt;1")+1)</f>
        <v/>
      </c>
      <c r="CC278" s="205" t="str">
        <f t="shared" si="292"/>
        <v/>
      </c>
      <c r="CD278" s="436" t="str">
        <f t="shared" si="293"/>
        <v/>
      </c>
      <c r="CE278" s="433" t="str">
        <f t="shared" si="296"/>
        <v/>
      </c>
      <c r="CF278" s="438" t="str">
        <f t="shared" si="294"/>
        <v/>
      </c>
      <c r="CG278" s="433" t="str">
        <f t="shared" si="295"/>
        <v/>
      </c>
      <c r="CH278" s="439"/>
      <c r="CI278" s="205" t="str">
        <f t="shared" si="252"/>
        <v/>
      </c>
      <c r="CJ278" s="205" t="str">
        <f t="shared" si="253"/>
        <v/>
      </c>
      <c r="CK278" s="205" t="str">
        <f>IF(OR(N278="PIPAY450",N278="PIPAY900"),MRIt(J278,M278,V278,N278),IF(N278="OGFConNEW",MRIt(H278,M278,V278,N278),IF(N278="PIOGFCPAY450",MAX(60,(0.3*J278)+35),"")))</f>
        <v/>
      </c>
      <c r="CL278" s="205" t="str">
        <f t="shared" si="254"/>
        <v/>
      </c>
      <c r="CM278" s="208">
        <f t="shared" si="255"/>
        <v>0</v>
      </c>
      <c r="CN278" s="440" t="str">
        <f>IFERROR(IF(N278="60PAY900",ADJ60x(CM278),IF(N278="75PAY450",ADJ75x(CM278),IF(N278="PIPAY900",ADJPoTthick(CM278,CL278),IF(N278="PIPAY450",ADJPoTthin(CM278,CL278),IF(N278="OGFConNEW",ADJPoTogfc(CL278),""))))),"must corr")</f>
        <v/>
      </c>
      <c r="CO278" s="441" t="str">
        <f t="shared" si="256"/>
        <v/>
      </c>
      <c r="CQ278" s="205" t="str">
        <f t="shared" si="257"/>
        <v/>
      </c>
      <c r="CR278" s="205" t="str">
        <f>IF(OR(N278="PIPAY450",N278="PIPAY900",N278="PIOGFCPAY450",N278="75OGFCPAY450"),MRIt(J278,M278,V278,N278),IF(N278="OGFConNEW",MRIt(H278,M278,V278,N278),""))</f>
        <v/>
      </c>
      <c r="CS278" s="205" t="str">
        <f t="shared" si="258"/>
        <v/>
      </c>
      <c r="CT278" s="208" t="str">
        <f t="shared" si="259"/>
        <v/>
      </c>
      <c r="CU278" s="440" t="str">
        <f>IFERROR(IF(N278="60PAY900",ADJ60x(CT278),IF(N278="75PAY450",ADJ75x(CT278),IF(N278="PIPAY900",ADJPoTthick(CT278,CS278),IF(N278="PIPAY450",ADJPoTthin(CT278,CS278),IF(N278="OGFConNEW",ADJPoTogfc(CS278),""))))),"must corr")</f>
        <v/>
      </c>
      <c r="CV278" s="442" t="str">
        <f t="shared" si="260"/>
        <v/>
      </c>
      <c r="CW278" s="443"/>
      <c r="CY278" s="207"/>
      <c r="CZ278" s="444" t="s">
        <v>1876</v>
      </c>
      <c r="DA278" s="445" t="str">
        <f>IFERROR(IF(AZ278=TRUE,corval(CO278,CV278),CO278),CZ278)</f>
        <v/>
      </c>
      <c r="DB278" s="205" t="b">
        <f t="shared" si="261"/>
        <v>0</v>
      </c>
      <c r="DC278" s="205" t="b">
        <f t="shared" si="262"/>
        <v>1</v>
      </c>
      <c r="DD278" s="205" t="b">
        <f t="shared" si="263"/>
        <v>1</v>
      </c>
      <c r="DE278" s="446" t="str">
        <f t="shared" si="264"/>
        <v/>
      </c>
      <c r="DG278" s="208" t="str">
        <f t="shared" si="265"/>
        <v/>
      </c>
      <c r="DH278" s="208">
        <f t="shared" si="266"/>
        <v>0</v>
      </c>
      <c r="DI278" s="205" t="e">
        <f t="shared" si="267"/>
        <v>#VALUE!</v>
      </c>
      <c r="DJ278" s="205" t="e">
        <f t="shared" si="268"/>
        <v>#VALUE!</v>
      </c>
      <c r="DK278" s="205" t="e">
        <f t="shared" si="269"/>
        <v>#VALUE!</v>
      </c>
      <c r="DM278" s="208">
        <f t="shared" si="270"/>
        <v>0</v>
      </c>
      <c r="DN278" s="208">
        <f t="shared" si="271"/>
        <v>0</v>
      </c>
      <c r="DO278" s="205">
        <f t="shared" si="272"/>
        <v>75</v>
      </c>
      <c r="DP278" s="205">
        <f t="shared" si="273"/>
        <v>0</v>
      </c>
      <c r="DQ278" s="446" t="e">
        <f t="shared" ca="1" si="274"/>
        <v>#NAME?</v>
      </c>
      <c r="DR278" s="446" t="e">
        <f t="shared" ca="1" si="275"/>
        <v>#NAME?</v>
      </c>
      <c r="DT278" s="208">
        <f t="shared" si="276"/>
        <v>0</v>
      </c>
      <c r="DU278" s="446" t="e">
        <f t="shared" ca="1" si="277"/>
        <v>#NAME?</v>
      </c>
      <c r="DV278" s="446" t="e">
        <f t="shared" ca="1" si="278"/>
        <v>#NAME?</v>
      </c>
    </row>
    <row r="279" spans="1:126" ht="15.75" x14ac:dyDescent="0.25">
      <c r="A279" s="448" t="str">
        <f>IFERROR(ROUNDUP(IF(OR(N279="PIPAY450",N279="PIPAY900"),MRIt(J279,M279,V279,N279),IF(N279="PIOGFCPAY450",MAX(60,(0.3*J279)+35),"")),1),"")</f>
        <v/>
      </c>
      <c r="B279" s="413">
        <v>257</v>
      </c>
      <c r="C279" s="414"/>
      <c r="D279" s="449"/>
      <c r="E279" s="416" t="str">
        <f>IF('EXIST IP'!A258="","",'EXIST IP'!A258)</f>
        <v/>
      </c>
      <c r="F279" s="450" t="str">
        <f>IF('EXIST IP'!B258="","",'EXIST IP'!B258)</f>
        <v/>
      </c>
      <c r="G279" s="450" t="str">
        <f>IF('EXIST IP'!C258="","",'EXIST IP'!C258)</f>
        <v/>
      </c>
      <c r="H279" s="418" t="str">
        <f>IF('EXIST IP'!D258="","",'EXIST IP'!D258)</f>
        <v/>
      </c>
      <c r="I279" s="451" t="str">
        <f>IF(BASELINE!D258="","",BASELINE!D258)</f>
        <v/>
      </c>
      <c r="J279" s="420"/>
      <c r="K279" s="421"/>
      <c r="L279" s="422" t="str">
        <f>IF(FINAL!D258=0,"",FINAL!D258)</f>
        <v/>
      </c>
      <c r="M279" s="421"/>
      <c r="N279" s="421"/>
      <c r="O279" s="421"/>
      <c r="P279" s="423" t="str">
        <f t="shared" si="242"/>
        <v/>
      </c>
      <c r="Q279" s="424" t="str">
        <f t="shared" si="243"/>
        <v/>
      </c>
      <c r="R279" s="456"/>
      <c r="S279" s="452" t="str">
        <f t="shared" si="279"/>
        <v/>
      </c>
      <c r="T279" s="427" t="str">
        <f>IF(OR(BASELINE!I258&gt;BASELINE!J258,FINAL!I258&gt;FINAL!J258),"M.D.","")</f>
        <v/>
      </c>
      <c r="U279" s="428" t="str">
        <f t="shared" si="244"/>
        <v/>
      </c>
      <c r="V279" s="429" t="str">
        <f t="shared" si="245"/>
        <v/>
      </c>
      <c r="W279" s="429" t="str">
        <f t="shared" si="246"/>
        <v/>
      </c>
      <c r="X279" s="430" t="str">
        <f t="shared" si="280"/>
        <v/>
      </c>
      <c r="Y279" s="429" t="str">
        <f t="shared" si="281"/>
        <v/>
      </c>
      <c r="Z279" s="429" t="str">
        <f t="shared" si="282"/>
        <v/>
      </c>
      <c r="AA279" s="429" t="str">
        <f t="shared" si="283"/>
        <v/>
      </c>
      <c r="AB279" s="429" t="str">
        <f t="shared" si="284"/>
        <v/>
      </c>
      <c r="AC279" s="429" t="str">
        <f t="shared" si="285"/>
        <v/>
      </c>
      <c r="AD279" s="429" t="str">
        <f t="shared" si="286"/>
        <v/>
      </c>
      <c r="AE279" s="429" t="str">
        <f t="shared" si="247"/>
        <v/>
      </c>
      <c r="AF279" s="429" t="str">
        <f t="shared" ref="AF279:AF342" si="297">IF(F279="","",ROUND(IF(endpm&gt;begpm,AE279+G279/5280,IF(endpm&lt;begpm,AE279-G279/5280,"error")),2))</f>
        <v/>
      </c>
      <c r="AG279" s="429" t="str">
        <f t="shared" si="287"/>
        <v/>
      </c>
      <c r="AH279" s="429" t="str">
        <f t="shared" si="288"/>
        <v/>
      </c>
      <c r="AI279" s="431" t="str">
        <f t="shared" ref="AI279:AI342" si="298">IF(CC279="","",bidprice)</f>
        <v/>
      </c>
      <c r="AJ279" s="429" t="str">
        <f t="shared" si="248"/>
        <v/>
      </c>
      <c r="AK279" s="429" t="str">
        <f t="shared" si="249"/>
        <v/>
      </c>
      <c r="AL279" s="429" t="str">
        <f t="shared" si="250"/>
        <v/>
      </c>
      <c r="AM279" s="429" t="str">
        <f t="shared" si="251"/>
        <v/>
      </c>
      <c r="AN279" s="432"/>
      <c r="AO279" s="432"/>
      <c r="AP279" s="205"/>
      <c r="AQ279" s="205"/>
      <c r="AR279" s="205"/>
      <c r="AS279" s="205"/>
      <c r="AT279" s="205"/>
      <c r="AU279" s="205"/>
      <c r="AV279" s="205"/>
      <c r="AW279" s="205"/>
      <c r="AX279" s="205"/>
      <c r="AY279" s="205"/>
      <c r="AZ279" s="432"/>
      <c r="BU279" s="152">
        <v>257</v>
      </c>
      <c r="BV279" s="433" t="str">
        <f t="shared" ref="BV279:BV342" si="299">E279</f>
        <v/>
      </c>
      <c r="BW279" s="433" t="str">
        <f t="shared" ref="BW279:BW342" si="300">F279</f>
        <v/>
      </c>
      <c r="BX279" s="434" t="str">
        <f t="shared" ref="BX279:BX342" si="301">G279</f>
        <v/>
      </c>
      <c r="BY279" s="205" t="str">
        <f t="shared" si="289"/>
        <v/>
      </c>
      <c r="BZ279" s="205" t="str">
        <f t="shared" si="290"/>
        <v/>
      </c>
      <c r="CA279" s="207" t="str">
        <f t="shared" si="291"/>
        <v/>
      </c>
      <c r="CB279" s="453" t="str">
        <f>IF(BY279="","",COUNTIF(BY$23:BY278,"&lt;1")+1)</f>
        <v/>
      </c>
      <c r="CC279" s="205" t="str">
        <f t="shared" si="292"/>
        <v/>
      </c>
      <c r="CD279" s="436" t="str">
        <f t="shared" si="293"/>
        <v/>
      </c>
      <c r="CE279" s="433" t="str">
        <f t="shared" si="296"/>
        <v/>
      </c>
      <c r="CF279" s="438" t="str">
        <f t="shared" si="294"/>
        <v/>
      </c>
      <c r="CG279" s="433" t="str">
        <f t="shared" si="295"/>
        <v/>
      </c>
      <c r="CH279" s="439"/>
      <c r="CI279" s="205" t="str">
        <f t="shared" si="252"/>
        <v/>
      </c>
      <c r="CJ279" s="205" t="str">
        <f t="shared" si="253"/>
        <v/>
      </c>
      <c r="CK279" s="205" t="str">
        <f>IF(OR(N279="PIPAY450",N279="PIPAY900"),MRIt(J279,M279,V279,N279),IF(N279="OGFConNEW",MRIt(H279,M279,V279,N279),IF(N279="PIOGFCPAY450",MAX(60,(0.3*J279)+35),"")))</f>
        <v/>
      </c>
      <c r="CL279" s="205" t="str">
        <f t="shared" si="254"/>
        <v/>
      </c>
      <c r="CM279" s="208">
        <f t="shared" si="255"/>
        <v>0</v>
      </c>
      <c r="CN279" s="440" t="str">
        <f>IFERROR(IF(N279="60PAY900",ADJ60x(CM279),IF(N279="75PAY450",ADJ75x(CM279),IF(N279="PIPAY900",ADJPoTthick(CM279,CL279),IF(N279="PIPAY450",ADJPoTthin(CM279,CL279),IF(N279="OGFConNEW",ADJPoTogfc(CL279),""))))),"must corr")</f>
        <v/>
      </c>
      <c r="CO279" s="441" t="str">
        <f t="shared" si="256"/>
        <v/>
      </c>
      <c r="CQ279" s="205" t="str">
        <f t="shared" si="257"/>
        <v/>
      </c>
      <c r="CR279" s="205" t="str">
        <f>IF(OR(N279="PIPAY450",N279="PIPAY900",N279="PIOGFCPAY450",N279="75OGFCPAY450"),MRIt(J279,M279,V279,N279),IF(N279="OGFConNEW",MRIt(H279,M279,V279,N279),""))</f>
        <v/>
      </c>
      <c r="CS279" s="205" t="str">
        <f t="shared" si="258"/>
        <v/>
      </c>
      <c r="CT279" s="208" t="str">
        <f t="shared" si="259"/>
        <v/>
      </c>
      <c r="CU279" s="440" t="str">
        <f>IFERROR(IF(N279="60PAY900",ADJ60x(CT279),IF(N279="75PAY450",ADJ75x(CT279),IF(N279="PIPAY900",ADJPoTthick(CT279,CS279),IF(N279="PIPAY450",ADJPoTthin(CT279,CS279),IF(N279="OGFConNEW",ADJPoTogfc(CS279),""))))),"must corr")</f>
        <v/>
      </c>
      <c r="CV279" s="442" t="str">
        <f t="shared" si="260"/>
        <v/>
      </c>
      <c r="CW279" s="443"/>
      <c r="CY279" s="207"/>
      <c r="CZ279" s="444" t="s">
        <v>1876</v>
      </c>
      <c r="DA279" s="445" t="str">
        <f>IFERROR(IF(AZ279=TRUE,corval(CO279,CV279),CO279),CZ279)</f>
        <v/>
      </c>
      <c r="DB279" s="205" t="b">
        <f t="shared" si="261"/>
        <v>0</v>
      </c>
      <c r="DC279" s="205" t="b">
        <f t="shared" si="262"/>
        <v>1</v>
      </c>
      <c r="DD279" s="205" t="b">
        <f t="shared" si="263"/>
        <v>1</v>
      </c>
      <c r="DE279" s="446" t="str">
        <f t="shared" si="264"/>
        <v/>
      </c>
      <c r="DG279" s="208" t="str">
        <f t="shared" si="265"/>
        <v/>
      </c>
      <c r="DH279" s="208">
        <f t="shared" si="266"/>
        <v>0</v>
      </c>
      <c r="DI279" s="205" t="e">
        <f t="shared" si="267"/>
        <v>#VALUE!</v>
      </c>
      <c r="DJ279" s="205" t="e">
        <f t="shared" si="268"/>
        <v>#VALUE!</v>
      </c>
      <c r="DK279" s="205" t="e">
        <f t="shared" si="269"/>
        <v>#VALUE!</v>
      </c>
      <c r="DM279" s="208">
        <f t="shared" si="270"/>
        <v>0</v>
      </c>
      <c r="DN279" s="208">
        <f t="shared" si="271"/>
        <v>0</v>
      </c>
      <c r="DO279" s="205">
        <f t="shared" si="272"/>
        <v>75</v>
      </c>
      <c r="DP279" s="205">
        <f t="shared" si="273"/>
        <v>0</v>
      </c>
      <c r="DQ279" s="446" t="e">
        <f t="shared" ca="1" si="274"/>
        <v>#NAME?</v>
      </c>
      <c r="DR279" s="446" t="e">
        <f t="shared" ca="1" si="275"/>
        <v>#NAME?</v>
      </c>
      <c r="DT279" s="208">
        <f t="shared" si="276"/>
        <v>0</v>
      </c>
      <c r="DU279" s="446" t="e">
        <f t="shared" ca="1" si="277"/>
        <v>#NAME?</v>
      </c>
      <c r="DV279" s="446" t="e">
        <f t="shared" ca="1" si="278"/>
        <v>#NAME?</v>
      </c>
    </row>
    <row r="280" spans="1:126" ht="16.5" thickBot="1" x14ac:dyDescent="0.3">
      <c r="A280" s="448" t="str">
        <f>IFERROR(ROUNDUP(IF(OR(N280="PIPAY450",N280="PIPAY900"),MRIt(J280,M280,V280,N280),IF(N280="PIOGFCPAY450",MAX(60,(0.3*J280)+35),"")),1),"")</f>
        <v/>
      </c>
      <c r="B280" s="413">
        <v>258</v>
      </c>
      <c r="C280" s="414"/>
      <c r="D280" s="449"/>
      <c r="E280" s="457" t="str">
        <f>IF('EXIST IP'!A259="","",'EXIST IP'!A259)</f>
        <v/>
      </c>
      <c r="F280" s="458" t="str">
        <f>IF('EXIST IP'!B259="","",'EXIST IP'!B259)</f>
        <v/>
      </c>
      <c r="G280" s="458" t="str">
        <f>IF('EXIST IP'!C259="","",'EXIST IP'!C259)</f>
        <v/>
      </c>
      <c r="H280" s="459" t="str">
        <f>IF('EXIST IP'!D259="","",'EXIST IP'!D259)</f>
        <v/>
      </c>
      <c r="I280" s="460" t="str">
        <f>IF(BASELINE!D259="","",BASELINE!D259)</f>
        <v/>
      </c>
      <c r="J280" s="420"/>
      <c r="K280" s="421"/>
      <c r="L280" s="422" t="str">
        <f>IF(FINAL!D259=0,"",FINAL!D259)</f>
        <v/>
      </c>
      <c r="M280" s="421"/>
      <c r="N280" s="421"/>
      <c r="O280" s="421"/>
      <c r="P280" s="423" t="str">
        <f t="shared" ref="P280:P343" si="302">IFERROR(IF(AND(H280="",L280&lt;&gt;""),"must corr",IF(AND(H280&lt;&gt;"",L280=""),"must corr",IF(AND(M280&lt;&gt;"",L280=""),"must corr", IF(AND(L280&gt;60,(L280/H280)&gt;0.6),"must corr","")))),"")</f>
        <v/>
      </c>
      <c r="Q280" s="424" t="str">
        <f t="shared" ref="Q280:Q343" si="303">IFERROR(MAX(60,0.6*H280),"")</f>
        <v/>
      </c>
      <c r="R280" s="456"/>
      <c r="S280" s="452" t="str">
        <f t="shared" si="279"/>
        <v/>
      </c>
      <c r="T280" s="427" t="str">
        <f>IF(OR(BASELINE!I259&gt;BASELINE!J259,FINAL!I259&gt;FINAL!J259),"M.D.","")</f>
        <v/>
      </c>
      <c r="U280" s="428" t="str">
        <f t="shared" ref="U280:U343" si="304">IF(G280="","","GrExistCnc")</f>
        <v/>
      </c>
      <c r="V280" s="429" t="str">
        <f t="shared" ref="V280:V343" si="305">IF(G280="","","n/a")</f>
        <v/>
      </c>
      <c r="W280" s="429" t="str">
        <f t="shared" ref="W280:W343" si="306">IF(G280="","","n/a")</f>
        <v/>
      </c>
      <c r="X280" s="430" t="str">
        <f t="shared" si="280"/>
        <v/>
      </c>
      <c r="Y280" s="429" t="str">
        <f t="shared" si="281"/>
        <v/>
      </c>
      <c r="Z280" s="429" t="str">
        <f t="shared" si="282"/>
        <v/>
      </c>
      <c r="AA280" s="429" t="str">
        <f t="shared" si="283"/>
        <v/>
      </c>
      <c r="AB280" s="429" t="str">
        <f t="shared" si="284"/>
        <v/>
      </c>
      <c r="AC280" s="429" t="str">
        <f t="shared" si="285"/>
        <v/>
      </c>
      <c r="AD280" s="429" t="str">
        <f t="shared" si="286"/>
        <v/>
      </c>
      <c r="AE280" s="429" t="str">
        <f t="shared" ref="AE280:AE343" si="307">IF(E280="","",ROUND(IF(endpm&gt;begpm,begpm+ABS(E280-begsta)/5280,IF(endpm&lt;begpm,begpm-ABS(E280-begsta)/5280,"error")),2))</f>
        <v/>
      </c>
      <c r="AF280" s="429" t="str">
        <f t="shared" si="297"/>
        <v/>
      </c>
      <c r="AG280" s="429" t="str">
        <f t="shared" si="287"/>
        <v/>
      </c>
      <c r="AH280" s="429" t="str">
        <f t="shared" si="288"/>
        <v/>
      </c>
      <c r="AI280" s="431" t="str">
        <f t="shared" si="298"/>
        <v/>
      </c>
      <c r="AJ280" s="429" t="str">
        <f t="shared" ref="AJ280:AJ343" si="308">IF(G280="","","n/a")</f>
        <v/>
      </c>
      <c r="AK280" s="429" t="str">
        <f t="shared" ref="AK280:AK343" si="309">IF(G280="","","n/a")</f>
        <v/>
      </c>
      <c r="AL280" s="429" t="str">
        <f t="shared" ref="AL280:AL343" si="310">IF(G280="","","n/a")</f>
        <v/>
      </c>
      <c r="AM280" s="429" t="str">
        <f t="shared" ref="AM280:AM343" si="311">IF(G280="","","n/a")</f>
        <v/>
      </c>
      <c r="AN280" s="432"/>
      <c r="AO280" s="432"/>
      <c r="AP280" s="205"/>
      <c r="AQ280" s="205"/>
      <c r="AR280" s="205"/>
      <c r="AS280" s="205"/>
      <c r="AT280" s="205"/>
      <c r="AU280" s="205"/>
      <c r="AV280" s="205"/>
      <c r="AW280" s="205"/>
      <c r="AX280" s="205"/>
      <c r="AY280" s="205"/>
      <c r="AZ280" s="432"/>
      <c r="BU280" s="152">
        <v>258</v>
      </c>
      <c r="BV280" s="433" t="str">
        <f t="shared" si="299"/>
        <v/>
      </c>
      <c r="BW280" s="433" t="str">
        <f t="shared" si="300"/>
        <v/>
      </c>
      <c r="BX280" s="434" t="str">
        <f t="shared" si="301"/>
        <v/>
      </c>
      <c r="BY280" s="205" t="str">
        <f t="shared" si="289"/>
        <v/>
      </c>
      <c r="BZ280" s="205" t="str">
        <f t="shared" si="290"/>
        <v/>
      </c>
      <c r="CA280" s="207" t="str">
        <f t="shared" si="291"/>
        <v/>
      </c>
      <c r="CB280" s="453" t="str">
        <f>IF(BY280="","",COUNTIF(BY$23:BY279,"&lt;1")+1)</f>
        <v/>
      </c>
      <c r="CC280" s="205" t="str">
        <f t="shared" si="292"/>
        <v/>
      </c>
      <c r="CD280" s="436" t="str">
        <f t="shared" si="293"/>
        <v/>
      </c>
      <c r="CE280" s="433" t="str">
        <f t="shared" si="296"/>
        <v/>
      </c>
      <c r="CF280" s="438" t="str">
        <f t="shared" si="294"/>
        <v/>
      </c>
      <c r="CG280" s="433" t="str">
        <f t="shared" si="295"/>
        <v/>
      </c>
      <c r="CH280" s="439"/>
      <c r="CI280" s="205" t="str">
        <f t="shared" ref="CI280:CI343" si="312">IF(CK280="","",IF(N280="PIPAY450",ROUNDDOWN(MAX(75,1.25*CK280),1),IF(OR(N280="PIPAY900",N280="PIOGFCPAY450"),ROUNDDOWN(MAX(60,1.25*CK280),1),"")))</f>
        <v/>
      </c>
      <c r="CJ280" s="205" t="str">
        <f t="shared" ref="CJ280:CJ343" si="313">IF(CK280="","",IF(ROUNDDOWN(MAX(160,CK280*2.1),0)=160,"",ROUNDDOWN(MAX(160,CK280*2.1),0)))</f>
        <v/>
      </c>
      <c r="CK280" s="205" t="str">
        <f>IF(OR(N280="PIPAY450",N280="PIPAY900"),MRIt(J280,M280,V280,N280),IF(N280="OGFConNEW",MRIt(H280,M280,V280,N280),IF(N280="PIOGFCPAY450",MAX(60,(0.3*J280)+35),"")))</f>
        <v/>
      </c>
      <c r="CL280" s="205" t="str">
        <f t="shared" ref="CL280:CL343" si="314">IF(CK280="","",K280/CK280)</f>
        <v/>
      </c>
      <c r="CM280" s="208">
        <f t="shared" ref="CM280:CM343" si="315">K280</f>
        <v>0</v>
      </c>
      <c r="CN280" s="440" t="str">
        <f>IFERROR(IF(N280="60PAY900",ADJ60x(CM280),IF(N280="75PAY450",ADJ75x(CM280),IF(N280="PIPAY900",ADJPoTthick(CM280,CL280),IF(N280="PIPAY450",ADJPoTthin(CM280,CL280),IF(N280="OGFConNEW",ADJPoTogfc(CL280),""))))),"must corr")</f>
        <v/>
      </c>
      <c r="CO280" s="441" t="str">
        <f t="shared" ref="CO280:CO343" si="316">IFERROR(IF(G280&lt;264,0,IF(CN280="must corr","must corr",(CN280*G280/528))),"")</f>
        <v/>
      </c>
      <c r="CQ280" s="205" t="str">
        <f t="shared" ref="CQ280:CQ343" si="317">IF(CR280="","",CR280*2.1)</f>
        <v/>
      </c>
      <c r="CR280" s="205" t="str">
        <f>IF(OR(N280="PIPAY450",N280="PIPAY900",N280="PIOGFCPAY450",N280="75OGFCPAY450"),MRIt(J280,M280,V280,N280),IF(N280="OGFConNEW",MRIt(H280,M280,V280,N280),""))</f>
        <v/>
      </c>
      <c r="CS280" s="205" t="str">
        <f t="shared" ref="CS280:CS343" si="318">IF(CR280="","",L280/CR280)</f>
        <v/>
      </c>
      <c r="CT280" s="208" t="str">
        <f t="shared" ref="CT280:CT343" si="319">L280</f>
        <v/>
      </c>
      <c r="CU280" s="440" t="str">
        <f>IFERROR(IF(N280="60PAY900",ADJ60x(CT280),IF(N280="75PAY450",ADJ75x(CT280),IF(N280="PIPAY900",ADJPoTthick(CT280,CS280),IF(N280="PIPAY450",ADJPoTthin(CT280,CS280),IF(N280="OGFConNEW",ADJPoTogfc(CS280),""))))),"must corr")</f>
        <v/>
      </c>
      <c r="CV280" s="442" t="str">
        <f t="shared" ref="CV280:CV343" si="320">IFERROR(IF(G280&lt;264,0,IF(CU280="must corr","must corr",(CU280*G280/528))),"")</f>
        <v/>
      </c>
      <c r="CW280" s="443"/>
      <c r="CY280" s="207"/>
      <c r="CZ280" s="444" t="s">
        <v>1876</v>
      </c>
      <c r="DA280" s="445" t="str">
        <f>IFERROR(IF(AZ280=TRUE,corval(CO280,CV280),CO280),CZ280)</f>
        <v/>
      </c>
      <c r="DB280" s="205" t="b">
        <f t="shared" ref="DB280:DB343" si="321">R280&lt;&gt;""</f>
        <v>0</v>
      </c>
      <c r="DC280" s="205" t="b">
        <f t="shared" ref="DC280:DC343" si="322">R280=0</f>
        <v>1</v>
      </c>
      <c r="DD280" s="205" t="b">
        <f t="shared" ref="DD280:DD343" si="323">P280&lt;&gt;"must corr"</f>
        <v>1</v>
      </c>
      <c r="DE280" s="446" t="str">
        <f t="shared" ref="DE280:DE343" si="324">IF(AND(DB280=TRUE,DC280=TRUE,DD280=TRUE),DA280,"")</f>
        <v/>
      </c>
      <c r="DG280" s="208" t="str">
        <f t="shared" ref="DG280:DG343" si="325">H280</f>
        <v/>
      </c>
      <c r="DH280" s="208">
        <f t="shared" ref="DH280:DH343" si="326">K280</f>
        <v>0</v>
      </c>
      <c r="DI280" s="205" t="e">
        <f t="shared" ref="DI280:DI343" si="327">ROUND(100*DH280/DG280,1)</f>
        <v>#VALUE!</v>
      </c>
      <c r="DJ280" s="205" t="e">
        <f t="shared" ref="DJ280:DJ343" si="328">IF(DI280&lt;100,0,(DI280-100)*(-100))</f>
        <v>#VALUE!</v>
      </c>
      <c r="DK280" s="205" t="e">
        <f t="shared" ref="DK280:DK343" si="329">IF(G280&lt;264,0,DJ280*G280/528)</f>
        <v>#VALUE!</v>
      </c>
      <c r="DM280" s="208">
        <f t="shared" ref="DM280:DM343" si="330">J280</f>
        <v>0</v>
      </c>
      <c r="DN280" s="208">
        <f t="shared" ref="DN280:DN343" si="331">K280</f>
        <v>0</v>
      </c>
      <c r="DO280" s="205">
        <f t="shared" ref="DO280:DO343" si="332">MAX(75,0.3*DM280+35)</f>
        <v>75</v>
      </c>
      <c r="DP280" s="205">
        <f t="shared" ref="DP280:DP343" si="333">ROUND(DN280/DO280,3)</f>
        <v>0</v>
      </c>
      <c r="DQ280" s="446" t="e">
        <f t="shared" ref="DQ280:DQ343" ca="1" si="334">ADJPIOGFC(DN280,DP280)</f>
        <v>#NAME?</v>
      </c>
      <c r="DR280" s="446" t="e">
        <f t="shared" ref="DR280:DR343" ca="1" si="335">IF(G280&lt;264,0,DQ280*G280/528)</f>
        <v>#NAME?</v>
      </c>
      <c r="DT280" s="208">
        <f t="shared" ref="DT280:DT343" si="336">K280</f>
        <v>0</v>
      </c>
      <c r="DU280" s="446" t="e">
        <f t="shared" ref="DU280:DU343" ca="1" si="337">ADJ75OGFC(DT280)</f>
        <v>#NAME?</v>
      </c>
      <c r="DV280" s="446" t="e">
        <f t="shared" ref="DV280:DV343" ca="1" si="338">IF(G280&lt;264,0,DU280*G280/528)</f>
        <v>#NAME?</v>
      </c>
    </row>
    <row r="281" spans="1:126" ht="15" customHeight="1" x14ac:dyDescent="0.25">
      <c r="A281" s="448" t="str">
        <f>IFERROR(ROUNDUP(IF(OR(N281="PIPAY450",N281="PIPAY900"),MRIt(J281,M281,V281,N281),IF(N281="PIOGFCPAY450",MAX(60,(0.3*J281)+35),"")),1),"")</f>
        <v/>
      </c>
      <c r="B281" s="413">
        <v>259</v>
      </c>
      <c r="C281" s="414"/>
      <c r="D281" s="449"/>
      <c r="E281" s="416" t="str">
        <f>IF('EXIST IP'!A260="","",'EXIST IP'!A260)</f>
        <v/>
      </c>
      <c r="F281" s="450" t="str">
        <f>IF('EXIST IP'!B260="","",'EXIST IP'!B260)</f>
        <v/>
      </c>
      <c r="G281" s="450" t="str">
        <f>IF('EXIST IP'!C260="","",'EXIST IP'!C260)</f>
        <v/>
      </c>
      <c r="H281" s="418" t="str">
        <f>IF('EXIST IP'!D260="","",'EXIST IP'!D260)</f>
        <v/>
      </c>
      <c r="I281" s="451" t="str">
        <f>IF(BASELINE!D260="","",BASELINE!D260)</f>
        <v/>
      </c>
      <c r="J281" s="420"/>
      <c r="K281" s="421"/>
      <c r="L281" s="422" t="str">
        <f>IF(FINAL!D260=0,"",FINAL!D260)</f>
        <v/>
      </c>
      <c r="M281" s="421"/>
      <c r="N281" s="421"/>
      <c r="O281" s="421"/>
      <c r="P281" s="423" t="str">
        <f t="shared" si="302"/>
        <v/>
      </c>
      <c r="Q281" s="424" t="str">
        <f t="shared" si="303"/>
        <v/>
      </c>
      <c r="R281" s="456"/>
      <c r="S281" s="452" t="str">
        <f t="shared" si="279"/>
        <v/>
      </c>
      <c r="T281" s="427" t="str">
        <f>IF(OR(BASELINE!I260&gt;BASELINE!J260,FINAL!I260&gt;FINAL!J260),"M.D.","")</f>
        <v/>
      </c>
      <c r="U281" s="428" t="str">
        <f t="shared" si="304"/>
        <v/>
      </c>
      <c r="V281" s="429" t="str">
        <f t="shared" si="305"/>
        <v/>
      </c>
      <c r="W281" s="429" t="str">
        <f t="shared" si="306"/>
        <v/>
      </c>
      <c r="X281" s="430" t="str">
        <f t="shared" si="280"/>
        <v/>
      </c>
      <c r="Y281" s="429" t="str">
        <f t="shared" si="281"/>
        <v/>
      </c>
      <c r="Z281" s="429" t="str">
        <f t="shared" si="282"/>
        <v/>
      </c>
      <c r="AA281" s="429" t="str">
        <f t="shared" si="283"/>
        <v/>
      </c>
      <c r="AB281" s="429" t="str">
        <f t="shared" si="284"/>
        <v/>
      </c>
      <c r="AC281" s="429" t="str">
        <f t="shared" si="285"/>
        <v/>
      </c>
      <c r="AD281" s="429" t="str">
        <f t="shared" si="286"/>
        <v/>
      </c>
      <c r="AE281" s="429" t="str">
        <f t="shared" si="307"/>
        <v/>
      </c>
      <c r="AF281" s="429" t="str">
        <f t="shared" si="297"/>
        <v/>
      </c>
      <c r="AG281" s="429" t="str">
        <f t="shared" si="287"/>
        <v/>
      </c>
      <c r="AH281" s="429" t="str">
        <f t="shared" si="288"/>
        <v/>
      </c>
      <c r="AI281" s="431" t="str">
        <f t="shared" si="298"/>
        <v/>
      </c>
      <c r="AJ281" s="429" t="str">
        <f t="shared" si="308"/>
        <v/>
      </c>
      <c r="AK281" s="429" t="str">
        <f t="shared" si="309"/>
        <v/>
      </c>
      <c r="AL281" s="429" t="str">
        <f t="shared" si="310"/>
        <v/>
      </c>
      <c r="AM281" s="429" t="str">
        <f t="shared" si="311"/>
        <v/>
      </c>
      <c r="AN281" s="432"/>
      <c r="AO281" s="432"/>
      <c r="AP281" s="205"/>
      <c r="AQ281" s="205"/>
      <c r="AR281" s="205"/>
      <c r="AS281" s="205"/>
      <c r="AT281" s="205"/>
      <c r="AU281" s="205"/>
      <c r="AV281" s="205"/>
      <c r="AW281" s="205"/>
      <c r="AX281" s="205"/>
      <c r="AY281" s="205"/>
      <c r="AZ281" s="432"/>
      <c r="BU281" s="152">
        <v>259</v>
      </c>
      <c r="BV281" s="433" t="str">
        <f t="shared" si="299"/>
        <v/>
      </c>
      <c r="BW281" s="433" t="str">
        <f t="shared" si="300"/>
        <v/>
      </c>
      <c r="BX281" s="434" t="str">
        <f t="shared" si="301"/>
        <v/>
      </c>
      <c r="BY281" s="205" t="str">
        <f t="shared" si="289"/>
        <v/>
      </c>
      <c r="BZ281" s="205" t="str">
        <f t="shared" si="290"/>
        <v/>
      </c>
      <c r="CA281" s="207" t="str">
        <f t="shared" si="291"/>
        <v/>
      </c>
      <c r="CB281" s="453" t="str">
        <f>IF(BY281="","",COUNTIF(BY$23:BY280,"&lt;1")+1)</f>
        <v/>
      </c>
      <c r="CC281" s="205" t="str">
        <f t="shared" si="292"/>
        <v/>
      </c>
      <c r="CD281" s="436" t="str">
        <f t="shared" si="293"/>
        <v/>
      </c>
      <c r="CE281" s="433" t="str">
        <f t="shared" si="296"/>
        <v/>
      </c>
      <c r="CF281" s="438" t="str">
        <f t="shared" si="294"/>
        <v/>
      </c>
      <c r="CG281" s="433" t="str">
        <f t="shared" si="295"/>
        <v/>
      </c>
      <c r="CH281" s="439"/>
      <c r="CI281" s="205" t="str">
        <f t="shared" si="312"/>
        <v/>
      </c>
      <c r="CJ281" s="205" t="str">
        <f t="shared" si="313"/>
        <v/>
      </c>
      <c r="CK281" s="205" t="str">
        <f>IF(OR(N281="PIPAY450",N281="PIPAY900"),MRIt(J281,M281,V281,N281),IF(N281="OGFConNEW",MRIt(H281,M281,V281,N281),IF(N281="PIOGFCPAY450",MAX(60,(0.3*J281)+35),"")))</f>
        <v/>
      </c>
      <c r="CL281" s="205" t="str">
        <f t="shared" si="314"/>
        <v/>
      </c>
      <c r="CM281" s="208">
        <f t="shared" si="315"/>
        <v>0</v>
      </c>
      <c r="CN281" s="440" t="str">
        <f>IFERROR(IF(N281="60PAY900",ADJ60x(CM281),IF(N281="75PAY450",ADJ75x(CM281),IF(N281="PIPAY900",ADJPoTthick(CM281,CL281),IF(N281="PIPAY450",ADJPoTthin(CM281,CL281),IF(N281="OGFConNEW",ADJPoTogfc(CL281),""))))),"must corr")</f>
        <v/>
      </c>
      <c r="CO281" s="441" t="str">
        <f t="shared" si="316"/>
        <v/>
      </c>
      <c r="CQ281" s="205" t="str">
        <f t="shared" si="317"/>
        <v/>
      </c>
      <c r="CR281" s="205" t="str">
        <f>IF(OR(N281="PIPAY450",N281="PIPAY900",N281="PIOGFCPAY450",N281="75OGFCPAY450"),MRIt(J281,M281,V281,N281),IF(N281="OGFConNEW",MRIt(H281,M281,V281,N281),""))</f>
        <v/>
      </c>
      <c r="CS281" s="205" t="str">
        <f t="shared" si="318"/>
        <v/>
      </c>
      <c r="CT281" s="208" t="str">
        <f t="shared" si="319"/>
        <v/>
      </c>
      <c r="CU281" s="440" t="str">
        <f>IFERROR(IF(N281="60PAY900",ADJ60x(CT281),IF(N281="75PAY450",ADJ75x(CT281),IF(N281="PIPAY900",ADJPoTthick(CT281,CS281),IF(N281="PIPAY450",ADJPoTthin(CT281,CS281),IF(N281="OGFConNEW",ADJPoTogfc(CS281),""))))),"must corr")</f>
        <v/>
      </c>
      <c r="CV281" s="442" t="str">
        <f t="shared" si="320"/>
        <v/>
      </c>
      <c r="CW281" s="443"/>
      <c r="CY281" s="207"/>
      <c r="CZ281" s="444" t="s">
        <v>1876</v>
      </c>
      <c r="DA281" s="445" t="str">
        <f>IFERROR(IF(AZ281=TRUE,corval(CO281,CV281),CO281),CZ281)</f>
        <v/>
      </c>
      <c r="DB281" s="205" t="b">
        <f t="shared" si="321"/>
        <v>0</v>
      </c>
      <c r="DC281" s="205" t="b">
        <f t="shared" si="322"/>
        <v>1</v>
      </c>
      <c r="DD281" s="205" t="b">
        <f t="shared" si="323"/>
        <v>1</v>
      </c>
      <c r="DE281" s="446" t="str">
        <f t="shared" si="324"/>
        <v/>
      </c>
      <c r="DG281" s="208" t="str">
        <f t="shared" si="325"/>
        <v/>
      </c>
      <c r="DH281" s="208">
        <f t="shared" si="326"/>
        <v>0</v>
      </c>
      <c r="DI281" s="205" t="e">
        <f t="shared" si="327"/>
        <v>#VALUE!</v>
      </c>
      <c r="DJ281" s="205" t="e">
        <f t="shared" si="328"/>
        <v>#VALUE!</v>
      </c>
      <c r="DK281" s="205" t="e">
        <f t="shared" si="329"/>
        <v>#VALUE!</v>
      </c>
      <c r="DM281" s="208">
        <f t="shared" si="330"/>
        <v>0</v>
      </c>
      <c r="DN281" s="208">
        <f t="shared" si="331"/>
        <v>0</v>
      </c>
      <c r="DO281" s="205">
        <f t="shared" si="332"/>
        <v>75</v>
      </c>
      <c r="DP281" s="205">
        <f t="shared" si="333"/>
        <v>0</v>
      </c>
      <c r="DQ281" s="446" t="e">
        <f t="shared" ca="1" si="334"/>
        <v>#NAME?</v>
      </c>
      <c r="DR281" s="446" t="e">
        <f t="shared" ca="1" si="335"/>
        <v>#NAME?</v>
      </c>
      <c r="DT281" s="208">
        <f t="shared" si="336"/>
        <v>0</v>
      </c>
      <c r="DU281" s="446" t="e">
        <f t="shared" ca="1" si="337"/>
        <v>#NAME?</v>
      </c>
      <c r="DV281" s="446" t="e">
        <f t="shared" ca="1" si="338"/>
        <v>#NAME?</v>
      </c>
    </row>
    <row r="282" spans="1:126" ht="16.5" thickBot="1" x14ac:dyDescent="0.3">
      <c r="A282" s="448" t="str">
        <f>IFERROR(ROUNDUP(IF(OR(N282="PIPAY450",N282="PIPAY900"),MRIt(J282,M282,V282,N282),IF(N282="PIOGFCPAY450",MAX(60,(0.3*J282)+35),"")),1),"")</f>
        <v/>
      </c>
      <c r="B282" s="413">
        <v>260</v>
      </c>
      <c r="C282" s="414"/>
      <c r="D282" s="449"/>
      <c r="E282" s="457" t="str">
        <f>IF('EXIST IP'!A261="","",'EXIST IP'!A261)</f>
        <v/>
      </c>
      <c r="F282" s="458" t="str">
        <f>IF('EXIST IP'!B261="","",'EXIST IP'!B261)</f>
        <v/>
      </c>
      <c r="G282" s="458" t="str">
        <f>IF('EXIST IP'!C261="","",'EXIST IP'!C261)</f>
        <v/>
      </c>
      <c r="H282" s="459" t="str">
        <f>IF('EXIST IP'!D261="","",'EXIST IP'!D261)</f>
        <v/>
      </c>
      <c r="I282" s="460" t="str">
        <f>IF(BASELINE!D261="","",BASELINE!D261)</f>
        <v/>
      </c>
      <c r="J282" s="420"/>
      <c r="K282" s="421"/>
      <c r="L282" s="422" t="str">
        <f>IF(FINAL!D261=0,"",FINAL!D261)</f>
        <v/>
      </c>
      <c r="M282" s="421"/>
      <c r="N282" s="421"/>
      <c r="O282" s="421"/>
      <c r="P282" s="423" t="str">
        <f t="shared" si="302"/>
        <v/>
      </c>
      <c r="Q282" s="424" t="str">
        <f t="shared" si="303"/>
        <v/>
      </c>
      <c r="R282" s="456"/>
      <c r="S282" s="452" t="str">
        <f t="shared" si="279"/>
        <v/>
      </c>
      <c r="T282" s="427" t="str">
        <f>IF(OR(BASELINE!I261&gt;BASELINE!J261,FINAL!I261&gt;FINAL!J261),"M.D.","")</f>
        <v/>
      </c>
      <c r="U282" s="428" t="str">
        <f t="shared" si="304"/>
        <v/>
      </c>
      <c r="V282" s="429" t="str">
        <f t="shared" si="305"/>
        <v/>
      </c>
      <c r="W282" s="429" t="str">
        <f t="shared" si="306"/>
        <v/>
      </c>
      <c r="X282" s="430" t="str">
        <f t="shared" si="280"/>
        <v/>
      </c>
      <c r="Y282" s="429" t="str">
        <f t="shared" si="281"/>
        <v/>
      </c>
      <c r="Z282" s="429" t="str">
        <f t="shared" si="282"/>
        <v/>
      </c>
      <c r="AA282" s="429" t="str">
        <f t="shared" si="283"/>
        <v/>
      </c>
      <c r="AB282" s="429" t="str">
        <f t="shared" si="284"/>
        <v/>
      </c>
      <c r="AC282" s="429" t="str">
        <f t="shared" si="285"/>
        <v/>
      </c>
      <c r="AD282" s="429" t="str">
        <f t="shared" si="286"/>
        <v/>
      </c>
      <c r="AE282" s="429" t="str">
        <f t="shared" si="307"/>
        <v/>
      </c>
      <c r="AF282" s="429" t="str">
        <f t="shared" si="297"/>
        <v/>
      </c>
      <c r="AG282" s="429" t="str">
        <f t="shared" si="287"/>
        <v/>
      </c>
      <c r="AH282" s="429" t="str">
        <f t="shared" si="288"/>
        <v/>
      </c>
      <c r="AI282" s="431" t="str">
        <f t="shared" si="298"/>
        <v/>
      </c>
      <c r="AJ282" s="429" t="str">
        <f t="shared" si="308"/>
        <v/>
      </c>
      <c r="AK282" s="429" t="str">
        <f t="shared" si="309"/>
        <v/>
      </c>
      <c r="AL282" s="429" t="str">
        <f t="shared" si="310"/>
        <v/>
      </c>
      <c r="AM282" s="429" t="str">
        <f t="shared" si="311"/>
        <v/>
      </c>
      <c r="AN282" s="432"/>
      <c r="AO282" s="432"/>
      <c r="AP282" s="205"/>
      <c r="AQ282" s="205"/>
      <c r="AR282" s="205"/>
      <c r="AS282" s="205"/>
      <c r="AT282" s="205"/>
      <c r="AU282" s="205"/>
      <c r="AV282" s="205"/>
      <c r="AW282" s="205"/>
      <c r="AX282" s="205"/>
      <c r="AY282" s="205"/>
      <c r="AZ282" s="432"/>
      <c r="BU282" s="152">
        <v>260</v>
      </c>
      <c r="BV282" s="433" t="str">
        <f t="shared" si="299"/>
        <v/>
      </c>
      <c r="BW282" s="433" t="str">
        <f t="shared" si="300"/>
        <v/>
      </c>
      <c r="BX282" s="434" t="str">
        <f t="shared" si="301"/>
        <v/>
      </c>
      <c r="BY282" s="205" t="str">
        <f t="shared" si="289"/>
        <v/>
      </c>
      <c r="BZ282" s="205" t="str">
        <f t="shared" si="290"/>
        <v/>
      </c>
      <c r="CA282" s="207" t="str">
        <f t="shared" si="291"/>
        <v/>
      </c>
      <c r="CB282" s="453" t="str">
        <f>IF(BY282="","",COUNTIF(BY$23:BY281,"&lt;1")+1)</f>
        <v/>
      </c>
      <c r="CC282" s="205" t="str">
        <f t="shared" si="292"/>
        <v/>
      </c>
      <c r="CD282" s="436" t="str">
        <f t="shared" si="293"/>
        <v/>
      </c>
      <c r="CE282" s="433" t="str">
        <f t="shared" si="296"/>
        <v/>
      </c>
      <c r="CF282" s="438" t="str">
        <f t="shared" si="294"/>
        <v/>
      </c>
      <c r="CG282" s="433" t="str">
        <f t="shared" si="295"/>
        <v/>
      </c>
      <c r="CH282" s="439"/>
      <c r="CI282" s="205" t="str">
        <f t="shared" si="312"/>
        <v/>
      </c>
      <c r="CJ282" s="205" t="str">
        <f t="shared" si="313"/>
        <v/>
      </c>
      <c r="CK282" s="205" t="str">
        <f>IF(OR(N282="PIPAY450",N282="PIPAY900"),MRIt(J282,M282,V282,N282),IF(N282="OGFConNEW",MRIt(H282,M282,V282,N282),IF(N282="PIOGFCPAY450",MAX(60,(0.3*J282)+35),"")))</f>
        <v/>
      </c>
      <c r="CL282" s="205" t="str">
        <f t="shared" si="314"/>
        <v/>
      </c>
      <c r="CM282" s="208">
        <f t="shared" si="315"/>
        <v>0</v>
      </c>
      <c r="CN282" s="440" t="str">
        <f>IFERROR(IF(N282="60PAY900",ADJ60x(CM282),IF(N282="75PAY450",ADJ75x(CM282),IF(N282="PIPAY900",ADJPoTthick(CM282,CL282),IF(N282="PIPAY450",ADJPoTthin(CM282,CL282),IF(N282="OGFConNEW",ADJPoTogfc(CL282),""))))),"must corr")</f>
        <v/>
      </c>
      <c r="CO282" s="441" t="str">
        <f t="shared" si="316"/>
        <v/>
      </c>
      <c r="CQ282" s="205" t="str">
        <f t="shared" si="317"/>
        <v/>
      </c>
      <c r="CR282" s="205" t="str">
        <f>IF(OR(N282="PIPAY450",N282="PIPAY900",N282="PIOGFCPAY450",N282="75OGFCPAY450"),MRIt(J282,M282,V282,N282),IF(N282="OGFConNEW",MRIt(H282,M282,V282,N282),""))</f>
        <v/>
      </c>
      <c r="CS282" s="205" t="str">
        <f t="shared" si="318"/>
        <v/>
      </c>
      <c r="CT282" s="208" t="str">
        <f t="shared" si="319"/>
        <v/>
      </c>
      <c r="CU282" s="440" t="str">
        <f>IFERROR(IF(N282="60PAY900",ADJ60x(CT282),IF(N282="75PAY450",ADJ75x(CT282),IF(N282="PIPAY900",ADJPoTthick(CT282,CS282),IF(N282="PIPAY450",ADJPoTthin(CT282,CS282),IF(N282="OGFConNEW",ADJPoTogfc(CS282),""))))),"must corr")</f>
        <v/>
      </c>
      <c r="CV282" s="442" t="str">
        <f t="shared" si="320"/>
        <v/>
      </c>
      <c r="CW282" s="443"/>
      <c r="CY282" s="207"/>
      <c r="CZ282" s="444" t="s">
        <v>1876</v>
      </c>
      <c r="DA282" s="445" t="str">
        <f>IFERROR(IF(AZ282=TRUE,corval(CO282,CV282),CO282),CZ282)</f>
        <v/>
      </c>
      <c r="DB282" s="205" t="b">
        <f t="shared" si="321"/>
        <v>0</v>
      </c>
      <c r="DC282" s="205" t="b">
        <f t="shared" si="322"/>
        <v>1</v>
      </c>
      <c r="DD282" s="205" t="b">
        <f t="shared" si="323"/>
        <v>1</v>
      </c>
      <c r="DE282" s="446" t="str">
        <f t="shared" si="324"/>
        <v/>
      </c>
      <c r="DG282" s="208" t="str">
        <f t="shared" si="325"/>
        <v/>
      </c>
      <c r="DH282" s="208">
        <f t="shared" si="326"/>
        <v>0</v>
      </c>
      <c r="DI282" s="205" t="e">
        <f t="shared" si="327"/>
        <v>#VALUE!</v>
      </c>
      <c r="DJ282" s="205" t="e">
        <f t="shared" si="328"/>
        <v>#VALUE!</v>
      </c>
      <c r="DK282" s="205" t="e">
        <f t="shared" si="329"/>
        <v>#VALUE!</v>
      </c>
      <c r="DM282" s="208">
        <f t="shared" si="330"/>
        <v>0</v>
      </c>
      <c r="DN282" s="208">
        <f t="shared" si="331"/>
        <v>0</v>
      </c>
      <c r="DO282" s="205">
        <f t="shared" si="332"/>
        <v>75</v>
      </c>
      <c r="DP282" s="205">
        <f t="shared" si="333"/>
        <v>0</v>
      </c>
      <c r="DQ282" s="446" t="e">
        <f t="shared" ca="1" si="334"/>
        <v>#NAME?</v>
      </c>
      <c r="DR282" s="446" t="e">
        <f t="shared" ca="1" si="335"/>
        <v>#NAME?</v>
      </c>
      <c r="DT282" s="208">
        <f t="shared" si="336"/>
        <v>0</v>
      </c>
      <c r="DU282" s="446" t="e">
        <f t="shared" ca="1" si="337"/>
        <v>#NAME?</v>
      </c>
      <c r="DV282" s="446" t="e">
        <f t="shared" ca="1" si="338"/>
        <v>#NAME?</v>
      </c>
    </row>
    <row r="283" spans="1:126" ht="15.75" x14ac:dyDescent="0.25">
      <c r="A283" s="448" t="str">
        <f>IFERROR(ROUNDUP(IF(OR(N283="PIPAY450",N283="PIPAY900"),MRIt(J283,M283,V283,N283),IF(N283="PIOGFCPAY450",MAX(60,(0.3*J283)+35),"")),1),"")</f>
        <v/>
      </c>
      <c r="B283" s="413">
        <v>261</v>
      </c>
      <c r="C283" s="414"/>
      <c r="D283" s="449"/>
      <c r="E283" s="416" t="str">
        <f>IF('EXIST IP'!A262="","",'EXIST IP'!A262)</f>
        <v/>
      </c>
      <c r="F283" s="450" t="str">
        <f>IF('EXIST IP'!B262="","",'EXIST IP'!B262)</f>
        <v/>
      </c>
      <c r="G283" s="450" t="str">
        <f>IF('EXIST IP'!C262="","",'EXIST IP'!C262)</f>
        <v/>
      </c>
      <c r="H283" s="418" t="str">
        <f>IF('EXIST IP'!D262="","",'EXIST IP'!D262)</f>
        <v/>
      </c>
      <c r="I283" s="451" t="str">
        <f>IF(BASELINE!D262="","",BASELINE!D262)</f>
        <v/>
      </c>
      <c r="J283" s="420"/>
      <c r="K283" s="421"/>
      <c r="L283" s="422" t="str">
        <f>IF(FINAL!D262=0,"",FINAL!D262)</f>
        <v/>
      </c>
      <c r="M283" s="421"/>
      <c r="N283" s="421"/>
      <c r="O283" s="421"/>
      <c r="P283" s="423" t="str">
        <f t="shared" si="302"/>
        <v/>
      </c>
      <c r="Q283" s="424" t="str">
        <f t="shared" si="303"/>
        <v/>
      </c>
      <c r="R283" s="456"/>
      <c r="S283" s="452" t="str">
        <f t="shared" si="279"/>
        <v/>
      </c>
      <c r="T283" s="427" t="str">
        <f>IF(OR(BASELINE!I262&gt;BASELINE!J262,FINAL!I262&gt;FINAL!J262),"M.D.","")</f>
        <v/>
      </c>
      <c r="U283" s="428" t="str">
        <f t="shared" si="304"/>
        <v/>
      </c>
      <c r="V283" s="429" t="str">
        <f t="shared" si="305"/>
        <v/>
      </c>
      <c r="W283" s="429" t="str">
        <f t="shared" si="306"/>
        <v/>
      </c>
      <c r="X283" s="430" t="str">
        <f t="shared" si="280"/>
        <v/>
      </c>
      <c r="Y283" s="429" t="str">
        <f t="shared" si="281"/>
        <v/>
      </c>
      <c r="Z283" s="429" t="str">
        <f t="shared" si="282"/>
        <v/>
      </c>
      <c r="AA283" s="429" t="str">
        <f t="shared" si="283"/>
        <v/>
      </c>
      <c r="AB283" s="429" t="str">
        <f t="shared" si="284"/>
        <v/>
      </c>
      <c r="AC283" s="429" t="str">
        <f t="shared" si="285"/>
        <v/>
      </c>
      <c r="AD283" s="429" t="str">
        <f t="shared" si="286"/>
        <v/>
      </c>
      <c r="AE283" s="429" t="str">
        <f t="shared" si="307"/>
        <v/>
      </c>
      <c r="AF283" s="429" t="str">
        <f t="shared" si="297"/>
        <v/>
      </c>
      <c r="AG283" s="429" t="str">
        <f t="shared" si="287"/>
        <v/>
      </c>
      <c r="AH283" s="429" t="str">
        <f t="shared" si="288"/>
        <v/>
      </c>
      <c r="AI283" s="431" t="str">
        <f t="shared" si="298"/>
        <v/>
      </c>
      <c r="AJ283" s="429" t="str">
        <f t="shared" si="308"/>
        <v/>
      </c>
      <c r="AK283" s="429" t="str">
        <f t="shared" si="309"/>
        <v/>
      </c>
      <c r="AL283" s="429" t="str">
        <f t="shared" si="310"/>
        <v/>
      </c>
      <c r="AM283" s="429" t="str">
        <f t="shared" si="311"/>
        <v/>
      </c>
      <c r="AN283" s="432"/>
      <c r="AO283" s="432"/>
      <c r="AP283" s="205"/>
      <c r="AQ283" s="205"/>
      <c r="AR283" s="205"/>
      <c r="AS283" s="205"/>
      <c r="AT283" s="205"/>
      <c r="AU283" s="205"/>
      <c r="AV283" s="205"/>
      <c r="AW283" s="205"/>
      <c r="AX283" s="205"/>
      <c r="AY283" s="205"/>
      <c r="AZ283" s="432"/>
      <c r="BU283" s="152">
        <v>261</v>
      </c>
      <c r="BV283" s="433" t="str">
        <f t="shared" si="299"/>
        <v/>
      </c>
      <c r="BW283" s="433" t="str">
        <f t="shared" si="300"/>
        <v/>
      </c>
      <c r="BX283" s="434" t="str">
        <f t="shared" si="301"/>
        <v/>
      </c>
      <c r="BY283" s="205" t="str">
        <f t="shared" si="289"/>
        <v/>
      </c>
      <c r="BZ283" s="205" t="str">
        <f t="shared" si="290"/>
        <v/>
      </c>
      <c r="CA283" s="207" t="str">
        <f t="shared" si="291"/>
        <v/>
      </c>
      <c r="CB283" s="453" t="str">
        <f>IF(BY283="","",COUNTIF(BY$23:BY282,"&lt;1")+1)</f>
        <v/>
      </c>
      <c r="CC283" s="205" t="str">
        <f t="shared" si="292"/>
        <v/>
      </c>
      <c r="CD283" s="436" t="str">
        <f t="shared" si="293"/>
        <v/>
      </c>
      <c r="CE283" s="433" t="str">
        <f t="shared" si="296"/>
        <v/>
      </c>
      <c r="CF283" s="438" t="str">
        <f t="shared" si="294"/>
        <v/>
      </c>
      <c r="CG283" s="433" t="str">
        <f t="shared" si="295"/>
        <v/>
      </c>
      <c r="CH283" s="439"/>
      <c r="CI283" s="205" t="str">
        <f t="shared" si="312"/>
        <v/>
      </c>
      <c r="CJ283" s="205" t="str">
        <f t="shared" si="313"/>
        <v/>
      </c>
      <c r="CK283" s="205" t="str">
        <f>IF(OR(N283="PIPAY450",N283="PIPAY900"),MRIt(J283,M283,V283,N283),IF(N283="OGFConNEW",MRIt(H283,M283,V283,N283),IF(N283="PIOGFCPAY450",MAX(60,(0.3*J283)+35),"")))</f>
        <v/>
      </c>
      <c r="CL283" s="205" t="str">
        <f t="shared" si="314"/>
        <v/>
      </c>
      <c r="CM283" s="208">
        <f t="shared" si="315"/>
        <v>0</v>
      </c>
      <c r="CN283" s="440" t="str">
        <f>IFERROR(IF(N283="60PAY900",ADJ60x(CM283),IF(N283="75PAY450",ADJ75x(CM283),IF(N283="PIPAY900",ADJPoTthick(CM283,CL283),IF(N283="PIPAY450",ADJPoTthin(CM283,CL283),IF(N283="OGFConNEW",ADJPoTogfc(CL283),""))))),"must corr")</f>
        <v/>
      </c>
      <c r="CO283" s="441" t="str">
        <f t="shared" si="316"/>
        <v/>
      </c>
      <c r="CQ283" s="205" t="str">
        <f t="shared" si="317"/>
        <v/>
      </c>
      <c r="CR283" s="205" t="str">
        <f>IF(OR(N283="PIPAY450",N283="PIPAY900",N283="PIOGFCPAY450",N283="75OGFCPAY450"),MRIt(J283,M283,V283,N283),IF(N283="OGFConNEW",MRIt(H283,M283,V283,N283),""))</f>
        <v/>
      </c>
      <c r="CS283" s="205" t="str">
        <f t="shared" si="318"/>
        <v/>
      </c>
      <c r="CT283" s="208" t="str">
        <f t="shared" si="319"/>
        <v/>
      </c>
      <c r="CU283" s="440" t="str">
        <f>IFERROR(IF(N283="60PAY900",ADJ60x(CT283),IF(N283="75PAY450",ADJ75x(CT283),IF(N283="PIPAY900",ADJPoTthick(CT283,CS283),IF(N283="PIPAY450",ADJPoTthin(CT283,CS283),IF(N283="OGFConNEW",ADJPoTogfc(CS283),""))))),"must corr")</f>
        <v/>
      </c>
      <c r="CV283" s="442" t="str">
        <f t="shared" si="320"/>
        <v/>
      </c>
      <c r="CW283" s="443"/>
      <c r="CY283" s="207"/>
      <c r="CZ283" s="444" t="s">
        <v>1876</v>
      </c>
      <c r="DA283" s="445" t="str">
        <f>IFERROR(IF(AZ283=TRUE,corval(CO283,CV283),CO283),CZ283)</f>
        <v/>
      </c>
      <c r="DB283" s="205" t="b">
        <f t="shared" si="321"/>
        <v>0</v>
      </c>
      <c r="DC283" s="205" t="b">
        <f t="shared" si="322"/>
        <v>1</v>
      </c>
      <c r="DD283" s="205" t="b">
        <f t="shared" si="323"/>
        <v>1</v>
      </c>
      <c r="DE283" s="446" t="str">
        <f t="shared" si="324"/>
        <v/>
      </c>
      <c r="DG283" s="208" t="str">
        <f t="shared" si="325"/>
        <v/>
      </c>
      <c r="DH283" s="208">
        <f t="shared" si="326"/>
        <v>0</v>
      </c>
      <c r="DI283" s="205" t="e">
        <f t="shared" si="327"/>
        <v>#VALUE!</v>
      </c>
      <c r="DJ283" s="205" t="e">
        <f t="shared" si="328"/>
        <v>#VALUE!</v>
      </c>
      <c r="DK283" s="205" t="e">
        <f t="shared" si="329"/>
        <v>#VALUE!</v>
      </c>
      <c r="DM283" s="208">
        <f t="shared" si="330"/>
        <v>0</v>
      </c>
      <c r="DN283" s="208">
        <f t="shared" si="331"/>
        <v>0</v>
      </c>
      <c r="DO283" s="205">
        <f t="shared" si="332"/>
        <v>75</v>
      </c>
      <c r="DP283" s="205">
        <f t="shared" si="333"/>
        <v>0</v>
      </c>
      <c r="DQ283" s="446" t="e">
        <f t="shared" ca="1" si="334"/>
        <v>#NAME?</v>
      </c>
      <c r="DR283" s="446" t="e">
        <f t="shared" ca="1" si="335"/>
        <v>#NAME?</v>
      </c>
      <c r="DT283" s="208">
        <f t="shared" si="336"/>
        <v>0</v>
      </c>
      <c r="DU283" s="446" t="e">
        <f t="shared" ca="1" si="337"/>
        <v>#NAME?</v>
      </c>
      <c r="DV283" s="446" t="e">
        <f t="shared" ca="1" si="338"/>
        <v>#NAME?</v>
      </c>
    </row>
    <row r="284" spans="1:126" ht="15.75" customHeight="1" thickBot="1" x14ac:dyDescent="0.3">
      <c r="A284" s="448" t="str">
        <f>IFERROR(ROUNDUP(IF(OR(N284="PIPAY450",N284="PIPAY900"),MRIt(J284,M284,V284,N284),IF(N284="PIOGFCPAY450",MAX(60,(0.3*J284)+35),"")),1),"")</f>
        <v/>
      </c>
      <c r="B284" s="413">
        <v>262</v>
      </c>
      <c r="C284" s="414"/>
      <c r="D284" s="449"/>
      <c r="E284" s="457" t="str">
        <f>IF('EXIST IP'!A263="","",'EXIST IP'!A263)</f>
        <v/>
      </c>
      <c r="F284" s="458" t="str">
        <f>IF('EXIST IP'!B263="","",'EXIST IP'!B263)</f>
        <v/>
      </c>
      <c r="G284" s="458" t="str">
        <f>IF('EXIST IP'!C263="","",'EXIST IP'!C263)</f>
        <v/>
      </c>
      <c r="H284" s="459" t="str">
        <f>IF('EXIST IP'!D263="","",'EXIST IP'!D263)</f>
        <v/>
      </c>
      <c r="I284" s="460" t="str">
        <f>IF(BASELINE!D263="","",BASELINE!D263)</f>
        <v/>
      </c>
      <c r="J284" s="420"/>
      <c r="K284" s="421"/>
      <c r="L284" s="422" t="str">
        <f>IF(FINAL!D263=0,"",FINAL!D263)</f>
        <v/>
      </c>
      <c r="M284" s="421"/>
      <c r="N284" s="421"/>
      <c r="O284" s="421"/>
      <c r="P284" s="423" t="str">
        <f t="shared" si="302"/>
        <v/>
      </c>
      <c r="Q284" s="424" t="str">
        <f t="shared" si="303"/>
        <v/>
      </c>
      <c r="R284" s="456"/>
      <c r="S284" s="452" t="str">
        <f t="shared" si="279"/>
        <v/>
      </c>
      <c r="T284" s="427" t="str">
        <f>IF(OR(BASELINE!I263&gt;BASELINE!J263,FINAL!I263&gt;FINAL!J263),"M.D.","")</f>
        <v/>
      </c>
      <c r="U284" s="428" t="str">
        <f t="shared" si="304"/>
        <v/>
      </c>
      <c r="V284" s="429" t="str">
        <f t="shared" si="305"/>
        <v/>
      </c>
      <c r="W284" s="429" t="str">
        <f t="shared" si="306"/>
        <v/>
      </c>
      <c r="X284" s="430" t="str">
        <f t="shared" si="280"/>
        <v/>
      </c>
      <c r="Y284" s="429" t="str">
        <f t="shared" si="281"/>
        <v/>
      </c>
      <c r="Z284" s="429" t="str">
        <f t="shared" si="282"/>
        <v/>
      </c>
      <c r="AA284" s="429" t="str">
        <f t="shared" si="283"/>
        <v/>
      </c>
      <c r="AB284" s="429" t="str">
        <f t="shared" si="284"/>
        <v/>
      </c>
      <c r="AC284" s="429" t="str">
        <f t="shared" si="285"/>
        <v/>
      </c>
      <c r="AD284" s="429" t="str">
        <f t="shared" si="286"/>
        <v/>
      </c>
      <c r="AE284" s="429" t="str">
        <f t="shared" si="307"/>
        <v/>
      </c>
      <c r="AF284" s="429" t="str">
        <f t="shared" si="297"/>
        <v/>
      </c>
      <c r="AG284" s="429" t="str">
        <f t="shared" si="287"/>
        <v/>
      </c>
      <c r="AH284" s="429" t="str">
        <f t="shared" si="288"/>
        <v/>
      </c>
      <c r="AI284" s="431" t="str">
        <f t="shared" si="298"/>
        <v/>
      </c>
      <c r="AJ284" s="429" t="str">
        <f t="shared" si="308"/>
        <v/>
      </c>
      <c r="AK284" s="429" t="str">
        <f t="shared" si="309"/>
        <v/>
      </c>
      <c r="AL284" s="429" t="str">
        <f t="shared" si="310"/>
        <v/>
      </c>
      <c r="AM284" s="429" t="str">
        <f t="shared" si="311"/>
        <v/>
      </c>
      <c r="AN284" s="432"/>
      <c r="AO284" s="432"/>
      <c r="AP284" s="205"/>
      <c r="AQ284" s="205"/>
      <c r="AR284" s="205"/>
      <c r="AS284" s="205"/>
      <c r="AT284" s="205"/>
      <c r="AU284" s="205"/>
      <c r="AV284" s="205"/>
      <c r="AW284" s="205"/>
      <c r="AX284" s="205"/>
      <c r="AY284" s="205"/>
      <c r="AZ284" s="432"/>
      <c r="BU284" s="152">
        <v>262</v>
      </c>
      <c r="BV284" s="433" t="str">
        <f t="shared" si="299"/>
        <v/>
      </c>
      <c r="BW284" s="433" t="str">
        <f t="shared" si="300"/>
        <v/>
      </c>
      <c r="BX284" s="434" t="str">
        <f t="shared" si="301"/>
        <v/>
      </c>
      <c r="BY284" s="205" t="str">
        <f t="shared" si="289"/>
        <v/>
      </c>
      <c r="BZ284" s="205" t="str">
        <f t="shared" si="290"/>
        <v/>
      </c>
      <c r="CA284" s="207" t="str">
        <f t="shared" si="291"/>
        <v/>
      </c>
      <c r="CB284" s="453" t="str">
        <f>IF(BY284="","",COUNTIF(BY$23:BY283,"&lt;1")+1)</f>
        <v/>
      </c>
      <c r="CC284" s="205" t="str">
        <f t="shared" si="292"/>
        <v/>
      </c>
      <c r="CD284" s="436" t="str">
        <f t="shared" si="293"/>
        <v/>
      </c>
      <c r="CE284" s="433" t="str">
        <f t="shared" si="296"/>
        <v/>
      </c>
      <c r="CF284" s="438" t="str">
        <f t="shared" si="294"/>
        <v/>
      </c>
      <c r="CG284" s="433" t="str">
        <f t="shared" si="295"/>
        <v/>
      </c>
      <c r="CH284" s="439"/>
      <c r="CI284" s="205" t="str">
        <f t="shared" si="312"/>
        <v/>
      </c>
      <c r="CJ284" s="205" t="str">
        <f t="shared" si="313"/>
        <v/>
      </c>
      <c r="CK284" s="205" t="str">
        <f>IF(OR(N284="PIPAY450",N284="PIPAY900"),MRIt(J284,M284,V284,N284),IF(N284="OGFConNEW",MRIt(H284,M284,V284,N284),IF(N284="PIOGFCPAY450",MAX(60,(0.3*J284)+35),"")))</f>
        <v/>
      </c>
      <c r="CL284" s="205" t="str">
        <f t="shared" si="314"/>
        <v/>
      </c>
      <c r="CM284" s="208">
        <f t="shared" si="315"/>
        <v>0</v>
      </c>
      <c r="CN284" s="440" t="str">
        <f>IFERROR(IF(N284="60PAY900",ADJ60x(CM284),IF(N284="75PAY450",ADJ75x(CM284),IF(N284="PIPAY900",ADJPoTthick(CM284,CL284),IF(N284="PIPAY450",ADJPoTthin(CM284,CL284),IF(N284="OGFConNEW",ADJPoTogfc(CL284),""))))),"must corr")</f>
        <v/>
      </c>
      <c r="CO284" s="441" t="str">
        <f t="shared" si="316"/>
        <v/>
      </c>
      <c r="CQ284" s="205" t="str">
        <f t="shared" si="317"/>
        <v/>
      </c>
      <c r="CR284" s="205" t="str">
        <f>IF(OR(N284="PIPAY450",N284="PIPAY900",N284="PIOGFCPAY450",N284="75OGFCPAY450"),MRIt(J284,M284,V284,N284),IF(N284="OGFConNEW",MRIt(H284,M284,V284,N284),""))</f>
        <v/>
      </c>
      <c r="CS284" s="205" t="str">
        <f t="shared" si="318"/>
        <v/>
      </c>
      <c r="CT284" s="208" t="str">
        <f t="shared" si="319"/>
        <v/>
      </c>
      <c r="CU284" s="440" t="str">
        <f>IFERROR(IF(N284="60PAY900",ADJ60x(CT284),IF(N284="75PAY450",ADJ75x(CT284),IF(N284="PIPAY900",ADJPoTthick(CT284,CS284),IF(N284="PIPAY450",ADJPoTthin(CT284,CS284),IF(N284="OGFConNEW",ADJPoTogfc(CS284),""))))),"must corr")</f>
        <v/>
      </c>
      <c r="CV284" s="442" t="str">
        <f t="shared" si="320"/>
        <v/>
      </c>
      <c r="CW284" s="443"/>
      <c r="CY284" s="207"/>
      <c r="CZ284" s="444" t="s">
        <v>1876</v>
      </c>
      <c r="DA284" s="445" t="str">
        <f>IFERROR(IF(AZ284=TRUE,corval(CO284,CV284),CO284),CZ284)</f>
        <v/>
      </c>
      <c r="DB284" s="205" t="b">
        <f t="shared" si="321"/>
        <v>0</v>
      </c>
      <c r="DC284" s="205" t="b">
        <f t="shared" si="322"/>
        <v>1</v>
      </c>
      <c r="DD284" s="205" t="b">
        <f t="shared" si="323"/>
        <v>1</v>
      </c>
      <c r="DE284" s="446" t="str">
        <f t="shared" si="324"/>
        <v/>
      </c>
      <c r="DG284" s="208" t="str">
        <f t="shared" si="325"/>
        <v/>
      </c>
      <c r="DH284" s="208">
        <f t="shared" si="326"/>
        <v>0</v>
      </c>
      <c r="DI284" s="205" t="e">
        <f t="shared" si="327"/>
        <v>#VALUE!</v>
      </c>
      <c r="DJ284" s="205" t="e">
        <f t="shared" si="328"/>
        <v>#VALUE!</v>
      </c>
      <c r="DK284" s="205" t="e">
        <f t="shared" si="329"/>
        <v>#VALUE!</v>
      </c>
      <c r="DM284" s="208">
        <f t="shared" si="330"/>
        <v>0</v>
      </c>
      <c r="DN284" s="208">
        <f t="shared" si="331"/>
        <v>0</v>
      </c>
      <c r="DO284" s="205">
        <f t="shared" si="332"/>
        <v>75</v>
      </c>
      <c r="DP284" s="205">
        <f t="shared" si="333"/>
        <v>0</v>
      </c>
      <c r="DQ284" s="446" t="e">
        <f t="shared" ca="1" si="334"/>
        <v>#NAME?</v>
      </c>
      <c r="DR284" s="446" t="e">
        <f t="shared" ca="1" si="335"/>
        <v>#NAME?</v>
      </c>
      <c r="DT284" s="208">
        <f t="shared" si="336"/>
        <v>0</v>
      </c>
      <c r="DU284" s="446" t="e">
        <f t="shared" ca="1" si="337"/>
        <v>#NAME?</v>
      </c>
      <c r="DV284" s="446" t="e">
        <f t="shared" ca="1" si="338"/>
        <v>#NAME?</v>
      </c>
    </row>
    <row r="285" spans="1:126" ht="15.75" x14ac:dyDescent="0.25">
      <c r="A285" s="448" t="str">
        <f>IFERROR(ROUNDUP(IF(OR(N285="PIPAY450",N285="PIPAY900"),MRIt(J285,M285,V285,N285),IF(N285="PIOGFCPAY450",MAX(60,(0.3*J285)+35),"")),1),"")</f>
        <v/>
      </c>
      <c r="B285" s="413">
        <v>263</v>
      </c>
      <c r="C285" s="414"/>
      <c r="D285" s="449"/>
      <c r="E285" s="416" t="str">
        <f>IF('EXIST IP'!A264="","",'EXIST IP'!A264)</f>
        <v/>
      </c>
      <c r="F285" s="450" t="str">
        <f>IF('EXIST IP'!B264="","",'EXIST IP'!B264)</f>
        <v/>
      </c>
      <c r="G285" s="450" t="str">
        <f>IF('EXIST IP'!C264="","",'EXIST IP'!C264)</f>
        <v/>
      </c>
      <c r="H285" s="418" t="str">
        <f>IF('EXIST IP'!D264="","",'EXIST IP'!D264)</f>
        <v/>
      </c>
      <c r="I285" s="451" t="str">
        <f>IF(BASELINE!D264="","",BASELINE!D264)</f>
        <v/>
      </c>
      <c r="J285" s="420"/>
      <c r="K285" s="421"/>
      <c r="L285" s="422" t="str">
        <f>IF(FINAL!D264=0,"",FINAL!D264)</f>
        <v/>
      </c>
      <c r="M285" s="421"/>
      <c r="N285" s="421"/>
      <c r="O285" s="421"/>
      <c r="P285" s="423" t="str">
        <f t="shared" si="302"/>
        <v/>
      </c>
      <c r="Q285" s="424" t="str">
        <f t="shared" si="303"/>
        <v/>
      </c>
      <c r="R285" s="456"/>
      <c r="S285" s="452" t="str">
        <f t="shared" si="279"/>
        <v/>
      </c>
      <c r="T285" s="427" t="str">
        <f>IF(OR(BASELINE!I264&gt;BASELINE!J264,FINAL!I264&gt;FINAL!J264),"M.D.","")</f>
        <v/>
      </c>
      <c r="U285" s="428" t="str">
        <f t="shared" si="304"/>
        <v/>
      </c>
      <c r="V285" s="429" t="str">
        <f t="shared" si="305"/>
        <v/>
      </c>
      <c r="W285" s="429" t="str">
        <f t="shared" si="306"/>
        <v/>
      </c>
      <c r="X285" s="430" t="str">
        <f t="shared" si="280"/>
        <v/>
      </c>
      <c r="Y285" s="429" t="str">
        <f t="shared" si="281"/>
        <v/>
      </c>
      <c r="Z285" s="429" t="str">
        <f t="shared" si="282"/>
        <v/>
      </c>
      <c r="AA285" s="429" t="str">
        <f t="shared" si="283"/>
        <v/>
      </c>
      <c r="AB285" s="429" t="str">
        <f t="shared" si="284"/>
        <v/>
      </c>
      <c r="AC285" s="429" t="str">
        <f t="shared" si="285"/>
        <v/>
      </c>
      <c r="AD285" s="429" t="str">
        <f t="shared" si="286"/>
        <v/>
      </c>
      <c r="AE285" s="429" t="str">
        <f t="shared" si="307"/>
        <v/>
      </c>
      <c r="AF285" s="429" t="str">
        <f t="shared" si="297"/>
        <v/>
      </c>
      <c r="AG285" s="429" t="str">
        <f t="shared" si="287"/>
        <v/>
      </c>
      <c r="AH285" s="429" t="str">
        <f t="shared" si="288"/>
        <v/>
      </c>
      <c r="AI285" s="431" t="str">
        <f t="shared" si="298"/>
        <v/>
      </c>
      <c r="AJ285" s="429" t="str">
        <f t="shared" si="308"/>
        <v/>
      </c>
      <c r="AK285" s="429" t="str">
        <f t="shared" si="309"/>
        <v/>
      </c>
      <c r="AL285" s="429" t="str">
        <f t="shared" si="310"/>
        <v/>
      </c>
      <c r="AM285" s="429" t="str">
        <f t="shared" si="311"/>
        <v/>
      </c>
      <c r="AN285" s="432"/>
      <c r="AO285" s="432"/>
      <c r="AP285" s="205"/>
      <c r="AQ285" s="205"/>
      <c r="AR285" s="205"/>
      <c r="AS285" s="205"/>
      <c r="AT285" s="205"/>
      <c r="AU285" s="205"/>
      <c r="AV285" s="205"/>
      <c r="AW285" s="205"/>
      <c r="AX285" s="205"/>
      <c r="AY285" s="205"/>
      <c r="AZ285" s="432"/>
      <c r="BU285" s="152">
        <v>263</v>
      </c>
      <c r="BV285" s="433" t="str">
        <f t="shared" si="299"/>
        <v/>
      </c>
      <c r="BW285" s="433" t="str">
        <f t="shared" si="300"/>
        <v/>
      </c>
      <c r="BX285" s="434" t="str">
        <f t="shared" si="301"/>
        <v/>
      </c>
      <c r="BY285" s="205" t="str">
        <f t="shared" si="289"/>
        <v/>
      </c>
      <c r="BZ285" s="205" t="str">
        <f t="shared" si="290"/>
        <v/>
      </c>
      <c r="CA285" s="207" t="str">
        <f t="shared" si="291"/>
        <v/>
      </c>
      <c r="CB285" s="453" t="str">
        <f>IF(BY285="","",COUNTIF(BY$23:BY284,"&lt;1")+1)</f>
        <v/>
      </c>
      <c r="CC285" s="205" t="str">
        <f t="shared" si="292"/>
        <v/>
      </c>
      <c r="CD285" s="436" t="str">
        <f t="shared" si="293"/>
        <v/>
      </c>
      <c r="CE285" s="433" t="str">
        <f t="shared" si="296"/>
        <v/>
      </c>
      <c r="CF285" s="438" t="str">
        <f t="shared" si="294"/>
        <v/>
      </c>
      <c r="CG285" s="433" t="str">
        <f t="shared" si="295"/>
        <v/>
      </c>
      <c r="CH285" s="439"/>
      <c r="CI285" s="205" t="str">
        <f t="shared" si="312"/>
        <v/>
      </c>
      <c r="CJ285" s="205" t="str">
        <f t="shared" si="313"/>
        <v/>
      </c>
      <c r="CK285" s="205" t="str">
        <f>IF(OR(N285="PIPAY450",N285="PIPAY900"),MRIt(J285,M285,V285,N285),IF(N285="OGFConNEW",MRIt(H285,M285,V285,N285),IF(N285="PIOGFCPAY450",MAX(60,(0.3*J285)+35),"")))</f>
        <v/>
      </c>
      <c r="CL285" s="205" t="str">
        <f t="shared" si="314"/>
        <v/>
      </c>
      <c r="CM285" s="208">
        <f t="shared" si="315"/>
        <v>0</v>
      </c>
      <c r="CN285" s="440" t="str">
        <f>IFERROR(IF(N285="60PAY900",ADJ60x(CM285),IF(N285="75PAY450",ADJ75x(CM285),IF(N285="PIPAY900",ADJPoTthick(CM285,CL285),IF(N285="PIPAY450",ADJPoTthin(CM285,CL285),IF(N285="OGFConNEW",ADJPoTogfc(CL285),""))))),"must corr")</f>
        <v/>
      </c>
      <c r="CO285" s="441" t="str">
        <f t="shared" si="316"/>
        <v/>
      </c>
      <c r="CQ285" s="205" t="str">
        <f t="shared" si="317"/>
        <v/>
      </c>
      <c r="CR285" s="205" t="str">
        <f>IF(OR(N285="PIPAY450",N285="PIPAY900",N285="PIOGFCPAY450",N285="75OGFCPAY450"),MRIt(J285,M285,V285,N285),IF(N285="OGFConNEW",MRIt(H285,M285,V285,N285),""))</f>
        <v/>
      </c>
      <c r="CS285" s="205" t="str">
        <f t="shared" si="318"/>
        <v/>
      </c>
      <c r="CT285" s="208" t="str">
        <f t="shared" si="319"/>
        <v/>
      </c>
      <c r="CU285" s="440" t="str">
        <f>IFERROR(IF(N285="60PAY900",ADJ60x(CT285),IF(N285="75PAY450",ADJ75x(CT285),IF(N285="PIPAY900",ADJPoTthick(CT285,CS285),IF(N285="PIPAY450",ADJPoTthin(CT285,CS285),IF(N285="OGFConNEW",ADJPoTogfc(CS285),""))))),"must corr")</f>
        <v/>
      </c>
      <c r="CV285" s="442" t="str">
        <f t="shared" si="320"/>
        <v/>
      </c>
      <c r="CW285" s="443"/>
      <c r="CY285" s="207"/>
      <c r="CZ285" s="444" t="s">
        <v>1876</v>
      </c>
      <c r="DA285" s="445" t="str">
        <f>IFERROR(IF(AZ285=TRUE,corval(CO285,CV285),CO285),CZ285)</f>
        <v/>
      </c>
      <c r="DB285" s="205" t="b">
        <f t="shared" si="321"/>
        <v>0</v>
      </c>
      <c r="DC285" s="205" t="b">
        <f t="shared" si="322"/>
        <v>1</v>
      </c>
      <c r="DD285" s="205" t="b">
        <f t="shared" si="323"/>
        <v>1</v>
      </c>
      <c r="DE285" s="446" t="str">
        <f t="shared" si="324"/>
        <v/>
      </c>
      <c r="DG285" s="208" t="str">
        <f t="shared" si="325"/>
        <v/>
      </c>
      <c r="DH285" s="208">
        <f t="shared" si="326"/>
        <v>0</v>
      </c>
      <c r="DI285" s="205" t="e">
        <f t="shared" si="327"/>
        <v>#VALUE!</v>
      </c>
      <c r="DJ285" s="205" t="e">
        <f t="shared" si="328"/>
        <v>#VALUE!</v>
      </c>
      <c r="DK285" s="205" t="e">
        <f t="shared" si="329"/>
        <v>#VALUE!</v>
      </c>
      <c r="DM285" s="208">
        <f t="shared" si="330"/>
        <v>0</v>
      </c>
      <c r="DN285" s="208">
        <f t="shared" si="331"/>
        <v>0</v>
      </c>
      <c r="DO285" s="205">
        <f t="shared" si="332"/>
        <v>75</v>
      </c>
      <c r="DP285" s="205">
        <f t="shared" si="333"/>
        <v>0</v>
      </c>
      <c r="DQ285" s="446" t="e">
        <f t="shared" ca="1" si="334"/>
        <v>#NAME?</v>
      </c>
      <c r="DR285" s="446" t="e">
        <f t="shared" ca="1" si="335"/>
        <v>#NAME?</v>
      </c>
      <c r="DT285" s="208">
        <f t="shared" si="336"/>
        <v>0</v>
      </c>
      <c r="DU285" s="446" t="e">
        <f t="shared" ca="1" si="337"/>
        <v>#NAME?</v>
      </c>
      <c r="DV285" s="446" t="e">
        <f t="shared" ca="1" si="338"/>
        <v>#NAME?</v>
      </c>
    </row>
    <row r="286" spans="1:126" ht="16.5" thickBot="1" x14ac:dyDescent="0.3">
      <c r="A286" s="448" t="str">
        <f>IFERROR(ROUNDUP(IF(OR(N286="PIPAY450",N286="PIPAY900"),MRIt(J286,M286,V286,N286),IF(N286="PIOGFCPAY450",MAX(60,(0.3*J286)+35),"")),1),"")</f>
        <v/>
      </c>
      <c r="B286" s="413">
        <v>264</v>
      </c>
      <c r="C286" s="414"/>
      <c r="D286" s="449"/>
      <c r="E286" s="457" t="str">
        <f>IF('EXIST IP'!A265="","",'EXIST IP'!A265)</f>
        <v/>
      </c>
      <c r="F286" s="458" t="str">
        <f>IF('EXIST IP'!B265="","",'EXIST IP'!B265)</f>
        <v/>
      </c>
      <c r="G286" s="458" t="str">
        <f>IF('EXIST IP'!C265="","",'EXIST IP'!C265)</f>
        <v/>
      </c>
      <c r="H286" s="459" t="str">
        <f>IF('EXIST IP'!D265="","",'EXIST IP'!D265)</f>
        <v/>
      </c>
      <c r="I286" s="460" t="str">
        <f>IF(BASELINE!D265="","",BASELINE!D265)</f>
        <v/>
      </c>
      <c r="J286" s="420"/>
      <c r="K286" s="421"/>
      <c r="L286" s="422" t="str">
        <f>IF(FINAL!D265=0,"",FINAL!D265)</f>
        <v/>
      </c>
      <c r="M286" s="421"/>
      <c r="N286" s="421"/>
      <c r="O286" s="421"/>
      <c r="P286" s="423" t="str">
        <f t="shared" si="302"/>
        <v/>
      </c>
      <c r="Q286" s="424" t="str">
        <f t="shared" si="303"/>
        <v/>
      </c>
      <c r="R286" s="456"/>
      <c r="S286" s="452" t="str">
        <f t="shared" si="279"/>
        <v/>
      </c>
      <c r="T286" s="427" t="str">
        <f>IF(OR(BASELINE!I265&gt;BASELINE!J265,FINAL!I265&gt;FINAL!J265),"M.D.","")</f>
        <v/>
      </c>
      <c r="U286" s="428" t="str">
        <f t="shared" si="304"/>
        <v/>
      </c>
      <c r="V286" s="429" t="str">
        <f t="shared" si="305"/>
        <v/>
      </c>
      <c r="W286" s="429" t="str">
        <f t="shared" si="306"/>
        <v/>
      </c>
      <c r="X286" s="430" t="str">
        <f t="shared" si="280"/>
        <v/>
      </c>
      <c r="Y286" s="429" t="str">
        <f t="shared" si="281"/>
        <v/>
      </c>
      <c r="Z286" s="429" t="str">
        <f t="shared" si="282"/>
        <v/>
      </c>
      <c r="AA286" s="429" t="str">
        <f t="shared" si="283"/>
        <v/>
      </c>
      <c r="AB286" s="429" t="str">
        <f t="shared" si="284"/>
        <v/>
      </c>
      <c r="AC286" s="429" t="str">
        <f t="shared" si="285"/>
        <v/>
      </c>
      <c r="AD286" s="429" t="str">
        <f t="shared" si="286"/>
        <v/>
      </c>
      <c r="AE286" s="429" t="str">
        <f t="shared" si="307"/>
        <v/>
      </c>
      <c r="AF286" s="429" t="str">
        <f t="shared" si="297"/>
        <v/>
      </c>
      <c r="AG286" s="429" t="str">
        <f t="shared" si="287"/>
        <v/>
      </c>
      <c r="AH286" s="429" t="str">
        <f t="shared" si="288"/>
        <v/>
      </c>
      <c r="AI286" s="431" t="str">
        <f t="shared" si="298"/>
        <v/>
      </c>
      <c r="AJ286" s="429" t="str">
        <f t="shared" si="308"/>
        <v/>
      </c>
      <c r="AK286" s="429" t="str">
        <f t="shared" si="309"/>
        <v/>
      </c>
      <c r="AL286" s="429" t="str">
        <f t="shared" si="310"/>
        <v/>
      </c>
      <c r="AM286" s="429" t="str">
        <f t="shared" si="311"/>
        <v/>
      </c>
      <c r="AN286" s="432"/>
      <c r="AO286" s="432"/>
      <c r="AP286" s="205"/>
      <c r="AQ286" s="205"/>
      <c r="AR286" s="205"/>
      <c r="AS286" s="205"/>
      <c r="AT286" s="205"/>
      <c r="AU286" s="205"/>
      <c r="AV286" s="205"/>
      <c r="AW286" s="205"/>
      <c r="AX286" s="205"/>
      <c r="AY286" s="205"/>
      <c r="AZ286" s="432"/>
      <c r="BU286" s="152">
        <v>264</v>
      </c>
      <c r="BV286" s="433" t="str">
        <f t="shared" si="299"/>
        <v/>
      </c>
      <c r="BW286" s="433" t="str">
        <f t="shared" si="300"/>
        <v/>
      </c>
      <c r="BX286" s="434" t="str">
        <f t="shared" si="301"/>
        <v/>
      </c>
      <c r="BY286" s="205" t="str">
        <f t="shared" si="289"/>
        <v/>
      </c>
      <c r="BZ286" s="205" t="str">
        <f t="shared" si="290"/>
        <v/>
      </c>
      <c r="CA286" s="207" t="str">
        <f t="shared" si="291"/>
        <v/>
      </c>
      <c r="CB286" s="453" t="str">
        <f>IF(BY286="","",COUNTIF(BY$23:BY285,"&lt;1")+1)</f>
        <v/>
      </c>
      <c r="CC286" s="205" t="str">
        <f t="shared" si="292"/>
        <v/>
      </c>
      <c r="CD286" s="436" t="str">
        <f t="shared" si="293"/>
        <v/>
      </c>
      <c r="CE286" s="433" t="str">
        <f t="shared" si="296"/>
        <v/>
      </c>
      <c r="CF286" s="438" t="str">
        <f t="shared" si="294"/>
        <v/>
      </c>
      <c r="CG286" s="433" t="str">
        <f t="shared" si="295"/>
        <v/>
      </c>
      <c r="CH286" s="439"/>
      <c r="CI286" s="205" t="str">
        <f t="shared" si="312"/>
        <v/>
      </c>
      <c r="CJ286" s="205" t="str">
        <f t="shared" si="313"/>
        <v/>
      </c>
      <c r="CK286" s="205" t="str">
        <f>IF(OR(N286="PIPAY450",N286="PIPAY900"),MRIt(J286,M286,V286,N286),IF(N286="OGFConNEW",MRIt(H286,M286,V286,N286),IF(N286="PIOGFCPAY450",MAX(60,(0.3*J286)+35),"")))</f>
        <v/>
      </c>
      <c r="CL286" s="205" t="str">
        <f t="shared" si="314"/>
        <v/>
      </c>
      <c r="CM286" s="208">
        <f t="shared" si="315"/>
        <v>0</v>
      </c>
      <c r="CN286" s="440" t="str">
        <f>IFERROR(IF(N286="60PAY900",ADJ60x(CM286),IF(N286="75PAY450",ADJ75x(CM286),IF(N286="PIPAY900",ADJPoTthick(CM286,CL286),IF(N286="PIPAY450",ADJPoTthin(CM286,CL286),IF(N286="OGFConNEW",ADJPoTogfc(CL286),""))))),"must corr")</f>
        <v/>
      </c>
      <c r="CO286" s="441" t="str">
        <f t="shared" si="316"/>
        <v/>
      </c>
      <c r="CQ286" s="205" t="str">
        <f t="shared" si="317"/>
        <v/>
      </c>
      <c r="CR286" s="205" t="str">
        <f>IF(OR(N286="PIPAY450",N286="PIPAY900",N286="PIOGFCPAY450",N286="75OGFCPAY450"),MRIt(J286,M286,V286,N286),IF(N286="OGFConNEW",MRIt(H286,M286,V286,N286),""))</f>
        <v/>
      </c>
      <c r="CS286" s="205" t="str">
        <f t="shared" si="318"/>
        <v/>
      </c>
      <c r="CT286" s="208" t="str">
        <f t="shared" si="319"/>
        <v/>
      </c>
      <c r="CU286" s="440" t="str">
        <f>IFERROR(IF(N286="60PAY900",ADJ60x(CT286),IF(N286="75PAY450",ADJ75x(CT286),IF(N286="PIPAY900",ADJPoTthick(CT286,CS286),IF(N286="PIPAY450",ADJPoTthin(CT286,CS286),IF(N286="OGFConNEW",ADJPoTogfc(CS286),""))))),"must corr")</f>
        <v/>
      </c>
      <c r="CV286" s="442" t="str">
        <f t="shared" si="320"/>
        <v/>
      </c>
      <c r="CW286" s="443"/>
      <c r="CY286" s="207"/>
      <c r="CZ286" s="444" t="s">
        <v>1876</v>
      </c>
      <c r="DA286" s="445" t="str">
        <f>IFERROR(IF(AZ286=TRUE,corval(CO286,CV286),CO286),CZ286)</f>
        <v/>
      </c>
      <c r="DB286" s="205" t="b">
        <f t="shared" si="321"/>
        <v>0</v>
      </c>
      <c r="DC286" s="205" t="b">
        <f t="shared" si="322"/>
        <v>1</v>
      </c>
      <c r="DD286" s="205" t="b">
        <f t="shared" si="323"/>
        <v>1</v>
      </c>
      <c r="DE286" s="446" t="str">
        <f t="shared" si="324"/>
        <v/>
      </c>
      <c r="DG286" s="208" t="str">
        <f t="shared" si="325"/>
        <v/>
      </c>
      <c r="DH286" s="208">
        <f t="shared" si="326"/>
        <v>0</v>
      </c>
      <c r="DI286" s="205" t="e">
        <f t="shared" si="327"/>
        <v>#VALUE!</v>
      </c>
      <c r="DJ286" s="205" t="e">
        <f t="shared" si="328"/>
        <v>#VALUE!</v>
      </c>
      <c r="DK286" s="205" t="e">
        <f t="shared" si="329"/>
        <v>#VALUE!</v>
      </c>
      <c r="DM286" s="208">
        <f t="shared" si="330"/>
        <v>0</v>
      </c>
      <c r="DN286" s="208">
        <f t="shared" si="331"/>
        <v>0</v>
      </c>
      <c r="DO286" s="205">
        <f t="shared" si="332"/>
        <v>75</v>
      </c>
      <c r="DP286" s="205">
        <f t="shared" si="333"/>
        <v>0</v>
      </c>
      <c r="DQ286" s="446" t="e">
        <f t="shared" ca="1" si="334"/>
        <v>#NAME?</v>
      </c>
      <c r="DR286" s="446" t="e">
        <f t="shared" ca="1" si="335"/>
        <v>#NAME?</v>
      </c>
      <c r="DT286" s="208">
        <f t="shared" si="336"/>
        <v>0</v>
      </c>
      <c r="DU286" s="446" t="e">
        <f t="shared" ca="1" si="337"/>
        <v>#NAME?</v>
      </c>
      <c r="DV286" s="446" t="e">
        <f t="shared" ca="1" si="338"/>
        <v>#NAME?</v>
      </c>
    </row>
    <row r="287" spans="1:126" ht="15" customHeight="1" x14ac:dyDescent="0.25">
      <c r="A287" s="448" t="str">
        <f>IFERROR(ROUNDUP(IF(OR(N287="PIPAY450",N287="PIPAY900"),MRIt(J287,M287,V287,N287),IF(N287="PIOGFCPAY450",MAX(60,(0.3*J287)+35),"")),1),"")</f>
        <v/>
      </c>
      <c r="B287" s="413">
        <v>265</v>
      </c>
      <c r="C287" s="414"/>
      <c r="D287" s="449"/>
      <c r="E287" s="416" t="str">
        <f>IF('EXIST IP'!A266="","",'EXIST IP'!A266)</f>
        <v/>
      </c>
      <c r="F287" s="450" t="str">
        <f>IF('EXIST IP'!B266="","",'EXIST IP'!B266)</f>
        <v/>
      </c>
      <c r="G287" s="450" t="str">
        <f>IF('EXIST IP'!C266="","",'EXIST IP'!C266)</f>
        <v/>
      </c>
      <c r="H287" s="418" t="str">
        <f>IF('EXIST IP'!D266="","",'EXIST IP'!D266)</f>
        <v/>
      </c>
      <c r="I287" s="451" t="str">
        <f>IF(BASELINE!D266="","",BASELINE!D266)</f>
        <v/>
      </c>
      <c r="J287" s="420"/>
      <c r="K287" s="421"/>
      <c r="L287" s="422" t="str">
        <f>IF(FINAL!D266=0,"",FINAL!D266)</f>
        <v/>
      </c>
      <c r="M287" s="421"/>
      <c r="N287" s="421"/>
      <c r="O287" s="421"/>
      <c r="P287" s="423" t="str">
        <f t="shared" si="302"/>
        <v/>
      </c>
      <c r="Q287" s="424" t="str">
        <f t="shared" si="303"/>
        <v/>
      </c>
      <c r="R287" s="456"/>
      <c r="S287" s="452" t="str">
        <f t="shared" si="279"/>
        <v/>
      </c>
      <c r="T287" s="427" t="str">
        <f>IF(OR(BASELINE!I266&gt;BASELINE!J266,FINAL!I266&gt;FINAL!J266),"M.D.","")</f>
        <v/>
      </c>
      <c r="U287" s="428" t="str">
        <f t="shared" si="304"/>
        <v/>
      </c>
      <c r="V287" s="429" t="str">
        <f t="shared" si="305"/>
        <v/>
      </c>
      <c r="W287" s="429" t="str">
        <f t="shared" si="306"/>
        <v/>
      </c>
      <c r="X287" s="430" t="str">
        <f t="shared" si="280"/>
        <v/>
      </c>
      <c r="Y287" s="429" t="str">
        <f t="shared" si="281"/>
        <v/>
      </c>
      <c r="Z287" s="429" t="str">
        <f t="shared" si="282"/>
        <v/>
      </c>
      <c r="AA287" s="429" t="str">
        <f t="shared" si="283"/>
        <v/>
      </c>
      <c r="AB287" s="429" t="str">
        <f t="shared" si="284"/>
        <v/>
      </c>
      <c r="AC287" s="429" t="str">
        <f t="shared" si="285"/>
        <v/>
      </c>
      <c r="AD287" s="429" t="str">
        <f t="shared" si="286"/>
        <v/>
      </c>
      <c r="AE287" s="429" t="str">
        <f t="shared" si="307"/>
        <v/>
      </c>
      <c r="AF287" s="429" t="str">
        <f t="shared" si="297"/>
        <v/>
      </c>
      <c r="AG287" s="429" t="str">
        <f t="shared" si="287"/>
        <v/>
      </c>
      <c r="AH287" s="429" t="str">
        <f t="shared" si="288"/>
        <v/>
      </c>
      <c r="AI287" s="431" t="str">
        <f t="shared" si="298"/>
        <v/>
      </c>
      <c r="AJ287" s="429" t="str">
        <f t="shared" si="308"/>
        <v/>
      </c>
      <c r="AK287" s="429" t="str">
        <f t="shared" si="309"/>
        <v/>
      </c>
      <c r="AL287" s="429" t="str">
        <f t="shared" si="310"/>
        <v/>
      </c>
      <c r="AM287" s="429" t="str">
        <f t="shared" si="311"/>
        <v/>
      </c>
      <c r="AN287" s="432"/>
      <c r="AO287" s="432"/>
      <c r="AP287" s="205"/>
      <c r="AQ287" s="205"/>
      <c r="AR287" s="205"/>
      <c r="AS287" s="205"/>
      <c r="AT287" s="205"/>
      <c r="AU287" s="205"/>
      <c r="AV287" s="205"/>
      <c r="AW287" s="205"/>
      <c r="AX287" s="205"/>
      <c r="AY287" s="205"/>
      <c r="AZ287" s="432"/>
      <c r="BU287" s="152">
        <v>265</v>
      </c>
      <c r="BV287" s="433" t="str">
        <f t="shared" si="299"/>
        <v/>
      </c>
      <c r="BW287" s="433" t="str">
        <f t="shared" si="300"/>
        <v/>
      </c>
      <c r="BX287" s="434" t="str">
        <f t="shared" si="301"/>
        <v/>
      </c>
      <c r="BY287" s="205" t="str">
        <f t="shared" si="289"/>
        <v/>
      </c>
      <c r="BZ287" s="205" t="str">
        <f t="shared" si="290"/>
        <v/>
      </c>
      <c r="CA287" s="207" t="str">
        <f t="shared" si="291"/>
        <v/>
      </c>
      <c r="CB287" s="453" t="str">
        <f>IF(BY287="","",COUNTIF(BY$23:BY286,"&lt;1")+1)</f>
        <v/>
      </c>
      <c r="CC287" s="205" t="str">
        <f t="shared" si="292"/>
        <v/>
      </c>
      <c r="CD287" s="436" t="str">
        <f t="shared" si="293"/>
        <v/>
      </c>
      <c r="CE287" s="433" t="str">
        <f t="shared" si="296"/>
        <v/>
      </c>
      <c r="CF287" s="438" t="str">
        <f t="shared" si="294"/>
        <v/>
      </c>
      <c r="CG287" s="433" t="str">
        <f t="shared" si="295"/>
        <v/>
      </c>
      <c r="CH287" s="439"/>
      <c r="CI287" s="205" t="str">
        <f t="shared" si="312"/>
        <v/>
      </c>
      <c r="CJ287" s="205" t="str">
        <f t="shared" si="313"/>
        <v/>
      </c>
      <c r="CK287" s="205" t="str">
        <f>IF(OR(N287="PIPAY450",N287="PIPAY900"),MRIt(J287,M287,V287,N287),IF(N287="OGFConNEW",MRIt(H287,M287,V287,N287),IF(N287="PIOGFCPAY450",MAX(60,(0.3*J287)+35),"")))</f>
        <v/>
      </c>
      <c r="CL287" s="205" t="str">
        <f t="shared" si="314"/>
        <v/>
      </c>
      <c r="CM287" s="208">
        <f t="shared" si="315"/>
        <v>0</v>
      </c>
      <c r="CN287" s="440" t="str">
        <f>IFERROR(IF(N287="60PAY900",ADJ60x(CM287),IF(N287="75PAY450",ADJ75x(CM287),IF(N287="PIPAY900",ADJPoTthick(CM287,CL287),IF(N287="PIPAY450",ADJPoTthin(CM287,CL287),IF(N287="OGFConNEW",ADJPoTogfc(CL287),""))))),"must corr")</f>
        <v/>
      </c>
      <c r="CO287" s="441" t="str">
        <f t="shared" si="316"/>
        <v/>
      </c>
      <c r="CQ287" s="205" t="str">
        <f t="shared" si="317"/>
        <v/>
      </c>
      <c r="CR287" s="205" t="str">
        <f>IF(OR(N287="PIPAY450",N287="PIPAY900",N287="PIOGFCPAY450",N287="75OGFCPAY450"),MRIt(J287,M287,V287,N287),IF(N287="OGFConNEW",MRIt(H287,M287,V287,N287),""))</f>
        <v/>
      </c>
      <c r="CS287" s="205" t="str">
        <f t="shared" si="318"/>
        <v/>
      </c>
      <c r="CT287" s="208" t="str">
        <f t="shared" si="319"/>
        <v/>
      </c>
      <c r="CU287" s="440" t="str">
        <f>IFERROR(IF(N287="60PAY900",ADJ60x(CT287),IF(N287="75PAY450",ADJ75x(CT287),IF(N287="PIPAY900",ADJPoTthick(CT287,CS287),IF(N287="PIPAY450",ADJPoTthin(CT287,CS287),IF(N287="OGFConNEW",ADJPoTogfc(CS287),""))))),"must corr")</f>
        <v/>
      </c>
      <c r="CV287" s="442" t="str">
        <f t="shared" si="320"/>
        <v/>
      </c>
      <c r="CW287" s="443"/>
      <c r="CY287" s="207"/>
      <c r="CZ287" s="444" t="s">
        <v>1876</v>
      </c>
      <c r="DA287" s="445" t="str">
        <f>IFERROR(IF(AZ287=TRUE,corval(CO287,CV287),CO287),CZ287)</f>
        <v/>
      </c>
      <c r="DB287" s="205" t="b">
        <f t="shared" si="321"/>
        <v>0</v>
      </c>
      <c r="DC287" s="205" t="b">
        <f t="shared" si="322"/>
        <v>1</v>
      </c>
      <c r="DD287" s="205" t="b">
        <f t="shared" si="323"/>
        <v>1</v>
      </c>
      <c r="DE287" s="446" t="str">
        <f t="shared" si="324"/>
        <v/>
      </c>
      <c r="DG287" s="208" t="str">
        <f t="shared" si="325"/>
        <v/>
      </c>
      <c r="DH287" s="208">
        <f t="shared" si="326"/>
        <v>0</v>
      </c>
      <c r="DI287" s="205" t="e">
        <f t="shared" si="327"/>
        <v>#VALUE!</v>
      </c>
      <c r="DJ287" s="205" t="e">
        <f t="shared" si="328"/>
        <v>#VALUE!</v>
      </c>
      <c r="DK287" s="205" t="e">
        <f t="shared" si="329"/>
        <v>#VALUE!</v>
      </c>
      <c r="DM287" s="208">
        <f t="shared" si="330"/>
        <v>0</v>
      </c>
      <c r="DN287" s="208">
        <f t="shared" si="331"/>
        <v>0</v>
      </c>
      <c r="DO287" s="205">
        <f t="shared" si="332"/>
        <v>75</v>
      </c>
      <c r="DP287" s="205">
        <f t="shared" si="333"/>
        <v>0</v>
      </c>
      <c r="DQ287" s="446" t="e">
        <f t="shared" ca="1" si="334"/>
        <v>#NAME?</v>
      </c>
      <c r="DR287" s="446" t="e">
        <f t="shared" ca="1" si="335"/>
        <v>#NAME?</v>
      </c>
      <c r="DT287" s="208">
        <f t="shared" si="336"/>
        <v>0</v>
      </c>
      <c r="DU287" s="446" t="e">
        <f t="shared" ca="1" si="337"/>
        <v>#NAME?</v>
      </c>
      <c r="DV287" s="446" t="e">
        <f t="shared" ca="1" si="338"/>
        <v>#NAME?</v>
      </c>
    </row>
    <row r="288" spans="1:126" ht="16.5" thickBot="1" x14ac:dyDescent="0.3">
      <c r="A288" s="448" t="str">
        <f>IFERROR(ROUNDUP(IF(OR(N288="PIPAY450",N288="PIPAY900"),MRIt(J288,M288,V288,N288),IF(N288="PIOGFCPAY450",MAX(60,(0.3*J288)+35),"")),1),"")</f>
        <v/>
      </c>
      <c r="B288" s="413">
        <v>266</v>
      </c>
      <c r="C288" s="414"/>
      <c r="D288" s="449"/>
      <c r="E288" s="457" t="str">
        <f>IF('EXIST IP'!A267="","",'EXIST IP'!A267)</f>
        <v/>
      </c>
      <c r="F288" s="458" t="str">
        <f>IF('EXIST IP'!B267="","",'EXIST IP'!B267)</f>
        <v/>
      </c>
      <c r="G288" s="458" t="str">
        <f>IF('EXIST IP'!C267="","",'EXIST IP'!C267)</f>
        <v/>
      </c>
      <c r="H288" s="459" t="str">
        <f>IF('EXIST IP'!D267="","",'EXIST IP'!D267)</f>
        <v/>
      </c>
      <c r="I288" s="460" t="str">
        <f>IF(BASELINE!D267="","",BASELINE!D267)</f>
        <v/>
      </c>
      <c r="J288" s="420"/>
      <c r="K288" s="421"/>
      <c r="L288" s="422" t="str">
        <f>IF(FINAL!D267=0,"",FINAL!D267)</f>
        <v/>
      </c>
      <c r="M288" s="421"/>
      <c r="N288" s="421"/>
      <c r="O288" s="421"/>
      <c r="P288" s="423" t="str">
        <f t="shared" si="302"/>
        <v/>
      </c>
      <c r="Q288" s="424" t="str">
        <f t="shared" si="303"/>
        <v/>
      </c>
      <c r="R288" s="456"/>
      <c r="S288" s="452" t="str">
        <f t="shared" si="279"/>
        <v/>
      </c>
      <c r="T288" s="427" t="str">
        <f>IF(OR(BASELINE!I267&gt;BASELINE!J267,FINAL!I267&gt;FINAL!J267),"M.D.","")</f>
        <v/>
      </c>
      <c r="U288" s="428" t="str">
        <f t="shared" si="304"/>
        <v/>
      </c>
      <c r="V288" s="429" t="str">
        <f t="shared" si="305"/>
        <v/>
      </c>
      <c r="W288" s="429" t="str">
        <f t="shared" si="306"/>
        <v/>
      </c>
      <c r="X288" s="430" t="str">
        <f t="shared" si="280"/>
        <v/>
      </c>
      <c r="Y288" s="429" t="str">
        <f t="shared" si="281"/>
        <v/>
      </c>
      <c r="Z288" s="429" t="str">
        <f t="shared" si="282"/>
        <v/>
      </c>
      <c r="AA288" s="429" t="str">
        <f t="shared" si="283"/>
        <v/>
      </c>
      <c r="AB288" s="429" t="str">
        <f t="shared" si="284"/>
        <v/>
      </c>
      <c r="AC288" s="429" t="str">
        <f t="shared" si="285"/>
        <v/>
      </c>
      <c r="AD288" s="429" t="str">
        <f t="shared" si="286"/>
        <v/>
      </c>
      <c r="AE288" s="429" t="str">
        <f t="shared" si="307"/>
        <v/>
      </c>
      <c r="AF288" s="429" t="str">
        <f t="shared" si="297"/>
        <v/>
      </c>
      <c r="AG288" s="429" t="str">
        <f t="shared" si="287"/>
        <v/>
      </c>
      <c r="AH288" s="429" t="str">
        <f t="shared" si="288"/>
        <v/>
      </c>
      <c r="AI288" s="431" t="str">
        <f t="shared" si="298"/>
        <v/>
      </c>
      <c r="AJ288" s="429" t="str">
        <f t="shared" si="308"/>
        <v/>
      </c>
      <c r="AK288" s="429" t="str">
        <f t="shared" si="309"/>
        <v/>
      </c>
      <c r="AL288" s="429" t="str">
        <f t="shared" si="310"/>
        <v/>
      </c>
      <c r="AM288" s="429" t="str">
        <f t="shared" si="311"/>
        <v/>
      </c>
      <c r="AN288" s="432"/>
      <c r="AO288" s="432"/>
      <c r="AP288" s="205"/>
      <c r="AQ288" s="205"/>
      <c r="AR288" s="205"/>
      <c r="AS288" s="205"/>
      <c r="AT288" s="205"/>
      <c r="AU288" s="205"/>
      <c r="AV288" s="205"/>
      <c r="AW288" s="205"/>
      <c r="AX288" s="205"/>
      <c r="AY288" s="205"/>
      <c r="AZ288" s="432"/>
      <c r="BU288" s="152">
        <v>266</v>
      </c>
      <c r="BV288" s="433" t="str">
        <f t="shared" si="299"/>
        <v/>
      </c>
      <c r="BW288" s="433" t="str">
        <f t="shared" si="300"/>
        <v/>
      </c>
      <c r="BX288" s="434" t="str">
        <f t="shared" si="301"/>
        <v/>
      </c>
      <c r="BY288" s="205" t="str">
        <f t="shared" si="289"/>
        <v/>
      </c>
      <c r="BZ288" s="205" t="str">
        <f t="shared" si="290"/>
        <v/>
      </c>
      <c r="CA288" s="207" t="str">
        <f t="shared" si="291"/>
        <v/>
      </c>
      <c r="CB288" s="453" t="str">
        <f>IF(BY288="","",COUNTIF(BY$23:BY287,"&lt;1")+1)</f>
        <v/>
      </c>
      <c r="CC288" s="205" t="str">
        <f t="shared" si="292"/>
        <v/>
      </c>
      <c r="CD288" s="436" t="str">
        <f t="shared" si="293"/>
        <v/>
      </c>
      <c r="CE288" s="433" t="str">
        <f t="shared" si="296"/>
        <v/>
      </c>
      <c r="CF288" s="438" t="str">
        <f t="shared" si="294"/>
        <v/>
      </c>
      <c r="CG288" s="433" t="str">
        <f t="shared" si="295"/>
        <v/>
      </c>
      <c r="CH288" s="439"/>
      <c r="CI288" s="205" t="str">
        <f t="shared" si="312"/>
        <v/>
      </c>
      <c r="CJ288" s="205" t="str">
        <f t="shared" si="313"/>
        <v/>
      </c>
      <c r="CK288" s="205" t="str">
        <f>IF(OR(N288="PIPAY450",N288="PIPAY900"),MRIt(J288,M288,V288,N288),IF(N288="OGFConNEW",MRIt(H288,M288,V288,N288),IF(N288="PIOGFCPAY450",MAX(60,(0.3*J288)+35),"")))</f>
        <v/>
      </c>
      <c r="CL288" s="205" t="str">
        <f t="shared" si="314"/>
        <v/>
      </c>
      <c r="CM288" s="208">
        <f t="shared" si="315"/>
        <v>0</v>
      </c>
      <c r="CN288" s="440" t="str">
        <f>IFERROR(IF(N288="60PAY900",ADJ60x(CM288),IF(N288="75PAY450",ADJ75x(CM288),IF(N288="PIPAY900",ADJPoTthick(CM288,CL288),IF(N288="PIPAY450",ADJPoTthin(CM288,CL288),IF(N288="OGFConNEW",ADJPoTogfc(CL288),""))))),"must corr")</f>
        <v/>
      </c>
      <c r="CO288" s="441" t="str">
        <f t="shared" si="316"/>
        <v/>
      </c>
      <c r="CQ288" s="205" t="str">
        <f t="shared" si="317"/>
        <v/>
      </c>
      <c r="CR288" s="205" t="str">
        <f>IF(OR(N288="PIPAY450",N288="PIPAY900",N288="PIOGFCPAY450",N288="75OGFCPAY450"),MRIt(J288,M288,V288,N288),IF(N288="OGFConNEW",MRIt(H288,M288,V288,N288),""))</f>
        <v/>
      </c>
      <c r="CS288" s="205" t="str">
        <f t="shared" si="318"/>
        <v/>
      </c>
      <c r="CT288" s="208" t="str">
        <f t="shared" si="319"/>
        <v/>
      </c>
      <c r="CU288" s="440" t="str">
        <f>IFERROR(IF(N288="60PAY900",ADJ60x(CT288),IF(N288="75PAY450",ADJ75x(CT288),IF(N288="PIPAY900",ADJPoTthick(CT288,CS288),IF(N288="PIPAY450",ADJPoTthin(CT288,CS288),IF(N288="OGFConNEW",ADJPoTogfc(CS288),""))))),"must corr")</f>
        <v/>
      </c>
      <c r="CV288" s="442" t="str">
        <f t="shared" si="320"/>
        <v/>
      </c>
      <c r="CW288" s="443"/>
      <c r="CY288" s="207"/>
      <c r="CZ288" s="444" t="s">
        <v>1876</v>
      </c>
      <c r="DA288" s="445" t="str">
        <f>IFERROR(IF(AZ288=TRUE,corval(CO288,CV288),CO288),CZ288)</f>
        <v/>
      </c>
      <c r="DB288" s="205" t="b">
        <f t="shared" si="321"/>
        <v>0</v>
      </c>
      <c r="DC288" s="205" t="b">
        <f t="shared" si="322"/>
        <v>1</v>
      </c>
      <c r="DD288" s="205" t="b">
        <f t="shared" si="323"/>
        <v>1</v>
      </c>
      <c r="DE288" s="446" t="str">
        <f t="shared" si="324"/>
        <v/>
      </c>
      <c r="DG288" s="208" t="str">
        <f t="shared" si="325"/>
        <v/>
      </c>
      <c r="DH288" s="208">
        <f t="shared" si="326"/>
        <v>0</v>
      </c>
      <c r="DI288" s="205" t="e">
        <f t="shared" si="327"/>
        <v>#VALUE!</v>
      </c>
      <c r="DJ288" s="205" t="e">
        <f t="shared" si="328"/>
        <v>#VALUE!</v>
      </c>
      <c r="DK288" s="205" t="e">
        <f t="shared" si="329"/>
        <v>#VALUE!</v>
      </c>
      <c r="DM288" s="208">
        <f t="shared" si="330"/>
        <v>0</v>
      </c>
      <c r="DN288" s="208">
        <f t="shared" si="331"/>
        <v>0</v>
      </c>
      <c r="DO288" s="205">
        <f t="shared" si="332"/>
        <v>75</v>
      </c>
      <c r="DP288" s="205">
        <f t="shared" si="333"/>
        <v>0</v>
      </c>
      <c r="DQ288" s="446" t="e">
        <f t="shared" ca="1" si="334"/>
        <v>#NAME?</v>
      </c>
      <c r="DR288" s="446" t="e">
        <f t="shared" ca="1" si="335"/>
        <v>#NAME?</v>
      </c>
      <c r="DT288" s="208">
        <f t="shared" si="336"/>
        <v>0</v>
      </c>
      <c r="DU288" s="446" t="e">
        <f t="shared" ca="1" si="337"/>
        <v>#NAME?</v>
      </c>
      <c r="DV288" s="446" t="e">
        <f t="shared" ca="1" si="338"/>
        <v>#NAME?</v>
      </c>
    </row>
    <row r="289" spans="1:126" ht="15.75" x14ac:dyDescent="0.25">
      <c r="A289" s="448" t="str">
        <f>IFERROR(ROUNDUP(IF(OR(N289="PIPAY450",N289="PIPAY900"),MRIt(J289,M289,V289,N289),IF(N289="PIOGFCPAY450",MAX(60,(0.3*J289)+35),"")),1),"")</f>
        <v/>
      </c>
      <c r="B289" s="413">
        <v>267</v>
      </c>
      <c r="C289" s="414"/>
      <c r="D289" s="449"/>
      <c r="E289" s="416" t="str">
        <f>IF('EXIST IP'!A268="","",'EXIST IP'!A268)</f>
        <v/>
      </c>
      <c r="F289" s="450" t="str">
        <f>IF('EXIST IP'!B268="","",'EXIST IP'!B268)</f>
        <v/>
      </c>
      <c r="G289" s="450" t="str">
        <f>IF('EXIST IP'!C268="","",'EXIST IP'!C268)</f>
        <v/>
      </c>
      <c r="H289" s="418" t="str">
        <f>IF('EXIST IP'!D268="","",'EXIST IP'!D268)</f>
        <v/>
      </c>
      <c r="I289" s="451" t="str">
        <f>IF(BASELINE!D268="","",BASELINE!D268)</f>
        <v/>
      </c>
      <c r="J289" s="420"/>
      <c r="K289" s="421"/>
      <c r="L289" s="422" t="str">
        <f>IF(FINAL!D268=0,"",FINAL!D268)</f>
        <v/>
      </c>
      <c r="M289" s="421"/>
      <c r="N289" s="421"/>
      <c r="O289" s="421"/>
      <c r="P289" s="423" t="str">
        <f t="shared" si="302"/>
        <v/>
      </c>
      <c r="Q289" s="424" t="str">
        <f t="shared" si="303"/>
        <v/>
      </c>
      <c r="R289" s="456"/>
      <c r="S289" s="452" t="str">
        <f t="shared" si="279"/>
        <v/>
      </c>
      <c r="T289" s="427" t="str">
        <f>IF(OR(BASELINE!I268&gt;BASELINE!J268,FINAL!I268&gt;FINAL!J268),"M.D.","")</f>
        <v/>
      </c>
      <c r="U289" s="428" t="str">
        <f t="shared" si="304"/>
        <v/>
      </c>
      <c r="V289" s="429" t="str">
        <f t="shared" si="305"/>
        <v/>
      </c>
      <c r="W289" s="429" t="str">
        <f t="shared" si="306"/>
        <v/>
      </c>
      <c r="X289" s="430" t="str">
        <f t="shared" si="280"/>
        <v/>
      </c>
      <c r="Y289" s="429" t="str">
        <f t="shared" si="281"/>
        <v/>
      </c>
      <c r="Z289" s="429" t="str">
        <f t="shared" si="282"/>
        <v/>
      </c>
      <c r="AA289" s="429" t="str">
        <f t="shared" si="283"/>
        <v/>
      </c>
      <c r="AB289" s="429" t="str">
        <f t="shared" si="284"/>
        <v/>
      </c>
      <c r="AC289" s="429" t="str">
        <f t="shared" si="285"/>
        <v/>
      </c>
      <c r="AD289" s="429" t="str">
        <f t="shared" si="286"/>
        <v/>
      </c>
      <c r="AE289" s="429" t="str">
        <f t="shared" si="307"/>
        <v/>
      </c>
      <c r="AF289" s="429" t="str">
        <f t="shared" si="297"/>
        <v/>
      </c>
      <c r="AG289" s="429" t="str">
        <f t="shared" si="287"/>
        <v/>
      </c>
      <c r="AH289" s="429" t="str">
        <f t="shared" si="288"/>
        <v/>
      </c>
      <c r="AI289" s="431" t="str">
        <f t="shared" si="298"/>
        <v/>
      </c>
      <c r="AJ289" s="429" t="str">
        <f t="shared" si="308"/>
        <v/>
      </c>
      <c r="AK289" s="429" t="str">
        <f t="shared" si="309"/>
        <v/>
      </c>
      <c r="AL289" s="429" t="str">
        <f t="shared" si="310"/>
        <v/>
      </c>
      <c r="AM289" s="429" t="str">
        <f t="shared" si="311"/>
        <v/>
      </c>
      <c r="AN289" s="432"/>
      <c r="AO289" s="432"/>
      <c r="AP289" s="205"/>
      <c r="AQ289" s="205"/>
      <c r="AR289" s="205"/>
      <c r="AS289" s="205"/>
      <c r="AT289" s="205"/>
      <c r="AU289" s="205"/>
      <c r="AV289" s="205"/>
      <c r="AW289" s="205"/>
      <c r="AX289" s="205"/>
      <c r="AY289" s="205"/>
      <c r="AZ289" s="432"/>
      <c r="BU289" s="152">
        <v>267</v>
      </c>
      <c r="BV289" s="433" t="str">
        <f t="shared" si="299"/>
        <v/>
      </c>
      <c r="BW289" s="433" t="str">
        <f t="shared" si="300"/>
        <v/>
      </c>
      <c r="BX289" s="434" t="str">
        <f t="shared" si="301"/>
        <v/>
      </c>
      <c r="BY289" s="205" t="str">
        <f t="shared" si="289"/>
        <v/>
      </c>
      <c r="BZ289" s="205" t="str">
        <f t="shared" si="290"/>
        <v/>
      </c>
      <c r="CA289" s="207" t="str">
        <f t="shared" si="291"/>
        <v/>
      </c>
      <c r="CB289" s="453" t="str">
        <f>IF(BY289="","",COUNTIF(BY$23:BY288,"&lt;1")+1)</f>
        <v/>
      </c>
      <c r="CC289" s="205" t="str">
        <f t="shared" si="292"/>
        <v/>
      </c>
      <c r="CD289" s="436" t="str">
        <f t="shared" si="293"/>
        <v/>
      </c>
      <c r="CE289" s="433" t="str">
        <f t="shared" si="296"/>
        <v/>
      </c>
      <c r="CF289" s="438" t="str">
        <f t="shared" si="294"/>
        <v/>
      </c>
      <c r="CG289" s="433" t="str">
        <f t="shared" si="295"/>
        <v/>
      </c>
      <c r="CH289" s="439"/>
      <c r="CI289" s="205" t="str">
        <f t="shared" si="312"/>
        <v/>
      </c>
      <c r="CJ289" s="205" t="str">
        <f t="shared" si="313"/>
        <v/>
      </c>
      <c r="CK289" s="205" t="str">
        <f>IF(OR(N289="PIPAY450",N289="PIPAY900"),MRIt(J289,M289,V289,N289),IF(N289="OGFConNEW",MRIt(H289,M289,V289,N289),IF(N289="PIOGFCPAY450",MAX(60,(0.3*J289)+35),"")))</f>
        <v/>
      </c>
      <c r="CL289" s="205" t="str">
        <f t="shared" si="314"/>
        <v/>
      </c>
      <c r="CM289" s="208">
        <f t="shared" si="315"/>
        <v>0</v>
      </c>
      <c r="CN289" s="440" t="str">
        <f>IFERROR(IF(N289="60PAY900",ADJ60x(CM289),IF(N289="75PAY450",ADJ75x(CM289),IF(N289="PIPAY900",ADJPoTthick(CM289,CL289),IF(N289="PIPAY450",ADJPoTthin(CM289,CL289),IF(N289="OGFConNEW",ADJPoTogfc(CL289),""))))),"must corr")</f>
        <v/>
      </c>
      <c r="CO289" s="441" t="str">
        <f t="shared" si="316"/>
        <v/>
      </c>
      <c r="CQ289" s="205" t="str">
        <f t="shared" si="317"/>
        <v/>
      </c>
      <c r="CR289" s="205" t="str">
        <f>IF(OR(N289="PIPAY450",N289="PIPAY900",N289="PIOGFCPAY450",N289="75OGFCPAY450"),MRIt(J289,M289,V289,N289),IF(N289="OGFConNEW",MRIt(H289,M289,V289,N289),""))</f>
        <v/>
      </c>
      <c r="CS289" s="205" t="str">
        <f t="shared" si="318"/>
        <v/>
      </c>
      <c r="CT289" s="208" t="str">
        <f t="shared" si="319"/>
        <v/>
      </c>
      <c r="CU289" s="440" t="str">
        <f>IFERROR(IF(N289="60PAY900",ADJ60x(CT289),IF(N289="75PAY450",ADJ75x(CT289),IF(N289="PIPAY900",ADJPoTthick(CT289,CS289),IF(N289="PIPAY450",ADJPoTthin(CT289,CS289),IF(N289="OGFConNEW",ADJPoTogfc(CS289),""))))),"must corr")</f>
        <v/>
      </c>
      <c r="CV289" s="442" t="str">
        <f t="shared" si="320"/>
        <v/>
      </c>
      <c r="CW289" s="443"/>
      <c r="CY289" s="207"/>
      <c r="CZ289" s="444" t="s">
        <v>1876</v>
      </c>
      <c r="DA289" s="445" t="str">
        <f>IFERROR(IF(AZ289=TRUE,corval(CO289,CV289),CO289),CZ289)</f>
        <v/>
      </c>
      <c r="DB289" s="205" t="b">
        <f t="shared" si="321"/>
        <v>0</v>
      </c>
      <c r="DC289" s="205" t="b">
        <f t="shared" si="322"/>
        <v>1</v>
      </c>
      <c r="DD289" s="205" t="b">
        <f t="shared" si="323"/>
        <v>1</v>
      </c>
      <c r="DE289" s="446" t="str">
        <f t="shared" si="324"/>
        <v/>
      </c>
      <c r="DG289" s="208" t="str">
        <f t="shared" si="325"/>
        <v/>
      </c>
      <c r="DH289" s="208">
        <f t="shared" si="326"/>
        <v>0</v>
      </c>
      <c r="DI289" s="205" t="e">
        <f t="shared" si="327"/>
        <v>#VALUE!</v>
      </c>
      <c r="DJ289" s="205" t="e">
        <f t="shared" si="328"/>
        <v>#VALUE!</v>
      </c>
      <c r="DK289" s="205" t="e">
        <f t="shared" si="329"/>
        <v>#VALUE!</v>
      </c>
      <c r="DM289" s="208">
        <f t="shared" si="330"/>
        <v>0</v>
      </c>
      <c r="DN289" s="208">
        <f t="shared" si="331"/>
        <v>0</v>
      </c>
      <c r="DO289" s="205">
        <f t="shared" si="332"/>
        <v>75</v>
      </c>
      <c r="DP289" s="205">
        <f t="shared" si="333"/>
        <v>0</v>
      </c>
      <c r="DQ289" s="446" t="e">
        <f t="shared" ca="1" si="334"/>
        <v>#NAME?</v>
      </c>
      <c r="DR289" s="446" t="e">
        <f t="shared" ca="1" si="335"/>
        <v>#NAME?</v>
      </c>
      <c r="DT289" s="208">
        <f t="shared" si="336"/>
        <v>0</v>
      </c>
      <c r="DU289" s="446" t="e">
        <f t="shared" ca="1" si="337"/>
        <v>#NAME?</v>
      </c>
      <c r="DV289" s="446" t="e">
        <f t="shared" ca="1" si="338"/>
        <v>#NAME?</v>
      </c>
    </row>
    <row r="290" spans="1:126" ht="15.75" customHeight="1" thickBot="1" x14ac:dyDescent="0.3">
      <c r="A290" s="448" t="str">
        <f>IFERROR(ROUNDUP(IF(OR(N290="PIPAY450",N290="PIPAY900"),MRIt(J290,M290,V290,N290),IF(N290="PIOGFCPAY450",MAX(60,(0.3*J290)+35),"")),1),"")</f>
        <v/>
      </c>
      <c r="B290" s="413">
        <v>268</v>
      </c>
      <c r="C290" s="414"/>
      <c r="D290" s="449"/>
      <c r="E290" s="457" t="str">
        <f>IF('EXIST IP'!A269="","",'EXIST IP'!A269)</f>
        <v/>
      </c>
      <c r="F290" s="458" t="str">
        <f>IF('EXIST IP'!B269="","",'EXIST IP'!B269)</f>
        <v/>
      </c>
      <c r="G290" s="458" t="str">
        <f>IF('EXIST IP'!C269="","",'EXIST IP'!C269)</f>
        <v/>
      </c>
      <c r="H290" s="459" t="str">
        <f>IF('EXIST IP'!D269="","",'EXIST IP'!D269)</f>
        <v/>
      </c>
      <c r="I290" s="460" t="str">
        <f>IF(BASELINE!D269="","",BASELINE!D269)</f>
        <v/>
      </c>
      <c r="J290" s="420"/>
      <c r="K290" s="421"/>
      <c r="L290" s="422" t="str">
        <f>IF(FINAL!D269=0,"",FINAL!D269)</f>
        <v/>
      </c>
      <c r="M290" s="421"/>
      <c r="N290" s="421"/>
      <c r="O290" s="421"/>
      <c r="P290" s="423" t="str">
        <f t="shared" si="302"/>
        <v/>
      </c>
      <c r="Q290" s="424" t="str">
        <f t="shared" si="303"/>
        <v/>
      </c>
      <c r="R290" s="456"/>
      <c r="S290" s="452" t="str">
        <f t="shared" si="279"/>
        <v/>
      </c>
      <c r="T290" s="427" t="str">
        <f>IF(OR(BASELINE!I269&gt;BASELINE!J269,FINAL!I269&gt;FINAL!J269),"M.D.","")</f>
        <v/>
      </c>
      <c r="U290" s="428" t="str">
        <f t="shared" si="304"/>
        <v/>
      </c>
      <c r="V290" s="429" t="str">
        <f t="shared" si="305"/>
        <v/>
      </c>
      <c r="W290" s="429" t="str">
        <f t="shared" si="306"/>
        <v/>
      </c>
      <c r="X290" s="430" t="str">
        <f t="shared" si="280"/>
        <v/>
      </c>
      <c r="Y290" s="429" t="str">
        <f t="shared" si="281"/>
        <v/>
      </c>
      <c r="Z290" s="429" t="str">
        <f t="shared" si="282"/>
        <v/>
      </c>
      <c r="AA290" s="429" t="str">
        <f t="shared" si="283"/>
        <v/>
      </c>
      <c r="AB290" s="429" t="str">
        <f t="shared" si="284"/>
        <v/>
      </c>
      <c r="AC290" s="429" t="str">
        <f t="shared" si="285"/>
        <v/>
      </c>
      <c r="AD290" s="429" t="str">
        <f t="shared" si="286"/>
        <v/>
      </c>
      <c r="AE290" s="429" t="str">
        <f t="shared" si="307"/>
        <v/>
      </c>
      <c r="AF290" s="429" t="str">
        <f t="shared" si="297"/>
        <v/>
      </c>
      <c r="AG290" s="429" t="str">
        <f t="shared" si="287"/>
        <v/>
      </c>
      <c r="AH290" s="429" t="str">
        <f t="shared" si="288"/>
        <v/>
      </c>
      <c r="AI290" s="431" t="str">
        <f t="shared" si="298"/>
        <v/>
      </c>
      <c r="AJ290" s="429" t="str">
        <f t="shared" si="308"/>
        <v/>
      </c>
      <c r="AK290" s="429" t="str">
        <f t="shared" si="309"/>
        <v/>
      </c>
      <c r="AL290" s="429" t="str">
        <f t="shared" si="310"/>
        <v/>
      </c>
      <c r="AM290" s="429" t="str">
        <f t="shared" si="311"/>
        <v/>
      </c>
      <c r="AN290" s="432"/>
      <c r="AO290" s="432"/>
      <c r="AP290" s="205"/>
      <c r="AQ290" s="205"/>
      <c r="AR290" s="205"/>
      <c r="AS290" s="205"/>
      <c r="AT290" s="205"/>
      <c r="AU290" s="205"/>
      <c r="AV290" s="205"/>
      <c r="AW290" s="205"/>
      <c r="AX290" s="205"/>
      <c r="AY290" s="205"/>
      <c r="AZ290" s="432"/>
      <c r="BU290" s="152">
        <v>268</v>
      </c>
      <c r="BV290" s="433" t="str">
        <f t="shared" si="299"/>
        <v/>
      </c>
      <c r="BW290" s="433" t="str">
        <f t="shared" si="300"/>
        <v/>
      </c>
      <c r="BX290" s="434" t="str">
        <f t="shared" si="301"/>
        <v/>
      </c>
      <c r="BY290" s="205" t="str">
        <f t="shared" si="289"/>
        <v/>
      </c>
      <c r="BZ290" s="205" t="str">
        <f t="shared" si="290"/>
        <v/>
      </c>
      <c r="CA290" s="207" t="str">
        <f t="shared" si="291"/>
        <v/>
      </c>
      <c r="CB290" s="453" t="str">
        <f>IF(BY290="","",COUNTIF(BY$23:BY289,"&lt;1")+1)</f>
        <v/>
      </c>
      <c r="CC290" s="205" t="str">
        <f t="shared" si="292"/>
        <v/>
      </c>
      <c r="CD290" s="436" t="str">
        <f t="shared" si="293"/>
        <v/>
      </c>
      <c r="CE290" s="433" t="str">
        <f t="shared" si="296"/>
        <v/>
      </c>
      <c r="CF290" s="438" t="str">
        <f t="shared" si="294"/>
        <v/>
      </c>
      <c r="CG290" s="433" t="str">
        <f t="shared" si="295"/>
        <v/>
      </c>
      <c r="CH290" s="439"/>
      <c r="CI290" s="205" t="str">
        <f t="shared" si="312"/>
        <v/>
      </c>
      <c r="CJ290" s="205" t="str">
        <f t="shared" si="313"/>
        <v/>
      </c>
      <c r="CK290" s="205" t="str">
        <f>IF(OR(N290="PIPAY450",N290="PIPAY900"),MRIt(J290,M290,V290,N290),IF(N290="OGFConNEW",MRIt(H290,M290,V290,N290),IF(N290="PIOGFCPAY450",MAX(60,(0.3*J290)+35),"")))</f>
        <v/>
      </c>
      <c r="CL290" s="205" t="str">
        <f t="shared" si="314"/>
        <v/>
      </c>
      <c r="CM290" s="208">
        <f t="shared" si="315"/>
        <v>0</v>
      </c>
      <c r="CN290" s="440" t="str">
        <f>IFERROR(IF(N290="60PAY900",ADJ60x(CM290),IF(N290="75PAY450",ADJ75x(CM290),IF(N290="PIPAY900",ADJPoTthick(CM290,CL290),IF(N290="PIPAY450",ADJPoTthin(CM290,CL290),IF(N290="OGFConNEW",ADJPoTogfc(CL290),""))))),"must corr")</f>
        <v/>
      </c>
      <c r="CO290" s="441" t="str">
        <f t="shared" si="316"/>
        <v/>
      </c>
      <c r="CQ290" s="205" t="str">
        <f t="shared" si="317"/>
        <v/>
      </c>
      <c r="CR290" s="205" t="str">
        <f>IF(OR(N290="PIPAY450",N290="PIPAY900",N290="PIOGFCPAY450",N290="75OGFCPAY450"),MRIt(J290,M290,V290,N290),IF(N290="OGFConNEW",MRIt(H290,M290,V290,N290),""))</f>
        <v/>
      </c>
      <c r="CS290" s="205" t="str">
        <f t="shared" si="318"/>
        <v/>
      </c>
      <c r="CT290" s="208" t="str">
        <f t="shared" si="319"/>
        <v/>
      </c>
      <c r="CU290" s="440" t="str">
        <f>IFERROR(IF(N290="60PAY900",ADJ60x(CT290),IF(N290="75PAY450",ADJ75x(CT290),IF(N290="PIPAY900",ADJPoTthick(CT290,CS290),IF(N290="PIPAY450",ADJPoTthin(CT290,CS290),IF(N290="OGFConNEW",ADJPoTogfc(CS290),""))))),"must corr")</f>
        <v/>
      </c>
      <c r="CV290" s="442" t="str">
        <f t="shared" si="320"/>
        <v/>
      </c>
      <c r="CW290" s="443"/>
      <c r="CY290" s="207"/>
      <c r="CZ290" s="444" t="s">
        <v>1876</v>
      </c>
      <c r="DA290" s="445" t="str">
        <f>IFERROR(IF(AZ290=TRUE,corval(CO290,CV290),CO290),CZ290)</f>
        <v/>
      </c>
      <c r="DB290" s="205" t="b">
        <f t="shared" si="321"/>
        <v>0</v>
      </c>
      <c r="DC290" s="205" t="b">
        <f t="shared" si="322"/>
        <v>1</v>
      </c>
      <c r="DD290" s="205" t="b">
        <f t="shared" si="323"/>
        <v>1</v>
      </c>
      <c r="DE290" s="446" t="str">
        <f t="shared" si="324"/>
        <v/>
      </c>
      <c r="DG290" s="208" t="str">
        <f t="shared" si="325"/>
        <v/>
      </c>
      <c r="DH290" s="208">
        <f t="shared" si="326"/>
        <v>0</v>
      </c>
      <c r="DI290" s="205" t="e">
        <f t="shared" si="327"/>
        <v>#VALUE!</v>
      </c>
      <c r="DJ290" s="205" t="e">
        <f t="shared" si="328"/>
        <v>#VALUE!</v>
      </c>
      <c r="DK290" s="205" t="e">
        <f t="shared" si="329"/>
        <v>#VALUE!</v>
      </c>
      <c r="DM290" s="208">
        <f t="shared" si="330"/>
        <v>0</v>
      </c>
      <c r="DN290" s="208">
        <f t="shared" si="331"/>
        <v>0</v>
      </c>
      <c r="DO290" s="205">
        <f t="shared" si="332"/>
        <v>75</v>
      </c>
      <c r="DP290" s="205">
        <f t="shared" si="333"/>
        <v>0</v>
      </c>
      <c r="DQ290" s="446" t="e">
        <f t="shared" ca="1" si="334"/>
        <v>#NAME?</v>
      </c>
      <c r="DR290" s="446" t="e">
        <f t="shared" ca="1" si="335"/>
        <v>#NAME?</v>
      </c>
      <c r="DT290" s="208">
        <f t="shared" si="336"/>
        <v>0</v>
      </c>
      <c r="DU290" s="446" t="e">
        <f t="shared" ca="1" si="337"/>
        <v>#NAME?</v>
      </c>
      <c r="DV290" s="446" t="e">
        <f t="shared" ca="1" si="338"/>
        <v>#NAME?</v>
      </c>
    </row>
    <row r="291" spans="1:126" ht="15.75" x14ac:dyDescent="0.25">
      <c r="A291" s="448" t="str">
        <f>IFERROR(ROUNDUP(IF(OR(N291="PIPAY450",N291="PIPAY900"),MRIt(J291,M291,V291,N291),IF(N291="PIOGFCPAY450",MAX(60,(0.3*J291)+35),"")),1),"")</f>
        <v/>
      </c>
      <c r="B291" s="413">
        <v>269</v>
      </c>
      <c r="C291" s="414"/>
      <c r="D291" s="449"/>
      <c r="E291" s="416" t="str">
        <f>IF('EXIST IP'!A270="","",'EXIST IP'!A270)</f>
        <v/>
      </c>
      <c r="F291" s="450" t="str">
        <f>IF('EXIST IP'!B270="","",'EXIST IP'!B270)</f>
        <v/>
      </c>
      <c r="G291" s="450" t="str">
        <f>IF('EXIST IP'!C270="","",'EXIST IP'!C270)</f>
        <v/>
      </c>
      <c r="H291" s="418" t="str">
        <f>IF('EXIST IP'!D270="","",'EXIST IP'!D270)</f>
        <v/>
      </c>
      <c r="I291" s="451" t="str">
        <f>IF(BASELINE!D270="","",BASELINE!D270)</f>
        <v/>
      </c>
      <c r="J291" s="420"/>
      <c r="K291" s="421"/>
      <c r="L291" s="422" t="str">
        <f>IF(FINAL!D270=0,"",FINAL!D270)</f>
        <v/>
      </c>
      <c r="M291" s="421"/>
      <c r="N291" s="421"/>
      <c r="O291" s="421"/>
      <c r="P291" s="423" t="str">
        <f t="shared" si="302"/>
        <v/>
      </c>
      <c r="Q291" s="424" t="str">
        <f t="shared" si="303"/>
        <v/>
      </c>
      <c r="R291" s="456"/>
      <c r="S291" s="452" t="str">
        <f t="shared" si="279"/>
        <v/>
      </c>
      <c r="T291" s="427" t="str">
        <f>IF(OR(BASELINE!I270&gt;BASELINE!J270,FINAL!I270&gt;FINAL!J270),"M.D.","")</f>
        <v/>
      </c>
      <c r="U291" s="428" t="str">
        <f t="shared" si="304"/>
        <v/>
      </c>
      <c r="V291" s="429" t="str">
        <f t="shared" si="305"/>
        <v/>
      </c>
      <c r="W291" s="429" t="str">
        <f t="shared" si="306"/>
        <v/>
      </c>
      <c r="X291" s="430" t="str">
        <f t="shared" si="280"/>
        <v/>
      </c>
      <c r="Y291" s="429" t="str">
        <f t="shared" si="281"/>
        <v/>
      </c>
      <c r="Z291" s="429" t="str">
        <f t="shared" si="282"/>
        <v/>
      </c>
      <c r="AA291" s="429" t="str">
        <f t="shared" si="283"/>
        <v/>
      </c>
      <c r="AB291" s="429" t="str">
        <f t="shared" si="284"/>
        <v/>
      </c>
      <c r="AC291" s="429" t="str">
        <f t="shared" si="285"/>
        <v/>
      </c>
      <c r="AD291" s="429" t="str">
        <f t="shared" si="286"/>
        <v/>
      </c>
      <c r="AE291" s="429" t="str">
        <f t="shared" si="307"/>
        <v/>
      </c>
      <c r="AF291" s="429" t="str">
        <f t="shared" si="297"/>
        <v/>
      </c>
      <c r="AG291" s="429" t="str">
        <f t="shared" si="287"/>
        <v/>
      </c>
      <c r="AH291" s="429" t="str">
        <f t="shared" si="288"/>
        <v/>
      </c>
      <c r="AI291" s="431" t="str">
        <f t="shared" si="298"/>
        <v/>
      </c>
      <c r="AJ291" s="429" t="str">
        <f t="shared" si="308"/>
        <v/>
      </c>
      <c r="AK291" s="429" t="str">
        <f t="shared" si="309"/>
        <v/>
      </c>
      <c r="AL291" s="429" t="str">
        <f t="shared" si="310"/>
        <v/>
      </c>
      <c r="AM291" s="429" t="str">
        <f t="shared" si="311"/>
        <v/>
      </c>
      <c r="AN291" s="432"/>
      <c r="AO291" s="432"/>
      <c r="AP291" s="205"/>
      <c r="AQ291" s="205"/>
      <c r="AR291" s="205"/>
      <c r="AS291" s="205"/>
      <c r="AT291" s="205"/>
      <c r="AU291" s="205"/>
      <c r="AV291" s="205"/>
      <c r="AW291" s="205"/>
      <c r="AX291" s="205"/>
      <c r="AY291" s="205"/>
      <c r="AZ291" s="432"/>
      <c r="BU291" s="152">
        <v>269</v>
      </c>
      <c r="BV291" s="433" t="str">
        <f t="shared" si="299"/>
        <v/>
      </c>
      <c r="BW291" s="433" t="str">
        <f t="shared" si="300"/>
        <v/>
      </c>
      <c r="BX291" s="434" t="str">
        <f t="shared" si="301"/>
        <v/>
      </c>
      <c r="BY291" s="205" t="str">
        <f t="shared" si="289"/>
        <v/>
      </c>
      <c r="BZ291" s="205" t="str">
        <f t="shared" si="290"/>
        <v/>
      </c>
      <c r="CA291" s="207" t="str">
        <f t="shared" si="291"/>
        <v/>
      </c>
      <c r="CB291" s="453" t="str">
        <f>IF(BY291="","",COUNTIF(BY$23:BY290,"&lt;1")+1)</f>
        <v/>
      </c>
      <c r="CC291" s="205" t="str">
        <f t="shared" si="292"/>
        <v/>
      </c>
      <c r="CD291" s="436" t="str">
        <f t="shared" si="293"/>
        <v/>
      </c>
      <c r="CE291" s="433" t="str">
        <f t="shared" si="296"/>
        <v/>
      </c>
      <c r="CF291" s="438" t="str">
        <f t="shared" si="294"/>
        <v/>
      </c>
      <c r="CG291" s="433" t="str">
        <f t="shared" si="295"/>
        <v/>
      </c>
      <c r="CH291" s="439"/>
      <c r="CI291" s="205" t="str">
        <f t="shared" si="312"/>
        <v/>
      </c>
      <c r="CJ291" s="205" t="str">
        <f t="shared" si="313"/>
        <v/>
      </c>
      <c r="CK291" s="205" t="str">
        <f>IF(OR(N291="PIPAY450",N291="PIPAY900"),MRIt(J291,M291,V291,N291),IF(N291="OGFConNEW",MRIt(H291,M291,V291,N291),IF(N291="PIOGFCPAY450",MAX(60,(0.3*J291)+35),"")))</f>
        <v/>
      </c>
      <c r="CL291" s="205" t="str">
        <f t="shared" si="314"/>
        <v/>
      </c>
      <c r="CM291" s="208">
        <f t="shared" si="315"/>
        <v>0</v>
      </c>
      <c r="CN291" s="440" t="str">
        <f>IFERROR(IF(N291="60PAY900",ADJ60x(CM291),IF(N291="75PAY450",ADJ75x(CM291),IF(N291="PIPAY900",ADJPoTthick(CM291,CL291),IF(N291="PIPAY450",ADJPoTthin(CM291,CL291),IF(N291="OGFConNEW",ADJPoTogfc(CL291),""))))),"must corr")</f>
        <v/>
      </c>
      <c r="CO291" s="441" t="str">
        <f t="shared" si="316"/>
        <v/>
      </c>
      <c r="CQ291" s="205" t="str">
        <f t="shared" si="317"/>
        <v/>
      </c>
      <c r="CR291" s="205" t="str">
        <f>IF(OR(N291="PIPAY450",N291="PIPAY900",N291="PIOGFCPAY450",N291="75OGFCPAY450"),MRIt(J291,M291,V291,N291),IF(N291="OGFConNEW",MRIt(H291,M291,V291,N291),""))</f>
        <v/>
      </c>
      <c r="CS291" s="205" t="str">
        <f t="shared" si="318"/>
        <v/>
      </c>
      <c r="CT291" s="208" t="str">
        <f t="shared" si="319"/>
        <v/>
      </c>
      <c r="CU291" s="440" t="str">
        <f>IFERROR(IF(N291="60PAY900",ADJ60x(CT291),IF(N291="75PAY450",ADJ75x(CT291),IF(N291="PIPAY900",ADJPoTthick(CT291,CS291),IF(N291="PIPAY450",ADJPoTthin(CT291,CS291),IF(N291="OGFConNEW",ADJPoTogfc(CS291),""))))),"must corr")</f>
        <v/>
      </c>
      <c r="CV291" s="442" t="str">
        <f t="shared" si="320"/>
        <v/>
      </c>
      <c r="CW291" s="443"/>
      <c r="CY291" s="207"/>
      <c r="CZ291" s="444" t="s">
        <v>1876</v>
      </c>
      <c r="DA291" s="445" t="str">
        <f>IFERROR(IF(AZ291=TRUE,corval(CO291,CV291),CO291),CZ291)</f>
        <v/>
      </c>
      <c r="DB291" s="205" t="b">
        <f t="shared" si="321"/>
        <v>0</v>
      </c>
      <c r="DC291" s="205" t="b">
        <f t="shared" si="322"/>
        <v>1</v>
      </c>
      <c r="DD291" s="205" t="b">
        <f t="shared" si="323"/>
        <v>1</v>
      </c>
      <c r="DE291" s="446" t="str">
        <f t="shared" si="324"/>
        <v/>
      </c>
      <c r="DG291" s="208" t="str">
        <f t="shared" si="325"/>
        <v/>
      </c>
      <c r="DH291" s="208">
        <f t="shared" si="326"/>
        <v>0</v>
      </c>
      <c r="DI291" s="205" t="e">
        <f t="shared" si="327"/>
        <v>#VALUE!</v>
      </c>
      <c r="DJ291" s="205" t="e">
        <f t="shared" si="328"/>
        <v>#VALUE!</v>
      </c>
      <c r="DK291" s="205" t="e">
        <f t="shared" si="329"/>
        <v>#VALUE!</v>
      </c>
      <c r="DM291" s="208">
        <f t="shared" si="330"/>
        <v>0</v>
      </c>
      <c r="DN291" s="208">
        <f t="shared" si="331"/>
        <v>0</v>
      </c>
      <c r="DO291" s="205">
        <f t="shared" si="332"/>
        <v>75</v>
      </c>
      <c r="DP291" s="205">
        <f t="shared" si="333"/>
        <v>0</v>
      </c>
      <c r="DQ291" s="446" t="e">
        <f t="shared" ca="1" si="334"/>
        <v>#NAME?</v>
      </c>
      <c r="DR291" s="446" t="e">
        <f t="shared" ca="1" si="335"/>
        <v>#NAME?</v>
      </c>
      <c r="DT291" s="208">
        <f t="shared" si="336"/>
        <v>0</v>
      </c>
      <c r="DU291" s="446" t="e">
        <f t="shared" ca="1" si="337"/>
        <v>#NAME?</v>
      </c>
      <c r="DV291" s="446" t="e">
        <f t="shared" ca="1" si="338"/>
        <v>#NAME?</v>
      </c>
    </row>
    <row r="292" spans="1:126" ht="16.5" thickBot="1" x14ac:dyDescent="0.3">
      <c r="A292" s="448" t="str">
        <f>IFERROR(ROUNDUP(IF(OR(N292="PIPAY450",N292="PIPAY900"),MRIt(J292,M292,V292,N292),IF(N292="PIOGFCPAY450",MAX(60,(0.3*J292)+35),"")),1),"")</f>
        <v/>
      </c>
      <c r="B292" s="413">
        <v>270</v>
      </c>
      <c r="C292" s="414"/>
      <c r="D292" s="449"/>
      <c r="E292" s="457" t="str">
        <f>IF('EXIST IP'!A271="","",'EXIST IP'!A271)</f>
        <v/>
      </c>
      <c r="F292" s="458" t="str">
        <f>IF('EXIST IP'!B271="","",'EXIST IP'!B271)</f>
        <v/>
      </c>
      <c r="G292" s="458" t="str">
        <f>IF('EXIST IP'!C271="","",'EXIST IP'!C271)</f>
        <v/>
      </c>
      <c r="H292" s="459" t="str">
        <f>IF('EXIST IP'!D271="","",'EXIST IP'!D271)</f>
        <v/>
      </c>
      <c r="I292" s="460" t="str">
        <f>IF(BASELINE!D271="","",BASELINE!D271)</f>
        <v/>
      </c>
      <c r="J292" s="420"/>
      <c r="K292" s="421"/>
      <c r="L292" s="422" t="str">
        <f>IF(FINAL!D271=0,"",FINAL!D271)</f>
        <v/>
      </c>
      <c r="M292" s="421"/>
      <c r="N292" s="421"/>
      <c r="O292" s="421"/>
      <c r="P292" s="423" t="str">
        <f t="shared" si="302"/>
        <v/>
      </c>
      <c r="Q292" s="424" t="str">
        <f t="shared" si="303"/>
        <v/>
      </c>
      <c r="R292" s="456"/>
      <c r="S292" s="452" t="str">
        <f t="shared" si="279"/>
        <v/>
      </c>
      <c r="T292" s="427" t="str">
        <f>IF(OR(BASELINE!I271&gt;BASELINE!J271,FINAL!I271&gt;FINAL!J271),"M.D.","")</f>
        <v/>
      </c>
      <c r="U292" s="428" t="str">
        <f t="shared" si="304"/>
        <v/>
      </c>
      <c r="V292" s="429" t="str">
        <f t="shared" si="305"/>
        <v/>
      </c>
      <c r="W292" s="429" t="str">
        <f t="shared" si="306"/>
        <v/>
      </c>
      <c r="X292" s="430" t="str">
        <f t="shared" si="280"/>
        <v/>
      </c>
      <c r="Y292" s="429" t="str">
        <f t="shared" si="281"/>
        <v/>
      </c>
      <c r="Z292" s="429" t="str">
        <f t="shared" si="282"/>
        <v/>
      </c>
      <c r="AA292" s="429" t="str">
        <f t="shared" si="283"/>
        <v/>
      </c>
      <c r="AB292" s="429" t="str">
        <f t="shared" si="284"/>
        <v/>
      </c>
      <c r="AC292" s="429" t="str">
        <f t="shared" si="285"/>
        <v/>
      </c>
      <c r="AD292" s="429" t="str">
        <f t="shared" si="286"/>
        <v/>
      </c>
      <c r="AE292" s="429" t="str">
        <f t="shared" si="307"/>
        <v/>
      </c>
      <c r="AF292" s="429" t="str">
        <f t="shared" si="297"/>
        <v/>
      </c>
      <c r="AG292" s="429" t="str">
        <f t="shared" si="287"/>
        <v/>
      </c>
      <c r="AH292" s="429" t="str">
        <f t="shared" si="288"/>
        <v/>
      </c>
      <c r="AI292" s="431" t="str">
        <f t="shared" si="298"/>
        <v/>
      </c>
      <c r="AJ292" s="429" t="str">
        <f t="shared" si="308"/>
        <v/>
      </c>
      <c r="AK292" s="429" t="str">
        <f t="shared" si="309"/>
        <v/>
      </c>
      <c r="AL292" s="429" t="str">
        <f t="shared" si="310"/>
        <v/>
      </c>
      <c r="AM292" s="429" t="str">
        <f t="shared" si="311"/>
        <v/>
      </c>
      <c r="AN292" s="432"/>
      <c r="AO292" s="432"/>
      <c r="AP292" s="205"/>
      <c r="AQ292" s="205"/>
      <c r="AR292" s="205"/>
      <c r="AS292" s="205"/>
      <c r="AT292" s="205"/>
      <c r="AU292" s="205"/>
      <c r="AV292" s="205"/>
      <c r="AW292" s="205"/>
      <c r="AX292" s="205"/>
      <c r="AY292" s="205"/>
      <c r="AZ292" s="432"/>
      <c r="BU292" s="152">
        <v>270</v>
      </c>
      <c r="BV292" s="433" t="str">
        <f t="shared" si="299"/>
        <v/>
      </c>
      <c r="BW292" s="433" t="str">
        <f t="shared" si="300"/>
        <v/>
      </c>
      <c r="BX292" s="434" t="str">
        <f t="shared" si="301"/>
        <v/>
      </c>
      <c r="BY292" s="205" t="str">
        <f t="shared" si="289"/>
        <v/>
      </c>
      <c r="BZ292" s="205" t="str">
        <f t="shared" si="290"/>
        <v/>
      </c>
      <c r="CA292" s="207" t="str">
        <f t="shared" si="291"/>
        <v/>
      </c>
      <c r="CB292" s="453" t="str">
        <f>IF(BY292="","",COUNTIF(BY$23:BY291,"&lt;1")+1)</f>
        <v/>
      </c>
      <c r="CC292" s="205" t="str">
        <f t="shared" si="292"/>
        <v/>
      </c>
      <c r="CD292" s="436" t="str">
        <f t="shared" si="293"/>
        <v/>
      </c>
      <c r="CE292" s="433" t="str">
        <f t="shared" si="296"/>
        <v/>
      </c>
      <c r="CF292" s="438" t="str">
        <f t="shared" si="294"/>
        <v/>
      </c>
      <c r="CG292" s="433" t="str">
        <f t="shared" si="295"/>
        <v/>
      </c>
      <c r="CH292" s="439"/>
      <c r="CI292" s="205" t="str">
        <f t="shared" si="312"/>
        <v/>
      </c>
      <c r="CJ292" s="205" t="str">
        <f t="shared" si="313"/>
        <v/>
      </c>
      <c r="CK292" s="205" t="str">
        <f>IF(OR(N292="PIPAY450",N292="PIPAY900"),MRIt(J292,M292,V292,N292),IF(N292="OGFConNEW",MRIt(H292,M292,V292,N292),IF(N292="PIOGFCPAY450",MAX(60,(0.3*J292)+35),"")))</f>
        <v/>
      </c>
      <c r="CL292" s="205" t="str">
        <f t="shared" si="314"/>
        <v/>
      </c>
      <c r="CM292" s="208">
        <f t="shared" si="315"/>
        <v>0</v>
      </c>
      <c r="CN292" s="440" t="str">
        <f>IFERROR(IF(N292="60PAY900",ADJ60x(CM292),IF(N292="75PAY450",ADJ75x(CM292),IF(N292="PIPAY900",ADJPoTthick(CM292,CL292),IF(N292="PIPAY450",ADJPoTthin(CM292,CL292),IF(N292="OGFConNEW",ADJPoTogfc(CL292),""))))),"must corr")</f>
        <v/>
      </c>
      <c r="CO292" s="441" t="str">
        <f t="shared" si="316"/>
        <v/>
      </c>
      <c r="CQ292" s="205" t="str">
        <f t="shared" si="317"/>
        <v/>
      </c>
      <c r="CR292" s="205" t="str">
        <f>IF(OR(N292="PIPAY450",N292="PIPAY900",N292="PIOGFCPAY450",N292="75OGFCPAY450"),MRIt(J292,M292,V292,N292),IF(N292="OGFConNEW",MRIt(H292,M292,V292,N292),""))</f>
        <v/>
      </c>
      <c r="CS292" s="205" t="str">
        <f t="shared" si="318"/>
        <v/>
      </c>
      <c r="CT292" s="208" t="str">
        <f t="shared" si="319"/>
        <v/>
      </c>
      <c r="CU292" s="440" t="str">
        <f>IFERROR(IF(N292="60PAY900",ADJ60x(CT292),IF(N292="75PAY450",ADJ75x(CT292),IF(N292="PIPAY900",ADJPoTthick(CT292,CS292),IF(N292="PIPAY450",ADJPoTthin(CT292,CS292),IF(N292="OGFConNEW",ADJPoTogfc(CS292),""))))),"must corr")</f>
        <v/>
      </c>
      <c r="CV292" s="442" t="str">
        <f t="shared" si="320"/>
        <v/>
      </c>
      <c r="CW292" s="443"/>
      <c r="CY292" s="207"/>
      <c r="CZ292" s="444" t="s">
        <v>1876</v>
      </c>
      <c r="DA292" s="445" t="str">
        <f>IFERROR(IF(AZ292=TRUE,corval(CO292,CV292),CO292),CZ292)</f>
        <v/>
      </c>
      <c r="DB292" s="205" t="b">
        <f t="shared" si="321"/>
        <v>0</v>
      </c>
      <c r="DC292" s="205" t="b">
        <f t="shared" si="322"/>
        <v>1</v>
      </c>
      <c r="DD292" s="205" t="b">
        <f t="shared" si="323"/>
        <v>1</v>
      </c>
      <c r="DE292" s="446" t="str">
        <f t="shared" si="324"/>
        <v/>
      </c>
      <c r="DG292" s="208" t="str">
        <f t="shared" si="325"/>
        <v/>
      </c>
      <c r="DH292" s="208">
        <f t="shared" si="326"/>
        <v>0</v>
      </c>
      <c r="DI292" s="205" t="e">
        <f t="shared" si="327"/>
        <v>#VALUE!</v>
      </c>
      <c r="DJ292" s="205" t="e">
        <f t="shared" si="328"/>
        <v>#VALUE!</v>
      </c>
      <c r="DK292" s="205" t="e">
        <f t="shared" si="329"/>
        <v>#VALUE!</v>
      </c>
      <c r="DM292" s="208">
        <f t="shared" si="330"/>
        <v>0</v>
      </c>
      <c r="DN292" s="208">
        <f t="shared" si="331"/>
        <v>0</v>
      </c>
      <c r="DO292" s="205">
        <f t="shared" si="332"/>
        <v>75</v>
      </c>
      <c r="DP292" s="205">
        <f t="shared" si="333"/>
        <v>0</v>
      </c>
      <c r="DQ292" s="446" t="e">
        <f t="shared" ca="1" si="334"/>
        <v>#NAME?</v>
      </c>
      <c r="DR292" s="446" t="e">
        <f t="shared" ca="1" si="335"/>
        <v>#NAME?</v>
      </c>
      <c r="DT292" s="208">
        <f t="shared" si="336"/>
        <v>0</v>
      </c>
      <c r="DU292" s="446" t="e">
        <f t="shared" ca="1" si="337"/>
        <v>#NAME?</v>
      </c>
      <c r="DV292" s="446" t="e">
        <f t="shared" ca="1" si="338"/>
        <v>#NAME?</v>
      </c>
    </row>
    <row r="293" spans="1:126" ht="15" customHeight="1" x14ac:dyDescent="0.25">
      <c r="A293" s="448" t="str">
        <f>IFERROR(ROUNDUP(IF(OR(N293="PIPAY450",N293="PIPAY900"),MRIt(J293,M293,V293,N293),IF(N293="PIOGFCPAY450",MAX(60,(0.3*J293)+35),"")),1),"")</f>
        <v/>
      </c>
      <c r="B293" s="413">
        <v>271</v>
      </c>
      <c r="C293" s="414"/>
      <c r="D293" s="449"/>
      <c r="E293" s="416" t="str">
        <f>IF('EXIST IP'!A272="","",'EXIST IP'!A272)</f>
        <v/>
      </c>
      <c r="F293" s="450" t="str">
        <f>IF('EXIST IP'!B272="","",'EXIST IP'!B272)</f>
        <v/>
      </c>
      <c r="G293" s="450" t="str">
        <f>IF('EXIST IP'!C272="","",'EXIST IP'!C272)</f>
        <v/>
      </c>
      <c r="H293" s="418" t="str">
        <f>IF('EXIST IP'!D272="","",'EXIST IP'!D272)</f>
        <v/>
      </c>
      <c r="I293" s="451" t="str">
        <f>IF(BASELINE!D272="","",BASELINE!D272)</f>
        <v/>
      </c>
      <c r="J293" s="420"/>
      <c r="K293" s="421"/>
      <c r="L293" s="422" t="str">
        <f>IF(FINAL!D272=0,"",FINAL!D272)</f>
        <v/>
      </c>
      <c r="M293" s="421"/>
      <c r="N293" s="421"/>
      <c r="O293" s="421"/>
      <c r="P293" s="423" t="str">
        <f t="shared" si="302"/>
        <v/>
      </c>
      <c r="Q293" s="424" t="str">
        <f t="shared" si="303"/>
        <v/>
      </c>
      <c r="R293" s="456"/>
      <c r="S293" s="452" t="str">
        <f t="shared" si="279"/>
        <v/>
      </c>
      <c r="T293" s="427" t="str">
        <f>IF(OR(BASELINE!I272&gt;BASELINE!J272,FINAL!I272&gt;FINAL!J272),"M.D.","")</f>
        <v/>
      </c>
      <c r="U293" s="428" t="str">
        <f t="shared" si="304"/>
        <v/>
      </c>
      <c r="V293" s="429" t="str">
        <f t="shared" si="305"/>
        <v/>
      </c>
      <c r="W293" s="429" t="str">
        <f t="shared" si="306"/>
        <v/>
      </c>
      <c r="X293" s="430" t="str">
        <f t="shared" si="280"/>
        <v/>
      </c>
      <c r="Y293" s="429" t="str">
        <f t="shared" si="281"/>
        <v/>
      </c>
      <c r="Z293" s="429" t="str">
        <f t="shared" si="282"/>
        <v/>
      </c>
      <c r="AA293" s="429" t="str">
        <f t="shared" si="283"/>
        <v/>
      </c>
      <c r="AB293" s="429" t="str">
        <f t="shared" si="284"/>
        <v/>
      </c>
      <c r="AC293" s="429" t="str">
        <f t="shared" si="285"/>
        <v/>
      </c>
      <c r="AD293" s="429" t="str">
        <f t="shared" si="286"/>
        <v/>
      </c>
      <c r="AE293" s="429" t="str">
        <f t="shared" si="307"/>
        <v/>
      </c>
      <c r="AF293" s="429" t="str">
        <f t="shared" si="297"/>
        <v/>
      </c>
      <c r="AG293" s="429" t="str">
        <f t="shared" si="287"/>
        <v/>
      </c>
      <c r="AH293" s="429" t="str">
        <f t="shared" si="288"/>
        <v/>
      </c>
      <c r="AI293" s="431" t="str">
        <f t="shared" si="298"/>
        <v/>
      </c>
      <c r="AJ293" s="429" t="str">
        <f t="shared" si="308"/>
        <v/>
      </c>
      <c r="AK293" s="429" t="str">
        <f t="shared" si="309"/>
        <v/>
      </c>
      <c r="AL293" s="429" t="str">
        <f t="shared" si="310"/>
        <v/>
      </c>
      <c r="AM293" s="429" t="str">
        <f t="shared" si="311"/>
        <v/>
      </c>
      <c r="AN293" s="432"/>
      <c r="AO293" s="432"/>
      <c r="AP293" s="205"/>
      <c r="AQ293" s="205"/>
      <c r="AR293" s="205"/>
      <c r="AS293" s="205"/>
      <c r="AT293" s="205"/>
      <c r="AU293" s="205"/>
      <c r="AV293" s="205"/>
      <c r="AW293" s="205"/>
      <c r="AX293" s="205"/>
      <c r="AY293" s="205"/>
      <c r="AZ293" s="432"/>
      <c r="BU293" s="152">
        <v>271</v>
      </c>
      <c r="BV293" s="433" t="str">
        <f t="shared" si="299"/>
        <v/>
      </c>
      <c r="BW293" s="433" t="str">
        <f t="shared" si="300"/>
        <v/>
      </c>
      <c r="BX293" s="434" t="str">
        <f t="shared" si="301"/>
        <v/>
      </c>
      <c r="BY293" s="205" t="str">
        <f t="shared" si="289"/>
        <v/>
      </c>
      <c r="BZ293" s="205" t="str">
        <f t="shared" si="290"/>
        <v/>
      </c>
      <c r="CA293" s="207" t="str">
        <f t="shared" si="291"/>
        <v/>
      </c>
      <c r="CB293" s="453" t="str">
        <f>IF(BY293="","",COUNTIF(BY$23:BY292,"&lt;1")+1)</f>
        <v/>
      </c>
      <c r="CC293" s="205" t="str">
        <f t="shared" si="292"/>
        <v/>
      </c>
      <c r="CD293" s="436" t="str">
        <f t="shared" si="293"/>
        <v/>
      </c>
      <c r="CE293" s="433" t="str">
        <f t="shared" si="296"/>
        <v/>
      </c>
      <c r="CF293" s="438" t="str">
        <f t="shared" si="294"/>
        <v/>
      </c>
      <c r="CG293" s="433" t="str">
        <f t="shared" si="295"/>
        <v/>
      </c>
      <c r="CH293" s="439"/>
      <c r="CI293" s="205" t="str">
        <f t="shared" si="312"/>
        <v/>
      </c>
      <c r="CJ293" s="205" t="str">
        <f t="shared" si="313"/>
        <v/>
      </c>
      <c r="CK293" s="205" t="str">
        <f>IF(OR(N293="PIPAY450",N293="PIPAY900"),MRIt(J293,M293,V293,N293),IF(N293="OGFConNEW",MRIt(H293,M293,V293,N293),IF(N293="PIOGFCPAY450",MAX(60,(0.3*J293)+35),"")))</f>
        <v/>
      </c>
      <c r="CL293" s="205" t="str">
        <f t="shared" si="314"/>
        <v/>
      </c>
      <c r="CM293" s="208">
        <f t="shared" si="315"/>
        <v>0</v>
      </c>
      <c r="CN293" s="440" t="str">
        <f>IFERROR(IF(N293="60PAY900",ADJ60x(CM293),IF(N293="75PAY450",ADJ75x(CM293),IF(N293="PIPAY900",ADJPoTthick(CM293,CL293),IF(N293="PIPAY450",ADJPoTthin(CM293,CL293),IF(N293="OGFConNEW",ADJPoTogfc(CL293),""))))),"must corr")</f>
        <v/>
      </c>
      <c r="CO293" s="441" t="str">
        <f t="shared" si="316"/>
        <v/>
      </c>
      <c r="CQ293" s="205" t="str">
        <f t="shared" si="317"/>
        <v/>
      </c>
      <c r="CR293" s="205" t="str">
        <f>IF(OR(N293="PIPAY450",N293="PIPAY900",N293="PIOGFCPAY450",N293="75OGFCPAY450"),MRIt(J293,M293,V293,N293),IF(N293="OGFConNEW",MRIt(H293,M293,V293,N293),""))</f>
        <v/>
      </c>
      <c r="CS293" s="205" t="str">
        <f t="shared" si="318"/>
        <v/>
      </c>
      <c r="CT293" s="208" t="str">
        <f t="shared" si="319"/>
        <v/>
      </c>
      <c r="CU293" s="440" t="str">
        <f>IFERROR(IF(N293="60PAY900",ADJ60x(CT293),IF(N293="75PAY450",ADJ75x(CT293),IF(N293="PIPAY900",ADJPoTthick(CT293,CS293),IF(N293="PIPAY450",ADJPoTthin(CT293,CS293),IF(N293="OGFConNEW",ADJPoTogfc(CS293),""))))),"must corr")</f>
        <v/>
      </c>
      <c r="CV293" s="442" t="str">
        <f t="shared" si="320"/>
        <v/>
      </c>
      <c r="CW293" s="443"/>
      <c r="CY293" s="207"/>
      <c r="CZ293" s="444" t="s">
        <v>1876</v>
      </c>
      <c r="DA293" s="445" t="str">
        <f>IFERROR(IF(AZ293=TRUE,corval(CO293,CV293),CO293),CZ293)</f>
        <v/>
      </c>
      <c r="DB293" s="205" t="b">
        <f t="shared" si="321"/>
        <v>0</v>
      </c>
      <c r="DC293" s="205" t="b">
        <f t="shared" si="322"/>
        <v>1</v>
      </c>
      <c r="DD293" s="205" t="b">
        <f t="shared" si="323"/>
        <v>1</v>
      </c>
      <c r="DE293" s="446" t="str">
        <f t="shared" si="324"/>
        <v/>
      </c>
      <c r="DG293" s="208" t="str">
        <f t="shared" si="325"/>
        <v/>
      </c>
      <c r="DH293" s="208">
        <f t="shared" si="326"/>
        <v>0</v>
      </c>
      <c r="DI293" s="205" t="e">
        <f t="shared" si="327"/>
        <v>#VALUE!</v>
      </c>
      <c r="DJ293" s="205" t="e">
        <f t="shared" si="328"/>
        <v>#VALUE!</v>
      </c>
      <c r="DK293" s="205" t="e">
        <f t="shared" si="329"/>
        <v>#VALUE!</v>
      </c>
      <c r="DM293" s="208">
        <f t="shared" si="330"/>
        <v>0</v>
      </c>
      <c r="DN293" s="208">
        <f t="shared" si="331"/>
        <v>0</v>
      </c>
      <c r="DO293" s="205">
        <f t="shared" si="332"/>
        <v>75</v>
      </c>
      <c r="DP293" s="205">
        <f t="shared" si="333"/>
        <v>0</v>
      </c>
      <c r="DQ293" s="446" t="e">
        <f t="shared" ca="1" si="334"/>
        <v>#NAME?</v>
      </c>
      <c r="DR293" s="446" t="e">
        <f t="shared" ca="1" si="335"/>
        <v>#NAME?</v>
      </c>
      <c r="DT293" s="208">
        <f t="shared" si="336"/>
        <v>0</v>
      </c>
      <c r="DU293" s="446" t="e">
        <f t="shared" ca="1" si="337"/>
        <v>#NAME?</v>
      </c>
      <c r="DV293" s="446" t="e">
        <f t="shared" ca="1" si="338"/>
        <v>#NAME?</v>
      </c>
    </row>
    <row r="294" spans="1:126" ht="16.5" thickBot="1" x14ac:dyDescent="0.3">
      <c r="A294" s="448" t="str">
        <f>IFERROR(ROUNDUP(IF(OR(N294="PIPAY450",N294="PIPAY900"),MRIt(J294,M294,V294,N294),IF(N294="PIOGFCPAY450",MAX(60,(0.3*J294)+35),"")),1),"")</f>
        <v/>
      </c>
      <c r="B294" s="413">
        <v>272</v>
      </c>
      <c r="C294" s="414"/>
      <c r="D294" s="449"/>
      <c r="E294" s="457" t="str">
        <f>IF('EXIST IP'!A273="","",'EXIST IP'!A273)</f>
        <v/>
      </c>
      <c r="F294" s="458" t="str">
        <f>IF('EXIST IP'!B273="","",'EXIST IP'!B273)</f>
        <v/>
      </c>
      <c r="G294" s="458" t="str">
        <f>IF('EXIST IP'!C273="","",'EXIST IP'!C273)</f>
        <v/>
      </c>
      <c r="H294" s="459" t="str">
        <f>IF('EXIST IP'!D273="","",'EXIST IP'!D273)</f>
        <v/>
      </c>
      <c r="I294" s="460" t="str">
        <f>IF(BASELINE!D273="","",BASELINE!D273)</f>
        <v/>
      </c>
      <c r="J294" s="420"/>
      <c r="K294" s="421"/>
      <c r="L294" s="422" t="str">
        <f>IF(FINAL!D273=0,"",FINAL!D273)</f>
        <v/>
      </c>
      <c r="M294" s="421"/>
      <c r="N294" s="421"/>
      <c r="O294" s="421"/>
      <c r="P294" s="423" t="str">
        <f t="shared" si="302"/>
        <v/>
      </c>
      <c r="Q294" s="424" t="str">
        <f t="shared" si="303"/>
        <v/>
      </c>
      <c r="R294" s="456"/>
      <c r="S294" s="452" t="str">
        <f t="shared" si="279"/>
        <v/>
      </c>
      <c r="T294" s="427" t="str">
        <f>IF(OR(BASELINE!I273&gt;BASELINE!J273,FINAL!I273&gt;FINAL!J273),"M.D.","")</f>
        <v/>
      </c>
      <c r="U294" s="428" t="str">
        <f t="shared" si="304"/>
        <v/>
      </c>
      <c r="V294" s="429" t="str">
        <f t="shared" si="305"/>
        <v/>
      </c>
      <c r="W294" s="429" t="str">
        <f t="shared" si="306"/>
        <v/>
      </c>
      <c r="X294" s="430" t="str">
        <f t="shared" si="280"/>
        <v/>
      </c>
      <c r="Y294" s="429" t="str">
        <f t="shared" si="281"/>
        <v/>
      </c>
      <c r="Z294" s="429" t="str">
        <f t="shared" si="282"/>
        <v/>
      </c>
      <c r="AA294" s="429" t="str">
        <f t="shared" si="283"/>
        <v/>
      </c>
      <c r="AB294" s="429" t="str">
        <f t="shared" si="284"/>
        <v/>
      </c>
      <c r="AC294" s="429" t="str">
        <f t="shared" si="285"/>
        <v/>
      </c>
      <c r="AD294" s="429" t="str">
        <f t="shared" si="286"/>
        <v/>
      </c>
      <c r="AE294" s="429" t="str">
        <f t="shared" si="307"/>
        <v/>
      </c>
      <c r="AF294" s="429" t="str">
        <f t="shared" si="297"/>
        <v/>
      </c>
      <c r="AG294" s="429" t="str">
        <f t="shared" si="287"/>
        <v/>
      </c>
      <c r="AH294" s="429" t="str">
        <f t="shared" si="288"/>
        <v/>
      </c>
      <c r="AI294" s="431" t="str">
        <f t="shared" si="298"/>
        <v/>
      </c>
      <c r="AJ294" s="429" t="str">
        <f t="shared" si="308"/>
        <v/>
      </c>
      <c r="AK294" s="429" t="str">
        <f t="shared" si="309"/>
        <v/>
      </c>
      <c r="AL294" s="429" t="str">
        <f t="shared" si="310"/>
        <v/>
      </c>
      <c r="AM294" s="429" t="str">
        <f t="shared" si="311"/>
        <v/>
      </c>
      <c r="AN294" s="432"/>
      <c r="AO294" s="432"/>
      <c r="AP294" s="205"/>
      <c r="AQ294" s="205"/>
      <c r="AR294" s="205"/>
      <c r="AS294" s="205"/>
      <c r="AT294" s="205"/>
      <c r="AU294" s="205"/>
      <c r="AV294" s="205"/>
      <c r="AW294" s="205"/>
      <c r="AX294" s="205"/>
      <c r="AY294" s="205"/>
      <c r="AZ294" s="432"/>
      <c r="BU294" s="152">
        <v>272</v>
      </c>
      <c r="BV294" s="433" t="str">
        <f t="shared" si="299"/>
        <v/>
      </c>
      <c r="BW294" s="433" t="str">
        <f t="shared" si="300"/>
        <v/>
      </c>
      <c r="BX294" s="434" t="str">
        <f t="shared" si="301"/>
        <v/>
      </c>
      <c r="BY294" s="205" t="str">
        <f t="shared" si="289"/>
        <v/>
      </c>
      <c r="BZ294" s="205" t="str">
        <f t="shared" si="290"/>
        <v/>
      </c>
      <c r="CA294" s="207" t="str">
        <f t="shared" si="291"/>
        <v/>
      </c>
      <c r="CB294" s="453" t="str">
        <f>IF(BY294="","",COUNTIF(BY$23:BY293,"&lt;1")+1)</f>
        <v/>
      </c>
      <c r="CC294" s="205" t="str">
        <f t="shared" si="292"/>
        <v/>
      </c>
      <c r="CD294" s="436" t="str">
        <f t="shared" si="293"/>
        <v/>
      </c>
      <c r="CE294" s="433" t="str">
        <f t="shared" si="296"/>
        <v/>
      </c>
      <c r="CF294" s="438" t="str">
        <f t="shared" si="294"/>
        <v/>
      </c>
      <c r="CG294" s="433" t="str">
        <f t="shared" si="295"/>
        <v/>
      </c>
      <c r="CH294" s="439"/>
      <c r="CI294" s="205" t="str">
        <f t="shared" si="312"/>
        <v/>
      </c>
      <c r="CJ294" s="205" t="str">
        <f t="shared" si="313"/>
        <v/>
      </c>
      <c r="CK294" s="205" t="str">
        <f>IF(OR(N294="PIPAY450",N294="PIPAY900"),MRIt(J294,M294,V294,N294),IF(N294="OGFConNEW",MRIt(H294,M294,V294,N294),IF(N294="PIOGFCPAY450",MAX(60,(0.3*J294)+35),"")))</f>
        <v/>
      </c>
      <c r="CL294" s="205" t="str">
        <f t="shared" si="314"/>
        <v/>
      </c>
      <c r="CM294" s="208">
        <f t="shared" si="315"/>
        <v>0</v>
      </c>
      <c r="CN294" s="440" t="str">
        <f>IFERROR(IF(N294="60PAY900",ADJ60x(CM294),IF(N294="75PAY450",ADJ75x(CM294),IF(N294="PIPAY900",ADJPoTthick(CM294,CL294),IF(N294="PIPAY450",ADJPoTthin(CM294,CL294),IF(N294="OGFConNEW",ADJPoTogfc(CL294),""))))),"must corr")</f>
        <v/>
      </c>
      <c r="CO294" s="441" t="str">
        <f t="shared" si="316"/>
        <v/>
      </c>
      <c r="CQ294" s="205" t="str">
        <f t="shared" si="317"/>
        <v/>
      </c>
      <c r="CR294" s="205" t="str">
        <f>IF(OR(N294="PIPAY450",N294="PIPAY900",N294="PIOGFCPAY450",N294="75OGFCPAY450"),MRIt(J294,M294,V294,N294),IF(N294="OGFConNEW",MRIt(H294,M294,V294,N294),""))</f>
        <v/>
      </c>
      <c r="CS294" s="205" t="str">
        <f t="shared" si="318"/>
        <v/>
      </c>
      <c r="CT294" s="208" t="str">
        <f t="shared" si="319"/>
        <v/>
      </c>
      <c r="CU294" s="440" t="str">
        <f>IFERROR(IF(N294="60PAY900",ADJ60x(CT294),IF(N294="75PAY450",ADJ75x(CT294),IF(N294="PIPAY900",ADJPoTthick(CT294,CS294),IF(N294="PIPAY450",ADJPoTthin(CT294,CS294),IF(N294="OGFConNEW",ADJPoTogfc(CS294),""))))),"must corr")</f>
        <v/>
      </c>
      <c r="CV294" s="442" t="str">
        <f t="shared" si="320"/>
        <v/>
      </c>
      <c r="CW294" s="443"/>
      <c r="CY294" s="207"/>
      <c r="CZ294" s="444" t="s">
        <v>1876</v>
      </c>
      <c r="DA294" s="445" t="str">
        <f>IFERROR(IF(AZ294=TRUE,corval(CO294,CV294),CO294),CZ294)</f>
        <v/>
      </c>
      <c r="DB294" s="205" t="b">
        <f t="shared" si="321"/>
        <v>0</v>
      </c>
      <c r="DC294" s="205" t="b">
        <f t="shared" si="322"/>
        <v>1</v>
      </c>
      <c r="DD294" s="205" t="b">
        <f t="shared" si="323"/>
        <v>1</v>
      </c>
      <c r="DE294" s="446" t="str">
        <f t="shared" si="324"/>
        <v/>
      </c>
      <c r="DG294" s="208" t="str">
        <f t="shared" si="325"/>
        <v/>
      </c>
      <c r="DH294" s="208">
        <f t="shared" si="326"/>
        <v>0</v>
      </c>
      <c r="DI294" s="205" t="e">
        <f t="shared" si="327"/>
        <v>#VALUE!</v>
      </c>
      <c r="DJ294" s="205" t="e">
        <f t="shared" si="328"/>
        <v>#VALUE!</v>
      </c>
      <c r="DK294" s="205" t="e">
        <f t="shared" si="329"/>
        <v>#VALUE!</v>
      </c>
      <c r="DM294" s="208">
        <f t="shared" si="330"/>
        <v>0</v>
      </c>
      <c r="DN294" s="208">
        <f t="shared" si="331"/>
        <v>0</v>
      </c>
      <c r="DO294" s="205">
        <f t="shared" si="332"/>
        <v>75</v>
      </c>
      <c r="DP294" s="205">
        <f t="shared" si="333"/>
        <v>0</v>
      </c>
      <c r="DQ294" s="446" t="e">
        <f t="shared" ca="1" si="334"/>
        <v>#NAME?</v>
      </c>
      <c r="DR294" s="446" t="e">
        <f t="shared" ca="1" si="335"/>
        <v>#NAME?</v>
      </c>
      <c r="DT294" s="208">
        <f t="shared" si="336"/>
        <v>0</v>
      </c>
      <c r="DU294" s="446" t="e">
        <f t="shared" ca="1" si="337"/>
        <v>#NAME?</v>
      </c>
      <c r="DV294" s="446" t="e">
        <f t="shared" ca="1" si="338"/>
        <v>#NAME?</v>
      </c>
    </row>
    <row r="295" spans="1:126" ht="15.75" x14ac:dyDescent="0.25">
      <c r="A295" s="448" t="str">
        <f>IFERROR(ROUNDUP(IF(OR(N295="PIPAY450",N295="PIPAY900"),MRIt(J295,M295,V295,N295),IF(N295="PIOGFCPAY450",MAX(60,(0.3*J295)+35),"")),1),"")</f>
        <v/>
      </c>
      <c r="B295" s="413">
        <v>273</v>
      </c>
      <c r="C295" s="414"/>
      <c r="D295" s="449"/>
      <c r="E295" s="416" t="str">
        <f>IF('EXIST IP'!A274="","",'EXIST IP'!A274)</f>
        <v/>
      </c>
      <c r="F295" s="450" t="str">
        <f>IF('EXIST IP'!B274="","",'EXIST IP'!B274)</f>
        <v/>
      </c>
      <c r="G295" s="450" t="str">
        <f>IF('EXIST IP'!C274="","",'EXIST IP'!C274)</f>
        <v/>
      </c>
      <c r="H295" s="418" t="str">
        <f>IF('EXIST IP'!D274="","",'EXIST IP'!D274)</f>
        <v/>
      </c>
      <c r="I295" s="451" t="str">
        <f>IF(BASELINE!D274="","",BASELINE!D274)</f>
        <v/>
      </c>
      <c r="J295" s="420"/>
      <c r="K295" s="421"/>
      <c r="L295" s="422" t="str">
        <f>IF(FINAL!D274=0,"",FINAL!D274)</f>
        <v/>
      </c>
      <c r="M295" s="421"/>
      <c r="N295" s="421"/>
      <c r="O295" s="421"/>
      <c r="P295" s="423" t="str">
        <f t="shared" si="302"/>
        <v/>
      </c>
      <c r="Q295" s="424" t="str">
        <f t="shared" si="303"/>
        <v/>
      </c>
      <c r="R295" s="456"/>
      <c r="S295" s="452" t="str">
        <f t="shared" si="279"/>
        <v/>
      </c>
      <c r="T295" s="427" t="str">
        <f>IF(OR(BASELINE!I274&gt;BASELINE!J274,FINAL!I274&gt;FINAL!J274),"M.D.","")</f>
        <v/>
      </c>
      <c r="U295" s="428" t="str">
        <f t="shared" si="304"/>
        <v/>
      </c>
      <c r="V295" s="429" t="str">
        <f t="shared" si="305"/>
        <v/>
      </c>
      <c r="W295" s="429" t="str">
        <f t="shared" si="306"/>
        <v/>
      </c>
      <c r="X295" s="430" t="str">
        <f t="shared" si="280"/>
        <v/>
      </c>
      <c r="Y295" s="429" t="str">
        <f t="shared" si="281"/>
        <v/>
      </c>
      <c r="Z295" s="429" t="str">
        <f t="shared" si="282"/>
        <v/>
      </c>
      <c r="AA295" s="429" t="str">
        <f t="shared" si="283"/>
        <v/>
      </c>
      <c r="AB295" s="429" t="str">
        <f t="shared" si="284"/>
        <v/>
      </c>
      <c r="AC295" s="429" t="str">
        <f t="shared" si="285"/>
        <v/>
      </c>
      <c r="AD295" s="429" t="str">
        <f t="shared" si="286"/>
        <v/>
      </c>
      <c r="AE295" s="429" t="str">
        <f t="shared" si="307"/>
        <v/>
      </c>
      <c r="AF295" s="429" t="str">
        <f t="shared" si="297"/>
        <v/>
      </c>
      <c r="AG295" s="429" t="str">
        <f t="shared" si="287"/>
        <v/>
      </c>
      <c r="AH295" s="429" t="str">
        <f t="shared" si="288"/>
        <v/>
      </c>
      <c r="AI295" s="431" t="str">
        <f t="shared" si="298"/>
        <v/>
      </c>
      <c r="AJ295" s="429" t="str">
        <f t="shared" si="308"/>
        <v/>
      </c>
      <c r="AK295" s="429" t="str">
        <f t="shared" si="309"/>
        <v/>
      </c>
      <c r="AL295" s="429" t="str">
        <f t="shared" si="310"/>
        <v/>
      </c>
      <c r="AM295" s="429" t="str">
        <f t="shared" si="311"/>
        <v/>
      </c>
      <c r="AN295" s="432"/>
      <c r="AO295" s="432"/>
      <c r="AP295" s="205"/>
      <c r="AQ295" s="205"/>
      <c r="AR295" s="205"/>
      <c r="AS295" s="205"/>
      <c r="AT295" s="205"/>
      <c r="AU295" s="205"/>
      <c r="AV295" s="205"/>
      <c r="AW295" s="205"/>
      <c r="AX295" s="205"/>
      <c r="AY295" s="205"/>
      <c r="AZ295" s="432"/>
      <c r="BU295" s="152">
        <v>273</v>
      </c>
      <c r="BV295" s="433" t="str">
        <f t="shared" si="299"/>
        <v/>
      </c>
      <c r="BW295" s="433" t="str">
        <f t="shared" si="300"/>
        <v/>
      </c>
      <c r="BX295" s="434" t="str">
        <f t="shared" si="301"/>
        <v/>
      </c>
      <c r="BY295" s="205" t="str">
        <f t="shared" si="289"/>
        <v/>
      </c>
      <c r="BZ295" s="205" t="str">
        <f t="shared" si="290"/>
        <v/>
      </c>
      <c r="CA295" s="207" t="str">
        <f t="shared" si="291"/>
        <v/>
      </c>
      <c r="CB295" s="453" t="str">
        <f>IF(BY295="","",COUNTIF(BY$23:BY294,"&lt;1")+1)</f>
        <v/>
      </c>
      <c r="CC295" s="205" t="str">
        <f t="shared" si="292"/>
        <v/>
      </c>
      <c r="CD295" s="436" t="str">
        <f t="shared" si="293"/>
        <v/>
      </c>
      <c r="CE295" s="433" t="str">
        <f t="shared" si="296"/>
        <v/>
      </c>
      <c r="CF295" s="438" t="str">
        <f t="shared" si="294"/>
        <v/>
      </c>
      <c r="CG295" s="433" t="str">
        <f t="shared" si="295"/>
        <v/>
      </c>
      <c r="CH295" s="439"/>
      <c r="CI295" s="205" t="str">
        <f t="shared" si="312"/>
        <v/>
      </c>
      <c r="CJ295" s="205" t="str">
        <f t="shared" si="313"/>
        <v/>
      </c>
      <c r="CK295" s="205" t="str">
        <f>IF(OR(N295="PIPAY450",N295="PIPAY900"),MRIt(J295,M295,V295,N295),IF(N295="OGFConNEW",MRIt(H295,M295,V295,N295),IF(N295="PIOGFCPAY450",MAX(60,(0.3*J295)+35),"")))</f>
        <v/>
      </c>
      <c r="CL295" s="205" t="str">
        <f t="shared" si="314"/>
        <v/>
      </c>
      <c r="CM295" s="208">
        <f t="shared" si="315"/>
        <v>0</v>
      </c>
      <c r="CN295" s="440" t="str">
        <f>IFERROR(IF(N295="60PAY900",ADJ60x(CM295),IF(N295="75PAY450",ADJ75x(CM295),IF(N295="PIPAY900",ADJPoTthick(CM295,CL295),IF(N295="PIPAY450",ADJPoTthin(CM295,CL295),IF(N295="OGFConNEW",ADJPoTogfc(CL295),""))))),"must corr")</f>
        <v/>
      </c>
      <c r="CO295" s="441" t="str">
        <f t="shared" si="316"/>
        <v/>
      </c>
      <c r="CQ295" s="205" t="str">
        <f t="shared" si="317"/>
        <v/>
      </c>
      <c r="CR295" s="205" t="str">
        <f>IF(OR(N295="PIPAY450",N295="PIPAY900",N295="PIOGFCPAY450",N295="75OGFCPAY450"),MRIt(J295,M295,V295,N295),IF(N295="OGFConNEW",MRIt(H295,M295,V295,N295),""))</f>
        <v/>
      </c>
      <c r="CS295" s="205" t="str">
        <f t="shared" si="318"/>
        <v/>
      </c>
      <c r="CT295" s="208" t="str">
        <f t="shared" si="319"/>
        <v/>
      </c>
      <c r="CU295" s="440" t="str">
        <f>IFERROR(IF(N295="60PAY900",ADJ60x(CT295),IF(N295="75PAY450",ADJ75x(CT295),IF(N295="PIPAY900",ADJPoTthick(CT295,CS295),IF(N295="PIPAY450",ADJPoTthin(CT295,CS295),IF(N295="OGFConNEW",ADJPoTogfc(CS295),""))))),"must corr")</f>
        <v/>
      </c>
      <c r="CV295" s="442" t="str">
        <f t="shared" si="320"/>
        <v/>
      </c>
      <c r="CW295" s="443"/>
      <c r="CY295" s="207"/>
      <c r="CZ295" s="444" t="s">
        <v>1876</v>
      </c>
      <c r="DA295" s="445" t="str">
        <f>IFERROR(IF(AZ295=TRUE,corval(CO295,CV295),CO295),CZ295)</f>
        <v/>
      </c>
      <c r="DB295" s="205" t="b">
        <f t="shared" si="321"/>
        <v>0</v>
      </c>
      <c r="DC295" s="205" t="b">
        <f t="shared" si="322"/>
        <v>1</v>
      </c>
      <c r="DD295" s="205" t="b">
        <f t="shared" si="323"/>
        <v>1</v>
      </c>
      <c r="DE295" s="446" t="str">
        <f t="shared" si="324"/>
        <v/>
      </c>
      <c r="DG295" s="208" t="str">
        <f t="shared" si="325"/>
        <v/>
      </c>
      <c r="DH295" s="208">
        <f t="shared" si="326"/>
        <v>0</v>
      </c>
      <c r="DI295" s="205" t="e">
        <f t="shared" si="327"/>
        <v>#VALUE!</v>
      </c>
      <c r="DJ295" s="205" t="e">
        <f t="shared" si="328"/>
        <v>#VALUE!</v>
      </c>
      <c r="DK295" s="205" t="e">
        <f t="shared" si="329"/>
        <v>#VALUE!</v>
      </c>
      <c r="DM295" s="208">
        <f t="shared" si="330"/>
        <v>0</v>
      </c>
      <c r="DN295" s="208">
        <f t="shared" si="331"/>
        <v>0</v>
      </c>
      <c r="DO295" s="205">
        <f t="shared" si="332"/>
        <v>75</v>
      </c>
      <c r="DP295" s="205">
        <f t="shared" si="333"/>
        <v>0</v>
      </c>
      <c r="DQ295" s="446" t="e">
        <f t="shared" ca="1" si="334"/>
        <v>#NAME?</v>
      </c>
      <c r="DR295" s="446" t="e">
        <f t="shared" ca="1" si="335"/>
        <v>#NAME?</v>
      </c>
      <c r="DT295" s="208">
        <f t="shared" si="336"/>
        <v>0</v>
      </c>
      <c r="DU295" s="446" t="e">
        <f t="shared" ca="1" si="337"/>
        <v>#NAME?</v>
      </c>
      <c r="DV295" s="446" t="e">
        <f t="shared" ca="1" si="338"/>
        <v>#NAME?</v>
      </c>
    </row>
    <row r="296" spans="1:126" ht="15.75" customHeight="1" thickBot="1" x14ac:dyDescent="0.3">
      <c r="A296" s="448" t="str">
        <f>IFERROR(ROUNDUP(IF(OR(N296="PIPAY450",N296="PIPAY900"),MRIt(J296,M296,V296,N296),IF(N296="PIOGFCPAY450",MAX(60,(0.3*J296)+35),"")),1),"")</f>
        <v/>
      </c>
      <c r="B296" s="413">
        <v>274</v>
      </c>
      <c r="C296" s="414"/>
      <c r="D296" s="449"/>
      <c r="E296" s="457" t="str">
        <f>IF('EXIST IP'!A275="","",'EXIST IP'!A275)</f>
        <v/>
      </c>
      <c r="F296" s="458" t="str">
        <f>IF('EXIST IP'!B275="","",'EXIST IP'!B275)</f>
        <v/>
      </c>
      <c r="G296" s="458" t="str">
        <f>IF('EXIST IP'!C275="","",'EXIST IP'!C275)</f>
        <v/>
      </c>
      <c r="H296" s="459" t="str">
        <f>IF('EXIST IP'!D275="","",'EXIST IP'!D275)</f>
        <v/>
      </c>
      <c r="I296" s="460" t="str">
        <f>IF(BASELINE!D275="","",BASELINE!D275)</f>
        <v/>
      </c>
      <c r="J296" s="420"/>
      <c r="K296" s="421"/>
      <c r="L296" s="422" t="str">
        <f>IF(FINAL!D275=0,"",FINAL!D275)</f>
        <v/>
      </c>
      <c r="M296" s="421"/>
      <c r="N296" s="421"/>
      <c r="O296" s="421"/>
      <c r="P296" s="423" t="str">
        <f t="shared" si="302"/>
        <v/>
      </c>
      <c r="Q296" s="424" t="str">
        <f t="shared" si="303"/>
        <v/>
      </c>
      <c r="R296" s="456"/>
      <c r="S296" s="452" t="str">
        <f t="shared" si="279"/>
        <v/>
      </c>
      <c r="T296" s="427" t="str">
        <f>IF(OR(BASELINE!I275&gt;BASELINE!J275,FINAL!I275&gt;FINAL!J275),"M.D.","")</f>
        <v/>
      </c>
      <c r="U296" s="428" t="str">
        <f t="shared" si="304"/>
        <v/>
      </c>
      <c r="V296" s="429" t="str">
        <f t="shared" si="305"/>
        <v/>
      </c>
      <c r="W296" s="429" t="str">
        <f t="shared" si="306"/>
        <v/>
      </c>
      <c r="X296" s="430" t="str">
        <f t="shared" si="280"/>
        <v/>
      </c>
      <c r="Y296" s="429" t="str">
        <f t="shared" si="281"/>
        <v/>
      </c>
      <c r="Z296" s="429" t="str">
        <f t="shared" si="282"/>
        <v/>
      </c>
      <c r="AA296" s="429" t="str">
        <f t="shared" si="283"/>
        <v/>
      </c>
      <c r="AB296" s="429" t="str">
        <f t="shared" si="284"/>
        <v/>
      </c>
      <c r="AC296" s="429" t="str">
        <f t="shared" si="285"/>
        <v/>
      </c>
      <c r="AD296" s="429" t="str">
        <f t="shared" si="286"/>
        <v/>
      </c>
      <c r="AE296" s="429" t="str">
        <f t="shared" si="307"/>
        <v/>
      </c>
      <c r="AF296" s="429" t="str">
        <f t="shared" si="297"/>
        <v/>
      </c>
      <c r="AG296" s="429" t="str">
        <f t="shared" si="287"/>
        <v/>
      </c>
      <c r="AH296" s="429" t="str">
        <f t="shared" si="288"/>
        <v/>
      </c>
      <c r="AI296" s="431" t="str">
        <f t="shared" si="298"/>
        <v/>
      </c>
      <c r="AJ296" s="429" t="str">
        <f t="shared" si="308"/>
        <v/>
      </c>
      <c r="AK296" s="429" t="str">
        <f t="shared" si="309"/>
        <v/>
      </c>
      <c r="AL296" s="429" t="str">
        <f t="shared" si="310"/>
        <v/>
      </c>
      <c r="AM296" s="429" t="str">
        <f t="shared" si="311"/>
        <v/>
      </c>
      <c r="AN296" s="432"/>
      <c r="AO296" s="432"/>
      <c r="AP296" s="205"/>
      <c r="AQ296" s="205"/>
      <c r="AR296" s="205"/>
      <c r="AS296" s="205"/>
      <c r="AT296" s="205"/>
      <c r="AU296" s="205"/>
      <c r="AV296" s="205"/>
      <c r="AW296" s="205"/>
      <c r="AX296" s="205"/>
      <c r="AY296" s="205"/>
      <c r="AZ296" s="432"/>
      <c r="BU296" s="152">
        <v>274</v>
      </c>
      <c r="BV296" s="433" t="str">
        <f t="shared" si="299"/>
        <v/>
      </c>
      <c r="BW296" s="433" t="str">
        <f t="shared" si="300"/>
        <v/>
      </c>
      <c r="BX296" s="434" t="str">
        <f t="shared" si="301"/>
        <v/>
      </c>
      <c r="BY296" s="205" t="str">
        <f t="shared" si="289"/>
        <v/>
      </c>
      <c r="BZ296" s="205" t="str">
        <f t="shared" si="290"/>
        <v/>
      </c>
      <c r="CA296" s="207" t="str">
        <f t="shared" si="291"/>
        <v/>
      </c>
      <c r="CB296" s="453" t="str">
        <f>IF(BY296="","",COUNTIF(BY$23:BY295,"&lt;1")+1)</f>
        <v/>
      </c>
      <c r="CC296" s="205" t="str">
        <f t="shared" si="292"/>
        <v/>
      </c>
      <c r="CD296" s="436" t="str">
        <f t="shared" si="293"/>
        <v/>
      </c>
      <c r="CE296" s="433" t="str">
        <f t="shared" si="296"/>
        <v/>
      </c>
      <c r="CF296" s="438" t="str">
        <f t="shared" si="294"/>
        <v/>
      </c>
      <c r="CG296" s="433" t="str">
        <f t="shared" si="295"/>
        <v/>
      </c>
      <c r="CH296" s="439"/>
      <c r="CI296" s="205" t="str">
        <f t="shared" si="312"/>
        <v/>
      </c>
      <c r="CJ296" s="205" t="str">
        <f t="shared" si="313"/>
        <v/>
      </c>
      <c r="CK296" s="205" t="str">
        <f>IF(OR(N296="PIPAY450",N296="PIPAY900"),MRIt(J296,M296,V296,N296),IF(N296="OGFConNEW",MRIt(H296,M296,V296,N296),IF(N296="PIOGFCPAY450",MAX(60,(0.3*J296)+35),"")))</f>
        <v/>
      </c>
      <c r="CL296" s="205" t="str">
        <f t="shared" si="314"/>
        <v/>
      </c>
      <c r="CM296" s="208">
        <f t="shared" si="315"/>
        <v>0</v>
      </c>
      <c r="CN296" s="440" t="str">
        <f>IFERROR(IF(N296="60PAY900",ADJ60x(CM296),IF(N296="75PAY450",ADJ75x(CM296),IF(N296="PIPAY900",ADJPoTthick(CM296,CL296),IF(N296="PIPAY450",ADJPoTthin(CM296,CL296),IF(N296="OGFConNEW",ADJPoTogfc(CL296),""))))),"must corr")</f>
        <v/>
      </c>
      <c r="CO296" s="441" t="str">
        <f t="shared" si="316"/>
        <v/>
      </c>
      <c r="CQ296" s="205" t="str">
        <f t="shared" si="317"/>
        <v/>
      </c>
      <c r="CR296" s="205" t="str">
        <f>IF(OR(N296="PIPAY450",N296="PIPAY900",N296="PIOGFCPAY450",N296="75OGFCPAY450"),MRIt(J296,M296,V296,N296),IF(N296="OGFConNEW",MRIt(H296,M296,V296,N296),""))</f>
        <v/>
      </c>
      <c r="CS296" s="205" t="str">
        <f t="shared" si="318"/>
        <v/>
      </c>
      <c r="CT296" s="208" t="str">
        <f t="shared" si="319"/>
        <v/>
      </c>
      <c r="CU296" s="440" t="str">
        <f>IFERROR(IF(N296="60PAY900",ADJ60x(CT296),IF(N296="75PAY450",ADJ75x(CT296),IF(N296="PIPAY900",ADJPoTthick(CT296,CS296),IF(N296="PIPAY450",ADJPoTthin(CT296,CS296),IF(N296="OGFConNEW",ADJPoTogfc(CS296),""))))),"must corr")</f>
        <v/>
      </c>
      <c r="CV296" s="442" t="str">
        <f t="shared" si="320"/>
        <v/>
      </c>
      <c r="CW296" s="443"/>
      <c r="CY296" s="207"/>
      <c r="CZ296" s="444" t="s">
        <v>1876</v>
      </c>
      <c r="DA296" s="445" t="str">
        <f>IFERROR(IF(AZ296=TRUE,corval(CO296,CV296),CO296),CZ296)</f>
        <v/>
      </c>
      <c r="DB296" s="205" t="b">
        <f t="shared" si="321"/>
        <v>0</v>
      </c>
      <c r="DC296" s="205" t="b">
        <f t="shared" si="322"/>
        <v>1</v>
      </c>
      <c r="DD296" s="205" t="b">
        <f t="shared" si="323"/>
        <v>1</v>
      </c>
      <c r="DE296" s="446" t="str">
        <f t="shared" si="324"/>
        <v/>
      </c>
      <c r="DG296" s="208" t="str">
        <f t="shared" si="325"/>
        <v/>
      </c>
      <c r="DH296" s="208">
        <f t="shared" si="326"/>
        <v>0</v>
      </c>
      <c r="DI296" s="205" t="e">
        <f t="shared" si="327"/>
        <v>#VALUE!</v>
      </c>
      <c r="DJ296" s="205" t="e">
        <f t="shared" si="328"/>
        <v>#VALUE!</v>
      </c>
      <c r="DK296" s="205" t="e">
        <f t="shared" si="329"/>
        <v>#VALUE!</v>
      </c>
      <c r="DM296" s="208">
        <f t="shared" si="330"/>
        <v>0</v>
      </c>
      <c r="DN296" s="208">
        <f t="shared" si="331"/>
        <v>0</v>
      </c>
      <c r="DO296" s="205">
        <f t="shared" si="332"/>
        <v>75</v>
      </c>
      <c r="DP296" s="205">
        <f t="shared" si="333"/>
        <v>0</v>
      </c>
      <c r="DQ296" s="446" t="e">
        <f t="shared" ca="1" si="334"/>
        <v>#NAME?</v>
      </c>
      <c r="DR296" s="446" t="e">
        <f t="shared" ca="1" si="335"/>
        <v>#NAME?</v>
      </c>
      <c r="DT296" s="208">
        <f t="shared" si="336"/>
        <v>0</v>
      </c>
      <c r="DU296" s="446" t="e">
        <f t="shared" ca="1" si="337"/>
        <v>#NAME?</v>
      </c>
      <c r="DV296" s="446" t="e">
        <f t="shared" ca="1" si="338"/>
        <v>#NAME?</v>
      </c>
    </row>
    <row r="297" spans="1:126" ht="15.75" x14ac:dyDescent="0.25">
      <c r="A297" s="448" t="str">
        <f>IFERROR(ROUNDUP(IF(OR(N297="PIPAY450",N297="PIPAY900"),MRIt(J297,M297,V297,N297),IF(N297="PIOGFCPAY450",MAX(60,(0.3*J297)+35),"")),1),"")</f>
        <v/>
      </c>
      <c r="B297" s="413">
        <v>275</v>
      </c>
      <c r="C297" s="414"/>
      <c r="D297" s="449"/>
      <c r="E297" s="416" t="str">
        <f>IF('EXIST IP'!A276="","",'EXIST IP'!A276)</f>
        <v/>
      </c>
      <c r="F297" s="450" t="str">
        <f>IF('EXIST IP'!B276="","",'EXIST IP'!B276)</f>
        <v/>
      </c>
      <c r="G297" s="450" t="str">
        <f>IF('EXIST IP'!C276="","",'EXIST IP'!C276)</f>
        <v/>
      </c>
      <c r="H297" s="418" t="str">
        <f>IF('EXIST IP'!D276="","",'EXIST IP'!D276)</f>
        <v/>
      </c>
      <c r="I297" s="451" t="str">
        <f>IF(BASELINE!D276="","",BASELINE!D276)</f>
        <v/>
      </c>
      <c r="J297" s="420"/>
      <c r="K297" s="421"/>
      <c r="L297" s="422" t="str">
        <f>IF(FINAL!D276=0,"",FINAL!D276)</f>
        <v/>
      </c>
      <c r="M297" s="421"/>
      <c r="N297" s="421"/>
      <c r="O297" s="421"/>
      <c r="P297" s="423" t="str">
        <f t="shared" si="302"/>
        <v/>
      </c>
      <c r="Q297" s="424" t="str">
        <f t="shared" si="303"/>
        <v/>
      </c>
      <c r="R297" s="456"/>
      <c r="S297" s="452" t="str">
        <f t="shared" si="279"/>
        <v/>
      </c>
      <c r="T297" s="427" t="str">
        <f>IF(OR(BASELINE!I276&gt;BASELINE!J276,FINAL!I276&gt;FINAL!J276),"M.D.","")</f>
        <v/>
      </c>
      <c r="U297" s="428" t="str">
        <f t="shared" si="304"/>
        <v/>
      </c>
      <c r="V297" s="429" t="str">
        <f t="shared" si="305"/>
        <v/>
      </c>
      <c r="W297" s="429" t="str">
        <f t="shared" si="306"/>
        <v/>
      </c>
      <c r="X297" s="430" t="str">
        <f t="shared" si="280"/>
        <v/>
      </c>
      <c r="Y297" s="429" t="str">
        <f t="shared" si="281"/>
        <v/>
      </c>
      <c r="Z297" s="429" t="str">
        <f t="shared" si="282"/>
        <v/>
      </c>
      <c r="AA297" s="429" t="str">
        <f t="shared" si="283"/>
        <v/>
      </c>
      <c r="AB297" s="429" t="str">
        <f t="shared" si="284"/>
        <v/>
      </c>
      <c r="AC297" s="429" t="str">
        <f t="shared" si="285"/>
        <v/>
      </c>
      <c r="AD297" s="429" t="str">
        <f t="shared" si="286"/>
        <v/>
      </c>
      <c r="AE297" s="429" t="str">
        <f t="shared" si="307"/>
        <v/>
      </c>
      <c r="AF297" s="429" t="str">
        <f t="shared" si="297"/>
        <v/>
      </c>
      <c r="AG297" s="429" t="str">
        <f t="shared" si="287"/>
        <v/>
      </c>
      <c r="AH297" s="429" t="str">
        <f t="shared" si="288"/>
        <v/>
      </c>
      <c r="AI297" s="431" t="str">
        <f t="shared" si="298"/>
        <v/>
      </c>
      <c r="AJ297" s="429" t="str">
        <f t="shared" si="308"/>
        <v/>
      </c>
      <c r="AK297" s="429" t="str">
        <f t="shared" si="309"/>
        <v/>
      </c>
      <c r="AL297" s="429" t="str">
        <f t="shared" si="310"/>
        <v/>
      </c>
      <c r="AM297" s="429" t="str">
        <f t="shared" si="311"/>
        <v/>
      </c>
      <c r="AN297" s="432"/>
      <c r="AO297" s="432"/>
      <c r="AP297" s="205"/>
      <c r="AQ297" s="205"/>
      <c r="AR297" s="205"/>
      <c r="AS297" s="205"/>
      <c r="AT297" s="205"/>
      <c r="AU297" s="205"/>
      <c r="AV297" s="205"/>
      <c r="AW297" s="205"/>
      <c r="AX297" s="205"/>
      <c r="AY297" s="205"/>
      <c r="AZ297" s="432"/>
      <c r="BU297" s="152">
        <v>275</v>
      </c>
      <c r="BV297" s="433" t="str">
        <f t="shared" si="299"/>
        <v/>
      </c>
      <c r="BW297" s="433" t="str">
        <f t="shared" si="300"/>
        <v/>
      </c>
      <c r="BX297" s="434" t="str">
        <f t="shared" si="301"/>
        <v/>
      </c>
      <c r="BY297" s="205" t="str">
        <f t="shared" si="289"/>
        <v/>
      </c>
      <c r="BZ297" s="205" t="str">
        <f t="shared" si="290"/>
        <v/>
      </c>
      <c r="CA297" s="207" t="str">
        <f t="shared" si="291"/>
        <v/>
      </c>
      <c r="CB297" s="453" t="str">
        <f>IF(BY297="","",COUNTIF(BY$23:BY296,"&lt;1")+1)</f>
        <v/>
      </c>
      <c r="CC297" s="205" t="str">
        <f t="shared" si="292"/>
        <v/>
      </c>
      <c r="CD297" s="436" t="str">
        <f t="shared" si="293"/>
        <v/>
      </c>
      <c r="CE297" s="433" t="str">
        <f t="shared" si="296"/>
        <v/>
      </c>
      <c r="CF297" s="438" t="str">
        <f t="shared" si="294"/>
        <v/>
      </c>
      <c r="CG297" s="433" t="str">
        <f t="shared" si="295"/>
        <v/>
      </c>
      <c r="CH297" s="439"/>
      <c r="CI297" s="205" t="str">
        <f t="shared" si="312"/>
        <v/>
      </c>
      <c r="CJ297" s="205" t="str">
        <f t="shared" si="313"/>
        <v/>
      </c>
      <c r="CK297" s="205" t="str">
        <f>IF(OR(N297="PIPAY450",N297="PIPAY900"),MRIt(J297,M297,V297,N297),IF(N297="OGFConNEW",MRIt(H297,M297,V297,N297),IF(N297="PIOGFCPAY450",MAX(60,(0.3*J297)+35),"")))</f>
        <v/>
      </c>
      <c r="CL297" s="205" t="str">
        <f t="shared" si="314"/>
        <v/>
      </c>
      <c r="CM297" s="208">
        <f t="shared" si="315"/>
        <v>0</v>
      </c>
      <c r="CN297" s="440" t="str">
        <f>IFERROR(IF(N297="60PAY900",ADJ60x(CM297),IF(N297="75PAY450",ADJ75x(CM297),IF(N297="PIPAY900",ADJPoTthick(CM297,CL297),IF(N297="PIPAY450",ADJPoTthin(CM297,CL297),IF(N297="OGFConNEW",ADJPoTogfc(CL297),""))))),"must corr")</f>
        <v/>
      </c>
      <c r="CO297" s="441" t="str">
        <f t="shared" si="316"/>
        <v/>
      </c>
      <c r="CQ297" s="205" t="str">
        <f t="shared" si="317"/>
        <v/>
      </c>
      <c r="CR297" s="205" t="str">
        <f>IF(OR(N297="PIPAY450",N297="PIPAY900",N297="PIOGFCPAY450",N297="75OGFCPAY450"),MRIt(J297,M297,V297,N297),IF(N297="OGFConNEW",MRIt(H297,M297,V297,N297),""))</f>
        <v/>
      </c>
      <c r="CS297" s="205" t="str">
        <f t="shared" si="318"/>
        <v/>
      </c>
      <c r="CT297" s="208" t="str">
        <f t="shared" si="319"/>
        <v/>
      </c>
      <c r="CU297" s="440" t="str">
        <f>IFERROR(IF(N297="60PAY900",ADJ60x(CT297),IF(N297="75PAY450",ADJ75x(CT297),IF(N297="PIPAY900",ADJPoTthick(CT297,CS297),IF(N297="PIPAY450",ADJPoTthin(CT297,CS297),IF(N297="OGFConNEW",ADJPoTogfc(CS297),""))))),"must corr")</f>
        <v/>
      </c>
      <c r="CV297" s="442" t="str">
        <f t="shared" si="320"/>
        <v/>
      </c>
      <c r="CW297" s="443"/>
      <c r="CY297" s="207"/>
      <c r="CZ297" s="444" t="s">
        <v>1876</v>
      </c>
      <c r="DA297" s="445" t="str">
        <f>IFERROR(IF(AZ297=TRUE,corval(CO297,CV297),CO297),CZ297)</f>
        <v/>
      </c>
      <c r="DB297" s="205" t="b">
        <f t="shared" si="321"/>
        <v>0</v>
      </c>
      <c r="DC297" s="205" t="b">
        <f t="shared" si="322"/>
        <v>1</v>
      </c>
      <c r="DD297" s="205" t="b">
        <f t="shared" si="323"/>
        <v>1</v>
      </c>
      <c r="DE297" s="446" t="str">
        <f t="shared" si="324"/>
        <v/>
      </c>
      <c r="DG297" s="208" t="str">
        <f t="shared" si="325"/>
        <v/>
      </c>
      <c r="DH297" s="208">
        <f t="shared" si="326"/>
        <v>0</v>
      </c>
      <c r="DI297" s="205" t="e">
        <f t="shared" si="327"/>
        <v>#VALUE!</v>
      </c>
      <c r="DJ297" s="205" t="e">
        <f t="shared" si="328"/>
        <v>#VALUE!</v>
      </c>
      <c r="DK297" s="205" t="e">
        <f t="shared" si="329"/>
        <v>#VALUE!</v>
      </c>
      <c r="DM297" s="208">
        <f t="shared" si="330"/>
        <v>0</v>
      </c>
      <c r="DN297" s="208">
        <f t="shared" si="331"/>
        <v>0</v>
      </c>
      <c r="DO297" s="205">
        <f t="shared" si="332"/>
        <v>75</v>
      </c>
      <c r="DP297" s="205">
        <f t="shared" si="333"/>
        <v>0</v>
      </c>
      <c r="DQ297" s="446" t="e">
        <f t="shared" ca="1" si="334"/>
        <v>#NAME?</v>
      </c>
      <c r="DR297" s="446" t="e">
        <f t="shared" ca="1" si="335"/>
        <v>#NAME?</v>
      </c>
      <c r="DT297" s="208">
        <f t="shared" si="336"/>
        <v>0</v>
      </c>
      <c r="DU297" s="446" t="e">
        <f t="shared" ca="1" si="337"/>
        <v>#NAME?</v>
      </c>
      <c r="DV297" s="446" t="e">
        <f t="shared" ca="1" si="338"/>
        <v>#NAME?</v>
      </c>
    </row>
    <row r="298" spans="1:126" ht="16.5" thickBot="1" x14ac:dyDescent="0.3">
      <c r="A298" s="448" t="str">
        <f>IFERROR(ROUNDUP(IF(OR(N298="PIPAY450",N298="PIPAY900"),MRIt(J298,M298,V298,N298),IF(N298="PIOGFCPAY450",MAX(60,(0.3*J298)+35),"")),1),"")</f>
        <v/>
      </c>
      <c r="B298" s="413">
        <v>276</v>
      </c>
      <c r="C298" s="414"/>
      <c r="D298" s="449"/>
      <c r="E298" s="457" t="str">
        <f>IF('EXIST IP'!A277="","",'EXIST IP'!A277)</f>
        <v/>
      </c>
      <c r="F298" s="458" t="str">
        <f>IF('EXIST IP'!B277="","",'EXIST IP'!B277)</f>
        <v/>
      </c>
      <c r="G298" s="458" t="str">
        <f>IF('EXIST IP'!C277="","",'EXIST IP'!C277)</f>
        <v/>
      </c>
      <c r="H298" s="459" t="str">
        <f>IF('EXIST IP'!D277="","",'EXIST IP'!D277)</f>
        <v/>
      </c>
      <c r="I298" s="460" t="str">
        <f>IF(BASELINE!D277="","",BASELINE!D277)</f>
        <v/>
      </c>
      <c r="J298" s="420"/>
      <c r="K298" s="421"/>
      <c r="L298" s="422" t="str">
        <f>IF(FINAL!D277=0,"",FINAL!D277)</f>
        <v/>
      </c>
      <c r="M298" s="421"/>
      <c r="N298" s="421"/>
      <c r="O298" s="421"/>
      <c r="P298" s="423" t="str">
        <f t="shared" si="302"/>
        <v/>
      </c>
      <c r="Q298" s="424" t="str">
        <f t="shared" si="303"/>
        <v/>
      </c>
      <c r="R298" s="456"/>
      <c r="S298" s="452" t="str">
        <f t="shared" si="279"/>
        <v/>
      </c>
      <c r="T298" s="427" t="str">
        <f>IF(OR(BASELINE!I277&gt;BASELINE!J277,FINAL!I277&gt;FINAL!J277),"M.D.","")</f>
        <v/>
      </c>
      <c r="U298" s="428" t="str">
        <f t="shared" si="304"/>
        <v/>
      </c>
      <c r="V298" s="429" t="str">
        <f t="shared" si="305"/>
        <v/>
      </c>
      <c r="W298" s="429" t="str">
        <f t="shared" si="306"/>
        <v/>
      </c>
      <c r="X298" s="430" t="str">
        <f t="shared" si="280"/>
        <v/>
      </c>
      <c r="Y298" s="429" t="str">
        <f t="shared" si="281"/>
        <v/>
      </c>
      <c r="Z298" s="429" t="str">
        <f t="shared" si="282"/>
        <v/>
      </c>
      <c r="AA298" s="429" t="str">
        <f t="shared" si="283"/>
        <v/>
      </c>
      <c r="AB298" s="429" t="str">
        <f t="shared" si="284"/>
        <v/>
      </c>
      <c r="AC298" s="429" t="str">
        <f t="shared" si="285"/>
        <v/>
      </c>
      <c r="AD298" s="429" t="str">
        <f t="shared" si="286"/>
        <v/>
      </c>
      <c r="AE298" s="429" t="str">
        <f t="shared" si="307"/>
        <v/>
      </c>
      <c r="AF298" s="429" t="str">
        <f t="shared" si="297"/>
        <v/>
      </c>
      <c r="AG298" s="429" t="str">
        <f t="shared" si="287"/>
        <v/>
      </c>
      <c r="AH298" s="429" t="str">
        <f t="shared" si="288"/>
        <v/>
      </c>
      <c r="AI298" s="431" t="str">
        <f t="shared" si="298"/>
        <v/>
      </c>
      <c r="AJ298" s="429" t="str">
        <f t="shared" si="308"/>
        <v/>
      </c>
      <c r="AK298" s="429" t="str">
        <f t="shared" si="309"/>
        <v/>
      </c>
      <c r="AL298" s="429" t="str">
        <f t="shared" si="310"/>
        <v/>
      </c>
      <c r="AM298" s="429" t="str">
        <f t="shared" si="311"/>
        <v/>
      </c>
      <c r="AN298" s="432"/>
      <c r="AO298" s="432"/>
      <c r="AP298" s="205"/>
      <c r="AQ298" s="205"/>
      <c r="AR298" s="205"/>
      <c r="AS298" s="205"/>
      <c r="AT298" s="205"/>
      <c r="AU298" s="205"/>
      <c r="AV298" s="205"/>
      <c r="AW298" s="205"/>
      <c r="AX298" s="205"/>
      <c r="AY298" s="205"/>
      <c r="AZ298" s="432"/>
      <c r="BU298" s="152">
        <v>276</v>
      </c>
      <c r="BV298" s="433" t="str">
        <f t="shared" si="299"/>
        <v/>
      </c>
      <c r="BW298" s="433" t="str">
        <f t="shared" si="300"/>
        <v/>
      </c>
      <c r="BX298" s="434" t="str">
        <f t="shared" si="301"/>
        <v/>
      </c>
      <c r="BY298" s="205" t="str">
        <f t="shared" si="289"/>
        <v/>
      </c>
      <c r="BZ298" s="205" t="str">
        <f t="shared" si="290"/>
        <v/>
      </c>
      <c r="CA298" s="207" t="str">
        <f t="shared" si="291"/>
        <v/>
      </c>
      <c r="CB298" s="453" t="str">
        <f>IF(BY298="","",COUNTIF(BY$23:BY297,"&lt;1")+1)</f>
        <v/>
      </c>
      <c r="CC298" s="205" t="str">
        <f t="shared" si="292"/>
        <v/>
      </c>
      <c r="CD298" s="436" t="str">
        <f t="shared" si="293"/>
        <v/>
      </c>
      <c r="CE298" s="433" t="str">
        <f t="shared" si="296"/>
        <v/>
      </c>
      <c r="CF298" s="438" t="str">
        <f t="shared" si="294"/>
        <v/>
      </c>
      <c r="CG298" s="433" t="str">
        <f t="shared" si="295"/>
        <v/>
      </c>
      <c r="CH298" s="439"/>
      <c r="CI298" s="205" t="str">
        <f t="shared" si="312"/>
        <v/>
      </c>
      <c r="CJ298" s="205" t="str">
        <f t="shared" si="313"/>
        <v/>
      </c>
      <c r="CK298" s="205" t="str">
        <f>IF(OR(N298="PIPAY450",N298="PIPAY900"),MRIt(J298,M298,V298,N298),IF(N298="OGFConNEW",MRIt(H298,M298,V298,N298),IF(N298="PIOGFCPAY450",MAX(60,(0.3*J298)+35),"")))</f>
        <v/>
      </c>
      <c r="CL298" s="205" t="str">
        <f t="shared" si="314"/>
        <v/>
      </c>
      <c r="CM298" s="208">
        <f t="shared" si="315"/>
        <v>0</v>
      </c>
      <c r="CN298" s="440" t="str">
        <f>IFERROR(IF(N298="60PAY900",ADJ60x(CM298),IF(N298="75PAY450",ADJ75x(CM298),IF(N298="PIPAY900",ADJPoTthick(CM298,CL298),IF(N298="PIPAY450",ADJPoTthin(CM298,CL298),IF(N298="OGFConNEW",ADJPoTogfc(CL298),""))))),"must corr")</f>
        <v/>
      </c>
      <c r="CO298" s="441" t="str">
        <f t="shared" si="316"/>
        <v/>
      </c>
      <c r="CQ298" s="205" t="str">
        <f t="shared" si="317"/>
        <v/>
      </c>
      <c r="CR298" s="205" t="str">
        <f>IF(OR(N298="PIPAY450",N298="PIPAY900",N298="PIOGFCPAY450",N298="75OGFCPAY450"),MRIt(J298,M298,V298,N298),IF(N298="OGFConNEW",MRIt(H298,M298,V298,N298),""))</f>
        <v/>
      </c>
      <c r="CS298" s="205" t="str">
        <f t="shared" si="318"/>
        <v/>
      </c>
      <c r="CT298" s="208" t="str">
        <f t="shared" si="319"/>
        <v/>
      </c>
      <c r="CU298" s="440" t="str">
        <f>IFERROR(IF(N298="60PAY900",ADJ60x(CT298),IF(N298="75PAY450",ADJ75x(CT298),IF(N298="PIPAY900",ADJPoTthick(CT298,CS298),IF(N298="PIPAY450",ADJPoTthin(CT298,CS298),IF(N298="OGFConNEW",ADJPoTogfc(CS298),""))))),"must corr")</f>
        <v/>
      </c>
      <c r="CV298" s="442" t="str">
        <f t="shared" si="320"/>
        <v/>
      </c>
      <c r="CW298" s="443"/>
      <c r="CY298" s="207"/>
      <c r="CZ298" s="444" t="s">
        <v>1876</v>
      </c>
      <c r="DA298" s="445" t="str">
        <f>IFERROR(IF(AZ298=TRUE,corval(CO298,CV298),CO298),CZ298)</f>
        <v/>
      </c>
      <c r="DB298" s="205" t="b">
        <f t="shared" si="321"/>
        <v>0</v>
      </c>
      <c r="DC298" s="205" t="b">
        <f t="shared" si="322"/>
        <v>1</v>
      </c>
      <c r="DD298" s="205" t="b">
        <f t="shared" si="323"/>
        <v>1</v>
      </c>
      <c r="DE298" s="446" t="str">
        <f t="shared" si="324"/>
        <v/>
      </c>
      <c r="DG298" s="208" t="str">
        <f t="shared" si="325"/>
        <v/>
      </c>
      <c r="DH298" s="208">
        <f t="shared" si="326"/>
        <v>0</v>
      </c>
      <c r="DI298" s="205" t="e">
        <f t="shared" si="327"/>
        <v>#VALUE!</v>
      </c>
      <c r="DJ298" s="205" t="e">
        <f t="shared" si="328"/>
        <v>#VALUE!</v>
      </c>
      <c r="DK298" s="205" t="e">
        <f t="shared" si="329"/>
        <v>#VALUE!</v>
      </c>
      <c r="DM298" s="208">
        <f t="shared" si="330"/>
        <v>0</v>
      </c>
      <c r="DN298" s="208">
        <f t="shared" si="331"/>
        <v>0</v>
      </c>
      <c r="DO298" s="205">
        <f t="shared" si="332"/>
        <v>75</v>
      </c>
      <c r="DP298" s="205">
        <f t="shared" si="333"/>
        <v>0</v>
      </c>
      <c r="DQ298" s="446" t="e">
        <f t="shared" ca="1" si="334"/>
        <v>#NAME?</v>
      </c>
      <c r="DR298" s="446" t="e">
        <f t="shared" ca="1" si="335"/>
        <v>#NAME?</v>
      </c>
      <c r="DT298" s="208">
        <f t="shared" si="336"/>
        <v>0</v>
      </c>
      <c r="DU298" s="446" t="e">
        <f t="shared" ca="1" si="337"/>
        <v>#NAME?</v>
      </c>
      <c r="DV298" s="446" t="e">
        <f t="shared" ca="1" si="338"/>
        <v>#NAME?</v>
      </c>
    </row>
    <row r="299" spans="1:126" ht="15" customHeight="1" x14ac:dyDescent="0.25">
      <c r="A299" s="448" t="str">
        <f>IFERROR(ROUNDUP(IF(OR(N299="PIPAY450",N299="PIPAY900"),MRIt(J299,M299,V299,N299),IF(N299="PIOGFCPAY450",MAX(60,(0.3*J299)+35),"")),1),"")</f>
        <v/>
      </c>
      <c r="B299" s="413">
        <v>277</v>
      </c>
      <c r="C299" s="414"/>
      <c r="D299" s="449"/>
      <c r="E299" s="416" t="str">
        <f>IF('EXIST IP'!A278="","",'EXIST IP'!A278)</f>
        <v/>
      </c>
      <c r="F299" s="450" t="str">
        <f>IF('EXIST IP'!B278="","",'EXIST IP'!B278)</f>
        <v/>
      </c>
      <c r="G299" s="450" t="str">
        <f>IF('EXIST IP'!C278="","",'EXIST IP'!C278)</f>
        <v/>
      </c>
      <c r="H299" s="418" t="str">
        <f>IF('EXIST IP'!D278="","",'EXIST IP'!D278)</f>
        <v/>
      </c>
      <c r="I299" s="451" t="str">
        <f>IF(BASELINE!D278="","",BASELINE!D278)</f>
        <v/>
      </c>
      <c r="J299" s="420"/>
      <c r="K299" s="421"/>
      <c r="L299" s="422" t="str">
        <f>IF(FINAL!D278=0,"",FINAL!D278)</f>
        <v/>
      </c>
      <c r="M299" s="421"/>
      <c r="N299" s="421"/>
      <c r="O299" s="421"/>
      <c r="P299" s="423" t="str">
        <f t="shared" si="302"/>
        <v/>
      </c>
      <c r="Q299" s="424" t="str">
        <f t="shared" si="303"/>
        <v/>
      </c>
      <c r="R299" s="456"/>
      <c r="S299" s="452" t="str">
        <f t="shared" si="279"/>
        <v/>
      </c>
      <c r="T299" s="427" t="str">
        <f>IF(OR(BASELINE!I278&gt;BASELINE!J278,FINAL!I278&gt;FINAL!J278),"M.D.","")</f>
        <v/>
      </c>
      <c r="U299" s="428" t="str">
        <f t="shared" si="304"/>
        <v/>
      </c>
      <c r="V299" s="429" t="str">
        <f t="shared" si="305"/>
        <v/>
      </c>
      <c r="W299" s="429" t="str">
        <f t="shared" si="306"/>
        <v/>
      </c>
      <c r="X299" s="430" t="str">
        <f t="shared" si="280"/>
        <v/>
      </c>
      <c r="Y299" s="429" t="str">
        <f t="shared" si="281"/>
        <v/>
      </c>
      <c r="Z299" s="429" t="str">
        <f t="shared" si="282"/>
        <v/>
      </c>
      <c r="AA299" s="429" t="str">
        <f t="shared" si="283"/>
        <v/>
      </c>
      <c r="AB299" s="429" t="str">
        <f t="shared" si="284"/>
        <v/>
      </c>
      <c r="AC299" s="429" t="str">
        <f t="shared" si="285"/>
        <v/>
      </c>
      <c r="AD299" s="429" t="str">
        <f t="shared" si="286"/>
        <v/>
      </c>
      <c r="AE299" s="429" t="str">
        <f t="shared" si="307"/>
        <v/>
      </c>
      <c r="AF299" s="429" t="str">
        <f t="shared" si="297"/>
        <v/>
      </c>
      <c r="AG299" s="429" t="str">
        <f t="shared" si="287"/>
        <v/>
      </c>
      <c r="AH299" s="429" t="str">
        <f t="shared" si="288"/>
        <v/>
      </c>
      <c r="AI299" s="431" t="str">
        <f t="shared" si="298"/>
        <v/>
      </c>
      <c r="AJ299" s="429" t="str">
        <f t="shared" si="308"/>
        <v/>
      </c>
      <c r="AK299" s="429" t="str">
        <f t="shared" si="309"/>
        <v/>
      </c>
      <c r="AL299" s="429" t="str">
        <f t="shared" si="310"/>
        <v/>
      </c>
      <c r="AM299" s="429" t="str">
        <f t="shared" si="311"/>
        <v/>
      </c>
      <c r="AN299" s="432"/>
      <c r="AO299" s="432"/>
      <c r="AP299" s="205"/>
      <c r="AQ299" s="205"/>
      <c r="AR299" s="205"/>
      <c r="AS299" s="205"/>
      <c r="AT299" s="205"/>
      <c r="AU299" s="205"/>
      <c r="AV299" s="205"/>
      <c r="AW299" s="205"/>
      <c r="AX299" s="205"/>
      <c r="AY299" s="205"/>
      <c r="AZ299" s="432"/>
      <c r="BU299" s="152">
        <v>277</v>
      </c>
      <c r="BV299" s="433" t="str">
        <f t="shared" si="299"/>
        <v/>
      </c>
      <c r="BW299" s="433" t="str">
        <f t="shared" si="300"/>
        <v/>
      </c>
      <c r="BX299" s="434" t="str">
        <f t="shared" si="301"/>
        <v/>
      </c>
      <c r="BY299" s="205" t="str">
        <f t="shared" si="289"/>
        <v/>
      </c>
      <c r="BZ299" s="205" t="str">
        <f t="shared" si="290"/>
        <v/>
      </c>
      <c r="CA299" s="207" t="str">
        <f t="shared" si="291"/>
        <v/>
      </c>
      <c r="CB299" s="453" t="str">
        <f>IF(BY299="","",COUNTIF(BY$23:BY298,"&lt;1")+1)</f>
        <v/>
      </c>
      <c r="CC299" s="205" t="str">
        <f t="shared" si="292"/>
        <v/>
      </c>
      <c r="CD299" s="436" t="str">
        <f t="shared" si="293"/>
        <v/>
      </c>
      <c r="CE299" s="433" t="str">
        <f t="shared" si="296"/>
        <v/>
      </c>
      <c r="CF299" s="438" t="str">
        <f t="shared" si="294"/>
        <v/>
      </c>
      <c r="CG299" s="433" t="str">
        <f t="shared" si="295"/>
        <v/>
      </c>
      <c r="CH299" s="439"/>
      <c r="CI299" s="205" t="str">
        <f t="shared" si="312"/>
        <v/>
      </c>
      <c r="CJ299" s="205" t="str">
        <f t="shared" si="313"/>
        <v/>
      </c>
      <c r="CK299" s="205" t="str">
        <f>IF(OR(N299="PIPAY450",N299="PIPAY900"),MRIt(J299,M299,V299,N299),IF(N299="OGFConNEW",MRIt(H299,M299,V299,N299),IF(N299="PIOGFCPAY450",MAX(60,(0.3*J299)+35),"")))</f>
        <v/>
      </c>
      <c r="CL299" s="205" t="str">
        <f t="shared" si="314"/>
        <v/>
      </c>
      <c r="CM299" s="208">
        <f t="shared" si="315"/>
        <v>0</v>
      </c>
      <c r="CN299" s="440" t="str">
        <f>IFERROR(IF(N299="60PAY900",ADJ60x(CM299),IF(N299="75PAY450",ADJ75x(CM299),IF(N299="PIPAY900",ADJPoTthick(CM299,CL299),IF(N299="PIPAY450",ADJPoTthin(CM299,CL299),IF(N299="OGFConNEW",ADJPoTogfc(CL299),""))))),"must corr")</f>
        <v/>
      </c>
      <c r="CO299" s="441" t="str">
        <f t="shared" si="316"/>
        <v/>
      </c>
      <c r="CQ299" s="205" t="str">
        <f t="shared" si="317"/>
        <v/>
      </c>
      <c r="CR299" s="205" t="str">
        <f>IF(OR(N299="PIPAY450",N299="PIPAY900",N299="PIOGFCPAY450",N299="75OGFCPAY450"),MRIt(J299,M299,V299,N299),IF(N299="OGFConNEW",MRIt(H299,M299,V299,N299),""))</f>
        <v/>
      </c>
      <c r="CS299" s="205" t="str">
        <f t="shared" si="318"/>
        <v/>
      </c>
      <c r="CT299" s="208" t="str">
        <f t="shared" si="319"/>
        <v/>
      </c>
      <c r="CU299" s="440" t="str">
        <f>IFERROR(IF(N299="60PAY900",ADJ60x(CT299),IF(N299="75PAY450",ADJ75x(CT299),IF(N299="PIPAY900",ADJPoTthick(CT299,CS299),IF(N299="PIPAY450",ADJPoTthin(CT299,CS299),IF(N299="OGFConNEW",ADJPoTogfc(CS299),""))))),"must corr")</f>
        <v/>
      </c>
      <c r="CV299" s="442" t="str">
        <f t="shared" si="320"/>
        <v/>
      </c>
      <c r="CW299" s="443"/>
      <c r="CY299" s="207"/>
      <c r="CZ299" s="444" t="s">
        <v>1876</v>
      </c>
      <c r="DA299" s="445" t="str">
        <f>IFERROR(IF(AZ299=TRUE,corval(CO299,CV299),CO299),CZ299)</f>
        <v/>
      </c>
      <c r="DB299" s="205" t="b">
        <f t="shared" si="321"/>
        <v>0</v>
      </c>
      <c r="DC299" s="205" t="b">
        <f t="shared" si="322"/>
        <v>1</v>
      </c>
      <c r="DD299" s="205" t="b">
        <f t="shared" si="323"/>
        <v>1</v>
      </c>
      <c r="DE299" s="446" t="str">
        <f t="shared" si="324"/>
        <v/>
      </c>
      <c r="DG299" s="208" t="str">
        <f t="shared" si="325"/>
        <v/>
      </c>
      <c r="DH299" s="208">
        <f t="shared" si="326"/>
        <v>0</v>
      </c>
      <c r="DI299" s="205" t="e">
        <f t="shared" si="327"/>
        <v>#VALUE!</v>
      </c>
      <c r="DJ299" s="205" t="e">
        <f t="shared" si="328"/>
        <v>#VALUE!</v>
      </c>
      <c r="DK299" s="205" t="e">
        <f t="shared" si="329"/>
        <v>#VALUE!</v>
      </c>
      <c r="DM299" s="208">
        <f t="shared" si="330"/>
        <v>0</v>
      </c>
      <c r="DN299" s="208">
        <f t="shared" si="331"/>
        <v>0</v>
      </c>
      <c r="DO299" s="205">
        <f t="shared" si="332"/>
        <v>75</v>
      </c>
      <c r="DP299" s="205">
        <f t="shared" si="333"/>
        <v>0</v>
      </c>
      <c r="DQ299" s="446" t="e">
        <f t="shared" ca="1" si="334"/>
        <v>#NAME?</v>
      </c>
      <c r="DR299" s="446" t="e">
        <f t="shared" ca="1" si="335"/>
        <v>#NAME?</v>
      </c>
      <c r="DT299" s="208">
        <f t="shared" si="336"/>
        <v>0</v>
      </c>
      <c r="DU299" s="446" t="e">
        <f t="shared" ca="1" si="337"/>
        <v>#NAME?</v>
      </c>
      <c r="DV299" s="446" t="e">
        <f t="shared" ca="1" si="338"/>
        <v>#NAME?</v>
      </c>
    </row>
    <row r="300" spans="1:126" ht="16.5" thickBot="1" x14ac:dyDescent="0.3">
      <c r="A300" s="448" t="str">
        <f>IFERROR(ROUNDUP(IF(OR(N300="PIPAY450",N300="PIPAY900"),MRIt(J300,M300,V300,N300),IF(N300="PIOGFCPAY450",MAX(60,(0.3*J300)+35),"")),1),"")</f>
        <v/>
      </c>
      <c r="B300" s="413">
        <v>278</v>
      </c>
      <c r="C300" s="414"/>
      <c r="D300" s="449"/>
      <c r="E300" s="457" t="str">
        <f>IF('EXIST IP'!A279="","",'EXIST IP'!A279)</f>
        <v/>
      </c>
      <c r="F300" s="458" t="str">
        <f>IF('EXIST IP'!B279="","",'EXIST IP'!B279)</f>
        <v/>
      </c>
      <c r="G300" s="458" t="str">
        <f>IF('EXIST IP'!C279="","",'EXIST IP'!C279)</f>
        <v/>
      </c>
      <c r="H300" s="459" t="str">
        <f>IF('EXIST IP'!D279="","",'EXIST IP'!D279)</f>
        <v/>
      </c>
      <c r="I300" s="460" t="str">
        <f>IF(BASELINE!D279="","",BASELINE!D279)</f>
        <v/>
      </c>
      <c r="J300" s="420"/>
      <c r="K300" s="421"/>
      <c r="L300" s="422" t="str">
        <f>IF(FINAL!D279=0,"",FINAL!D279)</f>
        <v/>
      </c>
      <c r="M300" s="421"/>
      <c r="N300" s="421"/>
      <c r="O300" s="421"/>
      <c r="P300" s="423" t="str">
        <f t="shared" si="302"/>
        <v/>
      </c>
      <c r="Q300" s="424" t="str">
        <f t="shared" si="303"/>
        <v/>
      </c>
      <c r="R300" s="456"/>
      <c r="S300" s="452" t="str">
        <f t="shared" si="279"/>
        <v/>
      </c>
      <c r="T300" s="427" t="str">
        <f>IF(OR(BASELINE!I279&gt;BASELINE!J279,FINAL!I279&gt;FINAL!J279),"M.D.","")</f>
        <v/>
      </c>
      <c r="U300" s="428" t="str">
        <f t="shared" si="304"/>
        <v/>
      </c>
      <c r="V300" s="429" t="str">
        <f t="shared" si="305"/>
        <v/>
      </c>
      <c r="W300" s="429" t="str">
        <f t="shared" si="306"/>
        <v/>
      </c>
      <c r="X300" s="430" t="str">
        <f t="shared" si="280"/>
        <v/>
      </c>
      <c r="Y300" s="429" t="str">
        <f t="shared" si="281"/>
        <v/>
      </c>
      <c r="Z300" s="429" t="str">
        <f t="shared" si="282"/>
        <v/>
      </c>
      <c r="AA300" s="429" t="str">
        <f t="shared" si="283"/>
        <v/>
      </c>
      <c r="AB300" s="429" t="str">
        <f t="shared" si="284"/>
        <v/>
      </c>
      <c r="AC300" s="429" t="str">
        <f t="shared" si="285"/>
        <v/>
      </c>
      <c r="AD300" s="429" t="str">
        <f t="shared" si="286"/>
        <v/>
      </c>
      <c r="AE300" s="429" t="str">
        <f t="shared" si="307"/>
        <v/>
      </c>
      <c r="AF300" s="429" t="str">
        <f t="shared" si="297"/>
        <v/>
      </c>
      <c r="AG300" s="429" t="str">
        <f t="shared" si="287"/>
        <v/>
      </c>
      <c r="AH300" s="429" t="str">
        <f t="shared" si="288"/>
        <v/>
      </c>
      <c r="AI300" s="431" t="str">
        <f t="shared" si="298"/>
        <v/>
      </c>
      <c r="AJ300" s="429" t="str">
        <f t="shared" si="308"/>
        <v/>
      </c>
      <c r="AK300" s="429" t="str">
        <f t="shared" si="309"/>
        <v/>
      </c>
      <c r="AL300" s="429" t="str">
        <f t="shared" si="310"/>
        <v/>
      </c>
      <c r="AM300" s="429" t="str">
        <f t="shared" si="311"/>
        <v/>
      </c>
      <c r="AN300" s="432"/>
      <c r="AO300" s="432"/>
      <c r="AP300" s="205"/>
      <c r="AQ300" s="205"/>
      <c r="AR300" s="205"/>
      <c r="AS300" s="205"/>
      <c r="AT300" s="205"/>
      <c r="AU300" s="205"/>
      <c r="AV300" s="205"/>
      <c r="AW300" s="205"/>
      <c r="AX300" s="205"/>
      <c r="AY300" s="205"/>
      <c r="AZ300" s="432"/>
      <c r="BU300" s="152">
        <v>278</v>
      </c>
      <c r="BV300" s="433" t="str">
        <f t="shared" si="299"/>
        <v/>
      </c>
      <c r="BW300" s="433" t="str">
        <f t="shared" si="300"/>
        <v/>
      </c>
      <c r="BX300" s="434" t="str">
        <f t="shared" si="301"/>
        <v/>
      </c>
      <c r="BY300" s="205" t="str">
        <f t="shared" si="289"/>
        <v/>
      </c>
      <c r="BZ300" s="205" t="str">
        <f t="shared" si="290"/>
        <v/>
      </c>
      <c r="CA300" s="207" t="str">
        <f t="shared" si="291"/>
        <v/>
      </c>
      <c r="CB300" s="453" t="str">
        <f>IF(BY300="","",COUNTIF(BY$23:BY299,"&lt;1")+1)</f>
        <v/>
      </c>
      <c r="CC300" s="205" t="str">
        <f t="shared" si="292"/>
        <v/>
      </c>
      <c r="CD300" s="436" t="str">
        <f t="shared" si="293"/>
        <v/>
      </c>
      <c r="CE300" s="433" t="str">
        <f t="shared" si="296"/>
        <v/>
      </c>
      <c r="CF300" s="438" t="str">
        <f t="shared" si="294"/>
        <v/>
      </c>
      <c r="CG300" s="433" t="str">
        <f t="shared" si="295"/>
        <v/>
      </c>
      <c r="CH300" s="439"/>
      <c r="CI300" s="205" t="str">
        <f t="shared" si="312"/>
        <v/>
      </c>
      <c r="CJ300" s="205" t="str">
        <f t="shared" si="313"/>
        <v/>
      </c>
      <c r="CK300" s="205" t="str">
        <f>IF(OR(N300="PIPAY450",N300="PIPAY900"),MRIt(J300,M300,V300,N300),IF(N300="OGFConNEW",MRIt(H300,M300,V300,N300),IF(N300="PIOGFCPAY450",MAX(60,(0.3*J300)+35),"")))</f>
        <v/>
      </c>
      <c r="CL300" s="205" t="str">
        <f t="shared" si="314"/>
        <v/>
      </c>
      <c r="CM300" s="208">
        <f t="shared" si="315"/>
        <v>0</v>
      </c>
      <c r="CN300" s="440" t="str">
        <f>IFERROR(IF(N300="60PAY900",ADJ60x(CM300),IF(N300="75PAY450",ADJ75x(CM300),IF(N300="PIPAY900",ADJPoTthick(CM300,CL300),IF(N300="PIPAY450",ADJPoTthin(CM300,CL300),IF(N300="OGFConNEW",ADJPoTogfc(CL300),""))))),"must corr")</f>
        <v/>
      </c>
      <c r="CO300" s="441" t="str">
        <f t="shared" si="316"/>
        <v/>
      </c>
      <c r="CQ300" s="205" t="str">
        <f t="shared" si="317"/>
        <v/>
      </c>
      <c r="CR300" s="205" t="str">
        <f>IF(OR(N300="PIPAY450",N300="PIPAY900",N300="PIOGFCPAY450",N300="75OGFCPAY450"),MRIt(J300,M300,V300,N300),IF(N300="OGFConNEW",MRIt(H300,M300,V300,N300),""))</f>
        <v/>
      </c>
      <c r="CS300" s="205" t="str">
        <f t="shared" si="318"/>
        <v/>
      </c>
      <c r="CT300" s="208" t="str">
        <f t="shared" si="319"/>
        <v/>
      </c>
      <c r="CU300" s="440" t="str">
        <f>IFERROR(IF(N300="60PAY900",ADJ60x(CT300),IF(N300="75PAY450",ADJ75x(CT300),IF(N300="PIPAY900",ADJPoTthick(CT300,CS300),IF(N300="PIPAY450",ADJPoTthin(CT300,CS300),IF(N300="OGFConNEW",ADJPoTogfc(CS300),""))))),"must corr")</f>
        <v/>
      </c>
      <c r="CV300" s="442" t="str">
        <f t="shared" si="320"/>
        <v/>
      </c>
      <c r="CW300" s="443"/>
      <c r="CY300" s="207"/>
      <c r="CZ300" s="444" t="s">
        <v>1876</v>
      </c>
      <c r="DA300" s="445" t="str">
        <f>IFERROR(IF(AZ300=TRUE,corval(CO300,CV300),CO300),CZ300)</f>
        <v/>
      </c>
      <c r="DB300" s="205" t="b">
        <f t="shared" si="321"/>
        <v>0</v>
      </c>
      <c r="DC300" s="205" t="b">
        <f t="shared" si="322"/>
        <v>1</v>
      </c>
      <c r="DD300" s="205" t="b">
        <f t="shared" si="323"/>
        <v>1</v>
      </c>
      <c r="DE300" s="446" t="str">
        <f t="shared" si="324"/>
        <v/>
      </c>
      <c r="DG300" s="208" t="str">
        <f t="shared" si="325"/>
        <v/>
      </c>
      <c r="DH300" s="208">
        <f t="shared" si="326"/>
        <v>0</v>
      </c>
      <c r="DI300" s="205" t="e">
        <f t="shared" si="327"/>
        <v>#VALUE!</v>
      </c>
      <c r="DJ300" s="205" t="e">
        <f t="shared" si="328"/>
        <v>#VALUE!</v>
      </c>
      <c r="DK300" s="205" t="e">
        <f t="shared" si="329"/>
        <v>#VALUE!</v>
      </c>
      <c r="DM300" s="208">
        <f t="shared" si="330"/>
        <v>0</v>
      </c>
      <c r="DN300" s="208">
        <f t="shared" si="331"/>
        <v>0</v>
      </c>
      <c r="DO300" s="205">
        <f t="shared" si="332"/>
        <v>75</v>
      </c>
      <c r="DP300" s="205">
        <f t="shared" si="333"/>
        <v>0</v>
      </c>
      <c r="DQ300" s="446" t="e">
        <f t="shared" ca="1" si="334"/>
        <v>#NAME?</v>
      </c>
      <c r="DR300" s="446" t="e">
        <f t="shared" ca="1" si="335"/>
        <v>#NAME?</v>
      </c>
      <c r="DT300" s="208">
        <f t="shared" si="336"/>
        <v>0</v>
      </c>
      <c r="DU300" s="446" t="e">
        <f t="shared" ca="1" si="337"/>
        <v>#NAME?</v>
      </c>
      <c r="DV300" s="446" t="e">
        <f t="shared" ca="1" si="338"/>
        <v>#NAME?</v>
      </c>
    </row>
    <row r="301" spans="1:126" ht="15.75" x14ac:dyDescent="0.25">
      <c r="A301" s="448" t="str">
        <f>IFERROR(ROUNDUP(IF(OR(N301="PIPAY450",N301="PIPAY900"),MRIt(J301,M301,V301,N301),IF(N301="PIOGFCPAY450",MAX(60,(0.3*J301)+35),"")),1),"")</f>
        <v/>
      </c>
      <c r="B301" s="413">
        <v>279</v>
      </c>
      <c r="C301" s="414"/>
      <c r="D301" s="449"/>
      <c r="E301" s="416" t="str">
        <f>IF('EXIST IP'!A280="","",'EXIST IP'!A280)</f>
        <v/>
      </c>
      <c r="F301" s="450" t="str">
        <f>IF('EXIST IP'!B280="","",'EXIST IP'!B280)</f>
        <v/>
      </c>
      <c r="G301" s="450" t="str">
        <f>IF('EXIST IP'!C280="","",'EXIST IP'!C280)</f>
        <v/>
      </c>
      <c r="H301" s="418" t="str">
        <f>IF('EXIST IP'!D280="","",'EXIST IP'!D280)</f>
        <v/>
      </c>
      <c r="I301" s="451" t="str">
        <f>IF(BASELINE!D280="","",BASELINE!D280)</f>
        <v/>
      </c>
      <c r="J301" s="420"/>
      <c r="K301" s="421"/>
      <c r="L301" s="422" t="str">
        <f>IF(FINAL!D280=0,"",FINAL!D280)</f>
        <v/>
      </c>
      <c r="M301" s="421"/>
      <c r="N301" s="421"/>
      <c r="O301" s="421"/>
      <c r="P301" s="423" t="str">
        <f t="shared" si="302"/>
        <v/>
      </c>
      <c r="Q301" s="424" t="str">
        <f t="shared" si="303"/>
        <v/>
      </c>
      <c r="R301" s="456"/>
      <c r="S301" s="452" t="str">
        <f t="shared" si="279"/>
        <v/>
      </c>
      <c r="T301" s="427" t="str">
        <f>IF(OR(BASELINE!I280&gt;BASELINE!J280,FINAL!I280&gt;FINAL!J280),"M.D.","")</f>
        <v/>
      </c>
      <c r="U301" s="428" t="str">
        <f t="shared" si="304"/>
        <v/>
      </c>
      <c r="V301" s="429" t="str">
        <f t="shared" si="305"/>
        <v/>
      </c>
      <c r="W301" s="429" t="str">
        <f t="shared" si="306"/>
        <v/>
      </c>
      <c r="X301" s="430" t="str">
        <f t="shared" si="280"/>
        <v/>
      </c>
      <c r="Y301" s="429" t="str">
        <f t="shared" si="281"/>
        <v/>
      </c>
      <c r="Z301" s="429" t="str">
        <f t="shared" si="282"/>
        <v/>
      </c>
      <c r="AA301" s="429" t="str">
        <f t="shared" si="283"/>
        <v/>
      </c>
      <c r="AB301" s="429" t="str">
        <f t="shared" si="284"/>
        <v/>
      </c>
      <c r="AC301" s="429" t="str">
        <f t="shared" si="285"/>
        <v/>
      </c>
      <c r="AD301" s="429" t="str">
        <f t="shared" si="286"/>
        <v/>
      </c>
      <c r="AE301" s="429" t="str">
        <f t="shared" si="307"/>
        <v/>
      </c>
      <c r="AF301" s="429" t="str">
        <f t="shared" si="297"/>
        <v/>
      </c>
      <c r="AG301" s="429" t="str">
        <f t="shared" si="287"/>
        <v/>
      </c>
      <c r="AH301" s="429" t="str">
        <f t="shared" si="288"/>
        <v/>
      </c>
      <c r="AI301" s="431" t="str">
        <f t="shared" si="298"/>
        <v/>
      </c>
      <c r="AJ301" s="429" t="str">
        <f t="shared" si="308"/>
        <v/>
      </c>
      <c r="AK301" s="429" t="str">
        <f t="shared" si="309"/>
        <v/>
      </c>
      <c r="AL301" s="429" t="str">
        <f t="shared" si="310"/>
        <v/>
      </c>
      <c r="AM301" s="429" t="str">
        <f t="shared" si="311"/>
        <v/>
      </c>
      <c r="AN301" s="432"/>
      <c r="AO301" s="432"/>
      <c r="AP301" s="205"/>
      <c r="AQ301" s="205"/>
      <c r="AR301" s="205"/>
      <c r="AS301" s="205"/>
      <c r="AT301" s="205"/>
      <c r="AU301" s="205"/>
      <c r="AV301" s="205"/>
      <c r="AW301" s="205"/>
      <c r="AX301" s="205"/>
      <c r="AY301" s="205"/>
      <c r="AZ301" s="432"/>
      <c r="BU301" s="152">
        <v>279</v>
      </c>
      <c r="BV301" s="433" t="str">
        <f t="shared" si="299"/>
        <v/>
      </c>
      <c r="BW301" s="433" t="str">
        <f t="shared" si="300"/>
        <v/>
      </c>
      <c r="BX301" s="434" t="str">
        <f t="shared" si="301"/>
        <v/>
      </c>
      <c r="BY301" s="205" t="str">
        <f t="shared" si="289"/>
        <v/>
      </c>
      <c r="BZ301" s="205" t="str">
        <f t="shared" si="290"/>
        <v/>
      </c>
      <c r="CA301" s="207" t="str">
        <f t="shared" si="291"/>
        <v/>
      </c>
      <c r="CB301" s="453" t="str">
        <f>IF(BY301="","",COUNTIF(BY$23:BY300,"&lt;1")+1)</f>
        <v/>
      </c>
      <c r="CC301" s="205" t="str">
        <f t="shared" si="292"/>
        <v/>
      </c>
      <c r="CD301" s="436" t="str">
        <f t="shared" si="293"/>
        <v/>
      </c>
      <c r="CE301" s="433" t="str">
        <f t="shared" si="296"/>
        <v/>
      </c>
      <c r="CF301" s="438" t="str">
        <f t="shared" si="294"/>
        <v/>
      </c>
      <c r="CG301" s="433" t="str">
        <f t="shared" si="295"/>
        <v/>
      </c>
      <c r="CH301" s="439"/>
      <c r="CI301" s="205" t="str">
        <f t="shared" si="312"/>
        <v/>
      </c>
      <c r="CJ301" s="205" t="str">
        <f t="shared" si="313"/>
        <v/>
      </c>
      <c r="CK301" s="205" t="str">
        <f>IF(OR(N301="PIPAY450",N301="PIPAY900"),MRIt(J301,M301,V301,N301),IF(N301="OGFConNEW",MRIt(H301,M301,V301,N301),IF(N301="PIOGFCPAY450",MAX(60,(0.3*J301)+35),"")))</f>
        <v/>
      </c>
      <c r="CL301" s="205" t="str">
        <f t="shared" si="314"/>
        <v/>
      </c>
      <c r="CM301" s="208">
        <f t="shared" si="315"/>
        <v>0</v>
      </c>
      <c r="CN301" s="440" t="str">
        <f>IFERROR(IF(N301="60PAY900",ADJ60x(CM301),IF(N301="75PAY450",ADJ75x(CM301),IF(N301="PIPAY900",ADJPoTthick(CM301,CL301),IF(N301="PIPAY450",ADJPoTthin(CM301,CL301),IF(N301="OGFConNEW",ADJPoTogfc(CL301),""))))),"must corr")</f>
        <v/>
      </c>
      <c r="CO301" s="441" t="str">
        <f t="shared" si="316"/>
        <v/>
      </c>
      <c r="CQ301" s="205" t="str">
        <f t="shared" si="317"/>
        <v/>
      </c>
      <c r="CR301" s="205" t="str">
        <f>IF(OR(N301="PIPAY450",N301="PIPAY900",N301="PIOGFCPAY450",N301="75OGFCPAY450"),MRIt(J301,M301,V301,N301),IF(N301="OGFConNEW",MRIt(H301,M301,V301,N301),""))</f>
        <v/>
      </c>
      <c r="CS301" s="205" t="str">
        <f t="shared" si="318"/>
        <v/>
      </c>
      <c r="CT301" s="208" t="str">
        <f t="shared" si="319"/>
        <v/>
      </c>
      <c r="CU301" s="440" t="str">
        <f>IFERROR(IF(N301="60PAY900",ADJ60x(CT301),IF(N301="75PAY450",ADJ75x(CT301),IF(N301="PIPAY900",ADJPoTthick(CT301,CS301),IF(N301="PIPAY450",ADJPoTthin(CT301,CS301),IF(N301="OGFConNEW",ADJPoTogfc(CS301),""))))),"must corr")</f>
        <v/>
      </c>
      <c r="CV301" s="442" t="str">
        <f t="shared" si="320"/>
        <v/>
      </c>
      <c r="CW301" s="443"/>
      <c r="CY301" s="207"/>
      <c r="CZ301" s="444" t="s">
        <v>1876</v>
      </c>
      <c r="DA301" s="445" t="str">
        <f>IFERROR(IF(AZ301=TRUE,corval(CO301,CV301),CO301),CZ301)</f>
        <v/>
      </c>
      <c r="DB301" s="205" t="b">
        <f t="shared" si="321"/>
        <v>0</v>
      </c>
      <c r="DC301" s="205" t="b">
        <f t="shared" si="322"/>
        <v>1</v>
      </c>
      <c r="DD301" s="205" t="b">
        <f t="shared" si="323"/>
        <v>1</v>
      </c>
      <c r="DE301" s="446" t="str">
        <f t="shared" si="324"/>
        <v/>
      </c>
      <c r="DG301" s="208" t="str">
        <f t="shared" si="325"/>
        <v/>
      </c>
      <c r="DH301" s="208">
        <f t="shared" si="326"/>
        <v>0</v>
      </c>
      <c r="DI301" s="205" t="e">
        <f t="shared" si="327"/>
        <v>#VALUE!</v>
      </c>
      <c r="DJ301" s="205" t="e">
        <f t="shared" si="328"/>
        <v>#VALUE!</v>
      </c>
      <c r="DK301" s="205" t="e">
        <f t="shared" si="329"/>
        <v>#VALUE!</v>
      </c>
      <c r="DM301" s="208">
        <f t="shared" si="330"/>
        <v>0</v>
      </c>
      <c r="DN301" s="208">
        <f t="shared" si="331"/>
        <v>0</v>
      </c>
      <c r="DO301" s="205">
        <f t="shared" si="332"/>
        <v>75</v>
      </c>
      <c r="DP301" s="205">
        <f t="shared" si="333"/>
        <v>0</v>
      </c>
      <c r="DQ301" s="446" t="e">
        <f t="shared" ca="1" si="334"/>
        <v>#NAME?</v>
      </c>
      <c r="DR301" s="446" t="e">
        <f t="shared" ca="1" si="335"/>
        <v>#NAME?</v>
      </c>
      <c r="DT301" s="208">
        <f t="shared" si="336"/>
        <v>0</v>
      </c>
      <c r="DU301" s="446" t="e">
        <f t="shared" ca="1" si="337"/>
        <v>#NAME?</v>
      </c>
      <c r="DV301" s="446" t="e">
        <f t="shared" ca="1" si="338"/>
        <v>#NAME?</v>
      </c>
    </row>
    <row r="302" spans="1:126" ht="15.75" customHeight="1" thickBot="1" x14ac:dyDescent="0.3">
      <c r="A302" s="448" t="str">
        <f>IFERROR(ROUNDUP(IF(OR(N302="PIPAY450",N302="PIPAY900"),MRIt(J302,M302,V302,N302),IF(N302="PIOGFCPAY450",MAX(60,(0.3*J302)+35),"")),1),"")</f>
        <v/>
      </c>
      <c r="B302" s="413">
        <v>280</v>
      </c>
      <c r="C302" s="414"/>
      <c r="D302" s="449"/>
      <c r="E302" s="457" t="str">
        <f>IF('EXIST IP'!A281="","",'EXIST IP'!A281)</f>
        <v/>
      </c>
      <c r="F302" s="458" t="str">
        <f>IF('EXIST IP'!B281="","",'EXIST IP'!B281)</f>
        <v/>
      </c>
      <c r="G302" s="458" t="str">
        <f>IF('EXIST IP'!C281="","",'EXIST IP'!C281)</f>
        <v/>
      </c>
      <c r="H302" s="459" t="str">
        <f>IF('EXIST IP'!D281="","",'EXIST IP'!D281)</f>
        <v/>
      </c>
      <c r="I302" s="460" t="str">
        <f>IF(BASELINE!D281="","",BASELINE!D281)</f>
        <v/>
      </c>
      <c r="J302" s="420"/>
      <c r="K302" s="421"/>
      <c r="L302" s="422" t="str">
        <f>IF(FINAL!D281=0,"",FINAL!D281)</f>
        <v/>
      </c>
      <c r="M302" s="421"/>
      <c r="N302" s="421"/>
      <c r="O302" s="421"/>
      <c r="P302" s="423" t="str">
        <f t="shared" si="302"/>
        <v/>
      </c>
      <c r="Q302" s="424" t="str">
        <f t="shared" si="303"/>
        <v/>
      </c>
      <c r="R302" s="456"/>
      <c r="S302" s="452" t="str">
        <f t="shared" si="279"/>
        <v/>
      </c>
      <c r="T302" s="427" t="str">
        <f>IF(OR(BASELINE!I281&gt;BASELINE!J281,FINAL!I281&gt;FINAL!J281),"M.D.","")</f>
        <v/>
      </c>
      <c r="U302" s="428" t="str">
        <f t="shared" si="304"/>
        <v/>
      </c>
      <c r="V302" s="429" t="str">
        <f t="shared" si="305"/>
        <v/>
      </c>
      <c r="W302" s="429" t="str">
        <f t="shared" si="306"/>
        <v/>
      </c>
      <c r="X302" s="430" t="str">
        <f t="shared" si="280"/>
        <v/>
      </c>
      <c r="Y302" s="429" t="str">
        <f t="shared" si="281"/>
        <v/>
      </c>
      <c r="Z302" s="429" t="str">
        <f t="shared" si="282"/>
        <v/>
      </c>
      <c r="AA302" s="429" t="str">
        <f t="shared" si="283"/>
        <v/>
      </c>
      <c r="AB302" s="429" t="str">
        <f t="shared" si="284"/>
        <v/>
      </c>
      <c r="AC302" s="429" t="str">
        <f t="shared" si="285"/>
        <v/>
      </c>
      <c r="AD302" s="429" t="str">
        <f t="shared" si="286"/>
        <v/>
      </c>
      <c r="AE302" s="429" t="str">
        <f t="shared" si="307"/>
        <v/>
      </c>
      <c r="AF302" s="429" t="str">
        <f t="shared" si="297"/>
        <v/>
      </c>
      <c r="AG302" s="429" t="str">
        <f t="shared" si="287"/>
        <v/>
      </c>
      <c r="AH302" s="429" t="str">
        <f t="shared" si="288"/>
        <v/>
      </c>
      <c r="AI302" s="431" t="str">
        <f t="shared" si="298"/>
        <v/>
      </c>
      <c r="AJ302" s="429" t="str">
        <f t="shared" si="308"/>
        <v/>
      </c>
      <c r="AK302" s="429" t="str">
        <f t="shared" si="309"/>
        <v/>
      </c>
      <c r="AL302" s="429" t="str">
        <f t="shared" si="310"/>
        <v/>
      </c>
      <c r="AM302" s="429" t="str">
        <f t="shared" si="311"/>
        <v/>
      </c>
      <c r="AN302" s="432"/>
      <c r="AO302" s="432"/>
      <c r="AP302" s="205"/>
      <c r="AQ302" s="205"/>
      <c r="AR302" s="205"/>
      <c r="AS302" s="205"/>
      <c r="AT302" s="205"/>
      <c r="AU302" s="205"/>
      <c r="AV302" s="205"/>
      <c r="AW302" s="205"/>
      <c r="AX302" s="205"/>
      <c r="AY302" s="205"/>
      <c r="AZ302" s="432"/>
      <c r="BU302" s="152">
        <v>280</v>
      </c>
      <c r="BV302" s="433" t="str">
        <f t="shared" si="299"/>
        <v/>
      </c>
      <c r="BW302" s="433" t="str">
        <f t="shared" si="300"/>
        <v/>
      </c>
      <c r="BX302" s="434" t="str">
        <f t="shared" si="301"/>
        <v/>
      </c>
      <c r="BY302" s="205" t="str">
        <f t="shared" si="289"/>
        <v/>
      </c>
      <c r="BZ302" s="205" t="str">
        <f t="shared" si="290"/>
        <v/>
      </c>
      <c r="CA302" s="207" t="str">
        <f t="shared" si="291"/>
        <v/>
      </c>
      <c r="CB302" s="453" t="str">
        <f>IF(BY302="","",COUNTIF(BY$23:BY301,"&lt;1")+1)</f>
        <v/>
      </c>
      <c r="CC302" s="205" t="str">
        <f t="shared" si="292"/>
        <v/>
      </c>
      <c r="CD302" s="436" t="str">
        <f t="shared" si="293"/>
        <v/>
      </c>
      <c r="CE302" s="433" t="str">
        <f t="shared" si="296"/>
        <v/>
      </c>
      <c r="CF302" s="438" t="str">
        <f t="shared" si="294"/>
        <v/>
      </c>
      <c r="CG302" s="433" t="str">
        <f t="shared" si="295"/>
        <v/>
      </c>
      <c r="CH302" s="439"/>
      <c r="CI302" s="205" t="str">
        <f t="shared" si="312"/>
        <v/>
      </c>
      <c r="CJ302" s="205" t="str">
        <f t="shared" si="313"/>
        <v/>
      </c>
      <c r="CK302" s="205" t="str">
        <f>IF(OR(N302="PIPAY450",N302="PIPAY900"),MRIt(J302,M302,V302,N302),IF(N302="OGFConNEW",MRIt(H302,M302,V302,N302),IF(N302="PIOGFCPAY450",MAX(60,(0.3*J302)+35),"")))</f>
        <v/>
      </c>
      <c r="CL302" s="205" t="str">
        <f t="shared" si="314"/>
        <v/>
      </c>
      <c r="CM302" s="208">
        <f t="shared" si="315"/>
        <v>0</v>
      </c>
      <c r="CN302" s="440" t="str">
        <f>IFERROR(IF(N302="60PAY900",ADJ60x(CM302),IF(N302="75PAY450",ADJ75x(CM302),IF(N302="PIPAY900",ADJPoTthick(CM302,CL302),IF(N302="PIPAY450",ADJPoTthin(CM302,CL302),IF(N302="OGFConNEW",ADJPoTogfc(CL302),""))))),"must corr")</f>
        <v/>
      </c>
      <c r="CO302" s="441" t="str">
        <f t="shared" si="316"/>
        <v/>
      </c>
      <c r="CQ302" s="205" t="str">
        <f t="shared" si="317"/>
        <v/>
      </c>
      <c r="CR302" s="205" t="str">
        <f>IF(OR(N302="PIPAY450",N302="PIPAY900",N302="PIOGFCPAY450",N302="75OGFCPAY450"),MRIt(J302,M302,V302,N302),IF(N302="OGFConNEW",MRIt(H302,M302,V302,N302),""))</f>
        <v/>
      </c>
      <c r="CS302" s="205" t="str">
        <f t="shared" si="318"/>
        <v/>
      </c>
      <c r="CT302" s="208" t="str">
        <f t="shared" si="319"/>
        <v/>
      </c>
      <c r="CU302" s="440" t="str">
        <f>IFERROR(IF(N302="60PAY900",ADJ60x(CT302),IF(N302="75PAY450",ADJ75x(CT302),IF(N302="PIPAY900",ADJPoTthick(CT302,CS302),IF(N302="PIPAY450",ADJPoTthin(CT302,CS302),IF(N302="OGFConNEW",ADJPoTogfc(CS302),""))))),"must corr")</f>
        <v/>
      </c>
      <c r="CV302" s="442" t="str">
        <f t="shared" si="320"/>
        <v/>
      </c>
      <c r="CW302" s="443"/>
      <c r="CY302" s="207"/>
      <c r="CZ302" s="444" t="s">
        <v>1876</v>
      </c>
      <c r="DA302" s="445" t="str">
        <f>IFERROR(IF(AZ302=TRUE,corval(CO302,CV302),CO302),CZ302)</f>
        <v/>
      </c>
      <c r="DB302" s="205" t="b">
        <f t="shared" si="321"/>
        <v>0</v>
      </c>
      <c r="DC302" s="205" t="b">
        <f t="shared" si="322"/>
        <v>1</v>
      </c>
      <c r="DD302" s="205" t="b">
        <f t="shared" si="323"/>
        <v>1</v>
      </c>
      <c r="DE302" s="446" t="str">
        <f t="shared" si="324"/>
        <v/>
      </c>
      <c r="DG302" s="208" t="str">
        <f t="shared" si="325"/>
        <v/>
      </c>
      <c r="DH302" s="208">
        <f t="shared" si="326"/>
        <v>0</v>
      </c>
      <c r="DI302" s="205" t="e">
        <f t="shared" si="327"/>
        <v>#VALUE!</v>
      </c>
      <c r="DJ302" s="205" t="e">
        <f t="shared" si="328"/>
        <v>#VALUE!</v>
      </c>
      <c r="DK302" s="205" t="e">
        <f t="shared" si="329"/>
        <v>#VALUE!</v>
      </c>
      <c r="DM302" s="208">
        <f t="shared" si="330"/>
        <v>0</v>
      </c>
      <c r="DN302" s="208">
        <f t="shared" si="331"/>
        <v>0</v>
      </c>
      <c r="DO302" s="205">
        <f t="shared" si="332"/>
        <v>75</v>
      </c>
      <c r="DP302" s="205">
        <f t="shared" si="333"/>
        <v>0</v>
      </c>
      <c r="DQ302" s="446" t="e">
        <f t="shared" ca="1" si="334"/>
        <v>#NAME?</v>
      </c>
      <c r="DR302" s="446" t="e">
        <f t="shared" ca="1" si="335"/>
        <v>#NAME?</v>
      </c>
      <c r="DT302" s="208">
        <f t="shared" si="336"/>
        <v>0</v>
      </c>
      <c r="DU302" s="446" t="e">
        <f t="shared" ca="1" si="337"/>
        <v>#NAME?</v>
      </c>
      <c r="DV302" s="446" t="e">
        <f t="shared" ca="1" si="338"/>
        <v>#NAME?</v>
      </c>
    </row>
    <row r="303" spans="1:126" ht="15.75" x14ac:dyDescent="0.25">
      <c r="A303" s="448" t="str">
        <f>IFERROR(ROUNDUP(IF(OR(N303="PIPAY450",N303="PIPAY900"),MRIt(J303,M303,V303,N303),IF(N303="PIOGFCPAY450",MAX(60,(0.3*J303)+35),"")),1),"")</f>
        <v/>
      </c>
      <c r="B303" s="413">
        <v>281</v>
      </c>
      <c r="C303" s="414"/>
      <c r="D303" s="449"/>
      <c r="E303" s="416" t="str">
        <f>IF('EXIST IP'!A282="","",'EXIST IP'!A282)</f>
        <v/>
      </c>
      <c r="F303" s="450" t="str">
        <f>IF('EXIST IP'!B282="","",'EXIST IP'!B282)</f>
        <v/>
      </c>
      <c r="G303" s="450" t="str">
        <f>IF('EXIST IP'!C282="","",'EXIST IP'!C282)</f>
        <v/>
      </c>
      <c r="H303" s="418" t="str">
        <f>IF('EXIST IP'!D282="","",'EXIST IP'!D282)</f>
        <v/>
      </c>
      <c r="I303" s="451" t="str">
        <f>IF(BASELINE!D282="","",BASELINE!D282)</f>
        <v/>
      </c>
      <c r="J303" s="420"/>
      <c r="K303" s="421"/>
      <c r="L303" s="422" t="str">
        <f>IF(FINAL!D282=0,"",FINAL!D282)</f>
        <v/>
      </c>
      <c r="M303" s="421"/>
      <c r="N303" s="421"/>
      <c r="O303" s="421"/>
      <c r="P303" s="423" t="str">
        <f t="shared" si="302"/>
        <v/>
      </c>
      <c r="Q303" s="424" t="str">
        <f t="shared" si="303"/>
        <v/>
      </c>
      <c r="R303" s="456"/>
      <c r="S303" s="452" t="str">
        <f t="shared" si="279"/>
        <v/>
      </c>
      <c r="T303" s="427" t="str">
        <f>IF(OR(BASELINE!I282&gt;BASELINE!J282,FINAL!I282&gt;FINAL!J282),"M.D.","")</f>
        <v/>
      </c>
      <c r="U303" s="428" t="str">
        <f t="shared" si="304"/>
        <v/>
      </c>
      <c r="V303" s="429" t="str">
        <f t="shared" si="305"/>
        <v/>
      </c>
      <c r="W303" s="429" t="str">
        <f t="shared" si="306"/>
        <v/>
      </c>
      <c r="X303" s="430" t="str">
        <f t="shared" si="280"/>
        <v/>
      </c>
      <c r="Y303" s="429" t="str">
        <f t="shared" si="281"/>
        <v/>
      </c>
      <c r="Z303" s="429" t="str">
        <f t="shared" si="282"/>
        <v/>
      </c>
      <c r="AA303" s="429" t="str">
        <f t="shared" si="283"/>
        <v/>
      </c>
      <c r="AB303" s="429" t="str">
        <f t="shared" si="284"/>
        <v/>
      </c>
      <c r="AC303" s="429" t="str">
        <f t="shared" si="285"/>
        <v/>
      </c>
      <c r="AD303" s="429" t="str">
        <f t="shared" si="286"/>
        <v/>
      </c>
      <c r="AE303" s="429" t="str">
        <f t="shared" si="307"/>
        <v/>
      </c>
      <c r="AF303" s="429" t="str">
        <f t="shared" si="297"/>
        <v/>
      </c>
      <c r="AG303" s="429" t="str">
        <f t="shared" si="287"/>
        <v/>
      </c>
      <c r="AH303" s="429" t="str">
        <f t="shared" si="288"/>
        <v/>
      </c>
      <c r="AI303" s="431" t="str">
        <f t="shared" si="298"/>
        <v/>
      </c>
      <c r="AJ303" s="429" t="str">
        <f t="shared" si="308"/>
        <v/>
      </c>
      <c r="AK303" s="429" t="str">
        <f t="shared" si="309"/>
        <v/>
      </c>
      <c r="AL303" s="429" t="str">
        <f t="shared" si="310"/>
        <v/>
      </c>
      <c r="AM303" s="429" t="str">
        <f t="shared" si="311"/>
        <v/>
      </c>
      <c r="AN303" s="432"/>
      <c r="AO303" s="432"/>
      <c r="AP303" s="205"/>
      <c r="AQ303" s="205"/>
      <c r="AR303" s="205"/>
      <c r="AS303" s="205"/>
      <c r="AT303" s="205"/>
      <c r="AU303" s="205"/>
      <c r="AV303" s="205"/>
      <c r="AW303" s="205"/>
      <c r="AX303" s="205"/>
      <c r="AY303" s="205"/>
      <c r="AZ303" s="432"/>
      <c r="BU303" s="152">
        <v>281</v>
      </c>
      <c r="BV303" s="433" t="str">
        <f t="shared" si="299"/>
        <v/>
      </c>
      <c r="BW303" s="433" t="str">
        <f t="shared" si="300"/>
        <v/>
      </c>
      <c r="BX303" s="434" t="str">
        <f t="shared" si="301"/>
        <v/>
      </c>
      <c r="BY303" s="205" t="str">
        <f t="shared" si="289"/>
        <v/>
      </c>
      <c r="BZ303" s="205" t="str">
        <f t="shared" si="290"/>
        <v/>
      </c>
      <c r="CA303" s="207" t="str">
        <f t="shared" si="291"/>
        <v/>
      </c>
      <c r="CB303" s="453" t="str">
        <f>IF(BY303="","",COUNTIF(BY$23:BY302,"&lt;1")+1)</f>
        <v/>
      </c>
      <c r="CC303" s="205" t="str">
        <f t="shared" si="292"/>
        <v/>
      </c>
      <c r="CD303" s="436" t="str">
        <f t="shared" si="293"/>
        <v/>
      </c>
      <c r="CE303" s="433" t="str">
        <f t="shared" si="296"/>
        <v/>
      </c>
      <c r="CF303" s="438" t="str">
        <f t="shared" si="294"/>
        <v/>
      </c>
      <c r="CG303" s="433" t="str">
        <f t="shared" si="295"/>
        <v/>
      </c>
      <c r="CH303" s="439"/>
      <c r="CI303" s="205" t="str">
        <f t="shared" si="312"/>
        <v/>
      </c>
      <c r="CJ303" s="205" t="str">
        <f t="shared" si="313"/>
        <v/>
      </c>
      <c r="CK303" s="205" t="str">
        <f>IF(OR(N303="PIPAY450",N303="PIPAY900"),MRIt(J303,M303,V303,N303),IF(N303="OGFConNEW",MRIt(H303,M303,V303,N303),IF(N303="PIOGFCPAY450",MAX(60,(0.3*J303)+35),"")))</f>
        <v/>
      </c>
      <c r="CL303" s="205" t="str">
        <f t="shared" si="314"/>
        <v/>
      </c>
      <c r="CM303" s="208">
        <f t="shared" si="315"/>
        <v>0</v>
      </c>
      <c r="CN303" s="440" t="str">
        <f>IFERROR(IF(N303="60PAY900",ADJ60x(CM303),IF(N303="75PAY450",ADJ75x(CM303),IF(N303="PIPAY900",ADJPoTthick(CM303,CL303),IF(N303="PIPAY450",ADJPoTthin(CM303,CL303),IF(N303="OGFConNEW",ADJPoTogfc(CL303),""))))),"must corr")</f>
        <v/>
      </c>
      <c r="CO303" s="441" t="str">
        <f t="shared" si="316"/>
        <v/>
      </c>
      <c r="CQ303" s="205" t="str">
        <f t="shared" si="317"/>
        <v/>
      </c>
      <c r="CR303" s="205" t="str">
        <f>IF(OR(N303="PIPAY450",N303="PIPAY900",N303="PIOGFCPAY450",N303="75OGFCPAY450"),MRIt(J303,M303,V303,N303),IF(N303="OGFConNEW",MRIt(H303,M303,V303,N303),""))</f>
        <v/>
      </c>
      <c r="CS303" s="205" t="str">
        <f t="shared" si="318"/>
        <v/>
      </c>
      <c r="CT303" s="208" t="str">
        <f t="shared" si="319"/>
        <v/>
      </c>
      <c r="CU303" s="440" t="str">
        <f>IFERROR(IF(N303="60PAY900",ADJ60x(CT303),IF(N303="75PAY450",ADJ75x(CT303),IF(N303="PIPAY900",ADJPoTthick(CT303,CS303),IF(N303="PIPAY450",ADJPoTthin(CT303,CS303),IF(N303="OGFConNEW",ADJPoTogfc(CS303),""))))),"must corr")</f>
        <v/>
      </c>
      <c r="CV303" s="442" t="str">
        <f t="shared" si="320"/>
        <v/>
      </c>
      <c r="CW303" s="443"/>
      <c r="CY303" s="207"/>
      <c r="CZ303" s="444" t="s">
        <v>1876</v>
      </c>
      <c r="DA303" s="445" t="str">
        <f>IFERROR(IF(AZ303=TRUE,corval(CO303,CV303),CO303),CZ303)</f>
        <v/>
      </c>
      <c r="DB303" s="205" t="b">
        <f t="shared" si="321"/>
        <v>0</v>
      </c>
      <c r="DC303" s="205" t="b">
        <f t="shared" si="322"/>
        <v>1</v>
      </c>
      <c r="DD303" s="205" t="b">
        <f t="shared" si="323"/>
        <v>1</v>
      </c>
      <c r="DE303" s="446" t="str">
        <f t="shared" si="324"/>
        <v/>
      </c>
      <c r="DG303" s="208" t="str">
        <f t="shared" si="325"/>
        <v/>
      </c>
      <c r="DH303" s="208">
        <f t="shared" si="326"/>
        <v>0</v>
      </c>
      <c r="DI303" s="205" t="e">
        <f t="shared" si="327"/>
        <v>#VALUE!</v>
      </c>
      <c r="DJ303" s="205" t="e">
        <f t="shared" si="328"/>
        <v>#VALUE!</v>
      </c>
      <c r="DK303" s="205" t="e">
        <f t="shared" si="329"/>
        <v>#VALUE!</v>
      </c>
      <c r="DM303" s="208">
        <f t="shared" si="330"/>
        <v>0</v>
      </c>
      <c r="DN303" s="208">
        <f t="shared" si="331"/>
        <v>0</v>
      </c>
      <c r="DO303" s="205">
        <f t="shared" si="332"/>
        <v>75</v>
      </c>
      <c r="DP303" s="205">
        <f t="shared" si="333"/>
        <v>0</v>
      </c>
      <c r="DQ303" s="446" t="e">
        <f t="shared" ca="1" si="334"/>
        <v>#NAME?</v>
      </c>
      <c r="DR303" s="446" t="e">
        <f t="shared" ca="1" si="335"/>
        <v>#NAME?</v>
      </c>
      <c r="DT303" s="208">
        <f t="shared" si="336"/>
        <v>0</v>
      </c>
      <c r="DU303" s="446" t="e">
        <f t="shared" ca="1" si="337"/>
        <v>#NAME?</v>
      </c>
      <c r="DV303" s="446" t="e">
        <f t="shared" ca="1" si="338"/>
        <v>#NAME?</v>
      </c>
    </row>
    <row r="304" spans="1:126" ht="16.5" thickBot="1" x14ac:dyDescent="0.3">
      <c r="A304" s="448" t="str">
        <f>IFERROR(ROUNDUP(IF(OR(N304="PIPAY450",N304="PIPAY900"),MRIt(J304,M304,V304,N304),IF(N304="PIOGFCPAY450",MAX(60,(0.3*J304)+35),"")),1),"")</f>
        <v/>
      </c>
      <c r="B304" s="413">
        <v>282</v>
      </c>
      <c r="C304" s="414"/>
      <c r="D304" s="449"/>
      <c r="E304" s="457" t="str">
        <f>IF('EXIST IP'!A283="","",'EXIST IP'!A283)</f>
        <v/>
      </c>
      <c r="F304" s="458" t="str">
        <f>IF('EXIST IP'!B283="","",'EXIST IP'!B283)</f>
        <v/>
      </c>
      <c r="G304" s="458" t="str">
        <f>IF('EXIST IP'!C283="","",'EXIST IP'!C283)</f>
        <v/>
      </c>
      <c r="H304" s="459" t="str">
        <f>IF('EXIST IP'!D283="","",'EXIST IP'!D283)</f>
        <v/>
      </c>
      <c r="I304" s="460" t="str">
        <f>IF(BASELINE!D283="","",BASELINE!D283)</f>
        <v/>
      </c>
      <c r="J304" s="420"/>
      <c r="K304" s="421"/>
      <c r="L304" s="422" t="str">
        <f>IF(FINAL!D283=0,"",FINAL!D283)</f>
        <v/>
      </c>
      <c r="M304" s="421"/>
      <c r="N304" s="421"/>
      <c r="O304" s="421"/>
      <c r="P304" s="423" t="str">
        <f t="shared" si="302"/>
        <v/>
      </c>
      <c r="Q304" s="424" t="str">
        <f t="shared" si="303"/>
        <v/>
      </c>
      <c r="R304" s="456"/>
      <c r="S304" s="452" t="str">
        <f t="shared" si="279"/>
        <v/>
      </c>
      <c r="T304" s="427" t="str">
        <f>IF(OR(BASELINE!I283&gt;BASELINE!J283,FINAL!I283&gt;FINAL!J283),"M.D.","")</f>
        <v/>
      </c>
      <c r="U304" s="428" t="str">
        <f t="shared" si="304"/>
        <v/>
      </c>
      <c r="V304" s="429" t="str">
        <f t="shared" si="305"/>
        <v/>
      </c>
      <c r="W304" s="429" t="str">
        <f t="shared" si="306"/>
        <v/>
      </c>
      <c r="X304" s="430" t="str">
        <f t="shared" si="280"/>
        <v/>
      </c>
      <c r="Y304" s="429" t="str">
        <f t="shared" si="281"/>
        <v/>
      </c>
      <c r="Z304" s="429" t="str">
        <f t="shared" si="282"/>
        <v/>
      </c>
      <c r="AA304" s="429" t="str">
        <f t="shared" si="283"/>
        <v/>
      </c>
      <c r="AB304" s="429" t="str">
        <f t="shared" si="284"/>
        <v/>
      </c>
      <c r="AC304" s="429" t="str">
        <f t="shared" si="285"/>
        <v/>
      </c>
      <c r="AD304" s="429" t="str">
        <f t="shared" si="286"/>
        <v/>
      </c>
      <c r="AE304" s="429" t="str">
        <f t="shared" si="307"/>
        <v/>
      </c>
      <c r="AF304" s="429" t="str">
        <f t="shared" si="297"/>
        <v/>
      </c>
      <c r="AG304" s="429" t="str">
        <f t="shared" si="287"/>
        <v/>
      </c>
      <c r="AH304" s="429" t="str">
        <f t="shared" si="288"/>
        <v/>
      </c>
      <c r="AI304" s="431" t="str">
        <f t="shared" si="298"/>
        <v/>
      </c>
      <c r="AJ304" s="429" t="str">
        <f t="shared" si="308"/>
        <v/>
      </c>
      <c r="AK304" s="429" t="str">
        <f t="shared" si="309"/>
        <v/>
      </c>
      <c r="AL304" s="429" t="str">
        <f t="shared" si="310"/>
        <v/>
      </c>
      <c r="AM304" s="429" t="str">
        <f t="shared" si="311"/>
        <v/>
      </c>
      <c r="AN304" s="432"/>
      <c r="AO304" s="432"/>
      <c r="AP304" s="205"/>
      <c r="AQ304" s="205"/>
      <c r="AR304" s="205"/>
      <c r="AS304" s="205"/>
      <c r="AT304" s="205"/>
      <c r="AU304" s="205"/>
      <c r="AV304" s="205"/>
      <c r="AW304" s="205"/>
      <c r="AX304" s="205"/>
      <c r="AY304" s="205"/>
      <c r="AZ304" s="432"/>
      <c r="BU304" s="152">
        <v>282</v>
      </c>
      <c r="BV304" s="433" t="str">
        <f t="shared" si="299"/>
        <v/>
      </c>
      <c r="BW304" s="433" t="str">
        <f t="shared" si="300"/>
        <v/>
      </c>
      <c r="BX304" s="434" t="str">
        <f t="shared" si="301"/>
        <v/>
      </c>
      <c r="BY304" s="205" t="str">
        <f t="shared" si="289"/>
        <v/>
      </c>
      <c r="BZ304" s="205" t="str">
        <f t="shared" si="290"/>
        <v/>
      </c>
      <c r="CA304" s="207" t="str">
        <f t="shared" si="291"/>
        <v/>
      </c>
      <c r="CB304" s="453" t="str">
        <f>IF(BY304="","",COUNTIF(BY$23:BY303,"&lt;1")+1)</f>
        <v/>
      </c>
      <c r="CC304" s="205" t="str">
        <f t="shared" si="292"/>
        <v/>
      </c>
      <c r="CD304" s="436" t="str">
        <f t="shared" si="293"/>
        <v/>
      </c>
      <c r="CE304" s="433" t="str">
        <f t="shared" si="296"/>
        <v/>
      </c>
      <c r="CF304" s="438" t="str">
        <f t="shared" si="294"/>
        <v/>
      </c>
      <c r="CG304" s="433" t="str">
        <f t="shared" si="295"/>
        <v/>
      </c>
      <c r="CH304" s="439"/>
      <c r="CI304" s="205" t="str">
        <f t="shared" si="312"/>
        <v/>
      </c>
      <c r="CJ304" s="205" t="str">
        <f t="shared" si="313"/>
        <v/>
      </c>
      <c r="CK304" s="205" t="str">
        <f>IF(OR(N304="PIPAY450",N304="PIPAY900"),MRIt(J304,M304,V304,N304),IF(N304="OGFConNEW",MRIt(H304,M304,V304,N304),IF(N304="PIOGFCPAY450",MAX(60,(0.3*J304)+35),"")))</f>
        <v/>
      </c>
      <c r="CL304" s="205" t="str">
        <f t="shared" si="314"/>
        <v/>
      </c>
      <c r="CM304" s="208">
        <f t="shared" si="315"/>
        <v>0</v>
      </c>
      <c r="CN304" s="440" t="str">
        <f>IFERROR(IF(N304="60PAY900",ADJ60x(CM304),IF(N304="75PAY450",ADJ75x(CM304),IF(N304="PIPAY900",ADJPoTthick(CM304,CL304),IF(N304="PIPAY450",ADJPoTthin(CM304,CL304),IF(N304="OGFConNEW",ADJPoTogfc(CL304),""))))),"must corr")</f>
        <v/>
      </c>
      <c r="CO304" s="441" t="str">
        <f t="shared" si="316"/>
        <v/>
      </c>
      <c r="CQ304" s="205" t="str">
        <f t="shared" si="317"/>
        <v/>
      </c>
      <c r="CR304" s="205" t="str">
        <f>IF(OR(N304="PIPAY450",N304="PIPAY900",N304="PIOGFCPAY450",N304="75OGFCPAY450"),MRIt(J304,M304,V304,N304),IF(N304="OGFConNEW",MRIt(H304,M304,V304,N304),""))</f>
        <v/>
      </c>
      <c r="CS304" s="205" t="str">
        <f t="shared" si="318"/>
        <v/>
      </c>
      <c r="CT304" s="208" t="str">
        <f t="shared" si="319"/>
        <v/>
      </c>
      <c r="CU304" s="440" t="str">
        <f>IFERROR(IF(N304="60PAY900",ADJ60x(CT304),IF(N304="75PAY450",ADJ75x(CT304),IF(N304="PIPAY900",ADJPoTthick(CT304,CS304),IF(N304="PIPAY450",ADJPoTthin(CT304,CS304),IF(N304="OGFConNEW",ADJPoTogfc(CS304),""))))),"must corr")</f>
        <v/>
      </c>
      <c r="CV304" s="442" t="str">
        <f t="shared" si="320"/>
        <v/>
      </c>
      <c r="CW304" s="443"/>
      <c r="CY304" s="207"/>
      <c r="CZ304" s="444" t="s">
        <v>1876</v>
      </c>
      <c r="DA304" s="445" t="str">
        <f>IFERROR(IF(AZ304=TRUE,corval(CO304,CV304),CO304),CZ304)</f>
        <v/>
      </c>
      <c r="DB304" s="205" t="b">
        <f t="shared" si="321"/>
        <v>0</v>
      </c>
      <c r="DC304" s="205" t="b">
        <f t="shared" si="322"/>
        <v>1</v>
      </c>
      <c r="DD304" s="205" t="b">
        <f t="shared" si="323"/>
        <v>1</v>
      </c>
      <c r="DE304" s="446" t="str">
        <f t="shared" si="324"/>
        <v/>
      </c>
      <c r="DG304" s="208" t="str">
        <f t="shared" si="325"/>
        <v/>
      </c>
      <c r="DH304" s="208">
        <f t="shared" si="326"/>
        <v>0</v>
      </c>
      <c r="DI304" s="205" t="e">
        <f t="shared" si="327"/>
        <v>#VALUE!</v>
      </c>
      <c r="DJ304" s="205" t="e">
        <f t="shared" si="328"/>
        <v>#VALUE!</v>
      </c>
      <c r="DK304" s="205" t="e">
        <f t="shared" si="329"/>
        <v>#VALUE!</v>
      </c>
      <c r="DM304" s="208">
        <f t="shared" si="330"/>
        <v>0</v>
      </c>
      <c r="DN304" s="208">
        <f t="shared" si="331"/>
        <v>0</v>
      </c>
      <c r="DO304" s="205">
        <f t="shared" si="332"/>
        <v>75</v>
      </c>
      <c r="DP304" s="205">
        <f t="shared" si="333"/>
        <v>0</v>
      </c>
      <c r="DQ304" s="446" t="e">
        <f t="shared" ca="1" si="334"/>
        <v>#NAME?</v>
      </c>
      <c r="DR304" s="446" t="e">
        <f t="shared" ca="1" si="335"/>
        <v>#NAME?</v>
      </c>
      <c r="DT304" s="208">
        <f t="shared" si="336"/>
        <v>0</v>
      </c>
      <c r="DU304" s="446" t="e">
        <f t="shared" ca="1" si="337"/>
        <v>#NAME?</v>
      </c>
      <c r="DV304" s="446" t="e">
        <f t="shared" ca="1" si="338"/>
        <v>#NAME?</v>
      </c>
    </row>
    <row r="305" spans="1:126" ht="15" customHeight="1" x14ac:dyDescent="0.25">
      <c r="A305" s="448" t="str">
        <f>IFERROR(ROUNDUP(IF(OR(N305="PIPAY450",N305="PIPAY900"),MRIt(J305,M305,V305,N305),IF(N305="PIOGFCPAY450",MAX(60,(0.3*J305)+35),"")),1),"")</f>
        <v/>
      </c>
      <c r="B305" s="413">
        <v>283</v>
      </c>
      <c r="C305" s="414"/>
      <c r="D305" s="449"/>
      <c r="E305" s="416" t="str">
        <f>IF('EXIST IP'!A284="","",'EXIST IP'!A284)</f>
        <v/>
      </c>
      <c r="F305" s="450" t="str">
        <f>IF('EXIST IP'!B284="","",'EXIST IP'!B284)</f>
        <v/>
      </c>
      <c r="G305" s="450" t="str">
        <f>IF('EXIST IP'!C284="","",'EXIST IP'!C284)</f>
        <v/>
      </c>
      <c r="H305" s="418" t="str">
        <f>IF('EXIST IP'!D284="","",'EXIST IP'!D284)</f>
        <v/>
      </c>
      <c r="I305" s="451" t="str">
        <f>IF(BASELINE!D284="","",BASELINE!D284)</f>
        <v/>
      </c>
      <c r="J305" s="420"/>
      <c r="K305" s="421"/>
      <c r="L305" s="422" t="str">
        <f>IF(FINAL!D284=0,"",FINAL!D284)</f>
        <v/>
      </c>
      <c r="M305" s="421"/>
      <c r="N305" s="421"/>
      <c r="O305" s="421"/>
      <c r="P305" s="423" t="str">
        <f t="shared" si="302"/>
        <v/>
      </c>
      <c r="Q305" s="424" t="str">
        <f t="shared" si="303"/>
        <v/>
      </c>
      <c r="R305" s="456"/>
      <c r="S305" s="452" t="str">
        <f t="shared" si="279"/>
        <v/>
      </c>
      <c r="T305" s="427" t="str">
        <f>IF(OR(BASELINE!I284&gt;BASELINE!J284,FINAL!I284&gt;FINAL!J284),"M.D.","")</f>
        <v/>
      </c>
      <c r="U305" s="428" t="str">
        <f t="shared" si="304"/>
        <v/>
      </c>
      <c r="V305" s="429" t="str">
        <f t="shared" si="305"/>
        <v/>
      </c>
      <c r="W305" s="429" t="str">
        <f t="shared" si="306"/>
        <v/>
      </c>
      <c r="X305" s="430" t="str">
        <f t="shared" si="280"/>
        <v/>
      </c>
      <c r="Y305" s="429" t="str">
        <f t="shared" si="281"/>
        <v/>
      </c>
      <c r="Z305" s="429" t="str">
        <f t="shared" si="282"/>
        <v/>
      </c>
      <c r="AA305" s="429" t="str">
        <f t="shared" si="283"/>
        <v/>
      </c>
      <c r="AB305" s="429" t="str">
        <f t="shared" si="284"/>
        <v/>
      </c>
      <c r="AC305" s="429" t="str">
        <f t="shared" si="285"/>
        <v/>
      </c>
      <c r="AD305" s="429" t="str">
        <f t="shared" si="286"/>
        <v/>
      </c>
      <c r="AE305" s="429" t="str">
        <f t="shared" si="307"/>
        <v/>
      </c>
      <c r="AF305" s="429" t="str">
        <f t="shared" si="297"/>
        <v/>
      </c>
      <c r="AG305" s="429" t="str">
        <f t="shared" si="287"/>
        <v/>
      </c>
      <c r="AH305" s="429" t="str">
        <f t="shared" si="288"/>
        <v/>
      </c>
      <c r="AI305" s="431" t="str">
        <f t="shared" si="298"/>
        <v/>
      </c>
      <c r="AJ305" s="429" t="str">
        <f t="shared" si="308"/>
        <v/>
      </c>
      <c r="AK305" s="429" t="str">
        <f t="shared" si="309"/>
        <v/>
      </c>
      <c r="AL305" s="429" t="str">
        <f t="shared" si="310"/>
        <v/>
      </c>
      <c r="AM305" s="429" t="str">
        <f t="shared" si="311"/>
        <v/>
      </c>
      <c r="AN305" s="432"/>
      <c r="AO305" s="432"/>
      <c r="AP305" s="205"/>
      <c r="AQ305" s="205"/>
      <c r="AR305" s="205"/>
      <c r="AS305" s="205"/>
      <c r="AT305" s="205"/>
      <c r="AU305" s="205"/>
      <c r="AV305" s="205"/>
      <c r="AW305" s="205"/>
      <c r="AX305" s="205"/>
      <c r="AY305" s="205"/>
      <c r="AZ305" s="432"/>
      <c r="BU305" s="152">
        <v>283</v>
      </c>
      <c r="BV305" s="433" t="str">
        <f t="shared" si="299"/>
        <v/>
      </c>
      <c r="BW305" s="433" t="str">
        <f t="shared" si="300"/>
        <v/>
      </c>
      <c r="BX305" s="434" t="str">
        <f t="shared" si="301"/>
        <v/>
      </c>
      <c r="BY305" s="205" t="str">
        <f t="shared" si="289"/>
        <v/>
      </c>
      <c r="BZ305" s="205" t="str">
        <f t="shared" si="290"/>
        <v/>
      </c>
      <c r="CA305" s="207" t="str">
        <f t="shared" si="291"/>
        <v/>
      </c>
      <c r="CB305" s="453" t="str">
        <f>IF(BY305="","",COUNTIF(BY$23:BY304,"&lt;1")+1)</f>
        <v/>
      </c>
      <c r="CC305" s="205" t="str">
        <f t="shared" si="292"/>
        <v/>
      </c>
      <c r="CD305" s="436" t="str">
        <f t="shared" si="293"/>
        <v/>
      </c>
      <c r="CE305" s="433" t="str">
        <f t="shared" si="296"/>
        <v/>
      </c>
      <c r="CF305" s="438" t="str">
        <f t="shared" si="294"/>
        <v/>
      </c>
      <c r="CG305" s="433" t="str">
        <f t="shared" si="295"/>
        <v/>
      </c>
      <c r="CH305" s="439"/>
      <c r="CI305" s="205" t="str">
        <f t="shared" si="312"/>
        <v/>
      </c>
      <c r="CJ305" s="205" t="str">
        <f t="shared" si="313"/>
        <v/>
      </c>
      <c r="CK305" s="205" t="str">
        <f>IF(OR(N305="PIPAY450",N305="PIPAY900"),MRIt(J305,M305,V305,N305),IF(N305="OGFConNEW",MRIt(H305,M305,V305,N305),IF(N305="PIOGFCPAY450",MAX(60,(0.3*J305)+35),"")))</f>
        <v/>
      </c>
      <c r="CL305" s="205" t="str">
        <f t="shared" si="314"/>
        <v/>
      </c>
      <c r="CM305" s="208">
        <f t="shared" si="315"/>
        <v>0</v>
      </c>
      <c r="CN305" s="440" t="str">
        <f>IFERROR(IF(N305="60PAY900",ADJ60x(CM305),IF(N305="75PAY450",ADJ75x(CM305),IF(N305="PIPAY900",ADJPoTthick(CM305,CL305),IF(N305="PIPAY450",ADJPoTthin(CM305,CL305),IF(N305="OGFConNEW",ADJPoTogfc(CL305),""))))),"must corr")</f>
        <v/>
      </c>
      <c r="CO305" s="441" t="str">
        <f t="shared" si="316"/>
        <v/>
      </c>
      <c r="CQ305" s="205" t="str">
        <f t="shared" si="317"/>
        <v/>
      </c>
      <c r="CR305" s="205" t="str">
        <f>IF(OR(N305="PIPAY450",N305="PIPAY900",N305="PIOGFCPAY450",N305="75OGFCPAY450"),MRIt(J305,M305,V305,N305),IF(N305="OGFConNEW",MRIt(H305,M305,V305,N305),""))</f>
        <v/>
      </c>
      <c r="CS305" s="205" t="str">
        <f t="shared" si="318"/>
        <v/>
      </c>
      <c r="CT305" s="208" t="str">
        <f t="shared" si="319"/>
        <v/>
      </c>
      <c r="CU305" s="440" t="str">
        <f>IFERROR(IF(N305="60PAY900",ADJ60x(CT305),IF(N305="75PAY450",ADJ75x(CT305),IF(N305="PIPAY900",ADJPoTthick(CT305,CS305),IF(N305="PIPAY450",ADJPoTthin(CT305,CS305),IF(N305="OGFConNEW",ADJPoTogfc(CS305),""))))),"must corr")</f>
        <v/>
      </c>
      <c r="CV305" s="442" t="str">
        <f t="shared" si="320"/>
        <v/>
      </c>
      <c r="CW305" s="443"/>
      <c r="CY305" s="207"/>
      <c r="CZ305" s="444" t="s">
        <v>1876</v>
      </c>
      <c r="DA305" s="445" t="str">
        <f>IFERROR(IF(AZ305=TRUE,corval(CO305,CV305),CO305),CZ305)</f>
        <v/>
      </c>
      <c r="DB305" s="205" t="b">
        <f t="shared" si="321"/>
        <v>0</v>
      </c>
      <c r="DC305" s="205" t="b">
        <f t="shared" si="322"/>
        <v>1</v>
      </c>
      <c r="DD305" s="205" t="b">
        <f t="shared" si="323"/>
        <v>1</v>
      </c>
      <c r="DE305" s="446" t="str">
        <f t="shared" si="324"/>
        <v/>
      </c>
      <c r="DG305" s="208" t="str">
        <f t="shared" si="325"/>
        <v/>
      </c>
      <c r="DH305" s="208">
        <f t="shared" si="326"/>
        <v>0</v>
      </c>
      <c r="DI305" s="205" t="e">
        <f t="shared" si="327"/>
        <v>#VALUE!</v>
      </c>
      <c r="DJ305" s="205" t="e">
        <f t="shared" si="328"/>
        <v>#VALUE!</v>
      </c>
      <c r="DK305" s="205" t="e">
        <f t="shared" si="329"/>
        <v>#VALUE!</v>
      </c>
      <c r="DM305" s="208">
        <f t="shared" si="330"/>
        <v>0</v>
      </c>
      <c r="DN305" s="208">
        <f t="shared" si="331"/>
        <v>0</v>
      </c>
      <c r="DO305" s="205">
        <f t="shared" si="332"/>
        <v>75</v>
      </c>
      <c r="DP305" s="205">
        <f t="shared" si="333"/>
        <v>0</v>
      </c>
      <c r="DQ305" s="446" t="e">
        <f t="shared" ca="1" si="334"/>
        <v>#NAME?</v>
      </c>
      <c r="DR305" s="446" t="e">
        <f t="shared" ca="1" si="335"/>
        <v>#NAME?</v>
      </c>
      <c r="DT305" s="208">
        <f t="shared" si="336"/>
        <v>0</v>
      </c>
      <c r="DU305" s="446" t="e">
        <f t="shared" ca="1" si="337"/>
        <v>#NAME?</v>
      </c>
      <c r="DV305" s="446" t="e">
        <f t="shared" ca="1" si="338"/>
        <v>#NAME?</v>
      </c>
    </row>
    <row r="306" spans="1:126" ht="16.5" thickBot="1" x14ac:dyDescent="0.3">
      <c r="A306" s="448" t="str">
        <f>IFERROR(ROUNDUP(IF(OR(N306="PIPAY450",N306="PIPAY900"),MRIt(J306,M306,V306,N306),IF(N306="PIOGFCPAY450",MAX(60,(0.3*J306)+35),"")),1),"")</f>
        <v/>
      </c>
      <c r="B306" s="413">
        <v>284</v>
      </c>
      <c r="C306" s="414"/>
      <c r="D306" s="449"/>
      <c r="E306" s="457" t="str">
        <f>IF('EXIST IP'!A285="","",'EXIST IP'!A285)</f>
        <v/>
      </c>
      <c r="F306" s="458" t="str">
        <f>IF('EXIST IP'!B285="","",'EXIST IP'!B285)</f>
        <v/>
      </c>
      <c r="G306" s="458" t="str">
        <f>IF('EXIST IP'!C285="","",'EXIST IP'!C285)</f>
        <v/>
      </c>
      <c r="H306" s="459" t="str">
        <f>IF('EXIST IP'!D285="","",'EXIST IP'!D285)</f>
        <v/>
      </c>
      <c r="I306" s="460" t="str">
        <f>IF(BASELINE!D285="","",BASELINE!D285)</f>
        <v/>
      </c>
      <c r="J306" s="420"/>
      <c r="K306" s="421"/>
      <c r="L306" s="422" t="str">
        <f>IF(FINAL!D285=0,"",FINAL!D285)</f>
        <v/>
      </c>
      <c r="M306" s="421"/>
      <c r="N306" s="421"/>
      <c r="O306" s="421"/>
      <c r="P306" s="423" t="str">
        <f t="shared" si="302"/>
        <v/>
      </c>
      <c r="Q306" s="424" t="str">
        <f t="shared" si="303"/>
        <v/>
      </c>
      <c r="R306" s="456"/>
      <c r="S306" s="452" t="str">
        <f t="shared" si="279"/>
        <v/>
      </c>
      <c r="T306" s="427" t="str">
        <f>IF(OR(BASELINE!I285&gt;BASELINE!J285,FINAL!I285&gt;FINAL!J285),"M.D.","")</f>
        <v/>
      </c>
      <c r="U306" s="428" t="str">
        <f t="shared" si="304"/>
        <v/>
      </c>
      <c r="V306" s="429" t="str">
        <f t="shared" si="305"/>
        <v/>
      </c>
      <c r="W306" s="429" t="str">
        <f t="shared" si="306"/>
        <v/>
      </c>
      <c r="X306" s="430" t="str">
        <f t="shared" si="280"/>
        <v/>
      </c>
      <c r="Y306" s="429" t="str">
        <f t="shared" si="281"/>
        <v/>
      </c>
      <c r="Z306" s="429" t="str">
        <f t="shared" si="282"/>
        <v/>
      </c>
      <c r="AA306" s="429" t="str">
        <f t="shared" si="283"/>
        <v/>
      </c>
      <c r="AB306" s="429" t="str">
        <f t="shared" si="284"/>
        <v/>
      </c>
      <c r="AC306" s="429" t="str">
        <f t="shared" si="285"/>
        <v/>
      </c>
      <c r="AD306" s="429" t="str">
        <f t="shared" si="286"/>
        <v/>
      </c>
      <c r="AE306" s="429" t="str">
        <f t="shared" si="307"/>
        <v/>
      </c>
      <c r="AF306" s="429" t="str">
        <f t="shared" si="297"/>
        <v/>
      </c>
      <c r="AG306" s="429" t="str">
        <f t="shared" si="287"/>
        <v/>
      </c>
      <c r="AH306" s="429" t="str">
        <f t="shared" si="288"/>
        <v/>
      </c>
      <c r="AI306" s="431" t="str">
        <f t="shared" si="298"/>
        <v/>
      </c>
      <c r="AJ306" s="429" t="str">
        <f t="shared" si="308"/>
        <v/>
      </c>
      <c r="AK306" s="429" t="str">
        <f t="shared" si="309"/>
        <v/>
      </c>
      <c r="AL306" s="429" t="str">
        <f t="shared" si="310"/>
        <v/>
      </c>
      <c r="AM306" s="429" t="str">
        <f t="shared" si="311"/>
        <v/>
      </c>
      <c r="AN306" s="432"/>
      <c r="AO306" s="432"/>
      <c r="AP306" s="205"/>
      <c r="AQ306" s="205"/>
      <c r="AR306" s="205"/>
      <c r="AS306" s="205"/>
      <c r="AT306" s="205"/>
      <c r="AU306" s="205"/>
      <c r="AV306" s="205"/>
      <c r="AW306" s="205"/>
      <c r="AX306" s="205"/>
      <c r="AY306" s="205"/>
      <c r="AZ306" s="432"/>
      <c r="BU306" s="152">
        <v>284</v>
      </c>
      <c r="BV306" s="433" t="str">
        <f t="shared" si="299"/>
        <v/>
      </c>
      <c r="BW306" s="433" t="str">
        <f t="shared" si="300"/>
        <v/>
      </c>
      <c r="BX306" s="434" t="str">
        <f t="shared" si="301"/>
        <v/>
      </c>
      <c r="BY306" s="205" t="str">
        <f t="shared" si="289"/>
        <v/>
      </c>
      <c r="BZ306" s="205" t="str">
        <f t="shared" si="290"/>
        <v/>
      </c>
      <c r="CA306" s="207" t="str">
        <f t="shared" si="291"/>
        <v/>
      </c>
      <c r="CB306" s="453" t="str">
        <f>IF(BY306="","",COUNTIF(BY$23:BY305,"&lt;1")+1)</f>
        <v/>
      </c>
      <c r="CC306" s="205" t="str">
        <f t="shared" si="292"/>
        <v/>
      </c>
      <c r="CD306" s="436" t="str">
        <f t="shared" si="293"/>
        <v/>
      </c>
      <c r="CE306" s="433" t="str">
        <f t="shared" si="296"/>
        <v/>
      </c>
      <c r="CF306" s="438" t="str">
        <f t="shared" si="294"/>
        <v/>
      </c>
      <c r="CG306" s="433" t="str">
        <f t="shared" si="295"/>
        <v/>
      </c>
      <c r="CH306" s="439"/>
      <c r="CI306" s="205" t="str">
        <f t="shared" si="312"/>
        <v/>
      </c>
      <c r="CJ306" s="205" t="str">
        <f t="shared" si="313"/>
        <v/>
      </c>
      <c r="CK306" s="205" t="str">
        <f>IF(OR(N306="PIPAY450",N306="PIPAY900"),MRIt(J306,M306,V306,N306),IF(N306="OGFConNEW",MRIt(H306,M306,V306,N306),IF(N306="PIOGFCPAY450",MAX(60,(0.3*J306)+35),"")))</f>
        <v/>
      </c>
      <c r="CL306" s="205" t="str">
        <f t="shared" si="314"/>
        <v/>
      </c>
      <c r="CM306" s="208">
        <f t="shared" si="315"/>
        <v>0</v>
      </c>
      <c r="CN306" s="440" t="str">
        <f>IFERROR(IF(N306="60PAY900",ADJ60x(CM306),IF(N306="75PAY450",ADJ75x(CM306),IF(N306="PIPAY900",ADJPoTthick(CM306,CL306),IF(N306="PIPAY450",ADJPoTthin(CM306,CL306),IF(N306="OGFConNEW",ADJPoTogfc(CL306),""))))),"must corr")</f>
        <v/>
      </c>
      <c r="CO306" s="441" t="str">
        <f t="shared" si="316"/>
        <v/>
      </c>
      <c r="CQ306" s="205" t="str">
        <f t="shared" si="317"/>
        <v/>
      </c>
      <c r="CR306" s="205" t="str">
        <f>IF(OR(N306="PIPAY450",N306="PIPAY900",N306="PIOGFCPAY450",N306="75OGFCPAY450"),MRIt(J306,M306,V306,N306),IF(N306="OGFConNEW",MRIt(H306,M306,V306,N306),""))</f>
        <v/>
      </c>
      <c r="CS306" s="205" t="str">
        <f t="shared" si="318"/>
        <v/>
      </c>
      <c r="CT306" s="208" t="str">
        <f t="shared" si="319"/>
        <v/>
      </c>
      <c r="CU306" s="440" t="str">
        <f>IFERROR(IF(N306="60PAY900",ADJ60x(CT306),IF(N306="75PAY450",ADJ75x(CT306),IF(N306="PIPAY900",ADJPoTthick(CT306,CS306),IF(N306="PIPAY450",ADJPoTthin(CT306,CS306),IF(N306="OGFConNEW",ADJPoTogfc(CS306),""))))),"must corr")</f>
        <v/>
      </c>
      <c r="CV306" s="442" t="str">
        <f t="shared" si="320"/>
        <v/>
      </c>
      <c r="CW306" s="443"/>
      <c r="CY306" s="207"/>
      <c r="CZ306" s="444" t="s">
        <v>1876</v>
      </c>
      <c r="DA306" s="445" t="str">
        <f>IFERROR(IF(AZ306=TRUE,corval(CO306,CV306),CO306),CZ306)</f>
        <v/>
      </c>
      <c r="DB306" s="205" t="b">
        <f t="shared" si="321"/>
        <v>0</v>
      </c>
      <c r="DC306" s="205" t="b">
        <f t="shared" si="322"/>
        <v>1</v>
      </c>
      <c r="DD306" s="205" t="b">
        <f t="shared" si="323"/>
        <v>1</v>
      </c>
      <c r="DE306" s="446" t="str">
        <f t="shared" si="324"/>
        <v/>
      </c>
      <c r="DG306" s="208" t="str">
        <f t="shared" si="325"/>
        <v/>
      </c>
      <c r="DH306" s="208">
        <f t="shared" si="326"/>
        <v>0</v>
      </c>
      <c r="DI306" s="205" t="e">
        <f t="shared" si="327"/>
        <v>#VALUE!</v>
      </c>
      <c r="DJ306" s="205" t="e">
        <f t="shared" si="328"/>
        <v>#VALUE!</v>
      </c>
      <c r="DK306" s="205" t="e">
        <f t="shared" si="329"/>
        <v>#VALUE!</v>
      </c>
      <c r="DM306" s="208">
        <f t="shared" si="330"/>
        <v>0</v>
      </c>
      <c r="DN306" s="208">
        <f t="shared" si="331"/>
        <v>0</v>
      </c>
      <c r="DO306" s="205">
        <f t="shared" si="332"/>
        <v>75</v>
      </c>
      <c r="DP306" s="205">
        <f t="shared" si="333"/>
        <v>0</v>
      </c>
      <c r="DQ306" s="446" t="e">
        <f t="shared" ca="1" si="334"/>
        <v>#NAME?</v>
      </c>
      <c r="DR306" s="446" t="e">
        <f t="shared" ca="1" si="335"/>
        <v>#NAME?</v>
      </c>
      <c r="DT306" s="208">
        <f t="shared" si="336"/>
        <v>0</v>
      </c>
      <c r="DU306" s="446" t="e">
        <f t="shared" ca="1" si="337"/>
        <v>#NAME?</v>
      </c>
      <c r="DV306" s="446" t="e">
        <f t="shared" ca="1" si="338"/>
        <v>#NAME?</v>
      </c>
    </row>
    <row r="307" spans="1:126" ht="15.75" x14ac:dyDescent="0.25">
      <c r="A307" s="448" t="str">
        <f>IFERROR(ROUNDUP(IF(OR(N307="PIPAY450",N307="PIPAY900"),MRIt(J307,M307,V307,N307),IF(N307="PIOGFCPAY450",MAX(60,(0.3*J307)+35),"")),1),"")</f>
        <v/>
      </c>
      <c r="B307" s="413">
        <v>285</v>
      </c>
      <c r="C307" s="414"/>
      <c r="D307" s="449"/>
      <c r="E307" s="416" t="str">
        <f>IF('EXIST IP'!A286="","",'EXIST IP'!A286)</f>
        <v/>
      </c>
      <c r="F307" s="450" t="str">
        <f>IF('EXIST IP'!B286="","",'EXIST IP'!B286)</f>
        <v/>
      </c>
      <c r="G307" s="450" t="str">
        <f>IF('EXIST IP'!C286="","",'EXIST IP'!C286)</f>
        <v/>
      </c>
      <c r="H307" s="418" t="str">
        <f>IF('EXIST IP'!D286="","",'EXIST IP'!D286)</f>
        <v/>
      </c>
      <c r="I307" s="451" t="str">
        <f>IF(BASELINE!D286="","",BASELINE!D286)</f>
        <v/>
      </c>
      <c r="J307" s="420"/>
      <c r="K307" s="421"/>
      <c r="L307" s="422" t="str">
        <f>IF(FINAL!D286=0,"",FINAL!D286)</f>
        <v/>
      </c>
      <c r="M307" s="421"/>
      <c r="N307" s="421"/>
      <c r="O307" s="421"/>
      <c r="P307" s="423" t="str">
        <f t="shared" si="302"/>
        <v/>
      </c>
      <c r="Q307" s="424" t="str">
        <f t="shared" si="303"/>
        <v/>
      </c>
      <c r="R307" s="456"/>
      <c r="S307" s="452" t="str">
        <f t="shared" si="279"/>
        <v/>
      </c>
      <c r="T307" s="427" t="str">
        <f>IF(OR(BASELINE!I286&gt;BASELINE!J286,FINAL!I286&gt;FINAL!J286),"M.D.","")</f>
        <v/>
      </c>
      <c r="U307" s="428" t="str">
        <f t="shared" si="304"/>
        <v/>
      </c>
      <c r="V307" s="429" t="str">
        <f t="shared" si="305"/>
        <v/>
      </c>
      <c r="W307" s="429" t="str">
        <f t="shared" si="306"/>
        <v/>
      </c>
      <c r="X307" s="430" t="str">
        <f t="shared" si="280"/>
        <v/>
      </c>
      <c r="Y307" s="429" t="str">
        <f t="shared" si="281"/>
        <v/>
      </c>
      <c r="Z307" s="429" t="str">
        <f t="shared" si="282"/>
        <v/>
      </c>
      <c r="AA307" s="429" t="str">
        <f t="shared" si="283"/>
        <v/>
      </c>
      <c r="AB307" s="429" t="str">
        <f t="shared" si="284"/>
        <v/>
      </c>
      <c r="AC307" s="429" t="str">
        <f t="shared" si="285"/>
        <v/>
      </c>
      <c r="AD307" s="429" t="str">
        <f t="shared" si="286"/>
        <v/>
      </c>
      <c r="AE307" s="429" t="str">
        <f t="shared" si="307"/>
        <v/>
      </c>
      <c r="AF307" s="429" t="str">
        <f t="shared" si="297"/>
        <v/>
      </c>
      <c r="AG307" s="429" t="str">
        <f t="shared" si="287"/>
        <v/>
      </c>
      <c r="AH307" s="429" t="str">
        <f t="shared" si="288"/>
        <v/>
      </c>
      <c r="AI307" s="431" t="str">
        <f t="shared" si="298"/>
        <v/>
      </c>
      <c r="AJ307" s="429" t="str">
        <f t="shared" si="308"/>
        <v/>
      </c>
      <c r="AK307" s="429" t="str">
        <f t="shared" si="309"/>
        <v/>
      </c>
      <c r="AL307" s="429" t="str">
        <f t="shared" si="310"/>
        <v/>
      </c>
      <c r="AM307" s="429" t="str">
        <f t="shared" si="311"/>
        <v/>
      </c>
      <c r="AN307" s="432"/>
      <c r="AO307" s="432"/>
      <c r="AP307" s="205"/>
      <c r="AQ307" s="205"/>
      <c r="AR307" s="205"/>
      <c r="AS307" s="205"/>
      <c r="AT307" s="205"/>
      <c r="AU307" s="205"/>
      <c r="AV307" s="205"/>
      <c r="AW307" s="205"/>
      <c r="AX307" s="205"/>
      <c r="AY307" s="205"/>
      <c r="AZ307" s="432"/>
      <c r="BU307" s="152">
        <v>285</v>
      </c>
      <c r="BV307" s="433" t="str">
        <f t="shared" si="299"/>
        <v/>
      </c>
      <c r="BW307" s="433" t="str">
        <f t="shared" si="300"/>
        <v/>
      </c>
      <c r="BX307" s="434" t="str">
        <f t="shared" si="301"/>
        <v/>
      </c>
      <c r="BY307" s="205" t="str">
        <f t="shared" si="289"/>
        <v/>
      </c>
      <c r="BZ307" s="205" t="str">
        <f t="shared" si="290"/>
        <v/>
      </c>
      <c r="CA307" s="207" t="str">
        <f t="shared" si="291"/>
        <v/>
      </c>
      <c r="CB307" s="453" t="str">
        <f>IF(BY307="","",COUNTIF(BY$23:BY306,"&lt;1")+1)</f>
        <v/>
      </c>
      <c r="CC307" s="205" t="str">
        <f t="shared" si="292"/>
        <v/>
      </c>
      <c r="CD307" s="436" t="str">
        <f t="shared" si="293"/>
        <v/>
      </c>
      <c r="CE307" s="433" t="str">
        <f t="shared" si="296"/>
        <v/>
      </c>
      <c r="CF307" s="438" t="str">
        <f t="shared" si="294"/>
        <v/>
      </c>
      <c r="CG307" s="433" t="str">
        <f t="shared" si="295"/>
        <v/>
      </c>
      <c r="CH307" s="439"/>
      <c r="CI307" s="205" t="str">
        <f t="shared" si="312"/>
        <v/>
      </c>
      <c r="CJ307" s="205" t="str">
        <f t="shared" si="313"/>
        <v/>
      </c>
      <c r="CK307" s="205" t="str">
        <f>IF(OR(N307="PIPAY450",N307="PIPAY900"),MRIt(J307,M307,V307,N307),IF(N307="OGFConNEW",MRIt(H307,M307,V307,N307),IF(N307="PIOGFCPAY450",MAX(60,(0.3*J307)+35),"")))</f>
        <v/>
      </c>
      <c r="CL307" s="205" t="str">
        <f t="shared" si="314"/>
        <v/>
      </c>
      <c r="CM307" s="208">
        <f t="shared" si="315"/>
        <v>0</v>
      </c>
      <c r="CN307" s="440" t="str">
        <f>IFERROR(IF(N307="60PAY900",ADJ60x(CM307),IF(N307="75PAY450",ADJ75x(CM307),IF(N307="PIPAY900",ADJPoTthick(CM307,CL307),IF(N307="PIPAY450",ADJPoTthin(CM307,CL307),IF(N307="OGFConNEW",ADJPoTogfc(CL307),""))))),"must corr")</f>
        <v/>
      </c>
      <c r="CO307" s="441" t="str">
        <f t="shared" si="316"/>
        <v/>
      </c>
      <c r="CQ307" s="205" t="str">
        <f t="shared" si="317"/>
        <v/>
      </c>
      <c r="CR307" s="205" t="str">
        <f>IF(OR(N307="PIPAY450",N307="PIPAY900",N307="PIOGFCPAY450",N307="75OGFCPAY450"),MRIt(J307,M307,V307,N307),IF(N307="OGFConNEW",MRIt(H307,M307,V307,N307),""))</f>
        <v/>
      </c>
      <c r="CS307" s="205" t="str">
        <f t="shared" si="318"/>
        <v/>
      </c>
      <c r="CT307" s="208" t="str">
        <f t="shared" si="319"/>
        <v/>
      </c>
      <c r="CU307" s="440" t="str">
        <f>IFERROR(IF(N307="60PAY900",ADJ60x(CT307),IF(N307="75PAY450",ADJ75x(CT307),IF(N307="PIPAY900",ADJPoTthick(CT307,CS307),IF(N307="PIPAY450",ADJPoTthin(CT307,CS307),IF(N307="OGFConNEW",ADJPoTogfc(CS307),""))))),"must corr")</f>
        <v/>
      </c>
      <c r="CV307" s="442" t="str">
        <f t="shared" si="320"/>
        <v/>
      </c>
      <c r="CW307" s="443"/>
      <c r="CY307" s="207"/>
      <c r="CZ307" s="444" t="s">
        <v>1876</v>
      </c>
      <c r="DA307" s="445" t="str">
        <f>IFERROR(IF(AZ307=TRUE,corval(CO307,CV307),CO307),CZ307)</f>
        <v/>
      </c>
      <c r="DB307" s="205" t="b">
        <f t="shared" si="321"/>
        <v>0</v>
      </c>
      <c r="DC307" s="205" t="b">
        <f t="shared" si="322"/>
        <v>1</v>
      </c>
      <c r="DD307" s="205" t="b">
        <f t="shared" si="323"/>
        <v>1</v>
      </c>
      <c r="DE307" s="446" t="str">
        <f t="shared" si="324"/>
        <v/>
      </c>
      <c r="DG307" s="208" t="str">
        <f t="shared" si="325"/>
        <v/>
      </c>
      <c r="DH307" s="208">
        <f t="shared" si="326"/>
        <v>0</v>
      </c>
      <c r="DI307" s="205" t="e">
        <f t="shared" si="327"/>
        <v>#VALUE!</v>
      </c>
      <c r="DJ307" s="205" t="e">
        <f t="shared" si="328"/>
        <v>#VALUE!</v>
      </c>
      <c r="DK307" s="205" t="e">
        <f t="shared" si="329"/>
        <v>#VALUE!</v>
      </c>
      <c r="DM307" s="208">
        <f t="shared" si="330"/>
        <v>0</v>
      </c>
      <c r="DN307" s="208">
        <f t="shared" si="331"/>
        <v>0</v>
      </c>
      <c r="DO307" s="205">
        <f t="shared" si="332"/>
        <v>75</v>
      </c>
      <c r="DP307" s="205">
        <f t="shared" si="333"/>
        <v>0</v>
      </c>
      <c r="DQ307" s="446" t="e">
        <f t="shared" ca="1" si="334"/>
        <v>#NAME?</v>
      </c>
      <c r="DR307" s="446" t="e">
        <f t="shared" ca="1" si="335"/>
        <v>#NAME?</v>
      </c>
      <c r="DT307" s="208">
        <f t="shared" si="336"/>
        <v>0</v>
      </c>
      <c r="DU307" s="446" t="e">
        <f t="shared" ca="1" si="337"/>
        <v>#NAME?</v>
      </c>
      <c r="DV307" s="446" t="e">
        <f t="shared" ca="1" si="338"/>
        <v>#NAME?</v>
      </c>
    </row>
    <row r="308" spans="1:126" ht="15.75" customHeight="1" thickBot="1" x14ac:dyDescent="0.3">
      <c r="A308" s="448" t="str">
        <f>IFERROR(ROUNDUP(IF(OR(N308="PIPAY450",N308="PIPAY900"),MRIt(J308,M308,V308,N308),IF(N308="PIOGFCPAY450",MAX(60,(0.3*J308)+35),"")),1),"")</f>
        <v/>
      </c>
      <c r="B308" s="413">
        <v>286</v>
      </c>
      <c r="C308" s="414"/>
      <c r="D308" s="449"/>
      <c r="E308" s="457" t="str">
        <f>IF('EXIST IP'!A287="","",'EXIST IP'!A287)</f>
        <v/>
      </c>
      <c r="F308" s="458" t="str">
        <f>IF('EXIST IP'!B287="","",'EXIST IP'!B287)</f>
        <v/>
      </c>
      <c r="G308" s="458" t="str">
        <f>IF('EXIST IP'!C287="","",'EXIST IP'!C287)</f>
        <v/>
      </c>
      <c r="H308" s="459" t="str">
        <f>IF('EXIST IP'!D287="","",'EXIST IP'!D287)</f>
        <v/>
      </c>
      <c r="I308" s="460" t="str">
        <f>IF(BASELINE!D287="","",BASELINE!D287)</f>
        <v/>
      </c>
      <c r="J308" s="420"/>
      <c r="K308" s="421"/>
      <c r="L308" s="422" t="str">
        <f>IF(FINAL!D287=0,"",FINAL!D287)</f>
        <v/>
      </c>
      <c r="M308" s="421"/>
      <c r="N308" s="421"/>
      <c r="O308" s="421"/>
      <c r="P308" s="423" t="str">
        <f t="shared" si="302"/>
        <v/>
      </c>
      <c r="Q308" s="424" t="str">
        <f t="shared" si="303"/>
        <v/>
      </c>
      <c r="R308" s="456"/>
      <c r="S308" s="452" t="str">
        <f t="shared" si="279"/>
        <v/>
      </c>
      <c r="T308" s="427" t="str">
        <f>IF(OR(BASELINE!I287&gt;BASELINE!J287,FINAL!I287&gt;FINAL!J287),"M.D.","")</f>
        <v/>
      </c>
      <c r="U308" s="428" t="str">
        <f t="shared" si="304"/>
        <v/>
      </c>
      <c r="V308" s="429" t="str">
        <f t="shared" si="305"/>
        <v/>
      </c>
      <c r="W308" s="429" t="str">
        <f t="shared" si="306"/>
        <v/>
      </c>
      <c r="X308" s="430" t="str">
        <f t="shared" si="280"/>
        <v/>
      </c>
      <c r="Y308" s="429" t="str">
        <f t="shared" si="281"/>
        <v/>
      </c>
      <c r="Z308" s="429" t="str">
        <f t="shared" si="282"/>
        <v/>
      </c>
      <c r="AA308" s="429" t="str">
        <f t="shared" si="283"/>
        <v/>
      </c>
      <c r="AB308" s="429" t="str">
        <f t="shared" si="284"/>
        <v/>
      </c>
      <c r="AC308" s="429" t="str">
        <f t="shared" si="285"/>
        <v/>
      </c>
      <c r="AD308" s="429" t="str">
        <f t="shared" si="286"/>
        <v/>
      </c>
      <c r="AE308" s="429" t="str">
        <f t="shared" si="307"/>
        <v/>
      </c>
      <c r="AF308" s="429" t="str">
        <f t="shared" si="297"/>
        <v/>
      </c>
      <c r="AG308" s="429" t="str">
        <f t="shared" si="287"/>
        <v/>
      </c>
      <c r="AH308" s="429" t="str">
        <f t="shared" si="288"/>
        <v/>
      </c>
      <c r="AI308" s="431" t="str">
        <f t="shared" si="298"/>
        <v/>
      </c>
      <c r="AJ308" s="429" t="str">
        <f t="shared" si="308"/>
        <v/>
      </c>
      <c r="AK308" s="429" t="str">
        <f t="shared" si="309"/>
        <v/>
      </c>
      <c r="AL308" s="429" t="str">
        <f t="shared" si="310"/>
        <v/>
      </c>
      <c r="AM308" s="429" t="str">
        <f t="shared" si="311"/>
        <v/>
      </c>
      <c r="AN308" s="432"/>
      <c r="AO308" s="432"/>
      <c r="AP308" s="205"/>
      <c r="AQ308" s="205"/>
      <c r="AR308" s="205"/>
      <c r="AS308" s="205"/>
      <c r="AT308" s="205"/>
      <c r="AU308" s="205"/>
      <c r="AV308" s="205"/>
      <c r="AW308" s="205"/>
      <c r="AX308" s="205"/>
      <c r="AY308" s="205"/>
      <c r="AZ308" s="432"/>
      <c r="BU308" s="152">
        <v>286</v>
      </c>
      <c r="BV308" s="433" t="str">
        <f t="shared" si="299"/>
        <v/>
      </c>
      <c r="BW308" s="433" t="str">
        <f t="shared" si="300"/>
        <v/>
      </c>
      <c r="BX308" s="434" t="str">
        <f t="shared" si="301"/>
        <v/>
      </c>
      <c r="BY308" s="205" t="str">
        <f t="shared" si="289"/>
        <v/>
      </c>
      <c r="BZ308" s="205" t="str">
        <f t="shared" si="290"/>
        <v/>
      </c>
      <c r="CA308" s="207" t="str">
        <f t="shared" si="291"/>
        <v/>
      </c>
      <c r="CB308" s="453" t="str">
        <f>IF(BY308="","",COUNTIF(BY$23:BY307,"&lt;1")+1)</f>
        <v/>
      </c>
      <c r="CC308" s="205" t="str">
        <f t="shared" si="292"/>
        <v/>
      </c>
      <c r="CD308" s="436" t="str">
        <f t="shared" si="293"/>
        <v/>
      </c>
      <c r="CE308" s="433" t="str">
        <f t="shared" si="296"/>
        <v/>
      </c>
      <c r="CF308" s="438" t="str">
        <f t="shared" si="294"/>
        <v/>
      </c>
      <c r="CG308" s="433" t="str">
        <f t="shared" si="295"/>
        <v/>
      </c>
      <c r="CH308" s="439"/>
      <c r="CI308" s="205" t="str">
        <f t="shared" si="312"/>
        <v/>
      </c>
      <c r="CJ308" s="205" t="str">
        <f t="shared" si="313"/>
        <v/>
      </c>
      <c r="CK308" s="205" t="str">
        <f>IF(OR(N308="PIPAY450",N308="PIPAY900"),MRIt(J308,M308,V308,N308),IF(N308="OGFConNEW",MRIt(H308,M308,V308,N308),IF(N308="PIOGFCPAY450",MAX(60,(0.3*J308)+35),"")))</f>
        <v/>
      </c>
      <c r="CL308" s="205" t="str">
        <f t="shared" si="314"/>
        <v/>
      </c>
      <c r="CM308" s="208">
        <f t="shared" si="315"/>
        <v>0</v>
      </c>
      <c r="CN308" s="440" t="str">
        <f>IFERROR(IF(N308="60PAY900",ADJ60x(CM308),IF(N308="75PAY450",ADJ75x(CM308),IF(N308="PIPAY900",ADJPoTthick(CM308,CL308),IF(N308="PIPAY450",ADJPoTthin(CM308,CL308),IF(N308="OGFConNEW",ADJPoTogfc(CL308),""))))),"must corr")</f>
        <v/>
      </c>
      <c r="CO308" s="441" t="str">
        <f t="shared" si="316"/>
        <v/>
      </c>
      <c r="CQ308" s="205" t="str">
        <f t="shared" si="317"/>
        <v/>
      </c>
      <c r="CR308" s="205" t="str">
        <f>IF(OR(N308="PIPAY450",N308="PIPAY900",N308="PIOGFCPAY450",N308="75OGFCPAY450"),MRIt(J308,M308,V308,N308),IF(N308="OGFConNEW",MRIt(H308,M308,V308,N308),""))</f>
        <v/>
      </c>
      <c r="CS308" s="205" t="str">
        <f t="shared" si="318"/>
        <v/>
      </c>
      <c r="CT308" s="208" t="str">
        <f t="shared" si="319"/>
        <v/>
      </c>
      <c r="CU308" s="440" t="str">
        <f>IFERROR(IF(N308="60PAY900",ADJ60x(CT308),IF(N308="75PAY450",ADJ75x(CT308),IF(N308="PIPAY900",ADJPoTthick(CT308,CS308),IF(N308="PIPAY450",ADJPoTthin(CT308,CS308),IF(N308="OGFConNEW",ADJPoTogfc(CS308),""))))),"must corr")</f>
        <v/>
      </c>
      <c r="CV308" s="442" t="str">
        <f t="shared" si="320"/>
        <v/>
      </c>
      <c r="CW308" s="443"/>
      <c r="CY308" s="207"/>
      <c r="CZ308" s="444" t="s">
        <v>1876</v>
      </c>
      <c r="DA308" s="445" t="str">
        <f>IFERROR(IF(AZ308=TRUE,corval(CO308,CV308),CO308),CZ308)</f>
        <v/>
      </c>
      <c r="DB308" s="205" t="b">
        <f t="shared" si="321"/>
        <v>0</v>
      </c>
      <c r="DC308" s="205" t="b">
        <f t="shared" si="322"/>
        <v>1</v>
      </c>
      <c r="DD308" s="205" t="b">
        <f t="shared" si="323"/>
        <v>1</v>
      </c>
      <c r="DE308" s="446" t="str">
        <f t="shared" si="324"/>
        <v/>
      </c>
      <c r="DG308" s="208" t="str">
        <f t="shared" si="325"/>
        <v/>
      </c>
      <c r="DH308" s="208">
        <f t="shared" si="326"/>
        <v>0</v>
      </c>
      <c r="DI308" s="205" t="e">
        <f t="shared" si="327"/>
        <v>#VALUE!</v>
      </c>
      <c r="DJ308" s="205" t="e">
        <f t="shared" si="328"/>
        <v>#VALUE!</v>
      </c>
      <c r="DK308" s="205" t="e">
        <f t="shared" si="329"/>
        <v>#VALUE!</v>
      </c>
      <c r="DM308" s="208">
        <f t="shared" si="330"/>
        <v>0</v>
      </c>
      <c r="DN308" s="208">
        <f t="shared" si="331"/>
        <v>0</v>
      </c>
      <c r="DO308" s="205">
        <f t="shared" si="332"/>
        <v>75</v>
      </c>
      <c r="DP308" s="205">
        <f t="shared" si="333"/>
        <v>0</v>
      </c>
      <c r="DQ308" s="446" t="e">
        <f t="shared" ca="1" si="334"/>
        <v>#NAME?</v>
      </c>
      <c r="DR308" s="446" t="e">
        <f t="shared" ca="1" si="335"/>
        <v>#NAME?</v>
      </c>
      <c r="DT308" s="208">
        <f t="shared" si="336"/>
        <v>0</v>
      </c>
      <c r="DU308" s="446" t="e">
        <f t="shared" ca="1" si="337"/>
        <v>#NAME?</v>
      </c>
      <c r="DV308" s="446" t="e">
        <f t="shared" ca="1" si="338"/>
        <v>#NAME?</v>
      </c>
    </row>
    <row r="309" spans="1:126" ht="15.75" x14ac:dyDescent="0.25">
      <c r="A309" s="448" t="str">
        <f>IFERROR(ROUNDUP(IF(OR(N309="PIPAY450",N309="PIPAY900"),MRIt(J309,M309,V309,N309),IF(N309="PIOGFCPAY450",MAX(60,(0.3*J309)+35),"")),1),"")</f>
        <v/>
      </c>
      <c r="B309" s="413">
        <v>287</v>
      </c>
      <c r="C309" s="414"/>
      <c r="D309" s="449"/>
      <c r="E309" s="416" t="str">
        <f>IF('EXIST IP'!A288="","",'EXIST IP'!A288)</f>
        <v/>
      </c>
      <c r="F309" s="450" t="str">
        <f>IF('EXIST IP'!B288="","",'EXIST IP'!B288)</f>
        <v/>
      </c>
      <c r="G309" s="450" t="str">
        <f>IF('EXIST IP'!C288="","",'EXIST IP'!C288)</f>
        <v/>
      </c>
      <c r="H309" s="418" t="str">
        <f>IF('EXIST IP'!D288="","",'EXIST IP'!D288)</f>
        <v/>
      </c>
      <c r="I309" s="451" t="str">
        <f>IF(BASELINE!D288="","",BASELINE!D288)</f>
        <v/>
      </c>
      <c r="J309" s="420"/>
      <c r="K309" s="421"/>
      <c r="L309" s="422" t="str">
        <f>IF(FINAL!D288=0,"",FINAL!D288)</f>
        <v/>
      </c>
      <c r="M309" s="421"/>
      <c r="N309" s="421"/>
      <c r="O309" s="421"/>
      <c r="P309" s="423" t="str">
        <f t="shared" si="302"/>
        <v/>
      </c>
      <c r="Q309" s="424" t="str">
        <f t="shared" si="303"/>
        <v/>
      </c>
      <c r="R309" s="456"/>
      <c r="S309" s="452" t="str">
        <f t="shared" si="279"/>
        <v/>
      </c>
      <c r="T309" s="427" t="str">
        <f>IF(OR(BASELINE!I288&gt;BASELINE!J288,FINAL!I288&gt;FINAL!J288),"M.D.","")</f>
        <v/>
      </c>
      <c r="U309" s="428" t="str">
        <f t="shared" si="304"/>
        <v/>
      </c>
      <c r="V309" s="429" t="str">
        <f t="shared" si="305"/>
        <v/>
      </c>
      <c r="W309" s="429" t="str">
        <f t="shared" si="306"/>
        <v/>
      </c>
      <c r="X309" s="430" t="str">
        <f t="shared" si="280"/>
        <v/>
      </c>
      <c r="Y309" s="429" t="str">
        <f t="shared" si="281"/>
        <v/>
      </c>
      <c r="Z309" s="429" t="str">
        <f t="shared" si="282"/>
        <v/>
      </c>
      <c r="AA309" s="429" t="str">
        <f t="shared" si="283"/>
        <v/>
      </c>
      <c r="AB309" s="429" t="str">
        <f t="shared" si="284"/>
        <v/>
      </c>
      <c r="AC309" s="429" t="str">
        <f t="shared" si="285"/>
        <v/>
      </c>
      <c r="AD309" s="429" t="str">
        <f t="shared" si="286"/>
        <v/>
      </c>
      <c r="AE309" s="429" t="str">
        <f t="shared" si="307"/>
        <v/>
      </c>
      <c r="AF309" s="429" t="str">
        <f t="shared" si="297"/>
        <v/>
      </c>
      <c r="AG309" s="429" t="str">
        <f t="shared" si="287"/>
        <v/>
      </c>
      <c r="AH309" s="429" t="str">
        <f t="shared" si="288"/>
        <v/>
      </c>
      <c r="AI309" s="431" t="str">
        <f t="shared" si="298"/>
        <v/>
      </c>
      <c r="AJ309" s="429" t="str">
        <f t="shared" si="308"/>
        <v/>
      </c>
      <c r="AK309" s="429" t="str">
        <f t="shared" si="309"/>
        <v/>
      </c>
      <c r="AL309" s="429" t="str">
        <f t="shared" si="310"/>
        <v/>
      </c>
      <c r="AM309" s="429" t="str">
        <f t="shared" si="311"/>
        <v/>
      </c>
      <c r="AN309" s="432"/>
      <c r="AO309" s="432"/>
      <c r="AP309" s="205"/>
      <c r="AQ309" s="205"/>
      <c r="AR309" s="205"/>
      <c r="AS309" s="205"/>
      <c r="AT309" s="205"/>
      <c r="AU309" s="205"/>
      <c r="AV309" s="205"/>
      <c r="AW309" s="205"/>
      <c r="AX309" s="205"/>
      <c r="AY309" s="205"/>
      <c r="AZ309" s="432"/>
      <c r="BU309" s="152">
        <v>287</v>
      </c>
      <c r="BV309" s="433" t="str">
        <f t="shared" si="299"/>
        <v/>
      </c>
      <c r="BW309" s="433" t="str">
        <f t="shared" si="300"/>
        <v/>
      </c>
      <c r="BX309" s="434" t="str">
        <f t="shared" si="301"/>
        <v/>
      </c>
      <c r="BY309" s="205" t="str">
        <f t="shared" si="289"/>
        <v/>
      </c>
      <c r="BZ309" s="205" t="str">
        <f t="shared" si="290"/>
        <v/>
      </c>
      <c r="CA309" s="207" t="str">
        <f t="shared" si="291"/>
        <v/>
      </c>
      <c r="CB309" s="453" t="str">
        <f>IF(BY309="","",COUNTIF(BY$23:BY308,"&lt;1")+1)</f>
        <v/>
      </c>
      <c r="CC309" s="205" t="str">
        <f t="shared" si="292"/>
        <v/>
      </c>
      <c r="CD309" s="436" t="str">
        <f t="shared" si="293"/>
        <v/>
      </c>
      <c r="CE309" s="433" t="str">
        <f t="shared" si="296"/>
        <v/>
      </c>
      <c r="CF309" s="438" t="str">
        <f t="shared" si="294"/>
        <v/>
      </c>
      <c r="CG309" s="433" t="str">
        <f t="shared" si="295"/>
        <v/>
      </c>
      <c r="CH309" s="439"/>
      <c r="CI309" s="205" t="str">
        <f t="shared" si="312"/>
        <v/>
      </c>
      <c r="CJ309" s="205" t="str">
        <f t="shared" si="313"/>
        <v/>
      </c>
      <c r="CK309" s="205" t="str">
        <f>IF(OR(N309="PIPAY450",N309="PIPAY900"),MRIt(J309,M309,V309,N309),IF(N309="OGFConNEW",MRIt(H309,M309,V309,N309),IF(N309="PIOGFCPAY450",MAX(60,(0.3*J309)+35),"")))</f>
        <v/>
      </c>
      <c r="CL309" s="205" t="str">
        <f t="shared" si="314"/>
        <v/>
      </c>
      <c r="CM309" s="208">
        <f t="shared" si="315"/>
        <v>0</v>
      </c>
      <c r="CN309" s="440" t="str">
        <f>IFERROR(IF(N309="60PAY900",ADJ60x(CM309),IF(N309="75PAY450",ADJ75x(CM309),IF(N309="PIPAY900",ADJPoTthick(CM309,CL309),IF(N309="PIPAY450",ADJPoTthin(CM309,CL309),IF(N309="OGFConNEW",ADJPoTogfc(CL309),""))))),"must corr")</f>
        <v/>
      </c>
      <c r="CO309" s="441" t="str">
        <f t="shared" si="316"/>
        <v/>
      </c>
      <c r="CQ309" s="205" t="str">
        <f t="shared" si="317"/>
        <v/>
      </c>
      <c r="CR309" s="205" t="str">
        <f>IF(OR(N309="PIPAY450",N309="PIPAY900",N309="PIOGFCPAY450",N309="75OGFCPAY450"),MRIt(J309,M309,V309,N309),IF(N309="OGFConNEW",MRIt(H309,M309,V309,N309),""))</f>
        <v/>
      </c>
      <c r="CS309" s="205" t="str">
        <f t="shared" si="318"/>
        <v/>
      </c>
      <c r="CT309" s="208" t="str">
        <f t="shared" si="319"/>
        <v/>
      </c>
      <c r="CU309" s="440" t="str">
        <f>IFERROR(IF(N309="60PAY900",ADJ60x(CT309),IF(N309="75PAY450",ADJ75x(CT309),IF(N309="PIPAY900",ADJPoTthick(CT309,CS309),IF(N309="PIPAY450",ADJPoTthin(CT309,CS309),IF(N309="OGFConNEW",ADJPoTogfc(CS309),""))))),"must corr")</f>
        <v/>
      </c>
      <c r="CV309" s="442" t="str">
        <f t="shared" si="320"/>
        <v/>
      </c>
      <c r="CW309" s="443"/>
      <c r="CY309" s="207"/>
      <c r="CZ309" s="444" t="s">
        <v>1876</v>
      </c>
      <c r="DA309" s="445" t="str">
        <f>IFERROR(IF(AZ309=TRUE,corval(CO309,CV309),CO309),CZ309)</f>
        <v/>
      </c>
      <c r="DB309" s="205" t="b">
        <f t="shared" si="321"/>
        <v>0</v>
      </c>
      <c r="DC309" s="205" t="b">
        <f t="shared" si="322"/>
        <v>1</v>
      </c>
      <c r="DD309" s="205" t="b">
        <f t="shared" si="323"/>
        <v>1</v>
      </c>
      <c r="DE309" s="446" t="str">
        <f t="shared" si="324"/>
        <v/>
      </c>
      <c r="DG309" s="208" t="str">
        <f t="shared" si="325"/>
        <v/>
      </c>
      <c r="DH309" s="208">
        <f t="shared" si="326"/>
        <v>0</v>
      </c>
      <c r="DI309" s="205" t="e">
        <f t="shared" si="327"/>
        <v>#VALUE!</v>
      </c>
      <c r="DJ309" s="205" t="e">
        <f t="shared" si="328"/>
        <v>#VALUE!</v>
      </c>
      <c r="DK309" s="205" t="e">
        <f t="shared" si="329"/>
        <v>#VALUE!</v>
      </c>
      <c r="DM309" s="208">
        <f t="shared" si="330"/>
        <v>0</v>
      </c>
      <c r="DN309" s="208">
        <f t="shared" si="331"/>
        <v>0</v>
      </c>
      <c r="DO309" s="205">
        <f t="shared" si="332"/>
        <v>75</v>
      </c>
      <c r="DP309" s="205">
        <f t="shared" si="333"/>
        <v>0</v>
      </c>
      <c r="DQ309" s="446" t="e">
        <f t="shared" ca="1" si="334"/>
        <v>#NAME?</v>
      </c>
      <c r="DR309" s="446" t="e">
        <f t="shared" ca="1" si="335"/>
        <v>#NAME?</v>
      </c>
      <c r="DT309" s="208">
        <f t="shared" si="336"/>
        <v>0</v>
      </c>
      <c r="DU309" s="446" t="e">
        <f t="shared" ca="1" si="337"/>
        <v>#NAME?</v>
      </c>
      <c r="DV309" s="446" t="e">
        <f t="shared" ca="1" si="338"/>
        <v>#NAME?</v>
      </c>
    </row>
    <row r="310" spans="1:126" ht="16.5" thickBot="1" x14ac:dyDescent="0.3">
      <c r="A310" s="448" t="str">
        <f>IFERROR(ROUNDUP(IF(OR(N310="PIPAY450",N310="PIPAY900"),MRIt(J310,M310,V310,N310),IF(N310="PIOGFCPAY450",MAX(60,(0.3*J310)+35),"")),1),"")</f>
        <v/>
      </c>
      <c r="B310" s="413">
        <v>288</v>
      </c>
      <c r="C310" s="414"/>
      <c r="D310" s="449"/>
      <c r="E310" s="457" t="str">
        <f>IF('EXIST IP'!A289="","",'EXIST IP'!A289)</f>
        <v/>
      </c>
      <c r="F310" s="458" t="str">
        <f>IF('EXIST IP'!B289="","",'EXIST IP'!B289)</f>
        <v/>
      </c>
      <c r="G310" s="458" t="str">
        <f>IF('EXIST IP'!C289="","",'EXIST IP'!C289)</f>
        <v/>
      </c>
      <c r="H310" s="459" t="str">
        <f>IF('EXIST IP'!D289="","",'EXIST IP'!D289)</f>
        <v/>
      </c>
      <c r="I310" s="460" t="str">
        <f>IF(BASELINE!D289="","",BASELINE!D289)</f>
        <v/>
      </c>
      <c r="J310" s="420"/>
      <c r="K310" s="421"/>
      <c r="L310" s="422" t="str">
        <f>IF(FINAL!D289=0,"",FINAL!D289)</f>
        <v/>
      </c>
      <c r="M310" s="421"/>
      <c r="N310" s="421"/>
      <c r="O310" s="421"/>
      <c r="P310" s="423" t="str">
        <f t="shared" si="302"/>
        <v/>
      </c>
      <c r="Q310" s="424" t="str">
        <f t="shared" si="303"/>
        <v/>
      </c>
      <c r="R310" s="456"/>
      <c r="S310" s="452" t="str">
        <f t="shared" si="279"/>
        <v/>
      </c>
      <c r="T310" s="427" t="str">
        <f>IF(OR(BASELINE!I289&gt;BASELINE!J289,FINAL!I289&gt;FINAL!J289),"M.D.","")</f>
        <v/>
      </c>
      <c r="U310" s="428" t="str">
        <f t="shared" si="304"/>
        <v/>
      </c>
      <c r="V310" s="429" t="str">
        <f t="shared" si="305"/>
        <v/>
      </c>
      <c r="W310" s="429" t="str">
        <f t="shared" si="306"/>
        <v/>
      </c>
      <c r="X310" s="430" t="str">
        <f t="shared" si="280"/>
        <v/>
      </c>
      <c r="Y310" s="429" t="str">
        <f t="shared" si="281"/>
        <v/>
      </c>
      <c r="Z310" s="429" t="str">
        <f t="shared" si="282"/>
        <v/>
      </c>
      <c r="AA310" s="429" t="str">
        <f t="shared" si="283"/>
        <v/>
      </c>
      <c r="AB310" s="429" t="str">
        <f t="shared" si="284"/>
        <v/>
      </c>
      <c r="AC310" s="429" t="str">
        <f t="shared" si="285"/>
        <v/>
      </c>
      <c r="AD310" s="429" t="str">
        <f t="shared" si="286"/>
        <v/>
      </c>
      <c r="AE310" s="429" t="str">
        <f t="shared" si="307"/>
        <v/>
      </c>
      <c r="AF310" s="429" t="str">
        <f t="shared" si="297"/>
        <v/>
      </c>
      <c r="AG310" s="429" t="str">
        <f t="shared" si="287"/>
        <v/>
      </c>
      <c r="AH310" s="429" t="str">
        <f t="shared" si="288"/>
        <v/>
      </c>
      <c r="AI310" s="431" t="str">
        <f t="shared" si="298"/>
        <v/>
      </c>
      <c r="AJ310" s="429" t="str">
        <f t="shared" si="308"/>
        <v/>
      </c>
      <c r="AK310" s="429" t="str">
        <f t="shared" si="309"/>
        <v/>
      </c>
      <c r="AL310" s="429" t="str">
        <f t="shared" si="310"/>
        <v/>
      </c>
      <c r="AM310" s="429" t="str">
        <f t="shared" si="311"/>
        <v/>
      </c>
      <c r="AN310" s="432"/>
      <c r="AO310" s="432"/>
      <c r="AP310" s="205"/>
      <c r="AQ310" s="205"/>
      <c r="AR310" s="205"/>
      <c r="AS310" s="205"/>
      <c r="AT310" s="205"/>
      <c r="AU310" s="205"/>
      <c r="AV310" s="205"/>
      <c r="AW310" s="205"/>
      <c r="AX310" s="205"/>
      <c r="AY310" s="205"/>
      <c r="AZ310" s="432"/>
      <c r="BU310" s="152">
        <v>288</v>
      </c>
      <c r="BV310" s="433" t="str">
        <f t="shared" si="299"/>
        <v/>
      </c>
      <c r="BW310" s="433" t="str">
        <f t="shared" si="300"/>
        <v/>
      </c>
      <c r="BX310" s="434" t="str">
        <f t="shared" si="301"/>
        <v/>
      </c>
      <c r="BY310" s="205" t="str">
        <f t="shared" si="289"/>
        <v/>
      </c>
      <c r="BZ310" s="205" t="str">
        <f t="shared" si="290"/>
        <v/>
      </c>
      <c r="CA310" s="207" t="str">
        <f t="shared" si="291"/>
        <v/>
      </c>
      <c r="CB310" s="453" t="str">
        <f>IF(BY310="","",COUNTIF(BY$23:BY309,"&lt;1")+1)</f>
        <v/>
      </c>
      <c r="CC310" s="205" t="str">
        <f t="shared" si="292"/>
        <v/>
      </c>
      <c r="CD310" s="436" t="str">
        <f t="shared" si="293"/>
        <v/>
      </c>
      <c r="CE310" s="433" t="str">
        <f t="shared" si="296"/>
        <v/>
      </c>
      <c r="CF310" s="438" t="str">
        <f t="shared" si="294"/>
        <v/>
      </c>
      <c r="CG310" s="433" t="str">
        <f t="shared" si="295"/>
        <v/>
      </c>
      <c r="CH310" s="439"/>
      <c r="CI310" s="205" t="str">
        <f t="shared" si="312"/>
        <v/>
      </c>
      <c r="CJ310" s="205" t="str">
        <f t="shared" si="313"/>
        <v/>
      </c>
      <c r="CK310" s="205" t="str">
        <f>IF(OR(N310="PIPAY450",N310="PIPAY900"),MRIt(J310,M310,V310,N310),IF(N310="OGFConNEW",MRIt(H310,M310,V310,N310),IF(N310="PIOGFCPAY450",MAX(60,(0.3*J310)+35),"")))</f>
        <v/>
      </c>
      <c r="CL310" s="205" t="str">
        <f t="shared" si="314"/>
        <v/>
      </c>
      <c r="CM310" s="208">
        <f t="shared" si="315"/>
        <v>0</v>
      </c>
      <c r="CN310" s="440" t="str">
        <f>IFERROR(IF(N310="60PAY900",ADJ60x(CM310),IF(N310="75PAY450",ADJ75x(CM310),IF(N310="PIPAY900",ADJPoTthick(CM310,CL310),IF(N310="PIPAY450",ADJPoTthin(CM310,CL310),IF(N310="OGFConNEW",ADJPoTogfc(CL310),""))))),"must corr")</f>
        <v/>
      </c>
      <c r="CO310" s="441" t="str">
        <f t="shared" si="316"/>
        <v/>
      </c>
      <c r="CQ310" s="205" t="str">
        <f t="shared" si="317"/>
        <v/>
      </c>
      <c r="CR310" s="205" t="str">
        <f>IF(OR(N310="PIPAY450",N310="PIPAY900",N310="PIOGFCPAY450",N310="75OGFCPAY450"),MRIt(J310,M310,V310,N310),IF(N310="OGFConNEW",MRIt(H310,M310,V310,N310),""))</f>
        <v/>
      </c>
      <c r="CS310" s="205" t="str">
        <f t="shared" si="318"/>
        <v/>
      </c>
      <c r="CT310" s="208" t="str">
        <f t="shared" si="319"/>
        <v/>
      </c>
      <c r="CU310" s="440" t="str">
        <f>IFERROR(IF(N310="60PAY900",ADJ60x(CT310),IF(N310="75PAY450",ADJ75x(CT310),IF(N310="PIPAY900",ADJPoTthick(CT310,CS310),IF(N310="PIPAY450",ADJPoTthin(CT310,CS310),IF(N310="OGFConNEW",ADJPoTogfc(CS310),""))))),"must corr")</f>
        <v/>
      </c>
      <c r="CV310" s="442" t="str">
        <f t="shared" si="320"/>
        <v/>
      </c>
      <c r="CW310" s="443"/>
      <c r="CY310" s="207"/>
      <c r="CZ310" s="444" t="s">
        <v>1876</v>
      </c>
      <c r="DA310" s="445" t="str">
        <f>IFERROR(IF(AZ310=TRUE,corval(CO310,CV310),CO310),CZ310)</f>
        <v/>
      </c>
      <c r="DB310" s="205" t="b">
        <f t="shared" si="321"/>
        <v>0</v>
      </c>
      <c r="DC310" s="205" t="b">
        <f t="shared" si="322"/>
        <v>1</v>
      </c>
      <c r="DD310" s="205" t="b">
        <f t="shared" si="323"/>
        <v>1</v>
      </c>
      <c r="DE310" s="446" t="str">
        <f t="shared" si="324"/>
        <v/>
      </c>
      <c r="DG310" s="208" t="str">
        <f t="shared" si="325"/>
        <v/>
      </c>
      <c r="DH310" s="208">
        <f t="shared" si="326"/>
        <v>0</v>
      </c>
      <c r="DI310" s="205" t="e">
        <f t="shared" si="327"/>
        <v>#VALUE!</v>
      </c>
      <c r="DJ310" s="205" t="e">
        <f t="shared" si="328"/>
        <v>#VALUE!</v>
      </c>
      <c r="DK310" s="205" t="e">
        <f t="shared" si="329"/>
        <v>#VALUE!</v>
      </c>
      <c r="DM310" s="208">
        <f t="shared" si="330"/>
        <v>0</v>
      </c>
      <c r="DN310" s="208">
        <f t="shared" si="331"/>
        <v>0</v>
      </c>
      <c r="DO310" s="205">
        <f t="shared" si="332"/>
        <v>75</v>
      </c>
      <c r="DP310" s="205">
        <f t="shared" si="333"/>
        <v>0</v>
      </c>
      <c r="DQ310" s="446" t="e">
        <f t="shared" ca="1" si="334"/>
        <v>#NAME?</v>
      </c>
      <c r="DR310" s="446" t="e">
        <f t="shared" ca="1" si="335"/>
        <v>#NAME?</v>
      </c>
      <c r="DT310" s="208">
        <f t="shared" si="336"/>
        <v>0</v>
      </c>
      <c r="DU310" s="446" t="e">
        <f t="shared" ca="1" si="337"/>
        <v>#NAME?</v>
      </c>
      <c r="DV310" s="446" t="e">
        <f t="shared" ca="1" si="338"/>
        <v>#NAME?</v>
      </c>
    </row>
    <row r="311" spans="1:126" ht="15" customHeight="1" x14ac:dyDescent="0.25">
      <c r="A311" s="448" t="str">
        <f>IFERROR(ROUNDUP(IF(OR(N311="PIPAY450",N311="PIPAY900"),MRIt(J311,M311,V311,N311),IF(N311="PIOGFCPAY450",MAX(60,(0.3*J311)+35),"")),1),"")</f>
        <v/>
      </c>
      <c r="B311" s="413">
        <v>289</v>
      </c>
      <c r="C311" s="414"/>
      <c r="D311" s="449"/>
      <c r="E311" s="416" t="str">
        <f>IF('EXIST IP'!A290="","",'EXIST IP'!A290)</f>
        <v/>
      </c>
      <c r="F311" s="450" t="str">
        <f>IF('EXIST IP'!B290="","",'EXIST IP'!B290)</f>
        <v/>
      </c>
      <c r="G311" s="450" t="str">
        <f>IF('EXIST IP'!C290="","",'EXIST IP'!C290)</f>
        <v/>
      </c>
      <c r="H311" s="418" t="str">
        <f>IF('EXIST IP'!D290="","",'EXIST IP'!D290)</f>
        <v/>
      </c>
      <c r="I311" s="451" t="str">
        <f>IF(BASELINE!D290="","",BASELINE!D290)</f>
        <v/>
      </c>
      <c r="J311" s="420"/>
      <c r="K311" s="421"/>
      <c r="L311" s="422" t="str">
        <f>IF(FINAL!D290=0,"",FINAL!D290)</f>
        <v/>
      </c>
      <c r="M311" s="421"/>
      <c r="N311" s="421"/>
      <c r="O311" s="421"/>
      <c r="P311" s="423" t="str">
        <f t="shared" si="302"/>
        <v/>
      </c>
      <c r="Q311" s="424" t="str">
        <f t="shared" si="303"/>
        <v/>
      </c>
      <c r="R311" s="456"/>
      <c r="S311" s="452" t="str">
        <f t="shared" si="279"/>
        <v/>
      </c>
      <c r="T311" s="427" t="str">
        <f>IF(OR(BASELINE!I290&gt;BASELINE!J290,FINAL!I290&gt;FINAL!J290),"M.D.","")</f>
        <v/>
      </c>
      <c r="U311" s="428" t="str">
        <f t="shared" si="304"/>
        <v/>
      </c>
      <c r="V311" s="429" t="str">
        <f t="shared" si="305"/>
        <v/>
      </c>
      <c r="W311" s="429" t="str">
        <f t="shared" si="306"/>
        <v/>
      </c>
      <c r="X311" s="430" t="str">
        <f t="shared" si="280"/>
        <v/>
      </c>
      <c r="Y311" s="429" t="str">
        <f t="shared" si="281"/>
        <v/>
      </c>
      <c r="Z311" s="429" t="str">
        <f t="shared" si="282"/>
        <v/>
      </c>
      <c r="AA311" s="429" t="str">
        <f t="shared" si="283"/>
        <v/>
      </c>
      <c r="AB311" s="429" t="str">
        <f t="shared" si="284"/>
        <v/>
      </c>
      <c r="AC311" s="429" t="str">
        <f t="shared" si="285"/>
        <v/>
      </c>
      <c r="AD311" s="429" t="str">
        <f t="shared" si="286"/>
        <v/>
      </c>
      <c r="AE311" s="429" t="str">
        <f t="shared" si="307"/>
        <v/>
      </c>
      <c r="AF311" s="429" t="str">
        <f t="shared" si="297"/>
        <v/>
      </c>
      <c r="AG311" s="429" t="str">
        <f t="shared" si="287"/>
        <v/>
      </c>
      <c r="AH311" s="429" t="str">
        <f t="shared" si="288"/>
        <v/>
      </c>
      <c r="AI311" s="431" t="str">
        <f t="shared" si="298"/>
        <v/>
      </c>
      <c r="AJ311" s="429" t="str">
        <f t="shared" si="308"/>
        <v/>
      </c>
      <c r="AK311" s="429" t="str">
        <f t="shared" si="309"/>
        <v/>
      </c>
      <c r="AL311" s="429" t="str">
        <f t="shared" si="310"/>
        <v/>
      </c>
      <c r="AM311" s="429" t="str">
        <f t="shared" si="311"/>
        <v/>
      </c>
      <c r="AN311" s="432"/>
      <c r="AO311" s="432"/>
      <c r="AP311" s="205"/>
      <c r="AQ311" s="205"/>
      <c r="AR311" s="205"/>
      <c r="AS311" s="205"/>
      <c r="AT311" s="205"/>
      <c r="AU311" s="205"/>
      <c r="AV311" s="205"/>
      <c r="AW311" s="205"/>
      <c r="AX311" s="205"/>
      <c r="AY311" s="205"/>
      <c r="AZ311" s="432"/>
      <c r="BU311" s="152">
        <v>289</v>
      </c>
      <c r="BV311" s="433" t="str">
        <f t="shared" si="299"/>
        <v/>
      </c>
      <c r="BW311" s="433" t="str">
        <f t="shared" si="300"/>
        <v/>
      </c>
      <c r="BX311" s="434" t="str">
        <f t="shared" si="301"/>
        <v/>
      </c>
      <c r="BY311" s="205" t="str">
        <f t="shared" si="289"/>
        <v/>
      </c>
      <c r="BZ311" s="205" t="str">
        <f t="shared" si="290"/>
        <v/>
      </c>
      <c r="CA311" s="207" t="str">
        <f t="shared" si="291"/>
        <v/>
      </c>
      <c r="CB311" s="453" t="str">
        <f>IF(BY311="","",COUNTIF(BY$23:BY310,"&lt;1")+1)</f>
        <v/>
      </c>
      <c r="CC311" s="205" t="str">
        <f t="shared" si="292"/>
        <v/>
      </c>
      <c r="CD311" s="436" t="str">
        <f t="shared" si="293"/>
        <v/>
      </c>
      <c r="CE311" s="433" t="str">
        <f t="shared" si="296"/>
        <v/>
      </c>
      <c r="CF311" s="438" t="str">
        <f t="shared" si="294"/>
        <v/>
      </c>
      <c r="CG311" s="433" t="str">
        <f t="shared" si="295"/>
        <v/>
      </c>
      <c r="CH311" s="439"/>
      <c r="CI311" s="205" t="str">
        <f t="shared" si="312"/>
        <v/>
      </c>
      <c r="CJ311" s="205" t="str">
        <f t="shared" si="313"/>
        <v/>
      </c>
      <c r="CK311" s="205" t="str">
        <f>IF(OR(N311="PIPAY450",N311="PIPAY900"),MRIt(J311,M311,V311,N311),IF(N311="OGFConNEW",MRIt(H311,M311,V311,N311),IF(N311="PIOGFCPAY450",MAX(60,(0.3*J311)+35),"")))</f>
        <v/>
      </c>
      <c r="CL311" s="205" t="str">
        <f t="shared" si="314"/>
        <v/>
      </c>
      <c r="CM311" s="208">
        <f t="shared" si="315"/>
        <v>0</v>
      </c>
      <c r="CN311" s="440" t="str">
        <f>IFERROR(IF(N311="60PAY900",ADJ60x(CM311),IF(N311="75PAY450",ADJ75x(CM311),IF(N311="PIPAY900",ADJPoTthick(CM311,CL311),IF(N311="PIPAY450",ADJPoTthin(CM311,CL311),IF(N311="OGFConNEW",ADJPoTogfc(CL311),""))))),"must corr")</f>
        <v/>
      </c>
      <c r="CO311" s="441" t="str">
        <f t="shared" si="316"/>
        <v/>
      </c>
      <c r="CQ311" s="205" t="str">
        <f t="shared" si="317"/>
        <v/>
      </c>
      <c r="CR311" s="205" t="str">
        <f>IF(OR(N311="PIPAY450",N311="PIPAY900",N311="PIOGFCPAY450",N311="75OGFCPAY450"),MRIt(J311,M311,V311,N311),IF(N311="OGFConNEW",MRIt(H311,M311,V311,N311),""))</f>
        <v/>
      </c>
      <c r="CS311" s="205" t="str">
        <f t="shared" si="318"/>
        <v/>
      </c>
      <c r="CT311" s="208" t="str">
        <f t="shared" si="319"/>
        <v/>
      </c>
      <c r="CU311" s="440" t="str">
        <f>IFERROR(IF(N311="60PAY900",ADJ60x(CT311),IF(N311="75PAY450",ADJ75x(CT311),IF(N311="PIPAY900",ADJPoTthick(CT311,CS311),IF(N311="PIPAY450",ADJPoTthin(CT311,CS311),IF(N311="OGFConNEW",ADJPoTogfc(CS311),""))))),"must corr")</f>
        <v/>
      </c>
      <c r="CV311" s="442" t="str">
        <f t="shared" si="320"/>
        <v/>
      </c>
      <c r="CW311" s="443"/>
      <c r="CY311" s="207"/>
      <c r="CZ311" s="444" t="s">
        <v>1876</v>
      </c>
      <c r="DA311" s="445" t="str">
        <f>IFERROR(IF(AZ311=TRUE,corval(CO311,CV311),CO311),CZ311)</f>
        <v/>
      </c>
      <c r="DB311" s="205" t="b">
        <f t="shared" si="321"/>
        <v>0</v>
      </c>
      <c r="DC311" s="205" t="b">
        <f t="shared" si="322"/>
        <v>1</v>
      </c>
      <c r="DD311" s="205" t="b">
        <f t="shared" si="323"/>
        <v>1</v>
      </c>
      <c r="DE311" s="446" t="str">
        <f t="shared" si="324"/>
        <v/>
      </c>
      <c r="DG311" s="208" t="str">
        <f t="shared" si="325"/>
        <v/>
      </c>
      <c r="DH311" s="208">
        <f t="shared" si="326"/>
        <v>0</v>
      </c>
      <c r="DI311" s="205" t="e">
        <f t="shared" si="327"/>
        <v>#VALUE!</v>
      </c>
      <c r="DJ311" s="205" t="e">
        <f t="shared" si="328"/>
        <v>#VALUE!</v>
      </c>
      <c r="DK311" s="205" t="e">
        <f t="shared" si="329"/>
        <v>#VALUE!</v>
      </c>
      <c r="DM311" s="208">
        <f t="shared" si="330"/>
        <v>0</v>
      </c>
      <c r="DN311" s="208">
        <f t="shared" si="331"/>
        <v>0</v>
      </c>
      <c r="DO311" s="205">
        <f t="shared" si="332"/>
        <v>75</v>
      </c>
      <c r="DP311" s="205">
        <f t="shared" si="333"/>
        <v>0</v>
      </c>
      <c r="DQ311" s="446" t="e">
        <f t="shared" ca="1" si="334"/>
        <v>#NAME?</v>
      </c>
      <c r="DR311" s="446" t="e">
        <f t="shared" ca="1" si="335"/>
        <v>#NAME?</v>
      </c>
      <c r="DT311" s="208">
        <f t="shared" si="336"/>
        <v>0</v>
      </c>
      <c r="DU311" s="446" t="e">
        <f t="shared" ca="1" si="337"/>
        <v>#NAME?</v>
      </c>
      <c r="DV311" s="446" t="e">
        <f t="shared" ca="1" si="338"/>
        <v>#NAME?</v>
      </c>
    </row>
    <row r="312" spans="1:126" ht="16.5" thickBot="1" x14ac:dyDescent="0.3">
      <c r="A312" s="448" t="str">
        <f>IFERROR(ROUNDUP(IF(OR(N312="PIPAY450",N312="PIPAY900"),MRIt(J312,M312,V312,N312),IF(N312="PIOGFCPAY450",MAX(60,(0.3*J312)+35),"")),1),"")</f>
        <v/>
      </c>
      <c r="B312" s="413">
        <v>290</v>
      </c>
      <c r="C312" s="414"/>
      <c r="D312" s="449"/>
      <c r="E312" s="457" t="str">
        <f>IF('EXIST IP'!A291="","",'EXIST IP'!A291)</f>
        <v/>
      </c>
      <c r="F312" s="458" t="str">
        <f>IF('EXIST IP'!B291="","",'EXIST IP'!B291)</f>
        <v/>
      </c>
      <c r="G312" s="458" t="str">
        <f>IF('EXIST IP'!C291="","",'EXIST IP'!C291)</f>
        <v/>
      </c>
      <c r="H312" s="459" t="str">
        <f>IF('EXIST IP'!D291="","",'EXIST IP'!D291)</f>
        <v/>
      </c>
      <c r="I312" s="460" t="str">
        <f>IF(BASELINE!D291="","",BASELINE!D291)</f>
        <v/>
      </c>
      <c r="J312" s="420"/>
      <c r="K312" s="421"/>
      <c r="L312" s="422" t="str">
        <f>IF(FINAL!D291=0,"",FINAL!D291)</f>
        <v/>
      </c>
      <c r="M312" s="421"/>
      <c r="N312" s="421"/>
      <c r="O312" s="421"/>
      <c r="P312" s="423" t="str">
        <f t="shared" si="302"/>
        <v/>
      </c>
      <c r="Q312" s="424" t="str">
        <f t="shared" si="303"/>
        <v/>
      </c>
      <c r="R312" s="456"/>
      <c r="S312" s="452" t="str">
        <f t="shared" si="279"/>
        <v/>
      </c>
      <c r="T312" s="427" t="str">
        <f>IF(OR(BASELINE!I291&gt;BASELINE!J291,FINAL!I291&gt;FINAL!J291),"M.D.","")</f>
        <v/>
      </c>
      <c r="U312" s="428" t="str">
        <f t="shared" si="304"/>
        <v/>
      </c>
      <c r="V312" s="429" t="str">
        <f t="shared" si="305"/>
        <v/>
      </c>
      <c r="W312" s="429" t="str">
        <f t="shared" si="306"/>
        <v/>
      </c>
      <c r="X312" s="430" t="str">
        <f t="shared" si="280"/>
        <v/>
      </c>
      <c r="Y312" s="429" t="str">
        <f t="shared" si="281"/>
        <v/>
      </c>
      <c r="Z312" s="429" t="str">
        <f t="shared" si="282"/>
        <v/>
      </c>
      <c r="AA312" s="429" t="str">
        <f t="shared" si="283"/>
        <v/>
      </c>
      <c r="AB312" s="429" t="str">
        <f t="shared" si="284"/>
        <v/>
      </c>
      <c r="AC312" s="429" t="str">
        <f t="shared" si="285"/>
        <v/>
      </c>
      <c r="AD312" s="429" t="str">
        <f t="shared" si="286"/>
        <v/>
      </c>
      <c r="AE312" s="429" t="str">
        <f t="shared" si="307"/>
        <v/>
      </c>
      <c r="AF312" s="429" t="str">
        <f t="shared" si="297"/>
        <v/>
      </c>
      <c r="AG312" s="429" t="str">
        <f t="shared" si="287"/>
        <v/>
      </c>
      <c r="AH312" s="429" t="str">
        <f t="shared" si="288"/>
        <v/>
      </c>
      <c r="AI312" s="431" t="str">
        <f t="shared" si="298"/>
        <v/>
      </c>
      <c r="AJ312" s="429" t="str">
        <f t="shared" si="308"/>
        <v/>
      </c>
      <c r="AK312" s="429" t="str">
        <f t="shared" si="309"/>
        <v/>
      </c>
      <c r="AL312" s="429" t="str">
        <f t="shared" si="310"/>
        <v/>
      </c>
      <c r="AM312" s="429" t="str">
        <f t="shared" si="311"/>
        <v/>
      </c>
      <c r="AN312" s="432"/>
      <c r="AO312" s="432"/>
      <c r="AP312" s="205"/>
      <c r="AQ312" s="205"/>
      <c r="AR312" s="205"/>
      <c r="AS312" s="205"/>
      <c r="AT312" s="205"/>
      <c r="AU312" s="205"/>
      <c r="AV312" s="205"/>
      <c r="AW312" s="205"/>
      <c r="AX312" s="205"/>
      <c r="AY312" s="205"/>
      <c r="AZ312" s="432"/>
      <c r="BU312" s="152">
        <v>290</v>
      </c>
      <c r="BV312" s="433" t="str">
        <f t="shared" si="299"/>
        <v/>
      </c>
      <c r="BW312" s="433" t="str">
        <f t="shared" si="300"/>
        <v/>
      </c>
      <c r="BX312" s="434" t="str">
        <f t="shared" si="301"/>
        <v/>
      </c>
      <c r="BY312" s="205" t="str">
        <f t="shared" si="289"/>
        <v/>
      </c>
      <c r="BZ312" s="205" t="str">
        <f t="shared" si="290"/>
        <v/>
      </c>
      <c r="CA312" s="207" t="str">
        <f t="shared" si="291"/>
        <v/>
      </c>
      <c r="CB312" s="453" t="str">
        <f>IF(BY312="","",COUNTIF(BY$23:BY311,"&lt;1")+1)</f>
        <v/>
      </c>
      <c r="CC312" s="205" t="str">
        <f t="shared" si="292"/>
        <v/>
      </c>
      <c r="CD312" s="436" t="str">
        <f t="shared" si="293"/>
        <v/>
      </c>
      <c r="CE312" s="433" t="str">
        <f t="shared" si="296"/>
        <v/>
      </c>
      <c r="CF312" s="438" t="str">
        <f t="shared" si="294"/>
        <v/>
      </c>
      <c r="CG312" s="433" t="str">
        <f t="shared" si="295"/>
        <v/>
      </c>
      <c r="CH312" s="439"/>
      <c r="CI312" s="205" t="str">
        <f t="shared" si="312"/>
        <v/>
      </c>
      <c r="CJ312" s="205" t="str">
        <f t="shared" si="313"/>
        <v/>
      </c>
      <c r="CK312" s="205" t="str">
        <f>IF(OR(N312="PIPAY450",N312="PIPAY900"),MRIt(J312,M312,V312,N312),IF(N312="OGFConNEW",MRIt(H312,M312,V312,N312),IF(N312="PIOGFCPAY450",MAX(60,(0.3*J312)+35),"")))</f>
        <v/>
      </c>
      <c r="CL312" s="205" t="str">
        <f t="shared" si="314"/>
        <v/>
      </c>
      <c r="CM312" s="208">
        <f t="shared" si="315"/>
        <v>0</v>
      </c>
      <c r="CN312" s="440" t="str">
        <f>IFERROR(IF(N312="60PAY900",ADJ60x(CM312),IF(N312="75PAY450",ADJ75x(CM312),IF(N312="PIPAY900",ADJPoTthick(CM312,CL312),IF(N312="PIPAY450",ADJPoTthin(CM312,CL312),IF(N312="OGFConNEW",ADJPoTogfc(CL312),""))))),"must corr")</f>
        <v/>
      </c>
      <c r="CO312" s="441" t="str">
        <f t="shared" si="316"/>
        <v/>
      </c>
      <c r="CQ312" s="205" t="str">
        <f t="shared" si="317"/>
        <v/>
      </c>
      <c r="CR312" s="205" t="str">
        <f>IF(OR(N312="PIPAY450",N312="PIPAY900",N312="PIOGFCPAY450",N312="75OGFCPAY450"),MRIt(J312,M312,V312,N312),IF(N312="OGFConNEW",MRIt(H312,M312,V312,N312),""))</f>
        <v/>
      </c>
      <c r="CS312" s="205" t="str">
        <f t="shared" si="318"/>
        <v/>
      </c>
      <c r="CT312" s="208" t="str">
        <f t="shared" si="319"/>
        <v/>
      </c>
      <c r="CU312" s="440" t="str">
        <f>IFERROR(IF(N312="60PAY900",ADJ60x(CT312),IF(N312="75PAY450",ADJ75x(CT312),IF(N312="PIPAY900",ADJPoTthick(CT312,CS312),IF(N312="PIPAY450",ADJPoTthin(CT312,CS312),IF(N312="OGFConNEW",ADJPoTogfc(CS312),""))))),"must corr")</f>
        <v/>
      </c>
      <c r="CV312" s="442" t="str">
        <f t="shared" si="320"/>
        <v/>
      </c>
      <c r="CW312" s="443"/>
      <c r="CY312" s="207"/>
      <c r="CZ312" s="444" t="s">
        <v>1876</v>
      </c>
      <c r="DA312" s="445" t="str">
        <f>IFERROR(IF(AZ312=TRUE,corval(CO312,CV312),CO312),CZ312)</f>
        <v/>
      </c>
      <c r="DB312" s="205" t="b">
        <f t="shared" si="321"/>
        <v>0</v>
      </c>
      <c r="DC312" s="205" t="b">
        <f t="shared" si="322"/>
        <v>1</v>
      </c>
      <c r="DD312" s="205" t="b">
        <f t="shared" si="323"/>
        <v>1</v>
      </c>
      <c r="DE312" s="446" t="str">
        <f t="shared" si="324"/>
        <v/>
      </c>
      <c r="DG312" s="208" t="str">
        <f t="shared" si="325"/>
        <v/>
      </c>
      <c r="DH312" s="208">
        <f t="shared" si="326"/>
        <v>0</v>
      </c>
      <c r="DI312" s="205" t="e">
        <f t="shared" si="327"/>
        <v>#VALUE!</v>
      </c>
      <c r="DJ312" s="205" t="e">
        <f t="shared" si="328"/>
        <v>#VALUE!</v>
      </c>
      <c r="DK312" s="205" t="e">
        <f t="shared" si="329"/>
        <v>#VALUE!</v>
      </c>
      <c r="DM312" s="208">
        <f t="shared" si="330"/>
        <v>0</v>
      </c>
      <c r="DN312" s="208">
        <f t="shared" si="331"/>
        <v>0</v>
      </c>
      <c r="DO312" s="205">
        <f t="shared" si="332"/>
        <v>75</v>
      </c>
      <c r="DP312" s="205">
        <f t="shared" si="333"/>
        <v>0</v>
      </c>
      <c r="DQ312" s="446" t="e">
        <f t="shared" ca="1" si="334"/>
        <v>#NAME?</v>
      </c>
      <c r="DR312" s="446" t="e">
        <f t="shared" ca="1" si="335"/>
        <v>#NAME?</v>
      </c>
      <c r="DT312" s="208">
        <f t="shared" si="336"/>
        <v>0</v>
      </c>
      <c r="DU312" s="446" t="e">
        <f t="shared" ca="1" si="337"/>
        <v>#NAME?</v>
      </c>
      <c r="DV312" s="446" t="e">
        <f t="shared" ca="1" si="338"/>
        <v>#NAME?</v>
      </c>
    </row>
    <row r="313" spans="1:126" ht="15.75" x14ac:dyDescent="0.25">
      <c r="A313" s="448" t="str">
        <f>IFERROR(ROUNDUP(IF(OR(N313="PIPAY450",N313="PIPAY900"),MRIt(J313,M313,V313,N313),IF(N313="PIOGFCPAY450",MAX(60,(0.3*J313)+35),"")),1),"")</f>
        <v/>
      </c>
      <c r="B313" s="413">
        <v>291</v>
      </c>
      <c r="C313" s="414"/>
      <c r="D313" s="449"/>
      <c r="E313" s="416" t="str">
        <f>IF('EXIST IP'!A292="","",'EXIST IP'!A292)</f>
        <v/>
      </c>
      <c r="F313" s="450" t="str">
        <f>IF('EXIST IP'!B292="","",'EXIST IP'!B292)</f>
        <v/>
      </c>
      <c r="G313" s="450" t="str">
        <f>IF('EXIST IP'!C292="","",'EXIST IP'!C292)</f>
        <v/>
      </c>
      <c r="H313" s="418" t="str">
        <f>IF('EXIST IP'!D292="","",'EXIST IP'!D292)</f>
        <v/>
      </c>
      <c r="I313" s="451" t="str">
        <f>IF(BASELINE!D292="","",BASELINE!D292)</f>
        <v/>
      </c>
      <c r="J313" s="420"/>
      <c r="K313" s="421"/>
      <c r="L313" s="422" t="str">
        <f>IF(FINAL!D292=0,"",FINAL!D292)</f>
        <v/>
      </c>
      <c r="M313" s="421"/>
      <c r="N313" s="421"/>
      <c r="O313" s="421"/>
      <c r="P313" s="423" t="str">
        <f t="shared" si="302"/>
        <v/>
      </c>
      <c r="Q313" s="424" t="str">
        <f t="shared" si="303"/>
        <v/>
      </c>
      <c r="R313" s="456"/>
      <c r="S313" s="452" t="str">
        <f t="shared" si="279"/>
        <v/>
      </c>
      <c r="T313" s="427" t="str">
        <f>IF(OR(BASELINE!I292&gt;BASELINE!J292,FINAL!I292&gt;FINAL!J292),"M.D.","")</f>
        <v/>
      </c>
      <c r="U313" s="428" t="str">
        <f t="shared" si="304"/>
        <v/>
      </c>
      <c r="V313" s="429" t="str">
        <f t="shared" si="305"/>
        <v/>
      </c>
      <c r="W313" s="429" t="str">
        <f t="shared" si="306"/>
        <v/>
      </c>
      <c r="X313" s="430" t="str">
        <f t="shared" si="280"/>
        <v/>
      </c>
      <c r="Y313" s="429" t="str">
        <f t="shared" si="281"/>
        <v/>
      </c>
      <c r="Z313" s="429" t="str">
        <f t="shared" si="282"/>
        <v/>
      </c>
      <c r="AA313" s="429" t="str">
        <f t="shared" si="283"/>
        <v/>
      </c>
      <c r="AB313" s="429" t="str">
        <f t="shared" si="284"/>
        <v/>
      </c>
      <c r="AC313" s="429" t="str">
        <f t="shared" si="285"/>
        <v/>
      </c>
      <c r="AD313" s="429" t="str">
        <f t="shared" si="286"/>
        <v/>
      </c>
      <c r="AE313" s="429" t="str">
        <f t="shared" si="307"/>
        <v/>
      </c>
      <c r="AF313" s="429" t="str">
        <f t="shared" si="297"/>
        <v/>
      </c>
      <c r="AG313" s="429" t="str">
        <f t="shared" si="287"/>
        <v/>
      </c>
      <c r="AH313" s="429" t="str">
        <f t="shared" si="288"/>
        <v/>
      </c>
      <c r="AI313" s="431" t="str">
        <f t="shared" si="298"/>
        <v/>
      </c>
      <c r="AJ313" s="429" t="str">
        <f t="shared" si="308"/>
        <v/>
      </c>
      <c r="AK313" s="429" t="str">
        <f t="shared" si="309"/>
        <v/>
      </c>
      <c r="AL313" s="429" t="str">
        <f t="shared" si="310"/>
        <v/>
      </c>
      <c r="AM313" s="429" t="str">
        <f t="shared" si="311"/>
        <v/>
      </c>
      <c r="AN313" s="432"/>
      <c r="AO313" s="432"/>
      <c r="AP313" s="205"/>
      <c r="AQ313" s="205"/>
      <c r="AR313" s="205"/>
      <c r="AS313" s="205"/>
      <c r="AT313" s="205"/>
      <c r="AU313" s="205"/>
      <c r="AV313" s="205"/>
      <c r="AW313" s="205"/>
      <c r="AX313" s="205"/>
      <c r="AY313" s="205"/>
      <c r="AZ313" s="432"/>
      <c r="BU313" s="152">
        <v>291</v>
      </c>
      <c r="BV313" s="433" t="str">
        <f t="shared" si="299"/>
        <v/>
      </c>
      <c r="BW313" s="433" t="str">
        <f t="shared" si="300"/>
        <v/>
      </c>
      <c r="BX313" s="434" t="str">
        <f t="shared" si="301"/>
        <v/>
      </c>
      <c r="BY313" s="205" t="str">
        <f t="shared" si="289"/>
        <v/>
      </c>
      <c r="BZ313" s="205" t="str">
        <f t="shared" si="290"/>
        <v/>
      </c>
      <c r="CA313" s="207" t="str">
        <f t="shared" si="291"/>
        <v/>
      </c>
      <c r="CB313" s="453" t="str">
        <f>IF(BY313="","",COUNTIF(BY$23:BY312,"&lt;1")+1)</f>
        <v/>
      </c>
      <c r="CC313" s="205" t="str">
        <f t="shared" si="292"/>
        <v/>
      </c>
      <c r="CD313" s="436" t="str">
        <f t="shared" si="293"/>
        <v/>
      </c>
      <c r="CE313" s="433" t="str">
        <f t="shared" si="296"/>
        <v/>
      </c>
      <c r="CF313" s="438" t="str">
        <f t="shared" si="294"/>
        <v/>
      </c>
      <c r="CG313" s="433" t="str">
        <f t="shared" si="295"/>
        <v/>
      </c>
      <c r="CH313" s="439"/>
      <c r="CI313" s="205" t="str">
        <f t="shared" si="312"/>
        <v/>
      </c>
      <c r="CJ313" s="205" t="str">
        <f t="shared" si="313"/>
        <v/>
      </c>
      <c r="CK313" s="205" t="str">
        <f>IF(OR(N313="PIPAY450",N313="PIPAY900"),MRIt(J313,M313,V313,N313),IF(N313="OGFConNEW",MRIt(H313,M313,V313,N313),IF(N313="PIOGFCPAY450",MAX(60,(0.3*J313)+35),"")))</f>
        <v/>
      </c>
      <c r="CL313" s="205" t="str">
        <f t="shared" si="314"/>
        <v/>
      </c>
      <c r="CM313" s="208">
        <f t="shared" si="315"/>
        <v>0</v>
      </c>
      <c r="CN313" s="440" t="str">
        <f>IFERROR(IF(N313="60PAY900",ADJ60x(CM313),IF(N313="75PAY450",ADJ75x(CM313),IF(N313="PIPAY900",ADJPoTthick(CM313,CL313),IF(N313="PIPAY450",ADJPoTthin(CM313,CL313),IF(N313="OGFConNEW",ADJPoTogfc(CL313),""))))),"must corr")</f>
        <v/>
      </c>
      <c r="CO313" s="441" t="str">
        <f t="shared" si="316"/>
        <v/>
      </c>
      <c r="CQ313" s="205" t="str">
        <f t="shared" si="317"/>
        <v/>
      </c>
      <c r="CR313" s="205" t="str">
        <f>IF(OR(N313="PIPAY450",N313="PIPAY900",N313="PIOGFCPAY450",N313="75OGFCPAY450"),MRIt(J313,M313,V313,N313),IF(N313="OGFConNEW",MRIt(H313,M313,V313,N313),""))</f>
        <v/>
      </c>
      <c r="CS313" s="205" t="str">
        <f t="shared" si="318"/>
        <v/>
      </c>
      <c r="CT313" s="208" t="str">
        <f t="shared" si="319"/>
        <v/>
      </c>
      <c r="CU313" s="440" t="str">
        <f>IFERROR(IF(N313="60PAY900",ADJ60x(CT313),IF(N313="75PAY450",ADJ75x(CT313),IF(N313="PIPAY900",ADJPoTthick(CT313,CS313),IF(N313="PIPAY450",ADJPoTthin(CT313,CS313),IF(N313="OGFConNEW",ADJPoTogfc(CS313),""))))),"must corr")</f>
        <v/>
      </c>
      <c r="CV313" s="442" t="str">
        <f t="shared" si="320"/>
        <v/>
      </c>
      <c r="CW313" s="443"/>
      <c r="CY313" s="207"/>
      <c r="CZ313" s="444" t="s">
        <v>1876</v>
      </c>
      <c r="DA313" s="445" t="str">
        <f>IFERROR(IF(AZ313=TRUE,corval(CO313,CV313),CO313),CZ313)</f>
        <v/>
      </c>
      <c r="DB313" s="205" t="b">
        <f t="shared" si="321"/>
        <v>0</v>
      </c>
      <c r="DC313" s="205" t="b">
        <f t="shared" si="322"/>
        <v>1</v>
      </c>
      <c r="DD313" s="205" t="b">
        <f t="shared" si="323"/>
        <v>1</v>
      </c>
      <c r="DE313" s="446" t="str">
        <f t="shared" si="324"/>
        <v/>
      </c>
      <c r="DG313" s="208" t="str">
        <f t="shared" si="325"/>
        <v/>
      </c>
      <c r="DH313" s="208">
        <f t="shared" si="326"/>
        <v>0</v>
      </c>
      <c r="DI313" s="205" t="e">
        <f t="shared" si="327"/>
        <v>#VALUE!</v>
      </c>
      <c r="DJ313" s="205" t="e">
        <f t="shared" si="328"/>
        <v>#VALUE!</v>
      </c>
      <c r="DK313" s="205" t="e">
        <f t="shared" si="329"/>
        <v>#VALUE!</v>
      </c>
      <c r="DM313" s="208">
        <f t="shared" si="330"/>
        <v>0</v>
      </c>
      <c r="DN313" s="208">
        <f t="shared" si="331"/>
        <v>0</v>
      </c>
      <c r="DO313" s="205">
        <f t="shared" si="332"/>
        <v>75</v>
      </c>
      <c r="DP313" s="205">
        <f t="shared" si="333"/>
        <v>0</v>
      </c>
      <c r="DQ313" s="446" t="e">
        <f t="shared" ca="1" si="334"/>
        <v>#NAME?</v>
      </c>
      <c r="DR313" s="446" t="e">
        <f t="shared" ca="1" si="335"/>
        <v>#NAME?</v>
      </c>
      <c r="DT313" s="208">
        <f t="shared" si="336"/>
        <v>0</v>
      </c>
      <c r="DU313" s="446" t="e">
        <f t="shared" ca="1" si="337"/>
        <v>#NAME?</v>
      </c>
      <c r="DV313" s="446" t="e">
        <f t="shared" ca="1" si="338"/>
        <v>#NAME?</v>
      </c>
    </row>
    <row r="314" spans="1:126" ht="15.75" customHeight="1" thickBot="1" x14ac:dyDescent="0.3">
      <c r="A314" s="448" t="str">
        <f>IFERROR(ROUNDUP(IF(OR(N314="PIPAY450",N314="PIPAY900"),MRIt(J314,M314,V314,N314),IF(N314="PIOGFCPAY450",MAX(60,(0.3*J314)+35),"")),1),"")</f>
        <v/>
      </c>
      <c r="B314" s="413">
        <v>292</v>
      </c>
      <c r="C314" s="414"/>
      <c r="D314" s="449"/>
      <c r="E314" s="457" t="str">
        <f>IF('EXIST IP'!A293="","",'EXIST IP'!A293)</f>
        <v/>
      </c>
      <c r="F314" s="458" t="str">
        <f>IF('EXIST IP'!B293="","",'EXIST IP'!B293)</f>
        <v/>
      </c>
      <c r="G314" s="458" t="str">
        <f>IF('EXIST IP'!C293="","",'EXIST IP'!C293)</f>
        <v/>
      </c>
      <c r="H314" s="459" t="str">
        <f>IF('EXIST IP'!D293="","",'EXIST IP'!D293)</f>
        <v/>
      </c>
      <c r="I314" s="460" t="str">
        <f>IF(BASELINE!D293="","",BASELINE!D293)</f>
        <v/>
      </c>
      <c r="J314" s="420"/>
      <c r="K314" s="421"/>
      <c r="L314" s="422" t="str">
        <f>IF(FINAL!D293=0,"",FINAL!D293)</f>
        <v/>
      </c>
      <c r="M314" s="421"/>
      <c r="N314" s="421"/>
      <c r="O314" s="421"/>
      <c r="P314" s="423" t="str">
        <f t="shared" si="302"/>
        <v/>
      </c>
      <c r="Q314" s="424" t="str">
        <f t="shared" si="303"/>
        <v/>
      </c>
      <c r="R314" s="456"/>
      <c r="S314" s="452" t="str">
        <f t="shared" si="279"/>
        <v/>
      </c>
      <c r="T314" s="427" t="str">
        <f>IF(OR(BASELINE!I293&gt;BASELINE!J293,FINAL!I293&gt;FINAL!J293),"M.D.","")</f>
        <v/>
      </c>
      <c r="U314" s="428" t="str">
        <f t="shared" si="304"/>
        <v/>
      </c>
      <c r="V314" s="429" t="str">
        <f t="shared" si="305"/>
        <v/>
      </c>
      <c r="W314" s="429" t="str">
        <f t="shared" si="306"/>
        <v/>
      </c>
      <c r="X314" s="430" t="str">
        <f t="shared" si="280"/>
        <v/>
      </c>
      <c r="Y314" s="429" t="str">
        <f t="shared" si="281"/>
        <v/>
      </c>
      <c r="Z314" s="429" t="str">
        <f t="shared" si="282"/>
        <v/>
      </c>
      <c r="AA314" s="429" t="str">
        <f t="shared" si="283"/>
        <v/>
      </c>
      <c r="AB314" s="429" t="str">
        <f t="shared" si="284"/>
        <v/>
      </c>
      <c r="AC314" s="429" t="str">
        <f t="shared" si="285"/>
        <v/>
      </c>
      <c r="AD314" s="429" t="str">
        <f t="shared" si="286"/>
        <v/>
      </c>
      <c r="AE314" s="429" t="str">
        <f t="shared" si="307"/>
        <v/>
      </c>
      <c r="AF314" s="429" t="str">
        <f t="shared" si="297"/>
        <v/>
      </c>
      <c r="AG314" s="429" t="str">
        <f t="shared" si="287"/>
        <v/>
      </c>
      <c r="AH314" s="429" t="str">
        <f t="shared" si="288"/>
        <v/>
      </c>
      <c r="AI314" s="431" t="str">
        <f t="shared" si="298"/>
        <v/>
      </c>
      <c r="AJ314" s="429" t="str">
        <f t="shared" si="308"/>
        <v/>
      </c>
      <c r="AK314" s="429" t="str">
        <f t="shared" si="309"/>
        <v/>
      </c>
      <c r="AL314" s="429" t="str">
        <f t="shared" si="310"/>
        <v/>
      </c>
      <c r="AM314" s="429" t="str">
        <f t="shared" si="311"/>
        <v/>
      </c>
      <c r="AN314" s="432"/>
      <c r="AO314" s="432"/>
      <c r="AP314" s="205"/>
      <c r="AQ314" s="205"/>
      <c r="AR314" s="205"/>
      <c r="AS314" s="205"/>
      <c r="AT314" s="205"/>
      <c r="AU314" s="205"/>
      <c r="AV314" s="205"/>
      <c r="AW314" s="205"/>
      <c r="AX314" s="205"/>
      <c r="AY314" s="205"/>
      <c r="AZ314" s="432"/>
      <c r="BU314" s="152">
        <v>292</v>
      </c>
      <c r="BV314" s="433" t="str">
        <f t="shared" si="299"/>
        <v/>
      </c>
      <c r="BW314" s="433" t="str">
        <f t="shared" si="300"/>
        <v/>
      </c>
      <c r="BX314" s="434" t="str">
        <f t="shared" si="301"/>
        <v/>
      </c>
      <c r="BY314" s="205" t="str">
        <f t="shared" si="289"/>
        <v/>
      </c>
      <c r="BZ314" s="205" t="str">
        <f t="shared" si="290"/>
        <v/>
      </c>
      <c r="CA314" s="207" t="str">
        <f t="shared" si="291"/>
        <v/>
      </c>
      <c r="CB314" s="453" t="str">
        <f>IF(BY314="","",COUNTIF(BY$23:BY313,"&lt;1")+1)</f>
        <v/>
      </c>
      <c r="CC314" s="205" t="str">
        <f t="shared" si="292"/>
        <v/>
      </c>
      <c r="CD314" s="436" t="str">
        <f t="shared" si="293"/>
        <v/>
      </c>
      <c r="CE314" s="433" t="str">
        <f t="shared" si="296"/>
        <v/>
      </c>
      <c r="CF314" s="438" t="str">
        <f t="shared" si="294"/>
        <v/>
      </c>
      <c r="CG314" s="433" t="str">
        <f t="shared" si="295"/>
        <v/>
      </c>
      <c r="CH314" s="439"/>
      <c r="CI314" s="205" t="str">
        <f t="shared" si="312"/>
        <v/>
      </c>
      <c r="CJ314" s="205" t="str">
        <f t="shared" si="313"/>
        <v/>
      </c>
      <c r="CK314" s="205" t="str">
        <f>IF(OR(N314="PIPAY450",N314="PIPAY900"),MRIt(J314,M314,V314,N314),IF(N314="OGFConNEW",MRIt(H314,M314,V314,N314),IF(N314="PIOGFCPAY450",MAX(60,(0.3*J314)+35),"")))</f>
        <v/>
      </c>
      <c r="CL314" s="205" t="str">
        <f t="shared" si="314"/>
        <v/>
      </c>
      <c r="CM314" s="208">
        <f t="shared" si="315"/>
        <v>0</v>
      </c>
      <c r="CN314" s="440" t="str">
        <f>IFERROR(IF(N314="60PAY900",ADJ60x(CM314),IF(N314="75PAY450",ADJ75x(CM314),IF(N314="PIPAY900",ADJPoTthick(CM314,CL314),IF(N314="PIPAY450",ADJPoTthin(CM314,CL314),IF(N314="OGFConNEW",ADJPoTogfc(CL314),""))))),"must corr")</f>
        <v/>
      </c>
      <c r="CO314" s="441" t="str">
        <f t="shared" si="316"/>
        <v/>
      </c>
      <c r="CQ314" s="205" t="str">
        <f t="shared" si="317"/>
        <v/>
      </c>
      <c r="CR314" s="205" t="str">
        <f>IF(OR(N314="PIPAY450",N314="PIPAY900",N314="PIOGFCPAY450",N314="75OGFCPAY450"),MRIt(J314,M314,V314,N314),IF(N314="OGFConNEW",MRIt(H314,M314,V314,N314),""))</f>
        <v/>
      </c>
      <c r="CS314" s="205" t="str">
        <f t="shared" si="318"/>
        <v/>
      </c>
      <c r="CT314" s="208" t="str">
        <f t="shared" si="319"/>
        <v/>
      </c>
      <c r="CU314" s="440" t="str">
        <f>IFERROR(IF(N314="60PAY900",ADJ60x(CT314),IF(N314="75PAY450",ADJ75x(CT314),IF(N314="PIPAY900",ADJPoTthick(CT314,CS314),IF(N314="PIPAY450",ADJPoTthin(CT314,CS314),IF(N314="OGFConNEW",ADJPoTogfc(CS314),""))))),"must corr")</f>
        <v/>
      </c>
      <c r="CV314" s="442" t="str">
        <f t="shared" si="320"/>
        <v/>
      </c>
      <c r="CW314" s="443"/>
      <c r="CY314" s="207"/>
      <c r="CZ314" s="444" t="s">
        <v>1876</v>
      </c>
      <c r="DA314" s="445" t="str">
        <f>IFERROR(IF(AZ314=TRUE,corval(CO314,CV314),CO314),CZ314)</f>
        <v/>
      </c>
      <c r="DB314" s="205" t="b">
        <f t="shared" si="321"/>
        <v>0</v>
      </c>
      <c r="DC314" s="205" t="b">
        <f t="shared" si="322"/>
        <v>1</v>
      </c>
      <c r="DD314" s="205" t="b">
        <f t="shared" si="323"/>
        <v>1</v>
      </c>
      <c r="DE314" s="446" t="str">
        <f t="shared" si="324"/>
        <v/>
      </c>
      <c r="DG314" s="208" t="str">
        <f t="shared" si="325"/>
        <v/>
      </c>
      <c r="DH314" s="208">
        <f t="shared" si="326"/>
        <v>0</v>
      </c>
      <c r="DI314" s="205" t="e">
        <f t="shared" si="327"/>
        <v>#VALUE!</v>
      </c>
      <c r="DJ314" s="205" t="e">
        <f t="shared" si="328"/>
        <v>#VALUE!</v>
      </c>
      <c r="DK314" s="205" t="e">
        <f t="shared" si="329"/>
        <v>#VALUE!</v>
      </c>
      <c r="DM314" s="208">
        <f t="shared" si="330"/>
        <v>0</v>
      </c>
      <c r="DN314" s="208">
        <f t="shared" si="331"/>
        <v>0</v>
      </c>
      <c r="DO314" s="205">
        <f t="shared" si="332"/>
        <v>75</v>
      </c>
      <c r="DP314" s="205">
        <f t="shared" si="333"/>
        <v>0</v>
      </c>
      <c r="DQ314" s="446" t="e">
        <f t="shared" ca="1" si="334"/>
        <v>#NAME?</v>
      </c>
      <c r="DR314" s="446" t="e">
        <f t="shared" ca="1" si="335"/>
        <v>#NAME?</v>
      </c>
      <c r="DT314" s="208">
        <f t="shared" si="336"/>
        <v>0</v>
      </c>
      <c r="DU314" s="446" t="e">
        <f t="shared" ca="1" si="337"/>
        <v>#NAME?</v>
      </c>
      <c r="DV314" s="446" t="e">
        <f t="shared" ca="1" si="338"/>
        <v>#NAME?</v>
      </c>
    </row>
    <row r="315" spans="1:126" ht="15.75" x14ac:dyDescent="0.25">
      <c r="A315" s="448" t="str">
        <f>IFERROR(ROUNDUP(IF(OR(N315="PIPAY450",N315="PIPAY900"),MRIt(J315,M315,V315,N315),IF(N315="PIOGFCPAY450",MAX(60,(0.3*J315)+35),"")),1),"")</f>
        <v/>
      </c>
      <c r="B315" s="413">
        <v>293</v>
      </c>
      <c r="C315" s="414"/>
      <c r="D315" s="449"/>
      <c r="E315" s="416" t="str">
        <f>IF('EXIST IP'!A294="","",'EXIST IP'!A294)</f>
        <v/>
      </c>
      <c r="F315" s="450" t="str">
        <f>IF('EXIST IP'!B294="","",'EXIST IP'!B294)</f>
        <v/>
      </c>
      <c r="G315" s="450" t="str">
        <f>IF('EXIST IP'!C294="","",'EXIST IP'!C294)</f>
        <v/>
      </c>
      <c r="H315" s="418" t="str">
        <f>IF('EXIST IP'!D294="","",'EXIST IP'!D294)</f>
        <v/>
      </c>
      <c r="I315" s="451" t="str">
        <f>IF(BASELINE!D294="","",BASELINE!D294)</f>
        <v/>
      </c>
      <c r="J315" s="420"/>
      <c r="K315" s="421"/>
      <c r="L315" s="422" t="str">
        <f>IF(FINAL!D294=0,"",FINAL!D294)</f>
        <v/>
      </c>
      <c r="M315" s="421"/>
      <c r="N315" s="421"/>
      <c r="O315" s="421"/>
      <c r="P315" s="423" t="str">
        <f t="shared" si="302"/>
        <v/>
      </c>
      <c r="Q315" s="424" t="str">
        <f t="shared" si="303"/>
        <v/>
      </c>
      <c r="R315" s="456"/>
      <c r="S315" s="452" t="str">
        <f t="shared" si="279"/>
        <v/>
      </c>
      <c r="T315" s="427" t="str">
        <f>IF(OR(BASELINE!I294&gt;BASELINE!J294,FINAL!I294&gt;FINAL!J294),"M.D.","")</f>
        <v/>
      </c>
      <c r="U315" s="428" t="str">
        <f t="shared" si="304"/>
        <v/>
      </c>
      <c r="V315" s="429" t="str">
        <f t="shared" si="305"/>
        <v/>
      </c>
      <c r="W315" s="429" t="str">
        <f t="shared" si="306"/>
        <v/>
      </c>
      <c r="X315" s="430" t="str">
        <f t="shared" si="280"/>
        <v/>
      </c>
      <c r="Y315" s="429" t="str">
        <f t="shared" si="281"/>
        <v/>
      </c>
      <c r="Z315" s="429" t="str">
        <f t="shared" si="282"/>
        <v/>
      </c>
      <c r="AA315" s="429" t="str">
        <f t="shared" si="283"/>
        <v/>
      </c>
      <c r="AB315" s="429" t="str">
        <f t="shared" si="284"/>
        <v/>
      </c>
      <c r="AC315" s="429" t="str">
        <f t="shared" si="285"/>
        <v/>
      </c>
      <c r="AD315" s="429" t="str">
        <f t="shared" si="286"/>
        <v/>
      </c>
      <c r="AE315" s="429" t="str">
        <f t="shared" si="307"/>
        <v/>
      </c>
      <c r="AF315" s="429" t="str">
        <f t="shared" si="297"/>
        <v/>
      </c>
      <c r="AG315" s="429" t="str">
        <f t="shared" si="287"/>
        <v/>
      </c>
      <c r="AH315" s="429" t="str">
        <f t="shared" si="288"/>
        <v/>
      </c>
      <c r="AI315" s="431" t="str">
        <f t="shared" si="298"/>
        <v/>
      </c>
      <c r="AJ315" s="429" t="str">
        <f t="shared" si="308"/>
        <v/>
      </c>
      <c r="AK315" s="429" t="str">
        <f t="shared" si="309"/>
        <v/>
      </c>
      <c r="AL315" s="429" t="str">
        <f t="shared" si="310"/>
        <v/>
      </c>
      <c r="AM315" s="429" t="str">
        <f t="shared" si="311"/>
        <v/>
      </c>
      <c r="AN315" s="432"/>
      <c r="AO315" s="432"/>
      <c r="AP315" s="205"/>
      <c r="AQ315" s="205"/>
      <c r="AR315" s="205"/>
      <c r="AS315" s="205"/>
      <c r="AT315" s="205"/>
      <c r="AU315" s="205"/>
      <c r="AV315" s="205"/>
      <c r="AW315" s="205"/>
      <c r="AX315" s="205"/>
      <c r="AY315" s="205"/>
      <c r="AZ315" s="432"/>
      <c r="BU315" s="152">
        <v>293</v>
      </c>
      <c r="BV315" s="433" t="str">
        <f t="shared" si="299"/>
        <v/>
      </c>
      <c r="BW315" s="433" t="str">
        <f t="shared" si="300"/>
        <v/>
      </c>
      <c r="BX315" s="434" t="str">
        <f t="shared" si="301"/>
        <v/>
      </c>
      <c r="BY315" s="205" t="str">
        <f t="shared" si="289"/>
        <v/>
      </c>
      <c r="BZ315" s="205" t="str">
        <f t="shared" si="290"/>
        <v/>
      </c>
      <c r="CA315" s="207" t="str">
        <f t="shared" si="291"/>
        <v/>
      </c>
      <c r="CB315" s="453" t="str">
        <f>IF(BY315="","",COUNTIF(BY$23:BY314,"&lt;1")+1)</f>
        <v/>
      </c>
      <c r="CC315" s="205" t="str">
        <f t="shared" si="292"/>
        <v/>
      </c>
      <c r="CD315" s="436" t="str">
        <f t="shared" si="293"/>
        <v/>
      </c>
      <c r="CE315" s="433" t="str">
        <f t="shared" si="296"/>
        <v/>
      </c>
      <c r="CF315" s="438" t="str">
        <f t="shared" si="294"/>
        <v/>
      </c>
      <c r="CG315" s="433" t="str">
        <f t="shared" si="295"/>
        <v/>
      </c>
      <c r="CH315" s="439"/>
      <c r="CI315" s="205" t="str">
        <f t="shared" si="312"/>
        <v/>
      </c>
      <c r="CJ315" s="205" t="str">
        <f t="shared" si="313"/>
        <v/>
      </c>
      <c r="CK315" s="205" t="str">
        <f>IF(OR(N315="PIPAY450",N315="PIPAY900"),MRIt(J315,M315,V315,N315),IF(N315="OGFConNEW",MRIt(H315,M315,V315,N315),IF(N315="PIOGFCPAY450",MAX(60,(0.3*J315)+35),"")))</f>
        <v/>
      </c>
      <c r="CL315" s="205" t="str">
        <f t="shared" si="314"/>
        <v/>
      </c>
      <c r="CM315" s="208">
        <f t="shared" si="315"/>
        <v>0</v>
      </c>
      <c r="CN315" s="440" t="str">
        <f>IFERROR(IF(N315="60PAY900",ADJ60x(CM315),IF(N315="75PAY450",ADJ75x(CM315),IF(N315="PIPAY900",ADJPoTthick(CM315,CL315),IF(N315="PIPAY450",ADJPoTthin(CM315,CL315),IF(N315="OGFConNEW",ADJPoTogfc(CL315),""))))),"must corr")</f>
        <v/>
      </c>
      <c r="CO315" s="441" t="str">
        <f t="shared" si="316"/>
        <v/>
      </c>
      <c r="CQ315" s="205" t="str">
        <f t="shared" si="317"/>
        <v/>
      </c>
      <c r="CR315" s="205" t="str">
        <f>IF(OR(N315="PIPAY450",N315="PIPAY900",N315="PIOGFCPAY450",N315="75OGFCPAY450"),MRIt(J315,M315,V315,N315),IF(N315="OGFConNEW",MRIt(H315,M315,V315,N315),""))</f>
        <v/>
      </c>
      <c r="CS315" s="205" t="str">
        <f t="shared" si="318"/>
        <v/>
      </c>
      <c r="CT315" s="208" t="str">
        <f t="shared" si="319"/>
        <v/>
      </c>
      <c r="CU315" s="440" t="str">
        <f>IFERROR(IF(N315="60PAY900",ADJ60x(CT315),IF(N315="75PAY450",ADJ75x(CT315),IF(N315="PIPAY900",ADJPoTthick(CT315,CS315),IF(N315="PIPAY450",ADJPoTthin(CT315,CS315),IF(N315="OGFConNEW",ADJPoTogfc(CS315),""))))),"must corr")</f>
        <v/>
      </c>
      <c r="CV315" s="442" t="str">
        <f t="shared" si="320"/>
        <v/>
      </c>
      <c r="CW315" s="443"/>
      <c r="CY315" s="207"/>
      <c r="CZ315" s="444" t="s">
        <v>1876</v>
      </c>
      <c r="DA315" s="445" t="str">
        <f>IFERROR(IF(AZ315=TRUE,corval(CO315,CV315),CO315),CZ315)</f>
        <v/>
      </c>
      <c r="DB315" s="205" t="b">
        <f t="shared" si="321"/>
        <v>0</v>
      </c>
      <c r="DC315" s="205" t="b">
        <f t="shared" si="322"/>
        <v>1</v>
      </c>
      <c r="DD315" s="205" t="b">
        <f t="shared" si="323"/>
        <v>1</v>
      </c>
      <c r="DE315" s="446" t="str">
        <f t="shared" si="324"/>
        <v/>
      </c>
      <c r="DG315" s="208" t="str">
        <f t="shared" si="325"/>
        <v/>
      </c>
      <c r="DH315" s="208">
        <f t="shared" si="326"/>
        <v>0</v>
      </c>
      <c r="DI315" s="205" t="e">
        <f t="shared" si="327"/>
        <v>#VALUE!</v>
      </c>
      <c r="DJ315" s="205" t="e">
        <f t="shared" si="328"/>
        <v>#VALUE!</v>
      </c>
      <c r="DK315" s="205" t="e">
        <f t="shared" si="329"/>
        <v>#VALUE!</v>
      </c>
      <c r="DM315" s="208">
        <f t="shared" si="330"/>
        <v>0</v>
      </c>
      <c r="DN315" s="208">
        <f t="shared" si="331"/>
        <v>0</v>
      </c>
      <c r="DO315" s="205">
        <f t="shared" si="332"/>
        <v>75</v>
      </c>
      <c r="DP315" s="205">
        <f t="shared" si="333"/>
        <v>0</v>
      </c>
      <c r="DQ315" s="446" t="e">
        <f t="shared" ca="1" si="334"/>
        <v>#NAME?</v>
      </c>
      <c r="DR315" s="446" t="e">
        <f t="shared" ca="1" si="335"/>
        <v>#NAME?</v>
      </c>
      <c r="DT315" s="208">
        <f t="shared" si="336"/>
        <v>0</v>
      </c>
      <c r="DU315" s="446" t="e">
        <f t="shared" ca="1" si="337"/>
        <v>#NAME?</v>
      </c>
      <c r="DV315" s="446" t="e">
        <f t="shared" ca="1" si="338"/>
        <v>#NAME?</v>
      </c>
    </row>
    <row r="316" spans="1:126" ht="16.5" thickBot="1" x14ac:dyDescent="0.3">
      <c r="A316" s="448" t="str">
        <f>IFERROR(ROUNDUP(IF(OR(N316="PIPAY450",N316="PIPAY900"),MRIt(J316,M316,V316,N316),IF(N316="PIOGFCPAY450",MAX(60,(0.3*J316)+35),"")),1),"")</f>
        <v/>
      </c>
      <c r="B316" s="413">
        <v>294</v>
      </c>
      <c r="C316" s="414"/>
      <c r="D316" s="449"/>
      <c r="E316" s="457" t="str">
        <f>IF('EXIST IP'!A295="","",'EXIST IP'!A295)</f>
        <v/>
      </c>
      <c r="F316" s="458" t="str">
        <f>IF('EXIST IP'!B295="","",'EXIST IP'!B295)</f>
        <v/>
      </c>
      <c r="G316" s="458" t="str">
        <f>IF('EXIST IP'!C295="","",'EXIST IP'!C295)</f>
        <v/>
      </c>
      <c r="H316" s="459" t="str">
        <f>IF('EXIST IP'!D295="","",'EXIST IP'!D295)</f>
        <v/>
      </c>
      <c r="I316" s="460" t="str">
        <f>IF(BASELINE!D295="","",BASELINE!D295)</f>
        <v/>
      </c>
      <c r="J316" s="420"/>
      <c r="K316" s="421"/>
      <c r="L316" s="422" t="str">
        <f>IF(FINAL!D295=0,"",FINAL!D295)</f>
        <v/>
      </c>
      <c r="M316" s="421"/>
      <c r="N316" s="421"/>
      <c r="O316" s="421"/>
      <c r="P316" s="423" t="str">
        <f t="shared" si="302"/>
        <v/>
      </c>
      <c r="Q316" s="424" t="str">
        <f t="shared" si="303"/>
        <v/>
      </c>
      <c r="R316" s="456"/>
      <c r="S316" s="452" t="str">
        <f t="shared" si="279"/>
        <v/>
      </c>
      <c r="T316" s="427" t="str">
        <f>IF(OR(BASELINE!I295&gt;BASELINE!J295,FINAL!I295&gt;FINAL!J295),"M.D.","")</f>
        <v/>
      </c>
      <c r="U316" s="428" t="str">
        <f t="shared" si="304"/>
        <v/>
      </c>
      <c r="V316" s="429" t="str">
        <f t="shared" si="305"/>
        <v/>
      </c>
      <c r="W316" s="429" t="str">
        <f t="shared" si="306"/>
        <v/>
      </c>
      <c r="X316" s="430" t="str">
        <f t="shared" si="280"/>
        <v/>
      </c>
      <c r="Y316" s="429" t="str">
        <f t="shared" si="281"/>
        <v/>
      </c>
      <c r="Z316" s="429" t="str">
        <f t="shared" si="282"/>
        <v/>
      </c>
      <c r="AA316" s="429" t="str">
        <f t="shared" si="283"/>
        <v/>
      </c>
      <c r="AB316" s="429" t="str">
        <f t="shared" si="284"/>
        <v/>
      </c>
      <c r="AC316" s="429" t="str">
        <f t="shared" si="285"/>
        <v/>
      </c>
      <c r="AD316" s="429" t="str">
        <f t="shared" si="286"/>
        <v/>
      </c>
      <c r="AE316" s="429" t="str">
        <f t="shared" si="307"/>
        <v/>
      </c>
      <c r="AF316" s="429" t="str">
        <f t="shared" si="297"/>
        <v/>
      </c>
      <c r="AG316" s="429" t="str">
        <f t="shared" si="287"/>
        <v/>
      </c>
      <c r="AH316" s="429" t="str">
        <f t="shared" si="288"/>
        <v/>
      </c>
      <c r="AI316" s="431" t="str">
        <f t="shared" si="298"/>
        <v/>
      </c>
      <c r="AJ316" s="429" t="str">
        <f t="shared" si="308"/>
        <v/>
      </c>
      <c r="AK316" s="429" t="str">
        <f t="shared" si="309"/>
        <v/>
      </c>
      <c r="AL316" s="429" t="str">
        <f t="shared" si="310"/>
        <v/>
      </c>
      <c r="AM316" s="429" t="str">
        <f t="shared" si="311"/>
        <v/>
      </c>
      <c r="AN316" s="432"/>
      <c r="AO316" s="432"/>
      <c r="AP316" s="205"/>
      <c r="AQ316" s="205"/>
      <c r="AR316" s="205"/>
      <c r="AS316" s="205"/>
      <c r="AT316" s="205"/>
      <c r="AU316" s="205"/>
      <c r="AV316" s="205"/>
      <c r="AW316" s="205"/>
      <c r="AX316" s="205"/>
      <c r="AY316" s="205"/>
      <c r="AZ316" s="432"/>
      <c r="BU316" s="152">
        <v>294</v>
      </c>
      <c r="BV316" s="433" t="str">
        <f t="shared" si="299"/>
        <v/>
      </c>
      <c r="BW316" s="433" t="str">
        <f t="shared" si="300"/>
        <v/>
      </c>
      <c r="BX316" s="434" t="str">
        <f t="shared" si="301"/>
        <v/>
      </c>
      <c r="BY316" s="205" t="str">
        <f t="shared" si="289"/>
        <v/>
      </c>
      <c r="BZ316" s="205" t="str">
        <f t="shared" si="290"/>
        <v/>
      </c>
      <c r="CA316" s="207" t="str">
        <f t="shared" si="291"/>
        <v/>
      </c>
      <c r="CB316" s="453" t="str">
        <f>IF(BY316="","",COUNTIF(BY$23:BY315,"&lt;1")+1)</f>
        <v/>
      </c>
      <c r="CC316" s="205" t="str">
        <f t="shared" si="292"/>
        <v/>
      </c>
      <c r="CD316" s="436" t="str">
        <f t="shared" si="293"/>
        <v/>
      </c>
      <c r="CE316" s="433" t="str">
        <f t="shared" si="296"/>
        <v/>
      </c>
      <c r="CF316" s="438" t="str">
        <f t="shared" si="294"/>
        <v/>
      </c>
      <c r="CG316" s="433" t="str">
        <f t="shared" si="295"/>
        <v/>
      </c>
      <c r="CH316" s="439"/>
      <c r="CI316" s="205" t="str">
        <f t="shared" si="312"/>
        <v/>
      </c>
      <c r="CJ316" s="205" t="str">
        <f t="shared" si="313"/>
        <v/>
      </c>
      <c r="CK316" s="205" t="str">
        <f>IF(OR(N316="PIPAY450",N316="PIPAY900"),MRIt(J316,M316,V316,N316),IF(N316="OGFConNEW",MRIt(H316,M316,V316,N316),IF(N316="PIOGFCPAY450",MAX(60,(0.3*J316)+35),"")))</f>
        <v/>
      </c>
      <c r="CL316" s="205" t="str">
        <f t="shared" si="314"/>
        <v/>
      </c>
      <c r="CM316" s="208">
        <f t="shared" si="315"/>
        <v>0</v>
      </c>
      <c r="CN316" s="440" t="str">
        <f>IFERROR(IF(N316="60PAY900",ADJ60x(CM316),IF(N316="75PAY450",ADJ75x(CM316),IF(N316="PIPAY900",ADJPoTthick(CM316,CL316),IF(N316="PIPAY450",ADJPoTthin(CM316,CL316),IF(N316="OGFConNEW",ADJPoTogfc(CL316),""))))),"must corr")</f>
        <v/>
      </c>
      <c r="CO316" s="441" t="str">
        <f t="shared" si="316"/>
        <v/>
      </c>
      <c r="CQ316" s="205" t="str">
        <f t="shared" si="317"/>
        <v/>
      </c>
      <c r="CR316" s="205" t="str">
        <f>IF(OR(N316="PIPAY450",N316="PIPAY900",N316="PIOGFCPAY450",N316="75OGFCPAY450"),MRIt(J316,M316,V316,N316),IF(N316="OGFConNEW",MRIt(H316,M316,V316,N316),""))</f>
        <v/>
      </c>
      <c r="CS316" s="205" t="str">
        <f t="shared" si="318"/>
        <v/>
      </c>
      <c r="CT316" s="208" t="str">
        <f t="shared" si="319"/>
        <v/>
      </c>
      <c r="CU316" s="440" t="str">
        <f>IFERROR(IF(N316="60PAY900",ADJ60x(CT316),IF(N316="75PAY450",ADJ75x(CT316),IF(N316="PIPAY900",ADJPoTthick(CT316,CS316),IF(N316="PIPAY450",ADJPoTthin(CT316,CS316),IF(N316="OGFConNEW",ADJPoTogfc(CS316),""))))),"must corr")</f>
        <v/>
      </c>
      <c r="CV316" s="442" t="str">
        <f t="shared" si="320"/>
        <v/>
      </c>
      <c r="CW316" s="443"/>
      <c r="CY316" s="207"/>
      <c r="CZ316" s="444" t="s">
        <v>1876</v>
      </c>
      <c r="DA316" s="445" t="str">
        <f>IFERROR(IF(AZ316=TRUE,corval(CO316,CV316),CO316),CZ316)</f>
        <v/>
      </c>
      <c r="DB316" s="205" t="b">
        <f t="shared" si="321"/>
        <v>0</v>
      </c>
      <c r="DC316" s="205" t="b">
        <f t="shared" si="322"/>
        <v>1</v>
      </c>
      <c r="DD316" s="205" t="b">
        <f t="shared" si="323"/>
        <v>1</v>
      </c>
      <c r="DE316" s="446" t="str">
        <f t="shared" si="324"/>
        <v/>
      </c>
      <c r="DG316" s="208" t="str">
        <f t="shared" si="325"/>
        <v/>
      </c>
      <c r="DH316" s="208">
        <f t="shared" si="326"/>
        <v>0</v>
      </c>
      <c r="DI316" s="205" t="e">
        <f t="shared" si="327"/>
        <v>#VALUE!</v>
      </c>
      <c r="DJ316" s="205" t="e">
        <f t="shared" si="328"/>
        <v>#VALUE!</v>
      </c>
      <c r="DK316" s="205" t="e">
        <f t="shared" si="329"/>
        <v>#VALUE!</v>
      </c>
      <c r="DM316" s="208">
        <f t="shared" si="330"/>
        <v>0</v>
      </c>
      <c r="DN316" s="208">
        <f t="shared" si="331"/>
        <v>0</v>
      </c>
      <c r="DO316" s="205">
        <f t="shared" si="332"/>
        <v>75</v>
      </c>
      <c r="DP316" s="205">
        <f t="shared" si="333"/>
        <v>0</v>
      </c>
      <c r="DQ316" s="446" t="e">
        <f t="shared" ca="1" si="334"/>
        <v>#NAME?</v>
      </c>
      <c r="DR316" s="446" t="e">
        <f t="shared" ca="1" si="335"/>
        <v>#NAME?</v>
      </c>
      <c r="DT316" s="208">
        <f t="shared" si="336"/>
        <v>0</v>
      </c>
      <c r="DU316" s="446" t="e">
        <f t="shared" ca="1" si="337"/>
        <v>#NAME?</v>
      </c>
      <c r="DV316" s="446" t="e">
        <f t="shared" ca="1" si="338"/>
        <v>#NAME?</v>
      </c>
    </row>
    <row r="317" spans="1:126" ht="15" customHeight="1" x14ac:dyDescent="0.25">
      <c r="A317" s="448" t="str">
        <f>IFERROR(ROUNDUP(IF(OR(N317="PIPAY450",N317="PIPAY900"),MRIt(J317,M317,V317,N317),IF(N317="PIOGFCPAY450",MAX(60,(0.3*J317)+35),"")),1),"")</f>
        <v/>
      </c>
      <c r="B317" s="413">
        <v>295</v>
      </c>
      <c r="C317" s="414"/>
      <c r="D317" s="449"/>
      <c r="E317" s="416" t="str">
        <f>IF('EXIST IP'!A296="","",'EXIST IP'!A296)</f>
        <v/>
      </c>
      <c r="F317" s="450" t="str">
        <f>IF('EXIST IP'!B296="","",'EXIST IP'!B296)</f>
        <v/>
      </c>
      <c r="G317" s="450" t="str">
        <f>IF('EXIST IP'!C296="","",'EXIST IP'!C296)</f>
        <v/>
      </c>
      <c r="H317" s="418" t="str">
        <f>IF('EXIST IP'!D296="","",'EXIST IP'!D296)</f>
        <v/>
      </c>
      <c r="I317" s="451" t="str">
        <f>IF(BASELINE!D296="","",BASELINE!D296)</f>
        <v/>
      </c>
      <c r="J317" s="420"/>
      <c r="K317" s="421"/>
      <c r="L317" s="422" t="str">
        <f>IF(FINAL!D296=0,"",FINAL!D296)</f>
        <v/>
      </c>
      <c r="M317" s="421"/>
      <c r="N317" s="421"/>
      <c r="O317" s="421"/>
      <c r="P317" s="423" t="str">
        <f t="shared" si="302"/>
        <v/>
      </c>
      <c r="Q317" s="424" t="str">
        <f t="shared" si="303"/>
        <v/>
      </c>
      <c r="R317" s="456"/>
      <c r="S317" s="452" t="str">
        <f t="shared" si="279"/>
        <v/>
      </c>
      <c r="T317" s="427" t="str">
        <f>IF(OR(BASELINE!I296&gt;BASELINE!J296,FINAL!I296&gt;FINAL!J296),"M.D.","")</f>
        <v/>
      </c>
      <c r="U317" s="428" t="str">
        <f t="shared" si="304"/>
        <v/>
      </c>
      <c r="V317" s="429" t="str">
        <f t="shared" si="305"/>
        <v/>
      </c>
      <c r="W317" s="429" t="str">
        <f t="shared" si="306"/>
        <v/>
      </c>
      <c r="X317" s="430" t="str">
        <f t="shared" si="280"/>
        <v/>
      </c>
      <c r="Y317" s="429" t="str">
        <f t="shared" si="281"/>
        <v/>
      </c>
      <c r="Z317" s="429" t="str">
        <f t="shared" si="282"/>
        <v/>
      </c>
      <c r="AA317" s="429" t="str">
        <f t="shared" si="283"/>
        <v/>
      </c>
      <c r="AB317" s="429" t="str">
        <f t="shared" si="284"/>
        <v/>
      </c>
      <c r="AC317" s="429" t="str">
        <f t="shared" si="285"/>
        <v/>
      </c>
      <c r="AD317" s="429" t="str">
        <f t="shared" si="286"/>
        <v/>
      </c>
      <c r="AE317" s="429" t="str">
        <f t="shared" si="307"/>
        <v/>
      </c>
      <c r="AF317" s="429" t="str">
        <f t="shared" si="297"/>
        <v/>
      </c>
      <c r="AG317" s="429" t="str">
        <f t="shared" si="287"/>
        <v/>
      </c>
      <c r="AH317" s="429" t="str">
        <f t="shared" si="288"/>
        <v/>
      </c>
      <c r="AI317" s="431" t="str">
        <f t="shared" si="298"/>
        <v/>
      </c>
      <c r="AJ317" s="429" t="str">
        <f t="shared" si="308"/>
        <v/>
      </c>
      <c r="AK317" s="429" t="str">
        <f t="shared" si="309"/>
        <v/>
      </c>
      <c r="AL317" s="429" t="str">
        <f t="shared" si="310"/>
        <v/>
      </c>
      <c r="AM317" s="429" t="str">
        <f t="shared" si="311"/>
        <v/>
      </c>
      <c r="AN317" s="432"/>
      <c r="AO317" s="432"/>
      <c r="AP317" s="205"/>
      <c r="AQ317" s="205"/>
      <c r="AR317" s="205"/>
      <c r="AS317" s="205"/>
      <c r="AT317" s="205"/>
      <c r="AU317" s="205"/>
      <c r="AV317" s="205"/>
      <c r="AW317" s="205"/>
      <c r="AX317" s="205"/>
      <c r="AY317" s="205"/>
      <c r="AZ317" s="432"/>
      <c r="BU317" s="152">
        <v>295</v>
      </c>
      <c r="BV317" s="433" t="str">
        <f t="shared" si="299"/>
        <v/>
      </c>
      <c r="BW317" s="433" t="str">
        <f t="shared" si="300"/>
        <v/>
      </c>
      <c r="BX317" s="434" t="str">
        <f t="shared" si="301"/>
        <v/>
      </c>
      <c r="BY317" s="205" t="str">
        <f t="shared" si="289"/>
        <v/>
      </c>
      <c r="BZ317" s="205" t="str">
        <f t="shared" si="290"/>
        <v/>
      </c>
      <c r="CA317" s="207" t="str">
        <f t="shared" si="291"/>
        <v/>
      </c>
      <c r="CB317" s="453" t="str">
        <f>IF(BY317="","",COUNTIF(BY$23:BY316,"&lt;1")+1)</f>
        <v/>
      </c>
      <c r="CC317" s="205" t="str">
        <f t="shared" si="292"/>
        <v/>
      </c>
      <c r="CD317" s="436" t="str">
        <f t="shared" si="293"/>
        <v/>
      </c>
      <c r="CE317" s="433" t="str">
        <f t="shared" si="296"/>
        <v/>
      </c>
      <c r="CF317" s="438" t="str">
        <f t="shared" si="294"/>
        <v/>
      </c>
      <c r="CG317" s="433" t="str">
        <f t="shared" si="295"/>
        <v/>
      </c>
      <c r="CH317" s="439"/>
      <c r="CI317" s="205" t="str">
        <f t="shared" si="312"/>
        <v/>
      </c>
      <c r="CJ317" s="205" t="str">
        <f t="shared" si="313"/>
        <v/>
      </c>
      <c r="CK317" s="205" t="str">
        <f>IF(OR(N317="PIPAY450",N317="PIPAY900"),MRIt(J317,M317,V317,N317),IF(N317="OGFConNEW",MRIt(H317,M317,V317,N317),IF(N317="PIOGFCPAY450",MAX(60,(0.3*J317)+35),"")))</f>
        <v/>
      </c>
      <c r="CL317" s="205" t="str">
        <f t="shared" si="314"/>
        <v/>
      </c>
      <c r="CM317" s="208">
        <f t="shared" si="315"/>
        <v>0</v>
      </c>
      <c r="CN317" s="440" t="str">
        <f>IFERROR(IF(N317="60PAY900",ADJ60x(CM317),IF(N317="75PAY450",ADJ75x(CM317),IF(N317="PIPAY900",ADJPoTthick(CM317,CL317),IF(N317="PIPAY450",ADJPoTthin(CM317,CL317),IF(N317="OGFConNEW",ADJPoTogfc(CL317),""))))),"must corr")</f>
        <v/>
      </c>
      <c r="CO317" s="441" t="str">
        <f t="shared" si="316"/>
        <v/>
      </c>
      <c r="CQ317" s="205" t="str">
        <f t="shared" si="317"/>
        <v/>
      </c>
      <c r="CR317" s="205" t="str">
        <f>IF(OR(N317="PIPAY450",N317="PIPAY900",N317="PIOGFCPAY450",N317="75OGFCPAY450"),MRIt(J317,M317,V317,N317),IF(N317="OGFConNEW",MRIt(H317,M317,V317,N317),""))</f>
        <v/>
      </c>
      <c r="CS317" s="205" t="str">
        <f t="shared" si="318"/>
        <v/>
      </c>
      <c r="CT317" s="208" t="str">
        <f t="shared" si="319"/>
        <v/>
      </c>
      <c r="CU317" s="440" t="str">
        <f>IFERROR(IF(N317="60PAY900",ADJ60x(CT317),IF(N317="75PAY450",ADJ75x(CT317),IF(N317="PIPAY900",ADJPoTthick(CT317,CS317),IF(N317="PIPAY450",ADJPoTthin(CT317,CS317),IF(N317="OGFConNEW",ADJPoTogfc(CS317),""))))),"must corr")</f>
        <v/>
      </c>
      <c r="CV317" s="442" t="str">
        <f t="shared" si="320"/>
        <v/>
      </c>
      <c r="CW317" s="443"/>
      <c r="CY317" s="207"/>
      <c r="CZ317" s="444" t="s">
        <v>1876</v>
      </c>
      <c r="DA317" s="445" t="str">
        <f>IFERROR(IF(AZ317=TRUE,corval(CO317,CV317),CO317),CZ317)</f>
        <v/>
      </c>
      <c r="DB317" s="205" t="b">
        <f t="shared" si="321"/>
        <v>0</v>
      </c>
      <c r="DC317" s="205" t="b">
        <f t="shared" si="322"/>
        <v>1</v>
      </c>
      <c r="DD317" s="205" t="b">
        <f t="shared" si="323"/>
        <v>1</v>
      </c>
      <c r="DE317" s="446" t="str">
        <f t="shared" si="324"/>
        <v/>
      </c>
      <c r="DG317" s="208" t="str">
        <f t="shared" si="325"/>
        <v/>
      </c>
      <c r="DH317" s="208">
        <f t="shared" si="326"/>
        <v>0</v>
      </c>
      <c r="DI317" s="205" t="e">
        <f t="shared" si="327"/>
        <v>#VALUE!</v>
      </c>
      <c r="DJ317" s="205" t="e">
        <f t="shared" si="328"/>
        <v>#VALUE!</v>
      </c>
      <c r="DK317" s="205" t="e">
        <f t="shared" si="329"/>
        <v>#VALUE!</v>
      </c>
      <c r="DM317" s="208">
        <f t="shared" si="330"/>
        <v>0</v>
      </c>
      <c r="DN317" s="208">
        <f t="shared" si="331"/>
        <v>0</v>
      </c>
      <c r="DO317" s="205">
        <f t="shared" si="332"/>
        <v>75</v>
      </c>
      <c r="DP317" s="205">
        <f t="shared" si="333"/>
        <v>0</v>
      </c>
      <c r="DQ317" s="446" t="e">
        <f t="shared" ca="1" si="334"/>
        <v>#NAME?</v>
      </c>
      <c r="DR317" s="446" t="e">
        <f t="shared" ca="1" si="335"/>
        <v>#NAME?</v>
      </c>
      <c r="DT317" s="208">
        <f t="shared" si="336"/>
        <v>0</v>
      </c>
      <c r="DU317" s="446" t="e">
        <f t="shared" ca="1" si="337"/>
        <v>#NAME?</v>
      </c>
      <c r="DV317" s="446" t="e">
        <f t="shared" ca="1" si="338"/>
        <v>#NAME?</v>
      </c>
    </row>
    <row r="318" spans="1:126" ht="16.5" thickBot="1" x14ac:dyDescent="0.3">
      <c r="A318" s="448" t="str">
        <f>IFERROR(ROUNDUP(IF(OR(N318="PIPAY450",N318="PIPAY900"),MRIt(J318,M318,V318,N318),IF(N318="PIOGFCPAY450",MAX(60,(0.3*J318)+35),"")),1),"")</f>
        <v/>
      </c>
      <c r="B318" s="413">
        <v>296</v>
      </c>
      <c r="C318" s="414"/>
      <c r="D318" s="449"/>
      <c r="E318" s="457" t="str">
        <f>IF('EXIST IP'!A297="","",'EXIST IP'!A297)</f>
        <v/>
      </c>
      <c r="F318" s="458" t="str">
        <f>IF('EXIST IP'!B297="","",'EXIST IP'!B297)</f>
        <v/>
      </c>
      <c r="G318" s="458" t="str">
        <f>IF('EXIST IP'!C297="","",'EXIST IP'!C297)</f>
        <v/>
      </c>
      <c r="H318" s="459" t="str">
        <f>IF('EXIST IP'!D297="","",'EXIST IP'!D297)</f>
        <v/>
      </c>
      <c r="I318" s="460" t="str">
        <f>IF(BASELINE!D297="","",BASELINE!D297)</f>
        <v/>
      </c>
      <c r="J318" s="420"/>
      <c r="K318" s="421"/>
      <c r="L318" s="422" t="str">
        <f>IF(FINAL!D297=0,"",FINAL!D297)</f>
        <v/>
      </c>
      <c r="M318" s="421"/>
      <c r="N318" s="421"/>
      <c r="O318" s="421"/>
      <c r="P318" s="423" t="str">
        <f t="shared" si="302"/>
        <v/>
      </c>
      <c r="Q318" s="424" t="str">
        <f t="shared" si="303"/>
        <v/>
      </c>
      <c r="R318" s="456"/>
      <c r="S318" s="452" t="str">
        <f t="shared" si="279"/>
        <v/>
      </c>
      <c r="T318" s="427" t="str">
        <f>IF(OR(BASELINE!I297&gt;BASELINE!J297,FINAL!I297&gt;FINAL!J297),"M.D.","")</f>
        <v/>
      </c>
      <c r="U318" s="428" t="str">
        <f t="shared" si="304"/>
        <v/>
      </c>
      <c r="V318" s="429" t="str">
        <f t="shared" si="305"/>
        <v/>
      </c>
      <c r="W318" s="429" t="str">
        <f t="shared" si="306"/>
        <v/>
      </c>
      <c r="X318" s="430" t="str">
        <f t="shared" si="280"/>
        <v/>
      </c>
      <c r="Y318" s="429" t="str">
        <f t="shared" si="281"/>
        <v/>
      </c>
      <c r="Z318" s="429" t="str">
        <f t="shared" si="282"/>
        <v/>
      </c>
      <c r="AA318" s="429" t="str">
        <f t="shared" si="283"/>
        <v/>
      </c>
      <c r="AB318" s="429" t="str">
        <f t="shared" si="284"/>
        <v/>
      </c>
      <c r="AC318" s="429" t="str">
        <f t="shared" si="285"/>
        <v/>
      </c>
      <c r="AD318" s="429" t="str">
        <f t="shared" si="286"/>
        <v/>
      </c>
      <c r="AE318" s="429" t="str">
        <f t="shared" si="307"/>
        <v/>
      </c>
      <c r="AF318" s="429" t="str">
        <f t="shared" si="297"/>
        <v/>
      </c>
      <c r="AG318" s="429" t="str">
        <f t="shared" si="287"/>
        <v/>
      </c>
      <c r="AH318" s="429" t="str">
        <f t="shared" si="288"/>
        <v/>
      </c>
      <c r="AI318" s="431" t="str">
        <f t="shared" si="298"/>
        <v/>
      </c>
      <c r="AJ318" s="429" t="str">
        <f t="shared" si="308"/>
        <v/>
      </c>
      <c r="AK318" s="429" t="str">
        <f t="shared" si="309"/>
        <v/>
      </c>
      <c r="AL318" s="429" t="str">
        <f t="shared" si="310"/>
        <v/>
      </c>
      <c r="AM318" s="429" t="str">
        <f t="shared" si="311"/>
        <v/>
      </c>
      <c r="AN318" s="432"/>
      <c r="AO318" s="432"/>
      <c r="AP318" s="205"/>
      <c r="AQ318" s="205"/>
      <c r="AR318" s="205"/>
      <c r="AS318" s="205"/>
      <c r="AT318" s="205"/>
      <c r="AU318" s="205"/>
      <c r="AV318" s="205"/>
      <c r="AW318" s="205"/>
      <c r="AX318" s="205"/>
      <c r="AY318" s="205"/>
      <c r="AZ318" s="432"/>
      <c r="BU318" s="152">
        <v>296</v>
      </c>
      <c r="BV318" s="433" t="str">
        <f t="shared" si="299"/>
        <v/>
      </c>
      <c r="BW318" s="433" t="str">
        <f t="shared" si="300"/>
        <v/>
      </c>
      <c r="BX318" s="434" t="str">
        <f t="shared" si="301"/>
        <v/>
      </c>
      <c r="BY318" s="205" t="str">
        <f t="shared" si="289"/>
        <v/>
      </c>
      <c r="BZ318" s="205" t="str">
        <f t="shared" si="290"/>
        <v/>
      </c>
      <c r="CA318" s="207" t="str">
        <f t="shared" si="291"/>
        <v/>
      </c>
      <c r="CB318" s="453" t="str">
        <f>IF(BY318="","",COUNTIF(BY$23:BY317,"&lt;1")+1)</f>
        <v/>
      </c>
      <c r="CC318" s="205" t="str">
        <f t="shared" si="292"/>
        <v/>
      </c>
      <c r="CD318" s="436" t="str">
        <f t="shared" si="293"/>
        <v/>
      </c>
      <c r="CE318" s="433" t="str">
        <f t="shared" si="296"/>
        <v/>
      </c>
      <c r="CF318" s="438" t="str">
        <f t="shared" si="294"/>
        <v/>
      </c>
      <c r="CG318" s="433" t="str">
        <f t="shared" si="295"/>
        <v/>
      </c>
      <c r="CH318" s="439"/>
      <c r="CI318" s="205" t="str">
        <f t="shared" si="312"/>
        <v/>
      </c>
      <c r="CJ318" s="205" t="str">
        <f t="shared" si="313"/>
        <v/>
      </c>
      <c r="CK318" s="205" t="str">
        <f>IF(OR(N318="PIPAY450",N318="PIPAY900"),MRIt(J318,M318,V318,N318),IF(N318="OGFConNEW",MRIt(H318,M318,V318,N318),IF(N318="PIOGFCPAY450",MAX(60,(0.3*J318)+35),"")))</f>
        <v/>
      </c>
      <c r="CL318" s="205" t="str">
        <f t="shared" si="314"/>
        <v/>
      </c>
      <c r="CM318" s="208">
        <f t="shared" si="315"/>
        <v>0</v>
      </c>
      <c r="CN318" s="440" t="str">
        <f>IFERROR(IF(N318="60PAY900",ADJ60x(CM318),IF(N318="75PAY450",ADJ75x(CM318),IF(N318="PIPAY900",ADJPoTthick(CM318,CL318),IF(N318="PIPAY450",ADJPoTthin(CM318,CL318),IF(N318="OGFConNEW",ADJPoTogfc(CL318),""))))),"must corr")</f>
        <v/>
      </c>
      <c r="CO318" s="441" t="str">
        <f t="shared" si="316"/>
        <v/>
      </c>
      <c r="CQ318" s="205" t="str">
        <f t="shared" si="317"/>
        <v/>
      </c>
      <c r="CR318" s="205" t="str">
        <f>IF(OR(N318="PIPAY450",N318="PIPAY900",N318="PIOGFCPAY450",N318="75OGFCPAY450"),MRIt(J318,M318,V318,N318),IF(N318="OGFConNEW",MRIt(H318,M318,V318,N318),""))</f>
        <v/>
      </c>
      <c r="CS318" s="205" t="str">
        <f t="shared" si="318"/>
        <v/>
      </c>
      <c r="CT318" s="208" t="str">
        <f t="shared" si="319"/>
        <v/>
      </c>
      <c r="CU318" s="440" t="str">
        <f>IFERROR(IF(N318="60PAY900",ADJ60x(CT318),IF(N318="75PAY450",ADJ75x(CT318),IF(N318="PIPAY900",ADJPoTthick(CT318,CS318),IF(N318="PIPAY450",ADJPoTthin(CT318,CS318),IF(N318="OGFConNEW",ADJPoTogfc(CS318),""))))),"must corr")</f>
        <v/>
      </c>
      <c r="CV318" s="442" t="str">
        <f t="shared" si="320"/>
        <v/>
      </c>
      <c r="CW318" s="443"/>
      <c r="CY318" s="207"/>
      <c r="CZ318" s="444" t="s">
        <v>1876</v>
      </c>
      <c r="DA318" s="445" t="str">
        <f>IFERROR(IF(AZ318=TRUE,corval(CO318,CV318),CO318),CZ318)</f>
        <v/>
      </c>
      <c r="DB318" s="205" t="b">
        <f t="shared" si="321"/>
        <v>0</v>
      </c>
      <c r="DC318" s="205" t="b">
        <f t="shared" si="322"/>
        <v>1</v>
      </c>
      <c r="DD318" s="205" t="b">
        <f t="shared" si="323"/>
        <v>1</v>
      </c>
      <c r="DE318" s="446" t="str">
        <f t="shared" si="324"/>
        <v/>
      </c>
      <c r="DG318" s="208" t="str">
        <f t="shared" si="325"/>
        <v/>
      </c>
      <c r="DH318" s="208">
        <f t="shared" si="326"/>
        <v>0</v>
      </c>
      <c r="DI318" s="205" t="e">
        <f t="shared" si="327"/>
        <v>#VALUE!</v>
      </c>
      <c r="DJ318" s="205" t="e">
        <f t="shared" si="328"/>
        <v>#VALUE!</v>
      </c>
      <c r="DK318" s="205" t="e">
        <f t="shared" si="329"/>
        <v>#VALUE!</v>
      </c>
      <c r="DM318" s="208">
        <f t="shared" si="330"/>
        <v>0</v>
      </c>
      <c r="DN318" s="208">
        <f t="shared" si="331"/>
        <v>0</v>
      </c>
      <c r="DO318" s="205">
        <f t="shared" si="332"/>
        <v>75</v>
      </c>
      <c r="DP318" s="205">
        <f t="shared" si="333"/>
        <v>0</v>
      </c>
      <c r="DQ318" s="446" t="e">
        <f t="shared" ca="1" si="334"/>
        <v>#NAME?</v>
      </c>
      <c r="DR318" s="446" t="e">
        <f t="shared" ca="1" si="335"/>
        <v>#NAME?</v>
      </c>
      <c r="DT318" s="208">
        <f t="shared" si="336"/>
        <v>0</v>
      </c>
      <c r="DU318" s="446" t="e">
        <f t="shared" ca="1" si="337"/>
        <v>#NAME?</v>
      </c>
      <c r="DV318" s="446" t="e">
        <f t="shared" ca="1" si="338"/>
        <v>#NAME?</v>
      </c>
    </row>
    <row r="319" spans="1:126" ht="15.75" x14ac:dyDescent="0.25">
      <c r="A319" s="448" t="str">
        <f>IFERROR(ROUNDUP(IF(OR(N319="PIPAY450",N319="PIPAY900"),MRIt(J319,M319,V319,N319),IF(N319="PIOGFCPAY450",MAX(60,(0.3*J319)+35),"")),1),"")</f>
        <v/>
      </c>
      <c r="B319" s="413">
        <v>297</v>
      </c>
      <c r="C319" s="414"/>
      <c r="D319" s="449"/>
      <c r="E319" s="416" t="str">
        <f>IF('EXIST IP'!A298="","",'EXIST IP'!A298)</f>
        <v/>
      </c>
      <c r="F319" s="450" t="str">
        <f>IF('EXIST IP'!B298="","",'EXIST IP'!B298)</f>
        <v/>
      </c>
      <c r="G319" s="450" t="str">
        <f>IF('EXIST IP'!C298="","",'EXIST IP'!C298)</f>
        <v/>
      </c>
      <c r="H319" s="418" t="str">
        <f>IF('EXIST IP'!D298="","",'EXIST IP'!D298)</f>
        <v/>
      </c>
      <c r="I319" s="451" t="str">
        <f>IF(BASELINE!D298="","",BASELINE!D298)</f>
        <v/>
      </c>
      <c r="J319" s="420"/>
      <c r="K319" s="421"/>
      <c r="L319" s="422" t="str">
        <f>IF(FINAL!D298=0,"",FINAL!D298)</f>
        <v/>
      </c>
      <c r="M319" s="421"/>
      <c r="N319" s="421"/>
      <c r="O319" s="421"/>
      <c r="P319" s="423" t="str">
        <f t="shared" si="302"/>
        <v/>
      </c>
      <c r="Q319" s="424" t="str">
        <f t="shared" si="303"/>
        <v/>
      </c>
      <c r="R319" s="456"/>
      <c r="S319" s="452" t="str">
        <f t="shared" si="279"/>
        <v/>
      </c>
      <c r="T319" s="427" t="str">
        <f>IF(OR(BASELINE!I298&gt;BASELINE!J298,FINAL!I298&gt;FINAL!J298),"M.D.","")</f>
        <v/>
      </c>
      <c r="U319" s="428" t="str">
        <f t="shared" si="304"/>
        <v/>
      </c>
      <c r="V319" s="429" t="str">
        <f t="shared" si="305"/>
        <v/>
      </c>
      <c r="W319" s="429" t="str">
        <f t="shared" si="306"/>
        <v/>
      </c>
      <c r="X319" s="430" t="str">
        <f t="shared" si="280"/>
        <v/>
      </c>
      <c r="Y319" s="429" t="str">
        <f t="shared" si="281"/>
        <v/>
      </c>
      <c r="Z319" s="429" t="str">
        <f t="shared" si="282"/>
        <v/>
      </c>
      <c r="AA319" s="429" t="str">
        <f t="shared" si="283"/>
        <v/>
      </c>
      <c r="AB319" s="429" t="str">
        <f t="shared" si="284"/>
        <v/>
      </c>
      <c r="AC319" s="429" t="str">
        <f t="shared" si="285"/>
        <v/>
      </c>
      <c r="AD319" s="429" t="str">
        <f t="shared" si="286"/>
        <v/>
      </c>
      <c r="AE319" s="429" t="str">
        <f t="shared" si="307"/>
        <v/>
      </c>
      <c r="AF319" s="429" t="str">
        <f t="shared" si="297"/>
        <v/>
      </c>
      <c r="AG319" s="429" t="str">
        <f t="shared" si="287"/>
        <v/>
      </c>
      <c r="AH319" s="429" t="str">
        <f t="shared" si="288"/>
        <v/>
      </c>
      <c r="AI319" s="431" t="str">
        <f t="shared" si="298"/>
        <v/>
      </c>
      <c r="AJ319" s="429" t="str">
        <f t="shared" si="308"/>
        <v/>
      </c>
      <c r="AK319" s="429" t="str">
        <f t="shared" si="309"/>
        <v/>
      </c>
      <c r="AL319" s="429" t="str">
        <f t="shared" si="310"/>
        <v/>
      </c>
      <c r="AM319" s="429" t="str">
        <f t="shared" si="311"/>
        <v/>
      </c>
      <c r="AN319" s="432"/>
      <c r="AO319" s="432"/>
      <c r="AP319" s="205"/>
      <c r="AQ319" s="205"/>
      <c r="AR319" s="205"/>
      <c r="AS319" s="205"/>
      <c r="AT319" s="205"/>
      <c r="AU319" s="205"/>
      <c r="AV319" s="205"/>
      <c r="AW319" s="205"/>
      <c r="AX319" s="205"/>
      <c r="AY319" s="205"/>
      <c r="AZ319" s="432"/>
      <c r="BU319" s="152">
        <v>297</v>
      </c>
      <c r="BV319" s="433" t="str">
        <f t="shared" si="299"/>
        <v/>
      </c>
      <c r="BW319" s="433" t="str">
        <f t="shared" si="300"/>
        <v/>
      </c>
      <c r="BX319" s="434" t="str">
        <f t="shared" si="301"/>
        <v/>
      </c>
      <c r="BY319" s="205" t="str">
        <f t="shared" si="289"/>
        <v/>
      </c>
      <c r="BZ319" s="205" t="str">
        <f t="shared" si="290"/>
        <v/>
      </c>
      <c r="CA319" s="207" t="str">
        <f t="shared" si="291"/>
        <v/>
      </c>
      <c r="CB319" s="453" t="str">
        <f>IF(BY319="","",COUNTIF(BY$23:BY318,"&lt;1")+1)</f>
        <v/>
      </c>
      <c r="CC319" s="205" t="str">
        <f t="shared" si="292"/>
        <v/>
      </c>
      <c r="CD319" s="436" t="str">
        <f t="shared" si="293"/>
        <v/>
      </c>
      <c r="CE319" s="433" t="str">
        <f t="shared" si="296"/>
        <v/>
      </c>
      <c r="CF319" s="438" t="str">
        <f t="shared" si="294"/>
        <v/>
      </c>
      <c r="CG319" s="433" t="str">
        <f t="shared" si="295"/>
        <v/>
      </c>
      <c r="CH319" s="439"/>
      <c r="CI319" s="205" t="str">
        <f t="shared" si="312"/>
        <v/>
      </c>
      <c r="CJ319" s="205" t="str">
        <f t="shared" si="313"/>
        <v/>
      </c>
      <c r="CK319" s="205" t="str">
        <f>IF(OR(N319="PIPAY450",N319="PIPAY900"),MRIt(J319,M319,V319,N319),IF(N319="OGFConNEW",MRIt(H319,M319,V319,N319),IF(N319="PIOGFCPAY450",MAX(60,(0.3*J319)+35),"")))</f>
        <v/>
      </c>
      <c r="CL319" s="205" t="str">
        <f t="shared" si="314"/>
        <v/>
      </c>
      <c r="CM319" s="208">
        <f t="shared" si="315"/>
        <v>0</v>
      </c>
      <c r="CN319" s="440" t="str">
        <f>IFERROR(IF(N319="60PAY900",ADJ60x(CM319),IF(N319="75PAY450",ADJ75x(CM319),IF(N319="PIPAY900",ADJPoTthick(CM319,CL319),IF(N319="PIPAY450",ADJPoTthin(CM319,CL319),IF(N319="OGFConNEW",ADJPoTogfc(CL319),""))))),"must corr")</f>
        <v/>
      </c>
      <c r="CO319" s="441" t="str">
        <f t="shared" si="316"/>
        <v/>
      </c>
      <c r="CQ319" s="205" t="str">
        <f t="shared" si="317"/>
        <v/>
      </c>
      <c r="CR319" s="205" t="str">
        <f>IF(OR(N319="PIPAY450",N319="PIPAY900",N319="PIOGFCPAY450",N319="75OGFCPAY450"),MRIt(J319,M319,V319,N319),IF(N319="OGFConNEW",MRIt(H319,M319,V319,N319),""))</f>
        <v/>
      </c>
      <c r="CS319" s="205" t="str">
        <f t="shared" si="318"/>
        <v/>
      </c>
      <c r="CT319" s="208" t="str">
        <f t="shared" si="319"/>
        <v/>
      </c>
      <c r="CU319" s="440" t="str">
        <f>IFERROR(IF(N319="60PAY900",ADJ60x(CT319),IF(N319="75PAY450",ADJ75x(CT319),IF(N319="PIPAY900",ADJPoTthick(CT319,CS319),IF(N319="PIPAY450",ADJPoTthin(CT319,CS319),IF(N319="OGFConNEW",ADJPoTogfc(CS319),""))))),"must corr")</f>
        <v/>
      </c>
      <c r="CV319" s="442" t="str">
        <f t="shared" si="320"/>
        <v/>
      </c>
      <c r="CW319" s="443"/>
      <c r="CY319" s="207"/>
      <c r="CZ319" s="444" t="s">
        <v>1876</v>
      </c>
      <c r="DA319" s="445" t="str">
        <f>IFERROR(IF(AZ319=TRUE,corval(CO319,CV319),CO319),CZ319)</f>
        <v/>
      </c>
      <c r="DB319" s="205" t="b">
        <f t="shared" si="321"/>
        <v>0</v>
      </c>
      <c r="DC319" s="205" t="b">
        <f t="shared" si="322"/>
        <v>1</v>
      </c>
      <c r="DD319" s="205" t="b">
        <f t="shared" si="323"/>
        <v>1</v>
      </c>
      <c r="DE319" s="446" t="str">
        <f t="shared" si="324"/>
        <v/>
      </c>
      <c r="DG319" s="208" t="str">
        <f t="shared" si="325"/>
        <v/>
      </c>
      <c r="DH319" s="208">
        <f t="shared" si="326"/>
        <v>0</v>
      </c>
      <c r="DI319" s="205" t="e">
        <f t="shared" si="327"/>
        <v>#VALUE!</v>
      </c>
      <c r="DJ319" s="205" t="e">
        <f t="shared" si="328"/>
        <v>#VALUE!</v>
      </c>
      <c r="DK319" s="205" t="e">
        <f t="shared" si="329"/>
        <v>#VALUE!</v>
      </c>
      <c r="DM319" s="208">
        <f t="shared" si="330"/>
        <v>0</v>
      </c>
      <c r="DN319" s="208">
        <f t="shared" si="331"/>
        <v>0</v>
      </c>
      <c r="DO319" s="205">
        <f t="shared" si="332"/>
        <v>75</v>
      </c>
      <c r="DP319" s="205">
        <f t="shared" si="333"/>
        <v>0</v>
      </c>
      <c r="DQ319" s="446" t="e">
        <f t="shared" ca="1" si="334"/>
        <v>#NAME?</v>
      </c>
      <c r="DR319" s="446" t="e">
        <f t="shared" ca="1" si="335"/>
        <v>#NAME?</v>
      </c>
      <c r="DT319" s="208">
        <f t="shared" si="336"/>
        <v>0</v>
      </c>
      <c r="DU319" s="446" t="e">
        <f t="shared" ca="1" si="337"/>
        <v>#NAME?</v>
      </c>
      <c r="DV319" s="446" t="e">
        <f t="shared" ca="1" si="338"/>
        <v>#NAME?</v>
      </c>
    </row>
    <row r="320" spans="1:126" ht="15.75" customHeight="1" thickBot="1" x14ac:dyDescent="0.3">
      <c r="A320" s="448" t="str">
        <f>IFERROR(ROUNDUP(IF(OR(N320="PIPAY450",N320="PIPAY900"),MRIt(J320,M320,V320,N320),IF(N320="PIOGFCPAY450",MAX(60,(0.3*J320)+35),"")),1),"")</f>
        <v/>
      </c>
      <c r="B320" s="413">
        <v>298</v>
      </c>
      <c r="C320" s="414"/>
      <c r="D320" s="449"/>
      <c r="E320" s="457" t="str">
        <f>IF('EXIST IP'!A299="","",'EXIST IP'!A299)</f>
        <v/>
      </c>
      <c r="F320" s="458" t="str">
        <f>IF('EXIST IP'!B299="","",'EXIST IP'!B299)</f>
        <v/>
      </c>
      <c r="G320" s="458" t="str">
        <f>IF('EXIST IP'!C299="","",'EXIST IP'!C299)</f>
        <v/>
      </c>
      <c r="H320" s="459" t="str">
        <f>IF('EXIST IP'!D299="","",'EXIST IP'!D299)</f>
        <v/>
      </c>
      <c r="I320" s="460" t="str">
        <f>IF(BASELINE!D299="","",BASELINE!D299)</f>
        <v/>
      </c>
      <c r="J320" s="420"/>
      <c r="K320" s="421"/>
      <c r="L320" s="422" t="str">
        <f>IF(FINAL!D299=0,"",FINAL!D299)</f>
        <v/>
      </c>
      <c r="M320" s="421"/>
      <c r="N320" s="421"/>
      <c r="O320" s="421"/>
      <c r="P320" s="423" t="str">
        <f t="shared" si="302"/>
        <v/>
      </c>
      <c r="Q320" s="424" t="str">
        <f t="shared" si="303"/>
        <v/>
      </c>
      <c r="R320" s="456"/>
      <c r="S320" s="452" t="str">
        <f t="shared" si="279"/>
        <v/>
      </c>
      <c r="T320" s="427" t="str">
        <f>IF(OR(BASELINE!I299&gt;BASELINE!J299,FINAL!I299&gt;FINAL!J299),"M.D.","")</f>
        <v/>
      </c>
      <c r="U320" s="428" t="str">
        <f t="shared" si="304"/>
        <v/>
      </c>
      <c r="V320" s="429" t="str">
        <f t="shared" si="305"/>
        <v/>
      </c>
      <c r="W320" s="429" t="str">
        <f t="shared" si="306"/>
        <v/>
      </c>
      <c r="X320" s="430" t="str">
        <f t="shared" si="280"/>
        <v/>
      </c>
      <c r="Y320" s="429" t="str">
        <f t="shared" si="281"/>
        <v/>
      </c>
      <c r="Z320" s="429" t="str">
        <f t="shared" si="282"/>
        <v/>
      </c>
      <c r="AA320" s="429" t="str">
        <f t="shared" si="283"/>
        <v/>
      </c>
      <c r="AB320" s="429" t="str">
        <f t="shared" si="284"/>
        <v/>
      </c>
      <c r="AC320" s="429" t="str">
        <f t="shared" si="285"/>
        <v/>
      </c>
      <c r="AD320" s="429" t="str">
        <f t="shared" si="286"/>
        <v/>
      </c>
      <c r="AE320" s="429" t="str">
        <f t="shared" si="307"/>
        <v/>
      </c>
      <c r="AF320" s="429" t="str">
        <f t="shared" si="297"/>
        <v/>
      </c>
      <c r="AG320" s="429" t="str">
        <f t="shared" si="287"/>
        <v/>
      </c>
      <c r="AH320" s="429" t="str">
        <f t="shared" si="288"/>
        <v/>
      </c>
      <c r="AI320" s="431" t="str">
        <f t="shared" si="298"/>
        <v/>
      </c>
      <c r="AJ320" s="429" t="str">
        <f t="shared" si="308"/>
        <v/>
      </c>
      <c r="AK320" s="429" t="str">
        <f t="shared" si="309"/>
        <v/>
      </c>
      <c r="AL320" s="429" t="str">
        <f t="shared" si="310"/>
        <v/>
      </c>
      <c r="AM320" s="429" t="str">
        <f t="shared" si="311"/>
        <v/>
      </c>
      <c r="AN320" s="432"/>
      <c r="AO320" s="432"/>
      <c r="AP320" s="205"/>
      <c r="AQ320" s="205"/>
      <c r="AR320" s="205"/>
      <c r="AS320" s="205"/>
      <c r="AT320" s="205"/>
      <c r="AU320" s="205"/>
      <c r="AV320" s="205"/>
      <c r="AW320" s="205"/>
      <c r="AX320" s="205"/>
      <c r="AY320" s="205"/>
      <c r="AZ320" s="432"/>
      <c r="BU320" s="152">
        <v>298</v>
      </c>
      <c r="BV320" s="433" t="str">
        <f t="shared" si="299"/>
        <v/>
      </c>
      <c r="BW320" s="433" t="str">
        <f t="shared" si="300"/>
        <v/>
      </c>
      <c r="BX320" s="434" t="str">
        <f t="shared" si="301"/>
        <v/>
      </c>
      <c r="BY320" s="205" t="str">
        <f t="shared" si="289"/>
        <v/>
      </c>
      <c r="BZ320" s="205" t="str">
        <f t="shared" si="290"/>
        <v/>
      </c>
      <c r="CA320" s="207" t="str">
        <f t="shared" si="291"/>
        <v/>
      </c>
      <c r="CB320" s="453" t="str">
        <f>IF(BY320="","",COUNTIF(BY$23:BY319,"&lt;1")+1)</f>
        <v/>
      </c>
      <c r="CC320" s="205" t="str">
        <f t="shared" si="292"/>
        <v/>
      </c>
      <c r="CD320" s="436" t="str">
        <f t="shared" si="293"/>
        <v/>
      </c>
      <c r="CE320" s="433" t="str">
        <f t="shared" si="296"/>
        <v/>
      </c>
      <c r="CF320" s="438" t="str">
        <f t="shared" si="294"/>
        <v/>
      </c>
      <c r="CG320" s="433" t="str">
        <f t="shared" si="295"/>
        <v/>
      </c>
      <c r="CH320" s="439"/>
      <c r="CI320" s="205" t="str">
        <f t="shared" si="312"/>
        <v/>
      </c>
      <c r="CJ320" s="205" t="str">
        <f t="shared" si="313"/>
        <v/>
      </c>
      <c r="CK320" s="205" t="str">
        <f>IF(OR(N320="PIPAY450",N320="PIPAY900"),MRIt(J320,M320,V320,N320),IF(N320="OGFConNEW",MRIt(H320,M320,V320,N320),IF(N320="PIOGFCPAY450",MAX(60,(0.3*J320)+35),"")))</f>
        <v/>
      </c>
      <c r="CL320" s="205" t="str">
        <f t="shared" si="314"/>
        <v/>
      </c>
      <c r="CM320" s="208">
        <f t="shared" si="315"/>
        <v>0</v>
      </c>
      <c r="CN320" s="440" t="str">
        <f>IFERROR(IF(N320="60PAY900",ADJ60x(CM320),IF(N320="75PAY450",ADJ75x(CM320),IF(N320="PIPAY900",ADJPoTthick(CM320,CL320),IF(N320="PIPAY450",ADJPoTthin(CM320,CL320),IF(N320="OGFConNEW",ADJPoTogfc(CL320),""))))),"must corr")</f>
        <v/>
      </c>
      <c r="CO320" s="441" t="str">
        <f t="shared" si="316"/>
        <v/>
      </c>
      <c r="CQ320" s="205" t="str">
        <f t="shared" si="317"/>
        <v/>
      </c>
      <c r="CR320" s="205" t="str">
        <f>IF(OR(N320="PIPAY450",N320="PIPAY900",N320="PIOGFCPAY450",N320="75OGFCPAY450"),MRIt(J320,M320,V320,N320),IF(N320="OGFConNEW",MRIt(H320,M320,V320,N320),""))</f>
        <v/>
      </c>
      <c r="CS320" s="205" t="str">
        <f t="shared" si="318"/>
        <v/>
      </c>
      <c r="CT320" s="208" t="str">
        <f t="shared" si="319"/>
        <v/>
      </c>
      <c r="CU320" s="440" t="str">
        <f>IFERROR(IF(N320="60PAY900",ADJ60x(CT320),IF(N320="75PAY450",ADJ75x(CT320),IF(N320="PIPAY900",ADJPoTthick(CT320,CS320),IF(N320="PIPAY450",ADJPoTthin(CT320,CS320),IF(N320="OGFConNEW",ADJPoTogfc(CS320),""))))),"must corr")</f>
        <v/>
      </c>
      <c r="CV320" s="442" t="str">
        <f t="shared" si="320"/>
        <v/>
      </c>
      <c r="CW320" s="443"/>
      <c r="CY320" s="207"/>
      <c r="CZ320" s="444" t="s">
        <v>1876</v>
      </c>
      <c r="DA320" s="445" t="str">
        <f>IFERROR(IF(AZ320=TRUE,corval(CO320,CV320),CO320),CZ320)</f>
        <v/>
      </c>
      <c r="DB320" s="205" t="b">
        <f t="shared" si="321"/>
        <v>0</v>
      </c>
      <c r="DC320" s="205" t="b">
        <f t="shared" si="322"/>
        <v>1</v>
      </c>
      <c r="DD320" s="205" t="b">
        <f t="shared" si="323"/>
        <v>1</v>
      </c>
      <c r="DE320" s="446" t="str">
        <f t="shared" si="324"/>
        <v/>
      </c>
      <c r="DG320" s="208" t="str">
        <f t="shared" si="325"/>
        <v/>
      </c>
      <c r="DH320" s="208">
        <f t="shared" si="326"/>
        <v>0</v>
      </c>
      <c r="DI320" s="205" t="e">
        <f t="shared" si="327"/>
        <v>#VALUE!</v>
      </c>
      <c r="DJ320" s="205" t="e">
        <f t="shared" si="328"/>
        <v>#VALUE!</v>
      </c>
      <c r="DK320" s="205" t="e">
        <f t="shared" si="329"/>
        <v>#VALUE!</v>
      </c>
      <c r="DM320" s="208">
        <f t="shared" si="330"/>
        <v>0</v>
      </c>
      <c r="DN320" s="208">
        <f t="shared" si="331"/>
        <v>0</v>
      </c>
      <c r="DO320" s="205">
        <f t="shared" si="332"/>
        <v>75</v>
      </c>
      <c r="DP320" s="205">
        <f t="shared" si="333"/>
        <v>0</v>
      </c>
      <c r="DQ320" s="446" t="e">
        <f t="shared" ca="1" si="334"/>
        <v>#NAME?</v>
      </c>
      <c r="DR320" s="446" t="e">
        <f t="shared" ca="1" si="335"/>
        <v>#NAME?</v>
      </c>
      <c r="DT320" s="208">
        <f t="shared" si="336"/>
        <v>0</v>
      </c>
      <c r="DU320" s="446" t="e">
        <f t="shared" ca="1" si="337"/>
        <v>#NAME?</v>
      </c>
      <c r="DV320" s="446" t="e">
        <f t="shared" ca="1" si="338"/>
        <v>#NAME?</v>
      </c>
    </row>
    <row r="321" spans="1:126" ht="15.75" x14ac:dyDescent="0.25">
      <c r="A321" s="448" t="str">
        <f>IFERROR(ROUNDUP(IF(OR(N321="PIPAY450",N321="PIPAY900"),MRIt(J321,M321,V321,N321),IF(N321="PIOGFCPAY450",MAX(60,(0.3*J321)+35),"")),1),"")</f>
        <v/>
      </c>
      <c r="B321" s="413">
        <v>299</v>
      </c>
      <c r="C321" s="414"/>
      <c r="D321" s="449"/>
      <c r="E321" s="416" t="str">
        <f>IF('EXIST IP'!A300="","",'EXIST IP'!A300)</f>
        <v/>
      </c>
      <c r="F321" s="450" t="str">
        <f>IF('EXIST IP'!B300="","",'EXIST IP'!B300)</f>
        <v/>
      </c>
      <c r="G321" s="450" t="str">
        <f>IF('EXIST IP'!C300="","",'EXIST IP'!C300)</f>
        <v/>
      </c>
      <c r="H321" s="418" t="str">
        <f>IF('EXIST IP'!D300="","",'EXIST IP'!D300)</f>
        <v/>
      </c>
      <c r="I321" s="451" t="str">
        <f>IF(BASELINE!D300="","",BASELINE!D300)</f>
        <v/>
      </c>
      <c r="J321" s="420"/>
      <c r="K321" s="421"/>
      <c r="L321" s="422" t="str">
        <f>IF(FINAL!D300=0,"",FINAL!D300)</f>
        <v/>
      </c>
      <c r="M321" s="421"/>
      <c r="N321" s="421"/>
      <c r="O321" s="421"/>
      <c r="P321" s="423" t="str">
        <f t="shared" si="302"/>
        <v/>
      </c>
      <c r="Q321" s="424" t="str">
        <f t="shared" si="303"/>
        <v/>
      </c>
      <c r="R321" s="456"/>
      <c r="S321" s="452" t="str">
        <f t="shared" si="279"/>
        <v/>
      </c>
      <c r="T321" s="427" t="str">
        <f>IF(OR(BASELINE!I300&gt;BASELINE!J300,FINAL!I300&gt;FINAL!J300),"M.D.","")</f>
        <v/>
      </c>
      <c r="U321" s="428" t="str">
        <f t="shared" si="304"/>
        <v/>
      </c>
      <c r="V321" s="429" t="str">
        <f t="shared" si="305"/>
        <v/>
      </c>
      <c r="W321" s="429" t="str">
        <f t="shared" si="306"/>
        <v/>
      </c>
      <c r="X321" s="430" t="str">
        <f t="shared" si="280"/>
        <v/>
      </c>
      <c r="Y321" s="429" t="str">
        <f t="shared" si="281"/>
        <v/>
      </c>
      <c r="Z321" s="429" t="str">
        <f t="shared" si="282"/>
        <v/>
      </c>
      <c r="AA321" s="429" t="str">
        <f t="shared" si="283"/>
        <v/>
      </c>
      <c r="AB321" s="429" t="str">
        <f t="shared" si="284"/>
        <v/>
      </c>
      <c r="AC321" s="429" t="str">
        <f t="shared" si="285"/>
        <v/>
      </c>
      <c r="AD321" s="429" t="str">
        <f t="shared" si="286"/>
        <v/>
      </c>
      <c r="AE321" s="429" t="str">
        <f t="shared" si="307"/>
        <v/>
      </c>
      <c r="AF321" s="429" t="str">
        <f t="shared" si="297"/>
        <v/>
      </c>
      <c r="AG321" s="429" t="str">
        <f t="shared" si="287"/>
        <v/>
      </c>
      <c r="AH321" s="429" t="str">
        <f t="shared" si="288"/>
        <v/>
      </c>
      <c r="AI321" s="431" t="str">
        <f t="shared" si="298"/>
        <v/>
      </c>
      <c r="AJ321" s="429" t="str">
        <f t="shared" si="308"/>
        <v/>
      </c>
      <c r="AK321" s="429" t="str">
        <f t="shared" si="309"/>
        <v/>
      </c>
      <c r="AL321" s="429" t="str">
        <f t="shared" si="310"/>
        <v/>
      </c>
      <c r="AM321" s="429" t="str">
        <f t="shared" si="311"/>
        <v/>
      </c>
      <c r="AN321" s="432"/>
      <c r="AO321" s="432"/>
      <c r="AP321" s="205"/>
      <c r="AQ321" s="205"/>
      <c r="AR321" s="205"/>
      <c r="AS321" s="205"/>
      <c r="AT321" s="205"/>
      <c r="AU321" s="205"/>
      <c r="AV321" s="205"/>
      <c r="AW321" s="205"/>
      <c r="AX321" s="205"/>
      <c r="AY321" s="205"/>
      <c r="AZ321" s="432"/>
      <c r="BU321" s="152">
        <v>299</v>
      </c>
      <c r="BV321" s="433" t="str">
        <f t="shared" si="299"/>
        <v/>
      </c>
      <c r="BW321" s="433" t="str">
        <f t="shared" si="300"/>
        <v/>
      </c>
      <c r="BX321" s="434" t="str">
        <f t="shared" si="301"/>
        <v/>
      </c>
      <c r="BY321" s="205" t="str">
        <f t="shared" si="289"/>
        <v/>
      </c>
      <c r="BZ321" s="205" t="str">
        <f t="shared" si="290"/>
        <v/>
      </c>
      <c r="CA321" s="207" t="str">
        <f t="shared" si="291"/>
        <v/>
      </c>
      <c r="CB321" s="453" t="str">
        <f>IF(BY321="","",COUNTIF(BY$23:BY320,"&lt;1")+1)</f>
        <v/>
      </c>
      <c r="CC321" s="205" t="str">
        <f t="shared" si="292"/>
        <v/>
      </c>
      <c r="CD321" s="436" t="str">
        <f t="shared" si="293"/>
        <v/>
      </c>
      <c r="CE321" s="433" t="str">
        <f t="shared" si="296"/>
        <v/>
      </c>
      <c r="CF321" s="438" t="str">
        <f t="shared" si="294"/>
        <v/>
      </c>
      <c r="CG321" s="433" t="str">
        <f t="shared" si="295"/>
        <v/>
      </c>
      <c r="CH321" s="439"/>
      <c r="CI321" s="205" t="str">
        <f t="shared" si="312"/>
        <v/>
      </c>
      <c r="CJ321" s="205" t="str">
        <f t="shared" si="313"/>
        <v/>
      </c>
      <c r="CK321" s="205" t="str">
        <f>IF(OR(N321="PIPAY450",N321="PIPAY900"),MRIt(J321,M321,V321,N321),IF(N321="OGFConNEW",MRIt(H321,M321,V321,N321),IF(N321="PIOGFCPAY450",MAX(60,(0.3*J321)+35),"")))</f>
        <v/>
      </c>
      <c r="CL321" s="205" t="str">
        <f t="shared" si="314"/>
        <v/>
      </c>
      <c r="CM321" s="208">
        <f t="shared" si="315"/>
        <v>0</v>
      </c>
      <c r="CN321" s="440" t="str">
        <f>IFERROR(IF(N321="60PAY900",ADJ60x(CM321),IF(N321="75PAY450",ADJ75x(CM321),IF(N321="PIPAY900",ADJPoTthick(CM321,CL321),IF(N321="PIPAY450",ADJPoTthin(CM321,CL321),IF(N321="OGFConNEW",ADJPoTogfc(CL321),""))))),"must corr")</f>
        <v/>
      </c>
      <c r="CO321" s="441" t="str">
        <f t="shared" si="316"/>
        <v/>
      </c>
      <c r="CQ321" s="205" t="str">
        <f t="shared" si="317"/>
        <v/>
      </c>
      <c r="CR321" s="205" t="str">
        <f>IF(OR(N321="PIPAY450",N321="PIPAY900",N321="PIOGFCPAY450",N321="75OGFCPAY450"),MRIt(J321,M321,V321,N321),IF(N321="OGFConNEW",MRIt(H321,M321,V321,N321),""))</f>
        <v/>
      </c>
      <c r="CS321" s="205" t="str">
        <f t="shared" si="318"/>
        <v/>
      </c>
      <c r="CT321" s="208" t="str">
        <f t="shared" si="319"/>
        <v/>
      </c>
      <c r="CU321" s="440" t="str">
        <f>IFERROR(IF(N321="60PAY900",ADJ60x(CT321),IF(N321="75PAY450",ADJ75x(CT321),IF(N321="PIPAY900",ADJPoTthick(CT321,CS321),IF(N321="PIPAY450",ADJPoTthin(CT321,CS321),IF(N321="OGFConNEW",ADJPoTogfc(CS321),""))))),"must corr")</f>
        <v/>
      </c>
      <c r="CV321" s="442" t="str">
        <f t="shared" si="320"/>
        <v/>
      </c>
      <c r="CW321" s="443"/>
      <c r="CY321" s="207"/>
      <c r="CZ321" s="444" t="s">
        <v>1876</v>
      </c>
      <c r="DA321" s="445" t="str">
        <f>IFERROR(IF(AZ321=TRUE,corval(CO321,CV321),CO321),CZ321)</f>
        <v/>
      </c>
      <c r="DB321" s="205" t="b">
        <f t="shared" si="321"/>
        <v>0</v>
      </c>
      <c r="DC321" s="205" t="b">
        <f t="shared" si="322"/>
        <v>1</v>
      </c>
      <c r="DD321" s="205" t="b">
        <f t="shared" si="323"/>
        <v>1</v>
      </c>
      <c r="DE321" s="446" t="str">
        <f t="shared" si="324"/>
        <v/>
      </c>
      <c r="DG321" s="208" t="str">
        <f t="shared" si="325"/>
        <v/>
      </c>
      <c r="DH321" s="208">
        <f t="shared" si="326"/>
        <v>0</v>
      </c>
      <c r="DI321" s="205" t="e">
        <f t="shared" si="327"/>
        <v>#VALUE!</v>
      </c>
      <c r="DJ321" s="205" t="e">
        <f t="shared" si="328"/>
        <v>#VALUE!</v>
      </c>
      <c r="DK321" s="205" t="e">
        <f t="shared" si="329"/>
        <v>#VALUE!</v>
      </c>
      <c r="DM321" s="208">
        <f t="shared" si="330"/>
        <v>0</v>
      </c>
      <c r="DN321" s="208">
        <f t="shared" si="331"/>
        <v>0</v>
      </c>
      <c r="DO321" s="205">
        <f t="shared" si="332"/>
        <v>75</v>
      </c>
      <c r="DP321" s="205">
        <f t="shared" si="333"/>
        <v>0</v>
      </c>
      <c r="DQ321" s="446" t="e">
        <f t="shared" ca="1" si="334"/>
        <v>#NAME?</v>
      </c>
      <c r="DR321" s="446" t="e">
        <f t="shared" ca="1" si="335"/>
        <v>#NAME?</v>
      </c>
      <c r="DT321" s="208">
        <f t="shared" si="336"/>
        <v>0</v>
      </c>
      <c r="DU321" s="446" t="e">
        <f t="shared" ca="1" si="337"/>
        <v>#NAME?</v>
      </c>
      <c r="DV321" s="446" t="e">
        <f t="shared" ca="1" si="338"/>
        <v>#NAME?</v>
      </c>
    </row>
    <row r="322" spans="1:126" ht="16.5" thickBot="1" x14ac:dyDescent="0.3">
      <c r="A322" s="448" t="str">
        <f>IFERROR(ROUNDUP(IF(OR(N322="PIPAY450",N322="PIPAY900"),MRIt(J322,M322,V322,N322),IF(N322="PIOGFCPAY450",MAX(60,(0.3*J322)+35),"")),1),"")</f>
        <v/>
      </c>
      <c r="B322" s="413">
        <v>300</v>
      </c>
      <c r="C322" s="414"/>
      <c r="D322" s="449"/>
      <c r="E322" s="457" t="str">
        <f>IF('EXIST IP'!A301="","",'EXIST IP'!A301)</f>
        <v/>
      </c>
      <c r="F322" s="458" t="str">
        <f>IF('EXIST IP'!B301="","",'EXIST IP'!B301)</f>
        <v/>
      </c>
      <c r="G322" s="458" t="str">
        <f>IF('EXIST IP'!C301="","",'EXIST IP'!C301)</f>
        <v/>
      </c>
      <c r="H322" s="459" t="str">
        <f>IF('EXIST IP'!D301="","",'EXIST IP'!D301)</f>
        <v/>
      </c>
      <c r="I322" s="460" t="str">
        <f>IF(BASELINE!D301="","",BASELINE!D301)</f>
        <v/>
      </c>
      <c r="J322" s="420"/>
      <c r="K322" s="421"/>
      <c r="L322" s="422" t="str">
        <f>IF(FINAL!D301=0,"",FINAL!D301)</f>
        <v/>
      </c>
      <c r="M322" s="421"/>
      <c r="N322" s="421"/>
      <c r="O322" s="421"/>
      <c r="P322" s="423" t="str">
        <f t="shared" si="302"/>
        <v/>
      </c>
      <c r="Q322" s="424" t="str">
        <f t="shared" si="303"/>
        <v/>
      </c>
      <c r="R322" s="456"/>
      <c r="S322" s="452" t="str">
        <f t="shared" si="279"/>
        <v/>
      </c>
      <c r="T322" s="427" t="str">
        <f>IF(OR(BASELINE!I301&gt;BASELINE!J301,FINAL!I301&gt;FINAL!J301),"M.D.","")</f>
        <v/>
      </c>
      <c r="U322" s="428" t="str">
        <f t="shared" si="304"/>
        <v/>
      </c>
      <c r="V322" s="429" t="str">
        <f t="shared" si="305"/>
        <v/>
      </c>
      <c r="W322" s="429" t="str">
        <f t="shared" si="306"/>
        <v/>
      </c>
      <c r="X322" s="430" t="str">
        <f t="shared" si="280"/>
        <v/>
      </c>
      <c r="Y322" s="429" t="str">
        <f t="shared" si="281"/>
        <v/>
      </c>
      <c r="Z322" s="429" t="str">
        <f t="shared" si="282"/>
        <v/>
      </c>
      <c r="AA322" s="429" t="str">
        <f t="shared" si="283"/>
        <v/>
      </c>
      <c r="AB322" s="429" t="str">
        <f t="shared" si="284"/>
        <v/>
      </c>
      <c r="AC322" s="429" t="str">
        <f t="shared" si="285"/>
        <v/>
      </c>
      <c r="AD322" s="429" t="str">
        <f t="shared" si="286"/>
        <v/>
      </c>
      <c r="AE322" s="429" t="str">
        <f t="shared" si="307"/>
        <v/>
      </c>
      <c r="AF322" s="429" t="str">
        <f t="shared" si="297"/>
        <v/>
      </c>
      <c r="AG322" s="429" t="str">
        <f t="shared" si="287"/>
        <v/>
      </c>
      <c r="AH322" s="429" t="str">
        <f t="shared" si="288"/>
        <v/>
      </c>
      <c r="AI322" s="431" t="str">
        <f t="shared" si="298"/>
        <v/>
      </c>
      <c r="AJ322" s="429" t="str">
        <f t="shared" si="308"/>
        <v/>
      </c>
      <c r="AK322" s="429" t="str">
        <f t="shared" si="309"/>
        <v/>
      </c>
      <c r="AL322" s="429" t="str">
        <f t="shared" si="310"/>
        <v/>
      </c>
      <c r="AM322" s="429" t="str">
        <f t="shared" si="311"/>
        <v/>
      </c>
      <c r="AN322" s="432"/>
      <c r="AO322" s="432"/>
      <c r="AP322" s="205"/>
      <c r="AQ322" s="205"/>
      <c r="AR322" s="205"/>
      <c r="AS322" s="205"/>
      <c r="AT322" s="205"/>
      <c r="AU322" s="205"/>
      <c r="AV322" s="205"/>
      <c r="AW322" s="205"/>
      <c r="AX322" s="205"/>
      <c r="AY322" s="205"/>
      <c r="AZ322" s="432"/>
      <c r="BU322" s="152">
        <v>300</v>
      </c>
      <c r="BV322" s="433" t="str">
        <f t="shared" si="299"/>
        <v/>
      </c>
      <c r="BW322" s="433" t="str">
        <f t="shared" si="300"/>
        <v/>
      </c>
      <c r="BX322" s="434" t="str">
        <f t="shared" si="301"/>
        <v/>
      </c>
      <c r="BY322" s="205" t="str">
        <f t="shared" si="289"/>
        <v/>
      </c>
      <c r="BZ322" s="205" t="str">
        <f t="shared" si="290"/>
        <v/>
      </c>
      <c r="CA322" s="207" t="str">
        <f t="shared" si="291"/>
        <v/>
      </c>
      <c r="CB322" s="453" t="str">
        <f>IF(BY322="","",COUNTIF(BY$23:BY321,"&lt;1")+1)</f>
        <v/>
      </c>
      <c r="CC322" s="205" t="str">
        <f t="shared" si="292"/>
        <v/>
      </c>
      <c r="CD322" s="436" t="str">
        <f t="shared" si="293"/>
        <v/>
      </c>
      <c r="CE322" s="433" t="str">
        <f t="shared" si="296"/>
        <v/>
      </c>
      <c r="CF322" s="438" t="str">
        <f t="shared" si="294"/>
        <v/>
      </c>
      <c r="CG322" s="433" t="str">
        <f t="shared" si="295"/>
        <v/>
      </c>
      <c r="CH322" s="439"/>
      <c r="CI322" s="205" t="str">
        <f t="shared" si="312"/>
        <v/>
      </c>
      <c r="CJ322" s="205" t="str">
        <f t="shared" si="313"/>
        <v/>
      </c>
      <c r="CK322" s="205" t="str">
        <f>IF(OR(N322="PIPAY450",N322="PIPAY900"),MRIt(J322,M322,V322,N322),IF(N322="OGFConNEW",MRIt(H322,M322,V322,N322),IF(N322="PIOGFCPAY450",MAX(60,(0.3*J322)+35),"")))</f>
        <v/>
      </c>
      <c r="CL322" s="205" t="str">
        <f t="shared" si="314"/>
        <v/>
      </c>
      <c r="CM322" s="208">
        <f t="shared" si="315"/>
        <v>0</v>
      </c>
      <c r="CN322" s="440" t="str">
        <f>IFERROR(IF(N322="60PAY900",ADJ60x(CM322),IF(N322="75PAY450",ADJ75x(CM322),IF(N322="PIPAY900",ADJPoTthick(CM322,CL322),IF(N322="PIPAY450",ADJPoTthin(CM322,CL322),IF(N322="OGFConNEW",ADJPoTogfc(CL322),""))))),"must corr")</f>
        <v/>
      </c>
      <c r="CO322" s="441" t="str">
        <f t="shared" si="316"/>
        <v/>
      </c>
      <c r="CQ322" s="205" t="str">
        <f t="shared" si="317"/>
        <v/>
      </c>
      <c r="CR322" s="205" t="str">
        <f>IF(OR(N322="PIPAY450",N322="PIPAY900",N322="PIOGFCPAY450",N322="75OGFCPAY450"),MRIt(J322,M322,V322,N322),IF(N322="OGFConNEW",MRIt(H322,M322,V322,N322),""))</f>
        <v/>
      </c>
      <c r="CS322" s="205" t="str">
        <f t="shared" si="318"/>
        <v/>
      </c>
      <c r="CT322" s="208" t="str">
        <f t="shared" si="319"/>
        <v/>
      </c>
      <c r="CU322" s="440" t="str">
        <f>IFERROR(IF(N322="60PAY900",ADJ60x(CT322),IF(N322="75PAY450",ADJ75x(CT322),IF(N322="PIPAY900",ADJPoTthick(CT322,CS322),IF(N322="PIPAY450",ADJPoTthin(CT322,CS322),IF(N322="OGFConNEW",ADJPoTogfc(CS322),""))))),"must corr")</f>
        <v/>
      </c>
      <c r="CV322" s="442" t="str">
        <f t="shared" si="320"/>
        <v/>
      </c>
      <c r="CW322" s="443"/>
      <c r="CY322" s="207"/>
      <c r="CZ322" s="444" t="s">
        <v>1876</v>
      </c>
      <c r="DA322" s="445" t="str">
        <f>IFERROR(IF(AZ322=TRUE,corval(CO322,CV322),CO322),CZ322)</f>
        <v/>
      </c>
      <c r="DB322" s="205" t="b">
        <f t="shared" si="321"/>
        <v>0</v>
      </c>
      <c r="DC322" s="205" t="b">
        <f t="shared" si="322"/>
        <v>1</v>
      </c>
      <c r="DD322" s="205" t="b">
        <f t="shared" si="323"/>
        <v>1</v>
      </c>
      <c r="DE322" s="446" t="str">
        <f t="shared" si="324"/>
        <v/>
      </c>
      <c r="DG322" s="208" t="str">
        <f t="shared" si="325"/>
        <v/>
      </c>
      <c r="DH322" s="208">
        <f t="shared" si="326"/>
        <v>0</v>
      </c>
      <c r="DI322" s="205" t="e">
        <f t="shared" si="327"/>
        <v>#VALUE!</v>
      </c>
      <c r="DJ322" s="205" t="e">
        <f t="shared" si="328"/>
        <v>#VALUE!</v>
      </c>
      <c r="DK322" s="205" t="e">
        <f t="shared" si="329"/>
        <v>#VALUE!</v>
      </c>
      <c r="DM322" s="208">
        <f t="shared" si="330"/>
        <v>0</v>
      </c>
      <c r="DN322" s="208">
        <f t="shared" si="331"/>
        <v>0</v>
      </c>
      <c r="DO322" s="205">
        <f t="shared" si="332"/>
        <v>75</v>
      </c>
      <c r="DP322" s="205">
        <f t="shared" si="333"/>
        <v>0</v>
      </c>
      <c r="DQ322" s="446" t="e">
        <f t="shared" ca="1" si="334"/>
        <v>#NAME?</v>
      </c>
      <c r="DR322" s="446" t="e">
        <f t="shared" ca="1" si="335"/>
        <v>#NAME?</v>
      </c>
      <c r="DT322" s="208">
        <f t="shared" si="336"/>
        <v>0</v>
      </c>
      <c r="DU322" s="446" t="e">
        <f t="shared" ca="1" si="337"/>
        <v>#NAME?</v>
      </c>
      <c r="DV322" s="446" t="e">
        <f t="shared" ca="1" si="338"/>
        <v>#NAME?</v>
      </c>
    </row>
    <row r="323" spans="1:126" ht="15" customHeight="1" x14ac:dyDescent="0.25">
      <c r="A323" s="448" t="str">
        <f>IFERROR(ROUNDUP(IF(OR(N323="PIPAY450",N323="PIPAY900"),MRIt(J323,M323,V323,N323),IF(N323="PIOGFCPAY450",MAX(60,(0.3*J323)+35),"")),1),"")</f>
        <v/>
      </c>
      <c r="B323" s="413">
        <v>301</v>
      </c>
      <c r="C323" s="414"/>
      <c r="D323" s="449"/>
      <c r="E323" s="416" t="str">
        <f>IF('EXIST IP'!A302="","",'EXIST IP'!A302)</f>
        <v/>
      </c>
      <c r="F323" s="450" t="str">
        <f>IF('EXIST IP'!B302="","",'EXIST IP'!B302)</f>
        <v/>
      </c>
      <c r="G323" s="450" t="str">
        <f>IF('EXIST IP'!C302="","",'EXIST IP'!C302)</f>
        <v/>
      </c>
      <c r="H323" s="418" t="str">
        <f>IF('EXIST IP'!D302="","",'EXIST IP'!D302)</f>
        <v/>
      </c>
      <c r="I323" s="451" t="str">
        <f>IF(BASELINE!D302="","",BASELINE!D302)</f>
        <v/>
      </c>
      <c r="J323" s="420"/>
      <c r="K323" s="421"/>
      <c r="L323" s="422" t="str">
        <f>IF(FINAL!D302=0,"",FINAL!D302)</f>
        <v/>
      </c>
      <c r="M323" s="421"/>
      <c r="N323" s="421"/>
      <c r="O323" s="421"/>
      <c r="P323" s="423" t="str">
        <f t="shared" si="302"/>
        <v/>
      </c>
      <c r="Q323" s="424" t="str">
        <f t="shared" si="303"/>
        <v/>
      </c>
      <c r="R323" s="456"/>
      <c r="S323" s="452" t="str">
        <f t="shared" si="279"/>
        <v/>
      </c>
      <c r="T323" s="427" t="str">
        <f>IF(OR(BASELINE!I302&gt;BASELINE!J302,FINAL!I302&gt;FINAL!J302),"M.D.","")</f>
        <v/>
      </c>
      <c r="U323" s="428" t="str">
        <f t="shared" si="304"/>
        <v/>
      </c>
      <c r="V323" s="429" t="str">
        <f t="shared" si="305"/>
        <v/>
      </c>
      <c r="W323" s="429" t="str">
        <f t="shared" si="306"/>
        <v/>
      </c>
      <c r="X323" s="430" t="str">
        <f t="shared" si="280"/>
        <v/>
      </c>
      <c r="Y323" s="429" t="str">
        <f t="shared" si="281"/>
        <v/>
      </c>
      <c r="Z323" s="429" t="str">
        <f t="shared" si="282"/>
        <v/>
      </c>
      <c r="AA323" s="429" t="str">
        <f t="shared" si="283"/>
        <v/>
      </c>
      <c r="AB323" s="429" t="str">
        <f t="shared" si="284"/>
        <v/>
      </c>
      <c r="AC323" s="429" t="str">
        <f t="shared" si="285"/>
        <v/>
      </c>
      <c r="AD323" s="429" t="str">
        <f t="shared" si="286"/>
        <v/>
      </c>
      <c r="AE323" s="429" t="str">
        <f t="shared" si="307"/>
        <v/>
      </c>
      <c r="AF323" s="429" t="str">
        <f t="shared" si="297"/>
        <v/>
      </c>
      <c r="AG323" s="429" t="str">
        <f t="shared" si="287"/>
        <v/>
      </c>
      <c r="AH323" s="429" t="str">
        <f t="shared" si="288"/>
        <v/>
      </c>
      <c r="AI323" s="431" t="str">
        <f t="shared" si="298"/>
        <v/>
      </c>
      <c r="AJ323" s="429" t="str">
        <f t="shared" si="308"/>
        <v/>
      </c>
      <c r="AK323" s="429" t="str">
        <f t="shared" si="309"/>
        <v/>
      </c>
      <c r="AL323" s="429" t="str">
        <f t="shared" si="310"/>
        <v/>
      </c>
      <c r="AM323" s="429" t="str">
        <f t="shared" si="311"/>
        <v/>
      </c>
      <c r="AN323" s="432"/>
      <c r="AO323" s="432"/>
      <c r="AP323" s="205"/>
      <c r="AQ323" s="205"/>
      <c r="AR323" s="205"/>
      <c r="AS323" s="205"/>
      <c r="AT323" s="205"/>
      <c r="AU323" s="205"/>
      <c r="AV323" s="205"/>
      <c r="AW323" s="205"/>
      <c r="AX323" s="205"/>
      <c r="AY323" s="205"/>
      <c r="AZ323" s="432"/>
      <c r="BU323" s="152">
        <v>301</v>
      </c>
      <c r="BV323" s="433" t="str">
        <f t="shared" si="299"/>
        <v/>
      </c>
      <c r="BW323" s="433" t="str">
        <f t="shared" si="300"/>
        <v/>
      </c>
      <c r="BX323" s="434" t="str">
        <f t="shared" si="301"/>
        <v/>
      </c>
      <c r="BY323" s="205" t="str">
        <f t="shared" si="289"/>
        <v/>
      </c>
      <c r="BZ323" s="205" t="str">
        <f t="shared" si="290"/>
        <v/>
      </c>
      <c r="CA323" s="207" t="str">
        <f t="shared" si="291"/>
        <v/>
      </c>
      <c r="CB323" s="453" t="str">
        <f>IF(BY323="","",COUNTIF(BY$23:BY322,"&lt;1")+1)</f>
        <v/>
      </c>
      <c r="CC323" s="205" t="str">
        <f t="shared" si="292"/>
        <v/>
      </c>
      <c r="CD323" s="436" t="str">
        <f t="shared" si="293"/>
        <v/>
      </c>
      <c r="CE323" s="433" t="str">
        <f t="shared" si="296"/>
        <v/>
      </c>
      <c r="CF323" s="438" t="str">
        <f t="shared" si="294"/>
        <v/>
      </c>
      <c r="CG323" s="433" t="str">
        <f t="shared" si="295"/>
        <v/>
      </c>
      <c r="CH323" s="439"/>
      <c r="CI323" s="205" t="str">
        <f t="shared" si="312"/>
        <v/>
      </c>
      <c r="CJ323" s="205" t="str">
        <f t="shared" si="313"/>
        <v/>
      </c>
      <c r="CK323" s="205" t="str">
        <f>IF(OR(N323="PIPAY450",N323="PIPAY900"),MRIt(J323,M323,V323,N323),IF(N323="OGFConNEW",MRIt(H323,M323,V323,N323),IF(N323="PIOGFCPAY450",MAX(60,(0.3*J323)+35),"")))</f>
        <v/>
      </c>
      <c r="CL323" s="205" t="str">
        <f t="shared" si="314"/>
        <v/>
      </c>
      <c r="CM323" s="208">
        <f t="shared" si="315"/>
        <v>0</v>
      </c>
      <c r="CN323" s="440" t="str">
        <f>IFERROR(IF(N323="60PAY900",ADJ60x(CM323),IF(N323="75PAY450",ADJ75x(CM323),IF(N323="PIPAY900",ADJPoTthick(CM323,CL323),IF(N323="PIPAY450",ADJPoTthin(CM323,CL323),IF(N323="OGFConNEW",ADJPoTogfc(CL323),""))))),"must corr")</f>
        <v/>
      </c>
      <c r="CO323" s="441" t="str">
        <f t="shared" si="316"/>
        <v/>
      </c>
      <c r="CQ323" s="205" t="str">
        <f t="shared" si="317"/>
        <v/>
      </c>
      <c r="CR323" s="205" t="str">
        <f>IF(OR(N323="PIPAY450",N323="PIPAY900",N323="PIOGFCPAY450",N323="75OGFCPAY450"),MRIt(J323,M323,V323,N323),IF(N323="OGFConNEW",MRIt(H323,M323,V323,N323),""))</f>
        <v/>
      </c>
      <c r="CS323" s="205" t="str">
        <f t="shared" si="318"/>
        <v/>
      </c>
      <c r="CT323" s="208" t="str">
        <f t="shared" si="319"/>
        <v/>
      </c>
      <c r="CU323" s="440" t="str">
        <f>IFERROR(IF(N323="60PAY900",ADJ60x(CT323),IF(N323="75PAY450",ADJ75x(CT323),IF(N323="PIPAY900",ADJPoTthick(CT323,CS323),IF(N323="PIPAY450",ADJPoTthin(CT323,CS323),IF(N323="OGFConNEW",ADJPoTogfc(CS323),""))))),"must corr")</f>
        <v/>
      </c>
      <c r="CV323" s="442" t="str">
        <f t="shared" si="320"/>
        <v/>
      </c>
      <c r="CW323" s="443"/>
      <c r="CY323" s="207"/>
      <c r="CZ323" s="444" t="s">
        <v>1876</v>
      </c>
      <c r="DA323" s="445" t="str">
        <f>IFERROR(IF(AZ323=TRUE,corval(CO323,CV323),CO323),CZ323)</f>
        <v/>
      </c>
      <c r="DB323" s="205" t="b">
        <f t="shared" si="321"/>
        <v>0</v>
      </c>
      <c r="DC323" s="205" t="b">
        <f t="shared" si="322"/>
        <v>1</v>
      </c>
      <c r="DD323" s="205" t="b">
        <f t="shared" si="323"/>
        <v>1</v>
      </c>
      <c r="DE323" s="446" t="str">
        <f t="shared" si="324"/>
        <v/>
      </c>
      <c r="DG323" s="208" t="str">
        <f t="shared" si="325"/>
        <v/>
      </c>
      <c r="DH323" s="208">
        <f t="shared" si="326"/>
        <v>0</v>
      </c>
      <c r="DI323" s="205" t="e">
        <f t="shared" si="327"/>
        <v>#VALUE!</v>
      </c>
      <c r="DJ323" s="205" t="e">
        <f t="shared" si="328"/>
        <v>#VALUE!</v>
      </c>
      <c r="DK323" s="205" t="e">
        <f t="shared" si="329"/>
        <v>#VALUE!</v>
      </c>
      <c r="DM323" s="208">
        <f t="shared" si="330"/>
        <v>0</v>
      </c>
      <c r="DN323" s="208">
        <f t="shared" si="331"/>
        <v>0</v>
      </c>
      <c r="DO323" s="205">
        <f t="shared" si="332"/>
        <v>75</v>
      </c>
      <c r="DP323" s="205">
        <f t="shared" si="333"/>
        <v>0</v>
      </c>
      <c r="DQ323" s="446" t="e">
        <f t="shared" ca="1" si="334"/>
        <v>#NAME?</v>
      </c>
      <c r="DR323" s="446" t="e">
        <f t="shared" ca="1" si="335"/>
        <v>#NAME?</v>
      </c>
      <c r="DT323" s="208">
        <f t="shared" si="336"/>
        <v>0</v>
      </c>
      <c r="DU323" s="446" t="e">
        <f t="shared" ca="1" si="337"/>
        <v>#NAME?</v>
      </c>
      <c r="DV323" s="446" t="e">
        <f t="shared" ca="1" si="338"/>
        <v>#NAME?</v>
      </c>
    </row>
    <row r="324" spans="1:126" ht="16.5" thickBot="1" x14ac:dyDescent="0.3">
      <c r="A324" s="448" t="str">
        <f>IFERROR(ROUNDUP(IF(OR(N324="PIPAY450",N324="PIPAY900"),MRIt(J324,M324,V324,N324),IF(N324="PIOGFCPAY450",MAX(60,(0.3*J324)+35),"")),1),"")</f>
        <v/>
      </c>
      <c r="B324" s="413">
        <v>302</v>
      </c>
      <c r="C324" s="414"/>
      <c r="D324" s="449"/>
      <c r="E324" s="457" t="str">
        <f>IF('EXIST IP'!A303="","",'EXIST IP'!A303)</f>
        <v/>
      </c>
      <c r="F324" s="458" t="str">
        <f>IF('EXIST IP'!B303="","",'EXIST IP'!B303)</f>
        <v/>
      </c>
      <c r="G324" s="458" t="str">
        <f>IF('EXIST IP'!C303="","",'EXIST IP'!C303)</f>
        <v/>
      </c>
      <c r="H324" s="459" t="str">
        <f>IF('EXIST IP'!D303="","",'EXIST IP'!D303)</f>
        <v/>
      </c>
      <c r="I324" s="460" t="str">
        <f>IF(BASELINE!D303="","",BASELINE!D303)</f>
        <v/>
      </c>
      <c r="J324" s="420"/>
      <c r="K324" s="421"/>
      <c r="L324" s="422" t="str">
        <f>IF(FINAL!D303=0,"",FINAL!D303)</f>
        <v/>
      </c>
      <c r="M324" s="421"/>
      <c r="N324" s="421"/>
      <c r="O324" s="421"/>
      <c r="P324" s="423" t="str">
        <f t="shared" si="302"/>
        <v/>
      </c>
      <c r="Q324" s="424" t="str">
        <f t="shared" si="303"/>
        <v/>
      </c>
      <c r="R324" s="456"/>
      <c r="S324" s="452" t="str">
        <f t="shared" si="279"/>
        <v/>
      </c>
      <c r="T324" s="427" t="str">
        <f>IF(OR(BASELINE!I303&gt;BASELINE!J303,FINAL!I303&gt;FINAL!J303),"M.D.","")</f>
        <v/>
      </c>
      <c r="U324" s="428" t="str">
        <f t="shared" si="304"/>
        <v/>
      </c>
      <c r="V324" s="429" t="str">
        <f t="shared" si="305"/>
        <v/>
      </c>
      <c r="W324" s="429" t="str">
        <f t="shared" si="306"/>
        <v/>
      </c>
      <c r="X324" s="430" t="str">
        <f t="shared" si="280"/>
        <v/>
      </c>
      <c r="Y324" s="429" t="str">
        <f t="shared" si="281"/>
        <v/>
      </c>
      <c r="Z324" s="429" t="str">
        <f t="shared" si="282"/>
        <v/>
      </c>
      <c r="AA324" s="429" t="str">
        <f t="shared" si="283"/>
        <v/>
      </c>
      <c r="AB324" s="429" t="str">
        <f t="shared" si="284"/>
        <v/>
      </c>
      <c r="AC324" s="429" t="str">
        <f t="shared" si="285"/>
        <v/>
      </c>
      <c r="AD324" s="429" t="str">
        <f t="shared" si="286"/>
        <v/>
      </c>
      <c r="AE324" s="429" t="str">
        <f t="shared" si="307"/>
        <v/>
      </c>
      <c r="AF324" s="429" t="str">
        <f t="shared" si="297"/>
        <v/>
      </c>
      <c r="AG324" s="429" t="str">
        <f t="shared" si="287"/>
        <v/>
      </c>
      <c r="AH324" s="429" t="str">
        <f t="shared" si="288"/>
        <v/>
      </c>
      <c r="AI324" s="431" t="str">
        <f t="shared" si="298"/>
        <v/>
      </c>
      <c r="AJ324" s="429" t="str">
        <f t="shared" si="308"/>
        <v/>
      </c>
      <c r="AK324" s="429" t="str">
        <f t="shared" si="309"/>
        <v/>
      </c>
      <c r="AL324" s="429" t="str">
        <f t="shared" si="310"/>
        <v/>
      </c>
      <c r="AM324" s="429" t="str">
        <f t="shared" si="311"/>
        <v/>
      </c>
      <c r="AN324" s="432"/>
      <c r="AO324" s="432"/>
      <c r="AP324" s="205"/>
      <c r="AQ324" s="205"/>
      <c r="AR324" s="205"/>
      <c r="AS324" s="205"/>
      <c r="AT324" s="205"/>
      <c r="AU324" s="205"/>
      <c r="AV324" s="205"/>
      <c r="AW324" s="205"/>
      <c r="AX324" s="205"/>
      <c r="AY324" s="205"/>
      <c r="AZ324" s="432"/>
      <c r="BU324" s="152">
        <v>302</v>
      </c>
      <c r="BV324" s="433" t="str">
        <f t="shared" si="299"/>
        <v/>
      </c>
      <c r="BW324" s="433" t="str">
        <f t="shared" si="300"/>
        <v/>
      </c>
      <c r="BX324" s="434" t="str">
        <f t="shared" si="301"/>
        <v/>
      </c>
      <c r="BY324" s="205" t="str">
        <f t="shared" si="289"/>
        <v/>
      </c>
      <c r="BZ324" s="205" t="str">
        <f t="shared" si="290"/>
        <v/>
      </c>
      <c r="CA324" s="207" t="str">
        <f t="shared" si="291"/>
        <v/>
      </c>
      <c r="CB324" s="453" t="str">
        <f>IF(BY324="","",COUNTIF(BY$23:BY323,"&lt;1")+1)</f>
        <v/>
      </c>
      <c r="CC324" s="205" t="str">
        <f t="shared" si="292"/>
        <v/>
      </c>
      <c r="CD324" s="436" t="str">
        <f t="shared" si="293"/>
        <v/>
      </c>
      <c r="CE324" s="433" t="str">
        <f t="shared" si="296"/>
        <v/>
      </c>
      <c r="CF324" s="438" t="str">
        <f t="shared" si="294"/>
        <v/>
      </c>
      <c r="CG324" s="433" t="str">
        <f t="shared" si="295"/>
        <v/>
      </c>
      <c r="CH324" s="439"/>
      <c r="CI324" s="205" t="str">
        <f t="shared" si="312"/>
        <v/>
      </c>
      <c r="CJ324" s="205" t="str">
        <f t="shared" si="313"/>
        <v/>
      </c>
      <c r="CK324" s="205" t="str">
        <f>IF(OR(N324="PIPAY450",N324="PIPAY900"),MRIt(J324,M324,V324,N324),IF(N324="OGFConNEW",MRIt(H324,M324,V324,N324),IF(N324="PIOGFCPAY450",MAX(60,(0.3*J324)+35),"")))</f>
        <v/>
      </c>
      <c r="CL324" s="205" t="str">
        <f t="shared" si="314"/>
        <v/>
      </c>
      <c r="CM324" s="208">
        <f t="shared" si="315"/>
        <v>0</v>
      </c>
      <c r="CN324" s="440" t="str">
        <f>IFERROR(IF(N324="60PAY900",ADJ60x(CM324),IF(N324="75PAY450",ADJ75x(CM324),IF(N324="PIPAY900",ADJPoTthick(CM324,CL324),IF(N324="PIPAY450",ADJPoTthin(CM324,CL324),IF(N324="OGFConNEW",ADJPoTogfc(CL324),""))))),"must corr")</f>
        <v/>
      </c>
      <c r="CO324" s="441" t="str">
        <f t="shared" si="316"/>
        <v/>
      </c>
      <c r="CQ324" s="205" t="str">
        <f t="shared" si="317"/>
        <v/>
      </c>
      <c r="CR324" s="205" t="str">
        <f>IF(OR(N324="PIPAY450",N324="PIPAY900",N324="PIOGFCPAY450",N324="75OGFCPAY450"),MRIt(J324,M324,V324,N324),IF(N324="OGFConNEW",MRIt(H324,M324,V324,N324),""))</f>
        <v/>
      </c>
      <c r="CS324" s="205" t="str">
        <f t="shared" si="318"/>
        <v/>
      </c>
      <c r="CT324" s="208" t="str">
        <f t="shared" si="319"/>
        <v/>
      </c>
      <c r="CU324" s="440" t="str">
        <f>IFERROR(IF(N324="60PAY900",ADJ60x(CT324),IF(N324="75PAY450",ADJ75x(CT324),IF(N324="PIPAY900",ADJPoTthick(CT324,CS324),IF(N324="PIPAY450",ADJPoTthin(CT324,CS324),IF(N324="OGFConNEW",ADJPoTogfc(CS324),""))))),"must corr")</f>
        <v/>
      </c>
      <c r="CV324" s="442" t="str">
        <f t="shared" si="320"/>
        <v/>
      </c>
      <c r="CW324" s="443"/>
      <c r="CY324" s="207"/>
      <c r="CZ324" s="444" t="s">
        <v>1876</v>
      </c>
      <c r="DA324" s="445" t="str">
        <f>IFERROR(IF(AZ324=TRUE,corval(CO324,CV324),CO324),CZ324)</f>
        <v/>
      </c>
      <c r="DB324" s="205" t="b">
        <f t="shared" si="321"/>
        <v>0</v>
      </c>
      <c r="DC324" s="205" t="b">
        <f t="shared" si="322"/>
        <v>1</v>
      </c>
      <c r="DD324" s="205" t="b">
        <f t="shared" si="323"/>
        <v>1</v>
      </c>
      <c r="DE324" s="446" t="str">
        <f t="shared" si="324"/>
        <v/>
      </c>
      <c r="DG324" s="208" t="str">
        <f t="shared" si="325"/>
        <v/>
      </c>
      <c r="DH324" s="208">
        <f t="shared" si="326"/>
        <v>0</v>
      </c>
      <c r="DI324" s="205" t="e">
        <f t="shared" si="327"/>
        <v>#VALUE!</v>
      </c>
      <c r="DJ324" s="205" t="e">
        <f t="shared" si="328"/>
        <v>#VALUE!</v>
      </c>
      <c r="DK324" s="205" t="e">
        <f t="shared" si="329"/>
        <v>#VALUE!</v>
      </c>
      <c r="DM324" s="208">
        <f t="shared" si="330"/>
        <v>0</v>
      </c>
      <c r="DN324" s="208">
        <f t="shared" si="331"/>
        <v>0</v>
      </c>
      <c r="DO324" s="205">
        <f t="shared" si="332"/>
        <v>75</v>
      </c>
      <c r="DP324" s="205">
        <f t="shared" si="333"/>
        <v>0</v>
      </c>
      <c r="DQ324" s="446" t="e">
        <f t="shared" ca="1" si="334"/>
        <v>#NAME?</v>
      </c>
      <c r="DR324" s="446" t="e">
        <f t="shared" ca="1" si="335"/>
        <v>#NAME?</v>
      </c>
      <c r="DT324" s="208">
        <f t="shared" si="336"/>
        <v>0</v>
      </c>
      <c r="DU324" s="446" t="e">
        <f t="shared" ca="1" si="337"/>
        <v>#NAME?</v>
      </c>
      <c r="DV324" s="446" t="e">
        <f t="shared" ca="1" si="338"/>
        <v>#NAME?</v>
      </c>
    </row>
    <row r="325" spans="1:126" ht="15.75" x14ac:dyDescent="0.25">
      <c r="A325" s="448" t="str">
        <f>IFERROR(ROUNDUP(IF(OR(N325="PIPAY450",N325="PIPAY900"),MRIt(J325,M325,V325,N325),IF(N325="PIOGFCPAY450",MAX(60,(0.3*J325)+35),"")),1),"")</f>
        <v/>
      </c>
      <c r="B325" s="413">
        <v>303</v>
      </c>
      <c r="C325" s="414"/>
      <c r="D325" s="449"/>
      <c r="E325" s="416" t="str">
        <f>IF('EXIST IP'!A304="","",'EXIST IP'!A304)</f>
        <v/>
      </c>
      <c r="F325" s="450" t="str">
        <f>IF('EXIST IP'!B304="","",'EXIST IP'!B304)</f>
        <v/>
      </c>
      <c r="G325" s="450" t="str">
        <f>IF('EXIST IP'!C304="","",'EXIST IP'!C304)</f>
        <v/>
      </c>
      <c r="H325" s="418" t="str">
        <f>IF('EXIST IP'!D304="","",'EXIST IP'!D304)</f>
        <v/>
      </c>
      <c r="I325" s="451" t="str">
        <f>IF(BASELINE!D304="","",BASELINE!D304)</f>
        <v/>
      </c>
      <c r="J325" s="420"/>
      <c r="K325" s="421"/>
      <c r="L325" s="422" t="str">
        <f>IF(FINAL!D304=0,"",FINAL!D304)</f>
        <v/>
      </c>
      <c r="M325" s="421"/>
      <c r="N325" s="421"/>
      <c r="O325" s="421"/>
      <c r="P325" s="423" t="str">
        <f t="shared" si="302"/>
        <v/>
      </c>
      <c r="Q325" s="424" t="str">
        <f t="shared" si="303"/>
        <v/>
      </c>
      <c r="R325" s="456"/>
      <c r="S325" s="452" t="str">
        <f t="shared" si="279"/>
        <v/>
      </c>
      <c r="T325" s="427" t="str">
        <f>IF(OR(BASELINE!I304&gt;BASELINE!J304,FINAL!I304&gt;FINAL!J304),"M.D.","")</f>
        <v/>
      </c>
      <c r="U325" s="428" t="str">
        <f t="shared" si="304"/>
        <v/>
      </c>
      <c r="V325" s="429" t="str">
        <f t="shared" si="305"/>
        <v/>
      </c>
      <c r="W325" s="429" t="str">
        <f t="shared" si="306"/>
        <v/>
      </c>
      <c r="X325" s="430" t="str">
        <f t="shared" si="280"/>
        <v/>
      </c>
      <c r="Y325" s="429" t="str">
        <f t="shared" si="281"/>
        <v/>
      </c>
      <c r="Z325" s="429" t="str">
        <f t="shared" si="282"/>
        <v/>
      </c>
      <c r="AA325" s="429" t="str">
        <f t="shared" si="283"/>
        <v/>
      </c>
      <c r="AB325" s="429" t="str">
        <f t="shared" si="284"/>
        <v/>
      </c>
      <c r="AC325" s="429" t="str">
        <f t="shared" si="285"/>
        <v/>
      </c>
      <c r="AD325" s="429" t="str">
        <f t="shared" si="286"/>
        <v/>
      </c>
      <c r="AE325" s="429" t="str">
        <f t="shared" si="307"/>
        <v/>
      </c>
      <c r="AF325" s="429" t="str">
        <f t="shared" si="297"/>
        <v/>
      </c>
      <c r="AG325" s="429" t="str">
        <f t="shared" si="287"/>
        <v/>
      </c>
      <c r="AH325" s="429" t="str">
        <f t="shared" si="288"/>
        <v/>
      </c>
      <c r="AI325" s="431" t="str">
        <f t="shared" si="298"/>
        <v/>
      </c>
      <c r="AJ325" s="429" t="str">
        <f t="shared" si="308"/>
        <v/>
      </c>
      <c r="AK325" s="429" t="str">
        <f t="shared" si="309"/>
        <v/>
      </c>
      <c r="AL325" s="429" t="str">
        <f t="shared" si="310"/>
        <v/>
      </c>
      <c r="AM325" s="429" t="str">
        <f t="shared" si="311"/>
        <v/>
      </c>
      <c r="AN325" s="432"/>
      <c r="AO325" s="432"/>
      <c r="AP325" s="205"/>
      <c r="AQ325" s="205"/>
      <c r="AR325" s="205"/>
      <c r="AS325" s="205"/>
      <c r="AT325" s="205"/>
      <c r="AU325" s="205"/>
      <c r="AV325" s="205"/>
      <c r="AW325" s="205"/>
      <c r="AX325" s="205"/>
      <c r="AY325" s="205"/>
      <c r="AZ325" s="432"/>
      <c r="BU325" s="152">
        <v>303</v>
      </c>
      <c r="BV325" s="433" t="str">
        <f t="shared" si="299"/>
        <v/>
      </c>
      <c r="BW325" s="433" t="str">
        <f t="shared" si="300"/>
        <v/>
      </c>
      <c r="BX325" s="434" t="str">
        <f t="shared" si="301"/>
        <v/>
      </c>
      <c r="BY325" s="205" t="str">
        <f t="shared" si="289"/>
        <v/>
      </c>
      <c r="BZ325" s="205" t="str">
        <f t="shared" si="290"/>
        <v/>
      </c>
      <c r="CA325" s="207" t="str">
        <f t="shared" si="291"/>
        <v/>
      </c>
      <c r="CB325" s="453" t="str">
        <f>IF(BY325="","",COUNTIF(BY$23:BY324,"&lt;1")+1)</f>
        <v/>
      </c>
      <c r="CC325" s="205" t="str">
        <f t="shared" si="292"/>
        <v/>
      </c>
      <c r="CD325" s="436" t="str">
        <f t="shared" si="293"/>
        <v/>
      </c>
      <c r="CE325" s="433" t="str">
        <f t="shared" si="296"/>
        <v/>
      </c>
      <c r="CF325" s="438" t="str">
        <f t="shared" si="294"/>
        <v/>
      </c>
      <c r="CG325" s="433" t="str">
        <f t="shared" si="295"/>
        <v/>
      </c>
      <c r="CH325" s="439"/>
      <c r="CI325" s="205" t="str">
        <f t="shared" si="312"/>
        <v/>
      </c>
      <c r="CJ325" s="205" t="str">
        <f t="shared" si="313"/>
        <v/>
      </c>
      <c r="CK325" s="205" t="str">
        <f>IF(OR(N325="PIPAY450",N325="PIPAY900"),MRIt(J325,M325,V325,N325),IF(N325="OGFConNEW",MRIt(H325,M325,V325,N325),IF(N325="PIOGFCPAY450",MAX(60,(0.3*J325)+35),"")))</f>
        <v/>
      </c>
      <c r="CL325" s="205" t="str">
        <f t="shared" si="314"/>
        <v/>
      </c>
      <c r="CM325" s="208">
        <f t="shared" si="315"/>
        <v>0</v>
      </c>
      <c r="CN325" s="440" t="str">
        <f>IFERROR(IF(N325="60PAY900",ADJ60x(CM325),IF(N325="75PAY450",ADJ75x(CM325),IF(N325="PIPAY900",ADJPoTthick(CM325,CL325),IF(N325="PIPAY450",ADJPoTthin(CM325,CL325),IF(N325="OGFConNEW",ADJPoTogfc(CL325),""))))),"must corr")</f>
        <v/>
      </c>
      <c r="CO325" s="441" t="str">
        <f t="shared" si="316"/>
        <v/>
      </c>
      <c r="CQ325" s="205" t="str">
        <f t="shared" si="317"/>
        <v/>
      </c>
      <c r="CR325" s="205" t="str">
        <f>IF(OR(N325="PIPAY450",N325="PIPAY900",N325="PIOGFCPAY450",N325="75OGFCPAY450"),MRIt(J325,M325,V325,N325),IF(N325="OGFConNEW",MRIt(H325,M325,V325,N325),""))</f>
        <v/>
      </c>
      <c r="CS325" s="205" t="str">
        <f t="shared" si="318"/>
        <v/>
      </c>
      <c r="CT325" s="208" t="str">
        <f t="shared" si="319"/>
        <v/>
      </c>
      <c r="CU325" s="440" t="str">
        <f>IFERROR(IF(N325="60PAY900",ADJ60x(CT325),IF(N325="75PAY450",ADJ75x(CT325),IF(N325="PIPAY900",ADJPoTthick(CT325,CS325),IF(N325="PIPAY450",ADJPoTthin(CT325,CS325),IF(N325="OGFConNEW",ADJPoTogfc(CS325),""))))),"must corr")</f>
        <v/>
      </c>
      <c r="CV325" s="442" t="str">
        <f t="shared" si="320"/>
        <v/>
      </c>
      <c r="CW325" s="443"/>
      <c r="CY325" s="207"/>
      <c r="CZ325" s="444" t="s">
        <v>1876</v>
      </c>
      <c r="DA325" s="445" t="str">
        <f>IFERROR(IF(AZ325=TRUE,corval(CO325,CV325),CO325),CZ325)</f>
        <v/>
      </c>
      <c r="DB325" s="205" t="b">
        <f t="shared" si="321"/>
        <v>0</v>
      </c>
      <c r="DC325" s="205" t="b">
        <f t="shared" si="322"/>
        <v>1</v>
      </c>
      <c r="DD325" s="205" t="b">
        <f t="shared" si="323"/>
        <v>1</v>
      </c>
      <c r="DE325" s="446" t="str">
        <f t="shared" si="324"/>
        <v/>
      </c>
      <c r="DG325" s="208" t="str">
        <f t="shared" si="325"/>
        <v/>
      </c>
      <c r="DH325" s="208">
        <f t="shared" si="326"/>
        <v>0</v>
      </c>
      <c r="DI325" s="205" t="e">
        <f t="shared" si="327"/>
        <v>#VALUE!</v>
      </c>
      <c r="DJ325" s="205" t="e">
        <f t="shared" si="328"/>
        <v>#VALUE!</v>
      </c>
      <c r="DK325" s="205" t="e">
        <f t="shared" si="329"/>
        <v>#VALUE!</v>
      </c>
      <c r="DM325" s="208">
        <f t="shared" si="330"/>
        <v>0</v>
      </c>
      <c r="DN325" s="208">
        <f t="shared" si="331"/>
        <v>0</v>
      </c>
      <c r="DO325" s="205">
        <f t="shared" si="332"/>
        <v>75</v>
      </c>
      <c r="DP325" s="205">
        <f t="shared" si="333"/>
        <v>0</v>
      </c>
      <c r="DQ325" s="446" t="e">
        <f t="shared" ca="1" si="334"/>
        <v>#NAME?</v>
      </c>
      <c r="DR325" s="446" t="e">
        <f t="shared" ca="1" si="335"/>
        <v>#NAME?</v>
      </c>
      <c r="DT325" s="208">
        <f t="shared" si="336"/>
        <v>0</v>
      </c>
      <c r="DU325" s="446" t="e">
        <f t="shared" ca="1" si="337"/>
        <v>#NAME?</v>
      </c>
      <c r="DV325" s="446" t="e">
        <f t="shared" ca="1" si="338"/>
        <v>#NAME?</v>
      </c>
    </row>
    <row r="326" spans="1:126" ht="15.75" customHeight="1" thickBot="1" x14ac:dyDescent="0.3">
      <c r="A326" s="448" t="str">
        <f>IFERROR(ROUNDUP(IF(OR(N326="PIPAY450",N326="PIPAY900"),MRIt(J326,M326,V326,N326),IF(N326="PIOGFCPAY450",MAX(60,(0.3*J326)+35),"")),1),"")</f>
        <v/>
      </c>
      <c r="B326" s="413">
        <v>304</v>
      </c>
      <c r="C326" s="414"/>
      <c r="D326" s="449"/>
      <c r="E326" s="457" t="str">
        <f>IF('EXIST IP'!A305="","",'EXIST IP'!A305)</f>
        <v/>
      </c>
      <c r="F326" s="458" t="str">
        <f>IF('EXIST IP'!B305="","",'EXIST IP'!B305)</f>
        <v/>
      </c>
      <c r="G326" s="458" t="str">
        <f>IF('EXIST IP'!C305="","",'EXIST IP'!C305)</f>
        <v/>
      </c>
      <c r="H326" s="459" t="str">
        <f>IF('EXIST IP'!D305="","",'EXIST IP'!D305)</f>
        <v/>
      </c>
      <c r="I326" s="460" t="str">
        <f>IF(BASELINE!D305="","",BASELINE!D305)</f>
        <v/>
      </c>
      <c r="J326" s="420"/>
      <c r="K326" s="421"/>
      <c r="L326" s="422" t="str">
        <f>IF(FINAL!D305=0,"",FINAL!D305)</f>
        <v/>
      </c>
      <c r="M326" s="421"/>
      <c r="N326" s="421"/>
      <c r="O326" s="421"/>
      <c r="P326" s="423" t="str">
        <f t="shared" si="302"/>
        <v/>
      </c>
      <c r="Q326" s="424" t="str">
        <f t="shared" si="303"/>
        <v/>
      </c>
      <c r="R326" s="456"/>
      <c r="S326" s="452" t="str">
        <f t="shared" si="279"/>
        <v/>
      </c>
      <c r="T326" s="427" t="str">
        <f>IF(OR(BASELINE!I305&gt;BASELINE!J305,FINAL!I305&gt;FINAL!J305),"M.D.","")</f>
        <v/>
      </c>
      <c r="U326" s="428" t="str">
        <f t="shared" si="304"/>
        <v/>
      </c>
      <c r="V326" s="429" t="str">
        <f t="shared" si="305"/>
        <v/>
      </c>
      <c r="W326" s="429" t="str">
        <f t="shared" si="306"/>
        <v/>
      </c>
      <c r="X326" s="430" t="str">
        <f t="shared" si="280"/>
        <v/>
      </c>
      <c r="Y326" s="429" t="str">
        <f t="shared" si="281"/>
        <v/>
      </c>
      <c r="Z326" s="429" t="str">
        <f t="shared" si="282"/>
        <v/>
      </c>
      <c r="AA326" s="429" t="str">
        <f t="shared" si="283"/>
        <v/>
      </c>
      <c r="AB326" s="429" t="str">
        <f t="shared" si="284"/>
        <v/>
      </c>
      <c r="AC326" s="429" t="str">
        <f t="shared" si="285"/>
        <v/>
      </c>
      <c r="AD326" s="429" t="str">
        <f t="shared" si="286"/>
        <v/>
      </c>
      <c r="AE326" s="429" t="str">
        <f t="shared" si="307"/>
        <v/>
      </c>
      <c r="AF326" s="429" t="str">
        <f t="shared" si="297"/>
        <v/>
      </c>
      <c r="AG326" s="429" t="str">
        <f t="shared" si="287"/>
        <v/>
      </c>
      <c r="AH326" s="429" t="str">
        <f t="shared" si="288"/>
        <v/>
      </c>
      <c r="AI326" s="431" t="str">
        <f t="shared" si="298"/>
        <v/>
      </c>
      <c r="AJ326" s="429" t="str">
        <f t="shared" si="308"/>
        <v/>
      </c>
      <c r="AK326" s="429" t="str">
        <f t="shared" si="309"/>
        <v/>
      </c>
      <c r="AL326" s="429" t="str">
        <f t="shared" si="310"/>
        <v/>
      </c>
      <c r="AM326" s="429" t="str">
        <f t="shared" si="311"/>
        <v/>
      </c>
      <c r="AN326" s="432"/>
      <c r="AO326" s="432"/>
      <c r="AP326" s="205"/>
      <c r="AQ326" s="205"/>
      <c r="AR326" s="205"/>
      <c r="AS326" s="205"/>
      <c r="AT326" s="205"/>
      <c r="AU326" s="205"/>
      <c r="AV326" s="205"/>
      <c r="AW326" s="205"/>
      <c r="AX326" s="205"/>
      <c r="AY326" s="205"/>
      <c r="AZ326" s="432"/>
      <c r="BU326" s="152">
        <v>304</v>
      </c>
      <c r="BV326" s="433" t="str">
        <f t="shared" si="299"/>
        <v/>
      </c>
      <c r="BW326" s="433" t="str">
        <f t="shared" si="300"/>
        <v/>
      </c>
      <c r="BX326" s="434" t="str">
        <f t="shared" si="301"/>
        <v/>
      </c>
      <c r="BY326" s="205" t="str">
        <f t="shared" si="289"/>
        <v/>
      </c>
      <c r="BZ326" s="205" t="str">
        <f t="shared" si="290"/>
        <v/>
      </c>
      <c r="CA326" s="207" t="str">
        <f t="shared" si="291"/>
        <v/>
      </c>
      <c r="CB326" s="453" t="str">
        <f>IF(BY326="","",COUNTIF(BY$23:BY325,"&lt;1")+1)</f>
        <v/>
      </c>
      <c r="CC326" s="205" t="str">
        <f t="shared" si="292"/>
        <v/>
      </c>
      <c r="CD326" s="436" t="str">
        <f t="shared" si="293"/>
        <v/>
      </c>
      <c r="CE326" s="433" t="str">
        <f t="shared" si="296"/>
        <v/>
      </c>
      <c r="CF326" s="438" t="str">
        <f t="shared" si="294"/>
        <v/>
      </c>
      <c r="CG326" s="433" t="str">
        <f t="shared" si="295"/>
        <v/>
      </c>
      <c r="CH326" s="439"/>
      <c r="CI326" s="205" t="str">
        <f t="shared" si="312"/>
        <v/>
      </c>
      <c r="CJ326" s="205" t="str">
        <f t="shared" si="313"/>
        <v/>
      </c>
      <c r="CK326" s="205" t="str">
        <f>IF(OR(N326="PIPAY450",N326="PIPAY900"),MRIt(J326,M326,V326,N326),IF(N326="OGFConNEW",MRIt(H326,M326,V326,N326),IF(N326="PIOGFCPAY450",MAX(60,(0.3*J326)+35),"")))</f>
        <v/>
      </c>
      <c r="CL326" s="205" t="str">
        <f t="shared" si="314"/>
        <v/>
      </c>
      <c r="CM326" s="208">
        <f t="shared" si="315"/>
        <v>0</v>
      </c>
      <c r="CN326" s="440" t="str">
        <f>IFERROR(IF(N326="60PAY900",ADJ60x(CM326),IF(N326="75PAY450",ADJ75x(CM326),IF(N326="PIPAY900",ADJPoTthick(CM326,CL326),IF(N326="PIPAY450",ADJPoTthin(CM326,CL326),IF(N326="OGFConNEW",ADJPoTogfc(CL326),""))))),"must corr")</f>
        <v/>
      </c>
      <c r="CO326" s="441" t="str">
        <f t="shared" si="316"/>
        <v/>
      </c>
      <c r="CQ326" s="205" t="str">
        <f t="shared" si="317"/>
        <v/>
      </c>
      <c r="CR326" s="205" t="str">
        <f>IF(OR(N326="PIPAY450",N326="PIPAY900",N326="PIOGFCPAY450",N326="75OGFCPAY450"),MRIt(J326,M326,V326,N326),IF(N326="OGFConNEW",MRIt(H326,M326,V326,N326),""))</f>
        <v/>
      </c>
      <c r="CS326" s="205" t="str">
        <f t="shared" si="318"/>
        <v/>
      </c>
      <c r="CT326" s="208" t="str">
        <f t="shared" si="319"/>
        <v/>
      </c>
      <c r="CU326" s="440" t="str">
        <f>IFERROR(IF(N326="60PAY900",ADJ60x(CT326),IF(N326="75PAY450",ADJ75x(CT326),IF(N326="PIPAY900",ADJPoTthick(CT326,CS326),IF(N326="PIPAY450",ADJPoTthin(CT326,CS326),IF(N326="OGFConNEW",ADJPoTogfc(CS326),""))))),"must corr")</f>
        <v/>
      </c>
      <c r="CV326" s="442" t="str">
        <f t="shared" si="320"/>
        <v/>
      </c>
      <c r="CW326" s="443"/>
      <c r="CY326" s="207"/>
      <c r="CZ326" s="444" t="s">
        <v>1876</v>
      </c>
      <c r="DA326" s="445" t="str">
        <f>IFERROR(IF(AZ326=TRUE,corval(CO326,CV326),CO326),CZ326)</f>
        <v/>
      </c>
      <c r="DB326" s="205" t="b">
        <f t="shared" si="321"/>
        <v>0</v>
      </c>
      <c r="DC326" s="205" t="b">
        <f t="shared" si="322"/>
        <v>1</v>
      </c>
      <c r="DD326" s="205" t="b">
        <f t="shared" si="323"/>
        <v>1</v>
      </c>
      <c r="DE326" s="446" t="str">
        <f t="shared" si="324"/>
        <v/>
      </c>
      <c r="DG326" s="208" t="str">
        <f t="shared" si="325"/>
        <v/>
      </c>
      <c r="DH326" s="208">
        <f t="shared" si="326"/>
        <v>0</v>
      </c>
      <c r="DI326" s="205" t="e">
        <f t="shared" si="327"/>
        <v>#VALUE!</v>
      </c>
      <c r="DJ326" s="205" t="e">
        <f t="shared" si="328"/>
        <v>#VALUE!</v>
      </c>
      <c r="DK326" s="205" t="e">
        <f t="shared" si="329"/>
        <v>#VALUE!</v>
      </c>
      <c r="DM326" s="208">
        <f t="shared" si="330"/>
        <v>0</v>
      </c>
      <c r="DN326" s="208">
        <f t="shared" si="331"/>
        <v>0</v>
      </c>
      <c r="DO326" s="205">
        <f t="shared" si="332"/>
        <v>75</v>
      </c>
      <c r="DP326" s="205">
        <f t="shared" si="333"/>
        <v>0</v>
      </c>
      <c r="DQ326" s="446" t="e">
        <f t="shared" ca="1" si="334"/>
        <v>#NAME?</v>
      </c>
      <c r="DR326" s="446" t="e">
        <f t="shared" ca="1" si="335"/>
        <v>#NAME?</v>
      </c>
      <c r="DT326" s="208">
        <f t="shared" si="336"/>
        <v>0</v>
      </c>
      <c r="DU326" s="446" t="e">
        <f t="shared" ca="1" si="337"/>
        <v>#NAME?</v>
      </c>
      <c r="DV326" s="446" t="e">
        <f t="shared" ca="1" si="338"/>
        <v>#NAME?</v>
      </c>
    </row>
    <row r="327" spans="1:126" ht="15.75" x14ac:dyDescent="0.25">
      <c r="A327" s="448" t="str">
        <f>IFERROR(ROUNDUP(IF(OR(N327="PIPAY450",N327="PIPAY900"),MRIt(J327,M327,V327,N327),IF(N327="PIOGFCPAY450",MAX(60,(0.3*J327)+35),"")),1),"")</f>
        <v/>
      </c>
      <c r="B327" s="413">
        <v>305</v>
      </c>
      <c r="C327" s="414"/>
      <c r="D327" s="449"/>
      <c r="E327" s="416" t="str">
        <f>IF('EXIST IP'!A306="","",'EXIST IP'!A306)</f>
        <v/>
      </c>
      <c r="F327" s="450" t="str">
        <f>IF('EXIST IP'!B306="","",'EXIST IP'!B306)</f>
        <v/>
      </c>
      <c r="G327" s="450" t="str">
        <f>IF('EXIST IP'!C306="","",'EXIST IP'!C306)</f>
        <v/>
      </c>
      <c r="H327" s="418" t="str">
        <f>IF('EXIST IP'!D306="","",'EXIST IP'!D306)</f>
        <v/>
      </c>
      <c r="I327" s="451" t="str">
        <f>IF(BASELINE!D306="","",BASELINE!D306)</f>
        <v/>
      </c>
      <c r="J327" s="420"/>
      <c r="K327" s="421"/>
      <c r="L327" s="422" t="str">
        <f>IF(FINAL!D306=0,"",FINAL!D306)</f>
        <v/>
      </c>
      <c r="M327" s="421"/>
      <c r="N327" s="421"/>
      <c r="O327" s="421"/>
      <c r="P327" s="423" t="str">
        <f t="shared" si="302"/>
        <v/>
      </c>
      <c r="Q327" s="424" t="str">
        <f t="shared" si="303"/>
        <v/>
      </c>
      <c r="R327" s="456"/>
      <c r="S327" s="452" t="str">
        <f t="shared" si="279"/>
        <v/>
      </c>
      <c r="T327" s="427" t="str">
        <f>IF(OR(BASELINE!I306&gt;BASELINE!J306,FINAL!I306&gt;FINAL!J306),"M.D.","")</f>
        <v/>
      </c>
      <c r="U327" s="428" t="str">
        <f t="shared" si="304"/>
        <v/>
      </c>
      <c r="V327" s="429" t="str">
        <f t="shared" si="305"/>
        <v/>
      </c>
      <c r="W327" s="429" t="str">
        <f t="shared" si="306"/>
        <v/>
      </c>
      <c r="X327" s="430" t="str">
        <f t="shared" si="280"/>
        <v/>
      </c>
      <c r="Y327" s="429" t="str">
        <f t="shared" si="281"/>
        <v/>
      </c>
      <c r="Z327" s="429" t="str">
        <f t="shared" si="282"/>
        <v/>
      </c>
      <c r="AA327" s="429" t="str">
        <f t="shared" si="283"/>
        <v/>
      </c>
      <c r="AB327" s="429" t="str">
        <f t="shared" si="284"/>
        <v/>
      </c>
      <c r="AC327" s="429" t="str">
        <f t="shared" si="285"/>
        <v/>
      </c>
      <c r="AD327" s="429" t="str">
        <f t="shared" si="286"/>
        <v/>
      </c>
      <c r="AE327" s="429" t="str">
        <f t="shared" si="307"/>
        <v/>
      </c>
      <c r="AF327" s="429" t="str">
        <f t="shared" si="297"/>
        <v/>
      </c>
      <c r="AG327" s="429" t="str">
        <f t="shared" si="287"/>
        <v/>
      </c>
      <c r="AH327" s="429" t="str">
        <f t="shared" si="288"/>
        <v/>
      </c>
      <c r="AI327" s="431" t="str">
        <f t="shared" si="298"/>
        <v/>
      </c>
      <c r="AJ327" s="429" t="str">
        <f t="shared" si="308"/>
        <v/>
      </c>
      <c r="AK327" s="429" t="str">
        <f t="shared" si="309"/>
        <v/>
      </c>
      <c r="AL327" s="429" t="str">
        <f t="shared" si="310"/>
        <v/>
      </c>
      <c r="AM327" s="429" t="str">
        <f t="shared" si="311"/>
        <v/>
      </c>
      <c r="AN327" s="432"/>
      <c r="AO327" s="432"/>
      <c r="AP327" s="205"/>
      <c r="AQ327" s="205"/>
      <c r="AR327" s="205"/>
      <c r="AS327" s="205"/>
      <c r="AT327" s="205"/>
      <c r="AU327" s="205"/>
      <c r="AV327" s="205"/>
      <c r="AW327" s="205"/>
      <c r="AX327" s="205"/>
      <c r="AY327" s="205"/>
      <c r="AZ327" s="432"/>
      <c r="BU327" s="152">
        <v>305</v>
      </c>
      <c r="BV327" s="433" t="str">
        <f t="shared" si="299"/>
        <v/>
      </c>
      <c r="BW327" s="433" t="str">
        <f t="shared" si="300"/>
        <v/>
      </c>
      <c r="BX327" s="434" t="str">
        <f t="shared" si="301"/>
        <v/>
      </c>
      <c r="BY327" s="205" t="str">
        <f t="shared" si="289"/>
        <v/>
      </c>
      <c r="BZ327" s="205" t="str">
        <f t="shared" si="290"/>
        <v/>
      </c>
      <c r="CA327" s="207" t="str">
        <f t="shared" si="291"/>
        <v/>
      </c>
      <c r="CB327" s="453" t="str">
        <f>IF(BY327="","",COUNTIF(BY$23:BY326,"&lt;1")+1)</f>
        <v/>
      </c>
      <c r="CC327" s="205" t="str">
        <f t="shared" si="292"/>
        <v/>
      </c>
      <c r="CD327" s="436" t="str">
        <f t="shared" si="293"/>
        <v/>
      </c>
      <c r="CE327" s="433" t="str">
        <f t="shared" si="296"/>
        <v/>
      </c>
      <c r="CF327" s="438" t="str">
        <f t="shared" si="294"/>
        <v/>
      </c>
      <c r="CG327" s="433" t="str">
        <f t="shared" si="295"/>
        <v/>
      </c>
      <c r="CH327" s="439"/>
      <c r="CI327" s="205" t="str">
        <f t="shared" si="312"/>
        <v/>
      </c>
      <c r="CJ327" s="205" t="str">
        <f t="shared" si="313"/>
        <v/>
      </c>
      <c r="CK327" s="205" t="str">
        <f>IF(OR(N327="PIPAY450",N327="PIPAY900"),MRIt(J327,M327,V327,N327),IF(N327="OGFConNEW",MRIt(H327,M327,V327,N327),IF(N327="PIOGFCPAY450",MAX(60,(0.3*J327)+35),"")))</f>
        <v/>
      </c>
      <c r="CL327" s="205" t="str">
        <f t="shared" si="314"/>
        <v/>
      </c>
      <c r="CM327" s="208">
        <f t="shared" si="315"/>
        <v>0</v>
      </c>
      <c r="CN327" s="440" t="str">
        <f>IFERROR(IF(N327="60PAY900",ADJ60x(CM327),IF(N327="75PAY450",ADJ75x(CM327),IF(N327="PIPAY900",ADJPoTthick(CM327,CL327),IF(N327="PIPAY450",ADJPoTthin(CM327,CL327),IF(N327="OGFConNEW",ADJPoTogfc(CL327),""))))),"must corr")</f>
        <v/>
      </c>
      <c r="CO327" s="441" t="str">
        <f t="shared" si="316"/>
        <v/>
      </c>
      <c r="CQ327" s="205" t="str">
        <f t="shared" si="317"/>
        <v/>
      </c>
      <c r="CR327" s="205" t="str">
        <f>IF(OR(N327="PIPAY450",N327="PIPAY900",N327="PIOGFCPAY450",N327="75OGFCPAY450"),MRIt(J327,M327,V327,N327),IF(N327="OGFConNEW",MRIt(H327,M327,V327,N327),""))</f>
        <v/>
      </c>
      <c r="CS327" s="205" t="str">
        <f t="shared" si="318"/>
        <v/>
      </c>
      <c r="CT327" s="208" t="str">
        <f t="shared" si="319"/>
        <v/>
      </c>
      <c r="CU327" s="440" t="str">
        <f>IFERROR(IF(N327="60PAY900",ADJ60x(CT327),IF(N327="75PAY450",ADJ75x(CT327),IF(N327="PIPAY900",ADJPoTthick(CT327,CS327),IF(N327="PIPAY450",ADJPoTthin(CT327,CS327),IF(N327="OGFConNEW",ADJPoTogfc(CS327),""))))),"must corr")</f>
        <v/>
      </c>
      <c r="CV327" s="442" t="str">
        <f t="shared" si="320"/>
        <v/>
      </c>
      <c r="CW327" s="443"/>
      <c r="CY327" s="207"/>
      <c r="CZ327" s="444" t="s">
        <v>1876</v>
      </c>
      <c r="DA327" s="445" t="str">
        <f>IFERROR(IF(AZ327=TRUE,corval(CO327,CV327),CO327),CZ327)</f>
        <v/>
      </c>
      <c r="DB327" s="205" t="b">
        <f t="shared" si="321"/>
        <v>0</v>
      </c>
      <c r="DC327" s="205" t="b">
        <f t="shared" si="322"/>
        <v>1</v>
      </c>
      <c r="DD327" s="205" t="b">
        <f t="shared" si="323"/>
        <v>1</v>
      </c>
      <c r="DE327" s="446" t="str">
        <f t="shared" si="324"/>
        <v/>
      </c>
      <c r="DG327" s="208" t="str">
        <f t="shared" si="325"/>
        <v/>
      </c>
      <c r="DH327" s="208">
        <f t="shared" si="326"/>
        <v>0</v>
      </c>
      <c r="DI327" s="205" t="e">
        <f t="shared" si="327"/>
        <v>#VALUE!</v>
      </c>
      <c r="DJ327" s="205" t="e">
        <f t="shared" si="328"/>
        <v>#VALUE!</v>
      </c>
      <c r="DK327" s="205" t="e">
        <f t="shared" si="329"/>
        <v>#VALUE!</v>
      </c>
      <c r="DM327" s="208">
        <f t="shared" si="330"/>
        <v>0</v>
      </c>
      <c r="DN327" s="208">
        <f t="shared" si="331"/>
        <v>0</v>
      </c>
      <c r="DO327" s="205">
        <f t="shared" si="332"/>
        <v>75</v>
      </c>
      <c r="DP327" s="205">
        <f t="shared" si="333"/>
        <v>0</v>
      </c>
      <c r="DQ327" s="446" t="e">
        <f t="shared" ca="1" si="334"/>
        <v>#NAME?</v>
      </c>
      <c r="DR327" s="446" t="e">
        <f t="shared" ca="1" si="335"/>
        <v>#NAME?</v>
      </c>
      <c r="DT327" s="208">
        <f t="shared" si="336"/>
        <v>0</v>
      </c>
      <c r="DU327" s="446" t="e">
        <f t="shared" ca="1" si="337"/>
        <v>#NAME?</v>
      </c>
      <c r="DV327" s="446" t="e">
        <f t="shared" ca="1" si="338"/>
        <v>#NAME?</v>
      </c>
    </row>
    <row r="328" spans="1:126" ht="16.5" thickBot="1" x14ac:dyDescent="0.3">
      <c r="A328" s="448" t="str">
        <f>IFERROR(ROUNDUP(IF(OR(N328="PIPAY450",N328="PIPAY900"),MRIt(J328,M328,V328,N328),IF(N328="PIOGFCPAY450",MAX(60,(0.3*J328)+35),"")),1),"")</f>
        <v/>
      </c>
      <c r="B328" s="413">
        <v>306</v>
      </c>
      <c r="C328" s="414"/>
      <c r="D328" s="449"/>
      <c r="E328" s="457" t="str">
        <f>IF('EXIST IP'!A307="","",'EXIST IP'!A307)</f>
        <v/>
      </c>
      <c r="F328" s="458" t="str">
        <f>IF('EXIST IP'!B307="","",'EXIST IP'!B307)</f>
        <v/>
      </c>
      <c r="G328" s="458" t="str">
        <f>IF('EXIST IP'!C307="","",'EXIST IP'!C307)</f>
        <v/>
      </c>
      <c r="H328" s="459" t="str">
        <f>IF('EXIST IP'!D307="","",'EXIST IP'!D307)</f>
        <v/>
      </c>
      <c r="I328" s="460" t="str">
        <f>IF(BASELINE!D307="","",BASELINE!D307)</f>
        <v/>
      </c>
      <c r="J328" s="420"/>
      <c r="K328" s="421"/>
      <c r="L328" s="422" t="str">
        <f>IF(FINAL!D307=0,"",FINAL!D307)</f>
        <v/>
      </c>
      <c r="M328" s="421"/>
      <c r="N328" s="421"/>
      <c r="O328" s="421"/>
      <c r="P328" s="423" t="str">
        <f t="shared" si="302"/>
        <v/>
      </c>
      <c r="Q328" s="424" t="str">
        <f t="shared" si="303"/>
        <v/>
      </c>
      <c r="R328" s="456"/>
      <c r="S328" s="452" t="str">
        <f t="shared" si="279"/>
        <v/>
      </c>
      <c r="T328" s="427" t="str">
        <f>IF(OR(BASELINE!I307&gt;BASELINE!J307,FINAL!I307&gt;FINAL!J307),"M.D.","")</f>
        <v/>
      </c>
      <c r="U328" s="428" t="str">
        <f t="shared" si="304"/>
        <v/>
      </c>
      <c r="V328" s="429" t="str">
        <f t="shared" si="305"/>
        <v/>
      </c>
      <c r="W328" s="429" t="str">
        <f t="shared" si="306"/>
        <v/>
      </c>
      <c r="X328" s="430" t="str">
        <f t="shared" si="280"/>
        <v/>
      </c>
      <c r="Y328" s="429" t="str">
        <f t="shared" si="281"/>
        <v/>
      </c>
      <c r="Z328" s="429" t="str">
        <f t="shared" si="282"/>
        <v/>
      </c>
      <c r="AA328" s="429" t="str">
        <f t="shared" si="283"/>
        <v/>
      </c>
      <c r="AB328" s="429" t="str">
        <f t="shared" si="284"/>
        <v/>
      </c>
      <c r="AC328" s="429" t="str">
        <f t="shared" si="285"/>
        <v/>
      </c>
      <c r="AD328" s="429" t="str">
        <f t="shared" si="286"/>
        <v/>
      </c>
      <c r="AE328" s="429" t="str">
        <f t="shared" si="307"/>
        <v/>
      </c>
      <c r="AF328" s="429" t="str">
        <f t="shared" si="297"/>
        <v/>
      </c>
      <c r="AG328" s="429" t="str">
        <f t="shared" si="287"/>
        <v/>
      </c>
      <c r="AH328" s="429" t="str">
        <f t="shared" si="288"/>
        <v/>
      </c>
      <c r="AI328" s="431" t="str">
        <f t="shared" si="298"/>
        <v/>
      </c>
      <c r="AJ328" s="429" t="str">
        <f t="shared" si="308"/>
        <v/>
      </c>
      <c r="AK328" s="429" t="str">
        <f t="shared" si="309"/>
        <v/>
      </c>
      <c r="AL328" s="429" t="str">
        <f t="shared" si="310"/>
        <v/>
      </c>
      <c r="AM328" s="429" t="str">
        <f t="shared" si="311"/>
        <v/>
      </c>
      <c r="AN328" s="432"/>
      <c r="AO328" s="432"/>
      <c r="AP328" s="205"/>
      <c r="AQ328" s="205"/>
      <c r="AR328" s="205"/>
      <c r="AS328" s="205"/>
      <c r="AT328" s="205"/>
      <c r="AU328" s="205"/>
      <c r="AV328" s="205"/>
      <c r="AW328" s="205"/>
      <c r="AX328" s="205"/>
      <c r="AY328" s="205"/>
      <c r="AZ328" s="432"/>
      <c r="BU328" s="152">
        <v>306</v>
      </c>
      <c r="BV328" s="433" t="str">
        <f t="shared" si="299"/>
        <v/>
      </c>
      <c r="BW328" s="433" t="str">
        <f t="shared" si="300"/>
        <v/>
      </c>
      <c r="BX328" s="434" t="str">
        <f t="shared" si="301"/>
        <v/>
      </c>
      <c r="BY328" s="205" t="str">
        <f t="shared" si="289"/>
        <v/>
      </c>
      <c r="BZ328" s="205" t="str">
        <f t="shared" si="290"/>
        <v/>
      </c>
      <c r="CA328" s="207" t="str">
        <f t="shared" si="291"/>
        <v/>
      </c>
      <c r="CB328" s="453" t="str">
        <f>IF(BY328="","",COUNTIF(BY$23:BY327,"&lt;1")+1)</f>
        <v/>
      </c>
      <c r="CC328" s="205" t="str">
        <f t="shared" si="292"/>
        <v/>
      </c>
      <c r="CD328" s="436" t="str">
        <f t="shared" si="293"/>
        <v/>
      </c>
      <c r="CE328" s="433" t="str">
        <f t="shared" si="296"/>
        <v/>
      </c>
      <c r="CF328" s="438" t="str">
        <f t="shared" si="294"/>
        <v/>
      </c>
      <c r="CG328" s="433" t="str">
        <f t="shared" si="295"/>
        <v/>
      </c>
      <c r="CH328" s="439"/>
      <c r="CI328" s="205" t="str">
        <f t="shared" si="312"/>
        <v/>
      </c>
      <c r="CJ328" s="205" t="str">
        <f t="shared" si="313"/>
        <v/>
      </c>
      <c r="CK328" s="205" t="str">
        <f>IF(OR(N328="PIPAY450",N328="PIPAY900"),MRIt(J328,M328,V328,N328),IF(N328="OGFConNEW",MRIt(H328,M328,V328,N328),IF(N328="PIOGFCPAY450",MAX(60,(0.3*J328)+35),"")))</f>
        <v/>
      </c>
      <c r="CL328" s="205" t="str">
        <f t="shared" si="314"/>
        <v/>
      </c>
      <c r="CM328" s="208">
        <f t="shared" si="315"/>
        <v>0</v>
      </c>
      <c r="CN328" s="440" t="str">
        <f>IFERROR(IF(N328="60PAY900",ADJ60x(CM328),IF(N328="75PAY450",ADJ75x(CM328),IF(N328="PIPAY900",ADJPoTthick(CM328,CL328),IF(N328="PIPAY450",ADJPoTthin(CM328,CL328),IF(N328="OGFConNEW",ADJPoTogfc(CL328),""))))),"must corr")</f>
        <v/>
      </c>
      <c r="CO328" s="441" t="str">
        <f t="shared" si="316"/>
        <v/>
      </c>
      <c r="CQ328" s="205" t="str">
        <f t="shared" si="317"/>
        <v/>
      </c>
      <c r="CR328" s="205" t="str">
        <f>IF(OR(N328="PIPAY450",N328="PIPAY900",N328="PIOGFCPAY450",N328="75OGFCPAY450"),MRIt(J328,M328,V328,N328),IF(N328="OGFConNEW",MRIt(H328,M328,V328,N328),""))</f>
        <v/>
      </c>
      <c r="CS328" s="205" t="str">
        <f t="shared" si="318"/>
        <v/>
      </c>
      <c r="CT328" s="208" t="str">
        <f t="shared" si="319"/>
        <v/>
      </c>
      <c r="CU328" s="440" t="str">
        <f>IFERROR(IF(N328="60PAY900",ADJ60x(CT328),IF(N328="75PAY450",ADJ75x(CT328),IF(N328="PIPAY900",ADJPoTthick(CT328,CS328),IF(N328="PIPAY450",ADJPoTthin(CT328,CS328),IF(N328="OGFConNEW",ADJPoTogfc(CS328),""))))),"must corr")</f>
        <v/>
      </c>
      <c r="CV328" s="442" t="str">
        <f t="shared" si="320"/>
        <v/>
      </c>
      <c r="CW328" s="443"/>
      <c r="CY328" s="207"/>
      <c r="CZ328" s="444" t="s">
        <v>1876</v>
      </c>
      <c r="DA328" s="445" t="str">
        <f>IFERROR(IF(AZ328=TRUE,corval(CO328,CV328),CO328),CZ328)</f>
        <v/>
      </c>
      <c r="DB328" s="205" t="b">
        <f t="shared" si="321"/>
        <v>0</v>
      </c>
      <c r="DC328" s="205" t="b">
        <f t="shared" si="322"/>
        <v>1</v>
      </c>
      <c r="DD328" s="205" t="b">
        <f t="shared" si="323"/>
        <v>1</v>
      </c>
      <c r="DE328" s="446" t="str">
        <f t="shared" si="324"/>
        <v/>
      </c>
      <c r="DG328" s="208" t="str">
        <f t="shared" si="325"/>
        <v/>
      </c>
      <c r="DH328" s="208">
        <f t="shared" si="326"/>
        <v>0</v>
      </c>
      <c r="DI328" s="205" t="e">
        <f t="shared" si="327"/>
        <v>#VALUE!</v>
      </c>
      <c r="DJ328" s="205" t="e">
        <f t="shared" si="328"/>
        <v>#VALUE!</v>
      </c>
      <c r="DK328" s="205" t="e">
        <f t="shared" si="329"/>
        <v>#VALUE!</v>
      </c>
      <c r="DM328" s="208">
        <f t="shared" si="330"/>
        <v>0</v>
      </c>
      <c r="DN328" s="208">
        <f t="shared" si="331"/>
        <v>0</v>
      </c>
      <c r="DO328" s="205">
        <f t="shared" si="332"/>
        <v>75</v>
      </c>
      <c r="DP328" s="205">
        <f t="shared" si="333"/>
        <v>0</v>
      </c>
      <c r="DQ328" s="446" t="e">
        <f t="shared" ca="1" si="334"/>
        <v>#NAME?</v>
      </c>
      <c r="DR328" s="446" t="e">
        <f t="shared" ca="1" si="335"/>
        <v>#NAME?</v>
      </c>
      <c r="DT328" s="208">
        <f t="shared" si="336"/>
        <v>0</v>
      </c>
      <c r="DU328" s="446" t="e">
        <f t="shared" ca="1" si="337"/>
        <v>#NAME?</v>
      </c>
      <c r="DV328" s="446" t="e">
        <f t="shared" ca="1" si="338"/>
        <v>#NAME?</v>
      </c>
    </row>
    <row r="329" spans="1:126" ht="15" customHeight="1" x14ac:dyDescent="0.25">
      <c r="A329" s="448" t="str">
        <f>IFERROR(ROUNDUP(IF(OR(N329="PIPAY450",N329="PIPAY900"),MRIt(J329,M329,V329,N329),IF(N329="PIOGFCPAY450",MAX(60,(0.3*J329)+35),"")),1),"")</f>
        <v/>
      </c>
      <c r="B329" s="413">
        <v>307</v>
      </c>
      <c r="C329" s="414"/>
      <c r="D329" s="449"/>
      <c r="E329" s="416" t="str">
        <f>IF('EXIST IP'!A308="","",'EXIST IP'!A308)</f>
        <v/>
      </c>
      <c r="F329" s="450" t="str">
        <f>IF('EXIST IP'!B308="","",'EXIST IP'!B308)</f>
        <v/>
      </c>
      <c r="G329" s="450" t="str">
        <f>IF('EXIST IP'!C308="","",'EXIST IP'!C308)</f>
        <v/>
      </c>
      <c r="H329" s="418" t="str">
        <f>IF('EXIST IP'!D308="","",'EXIST IP'!D308)</f>
        <v/>
      </c>
      <c r="I329" s="451" t="str">
        <f>IF(BASELINE!D308="","",BASELINE!D308)</f>
        <v/>
      </c>
      <c r="J329" s="420"/>
      <c r="K329" s="421"/>
      <c r="L329" s="422" t="str">
        <f>IF(FINAL!D308=0,"",FINAL!D308)</f>
        <v/>
      </c>
      <c r="M329" s="421"/>
      <c r="N329" s="421"/>
      <c r="O329" s="421"/>
      <c r="P329" s="423" t="str">
        <f t="shared" si="302"/>
        <v/>
      </c>
      <c r="Q329" s="424" t="str">
        <f t="shared" si="303"/>
        <v/>
      </c>
      <c r="R329" s="456"/>
      <c r="S329" s="452" t="str">
        <f t="shared" si="279"/>
        <v/>
      </c>
      <c r="T329" s="427" t="str">
        <f>IF(OR(BASELINE!I308&gt;BASELINE!J308,FINAL!I308&gt;FINAL!J308),"M.D.","")</f>
        <v/>
      </c>
      <c r="U329" s="428" t="str">
        <f t="shared" si="304"/>
        <v/>
      </c>
      <c r="V329" s="429" t="str">
        <f t="shared" si="305"/>
        <v/>
      </c>
      <c r="W329" s="429" t="str">
        <f t="shared" si="306"/>
        <v/>
      </c>
      <c r="X329" s="430" t="str">
        <f t="shared" si="280"/>
        <v/>
      </c>
      <c r="Y329" s="429" t="str">
        <f t="shared" si="281"/>
        <v/>
      </c>
      <c r="Z329" s="429" t="str">
        <f t="shared" si="282"/>
        <v/>
      </c>
      <c r="AA329" s="429" t="str">
        <f t="shared" si="283"/>
        <v/>
      </c>
      <c r="AB329" s="429" t="str">
        <f t="shared" si="284"/>
        <v/>
      </c>
      <c r="AC329" s="429" t="str">
        <f t="shared" si="285"/>
        <v/>
      </c>
      <c r="AD329" s="429" t="str">
        <f t="shared" si="286"/>
        <v/>
      </c>
      <c r="AE329" s="429" t="str">
        <f t="shared" si="307"/>
        <v/>
      </c>
      <c r="AF329" s="429" t="str">
        <f t="shared" si="297"/>
        <v/>
      </c>
      <c r="AG329" s="429" t="str">
        <f t="shared" si="287"/>
        <v/>
      </c>
      <c r="AH329" s="429" t="str">
        <f t="shared" si="288"/>
        <v/>
      </c>
      <c r="AI329" s="431" t="str">
        <f t="shared" si="298"/>
        <v/>
      </c>
      <c r="AJ329" s="429" t="str">
        <f t="shared" si="308"/>
        <v/>
      </c>
      <c r="AK329" s="429" t="str">
        <f t="shared" si="309"/>
        <v/>
      </c>
      <c r="AL329" s="429" t="str">
        <f t="shared" si="310"/>
        <v/>
      </c>
      <c r="AM329" s="429" t="str">
        <f t="shared" si="311"/>
        <v/>
      </c>
      <c r="AN329" s="432"/>
      <c r="AO329" s="432"/>
      <c r="AP329" s="205"/>
      <c r="AQ329" s="205"/>
      <c r="AR329" s="205"/>
      <c r="AS329" s="205"/>
      <c r="AT329" s="205"/>
      <c r="AU329" s="205"/>
      <c r="AV329" s="205"/>
      <c r="AW329" s="205"/>
      <c r="AX329" s="205"/>
      <c r="AY329" s="205"/>
      <c r="AZ329" s="432"/>
      <c r="BU329" s="152">
        <v>307</v>
      </c>
      <c r="BV329" s="433" t="str">
        <f t="shared" si="299"/>
        <v/>
      </c>
      <c r="BW329" s="433" t="str">
        <f t="shared" si="300"/>
        <v/>
      </c>
      <c r="BX329" s="434" t="str">
        <f t="shared" si="301"/>
        <v/>
      </c>
      <c r="BY329" s="205" t="str">
        <f t="shared" si="289"/>
        <v/>
      </c>
      <c r="BZ329" s="205" t="str">
        <f t="shared" si="290"/>
        <v/>
      </c>
      <c r="CA329" s="207" t="str">
        <f t="shared" si="291"/>
        <v/>
      </c>
      <c r="CB329" s="453" t="str">
        <f>IF(BY329="","",COUNTIF(BY$23:BY328,"&lt;1")+1)</f>
        <v/>
      </c>
      <c r="CC329" s="205" t="str">
        <f t="shared" si="292"/>
        <v/>
      </c>
      <c r="CD329" s="436" t="str">
        <f t="shared" si="293"/>
        <v/>
      </c>
      <c r="CE329" s="433" t="str">
        <f t="shared" si="296"/>
        <v/>
      </c>
      <c r="CF329" s="438" t="str">
        <f t="shared" si="294"/>
        <v/>
      </c>
      <c r="CG329" s="433" t="str">
        <f t="shared" si="295"/>
        <v/>
      </c>
      <c r="CH329" s="439"/>
      <c r="CI329" s="205" t="str">
        <f t="shared" si="312"/>
        <v/>
      </c>
      <c r="CJ329" s="205" t="str">
        <f t="shared" si="313"/>
        <v/>
      </c>
      <c r="CK329" s="205" t="str">
        <f>IF(OR(N329="PIPAY450",N329="PIPAY900"),MRIt(J329,M329,V329,N329),IF(N329="OGFConNEW",MRIt(H329,M329,V329,N329),IF(N329="PIOGFCPAY450",MAX(60,(0.3*J329)+35),"")))</f>
        <v/>
      </c>
      <c r="CL329" s="205" t="str">
        <f t="shared" si="314"/>
        <v/>
      </c>
      <c r="CM329" s="208">
        <f t="shared" si="315"/>
        <v>0</v>
      </c>
      <c r="CN329" s="440" t="str">
        <f>IFERROR(IF(N329="60PAY900",ADJ60x(CM329),IF(N329="75PAY450",ADJ75x(CM329),IF(N329="PIPAY900",ADJPoTthick(CM329,CL329),IF(N329="PIPAY450",ADJPoTthin(CM329,CL329),IF(N329="OGFConNEW",ADJPoTogfc(CL329),""))))),"must corr")</f>
        <v/>
      </c>
      <c r="CO329" s="441" t="str">
        <f t="shared" si="316"/>
        <v/>
      </c>
      <c r="CQ329" s="205" t="str">
        <f t="shared" si="317"/>
        <v/>
      </c>
      <c r="CR329" s="205" t="str">
        <f>IF(OR(N329="PIPAY450",N329="PIPAY900",N329="PIOGFCPAY450",N329="75OGFCPAY450"),MRIt(J329,M329,V329,N329),IF(N329="OGFConNEW",MRIt(H329,M329,V329,N329),""))</f>
        <v/>
      </c>
      <c r="CS329" s="205" t="str">
        <f t="shared" si="318"/>
        <v/>
      </c>
      <c r="CT329" s="208" t="str">
        <f t="shared" si="319"/>
        <v/>
      </c>
      <c r="CU329" s="440" t="str">
        <f>IFERROR(IF(N329="60PAY900",ADJ60x(CT329),IF(N329="75PAY450",ADJ75x(CT329),IF(N329="PIPAY900",ADJPoTthick(CT329,CS329),IF(N329="PIPAY450",ADJPoTthin(CT329,CS329),IF(N329="OGFConNEW",ADJPoTogfc(CS329),""))))),"must corr")</f>
        <v/>
      </c>
      <c r="CV329" s="442" t="str">
        <f t="shared" si="320"/>
        <v/>
      </c>
      <c r="CW329" s="443"/>
      <c r="CY329" s="207"/>
      <c r="CZ329" s="444" t="s">
        <v>1876</v>
      </c>
      <c r="DA329" s="445" t="str">
        <f>IFERROR(IF(AZ329=TRUE,corval(CO329,CV329),CO329),CZ329)</f>
        <v/>
      </c>
      <c r="DB329" s="205" t="b">
        <f t="shared" si="321"/>
        <v>0</v>
      </c>
      <c r="DC329" s="205" t="b">
        <f t="shared" si="322"/>
        <v>1</v>
      </c>
      <c r="DD329" s="205" t="b">
        <f t="shared" si="323"/>
        <v>1</v>
      </c>
      <c r="DE329" s="446" t="str">
        <f t="shared" si="324"/>
        <v/>
      </c>
      <c r="DG329" s="208" t="str">
        <f t="shared" si="325"/>
        <v/>
      </c>
      <c r="DH329" s="208">
        <f t="shared" si="326"/>
        <v>0</v>
      </c>
      <c r="DI329" s="205" t="e">
        <f t="shared" si="327"/>
        <v>#VALUE!</v>
      </c>
      <c r="DJ329" s="205" t="e">
        <f t="shared" si="328"/>
        <v>#VALUE!</v>
      </c>
      <c r="DK329" s="205" t="e">
        <f t="shared" si="329"/>
        <v>#VALUE!</v>
      </c>
      <c r="DM329" s="208">
        <f t="shared" si="330"/>
        <v>0</v>
      </c>
      <c r="DN329" s="208">
        <f t="shared" si="331"/>
        <v>0</v>
      </c>
      <c r="DO329" s="205">
        <f t="shared" si="332"/>
        <v>75</v>
      </c>
      <c r="DP329" s="205">
        <f t="shared" si="333"/>
        <v>0</v>
      </c>
      <c r="DQ329" s="446" t="e">
        <f t="shared" ca="1" si="334"/>
        <v>#NAME?</v>
      </c>
      <c r="DR329" s="446" t="e">
        <f t="shared" ca="1" si="335"/>
        <v>#NAME?</v>
      </c>
      <c r="DT329" s="208">
        <f t="shared" si="336"/>
        <v>0</v>
      </c>
      <c r="DU329" s="446" t="e">
        <f t="shared" ca="1" si="337"/>
        <v>#NAME?</v>
      </c>
      <c r="DV329" s="446" t="e">
        <f t="shared" ca="1" si="338"/>
        <v>#NAME?</v>
      </c>
    </row>
    <row r="330" spans="1:126" ht="16.5" thickBot="1" x14ac:dyDescent="0.3">
      <c r="A330" s="448" t="str">
        <f>IFERROR(ROUNDUP(IF(OR(N330="PIPAY450",N330="PIPAY900"),MRIt(J330,M330,V330,N330),IF(N330="PIOGFCPAY450",MAX(60,(0.3*J330)+35),"")),1),"")</f>
        <v/>
      </c>
      <c r="B330" s="413">
        <v>308</v>
      </c>
      <c r="C330" s="414"/>
      <c r="D330" s="449"/>
      <c r="E330" s="457" t="str">
        <f>IF('EXIST IP'!A309="","",'EXIST IP'!A309)</f>
        <v/>
      </c>
      <c r="F330" s="458" t="str">
        <f>IF('EXIST IP'!B309="","",'EXIST IP'!B309)</f>
        <v/>
      </c>
      <c r="G330" s="458" t="str">
        <f>IF('EXIST IP'!C309="","",'EXIST IP'!C309)</f>
        <v/>
      </c>
      <c r="H330" s="459" t="str">
        <f>IF('EXIST IP'!D309="","",'EXIST IP'!D309)</f>
        <v/>
      </c>
      <c r="I330" s="460" t="str">
        <f>IF(BASELINE!D309="","",BASELINE!D309)</f>
        <v/>
      </c>
      <c r="J330" s="420"/>
      <c r="K330" s="421"/>
      <c r="L330" s="422" t="str">
        <f>IF(FINAL!D309=0,"",FINAL!D309)</f>
        <v/>
      </c>
      <c r="M330" s="421"/>
      <c r="N330" s="421"/>
      <c r="O330" s="421"/>
      <c r="P330" s="423" t="str">
        <f t="shared" si="302"/>
        <v/>
      </c>
      <c r="Q330" s="424" t="str">
        <f t="shared" si="303"/>
        <v/>
      </c>
      <c r="R330" s="456"/>
      <c r="S330" s="452" t="str">
        <f t="shared" si="279"/>
        <v/>
      </c>
      <c r="T330" s="427" t="str">
        <f>IF(OR(BASELINE!I309&gt;BASELINE!J309,FINAL!I309&gt;FINAL!J309),"M.D.","")</f>
        <v/>
      </c>
      <c r="U330" s="428" t="str">
        <f t="shared" si="304"/>
        <v/>
      </c>
      <c r="V330" s="429" t="str">
        <f t="shared" si="305"/>
        <v/>
      </c>
      <c r="W330" s="429" t="str">
        <f t="shared" si="306"/>
        <v/>
      </c>
      <c r="X330" s="430" t="str">
        <f t="shared" si="280"/>
        <v/>
      </c>
      <c r="Y330" s="429" t="str">
        <f t="shared" si="281"/>
        <v/>
      </c>
      <c r="Z330" s="429" t="str">
        <f t="shared" si="282"/>
        <v/>
      </c>
      <c r="AA330" s="429" t="str">
        <f t="shared" si="283"/>
        <v/>
      </c>
      <c r="AB330" s="429" t="str">
        <f t="shared" si="284"/>
        <v/>
      </c>
      <c r="AC330" s="429" t="str">
        <f t="shared" si="285"/>
        <v/>
      </c>
      <c r="AD330" s="429" t="str">
        <f t="shared" si="286"/>
        <v/>
      </c>
      <c r="AE330" s="429" t="str">
        <f t="shared" si="307"/>
        <v/>
      </c>
      <c r="AF330" s="429" t="str">
        <f t="shared" si="297"/>
        <v/>
      </c>
      <c r="AG330" s="429" t="str">
        <f t="shared" si="287"/>
        <v/>
      </c>
      <c r="AH330" s="429" t="str">
        <f t="shared" si="288"/>
        <v/>
      </c>
      <c r="AI330" s="431" t="str">
        <f t="shared" si="298"/>
        <v/>
      </c>
      <c r="AJ330" s="429" t="str">
        <f t="shared" si="308"/>
        <v/>
      </c>
      <c r="AK330" s="429" t="str">
        <f t="shared" si="309"/>
        <v/>
      </c>
      <c r="AL330" s="429" t="str">
        <f t="shared" si="310"/>
        <v/>
      </c>
      <c r="AM330" s="429" t="str">
        <f t="shared" si="311"/>
        <v/>
      </c>
      <c r="AN330" s="432"/>
      <c r="AO330" s="432"/>
      <c r="AP330" s="205"/>
      <c r="AQ330" s="205"/>
      <c r="AR330" s="205"/>
      <c r="AS330" s="205"/>
      <c r="AT330" s="205"/>
      <c r="AU330" s="205"/>
      <c r="AV330" s="205"/>
      <c r="AW330" s="205"/>
      <c r="AX330" s="205"/>
      <c r="AY330" s="205"/>
      <c r="AZ330" s="432"/>
      <c r="BU330" s="152">
        <v>308</v>
      </c>
      <c r="BV330" s="433" t="str">
        <f t="shared" si="299"/>
        <v/>
      </c>
      <c r="BW330" s="433" t="str">
        <f t="shared" si="300"/>
        <v/>
      </c>
      <c r="BX330" s="434" t="str">
        <f t="shared" si="301"/>
        <v/>
      </c>
      <c r="BY330" s="205" t="str">
        <f t="shared" si="289"/>
        <v/>
      </c>
      <c r="BZ330" s="205" t="str">
        <f t="shared" si="290"/>
        <v/>
      </c>
      <c r="CA330" s="207" t="str">
        <f t="shared" si="291"/>
        <v/>
      </c>
      <c r="CB330" s="453" t="str">
        <f>IF(BY330="","",COUNTIF(BY$23:BY329,"&lt;1")+1)</f>
        <v/>
      </c>
      <c r="CC330" s="205" t="str">
        <f t="shared" si="292"/>
        <v/>
      </c>
      <c r="CD330" s="436" t="str">
        <f t="shared" si="293"/>
        <v/>
      </c>
      <c r="CE330" s="433" t="str">
        <f t="shared" si="296"/>
        <v/>
      </c>
      <c r="CF330" s="438" t="str">
        <f t="shared" si="294"/>
        <v/>
      </c>
      <c r="CG330" s="433" t="str">
        <f t="shared" si="295"/>
        <v/>
      </c>
      <c r="CH330" s="439"/>
      <c r="CI330" s="205" t="str">
        <f t="shared" si="312"/>
        <v/>
      </c>
      <c r="CJ330" s="205" t="str">
        <f t="shared" si="313"/>
        <v/>
      </c>
      <c r="CK330" s="205" t="str">
        <f>IF(OR(N330="PIPAY450",N330="PIPAY900"),MRIt(J330,M330,V330,N330),IF(N330="OGFConNEW",MRIt(H330,M330,V330,N330),IF(N330="PIOGFCPAY450",MAX(60,(0.3*J330)+35),"")))</f>
        <v/>
      </c>
      <c r="CL330" s="205" t="str">
        <f t="shared" si="314"/>
        <v/>
      </c>
      <c r="CM330" s="208">
        <f t="shared" si="315"/>
        <v>0</v>
      </c>
      <c r="CN330" s="440" t="str">
        <f>IFERROR(IF(N330="60PAY900",ADJ60x(CM330),IF(N330="75PAY450",ADJ75x(CM330),IF(N330="PIPAY900",ADJPoTthick(CM330,CL330),IF(N330="PIPAY450",ADJPoTthin(CM330,CL330),IF(N330="OGFConNEW",ADJPoTogfc(CL330),""))))),"must corr")</f>
        <v/>
      </c>
      <c r="CO330" s="441" t="str">
        <f t="shared" si="316"/>
        <v/>
      </c>
      <c r="CQ330" s="205" t="str">
        <f t="shared" si="317"/>
        <v/>
      </c>
      <c r="CR330" s="205" t="str">
        <f>IF(OR(N330="PIPAY450",N330="PIPAY900",N330="PIOGFCPAY450",N330="75OGFCPAY450"),MRIt(J330,M330,V330,N330),IF(N330="OGFConNEW",MRIt(H330,M330,V330,N330),""))</f>
        <v/>
      </c>
      <c r="CS330" s="205" t="str">
        <f t="shared" si="318"/>
        <v/>
      </c>
      <c r="CT330" s="208" t="str">
        <f t="shared" si="319"/>
        <v/>
      </c>
      <c r="CU330" s="440" t="str">
        <f>IFERROR(IF(N330="60PAY900",ADJ60x(CT330),IF(N330="75PAY450",ADJ75x(CT330),IF(N330="PIPAY900",ADJPoTthick(CT330,CS330),IF(N330="PIPAY450",ADJPoTthin(CT330,CS330),IF(N330="OGFConNEW",ADJPoTogfc(CS330),""))))),"must corr")</f>
        <v/>
      </c>
      <c r="CV330" s="442" t="str">
        <f t="shared" si="320"/>
        <v/>
      </c>
      <c r="CW330" s="443"/>
      <c r="CY330" s="207"/>
      <c r="CZ330" s="444" t="s">
        <v>1876</v>
      </c>
      <c r="DA330" s="445" t="str">
        <f>IFERROR(IF(AZ330=TRUE,corval(CO330,CV330),CO330),CZ330)</f>
        <v/>
      </c>
      <c r="DB330" s="205" t="b">
        <f t="shared" si="321"/>
        <v>0</v>
      </c>
      <c r="DC330" s="205" t="b">
        <f t="shared" si="322"/>
        <v>1</v>
      </c>
      <c r="DD330" s="205" t="b">
        <f t="shared" si="323"/>
        <v>1</v>
      </c>
      <c r="DE330" s="446" t="str">
        <f t="shared" si="324"/>
        <v/>
      </c>
      <c r="DG330" s="208" t="str">
        <f t="shared" si="325"/>
        <v/>
      </c>
      <c r="DH330" s="208">
        <f t="shared" si="326"/>
        <v>0</v>
      </c>
      <c r="DI330" s="205" t="e">
        <f t="shared" si="327"/>
        <v>#VALUE!</v>
      </c>
      <c r="DJ330" s="205" t="e">
        <f t="shared" si="328"/>
        <v>#VALUE!</v>
      </c>
      <c r="DK330" s="205" t="e">
        <f t="shared" si="329"/>
        <v>#VALUE!</v>
      </c>
      <c r="DM330" s="208">
        <f t="shared" si="330"/>
        <v>0</v>
      </c>
      <c r="DN330" s="208">
        <f t="shared" si="331"/>
        <v>0</v>
      </c>
      <c r="DO330" s="205">
        <f t="shared" si="332"/>
        <v>75</v>
      </c>
      <c r="DP330" s="205">
        <f t="shared" si="333"/>
        <v>0</v>
      </c>
      <c r="DQ330" s="446" t="e">
        <f t="shared" ca="1" si="334"/>
        <v>#NAME?</v>
      </c>
      <c r="DR330" s="446" t="e">
        <f t="shared" ca="1" si="335"/>
        <v>#NAME?</v>
      </c>
      <c r="DT330" s="208">
        <f t="shared" si="336"/>
        <v>0</v>
      </c>
      <c r="DU330" s="446" t="e">
        <f t="shared" ca="1" si="337"/>
        <v>#NAME?</v>
      </c>
      <c r="DV330" s="446" t="e">
        <f t="shared" ca="1" si="338"/>
        <v>#NAME?</v>
      </c>
    </row>
    <row r="331" spans="1:126" ht="15.75" x14ac:dyDescent="0.25">
      <c r="A331" s="448" t="str">
        <f>IFERROR(ROUNDUP(IF(OR(N331="PIPAY450",N331="PIPAY900"),MRIt(J331,M331,V331,N331),IF(N331="PIOGFCPAY450",MAX(60,(0.3*J331)+35),"")),1),"")</f>
        <v/>
      </c>
      <c r="B331" s="413">
        <v>309</v>
      </c>
      <c r="C331" s="414"/>
      <c r="D331" s="449"/>
      <c r="E331" s="416" t="str">
        <f>IF('EXIST IP'!A310="","",'EXIST IP'!A310)</f>
        <v/>
      </c>
      <c r="F331" s="450" t="str">
        <f>IF('EXIST IP'!B310="","",'EXIST IP'!B310)</f>
        <v/>
      </c>
      <c r="G331" s="450" t="str">
        <f>IF('EXIST IP'!C310="","",'EXIST IP'!C310)</f>
        <v/>
      </c>
      <c r="H331" s="418" t="str">
        <f>IF('EXIST IP'!D310="","",'EXIST IP'!D310)</f>
        <v/>
      </c>
      <c r="I331" s="451" t="str">
        <f>IF(BASELINE!D310="","",BASELINE!D310)</f>
        <v/>
      </c>
      <c r="J331" s="420"/>
      <c r="K331" s="421"/>
      <c r="L331" s="422" t="str">
        <f>IF(FINAL!D310=0,"",FINAL!D310)</f>
        <v/>
      </c>
      <c r="M331" s="421"/>
      <c r="N331" s="421"/>
      <c r="O331" s="421"/>
      <c r="P331" s="423" t="str">
        <f t="shared" si="302"/>
        <v/>
      </c>
      <c r="Q331" s="424" t="str">
        <f t="shared" si="303"/>
        <v/>
      </c>
      <c r="R331" s="456"/>
      <c r="S331" s="452" t="str">
        <f t="shared" si="279"/>
        <v/>
      </c>
      <c r="T331" s="427" t="str">
        <f>IF(OR(BASELINE!I310&gt;BASELINE!J310,FINAL!I310&gt;FINAL!J310),"M.D.","")</f>
        <v/>
      </c>
      <c r="U331" s="428" t="str">
        <f t="shared" si="304"/>
        <v/>
      </c>
      <c r="V331" s="429" t="str">
        <f t="shared" si="305"/>
        <v/>
      </c>
      <c r="W331" s="429" t="str">
        <f t="shared" si="306"/>
        <v/>
      </c>
      <c r="X331" s="430" t="str">
        <f t="shared" si="280"/>
        <v/>
      </c>
      <c r="Y331" s="429" t="str">
        <f t="shared" si="281"/>
        <v/>
      </c>
      <c r="Z331" s="429" t="str">
        <f t="shared" si="282"/>
        <v/>
      </c>
      <c r="AA331" s="429" t="str">
        <f t="shared" si="283"/>
        <v/>
      </c>
      <c r="AB331" s="429" t="str">
        <f t="shared" si="284"/>
        <v/>
      </c>
      <c r="AC331" s="429" t="str">
        <f t="shared" si="285"/>
        <v/>
      </c>
      <c r="AD331" s="429" t="str">
        <f t="shared" si="286"/>
        <v/>
      </c>
      <c r="AE331" s="429" t="str">
        <f t="shared" si="307"/>
        <v/>
      </c>
      <c r="AF331" s="429" t="str">
        <f t="shared" si="297"/>
        <v/>
      </c>
      <c r="AG331" s="429" t="str">
        <f t="shared" si="287"/>
        <v/>
      </c>
      <c r="AH331" s="429" t="str">
        <f t="shared" si="288"/>
        <v/>
      </c>
      <c r="AI331" s="431" t="str">
        <f t="shared" si="298"/>
        <v/>
      </c>
      <c r="AJ331" s="429" t="str">
        <f t="shared" si="308"/>
        <v/>
      </c>
      <c r="AK331" s="429" t="str">
        <f t="shared" si="309"/>
        <v/>
      </c>
      <c r="AL331" s="429" t="str">
        <f t="shared" si="310"/>
        <v/>
      </c>
      <c r="AM331" s="429" t="str">
        <f t="shared" si="311"/>
        <v/>
      </c>
      <c r="AN331" s="432"/>
      <c r="AO331" s="432"/>
      <c r="AP331" s="205"/>
      <c r="AQ331" s="205"/>
      <c r="AR331" s="205"/>
      <c r="AS331" s="205"/>
      <c r="AT331" s="205"/>
      <c r="AU331" s="205"/>
      <c r="AV331" s="205"/>
      <c r="AW331" s="205"/>
      <c r="AX331" s="205"/>
      <c r="AY331" s="205"/>
      <c r="AZ331" s="432"/>
      <c r="BU331" s="152">
        <v>309</v>
      </c>
      <c r="BV331" s="433" t="str">
        <f t="shared" si="299"/>
        <v/>
      </c>
      <c r="BW331" s="433" t="str">
        <f t="shared" si="300"/>
        <v/>
      </c>
      <c r="BX331" s="434" t="str">
        <f t="shared" si="301"/>
        <v/>
      </c>
      <c r="BY331" s="205" t="str">
        <f t="shared" si="289"/>
        <v/>
      </c>
      <c r="BZ331" s="205" t="str">
        <f t="shared" si="290"/>
        <v/>
      </c>
      <c r="CA331" s="207" t="str">
        <f t="shared" si="291"/>
        <v/>
      </c>
      <c r="CB331" s="453" t="str">
        <f>IF(BY331="","",COUNTIF(BY$23:BY330,"&lt;1")+1)</f>
        <v/>
      </c>
      <c r="CC331" s="205" t="str">
        <f t="shared" si="292"/>
        <v/>
      </c>
      <c r="CD331" s="436" t="str">
        <f t="shared" si="293"/>
        <v/>
      </c>
      <c r="CE331" s="433" t="str">
        <f t="shared" si="296"/>
        <v/>
      </c>
      <c r="CF331" s="438" t="str">
        <f t="shared" si="294"/>
        <v/>
      </c>
      <c r="CG331" s="433" t="str">
        <f t="shared" si="295"/>
        <v/>
      </c>
      <c r="CH331" s="439"/>
      <c r="CI331" s="205" t="str">
        <f t="shared" si="312"/>
        <v/>
      </c>
      <c r="CJ331" s="205" t="str">
        <f t="shared" si="313"/>
        <v/>
      </c>
      <c r="CK331" s="205" t="str">
        <f>IF(OR(N331="PIPAY450",N331="PIPAY900"),MRIt(J331,M331,V331,N331),IF(N331="OGFConNEW",MRIt(H331,M331,V331,N331),IF(N331="PIOGFCPAY450",MAX(60,(0.3*J331)+35),"")))</f>
        <v/>
      </c>
      <c r="CL331" s="205" t="str">
        <f t="shared" si="314"/>
        <v/>
      </c>
      <c r="CM331" s="208">
        <f t="shared" si="315"/>
        <v>0</v>
      </c>
      <c r="CN331" s="440" t="str">
        <f>IFERROR(IF(N331="60PAY900",ADJ60x(CM331),IF(N331="75PAY450",ADJ75x(CM331),IF(N331="PIPAY900",ADJPoTthick(CM331,CL331),IF(N331="PIPAY450",ADJPoTthin(CM331,CL331),IF(N331="OGFConNEW",ADJPoTogfc(CL331),""))))),"must corr")</f>
        <v/>
      </c>
      <c r="CO331" s="441" t="str">
        <f t="shared" si="316"/>
        <v/>
      </c>
      <c r="CQ331" s="205" t="str">
        <f t="shared" si="317"/>
        <v/>
      </c>
      <c r="CR331" s="205" t="str">
        <f>IF(OR(N331="PIPAY450",N331="PIPAY900",N331="PIOGFCPAY450",N331="75OGFCPAY450"),MRIt(J331,M331,V331,N331),IF(N331="OGFConNEW",MRIt(H331,M331,V331,N331),""))</f>
        <v/>
      </c>
      <c r="CS331" s="205" t="str">
        <f t="shared" si="318"/>
        <v/>
      </c>
      <c r="CT331" s="208" t="str">
        <f t="shared" si="319"/>
        <v/>
      </c>
      <c r="CU331" s="440" t="str">
        <f>IFERROR(IF(N331="60PAY900",ADJ60x(CT331),IF(N331="75PAY450",ADJ75x(CT331),IF(N331="PIPAY900",ADJPoTthick(CT331,CS331),IF(N331="PIPAY450",ADJPoTthin(CT331,CS331),IF(N331="OGFConNEW",ADJPoTogfc(CS331),""))))),"must corr")</f>
        <v/>
      </c>
      <c r="CV331" s="442" t="str">
        <f t="shared" si="320"/>
        <v/>
      </c>
      <c r="CW331" s="443"/>
      <c r="CY331" s="207"/>
      <c r="CZ331" s="444" t="s">
        <v>1876</v>
      </c>
      <c r="DA331" s="445" t="str">
        <f>IFERROR(IF(AZ331=TRUE,corval(CO331,CV331),CO331),CZ331)</f>
        <v/>
      </c>
      <c r="DB331" s="205" t="b">
        <f t="shared" si="321"/>
        <v>0</v>
      </c>
      <c r="DC331" s="205" t="b">
        <f t="shared" si="322"/>
        <v>1</v>
      </c>
      <c r="DD331" s="205" t="b">
        <f t="shared" si="323"/>
        <v>1</v>
      </c>
      <c r="DE331" s="446" t="str">
        <f t="shared" si="324"/>
        <v/>
      </c>
      <c r="DG331" s="208" t="str">
        <f t="shared" si="325"/>
        <v/>
      </c>
      <c r="DH331" s="208">
        <f t="shared" si="326"/>
        <v>0</v>
      </c>
      <c r="DI331" s="205" t="e">
        <f t="shared" si="327"/>
        <v>#VALUE!</v>
      </c>
      <c r="DJ331" s="205" t="e">
        <f t="shared" si="328"/>
        <v>#VALUE!</v>
      </c>
      <c r="DK331" s="205" t="e">
        <f t="shared" si="329"/>
        <v>#VALUE!</v>
      </c>
      <c r="DM331" s="208">
        <f t="shared" si="330"/>
        <v>0</v>
      </c>
      <c r="DN331" s="208">
        <f t="shared" si="331"/>
        <v>0</v>
      </c>
      <c r="DO331" s="205">
        <f t="shared" si="332"/>
        <v>75</v>
      </c>
      <c r="DP331" s="205">
        <f t="shared" si="333"/>
        <v>0</v>
      </c>
      <c r="DQ331" s="446" t="e">
        <f t="shared" ca="1" si="334"/>
        <v>#NAME?</v>
      </c>
      <c r="DR331" s="446" t="e">
        <f t="shared" ca="1" si="335"/>
        <v>#NAME?</v>
      </c>
      <c r="DT331" s="208">
        <f t="shared" si="336"/>
        <v>0</v>
      </c>
      <c r="DU331" s="446" t="e">
        <f t="shared" ca="1" si="337"/>
        <v>#NAME?</v>
      </c>
      <c r="DV331" s="446" t="e">
        <f t="shared" ca="1" si="338"/>
        <v>#NAME?</v>
      </c>
    </row>
    <row r="332" spans="1:126" ht="15.75" customHeight="1" thickBot="1" x14ac:dyDescent="0.3">
      <c r="A332" s="448" t="str">
        <f>IFERROR(ROUNDUP(IF(OR(N332="PIPAY450",N332="PIPAY900"),MRIt(J332,M332,V332,N332),IF(N332="PIOGFCPAY450",MAX(60,(0.3*J332)+35),"")),1),"")</f>
        <v/>
      </c>
      <c r="B332" s="413">
        <v>310</v>
      </c>
      <c r="C332" s="414"/>
      <c r="D332" s="449"/>
      <c r="E332" s="457" t="str">
        <f>IF('EXIST IP'!A311="","",'EXIST IP'!A311)</f>
        <v/>
      </c>
      <c r="F332" s="458" t="str">
        <f>IF('EXIST IP'!B311="","",'EXIST IP'!B311)</f>
        <v/>
      </c>
      <c r="G332" s="458" t="str">
        <f>IF('EXIST IP'!C311="","",'EXIST IP'!C311)</f>
        <v/>
      </c>
      <c r="H332" s="459" t="str">
        <f>IF('EXIST IP'!D311="","",'EXIST IP'!D311)</f>
        <v/>
      </c>
      <c r="I332" s="460" t="str">
        <f>IF(BASELINE!D311="","",BASELINE!D311)</f>
        <v/>
      </c>
      <c r="J332" s="420"/>
      <c r="K332" s="421"/>
      <c r="L332" s="422" t="str">
        <f>IF(FINAL!D311=0,"",FINAL!D311)</f>
        <v/>
      </c>
      <c r="M332" s="421"/>
      <c r="N332" s="421"/>
      <c r="O332" s="421"/>
      <c r="P332" s="423" t="str">
        <f t="shared" si="302"/>
        <v/>
      </c>
      <c r="Q332" s="424" t="str">
        <f t="shared" si="303"/>
        <v/>
      </c>
      <c r="R332" s="456"/>
      <c r="S332" s="452" t="str">
        <f t="shared" si="279"/>
        <v/>
      </c>
      <c r="T332" s="427" t="str">
        <f>IF(OR(BASELINE!I311&gt;BASELINE!J311,FINAL!I311&gt;FINAL!J311),"M.D.","")</f>
        <v/>
      </c>
      <c r="U332" s="428" t="str">
        <f t="shared" si="304"/>
        <v/>
      </c>
      <c r="V332" s="429" t="str">
        <f t="shared" si="305"/>
        <v/>
      </c>
      <c r="W332" s="429" t="str">
        <f t="shared" si="306"/>
        <v/>
      </c>
      <c r="X332" s="430" t="str">
        <f t="shared" si="280"/>
        <v/>
      </c>
      <c r="Y332" s="429" t="str">
        <f t="shared" si="281"/>
        <v/>
      </c>
      <c r="Z332" s="429" t="str">
        <f t="shared" si="282"/>
        <v/>
      </c>
      <c r="AA332" s="429" t="str">
        <f t="shared" si="283"/>
        <v/>
      </c>
      <c r="AB332" s="429" t="str">
        <f t="shared" si="284"/>
        <v/>
      </c>
      <c r="AC332" s="429" t="str">
        <f t="shared" si="285"/>
        <v/>
      </c>
      <c r="AD332" s="429" t="str">
        <f t="shared" si="286"/>
        <v/>
      </c>
      <c r="AE332" s="429" t="str">
        <f t="shared" si="307"/>
        <v/>
      </c>
      <c r="AF332" s="429" t="str">
        <f t="shared" si="297"/>
        <v/>
      </c>
      <c r="AG332" s="429" t="str">
        <f t="shared" si="287"/>
        <v/>
      </c>
      <c r="AH332" s="429" t="str">
        <f t="shared" si="288"/>
        <v/>
      </c>
      <c r="AI332" s="431" t="str">
        <f t="shared" si="298"/>
        <v/>
      </c>
      <c r="AJ332" s="429" t="str">
        <f t="shared" si="308"/>
        <v/>
      </c>
      <c r="AK332" s="429" t="str">
        <f t="shared" si="309"/>
        <v/>
      </c>
      <c r="AL332" s="429" t="str">
        <f t="shared" si="310"/>
        <v/>
      </c>
      <c r="AM332" s="429" t="str">
        <f t="shared" si="311"/>
        <v/>
      </c>
      <c r="AN332" s="432"/>
      <c r="AO332" s="432"/>
      <c r="AP332" s="205"/>
      <c r="AQ332" s="205"/>
      <c r="AR332" s="205"/>
      <c r="AS332" s="205"/>
      <c r="AT332" s="205"/>
      <c r="AU332" s="205"/>
      <c r="AV332" s="205"/>
      <c r="AW332" s="205"/>
      <c r="AX332" s="205"/>
      <c r="AY332" s="205"/>
      <c r="AZ332" s="432"/>
      <c r="BU332" s="152">
        <v>310</v>
      </c>
      <c r="BV332" s="433" t="str">
        <f t="shared" si="299"/>
        <v/>
      </c>
      <c r="BW332" s="433" t="str">
        <f t="shared" si="300"/>
        <v/>
      </c>
      <c r="BX332" s="434" t="str">
        <f t="shared" si="301"/>
        <v/>
      </c>
      <c r="BY332" s="205" t="str">
        <f t="shared" si="289"/>
        <v/>
      </c>
      <c r="BZ332" s="205" t="str">
        <f t="shared" si="290"/>
        <v/>
      </c>
      <c r="CA332" s="207" t="str">
        <f t="shared" si="291"/>
        <v/>
      </c>
      <c r="CB332" s="453" t="str">
        <f>IF(BY332="","",COUNTIF(BY$23:BY331,"&lt;1")+1)</f>
        <v/>
      </c>
      <c r="CC332" s="205" t="str">
        <f t="shared" si="292"/>
        <v/>
      </c>
      <c r="CD332" s="436" t="str">
        <f t="shared" si="293"/>
        <v/>
      </c>
      <c r="CE332" s="433" t="str">
        <f t="shared" si="296"/>
        <v/>
      </c>
      <c r="CF332" s="438" t="str">
        <f t="shared" si="294"/>
        <v/>
      </c>
      <c r="CG332" s="433" t="str">
        <f t="shared" si="295"/>
        <v/>
      </c>
      <c r="CH332" s="439"/>
      <c r="CI332" s="205" t="str">
        <f t="shared" si="312"/>
        <v/>
      </c>
      <c r="CJ332" s="205" t="str">
        <f t="shared" si="313"/>
        <v/>
      </c>
      <c r="CK332" s="205" t="str">
        <f>IF(OR(N332="PIPAY450",N332="PIPAY900"),MRIt(J332,M332,V332,N332),IF(N332="OGFConNEW",MRIt(H332,M332,V332,N332),IF(N332="PIOGFCPAY450",MAX(60,(0.3*J332)+35),"")))</f>
        <v/>
      </c>
      <c r="CL332" s="205" t="str">
        <f t="shared" si="314"/>
        <v/>
      </c>
      <c r="CM332" s="208">
        <f t="shared" si="315"/>
        <v>0</v>
      </c>
      <c r="CN332" s="440" t="str">
        <f>IFERROR(IF(N332="60PAY900",ADJ60x(CM332),IF(N332="75PAY450",ADJ75x(CM332),IF(N332="PIPAY900",ADJPoTthick(CM332,CL332),IF(N332="PIPAY450",ADJPoTthin(CM332,CL332),IF(N332="OGFConNEW",ADJPoTogfc(CL332),""))))),"must corr")</f>
        <v/>
      </c>
      <c r="CO332" s="441" t="str">
        <f t="shared" si="316"/>
        <v/>
      </c>
      <c r="CQ332" s="205" t="str">
        <f t="shared" si="317"/>
        <v/>
      </c>
      <c r="CR332" s="205" t="str">
        <f>IF(OR(N332="PIPAY450",N332="PIPAY900",N332="PIOGFCPAY450",N332="75OGFCPAY450"),MRIt(J332,M332,V332,N332),IF(N332="OGFConNEW",MRIt(H332,M332,V332,N332),""))</f>
        <v/>
      </c>
      <c r="CS332" s="205" t="str">
        <f t="shared" si="318"/>
        <v/>
      </c>
      <c r="CT332" s="208" t="str">
        <f t="shared" si="319"/>
        <v/>
      </c>
      <c r="CU332" s="440" t="str">
        <f>IFERROR(IF(N332="60PAY900",ADJ60x(CT332),IF(N332="75PAY450",ADJ75x(CT332),IF(N332="PIPAY900",ADJPoTthick(CT332,CS332),IF(N332="PIPAY450",ADJPoTthin(CT332,CS332),IF(N332="OGFConNEW",ADJPoTogfc(CS332),""))))),"must corr")</f>
        <v/>
      </c>
      <c r="CV332" s="442" t="str">
        <f t="shared" si="320"/>
        <v/>
      </c>
      <c r="CW332" s="443"/>
      <c r="CY332" s="207"/>
      <c r="CZ332" s="444" t="s">
        <v>1876</v>
      </c>
      <c r="DA332" s="445" t="str">
        <f>IFERROR(IF(AZ332=TRUE,corval(CO332,CV332),CO332),CZ332)</f>
        <v/>
      </c>
      <c r="DB332" s="205" t="b">
        <f t="shared" si="321"/>
        <v>0</v>
      </c>
      <c r="DC332" s="205" t="b">
        <f t="shared" si="322"/>
        <v>1</v>
      </c>
      <c r="DD332" s="205" t="b">
        <f t="shared" si="323"/>
        <v>1</v>
      </c>
      <c r="DE332" s="446" t="str">
        <f t="shared" si="324"/>
        <v/>
      </c>
      <c r="DG332" s="208" t="str">
        <f t="shared" si="325"/>
        <v/>
      </c>
      <c r="DH332" s="208">
        <f t="shared" si="326"/>
        <v>0</v>
      </c>
      <c r="DI332" s="205" t="e">
        <f t="shared" si="327"/>
        <v>#VALUE!</v>
      </c>
      <c r="DJ332" s="205" t="e">
        <f t="shared" si="328"/>
        <v>#VALUE!</v>
      </c>
      <c r="DK332" s="205" t="e">
        <f t="shared" si="329"/>
        <v>#VALUE!</v>
      </c>
      <c r="DM332" s="208">
        <f t="shared" si="330"/>
        <v>0</v>
      </c>
      <c r="DN332" s="208">
        <f t="shared" si="331"/>
        <v>0</v>
      </c>
      <c r="DO332" s="205">
        <f t="shared" si="332"/>
        <v>75</v>
      </c>
      <c r="DP332" s="205">
        <f t="shared" si="333"/>
        <v>0</v>
      </c>
      <c r="DQ332" s="446" t="e">
        <f t="shared" ca="1" si="334"/>
        <v>#NAME?</v>
      </c>
      <c r="DR332" s="446" t="e">
        <f t="shared" ca="1" si="335"/>
        <v>#NAME?</v>
      </c>
      <c r="DT332" s="208">
        <f t="shared" si="336"/>
        <v>0</v>
      </c>
      <c r="DU332" s="446" t="e">
        <f t="shared" ca="1" si="337"/>
        <v>#NAME?</v>
      </c>
      <c r="DV332" s="446" t="e">
        <f t="shared" ca="1" si="338"/>
        <v>#NAME?</v>
      </c>
    </row>
    <row r="333" spans="1:126" ht="15.75" x14ac:dyDescent="0.25">
      <c r="A333" s="448" t="str">
        <f>IFERROR(ROUNDUP(IF(OR(N333="PIPAY450",N333="PIPAY900"),MRIt(J333,M333,V333,N333),IF(N333="PIOGFCPAY450",MAX(60,(0.3*J333)+35),"")),1),"")</f>
        <v/>
      </c>
      <c r="B333" s="413">
        <v>311</v>
      </c>
      <c r="C333" s="414"/>
      <c r="D333" s="449"/>
      <c r="E333" s="416" t="str">
        <f>IF('EXIST IP'!A312="","",'EXIST IP'!A312)</f>
        <v/>
      </c>
      <c r="F333" s="450" t="str">
        <f>IF('EXIST IP'!B312="","",'EXIST IP'!B312)</f>
        <v/>
      </c>
      <c r="G333" s="450" t="str">
        <f>IF('EXIST IP'!C312="","",'EXIST IP'!C312)</f>
        <v/>
      </c>
      <c r="H333" s="418" t="str">
        <f>IF('EXIST IP'!D312="","",'EXIST IP'!D312)</f>
        <v/>
      </c>
      <c r="I333" s="451" t="str">
        <f>IF(BASELINE!D312="","",BASELINE!D312)</f>
        <v/>
      </c>
      <c r="J333" s="420"/>
      <c r="K333" s="421"/>
      <c r="L333" s="422" t="str">
        <f>IF(FINAL!D312=0,"",FINAL!D312)</f>
        <v/>
      </c>
      <c r="M333" s="421"/>
      <c r="N333" s="421"/>
      <c r="O333" s="421"/>
      <c r="P333" s="423" t="str">
        <f t="shared" si="302"/>
        <v/>
      </c>
      <c r="Q333" s="424" t="str">
        <f t="shared" si="303"/>
        <v/>
      </c>
      <c r="R333" s="456"/>
      <c r="S333" s="452" t="str">
        <f t="shared" si="279"/>
        <v/>
      </c>
      <c r="T333" s="427" t="str">
        <f>IF(OR(BASELINE!I312&gt;BASELINE!J312,FINAL!I312&gt;FINAL!J312),"M.D.","")</f>
        <v/>
      </c>
      <c r="U333" s="428" t="str">
        <f t="shared" si="304"/>
        <v/>
      </c>
      <c r="V333" s="429" t="str">
        <f t="shared" si="305"/>
        <v/>
      </c>
      <c r="W333" s="429" t="str">
        <f t="shared" si="306"/>
        <v/>
      </c>
      <c r="X333" s="430" t="str">
        <f t="shared" si="280"/>
        <v/>
      </c>
      <c r="Y333" s="429" t="str">
        <f t="shared" si="281"/>
        <v/>
      </c>
      <c r="Z333" s="429" t="str">
        <f t="shared" si="282"/>
        <v/>
      </c>
      <c r="AA333" s="429" t="str">
        <f t="shared" si="283"/>
        <v/>
      </c>
      <c r="AB333" s="429" t="str">
        <f t="shared" si="284"/>
        <v/>
      </c>
      <c r="AC333" s="429" t="str">
        <f t="shared" si="285"/>
        <v/>
      </c>
      <c r="AD333" s="429" t="str">
        <f t="shared" si="286"/>
        <v/>
      </c>
      <c r="AE333" s="429" t="str">
        <f t="shared" si="307"/>
        <v/>
      </c>
      <c r="AF333" s="429" t="str">
        <f t="shared" si="297"/>
        <v/>
      </c>
      <c r="AG333" s="429" t="str">
        <f t="shared" si="287"/>
        <v/>
      </c>
      <c r="AH333" s="429" t="str">
        <f t="shared" si="288"/>
        <v/>
      </c>
      <c r="AI333" s="431" t="str">
        <f t="shared" si="298"/>
        <v/>
      </c>
      <c r="AJ333" s="429" t="str">
        <f t="shared" si="308"/>
        <v/>
      </c>
      <c r="AK333" s="429" t="str">
        <f t="shared" si="309"/>
        <v/>
      </c>
      <c r="AL333" s="429" t="str">
        <f t="shared" si="310"/>
        <v/>
      </c>
      <c r="AM333" s="429" t="str">
        <f t="shared" si="311"/>
        <v/>
      </c>
      <c r="AN333" s="432"/>
      <c r="AO333" s="432"/>
      <c r="AP333" s="205"/>
      <c r="AQ333" s="205"/>
      <c r="AR333" s="205"/>
      <c r="AS333" s="205"/>
      <c r="AT333" s="205"/>
      <c r="AU333" s="205"/>
      <c r="AV333" s="205"/>
      <c r="AW333" s="205"/>
      <c r="AX333" s="205"/>
      <c r="AY333" s="205"/>
      <c r="AZ333" s="432"/>
      <c r="BU333" s="152">
        <v>311</v>
      </c>
      <c r="BV333" s="433" t="str">
        <f t="shared" si="299"/>
        <v/>
      </c>
      <c r="BW333" s="433" t="str">
        <f t="shared" si="300"/>
        <v/>
      </c>
      <c r="BX333" s="434" t="str">
        <f t="shared" si="301"/>
        <v/>
      </c>
      <c r="BY333" s="205" t="str">
        <f t="shared" si="289"/>
        <v/>
      </c>
      <c r="BZ333" s="205" t="str">
        <f t="shared" si="290"/>
        <v/>
      </c>
      <c r="CA333" s="207" t="str">
        <f t="shared" si="291"/>
        <v/>
      </c>
      <c r="CB333" s="453" t="str">
        <f>IF(BY333="","",COUNTIF(BY$23:BY332,"&lt;1")+1)</f>
        <v/>
      </c>
      <c r="CC333" s="205" t="str">
        <f t="shared" si="292"/>
        <v/>
      </c>
      <c r="CD333" s="436" t="str">
        <f t="shared" si="293"/>
        <v/>
      </c>
      <c r="CE333" s="433" t="str">
        <f t="shared" si="296"/>
        <v/>
      </c>
      <c r="CF333" s="438" t="str">
        <f t="shared" si="294"/>
        <v/>
      </c>
      <c r="CG333" s="433" t="str">
        <f t="shared" si="295"/>
        <v/>
      </c>
      <c r="CH333" s="439"/>
      <c r="CI333" s="205" t="str">
        <f t="shared" si="312"/>
        <v/>
      </c>
      <c r="CJ333" s="205" t="str">
        <f t="shared" si="313"/>
        <v/>
      </c>
      <c r="CK333" s="205" t="str">
        <f>IF(OR(N333="PIPAY450",N333="PIPAY900"),MRIt(J333,M333,V333,N333),IF(N333="OGFConNEW",MRIt(H333,M333,V333,N333),IF(N333="PIOGFCPAY450",MAX(60,(0.3*J333)+35),"")))</f>
        <v/>
      </c>
      <c r="CL333" s="205" t="str">
        <f t="shared" si="314"/>
        <v/>
      </c>
      <c r="CM333" s="208">
        <f t="shared" si="315"/>
        <v>0</v>
      </c>
      <c r="CN333" s="440" t="str">
        <f>IFERROR(IF(N333="60PAY900",ADJ60x(CM333),IF(N333="75PAY450",ADJ75x(CM333),IF(N333="PIPAY900",ADJPoTthick(CM333,CL333),IF(N333="PIPAY450",ADJPoTthin(CM333,CL333),IF(N333="OGFConNEW",ADJPoTogfc(CL333),""))))),"must corr")</f>
        <v/>
      </c>
      <c r="CO333" s="441" t="str">
        <f t="shared" si="316"/>
        <v/>
      </c>
      <c r="CQ333" s="205" t="str">
        <f t="shared" si="317"/>
        <v/>
      </c>
      <c r="CR333" s="205" t="str">
        <f>IF(OR(N333="PIPAY450",N333="PIPAY900",N333="PIOGFCPAY450",N333="75OGFCPAY450"),MRIt(J333,M333,V333,N333),IF(N333="OGFConNEW",MRIt(H333,M333,V333,N333),""))</f>
        <v/>
      </c>
      <c r="CS333" s="205" t="str">
        <f t="shared" si="318"/>
        <v/>
      </c>
      <c r="CT333" s="208" t="str">
        <f t="shared" si="319"/>
        <v/>
      </c>
      <c r="CU333" s="440" t="str">
        <f>IFERROR(IF(N333="60PAY900",ADJ60x(CT333),IF(N333="75PAY450",ADJ75x(CT333),IF(N333="PIPAY900",ADJPoTthick(CT333,CS333),IF(N333="PIPAY450",ADJPoTthin(CT333,CS333),IF(N333="OGFConNEW",ADJPoTogfc(CS333),""))))),"must corr")</f>
        <v/>
      </c>
      <c r="CV333" s="442" t="str">
        <f t="shared" si="320"/>
        <v/>
      </c>
      <c r="CW333" s="443"/>
      <c r="CY333" s="207"/>
      <c r="CZ333" s="444" t="s">
        <v>1876</v>
      </c>
      <c r="DA333" s="445" t="str">
        <f>IFERROR(IF(AZ333=TRUE,corval(CO333,CV333),CO333),CZ333)</f>
        <v/>
      </c>
      <c r="DB333" s="205" t="b">
        <f t="shared" si="321"/>
        <v>0</v>
      </c>
      <c r="DC333" s="205" t="b">
        <f t="shared" si="322"/>
        <v>1</v>
      </c>
      <c r="DD333" s="205" t="b">
        <f t="shared" si="323"/>
        <v>1</v>
      </c>
      <c r="DE333" s="446" t="str">
        <f t="shared" si="324"/>
        <v/>
      </c>
      <c r="DG333" s="208" t="str">
        <f t="shared" si="325"/>
        <v/>
      </c>
      <c r="DH333" s="208">
        <f t="shared" si="326"/>
        <v>0</v>
      </c>
      <c r="DI333" s="205" t="e">
        <f t="shared" si="327"/>
        <v>#VALUE!</v>
      </c>
      <c r="DJ333" s="205" t="e">
        <f t="shared" si="328"/>
        <v>#VALUE!</v>
      </c>
      <c r="DK333" s="205" t="e">
        <f t="shared" si="329"/>
        <v>#VALUE!</v>
      </c>
      <c r="DM333" s="208">
        <f t="shared" si="330"/>
        <v>0</v>
      </c>
      <c r="DN333" s="208">
        <f t="shared" si="331"/>
        <v>0</v>
      </c>
      <c r="DO333" s="205">
        <f t="shared" si="332"/>
        <v>75</v>
      </c>
      <c r="DP333" s="205">
        <f t="shared" si="333"/>
        <v>0</v>
      </c>
      <c r="DQ333" s="446" t="e">
        <f t="shared" ca="1" si="334"/>
        <v>#NAME?</v>
      </c>
      <c r="DR333" s="446" t="e">
        <f t="shared" ca="1" si="335"/>
        <v>#NAME?</v>
      </c>
      <c r="DT333" s="208">
        <f t="shared" si="336"/>
        <v>0</v>
      </c>
      <c r="DU333" s="446" t="e">
        <f t="shared" ca="1" si="337"/>
        <v>#NAME?</v>
      </c>
      <c r="DV333" s="446" t="e">
        <f t="shared" ca="1" si="338"/>
        <v>#NAME?</v>
      </c>
    </row>
    <row r="334" spans="1:126" ht="16.5" thickBot="1" x14ac:dyDescent="0.3">
      <c r="A334" s="448" t="str">
        <f>IFERROR(ROUNDUP(IF(OR(N334="PIPAY450",N334="PIPAY900"),MRIt(J334,M334,V334,N334),IF(N334="PIOGFCPAY450",MAX(60,(0.3*J334)+35),"")),1),"")</f>
        <v/>
      </c>
      <c r="B334" s="413">
        <v>312</v>
      </c>
      <c r="C334" s="414"/>
      <c r="D334" s="449"/>
      <c r="E334" s="457" t="str">
        <f>IF('EXIST IP'!A313="","",'EXIST IP'!A313)</f>
        <v/>
      </c>
      <c r="F334" s="458" t="str">
        <f>IF('EXIST IP'!B313="","",'EXIST IP'!B313)</f>
        <v/>
      </c>
      <c r="G334" s="458" t="str">
        <f>IF('EXIST IP'!C313="","",'EXIST IP'!C313)</f>
        <v/>
      </c>
      <c r="H334" s="459" t="str">
        <f>IF('EXIST IP'!D313="","",'EXIST IP'!D313)</f>
        <v/>
      </c>
      <c r="I334" s="460" t="str">
        <f>IF(BASELINE!D313="","",BASELINE!D313)</f>
        <v/>
      </c>
      <c r="J334" s="420"/>
      <c r="K334" s="421"/>
      <c r="L334" s="422" t="str">
        <f>IF(FINAL!D313=0,"",FINAL!D313)</f>
        <v/>
      </c>
      <c r="M334" s="421"/>
      <c r="N334" s="421"/>
      <c r="O334" s="421"/>
      <c r="P334" s="423" t="str">
        <f t="shared" si="302"/>
        <v/>
      </c>
      <c r="Q334" s="424" t="str">
        <f t="shared" si="303"/>
        <v/>
      </c>
      <c r="R334" s="456"/>
      <c r="S334" s="452" t="str">
        <f t="shared" si="279"/>
        <v/>
      </c>
      <c r="T334" s="427" t="str">
        <f>IF(OR(BASELINE!I313&gt;BASELINE!J313,FINAL!I313&gt;FINAL!J313),"M.D.","")</f>
        <v/>
      </c>
      <c r="U334" s="428" t="str">
        <f t="shared" si="304"/>
        <v/>
      </c>
      <c r="V334" s="429" t="str">
        <f t="shared" si="305"/>
        <v/>
      </c>
      <c r="W334" s="429" t="str">
        <f t="shared" si="306"/>
        <v/>
      </c>
      <c r="X334" s="430" t="str">
        <f t="shared" si="280"/>
        <v/>
      </c>
      <c r="Y334" s="429" t="str">
        <f t="shared" si="281"/>
        <v/>
      </c>
      <c r="Z334" s="429" t="str">
        <f t="shared" si="282"/>
        <v/>
      </c>
      <c r="AA334" s="429" t="str">
        <f t="shared" si="283"/>
        <v/>
      </c>
      <c r="AB334" s="429" t="str">
        <f t="shared" si="284"/>
        <v/>
      </c>
      <c r="AC334" s="429" t="str">
        <f t="shared" si="285"/>
        <v/>
      </c>
      <c r="AD334" s="429" t="str">
        <f t="shared" si="286"/>
        <v/>
      </c>
      <c r="AE334" s="429" t="str">
        <f t="shared" si="307"/>
        <v/>
      </c>
      <c r="AF334" s="429" t="str">
        <f t="shared" si="297"/>
        <v/>
      </c>
      <c r="AG334" s="429" t="str">
        <f t="shared" si="287"/>
        <v/>
      </c>
      <c r="AH334" s="429" t="str">
        <f t="shared" si="288"/>
        <v/>
      </c>
      <c r="AI334" s="431" t="str">
        <f t="shared" si="298"/>
        <v/>
      </c>
      <c r="AJ334" s="429" t="str">
        <f t="shared" si="308"/>
        <v/>
      </c>
      <c r="AK334" s="429" t="str">
        <f t="shared" si="309"/>
        <v/>
      </c>
      <c r="AL334" s="429" t="str">
        <f t="shared" si="310"/>
        <v/>
      </c>
      <c r="AM334" s="429" t="str">
        <f t="shared" si="311"/>
        <v/>
      </c>
      <c r="AN334" s="432"/>
      <c r="AO334" s="432"/>
      <c r="AP334" s="205"/>
      <c r="AQ334" s="205"/>
      <c r="AR334" s="205"/>
      <c r="AS334" s="205"/>
      <c r="AT334" s="205"/>
      <c r="AU334" s="205"/>
      <c r="AV334" s="205"/>
      <c r="AW334" s="205"/>
      <c r="AX334" s="205"/>
      <c r="AY334" s="205"/>
      <c r="AZ334" s="432"/>
      <c r="BU334" s="152">
        <v>312</v>
      </c>
      <c r="BV334" s="433" t="str">
        <f t="shared" si="299"/>
        <v/>
      </c>
      <c r="BW334" s="433" t="str">
        <f t="shared" si="300"/>
        <v/>
      </c>
      <c r="BX334" s="434" t="str">
        <f t="shared" si="301"/>
        <v/>
      </c>
      <c r="BY334" s="205" t="str">
        <f t="shared" si="289"/>
        <v/>
      </c>
      <c r="BZ334" s="205" t="str">
        <f t="shared" si="290"/>
        <v/>
      </c>
      <c r="CA334" s="207" t="str">
        <f t="shared" si="291"/>
        <v/>
      </c>
      <c r="CB334" s="453" t="str">
        <f>IF(BY334="","",COUNTIF(BY$23:BY333,"&lt;1")+1)</f>
        <v/>
      </c>
      <c r="CC334" s="205" t="str">
        <f t="shared" si="292"/>
        <v/>
      </c>
      <c r="CD334" s="436" t="str">
        <f t="shared" si="293"/>
        <v/>
      </c>
      <c r="CE334" s="433" t="str">
        <f t="shared" si="296"/>
        <v/>
      </c>
      <c r="CF334" s="438" t="str">
        <f t="shared" si="294"/>
        <v/>
      </c>
      <c r="CG334" s="433" t="str">
        <f t="shared" si="295"/>
        <v/>
      </c>
      <c r="CH334" s="439"/>
      <c r="CI334" s="205" t="str">
        <f t="shared" si="312"/>
        <v/>
      </c>
      <c r="CJ334" s="205" t="str">
        <f t="shared" si="313"/>
        <v/>
      </c>
      <c r="CK334" s="205" t="str">
        <f>IF(OR(N334="PIPAY450",N334="PIPAY900"),MRIt(J334,M334,V334,N334),IF(N334="OGFConNEW",MRIt(H334,M334,V334,N334),IF(N334="PIOGFCPAY450",MAX(60,(0.3*J334)+35),"")))</f>
        <v/>
      </c>
      <c r="CL334" s="205" t="str">
        <f t="shared" si="314"/>
        <v/>
      </c>
      <c r="CM334" s="208">
        <f t="shared" si="315"/>
        <v>0</v>
      </c>
      <c r="CN334" s="440" t="str">
        <f>IFERROR(IF(N334="60PAY900",ADJ60x(CM334),IF(N334="75PAY450",ADJ75x(CM334),IF(N334="PIPAY900",ADJPoTthick(CM334,CL334),IF(N334="PIPAY450",ADJPoTthin(CM334,CL334),IF(N334="OGFConNEW",ADJPoTogfc(CL334),""))))),"must corr")</f>
        <v/>
      </c>
      <c r="CO334" s="441" t="str">
        <f t="shared" si="316"/>
        <v/>
      </c>
      <c r="CQ334" s="205" t="str">
        <f t="shared" si="317"/>
        <v/>
      </c>
      <c r="CR334" s="205" t="str">
        <f>IF(OR(N334="PIPAY450",N334="PIPAY900",N334="PIOGFCPAY450",N334="75OGFCPAY450"),MRIt(J334,M334,V334,N334),IF(N334="OGFConNEW",MRIt(H334,M334,V334,N334),""))</f>
        <v/>
      </c>
      <c r="CS334" s="205" t="str">
        <f t="shared" si="318"/>
        <v/>
      </c>
      <c r="CT334" s="208" t="str">
        <f t="shared" si="319"/>
        <v/>
      </c>
      <c r="CU334" s="440" t="str">
        <f>IFERROR(IF(N334="60PAY900",ADJ60x(CT334),IF(N334="75PAY450",ADJ75x(CT334),IF(N334="PIPAY900",ADJPoTthick(CT334,CS334),IF(N334="PIPAY450",ADJPoTthin(CT334,CS334),IF(N334="OGFConNEW",ADJPoTogfc(CS334),""))))),"must corr")</f>
        <v/>
      </c>
      <c r="CV334" s="442" t="str">
        <f t="shared" si="320"/>
        <v/>
      </c>
      <c r="CW334" s="443"/>
      <c r="CY334" s="207"/>
      <c r="CZ334" s="444" t="s">
        <v>1876</v>
      </c>
      <c r="DA334" s="445" t="str">
        <f>IFERROR(IF(AZ334=TRUE,corval(CO334,CV334),CO334),CZ334)</f>
        <v/>
      </c>
      <c r="DB334" s="205" t="b">
        <f t="shared" si="321"/>
        <v>0</v>
      </c>
      <c r="DC334" s="205" t="b">
        <f t="shared" si="322"/>
        <v>1</v>
      </c>
      <c r="DD334" s="205" t="b">
        <f t="shared" si="323"/>
        <v>1</v>
      </c>
      <c r="DE334" s="446" t="str">
        <f t="shared" si="324"/>
        <v/>
      </c>
      <c r="DG334" s="208" t="str">
        <f t="shared" si="325"/>
        <v/>
      </c>
      <c r="DH334" s="208">
        <f t="shared" si="326"/>
        <v>0</v>
      </c>
      <c r="DI334" s="205" t="e">
        <f t="shared" si="327"/>
        <v>#VALUE!</v>
      </c>
      <c r="DJ334" s="205" t="e">
        <f t="shared" si="328"/>
        <v>#VALUE!</v>
      </c>
      <c r="DK334" s="205" t="e">
        <f t="shared" si="329"/>
        <v>#VALUE!</v>
      </c>
      <c r="DM334" s="208">
        <f t="shared" si="330"/>
        <v>0</v>
      </c>
      <c r="DN334" s="208">
        <f t="shared" si="331"/>
        <v>0</v>
      </c>
      <c r="DO334" s="205">
        <f t="shared" si="332"/>
        <v>75</v>
      </c>
      <c r="DP334" s="205">
        <f t="shared" si="333"/>
        <v>0</v>
      </c>
      <c r="DQ334" s="446" t="e">
        <f t="shared" ca="1" si="334"/>
        <v>#NAME?</v>
      </c>
      <c r="DR334" s="446" t="e">
        <f t="shared" ca="1" si="335"/>
        <v>#NAME?</v>
      </c>
      <c r="DT334" s="208">
        <f t="shared" si="336"/>
        <v>0</v>
      </c>
      <c r="DU334" s="446" t="e">
        <f t="shared" ca="1" si="337"/>
        <v>#NAME?</v>
      </c>
      <c r="DV334" s="446" t="e">
        <f t="shared" ca="1" si="338"/>
        <v>#NAME?</v>
      </c>
    </row>
    <row r="335" spans="1:126" ht="15" customHeight="1" x14ac:dyDescent="0.25">
      <c r="A335" s="448" t="str">
        <f>IFERROR(ROUNDUP(IF(OR(N335="PIPAY450",N335="PIPAY900"),MRIt(J335,M335,V335,N335),IF(N335="PIOGFCPAY450",MAX(60,(0.3*J335)+35),"")),1),"")</f>
        <v/>
      </c>
      <c r="B335" s="413">
        <v>313</v>
      </c>
      <c r="C335" s="414"/>
      <c r="D335" s="449"/>
      <c r="E335" s="416" t="str">
        <f>IF('EXIST IP'!A314="","",'EXIST IP'!A314)</f>
        <v/>
      </c>
      <c r="F335" s="450" t="str">
        <f>IF('EXIST IP'!B314="","",'EXIST IP'!B314)</f>
        <v/>
      </c>
      <c r="G335" s="450" t="str">
        <f>IF('EXIST IP'!C314="","",'EXIST IP'!C314)</f>
        <v/>
      </c>
      <c r="H335" s="418" t="str">
        <f>IF('EXIST IP'!D314="","",'EXIST IP'!D314)</f>
        <v/>
      </c>
      <c r="I335" s="451" t="str">
        <f>IF(BASELINE!D314="","",BASELINE!D314)</f>
        <v/>
      </c>
      <c r="J335" s="420"/>
      <c r="K335" s="421"/>
      <c r="L335" s="422" t="str">
        <f>IF(FINAL!D314=0,"",FINAL!D314)</f>
        <v/>
      </c>
      <c r="M335" s="421"/>
      <c r="N335" s="421"/>
      <c r="O335" s="421"/>
      <c r="P335" s="423" t="str">
        <f t="shared" si="302"/>
        <v/>
      </c>
      <c r="Q335" s="424" t="str">
        <f t="shared" si="303"/>
        <v/>
      </c>
      <c r="R335" s="456"/>
      <c r="S335" s="452" t="str">
        <f t="shared" ref="S335:S398" si="339">CC335</f>
        <v/>
      </c>
      <c r="T335" s="427" t="str">
        <f>IF(OR(BASELINE!I314&gt;BASELINE!J314,FINAL!I314&gt;FINAL!J314),"M.D.","")</f>
        <v/>
      </c>
      <c r="U335" s="428" t="str">
        <f t="shared" si="304"/>
        <v/>
      </c>
      <c r="V335" s="429" t="str">
        <f t="shared" si="305"/>
        <v/>
      </c>
      <c r="W335" s="429" t="str">
        <f t="shared" si="306"/>
        <v/>
      </c>
      <c r="X335" s="430" t="str">
        <f t="shared" ref="X335:X398" si="340">IF(CC335="","",efisno)</f>
        <v/>
      </c>
      <c r="Y335" s="429" t="str">
        <f t="shared" ref="Y335:Y398" si="341">(IF(CC335="","",contractno))</f>
        <v/>
      </c>
      <c r="Z335" s="429" t="str">
        <f t="shared" ref="Z335:Z398" si="342">IF(CC335="","",dist)</f>
        <v/>
      </c>
      <c r="AA335" s="429" t="str">
        <f t="shared" ref="AA335:AA398" si="343">IF(CC335="","",county)</f>
        <v/>
      </c>
      <c r="AB335" s="429" t="str">
        <f t="shared" ref="AB335:AB398" si="344">IF(CC335="","",route)</f>
        <v/>
      </c>
      <c r="AC335" s="429" t="str">
        <f t="shared" ref="AC335:AC398" si="345">IF(CC335="","",dir)</f>
        <v/>
      </c>
      <c r="AD335" s="429" t="str">
        <f t="shared" ref="AD335:AD398" si="346">IF(CC335="","",lane)</f>
        <v/>
      </c>
      <c r="AE335" s="429" t="str">
        <f t="shared" si="307"/>
        <v/>
      </c>
      <c r="AF335" s="429" t="str">
        <f t="shared" si="297"/>
        <v/>
      </c>
      <c r="AG335" s="429" t="str">
        <f t="shared" ref="AG335:AG398" si="347">IF(OR(CC335="",contractor=""),"",contractor)</f>
        <v/>
      </c>
      <c r="AH335" s="429" t="str">
        <f t="shared" ref="AH335:AH398" si="348">IF(OR(CC335="",pavcontractor=""),"",pavcontractor)</f>
        <v/>
      </c>
      <c r="AI335" s="431" t="str">
        <f t="shared" si="298"/>
        <v/>
      </c>
      <c r="AJ335" s="429" t="str">
        <f t="shared" si="308"/>
        <v/>
      </c>
      <c r="AK335" s="429" t="str">
        <f t="shared" si="309"/>
        <v/>
      </c>
      <c r="AL335" s="429" t="str">
        <f t="shared" si="310"/>
        <v/>
      </c>
      <c r="AM335" s="429" t="str">
        <f t="shared" si="311"/>
        <v/>
      </c>
      <c r="AN335" s="432"/>
      <c r="AO335" s="432"/>
      <c r="AP335" s="205"/>
      <c r="AQ335" s="205"/>
      <c r="AR335" s="205"/>
      <c r="AS335" s="205"/>
      <c r="AT335" s="205"/>
      <c r="AU335" s="205"/>
      <c r="AV335" s="205"/>
      <c r="AW335" s="205"/>
      <c r="AX335" s="205"/>
      <c r="AY335" s="205"/>
      <c r="AZ335" s="432"/>
      <c r="BU335" s="152">
        <v>313</v>
      </c>
      <c r="BV335" s="433" t="str">
        <f t="shared" si="299"/>
        <v/>
      </c>
      <c r="BW335" s="433" t="str">
        <f t="shared" si="300"/>
        <v/>
      </c>
      <c r="BX335" s="434" t="str">
        <f t="shared" si="301"/>
        <v/>
      </c>
      <c r="BY335" s="205" t="str">
        <f t="shared" ref="BY335:BY398" si="349">IF(BX335="","",IF(BX335&lt;527.9,BX335/528,1))</f>
        <v/>
      </c>
      <c r="BZ335" s="205" t="str">
        <f t="shared" ref="BZ335:BZ398" si="350">IF(CB335="","",IF(ISODD(CB335),"odd",IF(ISEVEN(CB335),"even","")))</f>
        <v/>
      </c>
      <c r="CA335" s="207" t="str">
        <f t="shared" ref="CA335:CA398" si="351">IF(BY335="","",IF(BW335&gt;BV335,"inc","dec"))</f>
        <v/>
      </c>
      <c r="CB335" s="453" t="str">
        <f>IF(BY335="","",COUNTIF(BY$23:BY334,"&lt;1")+1)</f>
        <v/>
      </c>
      <c r="CC335" s="205" t="str">
        <f t="shared" ref="CC335:CC398" si="352">IF(BY335="","","s"&amp;CB335)</f>
        <v/>
      </c>
      <c r="CD335" s="436" t="str">
        <f t="shared" ref="CD335:CD398" si="353">IF(CE335="","",CB335)</f>
        <v/>
      </c>
      <c r="CE335" s="433" t="str">
        <f t="shared" si="296"/>
        <v/>
      </c>
      <c r="CF335" s="438" t="str">
        <f t="shared" ref="CF335:CF398" si="354">IF(CG335="","",CB335)</f>
        <v/>
      </c>
      <c r="CG335" s="433" t="str">
        <f t="shared" ref="CG335:CG398" si="355">IF(BY335&lt;1,BW335,"")</f>
        <v/>
      </c>
      <c r="CH335" s="439"/>
      <c r="CI335" s="205" t="str">
        <f t="shared" si="312"/>
        <v/>
      </c>
      <c r="CJ335" s="205" t="str">
        <f t="shared" si="313"/>
        <v/>
      </c>
      <c r="CK335" s="205" t="str">
        <f>IF(OR(N335="PIPAY450",N335="PIPAY900"),MRIt(J335,M335,V335,N335),IF(N335="OGFConNEW",MRIt(H335,M335,V335,N335),IF(N335="PIOGFCPAY450",MAX(60,(0.3*J335)+35),"")))</f>
        <v/>
      </c>
      <c r="CL335" s="205" t="str">
        <f t="shared" si="314"/>
        <v/>
      </c>
      <c r="CM335" s="208">
        <f t="shared" si="315"/>
        <v>0</v>
      </c>
      <c r="CN335" s="440" t="str">
        <f>IFERROR(IF(N335="60PAY900",ADJ60x(CM335),IF(N335="75PAY450",ADJ75x(CM335),IF(N335="PIPAY900",ADJPoTthick(CM335,CL335),IF(N335="PIPAY450",ADJPoTthin(CM335,CL335),IF(N335="OGFConNEW",ADJPoTogfc(CL335),""))))),"must corr")</f>
        <v/>
      </c>
      <c r="CO335" s="441" t="str">
        <f t="shared" si="316"/>
        <v/>
      </c>
      <c r="CQ335" s="205" t="str">
        <f t="shared" si="317"/>
        <v/>
      </c>
      <c r="CR335" s="205" t="str">
        <f>IF(OR(N335="PIPAY450",N335="PIPAY900",N335="PIOGFCPAY450",N335="75OGFCPAY450"),MRIt(J335,M335,V335,N335),IF(N335="OGFConNEW",MRIt(H335,M335,V335,N335),""))</f>
        <v/>
      </c>
      <c r="CS335" s="205" t="str">
        <f t="shared" si="318"/>
        <v/>
      </c>
      <c r="CT335" s="208" t="str">
        <f t="shared" si="319"/>
        <v/>
      </c>
      <c r="CU335" s="440" t="str">
        <f>IFERROR(IF(N335="60PAY900",ADJ60x(CT335),IF(N335="75PAY450",ADJ75x(CT335),IF(N335="PIPAY900",ADJPoTthick(CT335,CS335),IF(N335="PIPAY450",ADJPoTthin(CT335,CS335),IF(N335="OGFConNEW",ADJPoTogfc(CS335),""))))),"must corr")</f>
        <v/>
      </c>
      <c r="CV335" s="442" t="str">
        <f t="shared" si="320"/>
        <v/>
      </c>
      <c r="CW335" s="443"/>
      <c r="CY335" s="207"/>
      <c r="CZ335" s="444" t="s">
        <v>1876</v>
      </c>
      <c r="DA335" s="445" t="str">
        <f>IFERROR(IF(AZ335=TRUE,corval(CO335,CV335),CO335),CZ335)</f>
        <v/>
      </c>
      <c r="DB335" s="205" t="b">
        <f t="shared" si="321"/>
        <v>0</v>
      </c>
      <c r="DC335" s="205" t="b">
        <f t="shared" si="322"/>
        <v>1</v>
      </c>
      <c r="DD335" s="205" t="b">
        <f t="shared" si="323"/>
        <v>1</v>
      </c>
      <c r="DE335" s="446" t="str">
        <f t="shared" si="324"/>
        <v/>
      </c>
      <c r="DG335" s="208" t="str">
        <f t="shared" si="325"/>
        <v/>
      </c>
      <c r="DH335" s="208">
        <f t="shared" si="326"/>
        <v>0</v>
      </c>
      <c r="DI335" s="205" t="e">
        <f t="shared" si="327"/>
        <v>#VALUE!</v>
      </c>
      <c r="DJ335" s="205" t="e">
        <f t="shared" si="328"/>
        <v>#VALUE!</v>
      </c>
      <c r="DK335" s="205" t="e">
        <f t="shared" si="329"/>
        <v>#VALUE!</v>
      </c>
      <c r="DM335" s="208">
        <f t="shared" si="330"/>
        <v>0</v>
      </c>
      <c r="DN335" s="208">
        <f t="shared" si="331"/>
        <v>0</v>
      </c>
      <c r="DO335" s="205">
        <f t="shared" si="332"/>
        <v>75</v>
      </c>
      <c r="DP335" s="205">
        <f t="shared" si="333"/>
        <v>0</v>
      </c>
      <c r="DQ335" s="446" t="e">
        <f t="shared" ca="1" si="334"/>
        <v>#NAME?</v>
      </c>
      <c r="DR335" s="446" t="e">
        <f t="shared" ca="1" si="335"/>
        <v>#NAME?</v>
      </c>
      <c r="DT335" s="208">
        <f t="shared" si="336"/>
        <v>0</v>
      </c>
      <c r="DU335" s="446" t="e">
        <f t="shared" ca="1" si="337"/>
        <v>#NAME?</v>
      </c>
      <c r="DV335" s="446" t="e">
        <f t="shared" ca="1" si="338"/>
        <v>#NAME?</v>
      </c>
    </row>
    <row r="336" spans="1:126" ht="16.5" thickBot="1" x14ac:dyDescent="0.3">
      <c r="A336" s="448" t="str">
        <f>IFERROR(ROUNDUP(IF(OR(N336="PIPAY450",N336="PIPAY900"),MRIt(J336,M336,V336,N336),IF(N336="PIOGFCPAY450",MAX(60,(0.3*J336)+35),"")),1),"")</f>
        <v/>
      </c>
      <c r="B336" s="413">
        <v>314</v>
      </c>
      <c r="C336" s="414"/>
      <c r="D336" s="449"/>
      <c r="E336" s="457" t="str">
        <f>IF('EXIST IP'!A315="","",'EXIST IP'!A315)</f>
        <v/>
      </c>
      <c r="F336" s="458" t="str">
        <f>IF('EXIST IP'!B315="","",'EXIST IP'!B315)</f>
        <v/>
      </c>
      <c r="G336" s="458" t="str">
        <f>IF('EXIST IP'!C315="","",'EXIST IP'!C315)</f>
        <v/>
      </c>
      <c r="H336" s="459" t="str">
        <f>IF('EXIST IP'!D315="","",'EXIST IP'!D315)</f>
        <v/>
      </c>
      <c r="I336" s="460" t="str">
        <f>IF(BASELINE!D315="","",BASELINE!D315)</f>
        <v/>
      </c>
      <c r="J336" s="420"/>
      <c r="K336" s="421"/>
      <c r="L336" s="422" t="str">
        <f>IF(FINAL!D315=0,"",FINAL!D315)</f>
        <v/>
      </c>
      <c r="M336" s="421"/>
      <c r="N336" s="421"/>
      <c r="O336" s="421"/>
      <c r="P336" s="423" t="str">
        <f t="shared" si="302"/>
        <v/>
      </c>
      <c r="Q336" s="424" t="str">
        <f t="shared" si="303"/>
        <v/>
      </c>
      <c r="R336" s="456"/>
      <c r="S336" s="452" t="str">
        <f t="shared" si="339"/>
        <v/>
      </c>
      <c r="T336" s="427" t="str">
        <f>IF(OR(BASELINE!I315&gt;BASELINE!J315,FINAL!I315&gt;FINAL!J315),"M.D.","")</f>
        <v/>
      </c>
      <c r="U336" s="428" t="str">
        <f t="shared" si="304"/>
        <v/>
      </c>
      <c r="V336" s="429" t="str">
        <f t="shared" si="305"/>
        <v/>
      </c>
      <c r="W336" s="429" t="str">
        <f t="shared" si="306"/>
        <v/>
      </c>
      <c r="X336" s="430" t="str">
        <f t="shared" si="340"/>
        <v/>
      </c>
      <c r="Y336" s="429" t="str">
        <f t="shared" si="341"/>
        <v/>
      </c>
      <c r="Z336" s="429" t="str">
        <f t="shared" si="342"/>
        <v/>
      </c>
      <c r="AA336" s="429" t="str">
        <f t="shared" si="343"/>
        <v/>
      </c>
      <c r="AB336" s="429" t="str">
        <f t="shared" si="344"/>
        <v/>
      </c>
      <c r="AC336" s="429" t="str">
        <f t="shared" si="345"/>
        <v/>
      </c>
      <c r="AD336" s="429" t="str">
        <f t="shared" si="346"/>
        <v/>
      </c>
      <c r="AE336" s="429" t="str">
        <f t="shared" si="307"/>
        <v/>
      </c>
      <c r="AF336" s="429" t="str">
        <f t="shared" si="297"/>
        <v/>
      </c>
      <c r="AG336" s="429" t="str">
        <f t="shared" si="347"/>
        <v/>
      </c>
      <c r="AH336" s="429" t="str">
        <f t="shared" si="348"/>
        <v/>
      </c>
      <c r="AI336" s="431" t="str">
        <f t="shared" si="298"/>
        <v/>
      </c>
      <c r="AJ336" s="429" t="str">
        <f t="shared" si="308"/>
        <v/>
      </c>
      <c r="AK336" s="429" t="str">
        <f t="shared" si="309"/>
        <v/>
      </c>
      <c r="AL336" s="429" t="str">
        <f t="shared" si="310"/>
        <v/>
      </c>
      <c r="AM336" s="429" t="str">
        <f t="shared" si="311"/>
        <v/>
      </c>
      <c r="AN336" s="432"/>
      <c r="AO336" s="432"/>
      <c r="AP336" s="205"/>
      <c r="AQ336" s="205"/>
      <c r="AR336" s="205"/>
      <c r="AS336" s="205"/>
      <c r="AT336" s="205"/>
      <c r="AU336" s="205"/>
      <c r="AV336" s="205"/>
      <c r="AW336" s="205"/>
      <c r="AX336" s="205"/>
      <c r="AY336" s="205"/>
      <c r="AZ336" s="432"/>
      <c r="BU336" s="152">
        <v>314</v>
      </c>
      <c r="BV336" s="433" t="str">
        <f t="shared" si="299"/>
        <v/>
      </c>
      <c r="BW336" s="433" t="str">
        <f t="shared" si="300"/>
        <v/>
      </c>
      <c r="BX336" s="434" t="str">
        <f t="shared" si="301"/>
        <v/>
      </c>
      <c r="BY336" s="205" t="str">
        <f t="shared" si="349"/>
        <v/>
      </c>
      <c r="BZ336" s="205" t="str">
        <f t="shared" si="350"/>
        <v/>
      </c>
      <c r="CA336" s="207" t="str">
        <f t="shared" si="351"/>
        <v/>
      </c>
      <c r="CB336" s="453" t="str">
        <f>IF(BY336="","",COUNTIF(BY$23:BY335,"&lt;1")+1)</f>
        <v/>
      </c>
      <c r="CC336" s="205" t="str">
        <f t="shared" si="352"/>
        <v/>
      </c>
      <c r="CD336" s="436" t="str">
        <f t="shared" si="353"/>
        <v/>
      </c>
      <c r="CE336" s="433" t="str">
        <f t="shared" ref="CE336:CE399" si="356">IF(CB336="","",IF(CG335="","",BV336))</f>
        <v/>
      </c>
      <c r="CF336" s="438" t="str">
        <f t="shared" si="354"/>
        <v/>
      </c>
      <c r="CG336" s="433" t="str">
        <f t="shared" si="355"/>
        <v/>
      </c>
      <c r="CH336" s="439"/>
      <c r="CI336" s="205" t="str">
        <f t="shared" si="312"/>
        <v/>
      </c>
      <c r="CJ336" s="205" t="str">
        <f t="shared" si="313"/>
        <v/>
      </c>
      <c r="CK336" s="205" t="str">
        <f>IF(OR(N336="PIPAY450",N336="PIPAY900"),MRIt(J336,M336,V336,N336),IF(N336="OGFConNEW",MRIt(H336,M336,V336,N336),IF(N336="PIOGFCPAY450",MAX(60,(0.3*J336)+35),"")))</f>
        <v/>
      </c>
      <c r="CL336" s="205" t="str">
        <f t="shared" si="314"/>
        <v/>
      </c>
      <c r="CM336" s="208">
        <f t="shared" si="315"/>
        <v>0</v>
      </c>
      <c r="CN336" s="440" t="str">
        <f>IFERROR(IF(N336="60PAY900",ADJ60x(CM336),IF(N336="75PAY450",ADJ75x(CM336),IF(N336="PIPAY900",ADJPoTthick(CM336,CL336),IF(N336="PIPAY450",ADJPoTthin(CM336,CL336),IF(N336="OGFConNEW",ADJPoTogfc(CL336),""))))),"must corr")</f>
        <v/>
      </c>
      <c r="CO336" s="441" t="str">
        <f t="shared" si="316"/>
        <v/>
      </c>
      <c r="CQ336" s="205" t="str">
        <f t="shared" si="317"/>
        <v/>
      </c>
      <c r="CR336" s="205" t="str">
        <f>IF(OR(N336="PIPAY450",N336="PIPAY900",N336="PIOGFCPAY450",N336="75OGFCPAY450"),MRIt(J336,M336,V336,N336),IF(N336="OGFConNEW",MRIt(H336,M336,V336,N336),""))</f>
        <v/>
      </c>
      <c r="CS336" s="205" t="str">
        <f t="shared" si="318"/>
        <v/>
      </c>
      <c r="CT336" s="208" t="str">
        <f t="shared" si="319"/>
        <v/>
      </c>
      <c r="CU336" s="440" t="str">
        <f>IFERROR(IF(N336="60PAY900",ADJ60x(CT336),IF(N336="75PAY450",ADJ75x(CT336),IF(N336="PIPAY900",ADJPoTthick(CT336,CS336),IF(N336="PIPAY450",ADJPoTthin(CT336,CS336),IF(N336="OGFConNEW",ADJPoTogfc(CS336),""))))),"must corr")</f>
        <v/>
      </c>
      <c r="CV336" s="442" t="str">
        <f t="shared" si="320"/>
        <v/>
      </c>
      <c r="CW336" s="443"/>
      <c r="CY336" s="207"/>
      <c r="CZ336" s="444" t="s">
        <v>1876</v>
      </c>
      <c r="DA336" s="445" t="str">
        <f>IFERROR(IF(AZ336=TRUE,corval(CO336,CV336),CO336),CZ336)</f>
        <v/>
      </c>
      <c r="DB336" s="205" t="b">
        <f t="shared" si="321"/>
        <v>0</v>
      </c>
      <c r="DC336" s="205" t="b">
        <f t="shared" si="322"/>
        <v>1</v>
      </c>
      <c r="DD336" s="205" t="b">
        <f t="shared" si="323"/>
        <v>1</v>
      </c>
      <c r="DE336" s="446" t="str">
        <f t="shared" si="324"/>
        <v/>
      </c>
      <c r="DG336" s="208" t="str">
        <f t="shared" si="325"/>
        <v/>
      </c>
      <c r="DH336" s="208">
        <f t="shared" si="326"/>
        <v>0</v>
      </c>
      <c r="DI336" s="205" t="e">
        <f t="shared" si="327"/>
        <v>#VALUE!</v>
      </c>
      <c r="DJ336" s="205" t="e">
        <f t="shared" si="328"/>
        <v>#VALUE!</v>
      </c>
      <c r="DK336" s="205" t="e">
        <f t="shared" si="329"/>
        <v>#VALUE!</v>
      </c>
      <c r="DM336" s="208">
        <f t="shared" si="330"/>
        <v>0</v>
      </c>
      <c r="DN336" s="208">
        <f t="shared" si="331"/>
        <v>0</v>
      </c>
      <c r="DO336" s="205">
        <f t="shared" si="332"/>
        <v>75</v>
      </c>
      <c r="DP336" s="205">
        <f t="shared" si="333"/>
        <v>0</v>
      </c>
      <c r="DQ336" s="446" t="e">
        <f t="shared" ca="1" si="334"/>
        <v>#NAME?</v>
      </c>
      <c r="DR336" s="446" t="e">
        <f t="shared" ca="1" si="335"/>
        <v>#NAME?</v>
      </c>
      <c r="DT336" s="208">
        <f t="shared" si="336"/>
        <v>0</v>
      </c>
      <c r="DU336" s="446" t="e">
        <f t="shared" ca="1" si="337"/>
        <v>#NAME?</v>
      </c>
      <c r="DV336" s="446" t="e">
        <f t="shared" ca="1" si="338"/>
        <v>#NAME?</v>
      </c>
    </row>
    <row r="337" spans="1:126" ht="15.75" x14ac:dyDescent="0.25">
      <c r="A337" s="448" t="str">
        <f>IFERROR(ROUNDUP(IF(OR(N337="PIPAY450",N337="PIPAY900"),MRIt(J337,M337,V337,N337),IF(N337="PIOGFCPAY450",MAX(60,(0.3*J337)+35),"")),1),"")</f>
        <v/>
      </c>
      <c r="B337" s="413">
        <v>315</v>
      </c>
      <c r="C337" s="414"/>
      <c r="D337" s="449"/>
      <c r="E337" s="416" t="str">
        <f>IF('EXIST IP'!A316="","",'EXIST IP'!A316)</f>
        <v/>
      </c>
      <c r="F337" s="450" t="str">
        <f>IF('EXIST IP'!B316="","",'EXIST IP'!B316)</f>
        <v/>
      </c>
      <c r="G337" s="450" t="str">
        <f>IF('EXIST IP'!C316="","",'EXIST IP'!C316)</f>
        <v/>
      </c>
      <c r="H337" s="418" t="str">
        <f>IF('EXIST IP'!D316="","",'EXIST IP'!D316)</f>
        <v/>
      </c>
      <c r="I337" s="451" t="str">
        <f>IF(BASELINE!D316="","",BASELINE!D316)</f>
        <v/>
      </c>
      <c r="J337" s="420"/>
      <c r="K337" s="421"/>
      <c r="L337" s="422" t="str">
        <f>IF(FINAL!D316=0,"",FINAL!D316)</f>
        <v/>
      </c>
      <c r="M337" s="421"/>
      <c r="N337" s="421"/>
      <c r="O337" s="421"/>
      <c r="P337" s="423" t="str">
        <f t="shared" si="302"/>
        <v/>
      </c>
      <c r="Q337" s="424" t="str">
        <f t="shared" si="303"/>
        <v/>
      </c>
      <c r="R337" s="456"/>
      <c r="S337" s="452" t="str">
        <f t="shared" si="339"/>
        <v/>
      </c>
      <c r="T337" s="427" t="str">
        <f>IF(OR(BASELINE!I316&gt;BASELINE!J316,FINAL!I316&gt;FINAL!J316),"M.D.","")</f>
        <v/>
      </c>
      <c r="U337" s="428" t="str">
        <f t="shared" si="304"/>
        <v/>
      </c>
      <c r="V337" s="429" t="str">
        <f t="shared" si="305"/>
        <v/>
      </c>
      <c r="W337" s="429" t="str">
        <f t="shared" si="306"/>
        <v/>
      </c>
      <c r="X337" s="430" t="str">
        <f t="shared" si="340"/>
        <v/>
      </c>
      <c r="Y337" s="429" t="str">
        <f t="shared" si="341"/>
        <v/>
      </c>
      <c r="Z337" s="429" t="str">
        <f t="shared" si="342"/>
        <v/>
      </c>
      <c r="AA337" s="429" t="str">
        <f t="shared" si="343"/>
        <v/>
      </c>
      <c r="AB337" s="429" t="str">
        <f t="shared" si="344"/>
        <v/>
      </c>
      <c r="AC337" s="429" t="str">
        <f t="shared" si="345"/>
        <v/>
      </c>
      <c r="AD337" s="429" t="str">
        <f t="shared" si="346"/>
        <v/>
      </c>
      <c r="AE337" s="429" t="str">
        <f t="shared" si="307"/>
        <v/>
      </c>
      <c r="AF337" s="429" t="str">
        <f t="shared" si="297"/>
        <v/>
      </c>
      <c r="AG337" s="429" t="str">
        <f t="shared" si="347"/>
        <v/>
      </c>
      <c r="AH337" s="429" t="str">
        <f t="shared" si="348"/>
        <v/>
      </c>
      <c r="AI337" s="431" t="str">
        <f t="shared" si="298"/>
        <v/>
      </c>
      <c r="AJ337" s="429" t="str">
        <f t="shared" si="308"/>
        <v/>
      </c>
      <c r="AK337" s="429" t="str">
        <f t="shared" si="309"/>
        <v/>
      </c>
      <c r="AL337" s="429" t="str">
        <f t="shared" si="310"/>
        <v/>
      </c>
      <c r="AM337" s="429" t="str">
        <f t="shared" si="311"/>
        <v/>
      </c>
      <c r="AN337" s="432"/>
      <c r="AO337" s="432"/>
      <c r="AP337" s="205"/>
      <c r="AQ337" s="205"/>
      <c r="AR337" s="205"/>
      <c r="AS337" s="205"/>
      <c r="AT337" s="205"/>
      <c r="AU337" s="205"/>
      <c r="AV337" s="205"/>
      <c r="AW337" s="205"/>
      <c r="AX337" s="205"/>
      <c r="AY337" s="205"/>
      <c r="AZ337" s="432"/>
      <c r="BU337" s="152">
        <v>315</v>
      </c>
      <c r="BV337" s="433" t="str">
        <f t="shared" si="299"/>
        <v/>
      </c>
      <c r="BW337" s="433" t="str">
        <f t="shared" si="300"/>
        <v/>
      </c>
      <c r="BX337" s="434" t="str">
        <f t="shared" si="301"/>
        <v/>
      </c>
      <c r="BY337" s="205" t="str">
        <f t="shared" si="349"/>
        <v/>
      </c>
      <c r="BZ337" s="205" t="str">
        <f t="shared" si="350"/>
        <v/>
      </c>
      <c r="CA337" s="207" t="str">
        <f t="shared" si="351"/>
        <v/>
      </c>
      <c r="CB337" s="453" t="str">
        <f>IF(BY337="","",COUNTIF(BY$23:BY336,"&lt;1")+1)</f>
        <v/>
      </c>
      <c r="CC337" s="205" t="str">
        <f t="shared" si="352"/>
        <v/>
      </c>
      <c r="CD337" s="436" t="str">
        <f t="shared" si="353"/>
        <v/>
      </c>
      <c r="CE337" s="433" t="str">
        <f t="shared" si="356"/>
        <v/>
      </c>
      <c r="CF337" s="438" t="str">
        <f t="shared" si="354"/>
        <v/>
      </c>
      <c r="CG337" s="433" t="str">
        <f t="shared" si="355"/>
        <v/>
      </c>
      <c r="CH337" s="439"/>
      <c r="CI337" s="205" t="str">
        <f t="shared" si="312"/>
        <v/>
      </c>
      <c r="CJ337" s="205" t="str">
        <f t="shared" si="313"/>
        <v/>
      </c>
      <c r="CK337" s="205" t="str">
        <f>IF(OR(N337="PIPAY450",N337="PIPAY900"),MRIt(J337,M337,V337,N337),IF(N337="OGFConNEW",MRIt(H337,M337,V337,N337),IF(N337="PIOGFCPAY450",MAX(60,(0.3*J337)+35),"")))</f>
        <v/>
      </c>
      <c r="CL337" s="205" t="str">
        <f t="shared" si="314"/>
        <v/>
      </c>
      <c r="CM337" s="208">
        <f t="shared" si="315"/>
        <v>0</v>
      </c>
      <c r="CN337" s="440" t="str">
        <f>IFERROR(IF(N337="60PAY900",ADJ60x(CM337),IF(N337="75PAY450",ADJ75x(CM337),IF(N337="PIPAY900",ADJPoTthick(CM337,CL337),IF(N337="PIPAY450",ADJPoTthin(CM337,CL337),IF(N337="OGFConNEW",ADJPoTogfc(CL337),""))))),"must corr")</f>
        <v/>
      </c>
      <c r="CO337" s="441" t="str">
        <f t="shared" si="316"/>
        <v/>
      </c>
      <c r="CQ337" s="205" t="str">
        <f t="shared" si="317"/>
        <v/>
      </c>
      <c r="CR337" s="205" t="str">
        <f>IF(OR(N337="PIPAY450",N337="PIPAY900",N337="PIOGFCPAY450",N337="75OGFCPAY450"),MRIt(J337,M337,V337,N337),IF(N337="OGFConNEW",MRIt(H337,M337,V337,N337),""))</f>
        <v/>
      </c>
      <c r="CS337" s="205" t="str">
        <f t="shared" si="318"/>
        <v/>
      </c>
      <c r="CT337" s="208" t="str">
        <f t="shared" si="319"/>
        <v/>
      </c>
      <c r="CU337" s="440" t="str">
        <f>IFERROR(IF(N337="60PAY900",ADJ60x(CT337),IF(N337="75PAY450",ADJ75x(CT337),IF(N337="PIPAY900",ADJPoTthick(CT337,CS337),IF(N337="PIPAY450",ADJPoTthin(CT337,CS337),IF(N337="OGFConNEW",ADJPoTogfc(CS337),""))))),"must corr")</f>
        <v/>
      </c>
      <c r="CV337" s="442" t="str">
        <f t="shared" si="320"/>
        <v/>
      </c>
      <c r="CW337" s="443"/>
      <c r="CY337" s="207"/>
      <c r="CZ337" s="444" t="s">
        <v>1876</v>
      </c>
      <c r="DA337" s="445" t="str">
        <f>IFERROR(IF(AZ337=TRUE,corval(CO337,CV337),CO337),CZ337)</f>
        <v/>
      </c>
      <c r="DB337" s="205" t="b">
        <f t="shared" si="321"/>
        <v>0</v>
      </c>
      <c r="DC337" s="205" t="b">
        <f t="shared" si="322"/>
        <v>1</v>
      </c>
      <c r="DD337" s="205" t="b">
        <f t="shared" si="323"/>
        <v>1</v>
      </c>
      <c r="DE337" s="446" t="str">
        <f t="shared" si="324"/>
        <v/>
      </c>
      <c r="DG337" s="208" t="str">
        <f t="shared" si="325"/>
        <v/>
      </c>
      <c r="DH337" s="208">
        <f t="shared" si="326"/>
        <v>0</v>
      </c>
      <c r="DI337" s="205" t="e">
        <f t="shared" si="327"/>
        <v>#VALUE!</v>
      </c>
      <c r="DJ337" s="205" t="e">
        <f t="shared" si="328"/>
        <v>#VALUE!</v>
      </c>
      <c r="DK337" s="205" t="e">
        <f t="shared" si="329"/>
        <v>#VALUE!</v>
      </c>
      <c r="DM337" s="208">
        <f t="shared" si="330"/>
        <v>0</v>
      </c>
      <c r="DN337" s="208">
        <f t="shared" si="331"/>
        <v>0</v>
      </c>
      <c r="DO337" s="205">
        <f t="shared" si="332"/>
        <v>75</v>
      </c>
      <c r="DP337" s="205">
        <f t="shared" si="333"/>
        <v>0</v>
      </c>
      <c r="DQ337" s="446" t="e">
        <f t="shared" ca="1" si="334"/>
        <v>#NAME?</v>
      </c>
      <c r="DR337" s="446" t="e">
        <f t="shared" ca="1" si="335"/>
        <v>#NAME?</v>
      </c>
      <c r="DT337" s="208">
        <f t="shared" si="336"/>
        <v>0</v>
      </c>
      <c r="DU337" s="446" t="e">
        <f t="shared" ca="1" si="337"/>
        <v>#NAME?</v>
      </c>
      <c r="DV337" s="446" t="e">
        <f t="shared" ca="1" si="338"/>
        <v>#NAME?</v>
      </c>
    </row>
    <row r="338" spans="1:126" ht="15.75" customHeight="1" thickBot="1" x14ac:dyDescent="0.3">
      <c r="A338" s="448" t="str">
        <f>IFERROR(ROUNDUP(IF(OR(N338="PIPAY450",N338="PIPAY900"),MRIt(J338,M338,V338,N338),IF(N338="PIOGFCPAY450",MAX(60,(0.3*J338)+35),"")),1),"")</f>
        <v/>
      </c>
      <c r="B338" s="413">
        <v>316</v>
      </c>
      <c r="C338" s="414"/>
      <c r="D338" s="449"/>
      <c r="E338" s="457" t="str">
        <f>IF('EXIST IP'!A317="","",'EXIST IP'!A317)</f>
        <v/>
      </c>
      <c r="F338" s="458" t="str">
        <f>IF('EXIST IP'!B317="","",'EXIST IP'!B317)</f>
        <v/>
      </c>
      <c r="G338" s="458" t="str">
        <f>IF('EXIST IP'!C317="","",'EXIST IP'!C317)</f>
        <v/>
      </c>
      <c r="H338" s="459" t="str">
        <f>IF('EXIST IP'!D317="","",'EXIST IP'!D317)</f>
        <v/>
      </c>
      <c r="I338" s="460" t="str">
        <f>IF(BASELINE!D317="","",BASELINE!D317)</f>
        <v/>
      </c>
      <c r="J338" s="420"/>
      <c r="K338" s="421"/>
      <c r="L338" s="422" t="str">
        <f>IF(FINAL!D317=0,"",FINAL!D317)</f>
        <v/>
      </c>
      <c r="M338" s="421"/>
      <c r="N338" s="421"/>
      <c r="O338" s="421"/>
      <c r="P338" s="423" t="str">
        <f t="shared" si="302"/>
        <v/>
      </c>
      <c r="Q338" s="424" t="str">
        <f t="shared" si="303"/>
        <v/>
      </c>
      <c r="R338" s="456"/>
      <c r="S338" s="452" t="str">
        <f t="shared" si="339"/>
        <v/>
      </c>
      <c r="T338" s="427" t="str">
        <f>IF(OR(BASELINE!I317&gt;BASELINE!J317,FINAL!I317&gt;FINAL!J317),"M.D.","")</f>
        <v/>
      </c>
      <c r="U338" s="428" t="str">
        <f t="shared" si="304"/>
        <v/>
      </c>
      <c r="V338" s="429" t="str">
        <f t="shared" si="305"/>
        <v/>
      </c>
      <c r="W338" s="429" t="str">
        <f t="shared" si="306"/>
        <v/>
      </c>
      <c r="X338" s="430" t="str">
        <f t="shared" si="340"/>
        <v/>
      </c>
      <c r="Y338" s="429" t="str">
        <f t="shared" si="341"/>
        <v/>
      </c>
      <c r="Z338" s="429" t="str">
        <f t="shared" si="342"/>
        <v/>
      </c>
      <c r="AA338" s="429" t="str">
        <f t="shared" si="343"/>
        <v/>
      </c>
      <c r="AB338" s="429" t="str">
        <f t="shared" si="344"/>
        <v/>
      </c>
      <c r="AC338" s="429" t="str">
        <f t="shared" si="345"/>
        <v/>
      </c>
      <c r="AD338" s="429" t="str">
        <f t="shared" si="346"/>
        <v/>
      </c>
      <c r="AE338" s="429" t="str">
        <f t="shared" si="307"/>
        <v/>
      </c>
      <c r="AF338" s="429" t="str">
        <f t="shared" si="297"/>
        <v/>
      </c>
      <c r="AG338" s="429" t="str">
        <f t="shared" si="347"/>
        <v/>
      </c>
      <c r="AH338" s="429" t="str">
        <f t="shared" si="348"/>
        <v/>
      </c>
      <c r="AI338" s="431" t="str">
        <f t="shared" si="298"/>
        <v/>
      </c>
      <c r="AJ338" s="429" t="str">
        <f t="shared" si="308"/>
        <v/>
      </c>
      <c r="AK338" s="429" t="str">
        <f t="shared" si="309"/>
        <v/>
      </c>
      <c r="AL338" s="429" t="str">
        <f t="shared" si="310"/>
        <v/>
      </c>
      <c r="AM338" s="429" t="str">
        <f t="shared" si="311"/>
        <v/>
      </c>
      <c r="AN338" s="432"/>
      <c r="AO338" s="432"/>
      <c r="AP338" s="205"/>
      <c r="AQ338" s="205"/>
      <c r="AR338" s="205"/>
      <c r="AS338" s="205"/>
      <c r="AT338" s="205"/>
      <c r="AU338" s="205"/>
      <c r="AV338" s="205"/>
      <c r="AW338" s="205"/>
      <c r="AX338" s="205"/>
      <c r="AY338" s="205"/>
      <c r="AZ338" s="432"/>
      <c r="BU338" s="152">
        <v>316</v>
      </c>
      <c r="BV338" s="433" t="str">
        <f t="shared" si="299"/>
        <v/>
      </c>
      <c r="BW338" s="433" t="str">
        <f t="shared" si="300"/>
        <v/>
      </c>
      <c r="BX338" s="434" t="str">
        <f t="shared" si="301"/>
        <v/>
      </c>
      <c r="BY338" s="205" t="str">
        <f t="shared" si="349"/>
        <v/>
      </c>
      <c r="BZ338" s="205" t="str">
        <f t="shared" si="350"/>
        <v/>
      </c>
      <c r="CA338" s="207" t="str">
        <f t="shared" si="351"/>
        <v/>
      </c>
      <c r="CB338" s="453" t="str">
        <f>IF(BY338="","",COUNTIF(BY$23:BY337,"&lt;1")+1)</f>
        <v/>
      </c>
      <c r="CC338" s="205" t="str">
        <f t="shared" si="352"/>
        <v/>
      </c>
      <c r="CD338" s="436" t="str">
        <f t="shared" si="353"/>
        <v/>
      </c>
      <c r="CE338" s="433" t="str">
        <f t="shared" si="356"/>
        <v/>
      </c>
      <c r="CF338" s="438" t="str">
        <f t="shared" si="354"/>
        <v/>
      </c>
      <c r="CG338" s="433" t="str">
        <f t="shared" si="355"/>
        <v/>
      </c>
      <c r="CH338" s="439"/>
      <c r="CI338" s="205" t="str">
        <f t="shared" si="312"/>
        <v/>
      </c>
      <c r="CJ338" s="205" t="str">
        <f t="shared" si="313"/>
        <v/>
      </c>
      <c r="CK338" s="205" t="str">
        <f>IF(OR(N338="PIPAY450",N338="PIPAY900"),MRIt(J338,M338,V338,N338),IF(N338="OGFConNEW",MRIt(H338,M338,V338,N338),IF(N338="PIOGFCPAY450",MAX(60,(0.3*J338)+35),"")))</f>
        <v/>
      </c>
      <c r="CL338" s="205" t="str">
        <f t="shared" si="314"/>
        <v/>
      </c>
      <c r="CM338" s="208">
        <f t="shared" si="315"/>
        <v>0</v>
      </c>
      <c r="CN338" s="440" t="str">
        <f>IFERROR(IF(N338="60PAY900",ADJ60x(CM338),IF(N338="75PAY450",ADJ75x(CM338),IF(N338="PIPAY900",ADJPoTthick(CM338,CL338),IF(N338="PIPAY450",ADJPoTthin(CM338,CL338),IF(N338="OGFConNEW",ADJPoTogfc(CL338),""))))),"must corr")</f>
        <v/>
      </c>
      <c r="CO338" s="441" t="str">
        <f t="shared" si="316"/>
        <v/>
      </c>
      <c r="CQ338" s="205" t="str">
        <f t="shared" si="317"/>
        <v/>
      </c>
      <c r="CR338" s="205" t="str">
        <f>IF(OR(N338="PIPAY450",N338="PIPAY900",N338="PIOGFCPAY450",N338="75OGFCPAY450"),MRIt(J338,M338,V338,N338),IF(N338="OGFConNEW",MRIt(H338,M338,V338,N338),""))</f>
        <v/>
      </c>
      <c r="CS338" s="205" t="str">
        <f t="shared" si="318"/>
        <v/>
      </c>
      <c r="CT338" s="208" t="str">
        <f t="shared" si="319"/>
        <v/>
      </c>
      <c r="CU338" s="440" t="str">
        <f>IFERROR(IF(N338="60PAY900",ADJ60x(CT338),IF(N338="75PAY450",ADJ75x(CT338),IF(N338="PIPAY900",ADJPoTthick(CT338,CS338),IF(N338="PIPAY450",ADJPoTthin(CT338,CS338),IF(N338="OGFConNEW",ADJPoTogfc(CS338),""))))),"must corr")</f>
        <v/>
      </c>
      <c r="CV338" s="442" t="str">
        <f t="shared" si="320"/>
        <v/>
      </c>
      <c r="CW338" s="443"/>
      <c r="CY338" s="207"/>
      <c r="CZ338" s="444" t="s">
        <v>1876</v>
      </c>
      <c r="DA338" s="445" t="str">
        <f>IFERROR(IF(AZ338=TRUE,corval(CO338,CV338),CO338),CZ338)</f>
        <v/>
      </c>
      <c r="DB338" s="205" t="b">
        <f t="shared" si="321"/>
        <v>0</v>
      </c>
      <c r="DC338" s="205" t="b">
        <f t="shared" si="322"/>
        <v>1</v>
      </c>
      <c r="DD338" s="205" t="b">
        <f t="shared" si="323"/>
        <v>1</v>
      </c>
      <c r="DE338" s="446" t="str">
        <f t="shared" si="324"/>
        <v/>
      </c>
      <c r="DG338" s="208" t="str">
        <f t="shared" si="325"/>
        <v/>
      </c>
      <c r="DH338" s="208">
        <f t="shared" si="326"/>
        <v>0</v>
      </c>
      <c r="DI338" s="205" t="e">
        <f t="shared" si="327"/>
        <v>#VALUE!</v>
      </c>
      <c r="DJ338" s="205" t="e">
        <f t="shared" si="328"/>
        <v>#VALUE!</v>
      </c>
      <c r="DK338" s="205" t="e">
        <f t="shared" si="329"/>
        <v>#VALUE!</v>
      </c>
      <c r="DM338" s="208">
        <f t="shared" si="330"/>
        <v>0</v>
      </c>
      <c r="DN338" s="208">
        <f t="shared" si="331"/>
        <v>0</v>
      </c>
      <c r="DO338" s="205">
        <f t="shared" si="332"/>
        <v>75</v>
      </c>
      <c r="DP338" s="205">
        <f t="shared" si="333"/>
        <v>0</v>
      </c>
      <c r="DQ338" s="446" t="e">
        <f t="shared" ca="1" si="334"/>
        <v>#NAME?</v>
      </c>
      <c r="DR338" s="446" t="e">
        <f t="shared" ca="1" si="335"/>
        <v>#NAME?</v>
      </c>
      <c r="DT338" s="208">
        <f t="shared" si="336"/>
        <v>0</v>
      </c>
      <c r="DU338" s="446" t="e">
        <f t="shared" ca="1" si="337"/>
        <v>#NAME?</v>
      </c>
      <c r="DV338" s="446" t="e">
        <f t="shared" ca="1" si="338"/>
        <v>#NAME?</v>
      </c>
    </row>
    <row r="339" spans="1:126" ht="15.75" x14ac:dyDescent="0.25">
      <c r="A339" s="448" t="str">
        <f>IFERROR(ROUNDUP(IF(OR(N339="PIPAY450",N339="PIPAY900"),MRIt(J339,M339,V339,N339),IF(N339="PIOGFCPAY450",MAX(60,(0.3*J339)+35),"")),1),"")</f>
        <v/>
      </c>
      <c r="B339" s="413">
        <v>317</v>
      </c>
      <c r="C339" s="414"/>
      <c r="D339" s="449"/>
      <c r="E339" s="416" t="str">
        <f>IF('EXIST IP'!A318="","",'EXIST IP'!A318)</f>
        <v/>
      </c>
      <c r="F339" s="450" t="str">
        <f>IF('EXIST IP'!B318="","",'EXIST IP'!B318)</f>
        <v/>
      </c>
      <c r="G339" s="450" t="str">
        <f>IF('EXIST IP'!C318="","",'EXIST IP'!C318)</f>
        <v/>
      </c>
      <c r="H339" s="418" t="str">
        <f>IF('EXIST IP'!D318="","",'EXIST IP'!D318)</f>
        <v/>
      </c>
      <c r="I339" s="451" t="str">
        <f>IF(BASELINE!D318="","",BASELINE!D318)</f>
        <v/>
      </c>
      <c r="J339" s="420"/>
      <c r="K339" s="421"/>
      <c r="L339" s="422" t="str">
        <f>IF(FINAL!D318=0,"",FINAL!D318)</f>
        <v/>
      </c>
      <c r="M339" s="421"/>
      <c r="N339" s="421"/>
      <c r="O339" s="421"/>
      <c r="P339" s="423" t="str">
        <f t="shared" si="302"/>
        <v/>
      </c>
      <c r="Q339" s="424" t="str">
        <f t="shared" si="303"/>
        <v/>
      </c>
      <c r="R339" s="456"/>
      <c r="S339" s="452" t="str">
        <f t="shared" si="339"/>
        <v/>
      </c>
      <c r="T339" s="427" t="str">
        <f>IF(OR(BASELINE!I318&gt;BASELINE!J318,FINAL!I318&gt;FINAL!J318),"M.D.","")</f>
        <v/>
      </c>
      <c r="U339" s="428" t="str">
        <f t="shared" si="304"/>
        <v/>
      </c>
      <c r="V339" s="429" t="str">
        <f t="shared" si="305"/>
        <v/>
      </c>
      <c r="W339" s="429" t="str">
        <f t="shared" si="306"/>
        <v/>
      </c>
      <c r="X339" s="430" t="str">
        <f t="shared" si="340"/>
        <v/>
      </c>
      <c r="Y339" s="429" t="str">
        <f t="shared" si="341"/>
        <v/>
      </c>
      <c r="Z339" s="429" t="str">
        <f t="shared" si="342"/>
        <v/>
      </c>
      <c r="AA339" s="429" t="str">
        <f t="shared" si="343"/>
        <v/>
      </c>
      <c r="AB339" s="429" t="str">
        <f t="shared" si="344"/>
        <v/>
      </c>
      <c r="AC339" s="429" t="str">
        <f t="shared" si="345"/>
        <v/>
      </c>
      <c r="AD339" s="429" t="str">
        <f t="shared" si="346"/>
        <v/>
      </c>
      <c r="AE339" s="429" t="str">
        <f t="shared" si="307"/>
        <v/>
      </c>
      <c r="AF339" s="429" t="str">
        <f t="shared" si="297"/>
        <v/>
      </c>
      <c r="AG339" s="429" t="str">
        <f t="shared" si="347"/>
        <v/>
      </c>
      <c r="AH339" s="429" t="str">
        <f t="shared" si="348"/>
        <v/>
      </c>
      <c r="AI339" s="431" t="str">
        <f t="shared" si="298"/>
        <v/>
      </c>
      <c r="AJ339" s="429" t="str">
        <f t="shared" si="308"/>
        <v/>
      </c>
      <c r="AK339" s="429" t="str">
        <f t="shared" si="309"/>
        <v/>
      </c>
      <c r="AL339" s="429" t="str">
        <f t="shared" si="310"/>
        <v/>
      </c>
      <c r="AM339" s="429" t="str">
        <f t="shared" si="311"/>
        <v/>
      </c>
      <c r="AN339" s="432"/>
      <c r="AO339" s="432"/>
      <c r="AP339" s="205"/>
      <c r="AQ339" s="205"/>
      <c r="AR339" s="205"/>
      <c r="AS339" s="205"/>
      <c r="AT339" s="205"/>
      <c r="AU339" s="205"/>
      <c r="AV339" s="205"/>
      <c r="AW339" s="205"/>
      <c r="AX339" s="205"/>
      <c r="AY339" s="205"/>
      <c r="AZ339" s="432"/>
      <c r="BU339" s="152">
        <v>317</v>
      </c>
      <c r="BV339" s="433" t="str">
        <f t="shared" si="299"/>
        <v/>
      </c>
      <c r="BW339" s="433" t="str">
        <f t="shared" si="300"/>
        <v/>
      </c>
      <c r="BX339" s="434" t="str">
        <f t="shared" si="301"/>
        <v/>
      </c>
      <c r="BY339" s="205" t="str">
        <f t="shared" si="349"/>
        <v/>
      </c>
      <c r="BZ339" s="205" t="str">
        <f t="shared" si="350"/>
        <v/>
      </c>
      <c r="CA339" s="207" t="str">
        <f t="shared" si="351"/>
        <v/>
      </c>
      <c r="CB339" s="453" t="str">
        <f>IF(BY339="","",COUNTIF(BY$23:BY338,"&lt;1")+1)</f>
        <v/>
      </c>
      <c r="CC339" s="205" t="str">
        <f t="shared" si="352"/>
        <v/>
      </c>
      <c r="CD339" s="436" t="str">
        <f t="shared" si="353"/>
        <v/>
      </c>
      <c r="CE339" s="433" t="str">
        <f t="shared" si="356"/>
        <v/>
      </c>
      <c r="CF339" s="438" t="str">
        <f t="shared" si="354"/>
        <v/>
      </c>
      <c r="CG339" s="433" t="str">
        <f t="shared" si="355"/>
        <v/>
      </c>
      <c r="CH339" s="439"/>
      <c r="CI339" s="205" t="str">
        <f t="shared" si="312"/>
        <v/>
      </c>
      <c r="CJ339" s="205" t="str">
        <f t="shared" si="313"/>
        <v/>
      </c>
      <c r="CK339" s="205" t="str">
        <f>IF(OR(N339="PIPAY450",N339="PIPAY900"),MRIt(J339,M339,V339,N339),IF(N339="OGFConNEW",MRIt(H339,M339,V339,N339),IF(N339="PIOGFCPAY450",MAX(60,(0.3*J339)+35),"")))</f>
        <v/>
      </c>
      <c r="CL339" s="205" t="str">
        <f t="shared" si="314"/>
        <v/>
      </c>
      <c r="CM339" s="208">
        <f t="shared" si="315"/>
        <v>0</v>
      </c>
      <c r="CN339" s="440" t="str">
        <f>IFERROR(IF(N339="60PAY900",ADJ60x(CM339),IF(N339="75PAY450",ADJ75x(CM339),IF(N339="PIPAY900",ADJPoTthick(CM339,CL339),IF(N339="PIPAY450",ADJPoTthin(CM339,CL339),IF(N339="OGFConNEW",ADJPoTogfc(CL339),""))))),"must corr")</f>
        <v/>
      </c>
      <c r="CO339" s="441" t="str">
        <f t="shared" si="316"/>
        <v/>
      </c>
      <c r="CQ339" s="205" t="str">
        <f t="shared" si="317"/>
        <v/>
      </c>
      <c r="CR339" s="205" t="str">
        <f>IF(OR(N339="PIPAY450",N339="PIPAY900",N339="PIOGFCPAY450",N339="75OGFCPAY450"),MRIt(J339,M339,V339,N339),IF(N339="OGFConNEW",MRIt(H339,M339,V339,N339),""))</f>
        <v/>
      </c>
      <c r="CS339" s="205" t="str">
        <f t="shared" si="318"/>
        <v/>
      </c>
      <c r="CT339" s="208" t="str">
        <f t="shared" si="319"/>
        <v/>
      </c>
      <c r="CU339" s="440" t="str">
        <f>IFERROR(IF(N339="60PAY900",ADJ60x(CT339),IF(N339="75PAY450",ADJ75x(CT339),IF(N339="PIPAY900",ADJPoTthick(CT339,CS339),IF(N339="PIPAY450",ADJPoTthin(CT339,CS339),IF(N339="OGFConNEW",ADJPoTogfc(CS339),""))))),"must corr")</f>
        <v/>
      </c>
      <c r="CV339" s="442" t="str">
        <f t="shared" si="320"/>
        <v/>
      </c>
      <c r="CW339" s="443"/>
      <c r="CY339" s="207"/>
      <c r="CZ339" s="444" t="s">
        <v>1876</v>
      </c>
      <c r="DA339" s="445" t="str">
        <f>IFERROR(IF(AZ339=TRUE,corval(CO339,CV339),CO339),CZ339)</f>
        <v/>
      </c>
      <c r="DB339" s="205" t="b">
        <f t="shared" si="321"/>
        <v>0</v>
      </c>
      <c r="DC339" s="205" t="b">
        <f t="shared" si="322"/>
        <v>1</v>
      </c>
      <c r="DD339" s="205" t="b">
        <f t="shared" si="323"/>
        <v>1</v>
      </c>
      <c r="DE339" s="446" t="str">
        <f t="shared" si="324"/>
        <v/>
      </c>
      <c r="DG339" s="208" t="str">
        <f t="shared" si="325"/>
        <v/>
      </c>
      <c r="DH339" s="208">
        <f t="shared" si="326"/>
        <v>0</v>
      </c>
      <c r="DI339" s="205" t="e">
        <f t="shared" si="327"/>
        <v>#VALUE!</v>
      </c>
      <c r="DJ339" s="205" t="e">
        <f t="shared" si="328"/>
        <v>#VALUE!</v>
      </c>
      <c r="DK339" s="205" t="e">
        <f t="shared" si="329"/>
        <v>#VALUE!</v>
      </c>
      <c r="DM339" s="208">
        <f t="shared" si="330"/>
        <v>0</v>
      </c>
      <c r="DN339" s="208">
        <f t="shared" si="331"/>
        <v>0</v>
      </c>
      <c r="DO339" s="205">
        <f t="shared" si="332"/>
        <v>75</v>
      </c>
      <c r="DP339" s="205">
        <f t="shared" si="333"/>
        <v>0</v>
      </c>
      <c r="DQ339" s="446" t="e">
        <f t="shared" ca="1" si="334"/>
        <v>#NAME?</v>
      </c>
      <c r="DR339" s="446" t="e">
        <f t="shared" ca="1" si="335"/>
        <v>#NAME?</v>
      </c>
      <c r="DT339" s="208">
        <f t="shared" si="336"/>
        <v>0</v>
      </c>
      <c r="DU339" s="446" t="e">
        <f t="shared" ca="1" si="337"/>
        <v>#NAME?</v>
      </c>
      <c r="DV339" s="446" t="e">
        <f t="shared" ca="1" si="338"/>
        <v>#NAME?</v>
      </c>
    </row>
    <row r="340" spans="1:126" ht="16.5" thickBot="1" x14ac:dyDescent="0.3">
      <c r="A340" s="448" t="str">
        <f>IFERROR(ROUNDUP(IF(OR(N340="PIPAY450",N340="PIPAY900"),MRIt(J340,M340,V340,N340),IF(N340="PIOGFCPAY450",MAX(60,(0.3*J340)+35),"")),1),"")</f>
        <v/>
      </c>
      <c r="B340" s="413">
        <v>318</v>
      </c>
      <c r="C340" s="414"/>
      <c r="D340" s="449"/>
      <c r="E340" s="457" t="str">
        <f>IF('EXIST IP'!A319="","",'EXIST IP'!A319)</f>
        <v/>
      </c>
      <c r="F340" s="458" t="str">
        <f>IF('EXIST IP'!B319="","",'EXIST IP'!B319)</f>
        <v/>
      </c>
      <c r="G340" s="458" t="str">
        <f>IF('EXIST IP'!C319="","",'EXIST IP'!C319)</f>
        <v/>
      </c>
      <c r="H340" s="459" t="str">
        <f>IF('EXIST IP'!D319="","",'EXIST IP'!D319)</f>
        <v/>
      </c>
      <c r="I340" s="460" t="str">
        <f>IF(BASELINE!D319="","",BASELINE!D319)</f>
        <v/>
      </c>
      <c r="J340" s="420"/>
      <c r="K340" s="421"/>
      <c r="L340" s="422" t="str">
        <f>IF(FINAL!D319=0,"",FINAL!D319)</f>
        <v/>
      </c>
      <c r="M340" s="421"/>
      <c r="N340" s="421"/>
      <c r="O340" s="421"/>
      <c r="P340" s="423" t="str">
        <f t="shared" si="302"/>
        <v/>
      </c>
      <c r="Q340" s="424" t="str">
        <f t="shared" si="303"/>
        <v/>
      </c>
      <c r="R340" s="456"/>
      <c r="S340" s="452" t="str">
        <f t="shared" si="339"/>
        <v/>
      </c>
      <c r="T340" s="427" t="str">
        <f>IF(OR(BASELINE!I319&gt;BASELINE!J319,FINAL!I319&gt;FINAL!J319),"M.D.","")</f>
        <v/>
      </c>
      <c r="U340" s="428" t="str">
        <f t="shared" si="304"/>
        <v/>
      </c>
      <c r="V340" s="429" t="str">
        <f t="shared" si="305"/>
        <v/>
      </c>
      <c r="W340" s="429" t="str">
        <f t="shared" si="306"/>
        <v/>
      </c>
      <c r="X340" s="430" t="str">
        <f t="shared" si="340"/>
        <v/>
      </c>
      <c r="Y340" s="429" t="str">
        <f t="shared" si="341"/>
        <v/>
      </c>
      <c r="Z340" s="429" t="str">
        <f t="shared" si="342"/>
        <v/>
      </c>
      <c r="AA340" s="429" t="str">
        <f t="shared" si="343"/>
        <v/>
      </c>
      <c r="AB340" s="429" t="str">
        <f t="shared" si="344"/>
        <v/>
      </c>
      <c r="AC340" s="429" t="str">
        <f t="shared" si="345"/>
        <v/>
      </c>
      <c r="AD340" s="429" t="str">
        <f t="shared" si="346"/>
        <v/>
      </c>
      <c r="AE340" s="429" t="str">
        <f t="shared" si="307"/>
        <v/>
      </c>
      <c r="AF340" s="429" t="str">
        <f t="shared" si="297"/>
        <v/>
      </c>
      <c r="AG340" s="429" t="str">
        <f t="shared" si="347"/>
        <v/>
      </c>
      <c r="AH340" s="429" t="str">
        <f t="shared" si="348"/>
        <v/>
      </c>
      <c r="AI340" s="431" t="str">
        <f t="shared" si="298"/>
        <v/>
      </c>
      <c r="AJ340" s="429" t="str">
        <f t="shared" si="308"/>
        <v/>
      </c>
      <c r="AK340" s="429" t="str">
        <f t="shared" si="309"/>
        <v/>
      </c>
      <c r="AL340" s="429" t="str">
        <f t="shared" si="310"/>
        <v/>
      </c>
      <c r="AM340" s="429" t="str">
        <f t="shared" si="311"/>
        <v/>
      </c>
      <c r="AN340" s="432"/>
      <c r="AO340" s="432"/>
      <c r="AP340" s="205"/>
      <c r="AQ340" s="205"/>
      <c r="AR340" s="205"/>
      <c r="AS340" s="205"/>
      <c r="AT340" s="205"/>
      <c r="AU340" s="205"/>
      <c r="AV340" s="205"/>
      <c r="AW340" s="205"/>
      <c r="AX340" s="205"/>
      <c r="AY340" s="205"/>
      <c r="AZ340" s="432"/>
      <c r="BU340" s="152">
        <v>318</v>
      </c>
      <c r="BV340" s="433" t="str">
        <f t="shared" si="299"/>
        <v/>
      </c>
      <c r="BW340" s="433" t="str">
        <f t="shared" si="300"/>
        <v/>
      </c>
      <c r="BX340" s="434" t="str">
        <f t="shared" si="301"/>
        <v/>
      </c>
      <c r="BY340" s="205" t="str">
        <f t="shared" si="349"/>
        <v/>
      </c>
      <c r="BZ340" s="205" t="str">
        <f t="shared" si="350"/>
        <v/>
      </c>
      <c r="CA340" s="207" t="str">
        <f t="shared" si="351"/>
        <v/>
      </c>
      <c r="CB340" s="453" t="str">
        <f>IF(BY340="","",COUNTIF(BY$23:BY339,"&lt;1")+1)</f>
        <v/>
      </c>
      <c r="CC340" s="205" t="str">
        <f t="shared" si="352"/>
        <v/>
      </c>
      <c r="CD340" s="436" t="str">
        <f t="shared" si="353"/>
        <v/>
      </c>
      <c r="CE340" s="433" t="str">
        <f t="shared" si="356"/>
        <v/>
      </c>
      <c r="CF340" s="438" t="str">
        <f t="shared" si="354"/>
        <v/>
      </c>
      <c r="CG340" s="433" t="str">
        <f t="shared" si="355"/>
        <v/>
      </c>
      <c r="CH340" s="439"/>
      <c r="CI340" s="205" t="str">
        <f t="shared" si="312"/>
        <v/>
      </c>
      <c r="CJ340" s="205" t="str">
        <f t="shared" si="313"/>
        <v/>
      </c>
      <c r="CK340" s="205" t="str">
        <f>IF(OR(N340="PIPAY450",N340="PIPAY900"),MRIt(J340,M340,V340,N340),IF(N340="OGFConNEW",MRIt(H340,M340,V340,N340),IF(N340="PIOGFCPAY450",MAX(60,(0.3*J340)+35),"")))</f>
        <v/>
      </c>
      <c r="CL340" s="205" t="str">
        <f t="shared" si="314"/>
        <v/>
      </c>
      <c r="CM340" s="208">
        <f t="shared" si="315"/>
        <v>0</v>
      </c>
      <c r="CN340" s="440" t="str">
        <f>IFERROR(IF(N340="60PAY900",ADJ60x(CM340),IF(N340="75PAY450",ADJ75x(CM340),IF(N340="PIPAY900",ADJPoTthick(CM340,CL340),IF(N340="PIPAY450",ADJPoTthin(CM340,CL340),IF(N340="OGFConNEW",ADJPoTogfc(CL340),""))))),"must corr")</f>
        <v/>
      </c>
      <c r="CO340" s="441" t="str">
        <f t="shared" si="316"/>
        <v/>
      </c>
      <c r="CQ340" s="205" t="str">
        <f t="shared" si="317"/>
        <v/>
      </c>
      <c r="CR340" s="205" t="str">
        <f>IF(OR(N340="PIPAY450",N340="PIPAY900",N340="PIOGFCPAY450",N340="75OGFCPAY450"),MRIt(J340,M340,V340,N340),IF(N340="OGFConNEW",MRIt(H340,M340,V340,N340),""))</f>
        <v/>
      </c>
      <c r="CS340" s="205" t="str">
        <f t="shared" si="318"/>
        <v/>
      </c>
      <c r="CT340" s="208" t="str">
        <f t="shared" si="319"/>
        <v/>
      </c>
      <c r="CU340" s="440" t="str">
        <f>IFERROR(IF(N340="60PAY900",ADJ60x(CT340),IF(N340="75PAY450",ADJ75x(CT340),IF(N340="PIPAY900",ADJPoTthick(CT340,CS340),IF(N340="PIPAY450",ADJPoTthin(CT340,CS340),IF(N340="OGFConNEW",ADJPoTogfc(CS340),""))))),"must corr")</f>
        <v/>
      </c>
      <c r="CV340" s="442" t="str">
        <f t="shared" si="320"/>
        <v/>
      </c>
      <c r="CW340" s="443"/>
      <c r="CY340" s="207"/>
      <c r="CZ340" s="444" t="s">
        <v>1876</v>
      </c>
      <c r="DA340" s="445" t="str">
        <f>IFERROR(IF(AZ340=TRUE,corval(CO340,CV340),CO340),CZ340)</f>
        <v/>
      </c>
      <c r="DB340" s="205" t="b">
        <f t="shared" si="321"/>
        <v>0</v>
      </c>
      <c r="DC340" s="205" t="b">
        <f t="shared" si="322"/>
        <v>1</v>
      </c>
      <c r="DD340" s="205" t="b">
        <f t="shared" si="323"/>
        <v>1</v>
      </c>
      <c r="DE340" s="446" t="str">
        <f t="shared" si="324"/>
        <v/>
      </c>
      <c r="DG340" s="208" t="str">
        <f t="shared" si="325"/>
        <v/>
      </c>
      <c r="DH340" s="208">
        <f t="shared" si="326"/>
        <v>0</v>
      </c>
      <c r="DI340" s="205" t="e">
        <f t="shared" si="327"/>
        <v>#VALUE!</v>
      </c>
      <c r="DJ340" s="205" t="e">
        <f t="shared" si="328"/>
        <v>#VALUE!</v>
      </c>
      <c r="DK340" s="205" t="e">
        <f t="shared" si="329"/>
        <v>#VALUE!</v>
      </c>
      <c r="DM340" s="208">
        <f t="shared" si="330"/>
        <v>0</v>
      </c>
      <c r="DN340" s="208">
        <f t="shared" si="331"/>
        <v>0</v>
      </c>
      <c r="DO340" s="205">
        <f t="shared" si="332"/>
        <v>75</v>
      </c>
      <c r="DP340" s="205">
        <f t="shared" si="333"/>
        <v>0</v>
      </c>
      <c r="DQ340" s="446" t="e">
        <f t="shared" ca="1" si="334"/>
        <v>#NAME?</v>
      </c>
      <c r="DR340" s="446" t="e">
        <f t="shared" ca="1" si="335"/>
        <v>#NAME?</v>
      </c>
      <c r="DT340" s="208">
        <f t="shared" si="336"/>
        <v>0</v>
      </c>
      <c r="DU340" s="446" t="e">
        <f t="shared" ca="1" si="337"/>
        <v>#NAME?</v>
      </c>
      <c r="DV340" s="446" t="e">
        <f t="shared" ca="1" si="338"/>
        <v>#NAME?</v>
      </c>
    </row>
    <row r="341" spans="1:126" ht="15" customHeight="1" x14ac:dyDescent="0.25">
      <c r="A341" s="448" t="str">
        <f>IFERROR(ROUNDUP(IF(OR(N341="PIPAY450",N341="PIPAY900"),MRIt(J341,M341,V341,N341),IF(N341="PIOGFCPAY450",MAX(60,(0.3*J341)+35),"")),1),"")</f>
        <v/>
      </c>
      <c r="B341" s="413">
        <v>319</v>
      </c>
      <c r="C341" s="414"/>
      <c r="D341" s="449"/>
      <c r="E341" s="416" t="str">
        <f>IF('EXIST IP'!A320="","",'EXIST IP'!A320)</f>
        <v/>
      </c>
      <c r="F341" s="450" t="str">
        <f>IF('EXIST IP'!B320="","",'EXIST IP'!B320)</f>
        <v/>
      </c>
      <c r="G341" s="450" t="str">
        <f>IF('EXIST IP'!C320="","",'EXIST IP'!C320)</f>
        <v/>
      </c>
      <c r="H341" s="418" t="str">
        <f>IF('EXIST IP'!D320="","",'EXIST IP'!D320)</f>
        <v/>
      </c>
      <c r="I341" s="451" t="str">
        <f>IF(BASELINE!D320="","",BASELINE!D320)</f>
        <v/>
      </c>
      <c r="J341" s="420"/>
      <c r="K341" s="421"/>
      <c r="L341" s="422" t="str">
        <f>IF(FINAL!D320=0,"",FINAL!D320)</f>
        <v/>
      </c>
      <c r="M341" s="421"/>
      <c r="N341" s="421"/>
      <c r="O341" s="421"/>
      <c r="P341" s="423" t="str">
        <f t="shared" si="302"/>
        <v/>
      </c>
      <c r="Q341" s="424" t="str">
        <f t="shared" si="303"/>
        <v/>
      </c>
      <c r="R341" s="456"/>
      <c r="S341" s="452" t="str">
        <f t="shared" si="339"/>
        <v/>
      </c>
      <c r="T341" s="427" t="str">
        <f>IF(OR(BASELINE!I320&gt;BASELINE!J320,FINAL!I320&gt;FINAL!J320),"M.D.","")</f>
        <v/>
      </c>
      <c r="U341" s="428" t="str">
        <f t="shared" si="304"/>
        <v/>
      </c>
      <c r="V341" s="429" t="str">
        <f t="shared" si="305"/>
        <v/>
      </c>
      <c r="W341" s="429" t="str">
        <f t="shared" si="306"/>
        <v/>
      </c>
      <c r="X341" s="430" t="str">
        <f t="shared" si="340"/>
        <v/>
      </c>
      <c r="Y341" s="429" t="str">
        <f t="shared" si="341"/>
        <v/>
      </c>
      <c r="Z341" s="429" t="str">
        <f t="shared" si="342"/>
        <v/>
      </c>
      <c r="AA341" s="429" t="str">
        <f t="shared" si="343"/>
        <v/>
      </c>
      <c r="AB341" s="429" t="str">
        <f t="shared" si="344"/>
        <v/>
      </c>
      <c r="AC341" s="429" t="str">
        <f t="shared" si="345"/>
        <v/>
      </c>
      <c r="AD341" s="429" t="str">
        <f t="shared" si="346"/>
        <v/>
      </c>
      <c r="AE341" s="429" t="str">
        <f t="shared" si="307"/>
        <v/>
      </c>
      <c r="AF341" s="429" t="str">
        <f t="shared" si="297"/>
        <v/>
      </c>
      <c r="AG341" s="429" t="str">
        <f t="shared" si="347"/>
        <v/>
      </c>
      <c r="AH341" s="429" t="str">
        <f t="shared" si="348"/>
        <v/>
      </c>
      <c r="AI341" s="431" t="str">
        <f t="shared" si="298"/>
        <v/>
      </c>
      <c r="AJ341" s="429" t="str">
        <f t="shared" si="308"/>
        <v/>
      </c>
      <c r="AK341" s="429" t="str">
        <f t="shared" si="309"/>
        <v/>
      </c>
      <c r="AL341" s="429" t="str">
        <f t="shared" si="310"/>
        <v/>
      </c>
      <c r="AM341" s="429" t="str">
        <f t="shared" si="311"/>
        <v/>
      </c>
      <c r="AN341" s="432"/>
      <c r="AO341" s="432"/>
      <c r="AP341" s="205"/>
      <c r="AQ341" s="205"/>
      <c r="AR341" s="205"/>
      <c r="AS341" s="205"/>
      <c r="AT341" s="205"/>
      <c r="AU341" s="205"/>
      <c r="AV341" s="205"/>
      <c r="AW341" s="205"/>
      <c r="AX341" s="205"/>
      <c r="AY341" s="205"/>
      <c r="AZ341" s="432"/>
      <c r="BU341" s="152">
        <v>319</v>
      </c>
      <c r="BV341" s="433" t="str">
        <f t="shared" si="299"/>
        <v/>
      </c>
      <c r="BW341" s="433" t="str">
        <f t="shared" si="300"/>
        <v/>
      </c>
      <c r="BX341" s="434" t="str">
        <f t="shared" si="301"/>
        <v/>
      </c>
      <c r="BY341" s="205" t="str">
        <f t="shared" si="349"/>
        <v/>
      </c>
      <c r="BZ341" s="205" t="str">
        <f t="shared" si="350"/>
        <v/>
      </c>
      <c r="CA341" s="207" t="str">
        <f t="shared" si="351"/>
        <v/>
      </c>
      <c r="CB341" s="453" t="str">
        <f>IF(BY341="","",COUNTIF(BY$23:BY340,"&lt;1")+1)</f>
        <v/>
      </c>
      <c r="CC341" s="205" t="str">
        <f t="shared" si="352"/>
        <v/>
      </c>
      <c r="CD341" s="436" t="str">
        <f t="shared" si="353"/>
        <v/>
      </c>
      <c r="CE341" s="433" t="str">
        <f t="shared" si="356"/>
        <v/>
      </c>
      <c r="CF341" s="438" t="str">
        <f t="shared" si="354"/>
        <v/>
      </c>
      <c r="CG341" s="433" t="str">
        <f t="shared" si="355"/>
        <v/>
      </c>
      <c r="CH341" s="439"/>
      <c r="CI341" s="205" t="str">
        <f t="shared" si="312"/>
        <v/>
      </c>
      <c r="CJ341" s="205" t="str">
        <f t="shared" si="313"/>
        <v/>
      </c>
      <c r="CK341" s="205" t="str">
        <f>IF(OR(N341="PIPAY450",N341="PIPAY900"),MRIt(J341,M341,V341,N341),IF(N341="OGFConNEW",MRIt(H341,M341,V341,N341),IF(N341="PIOGFCPAY450",MAX(60,(0.3*J341)+35),"")))</f>
        <v/>
      </c>
      <c r="CL341" s="205" t="str">
        <f t="shared" si="314"/>
        <v/>
      </c>
      <c r="CM341" s="208">
        <f t="shared" si="315"/>
        <v>0</v>
      </c>
      <c r="CN341" s="440" t="str">
        <f>IFERROR(IF(N341="60PAY900",ADJ60x(CM341),IF(N341="75PAY450",ADJ75x(CM341),IF(N341="PIPAY900",ADJPoTthick(CM341,CL341),IF(N341="PIPAY450",ADJPoTthin(CM341,CL341),IF(N341="OGFConNEW",ADJPoTogfc(CL341),""))))),"must corr")</f>
        <v/>
      </c>
      <c r="CO341" s="441" t="str">
        <f t="shared" si="316"/>
        <v/>
      </c>
      <c r="CQ341" s="205" t="str">
        <f t="shared" si="317"/>
        <v/>
      </c>
      <c r="CR341" s="205" t="str">
        <f>IF(OR(N341="PIPAY450",N341="PIPAY900",N341="PIOGFCPAY450",N341="75OGFCPAY450"),MRIt(J341,M341,V341,N341),IF(N341="OGFConNEW",MRIt(H341,M341,V341,N341),""))</f>
        <v/>
      </c>
      <c r="CS341" s="205" t="str">
        <f t="shared" si="318"/>
        <v/>
      </c>
      <c r="CT341" s="208" t="str">
        <f t="shared" si="319"/>
        <v/>
      </c>
      <c r="CU341" s="440" t="str">
        <f>IFERROR(IF(N341="60PAY900",ADJ60x(CT341),IF(N341="75PAY450",ADJ75x(CT341),IF(N341="PIPAY900",ADJPoTthick(CT341,CS341),IF(N341="PIPAY450",ADJPoTthin(CT341,CS341),IF(N341="OGFConNEW",ADJPoTogfc(CS341),""))))),"must corr")</f>
        <v/>
      </c>
      <c r="CV341" s="442" t="str">
        <f t="shared" si="320"/>
        <v/>
      </c>
      <c r="CW341" s="443"/>
      <c r="CY341" s="207"/>
      <c r="CZ341" s="444" t="s">
        <v>1876</v>
      </c>
      <c r="DA341" s="445" t="str">
        <f>IFERROR(IF(AZ341=TRUE,corval(CO341,CV341),CO341),CZ341)</f>
        <v/>
      </c>
      <c r="DB341" s="205" t="b">
        <f t="shared" si="321"/>
        <v>0</v>
      </c>
      <c r="DC341" s="205" t="b">
        <f t="shared" si="322"/>
        <v>1</v>
      </c>
      <c r="DD341" s="205" t="b">
        <f t="shared" si="323"/>
        <v>1</v>
      </c>
      <c r="DE341" s="446" t="str">
        <f t="shared" si="324"/>
        <v/>
      </c>
      <c r="DG341" s="208" t="str">
        <f t="shared" si="325"/>
        <v/>
      </c>
      <c r="DH341" s="208">
        <f t="shared" si="326"/>
        <v>0</v>
      </c>
      <c r="DI341" s="205" t="e">
        <f t="shared" si="327"/>
        <v>#VALUE!</v>
      </c>
      <c r="DJ341" s="205" t="e">
        <f t="shared" si="328"/>
        <v>#VALUE!</v>
      </c>
      <c r="DK341" s="205" t="e">
        <f t="shared" si="329"/>
        <v>#VALUE!</v>
      </c>
      <c r="DM341" s="208">
        <f t="shared" si="330"/>
        <v>0</v>
      </c>
      <c r="DN341" s="208">
        <f t="shared" si="331"/>
        <v>0</v>
      </c>
      <c r="DO341" s="205">
        <f t="shared" si="332"/>
        <v>75</v>
      </c>
      <c r="DP341" s="205">
        <f t="shared" si="333"/>
        <v>0</v>
      </c>
      <c r="DQ341" s="446" t="e">
        <f t="shared" ca="1" si="334"/>
        <v>#NAME?</v>
      </c>
      <c r="DR341" s="446" t="e">
        <f t="shared" ca="1" si="335"/>
        <v>#NAME?</v>
      </c>
      <c r="DT341" s="208">
        <f t="shared" si="336"/>
        <v>0</v>
      </c>
      <c r="DU341" s="446" t="e">
        <f t="shared" ca="1" si="337"/>
        <v>#NAME?</v>
      </c>
      <c r="DV341" s="446" t="e">
        <f t="shared" ca="1" si="338"/>
        <v>#NAME?</v>
      </c>
    </row>
    <row r="342" spans="1:126" ht="16.5" thickBot="1" x14ac:dyDescent="0.3">
      <c r="A342" s="448" t="str">
        <f>IFERROR(ROUNDUP(IF(OR(N342="PIPAY450",N342="PIPAY900"),MRIt(J342,M342,V342,N342),IF(N342="PIOGFCPAY450",MAX(60,(0.3*J342)+35),"")),1),"")</f>
        <v/>
      </c>
      <c r="B342" s="413">
        <v>320</v>
      </c>
      <c r="C342" s="414"/>
      <c r="D342" s="449"/>
      <c r="E342" s="457" t="str">
        <f>IF('EXIST IP'!A321="","",'EXIST IP'!A321)</f>
        <v/>
      </c>
      <c r="F342" s="458" t="str">
        <f>IF('EXIST IP'!B321="","",'EXIST IP'!B321)</f>
        <v/>
      </c>
      <c r="G342" s="458" t="str">
        <f>IF('EXIST IP'!C321="","",'EXIST IP'!C321)</f>
        <v/>
      </c>
      <c r="H342" s="459" t="str">
        <f>IF('EXIST IP'!D321="","",'EXIST IP'!D321)</f>
        <v/>
      </c>
      <c r="I342" s="460" t="str">
        <f>IF(BASELINE!D321="","",BASELINE!D321)</f>
        <v/>
      </c>
      <c r="J342" s="420"/>
      <c r="K342" s="421"/>
      <c r="L342" s="422" t="str">
        <f>IF(FINAL!D321=0,"",FINAL!D321)</f>
        <v/>
      </c>
      <c r="M342" s="421"/>
      <c r="N342" s="421"/>
      <c r="O342" s="421"/>
      <c r="P342" s="423" t="str">
        <f t="shared" si="302"/>
        <v/>
      </c>
      <c r="Q342" s="424" t="str">
        <f t="shared" si="303"/>
        <v/>
      </c>
      <c r="R342" s="456"/>
      <c r="S342" s="452" t="str">
        <f t="shared" si="339"/>
        <v/>
      </c>
      <c r="T342" s="427" t="str">
        <f>IF(OR(BASELINE!I321&gt;BASELINE!J321,FINAL!I321&gt;FINAL!J321),"M.D.","")</f>
        <v/>
      </c>
      <c r="U342" s="428" t="str">
        <f t="shared" si="304"/>
        <v/>
      </c>
      <c r="V342" s="429" t="str">
        <f t="shared" si="305"/>
        <v/>
      </c>
      <c r="W342" s="429" t="str">
        <f t="shared" si="306"/>
        <v/>
      </c>
      <c r="X342" s="430" t="str">
        <f t="shared" si="340"/>
        <v/>
      </c>
      <c r="Y342" s="429" t="str">
        <f t="shared" si="341"/>
        <v/>
      </c>
      <c r="Z342" s="429" t="str">
        <f t="shared" si="342"/>
        <v/>
      </c>
      <c r="AA342" s="429" t="str">
        <f t="shared" si="343"/>
        <v/>
      </c>
      <c r="AB342" s="429" t="str">
        <f t="shared" si="344"/>
        <v/>
      </c>
      <c r="AC342" s="429" t="str">
        <f t="shared" si="345"/>
        <v/>
      </c>
      <c r="AD342" s="429" t="str">
        <f t="shared" si="346"/>
        <v/>
      </c>
      <c r="AE342" s="429" t="str">
        <f t="shared" si="307"/>
        <v/>
      </c>
      <c r="AF342" s="429" t="str">
        <f t="shared" si="297"/>
        <v/>
      </c>
      <c r="AG342" s="429" t="str">
        <f t="shared" si="347"/>
        <v/>
      </c>
      <c r="AH342" s="429" t="str">
        <f t="shared" si="348"/>
        <v/>
      </c>
      <c r="AI342" s="431" t="str">
        <f t="shared" si="298"/>
        <v/>
      </c>
      <c r="AJ342" s="429" t="str">
        <f t="shared" si="308"/>
        <v/>
      </c>
      <c r="AK342" s="429" t="str">
        <f t="shared" si="309"/>
        <v/>
      </c>
      <c r="AL342" s="429" t="str">
        <f t="shared" si="310"/>
        <v/>
      </c>
      <c r="AM342" s="429" t="str">
        <f t="shared" si="311"/>
        <v/>
      </c>
      <c r="AN342" s="432"/>
      <c r="AO342" s="432"/>
      <c r="AP342" s="205"/>
      <c r="AQ342" s="205"/>
      <c r="AR342" s="205"/>
      <c r="AS342" s="205"/>
      <c r="AT342" s="205"/>
      <c r="AU342" s="205"/>
      <c r="AV342" s="205"/>
      <c r="AW342" s="205"/>
      <c r="AX342" s="205"/>
      <c r="AY342" s="205"/>
      <c r="AZ342" s="432"/>
      <c r="BU342" s="152">
        <v>320</v>
      </c>
      <c r="BV342" s="433" t="str">
        <f t="shared" si="299"/>
        <v/>
      </c>
      <c r="BW342" s="433" t="str">
        <f t="shared" si="300"/>
        <v/>
      </c>
      <c r="BX342" s="434" t="str">
        <f t="shared" si="301"/>
        <v/>
      </c>
      <c r="BY342" s="205" t="str">
        <f t="shared" si="349"/>
        <v/>
      </c>
      <c r="BZ342" s="205" t="str">
        <f t="shared" si="350"/>
        <v/>
      </c>
      <c r="CA342" s="207" t="str">
        <f t="shared" si="351"/>
        <v/>
      </c>
      <c r="CB342" s="453" t="str">
        <f>IF(BY342="","",COUNTIF(BY$23:BY341,"&lt;1")+1)</f>
        <v/>
      </c>
      <c r="CC342" s="205" t="str">
        <f t="shared" si="352"/>
        <v/>
      </c>
      <c r="CD342" s="436" t="str">
        <f t="shared" si="353"/>
        <v/>
      </c>
      <c r="CE342" s="433" t="str">
        <f t="shared" si="356"/>
        <v/>
      </c>
      <c r="CF342" s="438" t="str">
        <f t="shared" si="354"/>
        <v/>
      </c>
      <c r="CG342" s="433" t="str">
        <f t="shared" si="355"/>
        <v/>
      </c>
      <c r="CH342" s="439"/>
      <c r="CI342" s="205" t="str">
        <f t="shared" si="312"/>
        <v/>
      </c>
      <c r="CJ342" s="205" t="str">
        <f t="shared" si="313"/>
        <v/>
      </c>
      <c r="CK342" s="205" t="str">
        <f>IF(OR(N342="PIPAY450",N342="PIPAY900"),MRIt(J342,M342,V342,N342),IF(N342="OGFConNEW",MRIt(H342,M342,V342,N342),IF(N342="PIOGFCPAY450",MAX(60,(0.3*J342)+35),"")))</f>
        <v/>
      </c>
      <c r="CL342" s="205" t="str">
        <f t="shared" si="314"/>
        <v/>
      </c>
      <c r="CM342" s="208">
        <f t="shared" si="315"/>
        <v>0</v>
      </c>
      <c r="CN342" s="440" t="str">
        <f>IFERROR(IF(N342="60PAY900",ADJ60x(CM342),IF(N342="75PAY450",ADJ75x(CM342),IF(N342="PIPAY900",ADJPoTthick(CM342,CL342),IF(N342="PIPAY450",ADJPoTthin(CM342,CL342),IF(N342="OGFConNEW",ADJPoTogfc(CL342),""))))),"must corr")</f>
        <v/>
      </c>
      <c r="CO342" s="441" t="str">
        <f t="shared" si="316"/>
        <v/>
      </c>
      <c r="CQ342" s="205" t="str">
        <f t="shared" si="317"/>
        <v/>
      </c>
      <c r="CR342" s="205" t="str">
        <f>IF(OR(N342="PIPAY450",N342="PIPAY900",N342="PIOGFCPAY450",N342="75OGFCPAY450"),MRIt(J342,M342,V342,N342),IF(N342="OGFConNEW",MRIt(H342,M342,V342,N342),""))</f>
        <v/>
      </c>
      <c r="CS342" s="205" t="str">
        <f t="shared" si="318"/>
        <v/>
      </c>
      <c r="CT342" s="208" t="str">
        <f t="shared" si="319"/>
        <v/>
      </c>
      <c r="CU342" s="440" t="str">
        <f>IFERROR(IF(N342="60PAY900",ADJ60x(CT342),IF(N342="75PAY450",ADJ75x(CT342),IF(N342="PIPAY900",ADJPoTthick(CT342,CS342),IF(N342="PIPAY450",ADJPoTthin(CT342,CS342),IF(N342="OGFConNEW",ADJPoTogfc(CS342),""))))),"must corr")</f>
        <v/>
      </c>
      <c r="CV342" s="442" t="str">
        <f t="shared" si="320"/>
        <v/>
      </c>
      <c r="CW342" s="443"/>
      <c r="CY342" s="207"/>
      <c r="CZ342" s="444" t="s">
        <v>1876</v>
      </c>
      <c r="DA342" s="445" t="str">
        <f>IFERROR(IF(AZ342=TRUE,corval(CO342,CV342),CO342),CZ342)</f>
        <v/>
      </c>
      <c r="DB342" s="205" t="b">
        <f t="shared" si="321"/>
        <v>0</v>
      </c>
      <c r="DC342" s="205" t="b">
        <f t="shared" si="322"/>
        <v>1</v>
      </c>
      <c r="DD342" s="205" t="b">
        <f t="shared" si="323"/>
        <v>1</v>
      </c>
      <c r="DE342" s="446" t="str">
        <f t="shared" si="324"/>
        <v/>
      </c>
      <c r="DG342" s="208" t="str">
        <f t="shared" si="325"/>
        <v/>
      </c>
      <c r="DH342" s="208">
        <f t="shared" si="326"/>
        <v>0</v>
      </c>
      <c r="DI342" s="205" t="e">
        <f t="shared" si="327"/>
        <v>#VALUE!</v>
      </c>
      <c r="DJ342" s="205" t="e">
        <f t="shared" si="328"/>
        <v>#VALUE!</v>
      </c>
      <c r="DK342" s="205" t="e">
        <f t="shared" si="329"/>
        <v>#VALUE!</v>
      </c>
      <c r="DM342" s="208">
        <f t="shared" si="330"/>
        <v>0</v>
      </c>
      <c r="DN342" s="208">
        <f t="shared" si="331"/>
        <v>0</v>
      </c>
      <c r="DO342" s="205">
        <f t="shared" si="332"/>
        <v>75</v>
      </c>
      <c r="DP342" s="205">
        <f t="shared" si="333"/>
        <v>0</v>
      </c>
      <c r="DQ342" s="446" t="e">
        <f t="shared" ca="1" si="334"/>
        <v>#NAME?</v>
      </c>
      <c r="DR342" s="446" t="e">
        <f t="shared" ca="1" si="335"/>
        <v>#NAME?</v>
      </c>
      <c r="DT342" s="208">
        <f t="shared" si="336"/>
        <v>0</v>
      </c>
      <c r="DU342" s="446" t="e">
        <f t="shared" ca="1" si="337"/>
        <v>#NAME?</v>
      </c>
      <c r="DV342" s="446" t="e">
        <f t="shared" ca="1" si="338"/>
        <v>#NAME?</v>
      </c>
    </row>
    <row r="343" spans="1:126" ht="15.75" x14ac:dyDescent="0.25">
      <c r="A343" s="448" t="str">
        <f>IFERROR(ROUNDUP(IF(OR(N343="PIPAY450",N343="PIPAY900"),MRIt(J343,M343,V343,N343),IF(N343="PIOGFCPAY450",MAX(60,(0.3*J343)+35),"")),1),"")</f>
        <v/>
      </c>
      <c r="B343" s="413">
        <v>321</v>
      </c>
      <c r="C343" s="414"/>
      <c r="D343" s="449"/>
      <c r="E343" s="416" t="str">
        <f>IF('EXIST IP'!A322="","",'EXIST IP'!A322)</f>
        <v/>
      </c>
      <c r="F343" s="450" t="str">
        <f>IF('EXIST IP'!B322="","",'EXIST IP'!B322)</f>
        <v/>
      </c>
      <c r="G343" s="450" t="str">
        <f>IF('EXIST IP'!C322="","",'EXIST IP'!C322)</f>
        <v/>
      </c>
      <c r="H343" s="418" t="str">
        <f>IF('EXIST IP'!D322="","",'EXIST IP'!D322)</f>
        <v/>
      </c>
      <c r="I343" s="451" t="str">
        <f>IF(BASELINE!D322="","",BASELINE!D322)</f>
        <v/>
      </c>
      <c r="J343" s="420"/>
      <c r="K343" s="421"/>
      <c r="L343" s="422" t="str">
        <f>IF(FINAL!D322=0,"",FINAL!D322)</f>
        <v/>
      </c>
      <c r="M343" s="421"/>
      <c r="N343" s="421"/>
      <c r="O343" s="421"/>
      <c r="P343" s="423" t="str">
        <f t="shared" si="302"/>
        <v/>
      </c>
      <c r="Q343" s="424" t="str">
        <f t="shared" si="303"/>
        <v/>
      </c>
      <c r="R343" s="456"/>
      <c r="S343" s="452" t="str">
        <f t="shared" si="339"/>
        <v/>
      </c>
      <c r="T343" s="427" t="str">
        <f>IF(OR(BASELINE!I322&gt;BASELINE!J322,FINAL!I322&gt;FINAL!J322),"M.D.","")</f>
        <v/>
      </c>
      <c r="U343" s="428" t="str">
        <f t="shared" si="304"/>
        <v/>
      </c>
      <c r="V343" s="429" t="str">
        <f t="shared" si="305"/>
        <v/>
      </c>
      <c r="W343" s="429" t="str">
        <f t="shared" si="306"/>
        <v/>
      </c>
      <c r="X343" s="430" t="str">
        <f t="shared" si="340"/>
        <v/>
      </c>
      <c r="Y343" s="429" t="str">
        <f t="shared" si="341"/>
        <v/>
      </c>
      <c r="Z343" s="429" t="str">
        <f t="shared" si="342"/>
        <v/>
      </c>
      <c r="AA343" s="429" t="str">
        <f t="shared" si="343"/>
        <v/>
      </c>
      <c r="AB343" s="429" t="str">
        <f t="shared" si="344"/>
        <v/>
      </c>
      <c r="AC343" s="429" t="str">
        <f t="shared" si="345"/>
        <v/>
      </c>
      <c r="AD343" s="429" t="str">
        <f t="shared" si="346"/>
        <v/>
      </c>
      <c r="AE343" s="429" t="str">
        <f t="shared" si="307"/>
        <v/>
      </c>
      <c r="AF343" s="429" t="str">
        <f t="shared" ref="AF343:AF406" si="357">IF(F343="","",ROUND(IF(endpm&gt;begpm,AE343+G343/5280,IF(endpm&lt;begpm,AE343-G343/5280,"error")),2))</f>
        <v/>
      </c>
      <c r="AG343" s="429" t="str">
        <f t="shared" si="347"/>
        <v/>
      </c>
      <c r="AH343" s="429" t="str">
        <f t="shared" si="348"/>
        <v/>
      </c>
      <c r="AI343" s="431" t="str">
        <f t="shared" ref="AI343:AI406" si="358">IF(CC343="","",bidprice)</f>
        <v/>
      </c>
      <c r="AJ343" s="429" t="str">
        <f t="shared" si="308"/>
        <v/>
      </c>
      <c r="AK343" s="429" t="str">
        <f t="shared" si="309"/>
        <v/>
      </c>
      <c r="AL343" s="429" t="str">
        <f t="shared" si="310"/>
        <v/>
      </c>
      <c r="AM343" s="429" t="str">
        <f t="shared" si="311"/>
        <v/>
      </c>
      <c r="AN343" s="432"/>
      <c r="AO343" s="432"/>
      <c r="AP343" s="205"/>
      <c r="AQ343" s="205"/>
      <c r="AR343" s="205"/>
      <c r="AS343" s="205"/>
      <c r="AT343" s="205"/>
      <c r="AU343" s="205"/>
      <c r="AV343" s="205"/>
      <c r="AW343" s="205"/>
      <c r="AX343" s="205"/>
      <c r="AY343" s="205"/>
      <c r="AZ343" s="432"/>
      <c r="BU343" s="152">
        <v>321</v>
      </c>
      <c r="BV343" s="433" t="str">
        <f t="shared" ref="BV343:BV406" si="359">E343</f>
        <v/>
      </c>
      <c r="BW343" s="433" t="str">
        <f t="shared" ref="BW343:BW406" si="360">F343</f>
        <v/>
      </c>
      <c r="BX343" s="434" t="str">
        <f t="shared" ref="BX343:BX406" si="361">G343</f>
        <v/>
      </c>
      <c r="BY343" s="205" t="str">
        <f t="shared" si="349"/>
        <v/>
      </c>
      <c r="BZ343" s="205" t="str">
        <f t="shared" si="350"/>
        <v/>
      </c>
      <c r="CA343" s="207" t="str">
        <f t="shared" si="351"/>
        <v/>
      </c>
      <c r="CB343" s="453" t="str">
        <f>IF(BY343="","",COUNTIF(BY$23:BY342,"&lt;1")+1)</f>
        <v/>
      </c>
      <c r="CC343" s="205" t="str">
        <f t="shared" si="352"/>
        <v/>
      </c>
      <c r="CD343" s="436" t="str">
        <f t="shared" si="353"/>
        <v/>
      </c>
      <c r="CE343" s="433" t="str">
        <f t="shared" si="356"/>
        <v/>
      </c>
      <c r="CF343" s="438" t="str">
        <f t="shared" si="354"/>
        <v/>
      </c>
      <c r="CG343" s="433" t="str">
        <f t="shared" si="355"/>
        <v/>
      </c>
      <c r="CH343" s="439"/>
      <c r="CI343" s="205" t="str">
        <f t="shared" si="312"/>
        <v/>
      </c>
      <c r="CJ343" s="205" t="str">
        <f t="shared" si="313"/>
        <v/>
      </c>
      <c r="CK343" s="205" t="str">
        <f>IF(OR(N343="PIPAY450",N343="PIPAY900"),MRIt(J343,M343,V343,N343),IF(N343="OGFConNEW",MRIt(H343,M343,V343,N343),IF(N343="PIOGFCPAY450",MAX(60,(0.3*J343)+35),"")))</f>
        <v/>
      </c>
      <c r="CL343" s="205" t="str">
        <f t="shared" si="314"/>
        <v/>
      </c>
      <c r="CM343" s="208">
        <f t="shared" si="315"/>
        <v>0</v>
      </c>
      <c r="CN343" s="440" t="str">
        <f>IFERROR(IF(N343="60PAY900",ADJ60x(CM343),IF(N343="75PAY450",ADJ75x(CM343),IF(N343="PIPAY900",ADJPoTthick(CM343,CL343),IF(N343="PIPAY450",ADJPoTthin(CM343,CL343),IF(N343="OGFConNEW",ADJPoTogfc(CL343),""))))),"must corr")</f>
        <v/>
      </c>
      <c r="CO343" s="441" t="str">
        <f t="shared" si="316"/>
        <v/>
      </c>
      <c r="CQ343" s="205" t="str">
        <f t="shared" si="317"/>
        <v/>
      </c>
      <c r="CR343" s="205" t="str">
        <f>IF(OR(N343="PIPAY450",N343="PIPAY900",N343="PIOGFCPAY450",N343="75OGFCPAY450"),MRIt(J343,M343,V343,N343),IF(N343="OGFConNEW",MRIt(H343,M343,V343,N343),""))</f>
        <v/>
      </c>
      <c r="CS343" s="205" t="str">
        <f t="shared" si="318"/>
        <v/>
      </c>
      <c r="CT343" s="208" t="str">
        <f t="shared" si="319"/>
        <v/>
      </c>
      <c r="CU343" s="440" t="str">
        <f>IFERROR(IF(N343="60PAY900",ADJ60x(CT343),IF(N343="75PAY450",ADJ75x(CT343),IF(N343="PIPAY900",ADJPoTthick(CT343,CS343),IF(N343="PIPAY450",ADJPoTthin(CT343,CS343),IF(N343="OGFConNEW",ADJPoTogfc(CS343),""))))),"must corr")</f>
        <v/>
      </c>
      <c r="CV343" s="442" t="str">
        <f t="shared" si="320"/>
        <v/>
      </c>
      <c r="CW343" s="443"/>
      <c r="CY343" s="207"/>
      <c r="CZ343" s="444" t="s">
        <v>1876</v>
      </c>
      <c r="DA343" s="445" t="str">
        <f>IFERROR(IF(AZ343=TRUE,corval(CO343,CV343),CO343),CZ343)</f>
        <v/>
      </c>
      <c r="DB343" s="205" t="b">
        <f t="shared" si="321"/>
        <v>0</v>
      </c>
      <c r="DC343" s="205" t="b">
        <f t="shared" si="322"/>
        <v>1</v>
      </c>
      <c r="DD343" s="205" t="b">
        <f t="shared" si="323"/>
        <v>1</v>
      </c>
      <c r="DE343" s="446" t="str">
        <f t="shared" si="324"/>
        <v/>
      </c>
      <c r="DG343" s="208" t="str">
        <f t="shared" si="325"/>
        <v/>
      </c>
      <c r="DH343" s="208">
        <f t="shared" si="326"/>
        <v>0</v>
      </c>
      <c r="DI343" s="205" t="e">
        <f t="shared" si="327"/>
        <v>#VALUE!</v>
      </c>
      <c r="DJ343" s="205" t="e">
        <f t="shared" si="328"/>
        <v>#VALUE!</v>
      </c>
      <c r="DK343" s="205" t="e">
        <f t="shared" si="329"/>
        <v>#VALUE!</v>
      </c>
      <c r="DM343" s="208">
        <f t="shared" si="330"/>
        <v>0</v>
      </c>
      <c r="DN343" s="208">
        <f t="shared" si="331"/>
        <v>0</v>
      </c>
      <c r="DO343" s="205">
        <f t="shared" si="332"/>
        <v>75</v>
      </c>
      <c r="DP343" s="205">
        <f t="shared" si="333"/>
        <v>0</v>
      </c>
      <c r="DQ343" s="446" t="e">
        <f t="shared" ca="1" si="334"/>
        <v>#NAME?</v>
      </c>
      <c r="DR343" s="446" t="e">
        <f t="shared" ca="1" si="335"/>
        <v>#NAME?</v>
      </c>
      <c r="DT343" s="208">
        <f t="shared" si="336"/>
        <v>0</v>
      </c>
      <c r="DU343" s="446" t="e">
        <f t="shared" ca="1" si="337"/>
        <v>#NAME?</v>
      </c>
      <c r="DV343" s="446" t="e">
        <f t="shared" ca="1" si="338"/>
        <v>#NAME?</v>
      </c>
    </row>
    <row r="344" spans="1:126" ht="15.75" customHeight="1" thickBot="1" x14ac:dyDescent="0.3">
      <c r="A344" s="448" t="str">
        <f>IFERROR(ROUNDUP(IF(OR(N344="PIPAY450",N344="PIPAY900"),MRIt(J344,M344,V344,N344),IF(N344="PIOGFCPAY450",MAX(60,(0.3*J344)+35),"")),1),"")</f>
        <v/>
      </c>
      <c r="B344" s="413">
        <v>322</v>
      </c>
      <c r="C344" s="414"/>
      <c r="D344" s="449"/>
      <c r="E344" s="457" t="str">
        <f>IF('EXIST IP'!A323="","",'EXIST IP'!A323)</f>
        <v/>
      </c>
      <c r="F344" s="458" t="str">
        <f>IF('EXIST IP'!B323="","",'EXIST IP'!B323)</f>
        <v/>
      </c>
      <c r="G344" s="458" t="str">
        <f>IF('EXIST IP'!C323="","",'EXIST IP'!C323)</f>
        <v/>
      </c>
      <c r="H344" s="459" t="str">
        <f>IF('EXIST IP'!D323="","",'EXIST IP'!D323)</f>
        <v/>
      </c>
      <c r="I344" s="460" t="str">
        <f>IF(BASELINE!D323="","",BASELINE!D323)</f>
        <v/>
      </c>
      <c r="J344" s="420"/>
      <c r="K344" s="421"/>
      <c r="L344" s="422" t="str">
        <f>IF(FINAL!D323=0,"",FINAL!D323)</f>
        <v/>
      </c>
      <c r="M344" s="421"/>
      <c r="N344" s="421"/>
      <c r="O344" s="421"/>
      <c r="P344" s="423" t="str">
        <f t="shared" ref="P344:P407" si="362">IFERROR(IF(AND(H344="",L344&lt;&gt;""),"must corr",IF(AND(H344&lt;&gt;"",L344=""),"must corr",IF(AND(M344&lt;&gt;"",L344=""),"must corr", IF(AND(L344&gt;60,(L344/H344)&gt;0.6),"must corr","")))),"")</f>
        <v/>
      </c>
      <c r="Q344" s="424" t="str">
        <f t="shared" ref="Q344:Q407" si="363">IFERROR(MAX(60,0.6*H344),"")</f>
        <v/>
      </c>
      <c r="R344" s="456"/>
      <c r="S344" s="452" t="str">
        <f t="shared" si="339"/>
        <v/>
      </c>
      <c r="T344" s="427" t="str">
        <f>IF(OR(BASELINE!I323&gt;BASELINE!J323,FINAL!I323&gt;FINAL!J323),"M.D.","")</f>
        <v/>
      </c>
      <c r="U344" s="428" t="str">
        <f t="shared" ref="U344:U407" si="364">IF(G344="","","GrExistCnc")</f>
        <v/>
      </c>
      <c r="V344" s="429" t="str">
        <f t="shared" ref="V344:V407" si="365">IF(G344="","","n/a")</f>
        <v/>
      </c>
      <c r="W344" s="429" t="str">
        <f t="shared" ref="W344:W407" si="366">IF(G344="","","n/a")</f>
        <v/>
      </c>
      <c r="X344" s="430" t="str">
        <f t="shared" si="340"/>
        <v/>
      </c>
      <c r="Y344" s="429" t="str">
        <f t="shared" si="341"/>
        <v/>
      </c>
      <c r="Z344" s="429" t="str">
        <f t="shared" si="342"/>
        <v/>
      </c>
      <c r="AA344" s="429" t="str">
        <f t="shared" si="343"/>
        <v/>
      </c>
      <c r="AB344" s="429" t="str">
        <f t="shared" si="344"/>
        <v/>
      </c>
      <c r="AC344" s="429" t="str">
        <f t="shared" si="345"/>
        <v/>
      </c>
      <c r="AD344" s="429" t="str">
        <f t="shared" si="346"/>
        <v/>
      </c>
      <c r="AE344" s="429" t="str">
        <f t="shared" ref="AE344:AE407" si="367">IF(E344="","",ROUND(IF(endpm&gt;begpm,begpm+ABS(E344-begsta)/5280,IF(endpm&lt;begpm,begpm-ABS(E344-begsta)/5280,"error")),2))</f>
        <v/>
      </c>
      <c r="AF344" s="429" t="str">
        <f t="shared" si="357"/>
        <v/>
      </c>
      <c r="AG344" s="429" t="str">
        <f t="shared" si="347"/>
        <v/>
      </c>
      <c r="AH344" s="429" t="str">
        <f t="shared" si="348"/>
        <v/>
      </c>
      <c r="AI344" s="431" t="str">
        <f t="shared" si="358"/>
        <v/>
      </c>
      <c r="AJ344" s="429" t="str">
        <f t="shared" ref="AJ344:AJ407" si="368">IF(G344="","","n/a")</f>
        <v/>
      </c>
      <c r="AK344" s="429" t="str">
        <f t="shared" ref="AK344:AK407" si="369">IF(G344="","","n/a")</f>
        <v/>
      </c>
      <c r="AL344" s="429" t="str">
        <f t="shared" ref="AL344:AL407" si="370">IF(G344="","","n/a")</f>
        <v/>
      </c>
      <c r="AM344" s="429" t="str">
        <f t="shared" ref="AM344:AM407" si="371">IF(G344="","","n/a")</f>
        <v/>
      </c>
      <c r="AN344" s="432"/>
      <c r="AO344" s="432"/>
      <c r="AP344" s="205"/>
      <c r="AQ344" s="205"/>
      <c r="AR344" s="205"/>
      <c r="AS344" s="205"/>
      <c r="AT344" s="205"/>
      <c r="AU344" s="205"/>
      <c r="AV344" s="205"/>
      <c r="AW344" s="205"/>
      <c r="AX344" s="205"/>
      <c r="AY344" s="205"/>
      <c r="AZ344" s="432"/>
      <c r="BU344" s="152">
        <v>322</v>
      </c>
      <c r="BV344" s="433" t="str">
        <f t="shared" si="359"/>
        <v/>
      </c>
      <c r="BW344" s="433" t="str">
        <f t="shared" si="360"/>
        <v/>
      </c>
      <c r="BX344" s="434" t="str">
        <f t="shared" si="361"/>
        <v/>
      </c>
      <c r="BY344" s="205" t="str">
        <f t="shared" si="349"/>
        <v/>
      </c>
      <c r="BZ344" s="205" t="str">
        <f t="shared" si="350"/>
        <v/>
      </c>
      <c r="CA344" s="207" t="str">
        <f t="shared" si="351"/>
        <v/>
      </c>
      <c r="CB344" s="453" t="str">
        <f>IF(BY344="","",COUNTIF(BY$23:BY343,"&lt;1")+1)</f>
        <v/>
      </c>
      <c r="CC344" s="205" t="str">
        <f t="shared" si="352"/>
        <v/>
      </c>
      <c r="CD344" s="436" t="str">
        <f t="shared" si="353"/>
        <v/>
      </c>
      <c r="CE344" s="433" t="str">
        <f t="shared" si="356"/>
        <v/>
      </c>
      <c r="CF344" s="438" t="str">
        <f t="shared" si="354"/>
        <v/>
      </c>
      <c r="CG344" s="433" t="str">
        <f t="shared" si="355"/>
        <v/>
      </c>
      <c r="CH344" s="439"/>
      <c r="CI344" s="205" t="str">
        <f t="shared" ref="CI344:CI407" si="372">IF(CK344="","",IF(N344="PIPAY450",ROUNDDOWN(MAX(75,1.25*CK344),1),IF(OR(N344="PIPAY900",N344="PIOGFCPAY450"),ROUNDDOWN(MAX(60,1.25*CK344),1),"")))</f>
        <v/>
      </c>
      <c r="CJ344" s="205" t="str">
        <f t="shared" ref="CJ344:CJ407" si="373">IF(CK344="","",IF(ROUNDDOWN(MAX(160,CK344*2.1),0)=160,"",ROUNDDOWN(MAX(160,CK344*2.1),0)))</f>
        <v/>
      </c>
      <c r="CK344" s="205" t="str">
        <f>IF(OR(N344="PIPAY450",N344="PIPAY900"),MRIt(J344,M344,V344,N344),IF(N344="OGFConNEW",MRIt(H344,M344,V344,N344),IF(N344="PIOGFCPAY450",MAX(60,(0.3*J344)+35),"")))</f>
        <v/>
      </c>
      <c r="CL344" s="205" t="str">
        <f t="shared" ref="CL344:CL407" si="374">IF(CK344="","",K344/CK344)</f>
        <v/>
      </c>
      <c r="CM344" s="208">
        <f t="shared" ref="CM344:CM407" si="375">K344</f>
        <v>0</v>
      </c>
      <c r="CN344" s="440" t="str">
        <f>IFERROR(IF(N344="60PAY900",ADJ60x(CM344),IF(N344="75PAY450",ADJ75x(CM344),IF(N344="PIPAY900",ADJPoTthick(CM344,CL344),IF(N344="PIPAY450",ADJPoTthin(CM344,CL344),IF(N344="OGFConNEW",ADJPoTogfc(CL344),""))))),"must corr")</f>
        <v/>
      </c>
      <c r="CO344" s="441" t="str">
        <f t="shared" ref="CO344:CO407" si="376">IFERROR(IF(G344&lt;264,0,IF(CN344="must corr","must corr",(CN344*G344/528))),"")</f>
        <v/>
      </c>
      <c r="CQ344" s="205" t="str">
        <f t="shared" ref="CQ344:CQ407" si="377">IF(CR344="","",CR344*2.1)</f>
        <v/>
      </c>
      <c r="CR344" s="205" t="str">
        <f>IF(OR(N344="PIPAY450",N344="PIPAY900",N344="PIOGFCPAY450",N344="75OGFCPAY450"),MRIt(J344,M344,V344,N344),IF(N344="OGFConNEW",MRIt(H344,M344,V344,N344),""))</f>
        <v/>
      </c>
      <c r="CS344" s="205" t="str">
        <f t="shared" ref="CS344:CS407" si="378">IF(CR344="","",L344/CR344)</f>
        <v/>
      </c>
      <c r="CT344" s="208" t="str">
        <f t="shared" ref="CT344:CT407" si="379">L344</f>
        <v/>
      </c>
      <c r="CU344" s="440" t="str">
        <f>IFERROR(IF(N344="60PAY900",ADJ60x(CT344),IF(N344="75PAY450",ADJ75x(CT344),IF(N344="PIPAY900",ADJPoTthick(CT344,CS344),IF(N344="PIPAY450",ADJPoTthin(CT344,CS344),IF(N344="OGFConNEW",ADJPoTogfc(CS344),""))))),"must corr")</f>
        <v/>
      </c>
      <c r="CV344" s="442" t="str">
        <f t="shared" ref="CV344:CV407" si="380">IFERROR(IF(G344&lt;264,0,IF(CU344="must corr","must corr",(CU344*G344/528))),"")</f>
        <v/>
      </c>
      <c r="CW344" s="443"/>
      <c r="CY344" s="207"/>
      <c r="CZ344" s="444" t="s">
        <v>1876</v>
      </c>
      <c r="DA344" s="445" t="str">
        <f>IFERROR(IF(AZ344=TRUE,corval(CO344,CV344),CO344),CZ344)</f>
        <v/>
      </c>
      <c r="DB344" s="205" t="b">
        <f t="shared" ref="DB344:DB407" si="381">R344&lt;&gt;""</f>
        <v>0</v>
      </c>
      <c r="DC344" s="205" t="b">
        <f t="shared" ref="DC344:DC407" si="382">R344=0</f>
        <v>1</v>
      </c>
      <c r="DD344" s="205" t="b">
        <f t="shared" ref="DD344:DD407" si="383">P344&lt;&gt;"must corr"</f>
        <v>1</v>
      </c>
      <c r="DE344" s="446" t="str">
        <f t="shared" ref="DE344:DE407" si="384">IF(AND(DB344=TRUE,DC344=TRUE,DD344=TRUE),DA344,"")</f>
        <v/>
      </c>
      <c r="DG344" s="208" t="str">
        <f t="shared" ref="DG344:DG407" si="385">H344</f>
        <v/>
      </c>
      <c r="DH344" s="208">
        <f t="shared" ref="DH344:DH407" si="386">K344</f>
        <v>0</v>
      </c>
      <c r="DI344" s="205" t="e">
        <f t="shared" ref="DI344:DI407" si="387">ROUND(100*DH344/DG344,1)</f>
        <v>#VALUE!</v>
      </c>
      <c r="DJ344" s="205" t="e">
        <f t="shared" ref="DJ344:DJ407" si="388">IF(DI344&lt;100,0,(DI344-100)*(-100))</f>
        <v>#VALUE!</v>
      </c>
      <c r="DK344" s="205" t="e">
        <f t="shared" ref="DK344:DK407" si="389">IF(G344&lt;264,0,DJ344*G344/528)</f>
        <v>#VALUE!</v>
      </c>
      <c r="DM344" s="208">
        <f t="shared" ref="DM344:DM407" si="390">J344</f>
        <v>0</v>
      </c>
      <c r="DN344" s="208">
        <f t="shared" ref="DN344:DN407" si="391">K344</f>
        <v>0</v>
      </c>
      <c r="DO344" s="205">
        <f t="shared" ref="DO344:DO407" si="392">MAX(75,0.3*DM344+35)</f>
        <v>75</v>
      </c>
      <c r="DP344" s="205">
        <f t="shared" ref="DP344:DP407" si="393">ROUND(DN344/DO344,3)</f>
        <v>0</v>
      </c>
      <c r="DQ344" s="446" t="e">
        <f t="shared" ref="DQ344:DQ407" ca="1" si="394">ADJPIOGFC(DN344,DP344)</f>
        <v>#NAME?</v>
      </c>
      <c r="DR344" s="446" t="e">
        <f t="shared" ref="DR344:DR407" ca="1" si="395">IF(G344&lt;264,0,DQ344*G344/528)</f>
        <v>#NAME?</v>
      </c>
      <c r="DT344" s="208">
        <f t="shared" ref="DT344:DT407" si="396">K344</f>
        <v>0</v>
      </c>
      <c r="DU344" s="446" t="e">
        <f t="shared" ref="DU344:DU407" ca="1" si="397">ADJ75OGFC(DT344)</f>
        <v>#NAME?</v>
      </c>
      <c r="DV344" s="446" t="e">
        <f t="shared" ref="DV344:DV407" ca="1" si="398">IF(G344&lt;264,0,DU344*G344/528)</f>
        <v>#NAME?</v>
      </c>
    </row>
    <row r="345" spans="1:126" ht="15.75" x14ac:dyDescent="0.25">
      <c r="A345" s="448" t="str">
        <f>IFERROR(ROUNDUP(IF(OR(N345="PIPAY450",N345="PIPAY900"),MRIt(J345,M345,V345,N345),IF(N345="PIOGFCPAY450",MAX(60,(0.3*J345)+35),"")),1),"")</f>
        <v/>
      </c>
      <c r="B345" s="413">
        <v>323</v>
      </c>
      <c r="C345" s="414"/>
      <c r="D345" s="449"/>
      <c r="E345" s="416" t="str">
        <f>IF('EXIST IP'!A324="","",'EXIST IP'!A324)</f>
        <v/>
      </c>
      <c r="F345" s="450" t="str">
        <f>IF('EXIST IP'!B324="","",'EXIST IP'!B324)</f>
        <v/>
      </c>
      <c r="G345" s="450" t="str">
        <f>IF('EXIST IP'!C324="","",'EXIST IP'!C324)</f>
        <v/>
      </c>
      <c r="H345" s="418" t="str">
        <f>IF('EXIST IP'!D324="","",'EXIST IP'!D324)</f>
        <v/>
      </c>
      <c r="I345" s="451" t="str">
        <f>IF(BASELINE!D324="","",BASELINE!D324)</f>
        <v/>
      </c>
      <c r="J345" s="420"/>
      <c r="K345" s="421"/>
      <c r="L345" s="422" t="str">
        <f>IF(FINAL!D324=0,"",FINAL!D324)</f>
        <v/>
      </c>
      <c r="M345" s="421"/>
      <c r="N345" s="421"/>
      <c r="O345" s="421"/>
      <c r="P345" s="423" t="str">
        <f t="shared" si="362"/>
        <v/>
      </c>
      <c r="Q345" s="424" t="str">
        <f t="shared" si="363"/>
        <v/>
      </c>
      <c r="R345" s="456"/>
      <c r="S345" s="452" t="str">
        <f t="shared" si="339"/>
        <v/>
      </c>
      <c r="T345" s="427" t="str">
        <f>IF(OR(BASELINE!I324&gt;BASELINE!J324,FINAL!I324&gt;FINAL!J324),"M.D.","")</f>
        <v/>
      </c>
      <c r="U345" s="428" t="str">
        <f t="shared" si="364"/>
        <v/>
      </c>
      <c r="V345" s="429" t="str">
        <f t="shared" si="365"/>
        <v/>
      </c>
      <c r="W345" s="429" t="str">
        <f t="shared" si="366"/>
        <v/>
      </c>
      <c r="X345" s="430" t="str">
        <f t="shared" si="340"/>
        <v/>
      </c>
      <c r="Y345" s="429" t="str">
        <f t="shared" si="341"/>
        <v/>
      </c>
      <c r="Z345" s="429" t="str">
        <f t="shared" si="342"/>
        <v/>
      </c>
      <c r="AA345" s="429" t="str">
        <f t="shared" si="343"/>
        <v/>
      </c>
      <c r="AB345" s="429" t="str">
        <f t="shared" si="344"/>
        <v/>
      </c>
      <c r="AC345" s="429" t="str">
        <f t="shared" si="345"/>
        <v/>
      </c>
      <c r="AD345" s="429" t="str">
        <f t="shared" si="346"/>
        <v/>
      </c>
      <c r="AE345" s="429" t="str">
        <f t="shared" si="367"/>
        <v/>
      </c>
      <c r="AF345" s="429" t="str">
        <f t="shared" si="357"/>
        <v/>
      </c>
      <c r="AG345" s="429" t="str">
        <f t="shared" si="347"/>
        <v/>
      </c>
      <c r="AH345" s="429" t="str">
        <f t="shared" si="348"/>
        <v/>
      </c>
      <c r="AI345" s="431" t="str">
        <f t="shared" si="358"/>
        <v/>
      </c>
      <c r="AJ345" s="429" t="str">
        <f t="shared" si="368"/>
        <v/>
      </c>
      <c r="AK345" s="429" t="str">
        <f t="shared" si="369"/>
        <v/>
      </c>
      <c r="AL345" s="429" t="str">
        <f t="shared" si="370"/>
        <v/>
      </c>
      <c r="AM345" s="429" t="str">
        <f t="shared" si="371"/>
        <v/>
      </c>
      <c r="AN345" s="432"/>
      <c r="AO345" s="432"/>
      <c r="AP345" s="205"/>
      <c r="AQ345" s="205"/>
      <c r="AR345" s="205"/>
      <c r="AS345" s="205"/>
      <c r="AT345" s="205"/>
      <c r="AU345" s="205"/>
      <c r="AV345" s="205"/>
      <c r="AW345" s="205"/>
      <c r="AX345" s="205"/>
      <c r="AY345" s="205"/>
      <c r="AZ345" s="432"/>
      <c r="BU345" s="152">
        <v>323</v>
      </c>
      <c r="BV345" s="433" t="str">
        <f t="shared" si="359"/>
        <v/>
      </c>
      <c r="BW345" s="433" t="str">
        <f t="shared" si="360"/>
        <v/>
      </c>
      <c r="BX345" s="434" t="str">
        <f t="shared" si="361"/>
        <v/>
      </c>
      <c r="BY345" s="205" t="str">
        <f t="shared" si="349"/>
        <v/>
      </c>
      <c r="BZ345" s="205" t="str">
        <f t="shared" si="350"/>
        <v/>
      </c>
      <c r="CA345" s="207" t="str">
        <f t="shared" si="351"/>
        <v/>
      </c>
      <c r="CB345" s="453" t="str">
        <f>IF(BY345="","",COUNTIF(BY$23:BY344,"&lt;1")+1)</f>
        <v/>
      </c>
      <c r="CC345" s="205" t="str">
        <f t="shared" si="352"/>
        <v/>
      </c>
      <c r="CD345" s="436" t="str">
        <f t="shared" si="353"/>
        <v/>
      </c>
      <c r="CE345" s="433" t="str">
        <f t="shared" si="356"/>
        <v/>
      </c>
      <c r="CF345" s="438" t="str">
        <f t="shared" si="354"/>
        <v/>
      </c>
      <c r="CG345" s="433" t="str">
        <f t="shared" si="355"/>
        <v/>
      </c>
      <c r="CH345" s="439"/>
      <c r="CI345" s="205" t="str">
        <f t="shared" si="372"/>
        <v/>
      </c>
      <c r="CJ345" s="205" t="str">
        <f t="shared" si="373"/>
        <v/>
      </c>
      <c r="CK345" s="205" t="str">
        <f>IF(OR(N345="PIPAY450",N345="PIPAY900"),MRIt(J345,M345,V345,N345),IF(N345="OGFConNEW",MRIt(H345,M345,V345,N345),IF(N345="PIOGFCPAY450",MAX(60,(0.3*J345)+35),"")))</f>
        <v/>
      </c>
      <c r="CL345" s="205" t="str">
        <f t="shared" si="374"/>
        <v/>
      </c>
      <c r="CM345" s="208">
        <f t="shared" si="375"/>
        <v>0</v>
      </c>
      <c r="CN345" s="440" t="str">
        <f>IFERROR(IF(N345="60PAY900",ADJ60x(CM345),IF(N345="75PAY450",ADJ75x(CM345),IF(N345="PIPAY900",ADJPoTthick(CM345,CL345),IF(N345="PIPAY450",ADJPoTthin(CM345,CL345),IF(N345="OGFConNEW",ADJPoTogfc(CL345),""))))),"must corr")</f>
        <v/>
      </c>
      <c r="CO345" s="441" t="str">
        <f t="shared" si="376"/>
        <v/>
      </c>
      <c r="CQ345" s="205" t="str">
        <f t="shared" si="377"/>
        <v/>
      </c>
      <c r="CR345" s="205" t="str">
        <f>IF(OR(N345="PIPAY450",N345="PIPAY900",N345="PIOGFCPAY450",N345="75OGFCPAY450"),MRIt(J345,M345,V345,N345),IF(N345="OGFConNEW",MRIt(H345,M345,V345,N345),""))</f>
        <v/>
      </c>
      <c r="CS345" s="205" t="str">
        <f t="shared" si="378"/>
        <v/>
      </c>
      <c r="CT345" s="208" t="str">
        <f t="shared" si="379"/>
        <v/>
      </c>
      <c r="CU345" s="440" t="str">
        <f>IFERROR(IF(N345="60PAY900",ADJ60x(CT345),IF(N345="75PAY450",ADJ75x(CT345),IF(N345="PIPAY900",ADJPoTthick(CT345,CS345),IF(N345="PIPAY450",ADJPoTthin(CT345,CS345),IF(N345="OGFConNEW",ADJPoTogfc(CS345),""))))),"must corr")</f>
        <v/>
      </c>
      <c r="CV345" s="442" t="str">
        <f t="shared" si="380"/>
        <v/>
      </c>
      <c r="CW345" s="443"/>
      <c r="CY345" s="207"/>
      <c r="CZ345" s="444" t="s">
        <v>1876</v>
      </c>
      <c r="DA345" s="445" t="str">
        <f>IFERROR(IF(AZ345=TRUE,corval(CO345,CV345),CO345),CZ345)</f>
        <v/>
      </c>
      <c r="DB345" s="205" t="b">
        <f t="shared" si="381"/>
        <v>0</v>
      </c>
      <c r="DC345" s="205" t="b">
        <f t="shared" si="382"/>
        <v>1</v>
      </c>
      <c r="DD345" s="205" t="b">
        <f t="shared" si="383"/>
        <v>1</v>
      </c>
      <c r="DE345" s="446" t="str">
        <f t="shared" si="384"/>
        <v/>
      </c>
      <c r="DG345" s="208" t="str">
        <f t="shared" si="385"/>
        <v/>
      </c>
      <c r="DH345" s="208">
        <f t="shared" si="386"/>
        <v>0</v>
      </c>
      <c r="DI345" s="205" t="e">
        <f t="shared" si="387"/>
        <v>#VALUE!</v>
      </c>
      <c r="DJ345" s="205" t="e">
        <f t="shared" si="388"/>
        <v>#VALUE!</v>
      </c>
      <c r="DK345" s="205" t="e">
        <f t="shared" si="389"/>
        <v>#VALUE!</v>
      </c>
      <c r="DM345" s="208">
        <f t="shared" si="390"/>
        <v>0</v>
      </c>
      <c r="DN345" s="208">
        <f t="shared" si="391"/>
        <v>0</v>
      </c>
      <c r="DO345" s="205">
        <f t="shared" si="392"/>
        <v>75</v>
      </c>
      <c r="DP345" s="205">
        <f t="shared" si="393"/>
        <v>0</v>
      </c>
      <c r="DQ345" s="446" t="e">
        <f t="shared" ca="1" si="394"/>
        <v>#NAME?</v>
      </c>
      <c r="DR345" s="446" t="e">
        <f t="shared" ca="1" si="395"/>
        <v>#NAME?</v>
      </c>
      <c r="DT345" s="208">
        <f t="shared" si="396"/>
        <v>0</v>
      </c>
      <c r="DU345" s="446" t="e">
        <f t="shared" ca="1" si="397"/>
        <v>#NAME?</v>
      </c>
      <c r="DV345" s="446" t="e">
        <f t="shared" ca="1" si="398"/>
        <v>#NAME?</v>
      </c>
    </row>
    <row r="346" spans="1:126" ht="16.5" thickBot="1" x14ac:dyDescent="0.3">
      <c r="A346" s="448" t="str">
        <f>IFERROR(ROUNDUP(IF(OR(N346="PIPAY450",N346="PIPAY900"),MRIt(J346,M346,V346,N346),IF(N346="PIOGFCPAY450",MAX(60,(0.3*J346)+35),"")),1),"")</f>
        <v/>
      </c>
      <c r="B346" s="413">
        <v>324</v>
      </c>
      <c r="C346" s="414"/>
      <c r="D346" s="449"/>
      <c r="E346" s="457" t="str">
        <f>IF('EXIST IP'!A325="","",'EXIST IP'!A325)</f>
        <v/>
      </c>
      <c r="F346" s="458" t="str">
        <f>IF('EXIST IP'!B325="","",'EXIST IP'!B325)</f>
        <v/>
      </c>
      <c r="G346" s="458" t="str">
        <f>IF('EXIST IP'!C325="","",'EXIST IP'!C325)</f>
        <v/>
      </c>
      <c r="H346" s="459" t="str">
        <f>IF('EXIST IP'!D325="","",'EXIST IP'!D325)</f>
        <v/>
      </c>
      <c r="I346" s="460" t="str">
        <f>IF(BASELINE!D325="","",BASELINE!D325)</f>
        <v/>
      </c>
      <c r="J346" s="420"/>
      <c r="K346" s="421"/>
      <c r="L346" s="422" t="str">
        <f>IF(FINAL!D325=0,"",FINAL!D325)</f>
        <v/>
      </c>
      <c r="M346" s="421"/>
      <c r="N346" s="421"/>
      <c r="O346" s="421"/>
      <c r="P346" s="423" t="str">
        <f t="shared" si="362"/>
        <v/>
      </c>
      <c r="Q346" s="424" t="str">
        <f t="shared" si="363"/>
        <v/>
      </c>
      <c r="R346" s="456"/>
      <c r="S346" s="452" t="str">
        <f t="shared" si="339"/>
        <v/>
      </c>
      <c r="T346" s="427" t="str">
        <f>IF(OR(BASELINE!I325&gt;BASELINE!J325,FINAL!I325&gt;FINAL!J325),"M.D.","")</f>
        <v/>
      </c>
      <c r="U346" s="428" t="str">
        <f t="shared" si="364"/>
        <v/>
      </c>
      <c r="V346" s="429" t="str">
        <f t="shared" si="365"/>
        <v/>
      </c>
      <c r="W346" s="429" t="str">
        <f t="shared" si="366"/>
        <v/>
      </c>
      <c r="X346" s="430" t="str">
        <f t="shared" si="340"/>
        <v/>
      </c>
      <c r="Y346" s="429" t="str">
        <f t="shared" si="341"/>
        <v/>
      </c>
      <c r="Z346" s="429" t="str">
        <f t="shared" si="342"/>
        <v/>
      </c>
      <c r="AA346" s="429" t="str">
        <f t="shared" si="343"/>
        <v/>
      </c>
      <c r="AB346" s="429" t="str">
        <f t="shared" si="344"/>
        <v/>
      </c>
      <c r="AC346" s="429" t="str">
        <f t="shared" si="345"/>
        <v/>
      </c>
      <c r="AD346" s="429" t="str">
        <f t="shared" si="346"/>
        <v/>
      </c>
      <c r="AE346" s="429" t="str">
        <f t="shared" si="367"/>
        <v/>
      </c>
      <c r="AF346" s="429" t="str">
        <f t="shared" si="357"/>
        <v/>
      </c>
      <c r="AG346" s="429" t="str">
        <f t="shared" si="347"/>
        <v/>
      </c>
      <c r="AH346" s="429" t="str">
        <f t="shared" si="348"/>
        <v/>
      </c>
      <c r="AI346" s="431" t="str">
        <f t="shared" si="358"/>
        <v/>
      </c>
      <c r="AJ346" s="429" t="str">
        <f t="shared" si="368"/>
        <v/>
      </c>
      <c r="AK346" s="429" t="str">
        <f t="shared" si="369"/>
        <v/>
      </c>
      <c r="AL346" s="429" t="str">
        <f t="shared" si="370"/>
        <v/>
      </c>
      <c r="AM346" s="429" t="str">
        <f t="shared" si="371"/>
        <v/>
      </c>
      <c r="AN346" s="432"/>
      <c r="AO346" s="432"/>
      <c r="AP346" s="205"/>
      <c r="AQ346" s="205"/>
      <c r="AR346" s="205"/>
      <c r="AS346" s="205"/>
      <c r="AT346" s="205"/>
      <c r="AU346" s="205"/>
      <c r="AV346" s="205"/>
      <c r="AW346" s="205"/>
      <c r="AX346" s="205"/>
      <c r="AY346" s="205"/>
      <c r="AZ346" s="432"/>
      <c r="BU346" s="152">
        <v>324</v>
      </c>
      <c r="BV346" s="433" t="str">
        <f t="shared" si="359"/>
        <v/>
      </c>
      <c r="BW346" s="433" t="str">
        <f t="shared" si="360"/>
        <v/>
      </c>
      <c r="BX346" s="434" t="str">
        <f t="shared" si="361"/>
        <v/>
      </c>
      <c r="BY346" s="205" t="str">
        <f t="shared" si="349"/>
        <v/>
      </c>
      <c r="BZ346" s="205" t="str">
        <f t="shared" si="350"/>
        <v/>
      </c>
      <c r="CA346" s="207" t="str">
        <f t="shared" si="351"/>
        <v/>
      </c>
      <c r="CB346" s="453" t="str">
        <f>IF(BY346="","",COUNTIF(BY$23:BY345,"&lt;1")+1)</f>
        <v/>
      </c>
      <c r="CC346" s="205" t="str">
        <f t="shared" si="352"/>
        <v/>
      </c>
      <c r="CD346" s="436" t="str">
        <f t="shared" si="353"/>
        <v/>
      </c>
      <c r="CE346" s="433" t="str">
        <f t="shared" si="356"/>
        <v/>
      </c>
      <c r="CF346" s="438" t="str">
        <f t="shared" si="354"/>
        <v/>
      </c>
      <c r="CG346" s="433" t="str">
        <f t="shared" si="355"/>
        <v/>
      </c>
      <c r="CH346" s="439"/>
      <c r="CI346" s="205" t="str">
        <f t="shared" si="372"/>
        <v/>
      </c>
      <c r="CJ346" s="205" t="str">
        <f t="shared" si="373"/>
        <v/>
      </c>
      <c r="CK346" s="205" t="str">
        <f>IF(OR(N346="PIPAY450",N346="PIPAY900"),MRIt(J346,M346,V346,N346),IF(N346="OGFConNEW",MRIt(H346,M346,V346,N346),IF(N346="PIOGFCPAY450",MAX(60,(0.3*J346)+35),"")))</f>
        <v/>
      </c>
      <c r="CL346" s="205" t="str">
        <f t="shared" si="374"/>
        <v/>
      </c>
      <c r="CM346" s="208">
        <f t="shared" si="375"/>
        <v>0</v>
      </c>
      <c r="CN346" s="440" t="str">
        <f>IFERROR(IF(N346="60PAY900",ADJ60x(CM346),IF(N346="75PAY450",ADJ75x(CM346),IF(N346="PIPAY900",ADJPoTthick(CM346,CL346),IF(N346="PIPAY450",ADJPoTthin(CM346,CL346),IF(N346="OGFConNEW",ADJPoTogfc(CL346),""))))),"must corr")</f>
        <v/>
      </c>
      <c r="CO346" s="441" t="str">
        <f t="shared" si="376"/>
        <v/>
      </c>
      <c r="CQ346" s="205" t="str">
        <f t="shared" si="377"/>
        <v/>
      </c>
      <c r="CR346" s="205" t="str">
        <f>IF(OR(N346="PIPAY450",N346="PIPAY900",N346="PIOGFCPAY450",N346="75OGFCPAY450"),MRIt(J346,M346,V346,N346),IF(N346="OGFConNEW",MRIt(H346,M346,V346,N346),""))</f>
        <v/>
      </c>
      <c r="CS346" s="205" t="str">
        <f t="shared" si="378"/>
        <v/>
      </c>
      <c r="CT346" s="208" t="str">
        <f t="shared" si="379"/>
        <v/>
      </c>
      <c r="CU346" s="440" t="str">
        <f>IFERROR(IF(N346="60PAY900",ADJ60x(CT346),IF(N346="75PAY450",ADJ75x(CT346),IF(N346="PIPAY900",ADJPoTthick(CT346,CS346),IF(N346="PIPAY450",ADJPoTthin(CT346,CS346),IF(N346="OGFConNEW",ADJPoTogfc(CS346),""))))),"must corr")</f>
        <v/>
      </c>
      <c r="CV346" s="442" t="str">
        <f t="shared" si="380"/>
        <v/>
      </c>
      <c r="CW346" s="443"/>
      <c r="CY346" s="207"/>
      <c r="CZ346" s="444" t="s">
        <v>1876</v>
      </c>
      <c r="DA346" s="445" t="str">
        <f>IFERROR(IF(AZ346=TRUE,corval(CO346,CV346),CO346),CZ346)</f>
        <v/>
      </c>
      <c r="DB346" s="205" t="b">
        <f t="shared" si="381"/>
        <v>0</v>
      </c>
      <c r="DC346" s="205" t="b">
        <f t="shared" si="382"/>
        <v>1</v>
      </c>
      <c r="DD346" s="205" t="b">
        <f t="shared" si="383"/>
        <v>1</v>
      </c>
      <c r="DE346" s="446" t="str">
        <f t="shared" si="384"/>
        <v/>
      </c>
      <c r="DG346" s="208" t="str">
        <f t="shared" si="385"/>
        <v/>
      </c>
      <c r="DH346" s="208">
        <f t="shared" si="386"/>
        <v>0</v>
      </c>
      <c r="DI346" s="205" t="e">
        <f t="shared" si="387"/>
        <v>#VALUE!</v>
      </c>
      <c r="DJ346" s="205" t="e">
        <f t="shared" si="388"/>
        <v>#VALUE!</v>
      </c>
      <c r="DK346" s="205" t="e">
        <f t="shared" si="389"/>
        <v>#VALUE!</v>
      </c>
      <c r="DM346" s="208">
        <f t="shared" si="390"/>
        <v>0</v>
      </c>
      <c r="DN346" s="208">
        <f t="shared" si="391"/>
        <v>0</v>
      </c>
      <c r="DO346" s="205">
        <f t="shared" si="392"/>
        <v>75</v>
      </c>
      <c r="DP346" s="205">
        <f t="shared" si="393"/>
        <v>0</v>
      </c>
      <c r="DQ346" s="446" t="e">
        <f t="shared" ca="1" si="394"/>
        <v>#NAME?</v>
      </c>
      <c r="DR346" s="446" t="e">
        <f t="shared" ca="1" si="395"/>
        <v>#NAME?</v>
      </c>
      <c r="DT346" s="208">
        <f t="shared" si="396"/>
        <v>0</v>
      </c>
      <c r="DU346" s="446" t="e">
        <f t="shared" ca="1" si="397"/>
        <v>#NAME?</v>
      </c>
      <c r="DV346" s="446" t="e">
        <f t="shared" ca="1" si="398"/>
        <v>#NAME?</v>
      </c>
    </row>
    <row r="347" spans="1:126" ht="15" customHeight="1" x14ac:dyDescent="0.25">
      <c r="A347" s="448" t="str">
        <f>IFERROR(ROUNDUP(IF(OR(N347="PIPAY450",N347="PIPAY900"),MRIt(J347,M347,V347,N347),IF(N347="PIOGFCPAY450",MAX(60,(0.3*J347)+35),"")),1),"")</f>
        <v/>
      </c>
      <c r="B347" s="413">
        <v>325</v>
      </c>
      <c r="C347" s="414"/>
      <c r="D347" s="449"/>
      <c r="E347" s="416" t="str">
        <f>IF('EXIST IP'!A326="","",'EXIST IP'!A326)</f>
        <v/>
      </c>
      <c r="F347" s="450" t="str">
        <f>IF('EXIST IP'!B326="","",'EXIST IP'!B326)</f>
        <v/>
      </c>
      <c r="G347" s="450" t="str">
        <f>IF('EXIST IP'!C326="","",'EXIST IP'!C326)</f>
        <v/>
      </c>
      <c r="H347" s="418" t="str">
        <f>IF('EXIST IP'!D326="","",'EXIST IP'!D326)</f>
        <v/>
      </c>
      <c r="I347" s="451" t="str">
        <f>IF(BASELINE!D326="","",BASELINE!D326)</f>
        <v/>
      </c>
      <c r="J347" s="420"/>
      <c r="K347" s="421"/>
      <c r="L347" s="422" t="str">
        <f>IF(FINAL!D326=0,"",FINAL!D326)</f>
        <v/>
      </c>
      <c r="M347" s="421"/>
      <c r="N347" s="421"/>
      <c r="O347" s="421"/>
      <c r="P347" s="423" t="str">
        <f t="shared" si="362"/>
        <v/>
      </c>
      <c r="Q347" s="424" t="str">
        <f t="shared" si="363"/>
        <v/>
      </c>
      <c r="R347" s="456"/>
      <c r="S347" s="452" t="str">
        <f t="shared" si="339"/>
        <v/>
      </c>
      <c r="T347" s="427" t="str">
        <f>IF(OR(BASELINE!I326&gt;BASELINE!J326,FINAL!I326&gt;FINAL!J326),"M.D.","")</f>
        <v/>
      </c>
      <c r="U347" s="428" t="str">
        <f t="shared" si="364"/>
        <v/>
      </c>
      <c r="V347" s="429" t="str">
        <f t="shared" si="365"/>
        <v/>
      </c>
      <c r="W347" s="429" t="str">
        <f t="shared" si="366"/>
        <v/>
      </c>
      <c r="X347" s="430" t="str">
        <f t="shared" si="340"/>
        <v/>
      </c>
      <c r="Y347" s="429" t="str">
        <f t="shared" si="341"/>
        <v/>
      </c>
      <c r="Z347" s="429" t="str">
        <f t="shared" si="342"/>
        <v/>
      </c>
      <c r="AA347" s="429" t="str">
        <f t="shared" si="343"/>
        <v/>
      </c>
      <c r="AB347" s="429" t="str">
        <f t="shared" si="344"/>
        <v/>
      </c>
      <c r="AC347" s="429" t="str">
        <f t="shared" si="345"/>
        <v/>
      </c>
      <c r="AD347" s="429" t="str">
        <f t="shared" si="346"/>
        <v/>
      </c>
      <c r="AE347" s="429" t="str">
        <f t="shared" si="367"/>
        <v/>
      </c>
      <c r="AF347" s="429" t="str">
        <f t="shared" si="357"/>
        <v/>
      </c>
      <c r="AG347" s="429" t="str">
        <f t="shared" si="347"/>
        <v/>
      </c>
      <c r="AH347" s="429" t="str">
        <f t="shared" si="348"/>
        <v/>
      </c>
      <c r="AI347" s="431" t="str">
        <f t="shared" si="358"/>
        <v/>
      </c>
      <c r="AJ347" s="429" t="str">
        <f t="shared" si="368"/>
        <v/>
      </c>
      <c r="AK347" s="429" t="str">
        <f t="shared" si="369"/>
        <v/>
      </c>
      <c r="AL347" s="429" t="str">
        <f t="shared" si="370"/>
        <v/>
      </c>
      <c r="AM347" s="429" t="str">
        <f t="shared" si="371"/>
        <v/>
      </c>
      <c r="AN347" s="432"/>
      <c r="AO347" s="432"/>
      <c r="AP347" s="205"/>
      <c r="AQ347" s="205"/>
      <c r="AR347" s="205"/>
      <c r="AS347" s="205"/>
      <c r="AT347" s="205"/>
      <c r="AU347" s="205"/>
      <c r="AV347" s="205"/>
      <c r="AW347" s="205"/>
      <c r="AX347" s="205"/>
      <c r="AY347" s="205"/>
      <c r="AZ347" s="432"/>
      <c r="BU347" s="152">
        <v>325</v>
      </c>
      <c r="BV347" s="433" t="str">
        <f t="shared" si="359"/>
        <v/>
      </c>
      <c r="BW347" s="433" t="str">
        <f t="shared" si="360"/>
        <v/>
      </c>
      <c r="BX347" s="434" t="str">
        <f t="shared" si="361"/>
        <v/>
      </c>
      <c r="BY347" s="205" t="str">
        <f t="shared" si="349"/>
        <v/>
      </c>
      <c r="BZ347" s="205" t="str">
        <f t="shared" si="350"/>
        <v/>
      </c>
      <c r="CA347" s="207" t="str">
        <f t="shared" si="351"/>
        <v/>
      </c>
      <c r="CB347" s="453" t="str">
        <f>IF(BY347="","",COUNTIF(BY$23:BY346,"&lt;1")+1)</f>
        <v/>
      </c>
      <c r="CC347" s="205" t="str">
        <f t="shared" si="352"/>
        <v/>
      </c>
      <c r="CD347" s="436" t="str">
        <f t="shared" si="353"/>
        <v/>
      </c>
      <c r="CE347" s="433" t="str">
        <f t="shared" si="356"/>
        <v/>
      </c>
      <c r="CF347" s="438" t="str">
        <f t="shared" si="354"/>
        <v/>
      </c>
      <c r="CG347" s="433" t="str">
        <f t="shared" si="355"/>
        <v/>
      </c>
      <c r="CH347" s="439"/>
      <c r="CI347" s="205" t="str">
        <f t="shared" si="372"/>
        <v/>
      </c>
      <c r="CJ347" s="205" t="str">
        <f t="shared" si="373"/>
        <v/>
      </c>
      <c r="CK347" s="205" t="str">
        <f>IF(OR(N347="PIPAY450",N347="PIPAY900"),MRIt(J347,M347,V347,N347),IF(N347="OGFConNEW",MRIt(H347,M347,V347,N347),IF(N347="PIOGFCPAY450",MAX(60,(0.3*J347)+35),"")))</f>
        <v/>
      </c>
      <c r="CL347" s="205" t="str">
        <f t="shared" si="374"/>
        <v/>
      </c>
      <c r="CM347" s="208">
        <f t="shared" si="375"/>
        <v>0</v>
      </c>
      <c r="CN347" s="440" t="str">
        <f>IFERROR(IF(N347="60PAY900",ADJ60x(CM347),IF(N347="75PAY450",ADJ75x(CM347),IF(N347="PIPAY900",ADJPoTthick(CM347,CL347),IF(N347="PIPAY450",ADJPoTthin(CM347,CL347),IF(N347="OGFConNEW",ADJPoTogfc(CL347),""))))),"must corr")</f>
        <v/>
      </c>
      <c r="CO347" s="441" t="str">
        <f t="shared" si="376"/>
        <v/>
      </c>
      <c r="CQ347" s="205" t="str">
        <f t="shared" si="377"/>
        <v/>
      </c>
      <c r="CR347" s="205" t="str">
        <f>IF(OR(N347="PIPAY450",N347="PIPAY900",N347="PIOGFCPAY450",N347="75OGFCPAY450"),MRIt(J347,M347,V347,N347),IF(N347="OGFConNEW",MRIt(H347,M347,V347,N347),""))</f>
        <v/>
      </c>
      <c r="CS347" s="205" t="str">
        <f t="shared" si="378"/>
        <v/>
      </c>
      <c r="CT347" s="208" t="str">
        <f t="shared" si="379"/>
        <v/>
      </c>
      <c r="CU347" s="440" t="str">
        <f>IFERROR(IF(N347="60PAY900",ADJ60x(CT347),IF(N347="75PAY450",ADJ75x(CT347),IF(N347="PIPAY900",ADJPoTthick(CT347,CS347),IF(N347="PIPAY450",ADJPoTthin(CT347,CS347),IF(N347="OGFConNEW",ADJPoTogfc(CS347),""))))),"must corr")</f>
        <v/>
      </c>
      <c r="CV347" s="442" t="str">
        <f t="shared" si="380"/>
        <v/>
      </c>
      <c r="CW347" s="443"/>
      <c r="CY347" s="207"/>
      <c r="CZ347" s="444" t="s">
        <v>1876</v>
      </c>
      <c r="DA347" s="445" t="str">
        <f>IFERROR(IF(AZ347=TRUE,corval(CO347,CV347),CO347),CZ347)</f>
        <v/>
      </c>
      <c r="DB347" s="205" t="b">
        <f t="shared" si="381"/>
        <v>0</v>
      </c>
      <c r="DC347" s="205" t="b">
        <f t="shared" si="382"/>
        <v>1</v>
      </c>
      <c r="DD347" s="205" t="b">
        <f t="shared" si="383"/>
        <v>1</v>
      </c>
      <c r="DE347" s="446" t="str">
        <f t="shared" si="384"/>
        <v/>
      </c>
      <c r="DG347" s="208" t="str">
        <f t="shared" si="385"/>
        <v/>
      </c>
      <c r="DH347" s="208">
        <f t="shared" si="386"/>
        <v>0</v>
      </c>
      <c r="DI347" s="205" t="e">
        <f t="shared" si="387"/>
        <v>#VALUE!</v>
      </c>
      <c r="DJ347" s="205" t="e">
        <f t="shared" si="388"/>
        <v>#VALUE!</v>
      </c>
      <c r="DK347" s="205" t="e">
        <f t="shared" si="389"/>
        <v>#VALUE!</v>
      </c>
      <c r="DM347" s="208">
        <f t="shared" si="390"/>
        <v>0</v>
      </c>
      <c r="DN347" s="208">
        <f t="shared" si="391"/>
        <v>0</v>
      </c>
      <c r="DO347" s="205">
        <f t="shared" si="392"/>
        <v>75</v>
      </c>
      <c r="DP347" s="205">
        <f t="shared" si="393"/>
        <v>0</v>
      </c>
      <c r="DQ347" s="446" t="e">
        <f t="shared" ca="1" si="394"/>
        <v>#NAME?</v>
      </c>
      <c r="DR347" s="446" t="e">
        <f t="shared" ca="1" si="395"/>
        <v>#NAME?</v>
      </c>
      <c r="DT347" s="208">
        <f t="shared" si="396"/>
        <v>0</v>
      </c>
      <c r="DU347" s="446" t="e">
        <f t="shared" ca="1" si="397"/>
        <v>#NAME?</v>
      </c>
      <c r="DV347" s="446" t="e">
        <f t="shared" ca="1" si="398"/>
        <v>#NAME?</v>
      </c>
    </row>
    <row r="348" spans="1:126" ht="16.5" thickBot="1" x14ac:dyDescent="0.3">
      <c r="A348" s="448" t="str">
        <f>IFERROR(ROUNDUP(IF(OR(N348="PIPAY450",N348="PIPAY900"),MRIt(J348,M348,V348,N348),IF(N348="PIOGFCPAY450",MAX(60,(0.3*J348)+35),"")),1),"")</f>
        <v/>
      </c>
      <c r="B348" s="413">
        <v>326</v>
      </c>
      <c r="C348" s="414"/>
      <c r="D348" s="449"/>
      <c r="E348" s="457" t="str">
        <f>IF('EXIST IP'!A327="","",'EXIST IP'!A327)</f>
        <v/>
      </c>
      <c r="F348" s="458" t="str">
        <f>IF('EXIST IP'!B327="","",'EXIST IP'!B327)</f>
        <v/>
      </c>
      <c r="G348" s="458" t="str">
        <f>IF('EXIST IP'!C327="","",'EXIST IP'!C327)</f>
        <v/>
      </c>
      <c r="H348" s="459" t="str">
        <f>IF('EXIST IP'!D327="","",'EXIST IP'!D327)</f>
        <v/>
      </c>
      <c r="I348" s="460" t="str">
        <f>IF(BASELINE!D327="","",BASELINE!D327)</f>
        <v/>
      </c>
      <c r="J348" s="420"/>
      <c r="K348" s="421"/>
      <c r="L348" s="422" t="str">
        <f>IF(FINAL!D327=0,"",FINAL!D327)</f>
        <v/>
      </c>
      <c r="M348" s="421"/>
      <c r="N348" s="421"/>
      <c r="O348" s="421"/>
      <c r="P348" s="423" t="str">
        <f t="shared" si="362"/>
        <v/>
      </c>
      <c r="Q348" s="424" t="str">
        <f t="shared" si="363"/>
        <v/>
      </c>
      <c r="R348" s="456"/>
      <c r="S348" s="452" t="str">
        <f t="shared" si="339"/>
        <v/>
      </c>
      <c r="T348" s="427" t="str">
        <f>IF(OR(BASELINE!I327&gt;BASELINE!J327,FINAL!I327&gt;FINAL!J327),"M.D.","")</f>
        <v/>
      </c>
      <c r="U348" s="428" t="str">
        <f t="shared" si="364"/>
        <v/>
      </c>
      <c r="V348" s="429" t="str">
        <f t="shared" si="365"/>
        <v/>
      </c>
      <c r="W348" s="429" t="str">
        <f t="shared" si="366"/>
        <v/>
      </c>
      <c r="X348" s="430" t="str">
        <f t="shared" si="340"/>
        <v/>
      </c>
      <c r="Y348" s="429" t="str">
        <f t="shared" si="341"/>
        <v/>
      </c>
      <c r="Z348" s="429" t="str">
        <f t="shared" si="342"/>
        <v/>
      </c>
      <c r="AA348" s="429" t="str">
        <f t="shared" si="343"/>
        <v/>
      </c>
      <c r="AB348" s="429" t="str">
        <f t="shared" si="344"/>
        <v/>
      </c>
      <c r="AC348" s="429" t="str">
        <f t="shared" si="345"/>
        <v/>
      </c>
      <c r="AD348" s="429" t="str">
        <f t="shared" si="346"/>
        <v/>
      </c>
      <c r="AE348" s="429" t="str">
        <f t="shared" si="367"/>
        <v/>
      </c>
      <c r="AF348" s="429" t="str">
        <f t="shared" si="357"/>
        <v/>
      </c>
      <c r="AG348" s="429" t="str">
        <f t="shared" si="347"/>
        <v/>
      </c>
      <c r="AH348" s="429" t="str">
        <f t="shared" si="348"/>
        <v/>
      </c>
      <c r="AI348" s="431" t="str">
        <f t="shared" si="358"/>
        <v/>
      </c>
      <c r="AJ348" s="429" t="str">
        <f t="shared" si="368"/>
        <v/>
      </c>
      <c r="AK348" s="429" t="str">
        <f t="shared" si="369"/>
        <v/>
      </c>
      <c r="AL348" s="429" t="str">
        <f t="shared" si="370"/>
        <v/>
      </c>
      <c r="AM348" s="429" t="str">
        <f t="shared" si="371"/>
        <v/>
      </c>
      <c r="AN348" s="432"/>
      <c r="AO348" s="432"/>
      <c r="AP348" s="205"/>
      <c r="AQ348" s="205"/>
      <c r="AR348" s="205"/>
      <c r="AS348" s="205"/>
      <c r="AT348" s="205"/>
      <c r="AU348" s="205"/>
      <c r="AV348" s="205"/>
      <c r="AW348" s="205"/>
      <c r="AX348" s="205"/>
      <c r="AY348" s="205"/>
      <c r="AZ348" s="432"/>
      <c r="BU348" s="152">
        <v>326</v>
      </c>
      <c r="BV348" s="433" t="str">
        <f t="shared" si="359"/>
        <v/>
      </c>
      <c r="BW348" s="433" t="str">
        <f t="shared" si="360"/>
        <v/>
      </c>
      <c r="BX348" s="434" t="str">
        <f t="shared" si="361"/>
        <v/>
      </c>
      <c r="BY348" s="205" t="str">
        <f t="shared" si="349"/>
        <v/>
      </c>
      <c r="BZ348" s="205" t="str">
        <f t="shared" si="350"/>
        <v/>
      </c>
      <c r="CA348" s="207" t="str">
        <f t="shared" si="351"/>
        <v/>
      </c>
      <c r="CB348" s="453" t="str">
        <f>IF(BY348="","",COUNTIF(BY$23:BY347,"&lt;1")+1)</f>
        <v/>
      </c>
      <c r="CC348" s="205" t="str">
        <f t="shared" si="352"/>
        <v/>
      </c>
      <c r="CD348" s="436" t="str">
        <f t="shared" si="353"/>
        <v/>
      </c>
      <c r="CE348" s="433" t="str">
        <f t="shared" si="356"/>
        <v/>
      </c>
      <c r="CF348" s="438" t="str">
        <f t="shared" si="354"/>
        <v/>
      </c>
      <c r="CG348" s="433" t="str">
        <f t="shared" si="355"/>
        <v/>
      </c>
      <c r="CH348" s="439"/>
      <c r="CI348" s="205" t="str">
        <f t="shared" si="372"/>
        <v/>
      </c>
      <c r="CJ348" s="205" t="str">
        <f t="shared" si="373"/>
        <v/>
      </c>
      <c r="CK348" s="205" t="str">
        <f>IF(OR(N348="PIPAY450",N348="PIPAY900"),MRIt(J348,M348,V348,N348),IF(N348="OGFConNEW",MRIt(H348,M348,V348,N348),IF(N348="PIOGFCPAY450",MAX(60,(0.3*J348)+35),"")))</f>
        <v/>
      </c>
      <c r="CL348" s="205" t="str">
        <f t="shared" si="374"/>
        <v/>
      </c>
      <c r="CM348" s="208">
        <f t="shared" si="375"/>
        <v>0</v>
      </c>
      <c r="CN348" s="440" t="str">
        <f>IFERROR(IF(N348="60PAY900",ADJ60x(CM348),IF(N348="75PAY450",ADJ75x(CM348),IF(N348="PIPAY900",ADJPoTthick(CM348,CL348),IF(N348="PIPAY450",ADJPoTthin(CM348,CL348),IF(N348="OGFConNEW",ADJPoTogfc(CL348),""))))),"must corr")</f>
        <v/>
      </c>
      <c r="CO348" s="441" t="str">
        <f t="shared" si="376"/>
        <v/>
      </c>
      <c r="CQ348" s="205" t="str">
        <f t="shared" si="377"/>
        <v/>
      </c>
      <c r="CR348" s="205" t="str">
        <f>IF(OR(N348="PIPAY450",N348="PIPAY900",N348="PIOGFCPAY450",N348="75OGFCPAY450"),MRIt(J348,M348,V348,N348),IF(N348="OGFConNEW",MRIt(H348,M348,V348,N348),""))</f>
        <v/>
      </c>
      <c r="CS348" s="205" t="str">
        <f t="shared" si="378"/>
        <v/>
      </c>
      <c r="CT348" s="208" t="str">
        <f t="shared" si="379"/>
        <v/>
      </c>
      <c r="CU348" s="440" t="str">
        <f>IFERROR(IF(N348="60PAY900",ADJ60x(CT348),IF(N348="75PAY450",ADJ75x(CT348),IF(N348="PIPAY900",ADJPoTthick(CT348,CS348),IF(N348="PIPAY450",ADJPoTthin(CT348,CS348),IF(N348="OGFConNEW",ADJPoTogfc(CS348),""))))),"must corr")</f>
        <v/>
      </c>
      <c r="CV348" s="442" t="str">
        <f t="shared" si="380"/>
        <v/>
      </c>
      <c r="CW348" s="443"/>
      <c r="CY348" s="207"/>
      <c r="CZ348" s="444" t="s">
        <v>1876</v>
      </c>
      <c r="DA348" s="445" t="str">
        <f>IFERROR(IF(AZ348=TRUE,corval(CO348,CV348),CO348),CZ348)</f>
        <v/>
      </c>
      <c r="DB348" s="205" t="b">
        <f t="shared" si="381"/>
        <v>0</v>
      </c>
      <c r="DC348" s="205" t="b">
        <f t="shared" si="382"/>
        <v>1</v>
      </c>
      <c r="DD348" s="205" t="b">
        <f t="shared" si="383"/>
        <v>1</v>
      </c>
      <c r="DE348" s="446" t="str">
        <f t="shared" si="384"/>
        <v/>
      </c>
      <c r="DG348" s="208" t="str">
        <f t="shared" si="385"/>
        <v/>
      </c>
      <c r="DH348" s="208">
        <f t="shared" si="386"/>
        <v>0</v>
      </c>
      <c r="DI348" s="205" t="e">
        <f t="shared" si="387"/>
        <v>#VALUE!</v>
      </c>
      <c r="DJ348" s="205" t="e">
        <f t="shared" si="388"/>
        <v>#VALUE!</v>
      </c>
      <c r="DK348" s="205" t="e">
        <f t="shared" si="389"/>
        <v>#VALUE!</v>
      </c>
      <c r="DM348" s="208">
        <f t="shared" si="390"/>
        <v>0</v>
      </c>
      <c r="DN348" s="208">
        <f t="shared" si="391"/>
        <v>0</v>
      </c>
      <c r="DO348" s="205">
        <f t="shared" si="392"/>
        <v>75</v>
      </c>
      <c r="DP348" s="205">
        <f t="shared" si="393"/>
        <v>0</v>
      </c>
      <c r="DQ348" s="446" t="e">
        <f t="shared" ca="1" si="394"/>
        <v>#NAME?</v>
      </c>
      <c r="DR348" s="446" t="e">
        <f t="shared" ca="1" si="395"/>
        <v>#NAME?</v>
      </c>
      <c r="DT348" s="208">
        <f t="shared" si="396"/>
        <v>0</v>
      </c>
      <c r="DU348" s="446" t="e">
        <f t="shared" ca="1" si="397"/>
        <v>#NAME?</v>
      </c>
      <c r="DV348" s="446" t="e">
        <f t="shared" ca="1" si="398"/>
        <v>#NAME?</v>
      </c>
    </row>
    <row r="349" spans="1:126" ht="15.75" x14ac:dyDescent="0.25">
      <c r="A349" s="448" t="str">
        <f>IFERROR(ROUNDUP(IF(OR(N349="PIPAY450",N349="PIPAY900"),MRIt(J349,M349,V349,N349),IF(N349="PIOGFCPAY450",MAX(60,(0.3*J349)+35),"")),1),"")</f>
        <v/>
      </c>
      <c r="B349" s="413">
        <v>327</v>
      </c>
      <c r="C349" s="414"/>
      <c r="D349" s="449"/>
      <c r="E349" s="416" t="str">
        <f>IF('EXIST IP'!A328="","",'EXIST IP'!A328)</f>
        <v/>
      </c>
      <c r="F349" s="450" t="str">
        <f>IF('EXIST IP'!B328="","",'EXIST IP'!B328)</f>
        <v/>
      </c>
      <c r="G349" s="450" t="str">
        <f>IF('EXIST IP'!C328="","",'EXIST IP'!C328)</f>
        <v/>
      </c>
      <c r="H349" s="418" t="str">
        <f>IF('EXIST IP'!D328="","",'EXIST IP'!D328)</f>
        <v/>
      </c>
      <c r="I349" s="451" t="str">
        <f>IF(BASELINE!D328="","",BASELINE!D328)</f>
        <v/>
      </c>
      <c r="J349" s="420"/>
      <c r="K349" s="421"/>
      <c r="L349" s="422" t="str">
        <f>IF(FINAL!D328=0,"",FINAL!D328)</f>
        <v/>
      </c>
      <c r="M349" s="421"/>
      <c r="N349" s="421"/>
      <c r="O349" s="421"/>
      <c r="P349" s="423" t="str">
        <f t="shared" si="362"/>
        <v/>
      </c>
      <c r="Q349" s="424" t="str">
        <f t="shared" si="363"/>
        <v/>
      </c>
      <c r="R349" s="456"/>
      <c r="S349" s="452" t="str">
        <f t="shared" si="339"/>
        <v/>
      </c>
      <c r="T349" s="427" t="str">
        <f>IF(OR(BASELINE!I328&gt;BASELINE!J328,FINAL!I328&gt;FINAL!J328),"M.D.","")</f>
        <v/>
      </c>
      <c r="U349" s="428" t="str">
        <f t="shared" si="364"/>
        <v/>
      </c>
      <c r="V349" s="429" t="str">
        <f t="shared" si="365"/>
        <v/>
      </c>
      <c r="W349" s="429" t="str">
        <f t="shared" si="366"/>
        <v/>
      </c>
      <c r="X349" s="430" t="str">
        <f t="shared" si="340"/>
        <v/>
      </c>
      <c r="Y349" s="429" t="str">
        <f t="shared" si="341"/>
        <v/>
      </c>
      <c r="Z349" s="429" t="str">
        <f t="shared" si="342"/>
        <v/>
      </c>
      <c r="AA349" s="429" t="str">
        <f t="shared" si="343"/>
        <v/>
      </c>
      <c r="AB349" s="429" t="str">
        <f t="shared" si="344"/>
        <v/>
      </c>
      <c r="AC349" s="429" t="str">
        <f t="shared" si="345"/>
        <v/>
      </c>
      <c r="AD349" s="429" t="str">
        <f t="shared" si="346"/>
        <v/>
      </c>
      <c r="AE349" s="429" t="str">
        <f t="shared" si="367"/>
        <v/>
      </c>
      <c r="AF349" s="429" t="str">
        <f t="shared" si="357"/>
        <v/>
      </c>
      <c r="AG349" s="429" t="str">
        <f t="shared" si="347"/>
        <v/>
      </c>
      <c r="AH349" s="429" t="str">
        <f t="shared" si="348"/>
        <v/>
      </c>
      <c r="AI349" s="431" t="str">
        <f t="shared" si="358"/>
        <v/>
      </c>
      <c r="AJ349" s="429" t="str">
        <f t="shared" si="368"/>
        <v/>
      </c>
      <c r="AK349" s="429" t="str">
        <f t="shared" si="369"/>
        <v/>
      </c>
      <c r="AL349" s="429" t="str">
        <f t="shared" si="370"/>
        <v/>
      </c>
      <c r="AM349" s="429" t="str">
        <f t="shared" si="371"/>
        <v/>
      </c>
      <c r="AN349" s="432"/>
      <c r="AO349" s="432"/>
      <c r="AP349" s="205"/>
      <c r="AQ349" s="205"/>
      <c r="AR349" s="205"/>
      <c r="AS349" s="205"/>
      <c r="AT349" s="205"/>
      <c r="AU349" s="205"/>
      <c r="AV349" s="205"/>
      <c r="AW349" s="205"/>
      <c r="AX349" s="205"/>
      <c r="AY349" s="205"/>
      <c r="AZ349" s="432"/>
      <c r="BU349" s="152">
        <v>327</v>
      </c>
      <c r="BV349" s="433" t="str">
        <f t="shared" si="359"/>
        <v/>
      </c>
      <c r="BW349" s="433" t="str">
        <f t="shared" si="360"/>
        <v/>
      </c>
      <c r="BX349" s="434" t="str">
        <f t="shared" si="361"/>
        <v/>
      </c>
      <c r="BY349" s="205" t="str">
        <f t="shared" si="349"/>
        <v/>
      </c>
      <c r="BZ349" s="205" t="str">
        <f t="shared" si="350"/>
        <v/>
      </c>
      <c r="CA349" s="207" t="str">
        <f t="shared" si="351"/>
        <v/>
      </c>
      <c r="CB349" s="453" t="str">
        <f>IF(BY349="","",COUNTIF(BY$23:BY348,"&lt;1")+1)</f>
        <v/>
      </c>
      <c r="CC349" s="205" t="str">
        <f t="shared" si="352"/>
        <v/>
      </c>
      <c r="CD349" s="436" t="str">
        <f t="shared" si="353"/>
        <v/>
      </c>
      <c r="CE349" s="433" t="str">
        <f t="shared" si="356"/>
        <v/>
      </c>
      <c r="CF349" s="438" t="str">
        <f t="shared" si="354"/>
        <v/>
      </c>
      <c r="CG349" s="433" t="str">
        <f t="shared" si="355"/>
        <v/>
      </c>
      <c r="CH349" s="439"/>
      <c r="CI349" s="205" t="str">
        <f t="shared" si="372"/>
        <v/>
      </c>
      <c r="CJ349" s="205" t="str">
        <f t="shared" si="373"/>
        <v/>
      </c>
      <c r="CK349" s="205" t="str">
        <f>IF(OR(N349="PIPAY450",N349="PIPAY900"),MRIt(J349,M349,V349,N349),IF(N349="OGFConNEW",MRIt(H349,M349,V349,N349),IF(N349="PIOGFCPAY450",MAX(60,(0.3*J349)+35),"")))</f>
        <v/>
      </c>
      <c r="CL349" s="205" t="str">
        <f t="shared" si="374"/>
        <v/>
      </c>
      <c r="CM349" s="208">
        <f t="shared" si="375"/>
        <v>0</v>
      </c>
      <c r="CN349" s="440" t="str">
        <f>IFERROR(IF(N349="60PAY900",ADJ60x(CM349),IF(N349="75PAY450",ADJ75x(CM349),IF(N349="PIPAY900",ADJPoTthick(CM349,CL349),IF(N349="PIPAY450",ADJPoTthin(CM349,CL349),IF(N349="OGFConNEW",ADJPoTogfc(CL349),""))))),"must corr")</f>
        <v/>
      </c>
      <c r="CO349" s="441" t="str">
        <f t="shared" si="376"/>
        <v/>
      </c>
      <c r="CQ349" s="205" t="str">
        <f t="shared" si="377"/>
        <v/>
      </c>
      <c r="CR349" s="205" t="str">
        <f>IF(OR(N349="PIPAY450",N349="PIPAY900",N349="PIOGFCPAY450",N349="75OGFCPAY450"),MRIt(J349,M349,V349,N349),IF(N349="OGFConNEW",MRIt(H349,M349,V349,N349),""))</f>
        <v/>
      </c>
      <c r="CS349" s="205" t="str">
        <f t="shared" si="378"/>
        <v/>
      </c>
      <c r="CT349" s="208" t="str">
        <f t="shared" si="379"/>
        <v/>
      </c>
      <c r="CU349" s="440" t="str">
        <f>IFERROR(IF(N349="60PAY900",ADJ60x(CT349),IF(N349="75PAY450",ADJ75x(CT349),IF(N349="PIPAY900",ADJPoTthick(CT349,CS349),IF(N349="PIPAY450",ADJPoTthin(CT349,CS349),IF(N349="OGFConNEW",ADJPoTogfc(CS349),""))))),"must corr")</f>
        <v/>
      </c>
      <c r="CV349" s="442" t="str">
        <f t="shared" si="380"/>
        <v/>
      </c>
      <c r="CW349" s="443"/>
      <c r="CY349" s="207"/>
      <c r="CZ349" s="444" t="s">
        <v>1876</v>
      </c>
      <c r="DA349" s="445" t="str">
        <f>IFERROR(IF(AZ349=TRUE,corval(CO349,CV349),CO349),CZ349)</f>
        <v/>
      </c>
      <c r="DB349" s="205" t="b">
        <f t="shared" si="381"/>
        <v>0</v>
      </c>
      <c r="DC349" s="205" t="b">
        <f t="shared" si="382"/>
        <v>1</v>
      </c>
      <c r="DD349" s="205" t="b">
        <f t="shared" si="383"/>
        <v>1</v>
      </c>
      <c r="DE349" s="446" t="str">
        <f t="shared" si="384"/>
        <v/>
      </c>
      <c r="DG349" s="208" t="str">
        <f t="shared" si="385"/>
        <v/>
      </c>
      <c r="DH349" s="208">
        <f t="shared" si="386"/>
        <v>0</v>
      </c>
      <c r="DI349" s="205" t="e">
        <f t="shared" si="387"/>
        <v>#VALUE!</v>
      </c>
      <c r="DJ349" s="205" t="e">
        <f t="shared" si="388"/>
        <v>#VALUE!</v>
      </c>
      <c r="DK349" s="205" t="e">
        <f t="shared" si="389"/>
        <v>#VALUE!</v>
      </c>
      <c r="DM349" s="208">
        <f t="shared" si="390"/>
        <v>0</v>
      </c>
      <c r="DN349" s="208">
        <f t="shared" si="391"/>
        <v>0</v>
      </c>
      <c r="DO349" s="205">
        <f t="shared" si="392"/>
        <v>75</v>
      </c>
      <c r="DP349" s="205">
        <f t="shared" si="393"/>
        <v>0</v>
      </c>
      <c r="DQ349" s="446" t="e">
        <f t="shared" ca="1" si="394"/>
        <v>#NAME?</v>
      </c>
      <c r="DR349" s="446" t="e">
        <f t="shared" ca="1" si="395"/>
        <v>#NAME?</v>
      </c>
      <c r="DT349" s="208">
        <f t="shared" si="396"/>
        <v>0</v>
      </c>
      <c r="DU349" s="446" t="e">
        <f t="shared" ca="1" si="397"/>
        <v>#NAME?</v>
      </c>
      <c r="DV349" s="446" t="e">
        <f t="shared" ca="1" si="398"/>
        <v>#NAME?</v>
      </c>
    </row>
    <row r="350" spans="1:126" ht="15.75" customHeight="1" thickBot="1" x14ac:dyDescent="0.3">
      <c r="A350" s="448" t="str">
        <f>IFERROR(ROUNDUP(IF(OR(N350="PIPAY450",N350="PIPAY900"),MRIt(J350,M350,V350,N350),IF(N350="PIOGFCPAY450",MAX(60,(0.3*J350)+35),"")),1),"")</f>
        <v/>
      </c>
      <c r="B350" s="413">
        <v>328</v>
      </c>
      <c r="C350" s="414"/>
      <c r="D350" s="449"/>
      <c r="E350" s="457" t="str">
        <f>IF('EXIST IP'!A329="","",'EXIST IP'!A329)</f>
        <v/>
      </c>
      <c r="F350" s="458" t="str">
        <f>IF('EXIST IP'!B329="","",'EXIST IP'!B329)</f>
        <v/>
      </c>
      <c r="G350" s="458" t="str">
        <f>IF('EXIST IP'!C329="","",'EXIST IP'!C329)</f>
        <v/>
      </c>
      <c r="H350" s="459" t="str">
        <f>IF('EXIST IP'!D329="","",'EXIST IP'!D329)</f>
        <v/>
      </c>
      <c r="I350" s="460" t="str">
        <f>IF(BASELINE!D329="","",BASELINE!D329)</f>
        <v/>
      </c>
      <c r="J350" s="420"/>
      <c r="K350" s="421"/>
      <c r="L350" s="422" t="str">
        <f>IF(FINAL!D329=0,"",FINAL!D329)</f>
        <v/>
      </c>
      <c r="M350" s="421"/>
      <c r="N350" s="421"/>
      <c r="O350" s="421"/>
      <c r="P350" s="423" t="str">
        <f t="shared" si="362"/>
        <v/>
      </c>
      <c r="Q350" s="424" t="str">
        <f t="shared" si="363"/>
        <v/>
      </c>
      <c r="R350" s="456"/>
      <c r="S350" s="452" t="str">
        <f t="shared" si="339"/>
        <v/>
      </c>
      <c r="T350" s="427" t="str">
        <f>IF(OR(BASELINE!I329&gt;BASELINE!J329,FINAL!I329&gt;FINAL!J329),"M.D.","")</f>
        <v/>
      </c>
      <c r="U350" s="428" t="str">
        <f t="shared" si="364"/>
        <v/>
      </c>
      <c r="V350" s="429" t="str">
        <f t="shared" si="365"/>
        <v/>
      </c>
      <c r="W350" s="429" t="str">
        <f t="shared" si="366"/>
        <v/>
      </c>
      <c r="X350" s="430" t="str">
        <f t="shared" si="340"/>
        <v/>
      </c>
      <c r="Y350" s="429" t="str">
        <f t="shared" si="341"/>
        <v/>
      </c>
      <c r="Z350" s="429" t="str">
        <f t="shared" si="342"/>
        <v/>
      </c>
      <c r="AA350" s="429" t="str">
        <f t="shared" si="343"/>
        <v/>
      </c>
      <c r="AB350" s="429" t="str">
        <f t="shared" si="344"/>
        <v/>
      </c>
      <c r="AC350" s="429" t="str">
        <f t="shared" si="345"/>
        <v/>
      </c>
      <c r="AD350" s="429" t="str">
        <f t="shared" si="346"/>
        <v/>
      </c>
      <c r="AE350" s="429" t="str">
        <f t="shared" si="367"/>
        <v/>
      </c>
      <c r="AF350" s="429" t="str">
        <f t="shared" si="357"/>
        <v/>
      </c>
      <c r="AG350" s="429" t="str">
        <f t="shared" si="347"/>
        <v/>
      </c>
      <c r="AH350" s="429" t="str">
        <f t="shared" si="348"/>
        <v/>
      </c>
      <c r="AI350" s="431" t="str">
        <f t="shared" si="358"/>
        <v/>
      </c>
      <c r="AJ350" s="429" t="str">
        <f t="shared" si="368"/>
        <v/>
      </c>
      <c r="AK350" s="429" t="str">
        <f t="shared" si="369"/>
        <v/>
      </c>
      <c r="AL350" s="429" t="str">
        <f t="shared" si="370"/>
        <v/>
      </c>
      <c r="AM350" s="429" t="str">
        <f t="shared" si="371"/>
        <v/>
      </c>
      <c r="AN350" s="432"/>
      <c r="AO350" s="432"/>
      <c r="AP350" s="205"/>
      <c r="AQ350" s="205"/>
      <c r="AR350" s="205"/>
      <c r="AS350" s="205"/>
      <c r="AT350" s="205"/>
      <c r="AU350" s="205"/>
      <c r="AV350" s="205"/>
      <c r="AW350" s="205"/>
      <c r="AX350" s="205"/>
      <c r="AY350" s="205"/>
      <c r="AZ350" s="432"/>
      <c r="BU350" s="152">
        <v>328</v>
      </c>
      <c r="BV350" s="433" t="str">
        <f t="shared" si="359"/>
        <v/>
      </c>
      <c r="BW350" s="433" t="str">
        <f t="shared" si="360"/>
        <v/>
      </c>
      <c r="BX350" s="434" t="str">
        <f t="shared" si="361"/>
        <v/>
      </c>
      <c r="BY350" s="205" t="str">
        <f t="shared" si="349"/>
        <v/>
      </c>
      <c r="BZ350" s="205" t="str">
        <f t="shared" si="350"/>
        <v/>
      </c>
      <c r="CA350" s="207" t="str">
        <f t="shared" si="351"/>
        <v/>
      </c>
      <c r="CB350" s="453" t="str">
        <f>IF(BY350="","",COUNTIF(BY$23:BY349,"&lt;1")+1)</f>
        <v/>
      </c>
      <c r="CC350" s="205" t="str">
        <f t="shared" si="352"/>
        <v/>
      </c>
      <c r="CD350" s="436" t="str">
        <f t="shared" si="353"/>
        <v/>
      </c>
      <c r="CE350" s="433" t="str">
        <f t="shared" si="356"/>
        <v/>
      </c>
      <c r="CF350" s="438" t="str">
        <f t="shared" si="354"/>
        <v/>
      </c>
      <c r="CG350" s="433" t="str">
        <f t="shared" si="355"/>
        <v/>
      </c>
      <c r="CH350" s="439"/>
      <c r="CI350" s="205" t="str">
        <f t="shared" si="372"/>
        <v/>
      </c>
      <c r="CJ350" s="205" t="str">
        <f t="shared" si="373"/>
        <v/>
      </c>
      <c r="CK350" s="205" t="str">
        <f>IF(OR(N350="PIPAY450",N350="PIPAY900"),MRIt(J350,M350,V350,N350),IF(N350="OGFConNEW",MRIt(H350,M350,V350,N350),IF(N350="PIOGFCPAY450",MAX(60,(0.3*J350)+35),"")))</f>
        <v/>
      </c>
      <c r="CL350" s="205" t="str">
        <f t="shared" si="374"/>
        <v/>
      </c>
      <c r="CM350" s="208">
        <f t="shared" si="375"/>
        <v>0</v>
      </c>
      <c r="CN350" s="440" t="str">
        <f>IFERROR(IF(N350="60PAY900",ADJ60x(CM350),IF(N350="75PAY450",ADJ75x(CM350),IF(N350="PIPAY900",ADJPoTthick(CM350,CL350),IF(N350="PIPAY450",ADJPoTthin(CM350,CL350),IF(N350="OGFConNEW",ADJPoTogfc(CL350),""))))),"must corr")</f>
        <v/>
      </c>
      <c r="CO350" s="441" t="str">
        <f t="shared" si="376"/>
        <v/>
      </c>
      <c r="CQ350" s="205" t="str">
        <f t="shared" si="377"/>
        <v/>
      </c>
      <c r="CR350" s="205" t="str">
        <f>IF(OR(N350="PIPAY450",N350="PIPAY900",N350="PIOGFCPAY450",N350="75OGFCPAY450"),MRIt(J350,M350,V350,N350),IF(N350="OGFConNEW",MRIt(H350,M350,V350,N350),""))</f>
        <v/>
      </c>
      <c r="CS350" s="205" t="str">
        <f t="shared" si="378"/>
        <v/>
      </c>
      <c r="CT350" s="208" t="str">
        <f t="shared" si="379"/>
        <v/>
      </c>
      <c r="CU350" s="440" t="str">
        <f>IFERROR(IF(N350="60PAY900",ADJ60x(CT350),IF(N350="75PAY450",ADJ75x(CT350),IF(N350="PIPAY900",ADJPoTthick(CT350,CS350),IF(N350="PIPAY450",ADJPoTthin(CT350,CS350),IF(N350="OGFConNEW",ADJPoTogfc(CS350),""))))),"must corr")</f>
        <v/>
      </c>
      <c r="CV350" s="442" t="str">
        <f t="shared" si="380"/>
        <v/>
      </c>
      <c r="CW350" s="443"/>
      <c r="CY350" s="207"/>
      <c r="CZ350" s="444" t="s">
        <v>1876</v>
      </c>
      <c r="DA350" s="445" t="str">
        <f>IFERROR(IF(AZ350=TRUE,corval(CO350,CV350),CO350),CZ350)</f>
        <v/>
      </c>
      <c r="DB350" s="205" t="b">
        <f t="shared" si="381"/>
        <v>0</v>
      </c>
      <c r="DC350" s="205" t="b">
        <f t="shared" si="382"/>
        <v>1</v>
      </c>
      <c r="DD350" s="205" t="b">
        <f t="shared" si="383"/>
        <v>1</v>
      </c>
      <c r="DE350" s="446" t="str">
        <f t="shared" si="384"/>
        <v/>
      </c>
      <c r="DG350" s="208" t="str">
        <f t="shared" si="385"/>
        <v/>
      </c>
      <c r="DH350" s="208">
        <f t="shared" si="386"/>
        <v>0</v>
      </c>
      <c r="DI350" s="205" t="e">
        <f t="shared" si="387"/>
        <v>#VALUE!</v>
      </c>
      <c r="DJ350" s="205" t="e">
        <f t="shared" si="388"/>
        <v>#VALUE!</v>
      </c>
      <c r="DK350" s="205" t="e">
        <f t="shared" si="389"/>
        <v>#VALUE!</v>
      </c>
      <c r="DM350" s="208">
        <f t="shared" si="390"/>
        <v>0</v>
      </c>
      <c r="DN350" s="208">
        <f t="shared" si="391"/>
        <v>0</v>
      </c>
      <c r="DO350" s="205">
        <f t="shared" si="392"/>
        <v>75</v>
      </c>
      <c r="DP350" s="205">
        <f t="shared" si="393"/>
        <v>0</v>
      </c>
      <c r="DQ350" s="446" t="e">
        <f t="shared" ca="1" si="394"/>
        <v>#NAME?</v>
      </c>
      <c r="DR350" s="446" t="e">
        <f t="shared" ca="1" si="395"/>
        <v>#NAME?</v>
      </c>
      <c r="DT350" s="208">
        <f t="shared" si="396"/>
        <v>0</v>
      </c>
      <c r="DU350" s="446" t="e">
        <f t="shared" ca="1" si="397"/>
        <v>#NAME?</v>
      </c>
      <c r="DV350" s="446" t="e">
        <f t="shared" ca="1" si="398"/>
        <v>#NAME?</v>
      </c>
    </row>
    <row r="351" spans="1:126" ht="15.75" x14ac:dyDescent="0.25">
      <c r="A351" s="448" t="str">
        <f>IFERROR(ROUNDUP(IF(OR(N351="PIPAY450",N351="PIPAY900"),MRIt(J351,M351,V351,N351),IF(N351="PIOGFCPAY450",MAX(60,(0.3*J351)+35),"")),1),"")</f>
        <v/>
      </c>
      <c r="B351" s="413">
        <v>329</v>
      </c>
      <c r="C351" s="414"/>
      <c r="D351" s="449"/>
      <c r="E351" s="416" t="str">
        <f>IF('EXIST IP'!A330="","",'EXIST IP'!A330)</f>
        <v/>
      </c>
      <c r="F351" s="450" t="str">
        <f>IF('EXIST IP'!B330="","",'EXIST IP'!B330)</f>
        <v/>
      </c>
      <c r="G351" s="450" t="str">
        <f>IF('EXIST IP'!C330="","",'EXIST IP'!C330)</f>
        <v/>
      </c>
      <c r="H351" s="418" t="str">
        <f>IF('EXIST IP'!D330="","",'EXIST IP'!D330)</f>
        <v/>
      </c>
      <c r="I351" s="451" t="str">
        <f>IF(BASELINE!D330="","",BASELINE!D330)</f>
        <v/>
      </c>
      <c r="J351" s="420"/>
      <c r="K351" s="421"/>
      <c r="L351" s="422" t="str">
        <f>IF(FINAL!D330=0,"",FINAL!D330)</f>
        <v/>
      </c>
      <c r="M351" s="421"/>
      <c r="N351" s="421"/>
      <c r="O351" s="421"/>
      <c r="P351" s="423" t="str">
        <f t="shared" si="362"/>
        <v/>
      </c>
      <c r="Q351" s="424" t="str">
        <f t="shared" si="363"/>
        <v/>
      </c>
      <c r="R351" s="456"/>
      <c r="S351" s="452" t="str">
        <f t="shared" si="339"/>
        <v/>
      </c>
      <c r="T351" s="427" t="str">
        <f>IF(OR(BASELINE!I330&gt;BASELINE!J330,FINAL!I330&gt;FINAL!J330),"M.D.","")</f>
        <v/>
      </c>
      <c r="U351" s="428" t="str">
        <f t="shared" si="364"/>
        <v/>
      </c>
      <c r="V351" s="429" t="str">
        <f t="shared" si="365"/>
        <v/>
      </c>
      <c r="W351" s="429" t="str">
        <f t="shared" si="366"/>
        <v/>
      </c>
      <c r="X351" s="430" t="str">
        <f t="shared" si="340"/>
        <v/>
      </c>
      <c r="Y351" s="429" t="str">
        <f t="shared" si="341"/>
        <v/>
      </c>
      <c r="Z351" s="429" t="str">
        <f t="shared" si="342"/>
        <v/>
      </c>
      <c r="AA351" s="429" t="str">
        <f t="shared" si="343"/>
        <v/>
      </c>
      <c r="AB351" s="429" t="str">
        <f t="shared" si="344"/>
        <v/>
      </c>
      <c r="AC351" s="429" t="str">
        <f t="shared" si="345"/>
        <v/>
      </c>
      <c r="AD351" s="429" t="str">
        <f t="shared" si="346"/>
        <v/>
      </c>
      <c r="AE351" s="429" t="str">
        <f t="shared" si="367"/>
        <v/>
      </c>
      <c r="AF351" s="429" t="str">
        <f t="shared" si="357"/>
        <v/>
      </c>
      <c r="AG351" s="429" t="str">
        <f t="shared" si="347"/>
        <v/>
      </c>
      <c r="AH351" s="429" t="str">
        <f t="shared" si="348"/>
        <v/>
      </c>
      <c r="AI351" s="431" t="str">
        <f t="shared" si="358"/>
        <v/>
      </c>
      <c r="AJ351" s="429" t="str">
        <f t="shared" si="368"/>
        <v/>
      </c>
      <c r="AK351" s="429" t="str">
        <f t="shared" si="369"/>
        <v/>
      </c>
      <c r="AL351" s="429" t="str">
        <f t="shared" si="370"/>
        <v/>
      </c>
      <c r="AM351" s="429" t="str">
        <f t="shared" si="371"/>
        <v/>
      </c>
      <c r="AN351" s="432"/>
      <c r="AO351" s="432"/>
      <c r="AP351" s="205"/>
      <c r="AQ351" s="205"/>
      <c r="AR351" s="205"/>
      <c r="AS351" s="205"/>
      <c r="AT351" s="205"/>
      <c r="AU351" s="205"/>
      <c r="AV351" s="205"/>
      <c r="AW351" s="205"/>
      <c r="AX351" s="205"/>
      <c r="AY351" s="205"/>
      <c r="AZ351" s="432"/>
      <c r="BU351" s="152">
        <v>329</v>
      </c>
      <c r="BV351" s="433" t="str">
        <f t="shared" si="359"/>
        <v/>
      </c>
      <c r="BW351" s="433" t="str">
        <f t="shared" si="360"/>
        <v/>
      </c>
      <c r="BX351" s="434" t="str">
        <f t="shared" si="361"/>
        <v/>
      </c>
      <c r="BY351" s="205" t="str">
        <f t="shared" si="349"/>
        <v/>
      </c>
      <c r="BZ351" s="205" t="str">
        <f t="shared" si="350"/>
        <v/>
      </c>
      <c r="CA351" s="207" t="str">
        <f t="shared" si="351"/>
        <v/>
      </c>
      <c r="CB351" s="453" t="str">
        <f>IF(BY351="","",COUNTIF(BY$23:BY350,"&lt;1")+1)</f>
        <v/>
      </c>
      <c r="CC351" s="205" t="str">
        <f t="shared" si="352"/>
        <v/>
      </c>
      <c r="CD351" s="436" t="str">
        <f t="shared" si="353"/>
        <v/>
      </c>
      <c r="CE351" s="433" t="str">
        <f t="shared" si="356"/>
        <v/>
      </c>
      <c r="CF351" s="438" t="str">
        <f t="shared" si="354"/>
        <v/>
      </c>
      <c r="CG351" s="433" t="str">
        <f t="shared" si="355"/>
        <v/>
      </c>
      <c r="CH351" s="439"/>
      <c r="CI351" s="205" t="str">
        <f t="shared" si="372"/>
        <v/>
      </c>
      <c r="CJ351" s="205" t="str">
        <f t="shared" si="373"/>
        <v/>
      </c>
      <c r="CK351" s="205" t="str">
        <f>IF(OR(N351="PIPAY450",N351="PIPAY900"),MRIt(J351,M351,V351,N351),IF(N351="OGFConNEW",MRIt(H351,M351,V351,N351),IF(N351="PIOGFCPAY450",MAX(60,(0.3*J351)+35),"")))</f>
        <v/>
      </c>
      <c r="CL351" s="205" t="str">
        <f t="shared" si="374"/>
        <v/>
      </c>
      <c r="CM351" s="208">
        <f t="shared" si="375"/>
        <v>0</v>
      </c>
      <c r="CN351" s="440" t="str">
        <f>IFERROR(IF(N351="60PAY900",ADJ60x(CM351),IF(N351="75PAY450",ADJ75x(CM351),IF(N351="PIPAY900",ADJPoTthick(CM351,CL351),IF(N351="PIPAY450",ADJPoTthin(CM351,CL351),IF(N351="OGFConNEW",ADJPoTogfc(CL351),""))))),"must corr")</f>
        <v/>
      </c>
      <c r="CO351" s="441" t="str">
        <f t="shared" si="376"/>
        <v/>
      </c>
      <c r="CQ351" s="205" t="str">
        <f t="shared" si="377"/>
        <v/>
      </c>
      <c r="CR351" s="205" t="str">
        <f>IF(OR(N351="PIPAY450",N351="PIPAY900",N351="PIOGFCPAY450",N351="75OGFCPAY450"),MRIt(J351,M351,V351,N351),IF(N351="OGFConNEW",MRIt(H351,M351,V351,N351),""))</f>
        <v/>
      </c>
      <c r="CS351" s="205" t="str">
        <f t="shared" si="378"/>
        <v/>
      </c>
      <c r="CT351" s="208" t="str">
        <f t="shared" si="379"/>
        <v/>
      </c>
      <c r="CU351" s="440" t="str">
        <f>IFERROR(IF(N351="60PAY900",ADJ60x(CT351),IF(N351="75PAY450",ADJ75x(CT351),IF(N351="PIPAY900",ADJPoTthick(CT351,CS351),IF(N351="PIPAY450",ADJPoTthin(CT351,CS351),IF(N351="OGFConNEW",ADJPoTogfc(CS351),""))))),"must corr")</f>
        <v/>
      </c>
      <c r="CV351" s="442" t="str">
        <f t="shared" si="380"/>
        <v/>
      </c>
      <c r="CW351" s="443"/>
      <c r="CY351" s="207"/>
      <c r="CZ351" s="444" t="s">
        <v>1876</v>
      </c>
      <c r="DA351" s="445" t="str">
        <f>IFERROR(IF(AZ351=TRUE,corval(CO351,CV351),CO351),CZ351)</f>
        <v/>
      </c>
      <c r="DB351" s="205" t="b">
        <f t="shared" si="381"/>
        <v>0</v>
      </c>
      <c r="DC351" s="205" t="b">
        <f t="shared" si="382"/>
        <v>1</v>
      </c>
      <c r="DD351" s="205" t="b">
        <f t="shared" si="383"/>
        <v>1</v>
      </c>
      <c r="DE351" s="446" t="str">
        <f t="shared" si="384"/>
        <v/>
      </c>
      <c r="DG351" s="208" t="str">
        <f t="shared" si="385"/>
        <v/>
      </c>
      <c r="DH351" s="208">
        <f t="shared" si="386"/>
        <v>0</v>
      </c>
      <c r="DI351" s="205" t="e">
        <f t="shared" si="387"/>
        <v>#VALUE!</v>
      </c>
      <c r="DJ351" s="205" t="e">
        <f t="shared" si="388"/>
        <v>#VALUE!</v>
      </c>
      <c r="DK351" s="205" t="e">
        <f t="shared" si="389"/>
        <v>#VALUE!</v>
      </c>
      <c r="DM351" s="208">
        <f t="shared" si="390"/>
        <v>0</v>
      </c>
      <c r="DN351" s="208">
        <f t="shared" si="391"/>
        <v>0</v>
      </c>
      <c r="DO351" s="205">
        <f t="shared" si="392"/>
        <v>75</v>
      </c>
      <c r="DP351" s="205">
        <f t="shared" si="393"/>
        <v>0</v>
      </c>
      <c r="DQ351" s="446" t="e">
        <f t="shared" ca="1" si="394"/>
        <v>#NAME?</v>
      </c>
      <c r="DR351" s="446" t="e">
        <f t="shared" ca="1" si="395"/>
        <v>#NAME?</v>
      </c>
      <c r="DT351" s="208">
        <f t="shared" si="396"/>
        <v>0</v>
      </c>
      <c r="DU351" s="446" t="e">
        <f t="shared" ca="1" si="397"/>
        <v>#NAME?</v>
      </c>
      <c r="DV351" s="446" t="e">
        <f t="shared" ca="1" si="398"/>
        <v>#NAME?</v>
      </c>
    </row>
    <row r="352" spans="1:126" ht="16.5" thickBot="1" x14ac:dyDescent="0.3">
      <c r="A352" s="448" t="str">
        <f>IFERROR(ROUNDUP(IF(OR(N352="PIPAY450",N352="PIPAY900"),MRIt(J352,M352,V352,N352),IF(N352="PIOGFCPAY450",MAX(60,(0.3*J352)+35),"")),1),"")</f>
        <v/>
      </c>
      <c r="B352" s="413">
        <v>330</v>
      </c>
      <c r="C352" s="414"/>
      <c r="D352" s="449"/>
      <c r="E352" s="457" t="str">
        <f>IF('EXIST IP'!A331="","",'EXIST IP'!A331)</f>
        <v/>
      </c>
      <c r="F352" s="458" t="str">
        <f>IF('EXIST IP'!B331="","",'EXIST IP'!B331)</f>
        <v/>
      </c>
      <c r="G352" s="458" t="str">
        <f>IF('EXIST IP'!C331="","",'EXIST IP'!C331)</f>
        <v/>
      </c>
      <c r="H352" s="459" t="str">
        <f>IF('EXIST IP'!D331="","",'EXIST IP'!D331)</f>
        <v/>
      </c>
      <c r="I352" s="460" t="str">
        <f>IF(BASELINE!D331="","",BASELINE!D331)</f>
        <v/>
      </c>
      <c r="J352" s="420"/>
      <c r="K352" s="421"/>
      <c r="L352" s="422" t="str">
        <f>IF(FINAL!D331=0,"",FINAL!D331)</f>
        <v/>
      </c>
      <c r="M352" s="421"/>
      <c r="N352" s="421"/>
      <c r="O352" s="421"/>
      <c r="P352" s="423" t="str">
        <f t="shared" si="362"/>
        <v/>
      </c>
      <c r="Q352" s="424" t="str">
        <f t="shared" si="363"/>
        <v/>
      </c>
      <c r="R352" s="456"/>
      <c r="S352" s="452" t="str">
        <f t="shared" si="339"/>
        <v/>
      </c>
      <c r="T352" s="427" t="str">
        <f>IF(OR(BASELINE!I331&gt;BASELINE!J331,FINAL!I331&gt;FINAL!J331),"M.D.","")</f>
        <v/>
      </c>
      <c r="U352" s="428" t="str">
        <f t="shared" si="364"/>
        <v/>
      </c>
      <c r="V352" s="429" t="str">
        <f t="shared" si="365"/>
        <v/>
      </c>
      <c r="W352" s="429" t="str">
        <f t="shared" si="366"/>
        <v/>
      </c>
      <c r="X352" s="430" t="str">
        <f t="shared" si="340"/>
        <v/>
      </c>
      <c r="Y352" s="429" t="str">
        <f t="shared" si="341"/>
        <v/>
      </c>
      <c r="Z352" s="429" t="str">
        <f t="shared" si="342"/>
        <v/>
      </c>
      <c r="AA352" s="429" t="str">
        <f t="shared" si="343"/>
        <v/>
      </c>
      <c r="AB352" s="429" t="str">
        <f t="shared" si="344"/>
        <v/>
      </c>
      <c r="AC352" s="429" t="str">
        <f t="shared" si="345"/>
        <v/>
      </c>
      <c r="AD352" s="429" t="str">
        <f t="shared" si="346"/>
        <v/>
      </c>
      <c r="AE352" s="429" t="str">
        <f t="shared" si="367"/>
        <v/>
      </c>
      <c r="AF352" s="429" t="str">
        <f t="shared" si="357"/>
        <v/>
      </c>
      <c r="AG352" s="429" t="str">
        <f t="shared" si="347"/>
        <v/>
      </c>
      <c r="AH352" s="429" t="str">
        <f t="shared" si="348"/>
        <v/>
      </c>
      <c r="AI352" s="431" t="str">
        <f t="shared" si="358"/>
        <v/>
      </c>
      <c r="AJ352" s="429" t="str">
        <f t="shared" si="368"/>
        <v/>
      </c>
      <c r="AK352" s="429" t="str">
        <f t="shared" si="369"/>
        <v/>
      </c>
      <c r="AL352" s="429" t="str">
        <f t="shared" si="370"/>
        <v/>
      </c>
      <c r="AM352" s="429" t="str">
        <f t="shared" si="371"/>
        <v/>
      </c>
      <c r="AN352" s="432"/>
      <c r="AO352" s="432"/>
      <c r="AP352" s="205"/>
      <c r="AQ352" s="205"/>
      <c r="AR352" s="205"/>
      <c r="AS352" s="205"/>
      <c r="AT352" s="205"/>
      <c r="AU352" s="205"/>
      <c r="AV352" s="205"/>
      <c r="AW352" s="205"/>
      <c r="AX352" s="205"/>
      <c r="AY352" s="205"/>
      <c r="AZ352" s="432"/>
      <c r="BU352" s="152">
        <v>330</v>
      </c>
      <c r="BV352" s="433" t="str">
        <f t="shared" si="359"/>
        <v/>
      </c>
      <c r="BW352" s="433" t="str">
        <f t="shared" si="360"/>
        <v/>
      </c>
      <c r="BX352" s="434" t="str">
        <f t="shared" si="361"/>
        <v/>
      </c>
      <c r="BY352" s="205" t="str">
        <f t="shared" si="349"/>
        <v/>
      </c>
      <c r="BZ352" s="205" t="str">
        <f t="shared" si="350"/>
        <v/>
      </c>
      <c r="CA352" s="207" t="str">
        <f t="shared" si="351"/>
        <v/>
      </c>
      <c r="CB352" s="453" t="str">
        <f>IF(BY352="","",COUNTIF(BY$23:BY351,"&lt;1")+1)</f>
        <v/>
      </c>
      <c r="CC352" s="205" t="str">
        <f t="shared" si="352"/>
        <v/>
      </c>
      <c r="CD352" s="436" t="str">
        <f t="shared" si="353"/>
        <v/>
      </c>
      <c r="CE352" s="433" t="str">
        <f t="shared" si="356"/>
        <v/>
      </c>
      <c r="CF352" s="438" t="str">
        <f t="shared" si="354"/>
        <v/>
      </c>
      <c r="CG352" s="433" t="str">
        <f t="shared" si="355"/>
        <v/>
      </c>
      <c r="CH352" s="439"/>
      <c r="CI352" s="205" t="str">
        <f t="shared" si="372"/>
        <v/>
      </c>
      <c r="CJ352" s="205" t="str">
        <f t="shared" si="373"/>
        <v/>
      </c>
      <c r="CK352" s="205" t="str">
        <f>IF(OR(N352="PIPAY450",N352="PIPAY900"),MRIt(J352,M352,V352,N352),IF(N352="OGFConNEW",MRIt(H352,M352,V352,N352),IF(N352="PIOGFCPAY450",MAX(60,(0.3*J352)+35),"")))</f>
        <v/>
      </c>
      <c r="CL352" s="205" t="str">
        <f t="shared" si="374"/>
        <v/>
      </c>
      <c r="CM352" s="208">
        <f t="shared" si="375"/>
        <v>0</v>
      </c>
      <c r="CN352" s="440" t="str">
        <f>IFERROR(IF(N352="60PAY900",ADJ60x(CM352),IF(N352="75PAY450",ADJ75x(CM352),IF(N352="PIPAY900",ADJPoTthick(CM352,CL352),IF(N352="PIPAY450",ADJPoTthin(CM352,CL352),IF(N352="OGFConNEW",ADJPoTogfc(CL352),""))))),"must corr")</f>
        <v/>
      </c>
      <c r="CO352" s="441" t="str">
        <f t="shared" si="376"/>
        <v/>
      </c>
      <c r="CQ352" s="205" t="str">
        <f t="shared" si="377"/>
        <v/>
      </c>
      <c r="CR352" s="205" t="str">
        <f>IF(OR(N352="PIPAY450",N352="PIPAY900",N352="PIOGFCPAY450",N352="75OGFCPAY450"),MRIt(J352,M352,V352,N352),IF(N352="OGFConNEW",MRIt(H352,M352,V352,N352),""))</f>
        <v/>
      </c>
      <c r="CS352" s="205" t="str">
        <f t="shared" si="378"/>
        <v/>
      </c>
      <c r="CT352" s="208" t="str">
        <f t="shared" si="379"/>
        <v/>
      </c>
      <c r="CU352" s="440" t="str">
        <f>IFERROR(IF(N352="60PAY900",ADJ60x(CT352),IF(N352="75PAY450",ADJ75x(CT352),IF(N352="PIPAY900",ADJPoTthick(CT352,CS352),IF(N352="PIPAY450",ADJPoTthin(CT352,CS352),IF(N352="OGFConNEW",ADJPoTogfc(CS352),""))))),"must corr")</f>
        <v/>
      </c>
      <c r="CV352" s="442" t="str">
        <f t="shared" si="380"/>
        <v/>
      </c>
      <c r="CW352" s="443"/>
      <c r="CY352" s="207"/>
      <c r="CZ352" s="444" t="s">
        <v>1876</v>
      </c>
      <c r="DA352" s="445" t="str">
        <f>IFERROR(IF(AZ352=TRUE,corval(CO352,CV352),CO352),CZ352)</f>
        <v/>
      </c>
      <c r="DB352" s="205" t="b">
        <f t="shared" si="381"/>
        <v>0</v>
      </c>
      <c r="DC352" s="205" t="b">
        <f t="shared" si="382"/>
        <v>1</v>
      </c>
      <c r="DD352" s="205" t="b">
        <f t="shared" si="383"/>
        <v>1</v>
      </c>
      <c r="DE352" s="446" t="str">
        <f t="shared" si="384"/>
        <v/>
      </c>
      <c r="DG352" s="208" t="str">
        <f t="shared" si="385"/>
        <v/>
      </c>
      <c r="DH352" s="208">
        <f t="shared" si="386"/>
        <v>0</v>
      </c>
      <c r="DI352" s="205" t="e">
        <f t="shared" si="387"/>
        <v>#VALUE!</v>
      </c>
      <c r="DJ352" s="205" t="e">
        <f t="shared" si="388"/>
        <v>#VALUE!</v>
      </c>
      <c r="DK352" s="205" t="e">
        <f t="shared" si="389"/>
        <v>#VALUE!</v>
      </c>
      <c r="DM352" s="208">
        <f t="shared" si="390"/>
        <v>0</v>
      </c>
      <c r="DN352" s="208">
        <f t="shared" si="391"/>
        <v>0</v>
      </c>
      <c r="DO352" s="205">
        <f t="shared" si="392"/>
        <v>75</v>
      </c>
      <c r="DP352" s="205">
        <f t="shared" si="393"/>
        <v>0</v>
      </c>
      <c r="DQ352" s="446" t="e">
        <f t="shared" ca="1" si="394"/>
        <v>#NAME?</v>
      </c>
      <c r="DR352" s="446" t="e">
        <f t="shared" ca="1" si="395"/>
        <v>#NAME?</v>
      </c>
      <c r="DT352" s="208">
        <f t="shared" si="396"/>
        <v>0</v>
      </c>
      <c r="DU352" s="446" t="e">
        <f t="shared" ca="1" si="397"/>
        <v>#NAME?</v>
      </c>
      <c r="DV352" s="446" t="e">
        <f t="shared" ca="1" si="398"/>
        <v>#NAME?</v>
      </c>
    </row>
    <row r="353" spans="1:126" ht="15" customHeight="1" x14ac:dyDescent="0.25">
      <c r="A353" s="448" t="str">
        <f>IFERROR(ROUNDUP(IF(OR(N353="PIPAY450",N353="PIPAY900"),MRIt(J353,M353,V353,N353),IF(N353="PIOGFCPAY450",MAX(60,(0.3*J353)+35),"")),1),"")</f>
        <v/>
      </c>
      <c r="B353" s="413">
        <v>331</v>
      </c>
      <c r="C353" s="414"/>
      <c r="D353" s="449"/>
      <c r="E353" s="416" t="str">
        <f>IF('EXIST IP'!A332="","",'EXIST IP'!A332)</f>
        <v/>
      </c>
      <c r="F353" s="450" t="str">
        <f>IF('EXIST IP'!B332="","",'EXIST IP'!B332)</f>
        <v/>
      </c>
      <c r="G353" s="450" t="str">
        <f>IF('EXIST IP'!C332="","",'EXIST IP'!C332)</f>
        <v/>
      </c>
      <c r="H353" s="418" t="str">
        <f>IF('EXIST IP'!D332="","",'EXIST IP'!D332)</f>
        <v/>
      </c>
      <c r="I353" s="451" t="str">
        <f>IF(BASELINE!D332="","",BASELINE!D332)</f>
        <v/>
      </c>
      <c r="J353" s="420"/>
      <c r="K353" s="421"/>
      <c r="L353" s="422" t="str">
        <f>IF(FINAL!D332=0,"",FINAL!D332)</f>
        <v/>
      </c>
      <c r="M353" s="421"/>
      <c r="N353" s="421"/>
      <c r="O353" s="421"/>
      <c r="P353" s="423" t="str">
        <f t="shared" si="362"/>
        <v/>
      </c>
      <c r="Q353" s="424" t="str">
        <f t="shared" si="363"/>
        <v/>
      </c>
      <c r="R353" s="456"/>
      <c r="S353" s="452" t="str">
        <f t="shared" si="339"/>
        <v/>
      </c>
      <c r="T353" s="427" t="str">
        <f>IF(OR(BASELINE!I332&gt;BASELINE!J332,FINAL!I332&gt;FINAL!J332),"M.D.","")</f>
        <v/>
      </c>
      <c r="U353" s="428" t="str">
        <f t="shared" si="364"/>
        <v/>
      </c>
      <c r="V353" s="429" t="str">
        <f t="shared" si="365"/>
        <v/>
      </c>
      <c r="W353" s="429" t="str">
        <f t="shared" si="366"/>
        <v/>
      </c>
      <c r="X353" s="430" t="str">
        <f t="shared" si="340"/>
        <v/>
      </c>
      <c r="Y353" s="429" t="str">
        <f t="shared" si="341"/>
        <v/>
      </c>
      <c r="Z353" s="429" t="str">
        <f t="shared" si="342"/>
        <v/>
      </c>
      <c r="AA353" s="429" t="str">
        <f t="shared" si="343"/>
        <v/>
      </c>
      <c r="AB353" s="429" t="str">
        <f t="shared" si="344"/>
        <v/>
      </c>
      <c r="AC353" s="429" t="str">
        <f t="shared" si="345"/>
        <v/>
      </c>
      <c r="AD353" s="429" t="str">
        <f t="shared" si="346"/>
        <v/>
      </c>
      <c r="AE353" s="429" t="str">
        <f t="shared" si="367"/>
        <v/>
      </c>
      <c r="AF353" s="429" t="str">
        <f t="shared" si="357"/>
        <v/>
      </c>
      <c r="AG353" s="429" t="str">
        <f t="shared" si="347"/>
        <v/>
      </c>
      <c r="AH353" s="429" t="str">
        <f t="shared" si="348"/>
        <v/>
      </c>
      <c r="AI353" s="431" t="str">
        <f t="shared" si="358"/>
        <v/>
      </c>
      <c r="AJ353" s="429" t="str">
        <f t="shared" si="368"/>
        <v/>
      </c>
      <c r="AK353" s="429" t="str">
        <f t="shared" si="369"/>
        <v/>
      </c>
      <c r="AL353" s="429" t="str">
        <f t="shared" si="370"/>
        <v/>
      </c>
      <c r="AM353" s="429" t="str">
        <f t="shared" si="371"/>
        <v/>
      </c>
      <c r="AN353" s="432"/>
      <c r="AO353" s="432"/>
      <c r="AP353" s="205"/>
      <c r="AQ353" s="205"/>
      <c r="AR353" s="205"/>
      <c r="AS353" s="205"/>
      <c r="AT353" s="205"/>
      <c r="AU353" s="205"/>
      <c r="AV353" s="205"/>
      <c r="AW353" s="205"/>
      <c r="AX353" s="205"/>
      <c r="AY353" s="205"/>
      <c r="AZ353" s="432"/>
      <c r="BU353" s="152">
        <v>331</v>
      </c>
      <c r="BV353" s="433" t="str">
        <f t="shared" si="359"/>
        <v/>
      </c>
      <c r="BW353" s="433" t="str">
        <f t="shared" si="360"/>
        <v/>
      </c>
      <c r="BX353" s="434" t="str">
        <f t="shared" si="361"/>
        <v/>
      </c>
      <c r="BY353" s="205" t="str">
        <f t="shared" si="349"/>
        <v/>
      </c>
      <c r="BZ353" s="205" t="str">
        <f t="shared" si="350"/>
        <v/>
      </c>
      <c r="CA353" s="207" t="str">
        <f t="shared" si="351"/>
        <v/>
      </c>
      <c r="CB353" s="453" t="str">
        <f>IF(BY353="","",COUNTIF(BY$23:BY352,"&lt;1")+1)</f>
        <v/>
      </c>
      <c r="CC353" s="205" t="str">
        <f t="shared" si="352"/>
        <v/>
      </c>
      <c r="CD353" s="436" t="str">
        <f t="shared" si="353"/>
        <v/>
      </c>
      <c r="CE353" s="433" t="str">
        <f t="shared" si="356"/>
        <v/>
      </c>
      <c r="CF353" s="438" t="str">
        <f t="shared" si="354"/>
        <v/>
      </c>
      <c r="CG353" s="433" t="str">
        <f t="shared" si="355"/>
        <v/>
      </c>
      <c r="CH353" s="439"/>
      <c r="CI353" s="205" t="str">
        <f t="shared" si="372"/>
        <v/>
      </c>
      <c r="CJ353" s="205" t="str">
        <f t="shared" si="373"/>
        <v/>
      </c>
      <c r="CK353" s="205" t="str">
        <f>IF(OR(N353="PIPAY450",N353="PIPAY900"),MRIt(J353,M353,V353,N353),IF(N353="OGFConNEW",MRIt(H353,M353,V353,N353),IF(N353="PIOGFCPAY450",MAX(60,(0.3*J353)+35),"")))</f>
        <v/>
      </c>
      <c r="CL353" s="205" t="str">
        <f t="shared" si="374"/>
        <v/>
      </c>
      <c r="CM353" s="208">
        <f t="shared" si="375"/>
        <v>0</v>
      </c>
      <c r="CN353" s="440" t="str">
        <f>IFERROR(IF(N353="60PAY900",ADJ60x(CM353),IF(N353="75PAY450",ADJ75x(CM353),IF(N353="PIPAY900",ADJPoTthick(CM353,CL353),IF(N353="PIPAY450",ADJPoTthin(CM353,CL353),IF(N353="OGFConNEW",ADJPoTogfc(CL353),""))))),"must corr")</f>
        <v/>
      </c>
      <c r="CO353" s="441" t="str">
        <f t="shared" si="376"/>
        <v/>
      </c>
      <c r="CQ353" s="205" t="str">
        <f t="shared" si="377"/>
        <v/>
      </c>
      <c r="CR353" s="205" t="str">
        <f>IF(OR(N353="PIPAY450",N353="PIPAY900",N353="PIOGFCPAY450",N353="75OGFCPAY450"),MRIt(J353,M353,V353,N353),IF(N353="OGFConNEW",MRIt(H353,M353,V353,N353),""))</f>
        <v/>
      </c>
      <c r="CS353" s="205" t="str">
        <f t="shared" si="378"/>
        <v/>
      </c>
      <c r="CT353" s="208" t="str">
        <f t="shared" si="379"/>
        <v/>
      </c>
      <c r="CU353" s="440" t="str">
        <f>IFERROR(IF(N353="60PAY900",ADJ60x(CT353),IF(N353="75PAY450",ADJ75x(CT353),IF(N353="PIPAY900",ADJPoTthick(CT353,CS353),IF(N353="PIPAY450",ADJPoTthin(CT353,CS353),IF(N353="OGFConNEW",ADJPoTogfc(CS353),""))))),"must corr")</f>
        <v/>
      </c>
      <c r="CV353" s="442" t="str">
        <f t="shared" si="380"/>
        <v/>
      </c>
      <c r="CW353" s="443"/>
      <c r="CY353" s="207"/>
      <c r="CZ353" s="444" t="s">
        <v>1876</v>
      </c>
      <c r="DA353" s="445" t="str">
        <f>IFERROR(IF(AZ353=TRUE,corval(CO353,CV353),CO353),CZ353)</f>
        <v/>
      </c>
      <c r="DB353" s="205" t="b">
        <f t="shared" si="381"/>
        <v>0</v>
      </c>
      <c r="DC353" s="205" t="b">
        <f t="shared" si="382"/>
        <v>1</v>
      </c>
      <c r="DD353" s="205" t="b">
        <f t="shared" si="383"/>
        <v>1</v>
      </c>
      <c r="DE353" s="446" t="str">
        <f t="shared" si="384"/>
        <v/>
      </c>
      <c r="DG353" s="208" t="str">
        <f t="shared" si="385"/>
        <v/>
      </c>
      <c r="DH353" s="208">
        <f t="shared" si="386"/>
        <v>0</v>
      </c>
      <c r="DI353" s="205" t="e">
        <f t="shared" si="387"/>
        <v>#VALUE!</v>
      </c>
      <c r="DJ353" s="205" t="e">
        <f t="shared" si="388"/>
        <v>#VALUE!</v>
      </c>
      <c r="DK353" s="205" t="e">
        <f t="shared" si="389"/>
        <v>#VALUE!</v>
      </c>
      <c r="DM353" s="208">
        <f t="shared" si="390"/>
        <v>0</v>
      </c>
      <c r="DN353" s="208">
        <f t="shared" si="391"/>
        <v>0</v>
      </c>
      <c r="DO353" s="205">
        <f t="shared" si="392"/>
        <v>75</v>
      </c>
      <c r="DP353" s="205">
        <f t="shared" si="393"/>
        <v>0</v>
      </c>
      <c r="DQ353" s="446" t="e">
        <f t="shared" ca="1" si="394"/>
        <v>#NAME?</v>
      </c>
      <c r="DR353" s="446" t="e">
        <f t="shared" ca="1" si="395"/>
        <v>#NAME?</v>
      </c>
      <c r="DT353" s="208">
        <f t="shared" si="396"/>
        <v>0</v>
      </c>
      <c r="DU353" s="446" t="e">
        <f t="shared" ca="1" si="397"/>
        <v>#NAME?</v>
      </c>
      <c r="DV353" s="446" t="e">
        <f t="shared" ca="1" si="398"/>
        <v>#NAME?</v>
      </c>
    </row>
    <row r="354" spans="1:126" ht="16.5" thickBot="1" x14ac:dyDescent="0.3">
      <c r="A354" s="448" t="str">
        <f>IFERROR(ROUNDUP(IF(OR(N354="PIPAY450",N354="PIPAY900"),MRIt(J354,M354,V354,N354),IF(N354="PIOGFCPAY450",MAX(60,(0.3*J354)+35),"")),1),"")</f>
        <v/>
      </c>
      <c r="B354" s="413">
        <v>332</v>
      </c>
      <c r="C354" s="414"/>
      <c r="D354" s="449"/>
      <c r="E354" s="457" t="str">
        <f>IF('EXIST IP'!A333="","",'EXIST IP'!A333)</f>
        <v/>
      </c>
      <c r="F354" s="458" t="str">
        <f>IF('EXIST IP'!B333="","",'EXIST IP'!B333)</f>
        <v/>
      </c>
      <c r="G354" s="458" t="str">
        <f>IF('EXIST IP'!C333="","",'EXIST IP'!C333)</f>
        <v/>
      </c>
      <c r="H354" s="459" t="str">
        <f>IF('EXIST IP'!D333="","",'EXIST IP'!D333)</f>
        <v/>
      </c>
      <c r="I354" s="460" t="str">
        <f>IF(BASELINE!D333="","",BASELINE!D333)</f>
        <v/>
      </c>
      <c r="J354" s="420"/>
      <c r="K354" s="421"/>
      <c r="L354" s="422" t="str">
        <f>IF(FINAL!D333=0,"",FINAL!D333)</f>
        <v/>
      </c>
      <c r="M354" s="421"/>
      <c r="N354" s="421"/>
      <c r="O354" s="421"/>
      <c r="P354" s="423" t="str">
        <f t="shared" si="362"/>
        <v/>
      </c>
      <c r="Q354" s="424" t="str">
        <f t="shared" si="363"/>
        <v/>
      </c>
      <c r="R354" s="456"/>
      <c r="S354" s="452" t="str">
        <f t="shared" si="339"/>
        <v/>
      </c>
      <c r="T354" s="427" t="str">
        <f>IF(OR(BASELINE!I333&gt;BASELINE!J333,FINAL!I333&gt;FINAL!J333),"M.D.","")</f>
        <v/>
      </c>
      <c r="U354" s="428" t="str">
        <f t="shared" si="364"/>
        <v/>
      </c>
      <c r="V354" s="429" t="str">
        <f t="shared" si="365"/>
        <v/>
      </c>
      <c r="W354" s="429" t="str">
        <f t="shared" si="366"/>
        <v/>
      </c>
      <c r="X354" s="430" t="str">
        <f t="shared" si="340"/>
        <v/>
      </c>
      <c r="Y354" s="429" t="str">
        <f t="shared" si="341"/>
        <v/>
      </c>
      <c r="Z354" s="429" t="str">
        <f t="shared" si="342"/>
        <v/>
      </c>
      <c r="AA354" s="429" t="str">
        <f t="shared" si="343"/>
        <v/>
      </c>
      <c r="AB354" s="429" t="str">
        <f t="shared" si="344"/>
        <v/>
      </c>
      <c r="AC354" s="429" t="str">
        <f t="shared" si="345"/>
        <v/>
      </c>
      <c r="AD354" s="429" t="str">
        <f t="shared" si="346"/>
        <v/>
      </c>
      <c r="AE354" s="429" t="str">
        <f t="shared" si="367"/>
        <v/>
      </c>
      <c r="AF354" s="429" t="str">
        <f t="shared" si="357"/>
        <v/>
      </c>
      <c r="AG354" s="429" t="str">
        <f t="shared" si="347"/>
        <v/>
      </c>
      <c r="AH354" s="429" t="str">
        <f t="shared" si="348"/>
        <v/>
      </c>
      <c r="AI354" s="431" t="str">
        <f t="shared" si="358"/>
        <v/>
      </c>
      <c r="AJ354" s="429" t="str">
        <f t="shared" si="368"/>
        <v/>
      </c>
      <c r="AK354" s="429" t="str">
        <f t="shared" si="369"/>
        <v/>
      </c>
      <c r="AL354" s="429" t="str">
        <f t="shared" si="370"/>
        <v/>
      </c>
      <c r="AM354" s="429" t="str">
        <f t="shared" si="371"/>
        <v/>
      </c>
      <c r="AN354" s="432"/>
      <c r="AO354" s="432"/>
      <c r="AP354" s="205"/>
      <c r="AQ354" s="205"/>
      <c r="AR354" s="205"/>
      <c r="AS354" s="205"/>
      <c r="AT354" s="205"/>
      <c r="AU354" s="205"/>
      <c r="AV354" s="205"/>
      <c r="AW354" s="205"/>
      <c r="AX354" s="205"/>
      <c r="AY354" s="205"/>
      <c r="AZ354" s="432"/>
      <c r="BU354" s="152">
        <v>332</v>
      </c>
      <c r="BV354" s="433" t="str">
        <f t="shared" si="359"/>
        <v/>
      </c>
      <c r="BW354" s="433" t="str">
        <f t="shared" si="360"/>
        <v/>
      </c>
      <c r="BX354" s="434" t="str">
        <f t="shared" si="361"/>
        <v/>
      </c>
      <c r="BY354" s="205" t="str">
        <f t="shared" si="349"/>
        <v/>
      </c>
      <c r="BZ354" s="205" t="str">
        <f t="shared" si="350"/>
        <v/>
      </c>
      <c r="CA354" s="207" t="str">
        <f t="shared" si="351"/>
        <v/>
      </c>
      <c r="CB354" s="453" t="str">
        <f>IF(BY354="","",COUNTIF(BY$23:BY353,"&lt;1")+1)</f>
        <v/>
      </c>
      <c r="CC354" s="205" t="str">
        <f t="shared" si="352"/>
        <v/>
      </c>
      <c r="CD354" s="436" t="str">
        <f t="shared" si="353"/>
        <v/>
      </c>
      <c r="CE354" s="433" t="str">
        <f t="shared" si="356"/>
        <v/>
      </c>
      <c r="CF354" s="438" t="str">
        <f t="shared" si="354"/>
        <v/>
      </c>
      <c r="CG354" s="433" t="str">
        <f t="shared" si="355"/>
        <v/>
      </c>
      <c r="CH354" s="439"/>
      <c r="CI354" s="205" t="str">
        <f t="shared" si="372"/>
        <v/>
      </c>
      <c r="CJ354" s="205" t="str">
        <f t="shared" si="373"/>
        <v/>
      </c>
      <c r="CK354" s="205" t="str">
        <f>IF(OR(N354="PIPAY450",N354="PIPAY900"),MRIt(J354,M354,V354,N354),IF(N354="OGFConNEW",MRIt(H354,M354,V354,N354),IF(N354="PIOGFCPAY450",MAX(60,(0.3*J354)+35),"")))</f>
        <v/>
      </c>
      <c r="CL354" s="205" t="str">
        <f t="shared" si="374"/>
        <v/>
      </c>
      <c r="CM354" s="208">
        <f t="shared" si="375"/>
        <v>0</v>
      </c>
      <c r="CN354" s="440" t="str">
        <f>IFERROR(IF(N354="60PAY900",ADJ60x(CM354),IF(N354="75PAY450",ADJ75x(CM354),IF(N354="PIPAY900",ADJPoTthick(CM354,CL354),IF(N354="PIPAY450",ADJPoTthin(CM354,CL354),IF(N354="OGFConNEW",ADJPoTogfc(CL354),""))))),"must corr")</f>
        <v/>
      </c>
      <c r="CO354" s="441" t="str">
        <f t="shared" si="376"/>
        <v/>
      </c>
      <c r="CQ354" s="205" t="str">
        <f t="shared" si="377"/>
        <v/>
      </c>
      <c r="CR354" s="205" t="str">
        <f>IF(OR(N354="PIPAY450",N354="PIPAY900",N354="PIOGFCPAY450",N354="75OGFCPAY450"),MRIt(J354,M354,V354,N354),IF(N354="OGFConNEW",MRIt(H354,M354,V354,N354),""))</f>
        <v/>
      </c>
      <c r="CS354" s="205" t="str">
        <f t="shared" si="378"/>
        <v/>
      </c>
      <c r="CT354" s="208" t="str">
        <f t="shared" si="379"/>
        <v/>
      </c>
      <c r="CU354" s="440" t="str">
        <f>IFERROR(IF(N354="60PAY900",ADJ60x(CT354),IF(N354="75PAY450",ADJ75x(CT354),IF(N354="PIPAY900",ADJPoTthick(CT354,CS354),IF(N354="PIPAY450",ADJPoTthin(CT354,CS354),IF(N354="OGFConNEW",ADJPoTogfc(CS354),""))))),"must corr")</f>
        <v/>
      </c>
      <c r="CV354" s="442" t="str">
        <f t="shared" si="380"/>
        <v/>
      </c>
      <c r="CW354" s="443"/>
      <c r="CY354" s="207"/>
      <c r="CZ354" s="444" t="s">
        <v>1876</v>
      </c>
      <c r="DA354" s="445" t="str">
        <f>IFERROR(IF(AZ354=TRUE,corval(CO354,CV354),CO354),CZ354)</f>
        <v/>
      </c>
      <c r="DB354" s="205" t="b">
        <f t="shared" si="381"/>
        <v>0</v>
      </c>
      <c r="DC354" s="205" t="b">
        <f t="shared" si="382"/>
        <v>1</v>
      </c>
      <c r="DD354" s="205" t="b">
        <f t="shared" si="383"/>
        <v>1</v>
      </c>
      <c r="DE354" s="446" t="str">
        <f t="shared" si="384"/>
        <v/>
      </c>
      <c r="DG354" s="208" t="str">
        <f t="shared" si="385"/>
        <v/>
      </c>
      <c r="DH354" s="208">
        <f t="shared" si="386"/>
        <v>0</v>
      </c>
      <c r="DI354" s="205" t="e">
        <f t="shared" si="387"/>
        <v>#VALUE!</v>
      </c>
      <c r="DJ354" s="205" t="e">
        <f t="shared" si="388"/>
        <v>#VALUE!</v>
      </c>
      <c r="DK354" s="205" t="e">
        <f t="shared" si="389"/>
        <v>#VALUE!</v>
      </c>
      <c r="DM354" s="208">
        <f t="shared" si="390"/>
        <v>0</v>
      </c>
      <c r="DN354" s="208">
        <f t="shared" si="391"/>
        <v>0</v>
      </c>
      <c r="DO354" s="205">
        <f t="shared" si="392"/>
        <v>75</v>
      </c>
      <c r="DP354" s="205">
        <f t="shared" si="393"/>
        <v>0</v>
      </c>
      <c r="DQ354" s="446" t="e">
        <f t="shared" ca="1" si="394"/>
        <v>#NAME?</v>
      </c>
      <c r="DR354" s="446" t="e">
        <f t="shared" ca="1" si="395"/>
        <v>#NAME?</v>
      </c>
      <c r="DT354" s="208">
        <f t="shared" si="396"/>
        <v>0</v>
      </c>
      <c r="DU354" s="446" t="e">
        <f t="shared" ca="1" si="397"/>
        <v>#NAME?</v>
      </c>
      <c r="DV354" s="446" t="e">
        <f t="shared" ca="1" si="398"/>
        <v>#NAME?</v>
      </c>
    </row>
    <row r="355" spans="1:126" ht="15.75" x14ac:dyDescent="0.25">
      <c r="A355" s="448" t="str">
        <f>IFERROR(ROUNDUP(IF(OR(N355="PIPAY450",N355="PIPAY900"),MRIt(J355,M355,V355,N355),IF(N355="PIOGFCPAY450",MAX(60,(0.3*J355)+35),"")),1),"")</f>
        <v/>
      </c>
      <c r="B355" s="413">
        <v>333</v>
      </c>
      <c r="C355" s="414"/>
      <c r="D355" s="449"/>
      <c r="E355" s="416" t="str">
        <f>IF('EXIST IP'!A334="","",'EXIST IP'!A334)</f>
        <v/>
      </c>
      <c r="F355" s="450" t="str">
        <f>IF('EXIST IP'!B334="","",'EXIST IP'!B334)</f>
        <v/>
      </c>
      <c r="G355" s="450" t="str">
        <f>IF('EXIST IP'!C334="","",'EXIST IP'!C334)</f>
        <v/>
      </c>
      <c r="H355" s="418" t="str">
        <f>IF('EXIST IP'!D334="","",'EXIST IP'!D334)</f>
        <v/>
      </c>
      <c r="I355" s="451" t="str">
        <f>IF(BASELINE!D334="","",BASELINE!D334)</f>
        <v/>
      </c>
      <c r="J355" s="420"/>
      <c r="K355" s="421"/>
      <c r="L355" s="422" t="str">
        <f>IF(FINAL!D334=0,"",FINAL!D334)</f>
        <v/>
      </c>
      <c r="M355" s="421"/>
      <c r="N355" s="421"/>
      <c r="O355" s="421"/>
      <c r="P355" s="423" t="str">
        <f t="shared" si="362"/>
        <v/>
      </c>
      <c r="Q355" s="424" t="str">
        <f t="shared" si="363"/>
        <v/>
      </c>
      <c r="R355" s="456"/>
      <c r="S355" s="452" t="str">
        <f t="shared" si="339"/>
        <v/>
      </c>
      <c r="T355" s="427" t="str">
        <f>IF(OR(BASELINE!I334&gt;BASELINE!J334,FINAL!I334&gt;FINAL!J334),"M.D.","")</f>
        <v/>
      </c>
      <c r="U355" s="428" t="str">
        <f t="shared" si="364"/>
        <v/>
      </c>
      <c r="V355" s="429" t="str">
        <f t="shared" si="365"/>
        <v/>
      </c>
      <c r="W355" s="429" t="str">
        <f t="shared" si="366"/>
        <v/>
      </c>
      <c r="X355" s="430" t="str">
        <f t="shared" si="340"/>
        <v/>
      </c>
      <c r="Y355" s="429" t="str">
        <f t="shared" si="341"/>
        <v/>
      </c>
      <c r="Z355" s="429" t="str">
        <f t="shared" si="342"/>
        <v/>
      </c>
      <c r="AA355" s="429" t="str">
        <f t="shared" si="343"/>
        <v/>
      </c>
      <c r="AB355" s="429" t="str">
        <f t="shared" si="344"/>
        <v/>
      </c>
      <c r="AC355" s="429" t="str">
        <f t="shared" si="345"/>
        <v/>
      </c>
      <c r="AD355" s="429" t="str">
        <f t="shared" si="346"/>
        <v/>
      </c>
      <c r="AE355" s="429" t="str">
        <f t="shared" si="367"/>
        <v/>
      </c>
      <c r="AF355" s="429" t="str">
        <f t="shared" si="357"/>
        <v/>
      </c>
      <c r="AG355" s="429" t="str">
        <f t="shared" si="347"/>
        <v/>
      </c>
      <c r="AH355" s="429" t="str">
        <f t="shared" si="348"/>
        <v/>
      </c>
      <c r="AI355" s="431" t="str">
        <f t="shared" si="358"/>
        <v/>
      </c>
      <c r="AJ355" s="429" t="str">
        <f t="shared" si="368"/>
        <v/>
      </c>
      <c r="AK355" s="429" t="str">
        <f t="shared" si="369"/>
        <v/>
      </c>
      <c r="AL355" s="429" t="str">
        <f t="shared" si="370"/>
        <v/>
      </c>
      <c r="AM355" s="429" t="str">
        <f t="shared" si="371"/>
        <v/>
      </c>
      <c r="AN355" s="432"/>
      <c r="AO355" s="432"/>
      <c r="AP355" s="205"/>
      <c r="AQ355" s="205"/>
      <c r="AR355" s="205"/>
      <c r="AS355" s="205"/>
      <c r="AT355" s="205"/>
      <c r="AU355" s="205"/>
      <c r="AV355" s="205"/>
      <c r="AW355" s="205"/>
      <c r="AX355" s="205"/>
      <c r="AY355" s="205"/>
      <c r="AZ355" s="432"/>
      <c r="BU355" s="152">
        <v>333</v>
      </c>
      <c r="BV355" s="433" t="str">
        <f t="shared" si="359"/>
        <v/>
      </c>
      <c r="BW355" s="433" t="str">
        <f t="shared" si="360"/>
        <v/>
      </c>
      <c r="BX355" s="434" t="str">
        <f t="shared" si="361"/>
        <v/>
      </c>
      <c r="BY355" s="205" t="str">
        <f t="shared" si="349"/>
        <v/>
      </c>
      <c r="BZ355" s="205" t="str">
        <f t="shared" si="350"/>
        <v/>
      </c>
      <c r="CA355" s="207" t="str">
        <f t="shared" si="351"/>
        <v/>
      </c>
      <c r="CB355" s="453" t="str">
        <f>IF(BY355="","",COUNTIF(BY$23:BY354,"&lt;1")+1)</f>
        <v/>
      </c>
      <c r="CC355" s="205" t="str">
        <f t="shared" si="352"/>
        <v/>
      </c>
      <c r="CD355" s="436" t="str">
        <f t="shared" si="353"/>
        <v/>
      </c>
      <c r="CE355" s="433" t="str">
        <f t="shared" si="356"/>
        <v/>
      </c>
      <c r="CF355" s="438" t="str">
        <f t="shared" si="354"/>
        <v/>
      </c>
      <c r="CG355" s="433" t="str">
        <f t="shared" si="355"/>
        <v/>
      </c>
      <c r="CH355" s="439"/>
      <c r="CI355" s="205" t="str">
        <f t="shared" si="372"/>
        <v/>
      </c>
      <c r="CJ355" s="205" t="str">
        <f t="shared" si="373"/>
        <v/>
      </c>
      <c r="CK355" s="205" t="str">
        <f>IF(OR(N355="PIPAY450",N355="PIPAY900"),MRIt(J355,M355,V355,N355),IF(N355="OGFConNEW",MRIt(H355,M355,V355,N355),IF(N355="PIOGFCPAY450",MAX(60,(0.3*J355)+35),"")))</f>
        <v/>
      </c>
      <c r="CL355" s="205" t="str">
        <f t="shared" si="374"/>
        <v/>
      </c>
      <c r="CM355" s="208">
        <f t="shared" si="375"/>
        <v>0</v>
      </c>
      <c r="CN355" s="440" t="str">
        <f>IFERROR(IF(N355="60PAY900",ADJ60x(CM355),IF(N355="75PAY450",ADJ75x(CM355),IF(N355="PIPAY900",ADJPoTthick(CM355,CL355),IF(N355="PIPAY450",ADJPoTthin(CM355,CL355),IF(N355="OGFConNEW",ADJPoTogfc(CL355),""))))),"must corr")</f>
        <v/>
      </c>
      <c r="CO355" s="441" t="str">
        <f t="shared" si="376"/>
        <v/>
      </c>
      <c r="CQ355" s="205" t="str">
        <f t="shared" si="377"/>
        <v/>
      </c>
      <c r="CR355" s="205" t="str">
        <f>IF(OR(N355="PIPAY450",N355="PIPAY900",N355="PIOGFCPAY450",N355="75OGFCPAY450"),MRIt(J355,M355,V355,N355),IF(N355="OGFConNEW",MRIt(H355,M355,V355,N355),""))</f>
        <v/>
      </c>
      <c r="CS355" s="205" t="str">
        <f t="shared" si="378"/>
        <v/>
      </c>
      <c r="CT355" s="208" t="str">
        <f t="shared" si="379"/>
        <v/>
      </c>
      <c r="CU355" s="440" t="str">
        <f>IFERROR(IF(N355="60PAY900",ADJ60x(CT355),IF(N355="75PAY450",ADJ75x(CT355),IF(N355="PIPAY900",ADJPoTthick(CT355,CS355),IF(N355="PIPAY450",ADJPoTthin(CT355,CS355),IF(N355="OGFConNEW",ADJPoTogfc(CS355),""))))),"must corr")</f>
        <v/>
      </c>
      <c r="CV355" s="442" t="str">
        <f t="shared" si="380"/>
        <v/>
      </c>
      <c r="CW355" s="443"/>
      <c r="CY355" s="207"/>
      <c r="CZ355" s="444" t="s">
        <v>1876</v>
      </c>
      <c r="DA355" s="445" t="str">
        <f>IFERROR(IF(AZ355=TRUE,corval(CO355,CV355),CO355),CZ355)</f>
        <v/>
      </c>
      <c r="DB355" s="205" t="b">
        <f t="shared" si="381"/>
        <v>0</v>
      </c>
      <c r="DC355" s="205" t="b">
        <f t="shared" si="382"/>
        <v>1</v>
      </c>
      <c r="DD355" s="205" t="b">
        <f t="shared" si="383"/>
        <v>1</v>
      </c>
      <c r="DE355" s="446" t="str">
        <f t="shared" si="384"/>
        <v/>
      </c>
      <c r="DG355" s="208" t="str">
        <f t="shared" si="385"/>
        <v/>
      </c>
      <c r="DH355" s="208">
        <f t="shared" si="386"/>
        <v>0</v>
      </c>
      <c r="DI355" s="205" t="e">
        <f t="shared" si="387"/>
        <v>#VALUE!</v>
      </c>
      <c r="DJ355" s="205" t="e">
        <f t="shared" si="388"/>
        <v>#VALUE!</v>
      </c>
      <c r="DK355" s="205" t="e">
        <f t="shared" si="389"/>
        <v>#VALUE!</v>
      </c>
      <c r="DM355" s="208">
        <f t="shared" si="390"/>
        <v>0</v>
      </c>
      <c r="DN355" s="208">
        <f t="shared" si="391"/>
        <v>0</v>
      </c>
      <c r="DO355" s="205">
        <f t="shared" si="392"/>
        <v>75</v>
      </c>
      <c r="DP355" s="205">
        <f t="shared" si="393"/>
        <v>0</v>
      </c>
      <c r="DQ355" s="446" t="e">
        <f t="shared" ca="1" si="394"/>
        <v>#NAME?</v>
      </c>
      <c r="DR355" s="446" t="e">
        <f t="shared" ca="1" si="395"/>
        <v>#NAME?</v>
      </c>
      <c r="DT355" s="208">
        <f t="shared" si="396"/>
        <v>0</v>
      </c>
      <c r="DU355" s="446" t="e">
        <f t="shared" ca="1" si="397"/>
        <v>#NAME?</v>
      </c>
      <c r="DV355" s="446" t="e">
        <f t="shared" ca="1" si="398"/>
        <v>#NAME?</v>
      </c>
    </row>
    <row r="356" spans="1:126" ht="15.75" customHeight="1" thickBot="1" x14ac:dyDescent="0.3">
      <c r="A356" s="448" t="str">
        <f>IFERROR(ROUNDUP(IF(OR(N356="PIPAY450",N356="PIPAY900"),MRIt(J356,M356,V356,N356),IF(N356="PIOGFCPAY450",MAX(60,(0.3*J356)+35),"")),1),"")</f>
        <v/>
      </c>
      <c r="B356" s="413">
        <v>334</v>
      </c>
      <c r="C356" s="414"/>
      <c r="D356" s="449"/>
      <c r="E356" s="457" t="str">
        <f>IF('EXIST IP'!A335="","",'EXIST IP'!A335)</f>
        <v/>
      </c>
      <c r="F356" s="458" t="str">
        <f>IF('EXIST IP'!B335="","",'EXIST IP'!B335)</f>
        <v/>
      </c>
      <c r="G356" s="458" t="str">
        <f>IF('EXIST IP'!C335="","",'EXIST IP'!C335)</f>
        <v/>
      </c>
      <c r="H356" s="459" t="str">
        <f>IF('EXIST IP'!D335="","",'EXIST IP'!D335)</f>
        <v/>
      </c>
      <c r="I356" s="460" t="str">
        <f>IF(BASELINE!D335="","",BASELINE!D335)</f>
        <v/>
      </c>
      <c r="J356" s="420"/>
      <c r="K356" s="421"/>
      <c r="L356" s="422" t="str">
        <f>IF(FINAL!D335=0,"",FINAL!D335)</f>
        <v/>
      </c>
      <c r="M356" s="421"/>
      <c r="N356" s="421"/>
      <c r="O356" s="421"/>
      <c r="P356" s="423" t="str">
        <f t="shared" si="362"/>
        <v/>
      </c>
      <c r="Q356" s="424" t="str">
        <f t="shared" si="363"/>
        <v/>
      </c>
      <c r="R356" s="456"/>
      <c r="S356" s="452" t="str">
        <f t="shared" si="339"/>
        <v/>
      </c>
      <c r="T356" s="427" t="str">
        <f>IF(OR(BASELINE!I335&gt;BASELINE!J335,FINAL!I335&gt;FINAL!J335),"M.D.","")</f>
        <v/>
      </c>
      <c r="U356" s="428" t="str">
        <f t="shared" si="364"/>
        <v/>
      </c>
      <c r="V356" s="429" t="str">
        <f t="shared" si="365"/>
        <v/>
      </c>
      <c r="W356" s="429" t="str">
        <f t="shared" si="366"/>
        <v/>
      </c>
      <c r="X356" s="430" t="str">
        <f t="shared" si="340"/>
        <v/>
      </c>
      <c r="Y356" s="429" t="str">
        <f t="shared" si="341"/>
        <v/>
      </c>
      <c r="Z356" s="429" t="str">
        <f t="shared" si="342"/>
        <v/>
      </c>
      <c r="AA356" s="429" t="str">
        <f t="shared" si="343"/>
        <v/>
      </c>
      <c r="AB356" s="429" t="str">
        <f t="shared" si="344"/>
        <v/>
      </c>
      <c r="AC356" s="429" t="str">
        <f t="shared" si="345"/>
        <v/>
      </c>
      <c r="AD356" s="429" t="str">
        <f t="shared" si="346"/>
        <v/>
      </c>
      <c r="AE356" s="429" t="str">
        <f t="shared" si="367"/>
        <v/>
      </c>
      <c r="AF356" s="429" t="str">
        <f t="shared" si="357"/>
        <v/>
      </c>
      <c r="AG356" s="429" t="str">
        <f t="shared" si="347"/>
        <v/>
      </c>
      <c r="AH356" s="429" t="str">
        <f t="shared" si="348"/>
        <v/>
      </c>
      <c r="AI356" s="431" t="str">
        <f t="shared" si="358"/>
        <v/>
      </c>
      <c r="AJ356" s="429" t="str">
        <f t="shared" si="368"/>
        <v/>
      </c>
      <c r="AK356" s="429" t="str">
        <f t="shared" si="369"/>
        <v/>
      </c>
      <c r="AL356" s="429" t="str">
        <f t="shared" si="370"/>
        <v/>
      </c>
      <c r="AM356" s="429" t="str">
        <f t="shared" si="371"/>
        <v/>
      </c>
      <c r="AN356" s="432"/>
      <c r="AO356" s="432"/>
      <c r="AP356" s="205"/>
      <c r="AQ356" s="205"/>
      <c r="AR356" s="205"/>
      <c r="AS356" s="205"/>
      <c r="AT356" s="205"/>
      <c r="AU356" s="205"/>
      <c r="AV356" s="205"/>
      <c r="AW356" s="205"/>
      <c r="AX356" s="205"/>
      <c r="AY356" s="205"/>
      <c r="AZ356" s="432"/>
      <c r="BU356" s="152">
        <v>334</v>
      </c>
      <c r="BV356" s="433" t="str">
        <f t="shared" si="359"/>
        <v/>
      </c>
      <c r="BW356" s="433" t="str">
        <f t="shared" si="360"/>
        <v/>
      </c>
      <c r="BX356" s="434" t="str">
        <f t="shared" si="361"/>
        <v/>
      </c>
      <c r="BY356" s="205" t="str">
        <f t="shared" si="349"/>
        <v/>
      </c>
      <c r="BZ356" s="205" t="str">
        <f t="shared" si="350"/>
        <v/>
      </c>
      <c r="CA356" s="207" t="str">
        <f t="shared" si="351"/>
        <v/>
      </c>
      <c r="CB356" s="453" t="str">
        <f>IF(BY356="","",COUNTIF(BY$23:BY355,"&lt;1")+1)</f>
        <v/>
      </c>
      <c r="CC356" s="205" t="str">
        <f t="shared" si="352"/>
        <v/>
      </c>
      <c r="CD356" s="436" t="str">
        <f t="shared" si="353"/>
        <v/>
      </c>
      <c r="CE356" s="433" t="str">
        <f t="shared" si="356"/>
        <v/>
      </c>
      <c r="CF356" s="438" t="str">
        <f t="shared" si="354"/>
        <v/>
      </c>
      <c r="CG356" s="433" t="str">
        <f t="shared" si="355"/>
        <v/>
      </c>
      <c r="CH356" s="439"/>
      <c r="CI356" s="205" t="str">
        <f t="shared" si="372"/>
        <v/>
      </c>
      <c r="CJ356" s="205" t="str">
        <f t="shared" si="373"/>
        <v/>
      </c>
      <c r="CK356" s="205" t="str">
        <f>IF(OR(N356="PIPAY450",N356="PIPAY900"),MRIt(J356,M356,V356,N356),IF(N356="OGFConNEW",MRIt(H356,M356,V356,N356),IF(N356="PIOGFCPAY450",MAX(60,(0.3*J356)+35),"")))</f>
        <v/>
      </c>
      <c r="CL356" s="205" t="str">
        <f t="shared" si="374"/>
        <v/>
      </c>
      <c r="CM356" s="208">
        <f t="shared" si="375"/>
        <v>0</v>
      </c>
      <c r="CN356" s="440" t="str">
        <f>IFERROR(IF(N356="60PAY900",ADJ60x(CM356),IF(N356="75PAY450",ADJ75x(CM356),IF(N356="PIPAY900",ADJPoTthick(CM356,CL356),IF(N356="PIPAY450",ADJPoTthin(CM356,CL356),IF(N356="OGFConNEW",ADJPoTogfc(CL356),""))))),"must corr")</f>
        <v/>
      </c>
      <c r="CO356" s="441" t="str">
        <f t="shared" si="376"/>
        <v/>
      </c>
      <c r="CQ356" s="205" t="str">
        <f t="shared" si="377"/>
        <v/>
      </c>
      <c r="CR356" s="205" t="str">
        <f>IF(OR(N356="PIPAY450",N356="PIPAY900",N356="PIOGFCPAY450",N356="75OGFCPAY450"),MRIt(J356,M356,V356,N356),IF(N356="OGFConNEW",MRIt(H356,M356,V356,N356),""))</f>
        <v/>
      </c>
      <c r="CS356" s="205" t="str">
        <f t="shared" si="378"/>
        <v/>
      </c>
      <c r="CT356" s="208" t="str">
        <f t="shared" si="379"/>
        <v/>
      </c>
      <c r="CU356" s="440" t="str">
        <f>IFERROR(IF(N356="60PAY900",ADJ60x(CT356),IF(N356="75PAY450",ADJ75x(CT356),IF(N356="PIPAY900",ADJPoTthick(CT356,CS356),IF(N356="PIPAY450",ADJPoTthin(CT356,CS356),IF(N356="OGFConNEW",ADJPoTogfc(CS356),""))))),"must corr")</f>
        <v/>
      </c>
      <c r="CV356" s="442" t="str">
        <f t="shared" si="380"/>
        <v/>
      </c>
      <c r="CW356" s="443"/>
      <c r="CY356" s="207"/>
      <c r="CZ356" s="444" t="s">
        <v>1876</v>
      </c>
      <c r="DA356" s="445" t="str">
        <f>IFERROR(IF(AZ356=TRUE,corval(CO356,CV356),CO356),CZ356)</f>
        <v/>
      </c>
      <c r="DB356" s="205" t="b">
        <f t="shared" si="381"/>
        <v>0</v>
      </c>
      <c r="DC356" s="205" t="b">
        <f t="shared" si="382"/>
        <v>1</v>
      </c>
      <c r="DD356" s="205" t="b">
        <f t="shared" si="383"/>
        <v>1</v>
      </c>
      <c r="DE356" s="446" t="str">
        <f t="shared" si="384"/>
        <v/>
      </c>
      <c r="DG356" s="208" t="str">
        <f t="shared" si="385"/>
        <v/>
      </c>
      <c r="DH356" s="208">
        <f t="shared" si="386"/>
        <v>0</v>
      </c>
      <c r="DI356" s="205" t="e">
        <f t="shared" si="387"/>
        <v>#VALUE!</v>
      </c>
      <c r="DJ356" s="205" t="e">
        <f t="shared" si="388"/>
        <v>#VALUE!</v>
      </c>
      <c r="DK356" s="205" t="e">
        <f t="shared" si="389"/>
        <v>#VALUE!</v>
      </c>
      <c r="DM356" s="208">
        <f t="shared" si="390"/>
        <v>0</v>
      </c>
      <c r="DN356" s="208">
        <f t="shared" si="391"/>
        <v>0</v>
      </c>
      <c r="DO356" s="205">
        <f t="shared" si="392"/>
        <v>75</v>
      </c>
      <c r="DP356" s="205">
        <f t="shared" si="393"/>
        <v>0</v>
      </c>
      <c r="DQ356" s="446" t="e">
        <f t="shared" ca="1" si="394"/>
        <v>#NAME?</v>
      </c>
      <c r="DR356" s="446" t="e">
        <f t="shared" ca="1" si="395"/>
        <v>#NAME?</v>
      </c>
      <c r="DT356" s="208">
        <f t="shared" si="396"/>
        <v>0</v>
      </c>
      <c r="DU356" s="446" t="e">
        <f t="shared" ca="1" si="397"/>
        <v>#NAME?</v>
      </c>
      <c r="DV356" s="446" t="e">
        <f t="shared" ca="1" si="398"/>
        <v>#NAME?</v>
      </c>
    </row>
    <row r="357" spans="1:126" ht="15.75" x14ac:dyDescent="0.25">
      <c r="A357" s="448" t="str">
        <f>IFERROR(ROUNDUP(IF(OR(N357="PIPAY450",N357="PIPAY900"),MRIt(J357,M357,V357,N357),IF(N357="PIOGFCPAY450",MAX(60,(0.3*J357)+35),"")),1),"")</f>
        <v/>
      </c>
      <c r="B357" s="413">
        <v>335</v>
      </c>
      <c r="C357" s="414"/>
      <c r="D357" s="449"/>
      <c r="E357" s="416" t="str">
        <f>IF('EXIST IP'!A336="","",'EXIST IP'!A336)</f>
        <v/>
      </c>
      <c r="F357" s="450" t="str">
        <f>IF('EXIST IP'!B336="","",'EXIST IP'!B336)</f>
        <v/>
      </c>
      <c r="G357" s="450" t="str">
        <f>IF('EXIST IP'!C336="","",'EXIST IP'!C336)</f>
        <v/>
      </c>
      <c r="H357" s="418" t="str">
        <f>IF('EXIST IP'!D336="","",'EXIST IP'!D336)</f>
        <v/>
      </c>
      <c r="I357" s="451" t="str">
        <f>IF(BASELINE!D336="","",BASELINE!D336)</f>
        <v/>
      </c>
      <c r="J357" s="420"/>
      <c r="K357" s="421"/>
      <c r="L357" s="422" t="str">
        <f>IF(FINAL!D336=0,"",FINAL!D336)</f>
        <v/>
      </c>
      <c r="M357" s="421"/>
      <c r="N357" s="421"/>
      <c r="O357" s="421"/>
      <c r="P357" s="423" t="str">
        <f t="shared" si="362"/>
        <v/>
      </c>
      <c r="Q357" s="424" t="str">
        <f t="shared" si="363"/>
        <v/>
      </c>
      <c r="R357" s="456"/>
      <c r="S357" s="452" t="str">
        <f t="shared" si="339"/>
        <v/>
      </c>
      <c r="T357" s="427" t="str">
        <f>IF(OR(BASELINE!I336&gt;BASELINE!J336,FINAL!I336&gt;FINAL!J336),"M.D.","")</f>
        <v/>
      </c>
      <c r="U357" s="428" t="str">
        <f t="shared" si="364"/>
        <v/>
      </c>
      <c r="V357" s="429" t="str">
        <f t="shared" si="365"/>
        <v/>
      </c>
      <c r="W357" s="429" t="str">
        <f t="shared" si="366"/>
        <v/>
      </c>
      <c r="X357" s="430" t="str">
        <f t="shared" si="340"/>
        <v/>
      </c>
      <c r="Y357" s="429" t="str">
        <f t="shared" si="341"/>
        <v/>
      </c>
      <c r="Z357" s="429" t="str">
        <f t="shared" si="342"/>
        <v/>
      </c>
      <c r="AA357" s="429" t="str">
        <f t="shared" si="343"/>
        <v/>
      </c>
      <c r="AB357" s="429" t="str">
        <f t="shared" si="344"/>
        <v/>
      </c>
      <c r="AC357" s="429" t="str">
        <f t="shared" si="345"/>
        <v/>
      </c>
      <c r="AD357" s="429" t="str">
        <f t="shared" si="346"/>
        <v/>
      </c>
      <c r="AE357" s="429" t="str">
        <f t="shared" si="367"/>
        <v/>
      </c>
      <c r="AF357" s="429" t="str">
        <f t="shared" si="357"/>
        <v/>
      </c>
      <c r="AG357" s="429" t="str">
        <f t="shared" si="347"/>
        <v/>
      </c>
      <c r="AH357" s="429" t="str">
        <f t="shared" si="348"/>
        <v/>
      </c>
      <c r="AI357" s="431" t="str">
        <f t="shared" si="358"/>
        <v/>
      </c>
      <c r="AJ357" s="429" t="str">
        <f t="shared" si="368"/>
        <v/>
      </c>
      <c r="AK357" s="429" t="str">
        <f t="shared" si="369"/>
        <v/>
      </c>
      <c r="AL357" s="429" t="str">
        <f t="shared" si="370"/>
        <v/>
      </c>
      <c r="AM357" s="429" t="str">
        <f t="shared" si="371"/>
        <v/>
      </c>
      <c r="AN357" s="432"/>
      <c r="AO357" s="432"/>
      <c r="AP357" s="205"/>
      <c r="AQ357" s="205"/>
      <c r="AR357" s="205"/>
      <c r="AS357" s="205"/>
      <c r="AT357" s="205"/>
      <c r="AU357" s="205"/>
      <c r="AV357" s="205"/>
      <c r="AW357" s="205"/>
      <c r="AX357" s="205"/>
      <c r="AY357" s="205"/>
      <c r="AZ357" s="432"/>
      <c r="BU357" s="152">
        <v>335</v>
      </c>
      <c r="BV357" s="433" t="str">
        <f t="shared" si="359"/>
        <v/>
      </c>
      <c r="BW357" s="433" t="str">
        <f t="shared" si="360"/>
        <v/>
      </c>
      <c r="BX357" s="434" t="str">
        <f t="shared" si="361"/>
        <v/>
      </c>
      <c r="BY357" s="205" t="str">
        <f t="shared" si="349"/>
        <v/>
      </c>
      <c r="BZ357" s="205" t="str">
        <f t="shared" si="350"/>
        <v/>
      </c>
      <c r="CA357" s="207" t="str">
        <f t="shared" si="351"/>
        <v/>
      </c>
      <c r="CB357" s="453" t="str">
        <f>IF(BY357="","",COUNTIF(BY$23:BY356,"&lt;1")+1)</f>
        <v/>
      </c>
      <c r="CC357" s="205" t="str">
        <f t="shared" si="352"/>
        <v/>
      </c>
      <c r="CD357" s="436" t="str">
        <f t="shared" si="353"/>
        <v/>
      </c>
      <c r="CE357" s="433" t="str">
        <f t="shared" si="356"/>
        <v/>
      </c>
      <c r="CF357" s="438" t="str">
        <f t="shared" si="354"/>
        <v/>
      </c>
      <c r="CG357" s="433" t="str">
        <f t="shared" si="355"/>
        <v/>
      </c>
      <c r="CH357" s="439"/>
      <c r="CI357" s="205" t="str">
        <f t="shared" si="372"/>
        <v/>
      </c>
      <c r="CJ357" s="205" t="str">
        <f t="shared" si="373"/>
        <v/>
      </c>
      <c r="CK357" s="205" t="str">
        <f>IF(OR(N357="PIPAY450",N357="PIPAY900"),MRIt(J357,M357,V357,N357),IF(N357="OGFConNEW",MRIt(H357,M357,V357,N357),IF(N357="PIOGFCPAY450",MAX(60,(0.3*J357)+35),"")))</f>
        <v/>
      </c>
      <c r="CL357" s="205" t="str">
        <f t="shared" si="374"/>
        <v/>
      </c>
      <c r="CM357" s="208">
        <f t="shared" si="375"/>
        <v>0</v>
      </c>
      <c r="CN357" s="440" t="str">
        <f>IFERROR(IF(N357="60PAY900",ADJ60x(CM357),IF(N357="75PAY450",ADJ75x(CM357),IF(N357="PIPAY900",ADJPoTthick(CM357,CL357),IF(N357="PIPAY450",ADJPoTthin(CM357,CL357),IF(N357="OGFConNEW",ADJPoTogfc(CL357),""))))),"must corr")</f>
        <v/>
      </c>
      <c r="CO357" s="441" t="str">
        <f t="shared" si="376"/>
        <v/>
      </c>
      <c r="CQ357" s="205" t="str">
        <f t="shared" si="377"/>
        <v/>
      </c>
      <c r="CR357" s="205" t="str">
        <f>IF(OR(N357="PIPAY450",N357="PIPAY900",N357="PIOGFCPAY450",N357="75OGFCPAY450"),MRIt(J357,M357,V357,N357),IF(N357="OGFConNEW",MRIt(H357,M357,V357,N357),""))</f>
        <v/>
      </c>
      <c r="CS357" s="205" t="str">
        <f t="shared" si="378"/>
        <v/>
      </c>
      <c r="CT357" s="208" t="str">
        <f t="shared" si="379"/>
        <v/>
      </c>
      <c r="CU357" s="440" t="str">
        <f>IFERROR(IF(N357="60PAY900",ADJ60x(CT357),IF(N357="75PAY450",ADJ75x(CT357),IF(N357="PIPAY900",ADJPoTthick(CT357,CS357),IF(N357="PIPAY450",ADJPoTthin(CT357,CS357),IF(N357="OGFConNEW",ADJPoTogfc(CS357),""))))),"must corr")</f>
        <v/>
      </c>
      <c r="CV357" s="442" t="str">
        <f t="shared" si="380"/>
        <v/>
      </c>
      <c r="CW357" s="443"/>
      <c r="CY357" s="207"/>
      <c r="CZ357" s="444" t="s">
        <v>1876</v>
      </c>
      <c r="DA357" s="445" t="str">
        <f>IFERROR(IF(AZ357=TRUE,corval(CO357,CV357),CO357),CZ357)</f>
        <v/>
      </c>
      <c r="DB357" s="205" t="b">
        <f t="shared" si="381"/>
        <v>0</v>
      </c>
      <c r="DC357" s="205" t="b">
        <f t="shared" si="382"/>
        <v>1</v>
      </c>
      <c r="DD357" s="205" t="b">
        <f t="shared" si="383"/>
        <v>1</v>
      </c>
      <c r="DE357" s="446" t="str">
        <f t="shared" si="384"/>
        <v/>
      </c>
      <c r="DG357" s="208" t="str">
        <f t="shared" si="385"/>
        <v/>
      </c>
      <c r="DH357" s="208">
        <f t="shared" si="386"/>
        <v>0</v>
      </c>
      <c r="DI357" s="205" t="e">
        <f t="shared" si="387"/>
        <v>#VALUE!</v>
      </c>
      <c r="DJ357" s="205" t="e">
        <f t="shared" si="388"/>
        <v>#VALUE!</v>
      </c>
      <c r="DK357" s="205" t="e">
        <f t="shared" si="389"/>
        <v>#VALUE!</v>
      </c>
      <c r="DM357" s="208">
        <f t="shared" si="390"/>
        <v>0</v>
      </c>
      <c r="DN357" s="208">
        <f t="shared" si="391"/>
        <v>0</v>
      </c>
      <c r="DO357" s="205">
        <f t="shared" si="392"/>
        <v>75</v>
      </c>
      <c r="DP357" s="205">
        <f t="shared" si="393"/>
        <v>0</v>
      </c>
      <c r="DQ357" s="446" t="e">
        <f t="shared" ca="1" si="394"/>
        <v>#NAME?</v>
      </c>
      <c r="DR357" s="446" t="e">
        <f t="shared" ca="1" si="395"/>
        <v>#NAME?</v>
      </c>
      <c r="DT357" s="208">
        <f t="shared" si="396"/>
        <v>0</v>
      </c>
      <c r="DU357" s="446" t="e">
        <f t="shared" ca="1" si="397"/>
        <v>#NAME?</v>
      </c>
      <c r="DV357" s="446" t="e">
        <f t="shared" ca="1" si="398"/>
        <v>#NAME?</v>
      </c>
    </row>
    <row r="358" spans="1:126" ht="16.5" thickBot="1" x14ac:dyDescent="0.3">
      <c r="A358" s="448" t="str">
        <f>IFERROR(ROUNDUP(IF(OR(N358="PIPAY450",N358="PIPAY900"),MRIt(J358,M358,V358,N358),IF(N358="PIOGFCPAY450",MAX(60,(0.3*J358)+35),"")),1),"")</f>
        <v/>
      </c>
      <c r="B358" s="413">
        <v>336</v>
      </c>
      <c r="C358" s="414"/>
      <c r="D358" s="449"/>
      <c r="E358" s="457" t="str">
        <f>IF('EXIST IP'!A337="","",'EXIST IP'!A337)</f>
        <v/>
      </c>
      <c r="F358" s="458" t="str">
        <f>IF('EXIST IP'!B337="","",'EXIST IP'!B337)</f>
        <v/>
      </c>
      <c r="G358" s="458" t="str">
        <f>IF('EXIST IP'!C337="","",'EXIST IP'!C337)</f>
        <v/>
      </c>
      <c r="H358" s="459" t="str">
        <f>IF('EXIST IP'!D337="","",'EXIST IP'!D337)</f>
        <v/>
      </c>
      <c r="I358" s="460" t="str">
        <f>IF(BASELINE!D337="","",BASELINE!D337)</f>
        <v/>
      </c>
      <c r="J358" s="420"/>
      <c r="K358" s="421"/>
      <c r="L358" s="422" t="str">
        <f>IF(FINAL!D337=0,"",FINAL!D337)</f>
        <v/>
      </c>
      <c r="M358" s="421"/>
      <c r="N358" s="421"/>
      <c r="O358" s="421"/>
      <c r="P358" s="423" t="str">
        <f t="shared" si="362"/>
        <v/>
      </c>
      <c r="Q358" s="424" t="str">
        <f t="shared" si="363"/>
        <v/>
      </c>
      <c r="R358" s="456"/>
      <c r="S358" s="452" t="str">
        <f t="shared" si="339"/>
        <v/>
      </c>
      <c r="T358" s="427" t="str">
        <f>IF(OR(BASELINE!I337&gt;BASELINE!J337,FINAL!I337&gt;FINAL!J337),"M.D.","")</f>
        <v/>
      </c>
      <c r="U358" s="428" t="str">
        <f t="shared" si="364"/>
        <v/>
      </c>
      <c r="V358" s="429" t="str">
        <f t="shared" si="365"/>
        <v/>
      </c>
      <c r="W358" s="429" t="str">
        <f t="shared" si="366"/>
        <v/>
      </c>
      <c r="X358" s="430" t="str">
        <f t="shared" si="340"/>
        <v/>
      </c>
      <c r="Y358" s="429" t="str">
        <f t="shared" si="341"/>
        <v/>
      </c>
      <c r="Z358" s="429" t="str">
        <f t="shared" si="342"/>
        <v/>
      </c>
      <c r="AA358" s="429" t="str">
        <f t="shared" si="343"/>
        <v/>
      </c>
      <c r="AB358" s="429" t="str">
        <f t="shared" si="344"/>
        <v/>
      </c>
      <c r="AC358" s="429" t="str">
        <f t="shared" si="345"/>
        <v/>
      </c>
      <c r="AD358" s="429" t="str">
        <f t="shared" si="346"/>
        <v/>
      </c>
      <c r="AE358" s="429" t="str">
        <f t="shared" si="367"/>
        <v/>
      </c>
      <c r="AF358" s="429" t="str">
        <f t="shared" si="357"/>
        <v/>
      </c>
      <c r="AG358" s="429" t="str">
        <f t="shared" si="347"/>
        <v/>
      </c>
      <c r="AH358" s="429" t="str">
        <f t="shared" si="348"/>
        <v/>
      </c>
      <c r="AI358" s="431" t="str">
        <f t="shared" si="358"/>
        <v/>
      </c>
      <c r="AJ358" s="429" t="str">
        <f t="shared" si="368"/>
        <v/>
      </c>
      <c r="AK358" s="429" t="str">
        <f t="shared" si="369"/>
        <v/>
      </c>
      <c r="AL358" s="429" t="str">
        <f t="shared" si="370"/>
        <v/>
      </c>
      <c r="AM358" s="429" t="str">
        <f t="shared" si="371"/>
        <v/>
      </c>
      <c r="AN358" s="432"/>
      <c r="AO358" s="432"/>
      <c r="AP358" s="205"/>
      <c r="AQ358" s="205"/>
      <c r="AR358" s="205"/>
      <c r="AS358" s="205"/>
      <c r="AT358" s="205"/>
      <c r="AU358" s="205"/>
      <c r="AV358" s="205"/>
      <c r="AW358" s="205"/>
      <c r="AX358" s="205"/>
      <c r="AY358" s="205"/>
      <c r="AZ358" s="432"/>
      <c r="BU358" s="152">
        <v>336</v>
      </c>
      <c r="BV358" s="433" t="str">
        <f t="shared" si="359"/>
        <v/>
      </c>
      <c r="BW358" s="433" t="str">
        <f t="shared" si="360"/>
        <v/>
      </c>
      <c r="BX358" s="434" t="str">
        <f t="shared" si="361"/>
        <v/>
      </c>
      <c r="BY358" s="205" t="str">
        <f t="shared" si="349"/>
        <v/>
      </c>
      <c r="BZ358" s="205" t="str">
        <f t="shared" si="350"/>
        <v/>
      </c>
      <c r="CA358" s="207" t="str">
        <f t="shared" si="351"/>
        <v/>
      </c>
      <c r="CB358" s="453" t="str">
        <f>IF(BY358="","",COUNTIF(BY$23:BY357,"&lt;1")+1)</f>
        <v/>
      </c>
      <c r="CC358" s="205" t="str">
        <f t="shared" si="352"/>
        <v/>
      </c>
      <c r="CD358" s="436" t="str">
        <f t="shared" si="353"/>
        <v/>
      </c>
      <c r="CE358" s="433" t="str">
        <f t="shared" si="356"/>
        <v/>
      </c>
      <c r="CF358" s="438" t="str">
        <f t="shared" si="354"/>
        <v/>
      </c>
      <c r="CG358" s="433" t="str">
        <f t="shared" si="355"/>
        <v/>
      </c>
      <c r="CH358" s="439"/>
      <c r="CI358" s="205" t="str">
        <f t="shared" si="372"/>
        <v/>
      </c>
      <c r="CJ358" s="205" t="str">
        <f t="shared" si="373"/>
        <v/>
      </c>
      <c r="CK358" s="205" t="str">
        <f>IF(OR(N358="PIPAY450",N358="PIPAY900"),MRIt(J358,M358,V358,N358),IF(N358="OGFConNEW",MRIt(H358,M358,V358,N358),IF(N358="PIOGFCPAY450",MAX(60,(0.3*J358)+35),"")))</f>
        <v/>
      </c>
      <c r="CL358" s="205" t="str">
        <f t="shared" si="374"/>
        <v/>
      </c>
      <c r="CM358" s="208">
        <f t="shared" si="375"/>
        <v>0</v>
      </c>
      <c r="CN358" s="440" t="str">
        <f>IFERROR(IF(N358="60PAY900",ADJ60x(CM358),IF(N358="75PAY450",ADJ75x(CM358),IF(N358="PIPAY900",ADJPoTthick(CM358,CL358),IF(N358="PIPAY450",ADJPoTthin(CM358,CL358),IF(N358="OGFConNEW",ADJPoTogfc(CL358),""))))),"must corr")</f>
        <v/>
      </c>
      <c r="CO358" s="441" t="str">
        <f t="shared" si="376"/>
        <v/>
      </c>
      <c r="CQ358" s="205" t="str">
        <f t="shared" si="377"/>
        <v/>
      </c>
      <c r="CR358" s="205" t="str">
        <f>IF(OR(N358="PIPAY450",N358="PIPAY900",N358="PIOGFCPAY450",N358="75OGFCPAY450"),MRIt(J358,M358,V358,N358),IF(N358="OGFConNEW",MRIt(H358,M358,V358,N358),""))</f>
        <v/>
      </c>
      <c r="CS358" s="205" t="str">
        <f t="shared" si="378"/>
        <v/>
      </c>
      <c r="CT358" s="208" t="str">
        <f t="shared" si="379"/>
        <v/>
      </c>
      <c r="CU358" s="440" t="str">
        <f>IFERROR(IF(N358="60PAY900",ADJ60x(CT358),IF(N358="75PAY450",ADJ75x(CT358),IF(N358="PIPAY900",ADJPoTthick(CT358,CS358),IF(N358="PIPAY450",ADJPoTthin(CT358,CS358),IF(N358="OGFConNEW",ADJPoTogfc(CS358),""))))),"must corr")</f>
        <v/>
      </c>
      <c r="CV358" s="442" t="str">
        <f t="shared" si="380"/>
        <v/>
      </c>
      <c r="CW358" s="443"/>
      <c r="CY358" s="207"/>
      <c r="CZ358" s="444" t="s">
        <v>1876</v>
      </c>
      <c r="DA358" s="445" t="str">
        <f>IFERROR(IF(AZ358=TRUE,corval(CO358,CV358),CO358),CZ358)</f>
        <v/>
      </c>
      <c r="DB358" s="205" t="b">
        <f t="shared" si="381"/>
        <v>0</v>
      </c>
      <c r="DC358" s="205" t="b">
        <f t="shared" si="382"/>
        <v>1</v>
      </c>
      <c r="DD358" s="205" t="b">
        <f t="shared" si="383"/>
        <v>1</v>
      </c>
      <c r="DE358" s="446" t="str">
        <f t="shared" si="384"/>
        <v/>
      </c>
      <c r="DG358" s="208" t="str">
        <f t="shared" si="385"/>
        <v/>
      </c>
      <c r="DH358" s="208">
        <f t="shared" si="386"/>
        <v>0</v>
      </c>
      <c r="DI358" s="205" t="e">
        <f t="shared" si="387"/>
        <v>#VALUE!</v>
      </c>
      <c r="DJ358" s="205" t="e">
        <f t="shared" si="388"/>
        <v>#VALUE!</v>
      </c>
      <c r="DK358" s="205" t="e">
        <f t="shared" si="389"/>
        <v>#VALUE!</v>
      </c>
      <c r="DM358" s="208">
        <f t="shared" si="390"/>
        <v>0</v>
      </c>
      <c r="DN358" s="208">
        <f t="shared" si="391"/>
        <v>0</v>
      </c>
      <c r="DO358" s="205">
        <f t="shared" si="392"/>
        <v>75</v>
      </c>
      <c r="DP358" s="205">
        <f t="shared" si="393"/>
        <v>0</v>
      </c>
      <c r="DQ358" s="446" t="e">
        <f t="shared" ca="1" si="394"/>
        <v>#NAME?</v>
      </c>
      <c r="DR358" s="446" t="e">
        <f t="shared" ca="1" si="395"/>
        <v>#NAME?</v>
      </c>
      <c r="DT358" s="208">
        <f t="shared" si="396"/>
        <v>0</v>
      </c>
      <c r="DU358" s="446" t="e">
        <f t="shared" ca="1" si="397"/>
        <v>#NAME?</v>
      </c>
      <c r="DV358" s="446" t="e">
        <f t="shared" ca="1" si="398"/>
        <v>#NAME?</v>
      </c>
    </row>
    <row r="359" spans="1:126" ht="15" customHeight="1" x14ac:dyDescent="0.25">
      <c r="A359" s="448" t="str">
        <f>IFERROR(ROUNDUP(IF(OR(N359="PIPAY450",N359="PIPAY900"),MRIt(J359,M359,V359,N359),IF(N359="PIOGFCPAY450",MAX(60,(0.3*J359)+35),"")),1),"")</f>
        <v/>
      </c>
      <c r="B359" s="413">
        <v>337</v>
      </c>
      <c r="C359" s="414"/>
      <c r="D359" s="449"/>
      <c r="E359" s="416" t="str">
        <f>IF('EXIST IP'!A338="","",'EXIST IP'!A338)</f>
        <v/>
      </c>
      <c r="F359" s="450" t="str">
        <f>IF('EXIST IP'!B338="","",'EXIST IP'!B338)</f>
        <v/>
      </c>
      <c r="G359" s="450" t="str">
        <f>IF('EXIST IP'!C338="","",'EXIST IP'!C338)</f>
        <v/>
      </c>
      <c r="H359" s="418" t="str">
        <f>IF('EXIST IP'!D338="","",'EXIST IP'!D338)</f>
        <v/>
      </c>
      <c r="I359" s="451" t="str">
        <f>IF(BASELINE!D338="","",BASELINE!D338)</f>
        <v/>
      </c>
      <c r="J359" s="420"/>
      <c r="K359" s="421"/>
      <c r="L359" s="422" t="str">
        <f>IF(FINAL!D338=0,"",FINAL!D338)</f>
        <v/>
      </c>
      <c r="M359" s="421"/>
      <c r="N359" s="421"/>
      <c r="O359" s="421"/>
      <c r="P359" s="423" t="str">
        <f t="shared" si="362"/>
        <v/>
      </c>
      <c r="Q359" s="424" t="str">
        <f t="shared" si="363"/>
        <v/>
      </c>
      <c r="R359" s="456"/>
      <c r="S359" s="452" t="str">
        <f t="shared" si="339"/>
        <v/>
      </c>
      <c r="T359" s="427" t="str">
        <f>IF(OR(BASELINE!I338&gt;BASELINE!J338,FINAL!I338&gt;FINAL!J338),"M.D.","")</f>
        <v/>
      </c>
      <c r="U359" s="428" t="str">
        <f t="shared" si="364"/>
        <v/>
      </c>
      <c r="V359" s="429" t="str">
        <f t="shared" si="365"/>
        <v/>
      </c>
      <c r="W359" s="429" t="str">
        <f t="shared" si="366"/>
        <v/>
      </c>
      <c r="X359" s="430" t="str">
        <f t="shared" si="340"/>
        <v/>
      </c>
      <c r="Y359" s="429" t="str">
        <f t="shared" si="341"/>
        <v/>
      </c>
      <c r="Z359" s="429" t="str">
        <f t="shared" si="342"/>
        <v/>
      </c>
      <c r="AA359" s="429" t="str">
        <f t="shared" si="343"/>
        <v/>
      </c>
      <c r="AB359" s="429" t="str">
        <f t="shared" si="344"/>
        <v/>
      </c>
      <c r="AC359" s="429" t="str">
        <f t="shared" si="345"/>
        <v/>
      </c>
      <c r="AD359" s="429" t="str">
        <f t="shared" si="346"/>
        <v/>
      </c>
      <c r="AE359" s="429" t="str">
        <f t="shared" si="367"/>
        <v/>
      </c>
      <c r="AF359" s="429" t="str">
        <f t="shared" si="357"/>
        <v/>
      </c>
      <c r="AG359" s="429" t="str">
        <f t="shared" si="347"/>
        <v/>
      </c>
      <c r="AH359" s="429" t="str">
        <f t="shared" si="348"/>
        <v/>
      </c>
      <c r="AI359" s="431" t="str">
        <f t="shared" si="358"/>
        <v/>
      </c>
      <c r="AJ359" s="429" t="str">
        <f t="shared" si="368"/>
        <v/>
      </c>
      <c r="AK359" s="429" t="str">
        <f t="shared" si="369"/>
        <v/>
      </c>
      <c r="AL359" s="429" t="str">
        <f t="shared" si="370"/>
        <v/>
      </c>
      <c r="AM359" s="429" t="str">
        <f t="shared" si="371"/>
        <v/>
      </c>
      <c r="AN359" s="432"/>
      <c r="AO359" s="432"/>
      <c r="AP359" s="205"/>
      <c r="AQ359" s="205"/>
      <c r="AR359" s="205"/>
      <c r="AS359" s="205"/>
      <c r="AT359" s="205"/>
      <c r="AU359" s="205"/>
      <c r="AV359" s="205"/>
      <c r="AW359" s="205"/>
      <c r="AX359" s="205"/>
      <c r="AY359" s="205"/>
      <c r="AZ359" s="432"/>
      <c r="BU359" s="152">
        <v>337</v>
      </c>
      <c r="BV359" s="433" t="str">
        <f t="shared" si="359"/>
        <v/>
      </c>
      <c r="BW359" s="433" t="str">
        <f t="shared" si="360"/>
        <v/>
      </c>
      <c r="BX359" s="434" t="str">
        <f t="shared" si="361"/>
        <v/>
      </c>
      <c r="BY359" s="205" t="str">
        <f t="shared" si="349"/>
        <v/>
      </c>
      <c r="BZ359" s="205" t="str">
        <f t="shared" si="350"/>
        <v/>
      </c>
      <c r="CA359" s="207" t="str">
        <f t="shared" si="351"/>
        <v/>
      </c>
      <c r="CB359" s="453" t="str">
        <f>IF(BY359="","",COUNTIF(BY$23:BY358,"&lt;1")+1)</f>
        <v/>
      </c>
      <c r="CC359" s="205" t="str">
        <f t="shared" si="352"/>
        <v/>
      </c>
      <c r="CD359" s="436" t="str">
        <f t="shared" si="353"/>
        <v/>
      </c>
      <c r="CE359" s="433" t="str">
        <f t="shared" si="356"/>
        <v/>
      </c>
      <c r="CF359" s="438" t="str">
        <f t="shared" si="354"/>
        <v/>
      </c>
      <c r="CG359" s="433" t="str">
        <f t="shared" si="355"/>
        <v/>
      </c>
      <c r="CH359" s="439"/>
      <c r="CI359" s="205" t="str">
        <f t="shared" si="372"/>
        <v/>
      </c>
      <c r="CJ359" s="205" t="str">
        <f t="shared" si="373"/>
        <v/>
      </c>
      <c r="CK359" s="205" t="str">
        <f>IF(OR(N359="PIPAY450",N359="PIPAY900"),MRIt(J359,M359,V359,N359),IF(N359="OGFConNEW",MRIt(H359,M359,V359,N359),IF(N359="PIOGFCPAY450",MAX(60,(0.3*J359)+35),"")))</f>
        <v/>
      </c>
      <c r="CL359" s="205" t="str">
        <f t="shared" si="374"/>
        <v/>
      </c>
      <c r="CM359" s="208">
        <f t="shared" si="375"/>
        <v>0</v>
      </c>
      <c r="CN359" s="440" t="str">
        <f>IFERROR(IF(N359="60PAY900",ADJ60x(CM359),IF(N359="75PAY450",ADJ75x(CM359),IF(N359="PIPAY900",ADJPoTthick(CM359,CL359),IF(N359="PIPAY450",ADJPoTthin(CM359,CL359),IF(N359="OGFConNEW",ADJPoTogfc(CL359),""))))),"must corr")</f>
        <v/>
      </c>
      <c r="CO359" s="441" t="str">
        <f t="shared" si="376"/>
        <v/>
      </c>
      <c r="CQ359" s="205" t="str">
        <f t="shared" si="377"/>
        <v/>
      </c>
      <c r="CR359" s="205" t="str">
        <f>IF(OR(N359="PIPAY450",N359="PIPAY900",N359="PIOGFCPAY450",N359="75OGFCPAY450"),MRIt(J359,M359,V359,N359),IF(N359="OGFConNEW",MRIt(H359,M359,V359,N359),""))</f>
        <v/>
      </c>
      <c r="CS359" s="205" t="str">
        <f t="shared" si="378"/>
        <v/>
      </c>
      <c r="CT359" s="208" t="str">
        <f t="shared" si="379"/>
        <v/>
      </c>
      <c r="CU359" s="440" t="str">
        <f>IFERROR(IF(N359="60PAY900",ADJ60x(CT359),IF(N359="75PAY450",ADJ75x(CT359),IF(N359="PIPAY900",ADJPoTthick(CT359,CS359),IF(N359="PIPAY450",ADJPoTthin(CT359,CS359),IF(N359="OGFConNEW",ADJPoTogfc(CS359),""))))),"must corr")</f>
        <v/>
      </c>
      <c r="CV359" s="442" t="str">
        <f t="shared" si="380"/>
        <v/>
      </c>
      <c r="CW359" s="443"/>
      <c r="CY359" s="207"/>
      <c r="CZ359" s="444" t="s">
        <v>1876</v>
      </c>
      <c r="DA359" s="445" t="str">
        <f>IFERROR(IF(AZ359=TRUE,corval(CO359,CV359),CO359),CZ359)</f>
        <v/>
      </c>
      <c r="DB359" s="205" t="b">
        <f t="shared" si="381"/>
        <v>0</v>
      </c>
      <c r="DC359" s="205" t="b">
        <f t="shared" si="382"/>
        <v>1</v>
      </c>
      <c r="DD359" s="205" t="b">
        <f t="shared" si="383"/>
        <v>1</v>
      </c>
      <c r="DE359" s="446" t="str">
        <f t="shared" si="384"/>
        <v/>
      </c>
      <c r="DG359" s="208" t="str">
        <f t="shared" si="385"/>
        <v/>
      </c>
      <c r="DH359" s="208">
        <f t="shared" si="386"/>
        <v>0</v>
      </c>
      <c r="DI359" s="205" t="e">
        <f t="shared" si="387"/>
        <v>#VALUE!</v>
      </c>
      <c r="DJ359" s="205" t="e">
        <f t="shared" si="388"/>
        <v>#VALUE!</v>
      </c>
      <c r="DK359" s="205" t="e">
        <f t="shared" si="389"/>
        <v>#VALUE!</v>
      </c>
      <c r="DM359" s="208">
        <f t="shared" si="390"/>
        <v>0</v>
      </c>
      <c r="DN359" s="208">
        <f t="shared" si="391"/>
        <v>0</v>
      </c>
      <c r="DO359" s="205">
        <f t="shared" si="392"/>
        <v>75</v>
      </c>
      <c r="DP359" s="205">
        <f t="shared" si="393"/>
        <v>0</v>
      </c>
      <c r="DQ359" s="446" t="e">
        <f t="shared" ca="1" si="394"/>
        <v>#NAME?</v>
      </c>
      <c r="DR359" s="446" t="e">
        <f t="shared" ca="1" si="395"/>
        <v>#NAME?</v>
      </c>
      <c r="DT359" s="208">
        <f t="shared" si="396"/>
        <v>0</v>
      </c>
      <c r="DU359" s="446" t="e">
        <f t="shared" ca="1" si="397"/>
        <v>#NAME?</v>
      </c>
      <c r="DV359" s="446" t="e">
        <f t="shared" ca="1" si="398"/>
        <v>#NAME?</v>
      </c>
    </row>
    <row r="360" spans="1:126" ht="16.5" thickBot="1" x14ac:dyDescent="0.3">
      <c r="A360" s="448" t="str">
        <f>IFERROR(ROUNDUP(IF(OR(N360="PIPAY450",N360="PIPAY900"),MRIt(J360,M360,V360,N360),IF(N360="PIOGFCPAY450",MAX(60,(0.3*J360)+35),"")),1),"")</f>
        <v/>
      </c>
      <c r="B360" s="413">
        <v>338</v>
      </c>
      <c r="C360" s="414"/>
      <c r="D360" s="449"/>
      <c r="E360" s="457" t="str">
        <f>IF('EXIST IP'!A339="","",'EXIST IP'!A339)</f>
        <v/>
      </c>
      <c r="F360" s="458" t="str">
        <f>IF('EXIST IP'!B339="","",'EXIST IP'!B339)</f>
        <v/>
      </c>
      <c r="G360" s="458" t="str">
        <f>IF('EXIST IP'!C339="","",'EXIST IP'!C339)</f>
        <v/>
      </c>
      <c r="H360" s="459" t="str">
        <f>IF('EXIST IP'!D339="","",'EXIST IP'!D339)</f>
        <v/>
      </c>
      <c r="I360" s="460" t="str">
        <f>IF(BASELINE!D339="","",BASELINE!D339)</f>
        <v/>
      </c>
      <c r="J360" s="420"/>
      <c r="K360" s="421"/>
      <c r="L360" s="422" t="str">
        <f>IF(FINAL!D339=0,"",FINAL!D339)</f>
        <v/>
      </c>
      <c r="M360" s="421"/>
      <c r="N360" s="421"/>
      <c r="O360" s="421"/>
      <c r="P360" s="423" t="str">
        <f t="shared" si="362"/>
        <v/>
      </c>
      <c r="Q360" s="424" t="str">
        <f t="shared" si="363"/>
        <v/>
      </c>
      <c r="R360" s="456"/>
      <c r="S360" s="452" t="str">
        <f t="shared" si="339"/>
        <v/>
      </c>
      <c r="T360" s="427" t="str">
        <f>IF(OR(BASELINE!I339&gt;BASELINE!J339,FINAL!I339&gt;FINAL!J339),"M.D.","")</f>
        <v/>
      </c>
      <c r="U360" s="428" t="str">
        <f t="shared" si="364"/>
        <v/>
      </c>
      <c r="V360" s="429" t="str">
        <f t="shared" si="365"/>
        <v/>
      </c>
      <c r="W360" s="429" t="str">
        <f t="shared" si="366"/>
        <v/>
      </c>
      <c r="X360" s="430" t="str">
        <f t="shared" si="340"/>
        <v/>
      </c>
      <c r="Y360" s="429" t="str">
        <f t="shared" si="341"/>
        <v/>
      </c>
      <c r="Z360" s="429" t="str">
        <f t="shared" si="342"/>
        <v/>
      </c>
      <c r="AA360" s="429" t="str">
        <f t="shared" si="343"/>
        <v/>
      </c>
      <c r="AB360" s="429" t="str">
        <f t="shared" si="344"/>
        <v/>
      </c>
      <c r="AC360" s="429" t="str">
        <f t="shared" si="345"/>
        <v/>
      </c>
      <c r="AD360" s="429" t="str">
        <f t="shared" si="346"/>
        <v/>
      </c>
      <c r="AE360" s="429" t="str">
        <f t="shared" si="367"/>
        <v/>
      </c>
      <c r="AF360" s="429" t="str">
        <f t="shared" si="357"/>
        <v/>
      </c>
      <c r="AG360" s="429" t="str">
        <f t="shared" si="347"/>
        <v/>
      </c>
      <c r="AH360" s="429" t="str">
        <f t="shared" si="348"/>
        <v/>
      </c>
      <c r="AI360" s="431" t="str">
        <f t="shared" si="358"/>
        <v/>
      </c>
      <c r="AJ360" s="429" t="str">
        <f t="shared" si="368"/>
        <v/>
      </c>
      <c r="AK360" s="429" t="str">
        <f t="shared" si="369"/>
        <v/>
      </c>
      <c r="AL360" s="429" t="str">
        <f t="shared" si="370"/>
        <v/>
      </c>
      <c r="AM360" s="429" t="str">
        <f t="shared" si="371"/>
        <v/>
      </c>
      <c r="AN360" s="432"/>
      <c r="AO360" s="432"/>
      <c r="AP360" s="205"/>
      <c r="AQ360" s="205"/>
      <c r="AR360" s="205"/>
      <c r="AS360" s="205"/>
      <c r="AT360" s="205"/>
      <c r="AU360" s="205"/>
      <c r="AV360" s="205"/>
      <c r="AW360" s="205"/>
      <c r="AX360" s="205"/>
      <c r="AY360" s="205"/>
      <c r="AZ360" s="432"/>
      <c r="BU360" s="152">
        <v>338</v>
      </c>
      <c r="BV360" s="433" t="str">
        <f t="shared" si="359"/>
        <v/>
      </c>
      <c r="BW360" s="433" t="str">
        <f t="shared" si="360"/>
        <v/>
      </c>
      <c r="BX360" s="434" t="str">
        <f t="shared" si="361"/>
        <v/>
      </c>
      <c r="BY360" s="205" t="str">
        <f t="shared" si="349"/>
        <v/>
      </c>
      <c r="BZ360" s="205" t="str">
        <f t="shared" si="350"/>
        <v/>
      </c>
      <c r="CA360" s="207" t="str">
        <f t="shared" si="351"/>
        <v/>
      </c>
      <c r="CB360" s="453" t="str">
        <f>IF(BY360="","",COUNTIF(BY$23:BY359,"&lt;1")+1)</f>
        <v/>
      </c>
      <c r="CC360" s="205" t="str">
        <f t="shared" si="352"/>
        <v/>
      </c>
      <c r="CD360" s="436" t="str">
        <f t="shared" si="353"/>
        <v/>
      </c>
      <c r="CE360" s="433" t="str">
        <f t="shared" si="356"/>
        <v/>
      </c>
      <c r="CF360" s="438" t="str">
        <f t="shared" si="354"/>
        <v/>
      </c>
      <c r="CG360" s="433" t="str">
        <f t="shared" si="355"/>
        <v/>
      </c>
      <c r="CH360" s="439"/>
      <c r="CI360" s="205" t="str">
        <f t="shared" si="372"/>
        <v/>
      </c>
      <c r="CJ360" s="205" t="str">
        <f t="shared" si="373"/>
        <v/>
      </c>
      <c r="CK360" s="205" t="str">
        <f>IF(OR(N360="PIPAY450",N360="PIPAY900"),MRIt(J360,M360,V360,N360),IF(N360="OGFConNEW",MRIt(H360,M360,V360,N360),IF(N360="PIOGFCPAY450",MAX(60,(0.3*J360)+35),"")))</f>
        <v/>
      </c>
      <c r="CL360" s="205" t="str">
        <f t="shared" si="374"/>
        <v/>
      </c>
      <c r="CM360" s="208">
        <f t="shared" si="375"/>
        <v>0</v>
      </c>
      <c r="CN360" s="440" t="str">
        <f>IFERROR(IF(N360="60PAY900",ADJ60x(CM360),IF(N360="75PAY450",ADJ75x(CM360),IF(N360="PIPAY900",ADJPoTthick(CM360,CL360),IF(N360="PIPAY450",ADJPoTthin(CM360,CL360),IF(N360="OGFConNEW",ADJPoTogfc(CL360),""))))),"must corr")</f>
        <v/>
      </c>
      <c r="CO360" s="441" t="str">
        <f t="shared" si="376"/>
        <v/>
      </c>
      <c r="CQ360" s="205" t="str">
        <f t="shared" si="377"/>
        <v/>
      </c>
      <c r="CR360" s="205" t="str">
        <f>IF(OR(N360="PIPAY450",N360="PIPAY900",N360="PIOGFCPAY450",N360="75OGFCPAY450"),MRIt(J360,M360,V360,N360),IF(N360="OGFConNEW",MRIt(H360,M360,V360,N360),""))</f>
        <v/>
      </c>
      <c r="CS360" s="205" t="str">
        <f t="shared" si="378"/>
        <v/>
      </c>
      <c r="CT360" s="208" t="str">
        <f t="shared" si="379"/>
        <v/>
      </c>
      <c r="CU360" s="440" t="str">
        <f>IFERROR(IF(N360="60PAY900",ADJ60x(CT360),IF(N360="75PAY450",ADJ75x(CT360),IF(N360="PIPAY900",ADJPoTthick(CT360,CS360),IF(N360="PIPAY450",ADJPoTthin(CT360,CS360),IF(N360="OGFConNEW",ADJPoTogfc(CS360),""))))),"must corr")</f>
        <v/>
      </c>
      <c r="CV360" s="442" t="str">
        <f t="shared" si="380"/>
        <v/>
      </c>
      <c r="CW360" s="443"/>
      <c r="CY360" s="207"/>
      <c r="CZ360" s="444" t="s">
        <v>1876</v>
      </c>
      <c r="DA360" s="445" t="str">
        <f>IFERROR(IF(AZ360=TRUE,corval(CO360,CV360),CO360),CZ360)</f>
        <v/>
      </c>
      <c r="DB360" s="205" t="b">
        <f t="shared" si="381"/>
        <v>0</v>
      </c>
      <c r="DC360" s="205" t="b">
        <f t="shared" si="382"/>
        <v>1</v>
      </c>
      <c r="DD360" s="205" t="b">
        <f t="shared" si="383"/>
        <v>1</v>
      </c>
      <c r="DE360" s="446" t="str">
        <f t="shared" si="384"/>
        <v/>
      </c>
      <c r="DG360" s="208" t="str">
        <f t="shared" si="385"/>
        <v/>
      </c>
      <c r="DH360" s="208">
        <f t="shared" si="386"/>
        <v>0</v>
      </c>
      <c r="DI360" s="205" t="e">
        <f t="shared" si="387"/>
        <v>#VALUE!</v>
      </c>
      <c r="DJ360" s="205" t="e">
        <f t="shared" si="388"/>
        <v>#VALUE!</v>
      </c>
      <c r="DK360" s="205" t="e">
        <f t="shared" si="389"/>
        <v>#VALUE!</v>
      </c>
      <c r="DM360" s="208">
        <f t="shared" si="390"/>
        <v>0</v>
      </c>
      <c r="DN360" s="208">
        <f t="shared" si="391"/>
        <v>0</v>
      </c>
      <c r="DO360" s="205">
        <f t="shared" si="392"/>
        <v>75</v>
      </c>
      <c r="DP360" s="205">
        <f t="shared" si="393"/>
        <v>0</v>
      </c>
      <c r="DQ360" s="446" t="e">
        <f t="shared" ca="1" si="394"/>
        <v>#NAME?</v>
      </c>
      <c r="DR360" s="446" t="e">
        <f t="shared" ca="1" si="395"/>
        <v>#NAME?</v>
      </c>
      <c r="DT360" s="208">
        <f t="shared" si="396"/>
        <v>0</v>
      </c>
      <c r="DU360" s="446" t="e">
        <f t="shared" ca="1" si="397"/>
        <v>#NAME?</v>
      </c>
      <c r="DV360" s="446" t="e">
        <f t="shared" ca="1" si="398"/>
        <v>#NAME?</v>
      </c>
    </row>
    <row r="361" spans="1:126" ht="15.75" x14ac:dyDescent="0.25">
      <c r="A361" s="448" t="str">
        <f>IFERROR(ROUNDUP(IF(OR(N361="PIPAY450",N361="PIPAY900"),MRIt(J361,M361,V361,N361),IF(N361="PIOGFCPAY450",MAX(60,(0.3*J361)+35),"")),1),"")</f>
        <v/>
      </c>
      <c r="B361" s="413">
        <v>339</v>
      </c>
      <c r="C361" s="414"/>
      <c r="D361" s="449"/>
      <c r="E361" s="416" t="str">
        <f>IF('EXIST IP'!A340="","",'EXIST IP'!A340)</f>
        <v/>
      </c>
      <c r="F361" s="450" t="str">
        <f>IF('EXIST IP'!B340="","",'EXIST IP'!B340)</f>
        <v/>
      </c>
      <c r="G361" s="450" t="str">
        <f>IF('EXIST IP'!C340="","",'EXIST IP'!C340)</f>
        <v/>
      </c>
      <c r="H361" s="418" t="str">
        <f>IF('EXIST IP'!D340="","",'EXIST IP'!D340)</f>
        <v/>
      </c>
      <c r="I361" s="451" t="str">
        <f>IF(BASELINE!D340="","",BASELINE!D340)</f>
        <v/>
      </c>
      <c r="J361" s="420"/>
      <c r="K361" s="421"/>
      <c r="L361" s="422" t="str">
        <f>IF(FINAL!D340=0,"",FINAL!D340)</f>
        <v/>
      </c>
      <c r="M361" s="421"/>
      <c r="N361" s="421"/>
      <c r="O361" s="421"/>
      <c r="P361" s="423" t="str">
        <f t="shared" si="362"/>
        <v/>
      </c>
      <c r="Q361" s="424" t="str">
        <f t="shared" si="363"/>
        <v/>
      </c>
      <c r="R361" s="456"/>
      <c r="S361" s="452" t="str">
        <f t="shared" si="339"/>
        <v/>
      </c>
      <c r="T361" s="427" t="str">
        <f>IF(OR(BASELINE!I340&gt;BASELINE!J340,FINAL!I340&gt;FINAL!J340),"M.D.","")</f>
        <v/>
      </c>
      <c r="U361" s="428" t="str">
        <f t="shared" si="364"/>
        <v/>
      </c>
      <c r="V361" s="429" t="str">
        <f t="shared" si="365"/>
        <v/>
      </c>
      <c r="W361" s="429" t="str">
        <f t="shared" si="366"/>
        <v/>
      </c>
      <c r="X361" s="430" t="str">
        <f t="shared" si="340"/>
        <v/>
      </c>
      <c r="Y361" s="429" t="str">
        <f t="shared" si="341"/>
        <v/>
      </c>
      <c r="Z361" s="429" t="str">
        <f t="shared" si="342"/>
        <v/>
      </c>
      <c r="AA361" s="429" t="str">
        <f t="shared" si="343"/>
        <v/>
      </c>
      <c r="AB361" s="429" t="str">
        <f t="shared" si="344"/>
        <v/>
      </c>
      <c r="AC361" s="429" t="str">
        <f t="shared" si="345"/>
        <v/>
      </c>
      <c r="AD361" s="429" t="str">
        <f t="shared" si="346"/>
        <v/>
      </c>
      <c r="AE361" s="429" t="str">
        <f t="shared" si="367"/>
        <v/>
      </c>
      <c r="AF361" s="429" t="str">
        <f t="shared" si="357"/>
        <v/>
      </c>
      <c r="AG361" s="429" t="str">
        <f t="shared" si="347"/>
        <v/>
      </c>
      <c r="AH361" s="429" t="str">
        <f t="shared" si="348"/>
        <v/>
      </c>
      <c r="AI361" s="431" t="str">
        <f t="shared" si="358"/>
        <v/>
      </c>
      <c r="AJ361" s="429" t="str">
        <f t="shared" si="368"/>
        <v/>
      </c>
      <c r="AK361" s="429" t="str">
        <f t="shared" si="369"/>
        <v/>
      </c>
      <c r="AL361" s="429" t="str">
        <f t="shared" si="370"/>
        <v/>
      </c>
      <c r="AM361" s="429" t="str">
        <f t="shared" si="371"/>
        <v/>
      </c>
      <c r="AN361" s="432"/>
      <c r="AO361" s="432"/>
      <c r="AP361" s="205"/>
      <c r="AQ361" s="205"/>
      <c r="AR361" s="205"/>
      <c r="AS361" s="205"/>
      <c r="AT361" s="205"/>
      <c r="AU361" s="205"/>
      <c r="AV361" s="205"/>
      <c r="AW361" s="205"/>
      <c r="AX361" s="205"/>
      <c r="AY361" s="205"/>
      <c r="AZ361" s="432"/>
      <c r="BU361" s="152">
        <v>339</v>
      </c>
      <c r="BV361" s="433" t="str">
        <f t="shared" si="359"/>
        <v/>
      </c>
      <c r="BW361" s="433" t="str">
        <f t="shared" si="360"/>
        <v/>
      </c>
      <c r="BX361" s="434" t="str">
        <f t="shared" si="361"/>
        <v/>
      </c>
      <c r="BY361" s="205" t="str">
        <f t="shared" si="349"/>
        <v/>
      </c>
      <c r="BZ361" s="205" t="str">
        <f t="shared" si="350"/>
        <v/>
      </c>
      <c r="CA361" s="207" t="str">
        <f t="shared" si="351"/>
        <v/>
      </c>
      <c r="CB361" s="453" t="str">
        <f>IF(BY361="","",COUNTIF(BY$23:BY360,"&lt;1")+1)</f>
        <v/>
      </c>
      <c r="CC361" s="205" t="str">
        <f t="shared" si="352"/>
        <v/>
      </c>
      <c r="CD361" s="436" t="str">
        <f t="shared" si="353"/>
        <v/>
      </c>
      <c r="CE361" s="433" t="str">
        <f t="shared" si="356"/>
        <v/>
      </c>
      <c r="CF361" s="438" t="str">
        <f t="shared" si="354"/>
        <v/>
      </c>
      <c r="CG361" s="433" t="str">
        <f t="shared" si="355"/>
        <v/>
      </c>
      <c r="CH361" s="439"/>
      <c r="CI361" s="205" t="str">
        <f t="shared" si="372"/>
        <v/>
      </c>
      <c r="CJ361" s="205" t="str">
        <f t="shared" si="373"/>
        <v/>
      </c>
      <c r="CK361" s="205" t="str">
        <f>IF(OR(N361="PIPAY450",N361="PIPAY900"),MRIt(J361,M361,V361,N361),IF(N361="OGFConNEW",MRIt(H361,M361,V361,N361),IF(N361="PIOGFCPAY450",MAX(60,(0.3*J361)+35),"")))</f>
        <v/>
      </c>
      <c r="CL361" s="205" t="str">
        <f t="shared" si="374"/>
        <v/>
      </c>
      <c r="CM361" s="208">
        <f t="shared" si="375"/>
        <v>0</v>
      </c>
      <c r="CN361" s="440" t="str">
        <f>IFERROR(IF(N361="60PAY900",ADJ60x(CM361),IF(N361="75PAY450",ADJ75x(CM361),IF(N361="PIPAY900",ADJPoTthick(CM361,CL361),IF(N361="PIPAY450",ADJPoTthin(CM361,CL361),IF(N361="OGFConNEW",ADJPoTogfc(CL361),""))))),"must corr")</f>
        <v/>
      </c>
      <c r="CO361" s="441" t="str">
        <f t="shared" si="376"/>
        <v/>
      </c>
      <c r="CQ361" s="205" t="str">
        <f t="shared" si="377"/>
        <v/>
      </c>
      <c r="CR361" s="205" t="str">
        <f>IF(OR(N361="PIPAY450",N361="PIPAY900",N361="PIOGFCPAY450",N361="75OGFCPAY450"),MRIt(J361,M361,V361,N361),IF(N361="OGFConNEW",MRIt(H361,M361,V361,N361),""))</f>
        <v/>
      </c>
      <c r="CS361" s="205" t="str">
        <f t="shared" si="378"/>
        <v/>
      </c>
      <c r="CT361" s="208" t="str">
        <f t="shared" si="379"/>
        <v/>
      </c>
      <c r="CU361" s="440" t="str">
        <f>IFERROR(IF(N361="60PAY900",ADJ60x(CT361),IF(N361="75PAY450",ADJ75x(CT361),IF(N361="PIPAY900",ADJPoTthick(CT361,CS361),IF(N361="PIPAY450",ADJPoTthin(CT361,CS361),IF(N361="OGFConNEW",ADJPoTogfc(CS361),""))))),"must corr")</f>
        <v/>
      </c>
      <c r="CV361" s="442" t="str">
        <f t="shared" si="380"/>
        <v/>
      </c>
      <c r="CW361" s="443"/>
      <c r="CY361" s="207"/>
      <c r="CZ361" s="444" t="s">
        <v>1876</v>
      </c>
      <c r="DA361" s="445" t="str">
        <f>IFERROR(IF(AZ361=TRUE,corval(CO361,CV361),CO361),CZ361)</f>
        <v/>
      </c>
      <c r="DB361" s="205" t="b">
        <f t="shared" si="381"/>
        <v>0</v>
      </c>
      <c r="DC361" s="205" t="b">
        <f t="shared" si="382"/>
        <v>1</v>
      </c>
      <c r="DD361" s="205" t="b">
        <f t="shared" si="383"/>
        <v>1</v>
      </c>
      <c r="DE361" s="446" t="str">
        <f t="shared" si="384"/>
        <v/>
      </c>
      <c r="DG361" s="208" t="str">
        <f t="shared" si="385"/>
        <v/>
      </c>
      <c r="DH361" s="208">
        <f t="shared" si="386"/>
        <v>0</v>
      </c>
      <c r="DI361" s="205" t="e">
        <f t="shared" si="387"/>
        <v>#VALUE!</v>
      </c>
      <c r="DJ361" s="205" t="e">
        <f t="shared" si="388"/>
        <v>#VALUE!</v>
      </c>
      <c r="DK361" s="205" t="e">
        <f t="shared" si="389"/>
        <v>#VALUE!</v>
      </c>
      <c r="DM361" s="208">
        <f t="shared" si="390"/>
        <v>0</v>
      </c>
      <c r="DN361" s="208">
        <f t="shared" si="391"/>
        <v>0</v>
      </c>
      <c r="DO361" s="205">
        <f t="shared" si="392"/>
        <v>75</v>
      </c>
      <c r="DP361" s="205">
        <f t="shared" si="393"/>
        <v>0</v>
      </c>
      <c r="DQ361" s="446" t="e">
        <f t="shared" ca="1" si="394"/>
        <v>#NAME?</v>
      </c>
      <c r="DR361" s="446" t="e">
        <f t="shared" ca="1" si="395"/>
        <v>#NAME?</v>
      </c>
      <c r="DT361" s="208">
        <f t="shared" si="396"/>
        <v>0</v>
      </c>
      <c r="DU361" s="446" t="e">
        <f t="shared" ca="1" si="397"/>
        <v>#NAME?</v>
      </c>
      <c r="DV361" s="446" t="e">
        <f t="shared" ca="1" si="398"/>
        <v>#NAME?</v>
      </c>
    </row>
    <row r="362" spans="1:126" ht="15.75" customHeight="1" thickBot="1" x14ac:dyDescent="0.3">
      <c r="A362" s="448" t="str">
        <f>IFERROR(ROUNDUP(IF(OR(N362="PIPAY450",N362="PIPAY900"),MRIt(J362,M362,V362,N362),IF(N362="PIOGFCPAY450",MAX(60,(0.3*J362)+35),"")),1),"")</f>
        <v/>
      </c>
      <c r="B362" s="413">
        <v>340</v>
      </c>
      <c r="C362" s="414"/>
      <c r="D362" s="449"/>
      <c r="E362" s="457" t="str">
        <f>IF('EXIST IP'!A341="","",'EXIST IP'!A341)</f>
        <v/>
      </c>
      <c r="F362" s="458" t="str">
        <f>IF('EXIST IP'!B341="","",'EXIST IP'!B341)</f>
        <v/>
      </c>
      <c r="G362" s="458" t="str">
        <f>IF('EXIST IP'!C341="","",'EXIST IP'!C341)</f>
        <v/>
      </c>
      <c r="H362" s="459" t="str">
        <f>IF('EXIST IP'!D341="","",'EXIST IP'!D341)</f>
        <v/>
      </c>
      <c r="I362" s="460" t="str">
        <f>IF(BASELINE!D341="","",BASELINE!D341)</f>
        <v/>
      </c>
      <c r="J362" s="420"/>
      <c r="K362" s="421"/>
      <c r="L362" s="422" t="str">
        <f>IF(FINAL!D341=0,"",FINAL!D341)</f>
        <v/>
      </c>
      <c r="M362" s="421"/>
      <c r="N362" s="421"/>
      <c r="O362" s="421"/>
      <c r="P362" s="423" t="str">
        <f t="shared" si="362"/>
        <v/>
      </c>
      <c r="Q362" s="424" t="str">
        <f t="shared" si="363"/>
        <v/>
      </c>
      <c r="R362" s="456"/>
      <c r="S362" s="452" t="str">
        <f t="shared" si="339"/>
        <v/>
      </c>
      <c r="T362" s="427" t="str">
        <f>IF(OR(BASELINE!I341&gt;BASELINE!J341,FINAL!I341&gt;FINAL!J341),"M.D.","")</f>
        <v/>
      </c>
      <c r="U362" s="428" t="str">
        <f t="shared" si="364"/>
        <v/>
      </c>
      <c r="V362" s="429" t="str">
        <f t="shared" si="365"/>
        <v/>
      </c>
      <c r="W362" s="429" t="str">
        <f t="shared" si="366"/>
        <v/>
      </c>
      <c r="X362" s="430" t="str">
        <f t="shared" si="340"/>
        <v/>
      </c>
      <c r="Y362" s="429" t="str">
        <f t="shared" si="341"/>
        <v/>
      </c>
      <c r="Z362" s="429" t="str">
        <f t="shared" si="342"/>
        <v/>
      </c>
      <c r="AA362" s="429" t="str">
        <f t="shared" si="343"/>
        <v/>
      </c>
      <c r="AB362" s="429" t="str">
        <f t="shared" si="344"/>
        <v/>
      </c>
      <c r="AC362" s="429" t="str">
        <f t="shared" si="345"/>
        <v/>
      </c>
      <c r="AD362" s="429" t="str">
        <f t="shared" si="346"/>
        <v/>
      </c>
      <c r="AE362" s="429" t="str">
        <f t="shared" si="367"/>
        <v/>
      </c>
      <c r="AF362" s="429" t="str">
        <f t="shared" si="357"/>
        <v/>
      </c>
      <c r="AG362" s="429" t="str">
        <f t="shared" si="347"/>
        <v/>
      </c>
      <c r="AH362" s="429" t="str">
        <f t="shared" si="348"/>
        <v/>
      </c>
      <c r="AI362" s="431" t="str">
        <f t="shared" si="358"/>
        <v/>
      </c>
      <c r="AJ362" s="429" t="str">
        <f t="shared" si="368"/>
        <v/>
      </c>
      <c r="AK362" s="429" t="str">
        <f t="shared" si="369"/>
        <v/>
      </c>
      <c r="AL362" s="429" t="str">
        <f t="shared" si="370"/>
        <v/>
      </c>
      <c r="AM362" s="429" t="str">
        <f t="shared" si="371"/>
        <v/>
      </c>
      <c r="AN362" s="432"/>
      <c r="AO362" s="432"/>
      <c r="AP362" s="205"/>
      <c r="AQ362" s="205"/>
      <c r="AR362" s="205"/>
      <c r="AS362" s="205"/>
      <c r="AT362" s="205"/>
      <c r="AU362" s="205"/>
      <c r="AV362" s="205"/>
      <c r="AW362" s="205"/>
      <c r="AX362" s="205"/>
      <c r="AY362" s="205"/>
      <c r="AZ362" s="432"/>
      <c r="BU362" s="152">
        <v>340</v>
      </c>
      <c r="BV362" s="433" t="str">
        <f t="shared" si="359"/>
        <v/>
      </c>
      <c r="BW362" s="433" t="str">
        <f t="shared" si="360"/>
        <v/>
      </c>
      <c r="BX362" s="434" t="str">
        <f t="shared" si="361"/>
        <v/>
      </c>
      <c r="BY362" s="205" t="str">
        <f t="shared" si="349"/>
        <v/>
      </c>
      <c r="BZ362" s="205" t="str">
        <f t="shared" si="350"/>
        <v/>
      </c>
      <c r="CA362" s="207" t="str">
        <f t="shared" si="351"/>
        <v/>
      </c>
      <c r="CB362" s="453" t="str">
        <f>IF(BY362="","",COUNTIF(BY$23:BY361,"&lt;1")+1)</f>
        <v/>
      </c>
      <c r="CC362" s="205" t="str">
        <f t="shared" si="352"/>
        <v/>
      </c>
      <c r="CD362" s="436" t="str">
        <f t="shared" si="353"/>
        <v/>
      </c>
      <c r="CE362" s="433" t="str">
        <f t="shared" si="356"/>
        <v/>
      </c>
      <c r="CF362" s="438" t="str">
        <f t="shared" si="354"/>
        <v/>
      </c>
      <c r="CG362" s="433" t="str">
        <f t="shared" si="355"/>
        <v/>
      </c>
      <c r="CH362" s="439"/>
      <c r="CI362" s="205" t="str">
        <f t="shared" si="372"/>
        <v/>
      </c>
      <c r="CJ362" s="205" t="str">
        <f t="shared" si="373"/>
        <v/>
      </c>
      <c r="CK362" s="205" t="str">
        <f>IF(OR(N362="PIPAY450",N362="PIPAY900"),MRIt(J362,M362,V362,N362),IF(N362="OGFConNEW",MRIt(H362,M362,V362,N362),IF(N362="PIOGFCPAY450",MAX(60,(0.3*J362)+35),"")))</f>
        <v/>
      </c>
      <c r="CL362" s="205" t="str">
        <f t="shared" si="374"/>
        <v/>
      </c>
      <c r="CM362" s="208">
        <f t="shared" si="375"/>
        <v>0</v>
      </c>
      <c r="CN362" s="440" t="str">
        <f>IFERROR(IF(N362="60PAY900",ADJ60x(CM362),IF(N362="75PAY450",ADJ75x(CM362),IF(N362="PIPAY900",ADJPoTthick(CM362,CL362),IF(N362="PIPAY450",ADJPoTthin(CM362,CL362),IF(N362="OGFConNEW",ADJPoTogfc(CL362),""))))),"must corr")</f>
        <v/>
      </c>
      <c r="CO362" s="441" t="str">
        <f t="shared" si="376"/>
        <v/>
      </c>
      <c r="CQ362" s="205" t="str">
        <f t="shared" si="377"/>
        <v/>
      </c>
      <c r="CR362" s="205" t="str">
        <f>IF(OR(N362="PIPAY450",N362="PIPAY900",N362="PIOGFCPAY450",N362="75OGFCPAY450"),MRIt(J362,M362,V362,N362),IF(N362="OGFConNEW",MRIt(H362,M362,V362,N362),""))</f>
        <v/>
      </c>
      <c r="CS362" s="205" t="str">
        <f t="shared" si="378"/>
        <v/>
      </c>
      <c r="CT362" s="208" t="str">
        <f t="shared" si="379"/>
        <v/>
      </c>
      <c r="CU362" s="440" t="str">
        <f>IFERROR(IF(N362="60PAY900",ADJ60x(CT362),IF(N362="75PAY450",ADJ75x(CT362),IF(N362="PIPAY900",ADJPoTthick(CT362,CS362),IF(N362="PIPAY450",ADJPoTthin(CT362,CS362),IF(N362="OGFConNEW",ADJPoTogfc(CS362),""))))),"must corr")</f>
        <v/>
      </c>
      <c r="CV362" s="442" t="str">
        <f t="shared" si="380"/>
        <v/>
      </c>
      <c r="CW362" s="443"/>
      <c r="CY362" s="207"/>
      <c r="CZ362" s="444" t="s">
        <v>1876</v>
      </c>
      <c r="DA362" s="445" t="str">
        <f>IFERROR(IF(AZ362=TRUE,corval(CO362,CV362),CO362),CZ362)</f>
        <v/>
      </c>
      <c r="DB362" s="205" t="b">
        <f t="shared" si="381"/>
        <v>0</v>
      </c>
      <c r="DC362" s="205" t="b">
        <f t="shared" si="382"/>
        <v>1</v>
      </c>
      <c r="DD362" s="205" t="b">
        <f t="shared" si="383"/>
        <v>1</v>
      </c>
      <c r="DE362" s="446" t="str">
        <f t="shared" si="384"/>
        <v/>
      </c>
      <c r="DG362" s="208" t="str">
        <f t="shared" si="385"/>
        <v/>
      </c>
      <c r="DH362" s="208">
        <f t="shared" si="386"/>
        <v>0</v>
      </c>
      <c r="DI362" s="205" t="e">
        <f t="shared" si="387"/>
        <v>#VALUE!</v>
      </c>
      <c r="DJ362" s="205" t="e">
        <f t="shared" si="388"/>
        <v>#VALUE!</v>
      </c>
      <c r="DK362" s="205" t="e">
        <f t="shared" si="389"/>
        <v>#VALUE!</v>
      </c>
      <c r="DM362" s="208">
        <f t="shared" si="390"/>
        <v>0</v>
      </c>
      <c r="DN362" s="208">
        <f t="shared" si="391"/>
        <v>0</v>
      </c>
      <c r="DO362" s="205">
        <f t="shared" si="392"/>
        <v>75</v>
      </c>
      <c r="DP362" s="205">
        <f t="shared" si="393"/>
        <v>0</v>
      </c>
      <c r="DQ362" s="446" t="e">
        <f t="shared" ca="1" si="394"/>
        <v>#NAME?</v>
      </c>
      <c r="DR362" s="446" t="e">
        <f t="shared" ca="1" si="395"/>
        <v>#NAME?</v>
      </c>
      <c r="DT362" s="208">
        <f t="shared" si="396"/>
        <v>0</v>
      </c>
      <c r="DU362" s="446" t="e">
        <f t="shared" ca="1" si="397"/>
        <v>#NAME?</v>
      </c>
      <c r="DV362" s="446" t="e">
        <f t="shared" ca="1" si="398"/>
        <v>#NAME?</v>
      </c>
    </row>
    <row r="363" spans="1:126" ht="15.75" x14ac:dyDescent="0.25">
      <c r="A363" s="448" t="str">
        <f>IFERROR(ROUNDUP(IF(OR(N363="PIPAY450",N363="PIPAY900"),MRIt(J363,M363,V363,N363),IF(N363="PIOGFCPAY450",MAX(60,(0.3*J363)+35),"")),1),"")</f>
        <v/>
      </c>
      <c r="B363" s="413">
        <v>341</v>
      </c>
      <c r="C363" s="414"/>
      <c r="D363" s="449"/>
      <c r="E363" s="416" t="str">
        <f>IF('EXIST IP'!A342="","",'EXIST IP'!A342)</f>
        <v/>
      </c>
      <c r="F363" s="450" t="str">
        <f>IF('EXIST IP'!B342="","",'EXIST IP'!B342)</f>
        <v/>
      </c>
      <c r="G363" s="450" t="str">
        <f>IF('EXIST IP'!C342="","",'EXIST IP'!C342)</f>
        <v/>
      </c>
      <c r="H363" s="418" t="str">
        <f>IF('EXIST IP'!D342="","",'EXIST IP'!D342)</f>
        <v/>
      </c>
      <c r="I363" s="451" t="str">
        <f>IF(BASELINE!D342="","",BASELINE!D342)</f>
        <v/>
      </c>
      <c r="J363" s="420"/>
      <c r="K363" s="421"/>
      <c r="L363" s="422" t="str">
        <f>IF(FINAL!D342=0,"",FINAL!D342)</f>
        <v/>
      </c>
      <c r="M363" s="421"/>
      <c r="N363" s="421"/>
      <c r="O363" s="421"/>
      <c r="P363" s="423" t="str">
        <f t="shared" si="362"/>
        <v/>
      </c>
      <c r="Q363" s="424" t="str">
        <f t="shared" si="363"/>
        <v/>
      </c>
      <c r="R363" s="456"/>
      <c r="S363" s="452" t="str">
        <f t="shared" si="339"/>
        <v/>
      </c>
      <c r="T363" s="427" t="str">
        <f>IF(OR(BASELINE!I342&gt;BASELINE!J342,FINAL!I342&gt;FINAL!J342),"M.D.","")</f>
        <v/>
      </c>
      <c r="U363" s="428" t="str">
        <f t="shared" si="364"/>
        <v/>
      </c>
      <c r="V363" s="429" t="str">
        <f t="shared" si="365"/>
        <v/>
      </c>
      <c r="W363" s="429" t="str">
        <f t="shared" si="366"/>
        <v/>
      </c>
      <c r="X363" s="430" t="str">
        <f t="shared" si="340"/>
        <v/>
      </c>
      <c r="Y363" s="429" t="str">
        <f t="shared" si="341"/>
        <v/>
      </c>
      <c r="Z363" s="429" t="str">
        <f t="shared" si="342"/>
        <v/>
      </c>
      <c r="AA363" s="429" t="str">
        <f t="shared" si="343"/>
        <v/>
      </c>
      <c r="AB363" s="429" t="str">
        <f t="shared" si="344"/>
        <v/>
      </c>
      <c r="AC363" s="429" t="str">
        <f t="shared" si="345"/>
        <v/>
      </c>
      <c r="AD363" s="429" t="str">
        <f t="shared" si="346"/>
        <v/>
      </c>
      <c r="AE363" s="429" t="str">
        <f t="shared" si="367"/>
        <v/>
      </c>
      <c r="AF363" s="429" t="str">
        <f t="shared" si="357"/>
        <v/>
      </c>
      <c r="AG363" s="429" t="str">
        <f t="shared" si="347"/>
        <v/>
      </c>
      <c r="AH363" s="429" t="str">
        <f t="shared" si="348"/>
        <v/>
      </c>
      <c r="AI363" s="431" t="str">
        <f t="shared" si="358"/>
        <v/>
      </c>
      <c r="AJ363" s="429" t="str">
        <f t="shared" si="368"/>
        <v/>
      </c>
      <c r="AK363" s="429" t="str">
        <f t="shared" si="369"/>
        <v/>
      </c>
      <c r="AL363" s="429" t="str">
        <f t="shared" si="370"/>
        <v/>
      </c>
      <c r="AM363" s="429" t="str">
        <f t="shared" si="371"/>
        <v/>
      </c>
      <c r="AN363" s="432"/>
      <c r="AO363" s="432"/>
      <c r="AP363" s="205"/>
      <c r="AQ363" s="205"/>
      <c r="AR363" s="205"/>
      <c r="AS363" s="205"/>
      <c r="AT363" s="205"/>
      <c r="AU363" s="205"/>
      <c r="AV363" s="205"/>
      <c r="AW363" s="205"/>
      <c r="AX363" s="205"/>
      <c r="AY363" s="205"/>
      <c r="AZ363" s="432"/>
      <c r="BU363" s="152">
        <v>341</v>
      </c>
      <c r="BV363" s="433" t="str">
        <f t="shared" si="359"/>
        <v/>
      </c>
      <c r="BW363" s="433" t="str">
        <f t="shared" si="360"/>
        <v/>
      </c>
      <c r="BX363" s="434" t="str">
        <f t="shared" si="361"/>
        <v/>
      </c>
      <c r="BY363" s="205" t="str">
        <f t="shared" si="349"/>
        <v/>
      </c>
      <c r="BZ363" s="205" t="str">
        <f t="shared" si="350"/>
        <v/>
      </c>
      <c r="CA363" s="207" t="str">
        <f t="shared" si="351"/>
        <v/>
      </c>
      <c r="CB363" s="453" t="str">
        <f>IF(BY363="","",COUNTIF(BY$23:BY362,"&lt;1")+1)</f>
        <v/>
      </c>
      <c r="CC363" s="205" t="str">
        <f t="shared" si="352"/>
        <v/>
      </c>
      <c r="CD363" s="436" t="str">
        <f t="shared" si="353"/>
        <v/>
      </c>
      <c r="CE363" s="433" t="str">
        <f t="shared" si="356"/>
        <v/>
      </c>
      <c r="CF363" s="438" t="str">
        <f t="shared" si="354"/>
        <v/>
      </c>
      <c r="CG363" s="433" t="str">
        <f t="shared" si="355"/>
        <v/>
      </c>
      <c r="CH363" s="439"/>
      <c r="CI363" s="205" t="str">
        <f t="shared" si="372"/>
        <v/>
      </c>
      <c r="CJ363" s="205" t="str">
        <f t="shared" si="373"/>
        <v/>
      </c>
      <c r="CK363" s="205" t="str">
        <f>IF(OR(N363="PIPAY450",N363="PIPAY900"),MRIt(J363,M363,V363,N363),IF(N363="OGFConNEW",MRIt(H363,M363,V363,N363),IF(N363="PIOGFCPAY450",MAX(60,(0.3*J363)+35),"")))</f>
        <v/>
      </c>
      <c r="CL363" s="205" t="str">
        <f t="shared" si="374"/>
        <v/>
      </c>
      <c r="CM363" s="208">
        <f t="shared" si="375"/>
        <v>0</v>
      </c>
      <c r="CN363" s="440" t="str">
        <f>IFERROR(IF(N363="60PAY900",ADJ60x(CM363),IF(N363="75PAY450",ADJ75x(CM363),IF(N363="PIPAY900",ADJPoTthick(CM363,CL363),IF(N363="PIPAY450",ADJPoTthin(CM363,CL363),IF(N363="OGFConNEW",ADJPoTogfc(CL363),""))))),"must corr")</f>
        <v/>
      </c>
      <c r="CO363" s="441" t="str">
        <f t="shared" si="376"/>
        <v/>
      </c>
      <c r="CQ363" s="205" t="str">
        <f t="shared" si="377"/>
        <v/>
      </c>
      <c r="CR363" s="205" t="str">
        <f>IF(OR(N363="PIPAY450",N363="PIPAY900",N363="PIOGFCPAY450",N363="75OGFCPAY450"),MRIt(J363,M363,V363,N363),IF(N363="OGFConNEW",MRIt(H363,M363,V363,N363),""))</f>
        <v/>
      </c>
      <c r="CS363" s="205" t="str">
        <f t="shared" si="378"/>
        <v/>
      </c>
      <c r="CT363" s="208" t="str">
        <f t="shared" si="379"/>
        <v/>
      </c>
      <c r="CU363" s="440" t="str">
        <f>IFERROR(IF(N363="60PAY900",ADJ60x(CT363),IF(N363="75PAY450",ADJ75x(CT363),IF(N363="PIPAY900",ADJPoTthick(CT363,CS363),IF(N363="PIPAY450",ADJPoTthin(CT363,CS363),IF(N363="OGFConNEW",ADJPoTogfc(CS363),""))))),"must corr")</f>
        <v/>
      </c>
      <c r="CV363" s="442" t="str">
        <f t="shared" si="380"/>
        <v/>
      </c>
      <c r="CW363" s="443"/>
      <c r="CY363" s="207"/>
      <c r="CZ363" s="444" t="s">
        <v>1876</v>
      </c>
      <c r="DA363" s="445" t="str">
        <f>IFERROR(IF(AZ363=TRUE,corval(CO363,CV363),CO363),CZ363)</f>
        <v/>
      </c>
      <c r="DB363" s="205" t="b">
        <f t="shared" si="381"/>
        <v>0</v>
      </c>
      <c r="DC363" s="205" t="b">
        <f t="shared" si="382"/>
        <v>1</v>
      </c>
      <c r="DD363" s="205" t="b">
        <f t="shared" si="383"/>
        <v>1</v>
      </c>
      <c r="DE363" s="446" t="str">
        <f t="shared" si="384"/>
        <v/>
      </c>
      <c r="DG363" s="208" t="str">
        <f t="shared" si="385"/>
        <v/>
      </c>
      <c r="DH363" s="208">
        <f t="shared" si="386"/>
        <v>0</v>
      </c>
      <c r="DI363" s="205" t="e">
        <f t="shared" si="387"/>
        <v>#VALUE!</v>
      </c>
      <c r="DJ363" s="205" t="e">
        <f t="shared" si="388"/>
        <v>#VALUE!</v>
      </c>
      <c r="DK363" s="205" t="e">
        <f t="shared" si="389"/>
        <v>#VALUE!</v>
      </c>
      <c r="DM363" s="208">
        <f t="shared" si="390"/>
        <v>0</v>
      </c>
      <c r="DN363" s="208">
        <f t="shared" si="391"/>
        <v>0</v>
      </c>
      <c r="DO363" s="205">
        <f t="shared" si="392"/>
        <v>75</v>
      </c>
      <c r="DP363" s="205">
        <f t="shared" si="393"/>
        <v>0</v>
      </c>
      <c r="DQ363" s="446" t="e">
        <f t="shared" ca="1" si="394"/>
        <v>#NAME?</v>
      </c>
      <c r="DR363" s="446" t="e">
        <f t="shared" ca="1" si="395"/>
        <v>#NAME?</v>
      </c>
      <c r="DT363" s="208">
        <f t="shared" si="396"/>
        <v>0</v>
      </c>
      <c r="DU363" s="446" t="e">
        <f t="shared" ca="1" si="397"/>
        <v>#NAME?</v>
      </c>
      <c r="DV363" s="446" t="e">
        <f t="shared" ca="1" si="398"/>
        <v>#NAME?</v>
      </c>
    </row>
    <row r="364" spans="1:126" ht="16.5" thickBot="1" x14ac:dyDescent="0.3">
      <c r="A364" s="448" t="str">
        <f>IFERROR(ROUNDUP(IF(OR(N364="PIPAY450",N364="PIPAY900"),MRIt(J364,M364,V364,N364),IF(N364="PIOGFCPAY450",MAX(60,(0.3*J364)+35),"")),1),"")</f>
        <v/>
      </c>
      <c r="B364" s="413">
        <v>342</v>
      </c>
      <c r="C364" s="414"/>
      <c r="D364" s="449"/>
      <c r="E364" s="457" t="str">
        <f>IF('EXIST IP'!A343="","",'EXIST IP'!A343)</f>
        <v/>
      </c>
      <c r="F364" s="458" t="str">
        <f>IF('EXIST IP'!B343="","",'EXIST IP'!B343)</f>
        <v/>
      </c>
      <c r="G364" s="458" t="str">
        <f>IF('EXIST IP'!C343="","",'EXIST IP'!C343)</f>
        <v/>
      </c>
      <c r="H364" s="459" t="str">
        <f>IF('EXIST IP'!D343="","",'EXIST IP'!D343)</f>
        <v/>
      </c>
      <c r="I364" s="460" t="str">
        <f>IF(BASELINE!D343="","",BASELINE!D343)</f>
        <v/>
      </c>
      <c r="J364" s="420"/>
      <c r="K364" s="421"/>
      <c r="L364" s="422" t="str">
        <f>IF(FINAL!D343=0,"",FINAL!D343)</f>
        <v/>
      </c>
      <c r="M364" s="421"/>
      <c r="N364" s="421"/>
      <c r="O364" s="421"/>
      <c r="P364" s="423" t="str">
        <f t="shared" si="362"/>
        <v/>
      </c>
      <c r="Q364" s="424" t="str">
        <f t="shared" si="363"/>
        <v/>
      </c>
      <c r="R364" s="456"/>
      <c r="S364" s="452" t="str">
        <f t="shared" si="339"/>
        <v/>
      </c>
      <c r="T364" s="427" t="str">
        <f>IF(OR(BASELINE!I343&gt;BASELINE!J343,FINAL!I343&gt;FINAL!J343),"M.D.","")</f>
        <v/>
      </c>
      <c r="U364" s="428" t="str">
        <f t="shared" si="364"/>
        <v/>
      </c>
      <c r="V364" s="429" t="str">
        <f t="shared" si="365"/>
        <v/>
      </c>
      <c r="W364" s="429" t="str">
        <f t="shared" si="366"/>
        <v/>
      </c>
      <c r="X364" s="430" t="str">
        <f t="shared" si="340"/>
        <v/>
      </c>
      <c r="Y364" s="429" t="str">
        <f t="shared" si="341"/>
        <v/>
      </c>
      <c r="Z364" s="429" t="str">
        <f t="shared" si="342"/>
        <v/>
      </c>
      <c r="AA364" s="429" t="str">
        <f t="shared" si="343"/>
        <v/>
      </c>
      <c r="AB364" s="429" t="str">
        <f t="shared" si="344"/>
        <v/>
      </c>
      <c r="AC364" s="429" t="str">
        <f t="shared" si="345"/>
        <v/>
      </c>
      <c r="AD364" s="429" t="str">
        <f t="shared" si="346"/>
        <v/>
      </c>
      <c r="AE364" s="429" t="str">
        <f t="shared" si="367"/>
        <v/>
      </c>
      <c r="AF364" s="429" t="str">
        <f t="shared" si="357"/>
        <v/>
      </c>
      <c r="AG364" s="429" t="str">
        <f t="shared" si="347"/>
        <v/>
      </c>
      <c r="AH364" s="429" t="str">
        <f t="shared" si="348"/>
        <v/>
      </c>
      <c r="AI364" s="431" t="str">
        <f t="shared" si="358"/>
        <v/>
      </c>
      <c r="AJ364" s="429" t="str">
        <f t="shared" si="368"/>
        <v/>
      </c>
      <c r="AK364" s="429" t="str">
        <f t="shared" si="369"/>
        <v/>
      </c>
      <c r="AL364" s="429" t="str">
        <f t="shared" si="370"/>
        <v/>
      </c>
      <c r="AM364" s="429" t="str">
        <f t="shared" si="371"/>
        <v/>
      </c>
      <c r="AN364" s="432"/>
      <c r="AO364" s="432"/>
      <c r="AP364" s="205"/>
      <c r="AQ364" s="205"/>
      <c r="AR364" s="205"/>
      <c r="AS364" s="205"/>
      <c r="AT364" s="205"/>
      <c r="AU364" s="205"/>
      <c r="AV364" s="205"/>
      <c r="AW364" s="205"/>
      <c r="AX364" s="205"/>
      <c r="AY364" s="205"/>
      <c r="AZ364" s="432"/>
      <c r="BU364" s="152">
        <v>342</v>
      </c>
      <c r="BV364" s="433" t="str">
        <f t="shared" si="359"/>
        <v/>
      </c>
      <c r="BW364" s="433" t="str">
        <f t="shared" si="360"/>
        <v/>
      </c>
      <c r="BX364" s="434" t="str">
        <f t="shared" si="361"/>
        <v/>
      </c>
      <c r="BY364" s="205" t="str">
        <f t="shared" si="349"/>
        <v/>
      </c>
      <c r="BZ364" s="205" t="str">
        <f t="shared" si="350"/>
        <v/>
      </c>
      <c r="CA364" s="207" t="str">
        <f t="shared" si="351"/>
        <v/>
      </c>
      <c r="CB364" s="453" t="str">
        <f>IF(BY364="","",COUNTIF(BY$23:BY363,"&lt;1")+1)</f>
        <v/>
      </c>
      <c r="CC364" s="205" t="str">
        <f t="shared" si="352"/>
        <v/>
      </c>
      <c r="CD364" s="436" t="str">
        <f t="shared" si="353"/>
        <v/>
      </c>
      <c r="CE364" s="433" t="str">
        <f t="shared" si="356"/>
        <v/>
      </c>
      <c r="CF364" s="438" t="str">
        <f t="shared" si="354"/>
        <v/>
      </c>
      <c r="CG364" s="433" t="str">
        <f t="shared" si="355"/>
        <v/>
      </c>
      <c r="CH364" s="439"/>
      <c r="CI364" s="205" t="str">
        <f t="shared" si="372"/>
        <v/>
      </c>
      <c r="CJ364" s="205" t="str">
        <f t="shared" si="373"/>
        <v/>
      </c>
      <c r="CK364" s="205" t="str">
        <f>IF(OR(N364="PIPAY450",N364="PIPAY900"),MRIt(J364,M364,V364,N364),IF(N364="OGFConNEW",MRIt(H364,M364,V364,N364),IF(N364="PIOGFCPAY450",MAX(60,(0.3*J364)+35),"")))</f>
        <v/>
      </c>
      <c r="CL364" s="205" t="str">
        <f t="shared" si="374"/>
        <v/>
      </c>
      <c r="CM364" s="208">
        <f t="shared" si="375"/>
        <v>0</v>
      </c>
      <c r="CN364" s="440" t="str">
        <f>IFERROR(IF(N364="60PAY900",ADJ60x(CM364),IF(N364="75PAY450",ADJ75x(CM364),IF(N364="PIPAY900",ADJPoTthick(CM364,CL364),IF(N364="PIPAY450",ADJPoTthin(CM364,CL364),IF(N364="OGFConNEW",ADJPoTogfc(CL364),""))))),"must corr")</f>
        <v/>
      </c>
      <c r="CO364" s="441" t="str">
        <f t="shared" si="376"/>
        <v/>
      </c>
      <c r="CQ364" s="205" t="str">
        <f t="shared" si="377"/>
        <v/>
      </c>
      <c r="CR364" s="205" t="str">
        <f>IF(OR(N364="PIPAY450",N364="PIPAY900",N364="PIOGFCPAY450",N364="75OGFCPAY450"),MRIt(J364,M364,V364,N364),IF(N364="OGFConNEW",MRIt(H364,M364,V364,N364),""))</f>
        <v/>
      </c>
      <c r="CS364" s="205" t="str">
        <f t="shared" si="378"/>
        <v/>
      </c>
      <c r="CT364" s="208" t="str">
        <f t="shared" si="379"/>
        <v/>
      </c>
      <c r="CU364" s="440" t="str">
        <f>IFERROR(IF(N364="60PAY900",ADJ60x(CT364),IF(N364="75PAY450",ADJ75x(CT364),IF(N364="PIPAY900",ADJPoTthick(CT364,CS364),IF(N364="PIPAY450",ADJPoTthin(CT364,CS364),IF(N364="OGFConNEW",ADJPoTogfc(CS364),""))))),"must corr")</f>
        <v/>
      </c>
      <c r="CV364" s="442" t="str">
        <f t="shared" si="380"/>
        <v/>
      </c>
      <c r="CW364" s="443"/>
      <c r="CY364" s="207"/>
      <c r="CZ364" s="444" t="s">
        <v>1876</v>
      </c>
      <c r="DA364" s="445" t="str">
        <f>IFERROR(IF(AZ364=TRUE,corval(CO364,CV364),CO364),CZ364)</f>
        <v/>
      </c>
      <c r="DB364" s="205" t="b">
        <f t="shared" si="381"/>
        <v>0</v>
      </c>
      <c r="DC364" s="205" t="b">
        <f t="shared" si="382"/>
        <v>1</v>
      </c>
      <c r="DD364" s="205" t="b">
        <f t="shared" si="383"/>
        <v>1</v>
      </c>
      <c r="DE364" s="446" t="str">
        <f t="shared" si="384"/>
        <v/>
      </c>
      <c r="DG364" s="208" t="str">
        <f t="shared" si="385"/>
        <v/>
      </c>
      <c r="DH364" s="208">
        <f t="shared" si="386"/>
        <v>0</v>
      </c>
      <c r="DI364" s="205" t="e">
        <f t="shared" si="387"/>
        <v>#VALUE!</v>
      </c>
      <c r="DJ364" s="205" t="e">
        <f t="shared" si="388"/>
        <v>#VALUE!</v>
      </c>
      <c r="DK364" s="205" t="e">
        <f t="shared" si="389"/>
        <v>#VALUE!</v>
      </c>
      <c r="DM364" s="208">
        <f t="shared" si="390"/>
        <v>0</v>
      </c>
      <c r="DN364" s="208">
        <f t="shared" si="391"/>
        <v>0</v>
      </c>
      <c r="DO364" s="205">
        <f t="shared" si="392"/>
        <v>75</v>
      </c>
      <c r="DP364" s="205">
        <f t="shared" si="393"/>
        <v>0</v>
      </c>
      <c r="DQ364" s="446" t="e">
        <f t="shared" ca="1" si="394"/>
        <v>#NAME?</v>
      </c>
      <c r="DR364" s="446" t="e">
        <f t="shared" ca="1" si="395"/>
        <v>#NAME?</v>
      </c>
      <c r="DT364" s="208">
        <f t="shared" si="396"/>
        <v>0</v>
      </c>
      <c r="DU364" s="446" t="e">
        <f t="shared" ca="1" si="397"/>
        <v>#NAME?</v>
      </c>
      <c r="DV364" s="446" t="e">
        <f t="shared" ca="1" si="398"/>
        <v>#NAME?</v>
      </c>
    </row>
    <row r="365" spans="1:126" ht="15" customHeight="1" x14ac:dyDescent="0.25">
      <c r="A365" s="448" t="str">
        <f>IFERROR(ROUNDUP(IF(OR(N365="PIPAY450",N365="PIPAY900"),MRIt(J365,M365,V365,N365),IF(N365="PIOGFCPAY450",MAX(60,(0.3*J365)+35),"")),1),"")</f>
        <v/>
      </c>
      <c r="B365" s="413">
        <v>343</v>
      </c>
      <c r="C365" s="414"/>
      <c r="D365" s="449"/>
      <c r="E365" s="416" t="str">
        <f>IF('EXIST IP'!A344="","",'EXIST IP'!A344)</f>
        <v/>
      </c>
      <c r="F365" s="450" t="str">
        <f>IF('EXIST IP'!B344="","",'EXIST IP'!B344)</f>
        <v/>
      </c>
      <c r="G365" s="450" t="str">
        <f>IF('EXIST IP'!C344="","",'EXIST IP'!C344)</f>
        <v/>
      </c>
      <c r="H365" s="418" t="str">
        <f>IF('EXIST IP'!D344="","",'EXIST IP'!D344)</f>
        <v/>
      </c>
      <c r="I365" s="451" t="str">
        <f>IF(BASELINE!D344="","",BASELINE!D344)</f>
        <v/>
      </c>
      <c r="J365" s="420"/>
      <c r="K365" s="421"/>
      <c r="L365" s="422" t="str">
        <f>IF(FINAL!D344=0,"",FINAL!D344)</f>
        <v/>
      </c>
      <c r="M365" s="421"/>
      <c r="N365" s="421"/>
      <c r="O365" s="421"/>
      <c r="P365" s="423" t="str">
        <f t="shared" si="362"/>
        <v/>
      </c>
      <c r="Q365" s="424" t="str">
        <f t="shared" si="363"/>
        <v/>
      </c>
      <c r="R365" s="456"/>
      <c r="S365" s="452" t="str">
        <f t="shared" si="339"/>
        <v/>
      </c>
      <c r="T365" s="427" t="str">
        <f>IF(OR(BASELINE!I344&gt;BASELINE!J344,FINAL!I344&gt;FINAL!J344),"M.D.","")</f>
        <v/>
      </c>
      <c r="U365" s="428" t="str">
        <f t="shared" si="364"/>
        <v/>
      </c>
      <c r="V365" s="429" t="str">
        <f t="shared" si="365"/>
        <v/>
      </c>
      <c r="W365" s="429" t="str">
        <f t="shared" si="366"/>
        <v/>
      </c>
      <c r="X365" s="430" t="str">
        <f t="shared" si="340"/>
        <v/>
      </c>
      <c r="Y365" s="429" t="str">
        <f t="shared" si="341"/>
        <v/>
      </c>
      <c r="Z365" s="429" t="str">
        <f t="shared" si="342"/>
        <v/>
      </c>
      <c r="AA365" s="429" t="str">
        <f t="shared" si="343"/>
        <v/>
      </c>
      <c r="AB365" s="429" t="str">
        <f t="shared" si="344"/>
        <v/>
      </c>
      <c r="AC365" s="429" t="str">
        <f t="shared" si="345"/>
        <v/>
      </c>
      <c r="AD365" s="429" t="str">
        <f t="shared" si="346"/>
        <v/>
      </c>
      <c r="AE365" s="429" t="str">
        <f t="shared" si="367"/>
        <v/>
      </c>
      <c r="AF365" s="429" t="str">
        <f t="shared" si="357"/>
        <v/>
      </c>
      <c r="AG365" s="429" t="str">
        <f t="shared" si="347"/>
        <v/>
      </c>
      <c r="AH365" s="429" t="str">
        <f t="shared" si="348"/>
        <v/>
      </c>
      <c r="AI365" s="431" t="str">
        <f t="shared" si="358"/>
        <v/>
      </c>
      <c r="AJ365" s="429" t="str">
        <f t="shared" si="368"/>
        <v/>
      </c>
      <c r="AK365" s="429" t="str">
        <f t="shared" si="369"/>
        <v/>
      </c>
      <c r="AL365" s="429" t="str">
        <f t="shared" si="370"/>
        <v/>
      </c>
      <c r="AM365" s="429" t="str">
        <f t="shared" si="371"/>
        <v/>
      </c>
      <c r="AN365" s="432"/>
      <c r="AO365" s="432"/>
      <c r="AP365" s="205"/>
      <c r="AQ365" s="205"/>
      <c r="AR365" s="205"/>
      <c r="AS365" s="205"/>
      <c r="AT365" s="205"/>
      <c r="AU365" s="205"/>
      <c r="AV365" s="205"/>
      <c r="AW365" s="205"/>
      <c r="AX365" s="205"/>
      <c r="AY365" s="205"/>
      <c r="AZ365" s="432"/>
      <c r="BU365" s="152">
        <v>343</v>
      </c>
      <c r="BV365" s="433" t="str">
        <f t="shared" si="359"/>
        <v/>
      </c>
      <c r="BW365" s="433" t="str">
        <f t="shared" si="360"/>
        <v/>
      </c>
      <c r="BX365" s="434" t="str">
        <f t="shared" si="361"/>
        <v/>
      </c>
      <c r="BY365" s="205" t="str">
        <f t="shared" si="349"/>
        <v/>
      </c>
      <c r="BZ365" s="205" t="str">
        <f t="shared" si="350"/>
        <v/>
      </c>
      <c r="CA365" s="207" t="str">
        <f t="shared" si="351"/>
        <v/>
      </c>
      <c r="CB365" s="453" t="str">
        <f>IF(BY365="","",COUNTIF(BY$23:BY364,"&lt;1")+1)</f>
        <v/>
      </c>
      <c r="CC365" s="205" t="str">
        <f t="shared" si="352"/>
        <v/>
      </c>
      <c r="CD365" s="436" t="str">
        <f t="shared" si="353"/>
        <v/>
      </c>
      <c r="CE365" s="433" t="str">
        <f t="shared" si="356"/>
        <v/>
      </c>
      <c r="CF365" s="438" t="str">
        <f t="shared" si="354"/>
        <v/>
      </c>
      <c r="CG365" s="433" t="str">
        <f t="shared" si="355"/>
        <v/>
      </c>
      <c r="CH365" s="439"/>
      <c r="CI365" s="205" t="str">
        <f t="shared" si="372"/>
        <v/>
      </c>
      <c r="CJ365" s="205" t="str">
        <f t="shared" si="373"/>
        <v/>
      </c>
      <c r="CK365" s="205" t="str">
        <f>IF(OR(N365="PIPAY450",N365="PIPAY900"),MRIt(J365,M365,V365,N365),IF(N365="OGFConNEW",MRIt(H365,M365,V365,N365),IF(N365="PIOGFCPAY450",MAX(60,(0.3*J365)+35),"")))</f>
        <v/>
      </c>
      <c r="CL365" s="205" t="str">
        <f t="shared" si="374"/>
        <v/>
      </c>
      <c r="CM365" s="208">
        <f t="shared" si="375"/>
        <v>0</v>
      </c>
      <c r="CN365" s="440" t="str">
        <f>IFERROR(IF(N365="60PAY900",ADJ60x(CM365),IF(N365="75PAY450",ADJ75x(CM365),IF(N365="PIPAY900",ADJPoTthick(CM365,CL365),IF(N365="PIPAY450",ADJPoTthin(CM365,CL365),IF(N365="OGFConNEW",ADJPoTogfc(CL365),""))))),"must corr")</f>
        <v/>
      </c>
      <c r="CO365" s="441" t="str">
        <f t="shared" si="376"/>
        <v/>
      </c>
      <c r="CQ365" s="205" t="str">
        <f t="shared" si="377"/>
        <v/>
      </c>
      <c r="CR365" s="205" t="str">
        <f>IF(OR(N365="PIPAY450",N365="PIPAY900",N365="PIOGFCPAY450",N365="75OGFCPAY450"),MRIt(J365,M365,V365,N365),IF(N365="OGFConNEW",MRIt(H365,M365,V365,N365),""))</f>
        <v/>
      </c>
      <c r="CS365" s="205" t="str">
        <f t="shared" si="378"/>
        <v/>
      </c>
      <c r="CT365" s="208" t="str">
        <f t="shared" si="379"/>
        <v/>
      </c>
      <c r="CU365" s="440" t="str">
        <f>IFERROR(IF(N365="60PAY900",ADJ60x(CT365),IF(N365="75PAY450",ADJ75x(CT365),IF(N365="PIPAY900",ADJPoTthick(CT365,CS365),IF(N365="PIPAY450",ADJPoTthin(CT365,CS365),IF(N365="OGFConNEW",ADJPoTogfc(CS365),""))))),"must corr")</f>
        <v/>
      </c>
      <c r="CV365" s="442" t="str">
        <f t="shared" si="380"/>
        <v/>
      </c>
      <c r="CW365" s="443"/>
      <c r="CY365" s="207"/>
      <c r="CZ365" s="444" t="s">
        <v>1876</v>
      </c>
      <c r="DA365" s="445" t="str">
        <f>IFERROR(IF(AZ365=TRUE,corval(CO365,CV365),CO365),CZ365)</f>
        <v/>
      </c>
      <c r="DB365" s="205" t="b">
        <f t="shared" si="381"/>
        <v>0</v>
      </c>
      <c r="DC365" s="205" t="b">
        <f t="shared" si="382"/>
        <v>1</v>
      </c>
      <c r="DD365" s="205" t="b">
        <f t="shared" si="383"/>
        <v>1</v>
      </c>
      <c r="DE365" s="446" t="str">
        <f t="shared" si="384"/>
        <v/>
      </c>
      <c r="DG365" s="208" t="str">
        <f t="shared" si="385"/>
        <v/>
      </c>
      <c r="DH365" s="208">
        <f t="shared" si="386"/>
        <v>0</v>
      </c>
      <c r="DI365" s="205" t="e">
        <f t="shared" si="387"/>
        <v>#VALUE!</v>
      </c>
      <c r="DJ365" s="205" t="e">
        <f t="shared" si="388"/>
        <v>#VALUE!</v>
      </c>
      <c r="DK365" s="205" t="e">
        <f t="shared" si="389"/>
        <v>#VALUE!</v>
      </c>
      <c r="DM365" s="208">
        <f t="shared" si="390"/>
        <v>0</v>
      </c>
      <c r="DN365" s="208">
        <f t="shared" si="391"/>
        <v>0</v>
      </c>
      <c r="DO365" s="205">
        <f t="shared" si="392"/>
        <v>75</v>
      </c>
      <c r="DP365" s="205">
        <f t="shared" si="393"/>
        <v>0</v>
      </c>
      <c r="DQ365" s="446" t="e">
        <f t="shared" ca="1" si="394"/>
        <v>#NAME?</v>
      </c>
      <c r="DR365" s="446" t="e">
        <f t="shared" ca="1" si="395"/>
        <v>#NAME?</v>
      </c>
      <c r="DT365" s="208">
        <f t="shared" si="396"/>
        <v>0</v>
      </c>
      <c r="DU365" s="446" t="e">
        <f t="shared" ca="1" si="397"/>
        <v>#NAME?</v>
      </c>
      <c r="DV365" s="446" t="e">
        <f t="shared" ca="1" si="398"/>
        <v>#NAME?</v>
      </c>
    </row>
    <row r="366" spans="1:126" ht="16.5" thickBot="1" x14ac:dyDescent="0.3">
      <c r="A366" s="448" t="str">
        <f>IFERROR(ROUNDUP(IF(OR(N366="PIPAY450",N366="PIPAY900"),MRIt(J366,M366,V366,N366),IF(N366="PIOGFCPAY450",MAX(60,(0.3*J366)+35),"")),1),"")</f>
        <v/>
      </c>
      <c r="B366" s="413">
        <v>344</v>
      </c>
      <c r="C366" s="414"/>
      <c r="D366" s="449"/>
      <c r="E366" s="457" t="str">
        <f>IF('EXIST IP'!A345="","",'EXIST IP'!A345)</f>
        <v/>
      </c>
      <c r="F366" s="458" t="str">
        <f>IF('EXIST IP'!B345="","",'EXIST IP'!B345)</f>
        <v/>
      </c>
      <c r="G366" s="458" t="str">
        <f>IF('EXIST IP'!C345="","",'EXIST IP'!C345)</f>
        <v/>
      </c>
      <c r="H366" s="459" t="str">
        <f>IF('EXIST IP'!D345="","",'EXIST IP'!D345)</f>
        <v/>
      </c>
      <c r="I366" s="460" t="str">
        <f>IF(BASELINE!D345="","",BASELINE!D345)</f>
        <v/>
      </c>
      <c r="J366" s="420"/>
      <c r="K366" s="421"/>
      <c r="L366" s="422" t="str">
        <f>IF(FINAL!D345=0,"",FINAL!D345)</f>
        <v/>
      </c>
      <c r="M366" s="421"/>
      <c r="N366" s="421"/>
      <c r="O366" s="421"/>
      <c r="P366" s="423" t="str">
        <f t="shared" si="362"/>
        <v/>
      </c>
      <c r="Q366" s="424" t="str">
        <f t="shared" si="363"/>
        <v/>
      </c>
      <c r="R366" s="456"/>
      <c r="S366" s="452" t="str">
        <f t="shared" si="339"/>
        <v/>
      </c>
      <c r="T366" s="427" t="str">
        <f>IF(OR(BASELINE!I345&gt;BASELINE!J345,FINAL!I345&gt;FINAL!J345),"M.D.","")</f>
        <v/>
      </c>
      <c r="U366" s="428" t="str">
        <f t="shared" si="364"/>
        <v/>
      </c>
      <c r="V366" s="429" t="str">
        <f t="shared" si="365"/>
        <v/>
      </c>
      <c r="W366" s="429" t="str">
        <f t="shared" si="366"/>
        <v/>
      </c>
      <c r="X366" s="430" t="str">
        <f t="shared" si="340"/>
        <v/>
      </c>
      <c r="Y366" s="429" t="str">
        <f t="shared" si="341"/>
        <v/>
      </c>
      <c r="Z366" s="429" t="str">
        <f t="shared" si="342"/>
        <v/>
      </c>
      <c r="AA366" s="429" t="str">
        <f t="shared" si="343"/>
        <v/>
      </c>
      <c r="AB366" s="429" t="str">
        <f t="shared" si="344"/>
        <v/>
      </c>
      <c r="AC366" s="429" t="str">
        <f t="shared" si="345"/>
        <v/>
      </c>
      <c r="AD366" s="429" t="str">
        <f t="shared" si="346"/>
        <v/>
      </c>
      <c r="AE366" s="429" t="str">
        <f t="shared" si="367"/>
        <v/>
      </c>
      <c r="AF366" s="429" t="str">
        <f t="shared" si="357"/>
        <v/>
      </c>
      <c r="AG366" s="429" t="str">
        <f t="shared" si="347"/>
        <v/>
      </c>
      <c r="AH366" s="429" t="str">
        <f t="shared" si="348"/>
        <v/>
      </c>
      <c r="AI366" s="431" t="str">
        <f t="shared" si="358"/>
        <v/>
      </c>
      <c r="AJ366" s="429" t="str">
        <f t="shared" si="368"/>
        <v/>
      </c>
      <c r="AK366" s="429" t="str">
        <f t="shared" si="369"/>
        <v/>
      </c>
      <c r="AL366" s="429" t="str">
        <f t="shared" si="370"/>
        <v/>
      </c>
      <c r="AM366" s="429" t="str">
        <f t="shared" si="371"/>
        <v/>
      </c>
      <c r="AN366" s="432"/>
      <c r="AO366" s="432"/>
      <c r="AP366" s="205"/>
      <c r="AQ366" s="205"/>
      <c r="AR366" s="205"/>
      <c r="AS366" s="205"/>
      <c r="AT366" s="205"/>
      <c r="AU366" s="205"/>
      <c r="AV366" s="205"/>
      <c r="AW366" s="205"/>
      <c r="AX366" s="205"/>
      <c r="AY366" s="205"/>
      <c r="AZ366" s="432"/>
      <c r="BU366" s="152">
        <v>344</v>
      </c>
      <c r="BV366" s="433" t="str">
        <f t="shared" si="359"/>
        <v/>
      </c>
      <c r="BW366" s="433" t="str">
        <f t="shared" si="360"/>
        <v/>
      </c>
      <c r="BX366" s="434" t="str">
        <f t="shared" si="361"/>
        <v/>
      </c>
      <c r="BY366" s="205" t="str">
        <f t="shared" si="349"/>
        <v/>
      </c>
      <c r="BZ366" s="205" t="str">
        <f t="shared" si="350"/>
        <v/>
      </c>
      <c r="CA366" s="207" t="str">
        <f t="shared" si="351"/>
        <v/>
      </c>
      <c r="CB366" s="453" t="str">
        <f>IF(BY366="","",COUNTIF(BY$23:BY365,"&lt;1")+1)</f>
        <v/>
      </c>
      <c r="CC366" s="205" t="str">
        <f t="shared" si="352"/>
        <v/>
      </c>
      <c r="CD366" s="436" t="str">
        <f t="shared" si="353"/>
        <v/>
      </c>
      <c r="CE366" s="433" t="str">
        <f t="shared" si="356"/>
        <v/>
      </c>
      <c r="CF366" s="438" t="str">
        <f t="shared" si="354"/>
        <v/>
      </c>
      <c r="CG366" s="433" t="str">
        <f t="shared" si="355"/>
        <v/>
      </c>
      <c r="CH366" s="439"/>
      <c r="CI366" s="205" t="str">
        <f t="shared" si="372"/>
        <v/>
      </c>
      <c r="CJ366" s="205" t="str">
        <f t="shared" si="373"/>
        <v/>
      </c>
      <c r="CK366" s="205" t="str">
        <f>IF(OR(N366="PIPAY450",N366="PIPAY900"),MRIt(J366,M366,V366,N366),IF(N366="OGFConNEW",MRIt(H366,M366,V366,N366),IF(N366="PIOGFCPAY450",MAX(60,(0.3*J366)+35),"")))</f>
        <v/>
      </c>
      <c r="CL366" s="205" t="str">
        <f t="shared" si="374"/>
        <v/>
      </c>
      <c r="CM366" s="208">
        <f t="shared" si="375"/>
        <v>0</v>
      </c>
      <c r="CN366" s="440" t="str">
        <f>IFERROR(IF(N366="60PAY900",ADJ60x(CM366),IF(N366="75PAY450",ADJ75x(CM366),IF(N366="PIPAY900",ADJPoTthick(CM366,CL366),IF(N366="PIPAY450",ADJPoTthin(CM366,CL366),IF(N366="OGFConNEW",ADJPoTogfc(CL366),""))))),"must corr")</f>
        <v/>
      </c>
      <c r="CO366" s="441" t="str">
        <f t="shared" si="376"/>
        <v/>
      </c>
      <c r="CQ366" s="205" t="str">
        <f t="shared" si="377"/>
        <v/>
      </c>
      <c r="CR366" s="205" t="str">
        <f>IF(OR(N366="PIPAY450",N366="PIPAY900",N366="PIOGFCPAY450",N366="75OGFCPAY450"),MRIt(J366,M366,V366,N366),IF(N366="OGFConNEW",MRIt(H366,M366,V366,N366),""))</f>
        <v/>
      </c>
      <c r="CS366" s="205" t="str">
        <f t="shared" si="378"/>
        <v/>
      </c>
      <c r="CT366" s="208" t="str">
        <f t="shared" si="379"/>
        <v/>
      </c>
      <c r="CU366" s="440" t="str">
        <f>IFERROR(IF(N366="60PAY900",ADJ60x(CT366),IF(N366="75PAY450",ADJ75x(CT366),IF(N366="PIPAY900",ADJPoTthick(CT366,CS366),IF(N366="PIPAY450",ADJPoTthin(CT366,CS366),IF(N366="OGFConNEW",ADJPoTogfc(CS366),""))))),"must corr")</f>
        <v/>
      </c>
      <c r="CV366" s="442" t="str">
        <f t="shared" si="380"/>
        <v/>
      </c>
      <c r="CW366" s="443"/>
      <c r="CY366" s="207"/>
      <c r="CZ366" s="444" t="s">
        <v>1876</v>
      </c>
      <c r="DA366" s="445" t="str">
        <f>IFERROR(IF(AZ366=TRUE,corval(CO366,CV366),CO366),CZ366)</f>
        <v/>
      </c>
      <c r="DB366" s="205" t="b">
        <f t="shared" si="381"/>
        <v>0</v>
      </c>
      <c r="DC366" s="205" t="b">
        <f t="shared" si="382"/>
        <v>1</v>
      </c>
      <c r="DD366" s="205" t="b">
        <f t="shared" si="383"/>
        <v>1</v>
      </c>
      <c r="DE366" s="446" t="str">
        <f t="shared" si="384"/>
        <v/>
      </c>
      <c r="DG366" s="208" t="str">
        <f t="shared" si="385"/>
        <v/>
      </c>
      <c r="DH366" s="208">
        <f t="shared" si="386"/>
        <v>0</v>
      </c>
      <c r="DI366" s="205" t="e">
        <f t="shared" si="387"/>
        <v>#VALUE!</v>
      </c>
      <c r="DJ366" s="205" t="e">
        <f t="shared" si="388"/>
        <v>#VALUE!</v>
      </c>
      <c r="DK366" s="205" t="e">
        <f t="shared" si="389"/>
        <v>#VALUE!</v>
      </c>
      <c r="DM366" s="208">
        <f t="shared" si="390"/>
        <v>0</v>
      </c>
      <c r="DN366" s="208">
        <f t="shared" si="391"/>
        <v>0</v>
      </c>
      <c r="DO366" s="205">
        <f t="shared" si="392"/>
        <v>75</v>
      </c>
      <c r="DP366" s="205">
        <f t="shared" si="393"/>
        <v>0</v>
      </c>
      <c r="DQ366" s="446" t="e">
        <f t="shared" ca="1" si="394"/>
        <v>#NAME?</v>
      </c>
      <c r="DR366" s="446" t="e">
        <f t="shared" ca="1" si="395"/>
        <v>#NAME?</v>
      </c>
      <c r="DT366" s="208">
        <f t="shared" si="396"/>
        <v>0</v>
      </c>
      <c r="DU366" s="446" t="e">
        <f t="shared" ca="1" si="397"/>
        <v>#NAME?</v>
      </c>
      <c r="DV366" s="446" t="e">
        <f t="shared" ca="1" si="398"/>
        <v>#NAME?</v>
      </c>
    </row>
    <row r="367" spans="1:126" ht="15.75" x14ac:dyDescent="0.25">
      <c r="A367" s="448" t="str">
        <f>IFERROR(ROUNDUP(IF(OR(N367="PIPAY450",N367="PIPAY900"),MRIt(J367,M367,V367,N367),IF(N367="PIOGFCPAY450",MAX(60,(0.3*J367)+35),"")),1),"")</f>
        <v/>
      </c>
      <c r="B367" s="413">
        <v>345</v>
      </c>
      <c r="C367" s="414"/>
      <c r="D367" s="449"/>
      <c r="E367" s="416" t="str">
        <f>IF('EXIST IP'!A346="","",'EXIST IP'!A346)</f>
        <v/>
      </c>
      <c r="F367" s="450" t="str">
        <f>IF('EXIST IP'!B346="","",'EXIST IP'!B346)</f>
        <v/>
      </c>
      <c r="G367" s="450" t="str">
        <f>IF('EXIST IP'!C346="","",'EXIST IP'!C346)</f>
        <v/>
      </c>
      <c r="H367" s="418" t="str">
        <f>IF('EXIST IP'!D346="","",'EXIST IP'!D346)</f>
        <v/>
      </c>
      <c r="I367" s="451" t="str">
        <f>IF(BASELINE!D346="","",BASELINE!D346)</f>
        <v/>
      </c>
      <c r="J367" s="420"/>
      <c r="K367" s="421"/>
      <c r="L367" s="422" t="str">
        <f>IF(FINAL!D346=0,"",FINAL!D346)</f>
        <v/>
      </c>
      <c r="M367" s="421"/>
      <c r="N367" s="421"/>
      <c r="O367" s="421"/>
      <c r="P367" s="423" t="str">
        <f t="shared" si="362"/>
        <v/>
      </c>
      <c r="Q367" s="424" t="str">
        <f t="shared" si="363"/>
        <v/>
      </c>
      <c r="R367" s="456"/>
      <c r="S367" s="452" t="str">
        <f t="shared" si="339"/>
        <v/>
      </c>
      <c r="T367" s="427" t="str">
        <f>IF(OR(BASELINE!I346&gt;BASELINE!J346,FINAL!I346&gt;FINAL!J346),"M.D.","")</f>
        <v/>
      </c>
      <c r="U367" s="428" t="str">
        <f t="shared" si="364"/>
        <v/>
      </c>
      <c r="V367" s="429" t="str">
        <f t="shared" si="365"/>
        <v/>
      </c>
      <c r="W367" s="429" t="str">
        <f t="shared" si="366"/>
        <v/>
      </c>
      <c r="X367" s="430" t="str">
        <f t="shared" si="340"/>
        <v/>
      </c>
      <c r="Y367" s="429" t="str">
        <f t="shared" si="341"/>
        <v/>
      </c>
      <c r="Z367" s="429" t="str">
        <f t="shared" si="342"/>
        <v/>
      </c>
      <c r="AA367" s="429" t="str">
        <f t="shared" si="343"/>
        <v/>
      </c>
      <c r="AB367" s="429" t="str">
        <f t="shared" si="344"/>
        <v/>
      </c>
      <c r="AC367" s="429" t="str">
        <f t="shared" si="345"/>
        <v/>
      </c>
      <c r="AD367" s="429" t="str">
        <f t="shared" si="346"/>
        <v/>
      </c>
      <c r="AE367" s="429" t="str">
        <f t="shared" si="367"/>
        <v/>
      </c>
      <c r="AF367" s="429" t="str">
        <f t="shared" si="357"/>
        <v/>
      </c>
      <c r="AG367" s="429" t="str">
        <f t="shared" si="347"/>
        <v/>
      </c>
      <c r="AH367" s="429" t="str">
        <f t="shared" si="348"/>
        <v/>
      </c>
      <c r="AI367" s="431" t="str">
        <f t="shared" si="358"/>
        <v/>
      </c>
      <c r="AJ367" s="429" t="str">
        <f t="shared" si="368"/>
        <v/>
      </c>
      <c r="AK367" s="429" t="str">
        <f t="shared" si="369"/>
        <v/>
      </c>
      <c r="AL367" s="429" t="str">
        <f t="shared" si="370"/>
        <v/>
      </c>
      <c r="AM367" s="429" t="str">
        <f t="shared" si="371"/>
        <v/>
      </c>
      <c r="AN367" s="432"/>
      <c r="AO367" s="432"/>
      <c r="AP367" s="205"/>
      <c r="AQ367" s="205"/>
      <c r="AR367" s="205"/>
      <c r="AS367" s="205"/>
      <c r="AT367" s="205"/>
      <c r="AU367" s="205"/>
      <c r="AV367" s="205"/>
      <c r="AW367" s="205"/>
      <c r="AX367" s="205"/>
      <c r="AY367" s="205"/>
      <c r="AZ367" s="432"/>
      <c r="BU367" s="152">
        <v>345</v>
      </c>
      <c r="BV367" s="433" t="str">
        <f t="shared" si="359"/>
        <v/>
      </c>
      <c r="BW367" s="433" t="str">
        <f t="shared" si="360"/>
        <v/>
      </c>
      <c r="BX367" s="434" t="str">
        <f t="shared" si="361"/>
        <v/>
      </c>
      <c r="BY367" s="205" t="str">
        <f t="shared" si="349"/>
        <v/>
      </c>
      <c r="BZ367" s="205" t="str">
        <f t="shared" si="350"/>
        <v/>
      </c>
      <c r="CA367" s="207" t="str">
        <f t="shared" si="351"/>
        <v/>
      </c>
      <c r="CB367" s="453" t="str">
        <f>IF(BY367="","",COUNTIF(BY$23:BY366,"&lt;1")+1)</f>
        <v/>
      </c>
      <c r="CC367" s="205" t="str">
        <f t="shared" si="352"/>
        <v/>
      </c>
      <c r="CD367" s="436" t="str">
        <f t="shared" si="353"/>
        <v/>
      </c>
      <c r="CE367" s="433" t="str">
        <f t="shared" si="356"/>
        <v/>
      </c>
      <c r="CF367" s="438" t="str">
        <f t="shared" si="354"/>
        <v/>
      </c>
      <c r="CG367" s="433" t="str">
        <f t="shared" si="355"/>
        <v/>
      </c>
      <c r="CH367" s="439"/>
      <c r="CI367" s="205" t="str">
        <f t="shared" si="372"/>
        <v/>
      </c>
      <c r="CJ367" s="205" t="str">
        <f t="shared" si="373"/>
        <v/>
      </c>
      <c r="CK367" s="205" t="str">
        <f>IF(OR(N367="PIPAY450",N367="PIPAY900"),MRIt(J367,M367,V367,N367),IF(N367="OGFConNEW",MRIt(H367,M367,V367,N367),IF(N367="PIOGFCPAY450",MAX(60,(0.3*J367)+35),"")))</f>
        <v/>
      </c>
      <c r="CL367" s="205" t="str">
        <f t="shared" si="374"/>
        <v/>
      </c>
      <c r="CM367" s="208">
        <f t="shared" si="375"/>
        <v>0</v>
      </c>
      <c r="CN367" s="440" t="str">
        <f>IFERROR(IF(N367="60PAY900",ADJ60x(CM367),IF(N367="75PAY450",ADJ75x(CM367),IF(N367="PIPAY900",ADJPoTthick(CM367,CL367),IF(N367="PIPAY450",ADJPoTthin(CM367,CL367),IF(N367="OGFConNEW",ADJPoTogfc(CL367),""))))),"must corr")</f>
        <v/>
      </c>
      <c r="CO367" s="441" t="str">
        <f t="shared" si="376"/>
        <v/>
      </c>
      <c r="CQ367" s="205" t="str">
        <f t="shared" si="377"/>
        <v/>
      </c>
      <c r="CR367" s="205" t="str">
        <f>IF(OR(N367="PIPAY450",N367="PIPAY900",N367="PIOGFCPAY450",N367="75OGFCPAY450"),MRIt(J367,M367,V367,N367),IF(N367="OGFConNEW",MRIt(H367,M367,V367,N367),""))</f>
        <v/>
      </c>
      <c r="CS367" s="205" t="str">
        <f t="shared" si="378"/>
        <v/>
      </c>
      <c r="CT367" s="208" t="str">
        <f t="shared" si="379"/>
        <v/>
      </c>
      <c r="CU367" s="440" t="str">
        <f>IFERROR(IF(N367="60PAY900",ADJ60x(CT367),IF(N367="75PAY450",ADJ75x(CT367),IF(N367="PIPAY900",ADJPoTthick(CT367,CS367),IF(N367="PIPAY450",ADJPoTthin(CT367,CS367),IF(N367="OGFConNEW",ADJPoTogfc(CS367),""))))),"must corr")</f>
        <v/>
      </c>
      <c r="CV367" s="442" t="str">
        <f t="shared" si="380"/>
        <v/>
      </c>
      <c r="CW367" s="443"/>
      <c r="CY367" s="207"/>
      <c r="CZ367" s="444" t="s">
        <v>1876</v>
      </c>
      <c r="DA367" s="445" t="str">
        <f>IFERROR(IF(AZ367=TRUE,corval(CO367,CV367),CO367),CZ367)</f>
        <v/>
      </c>
      <c r="DB367" s="205" t="b">
        <f t="shared" si="381"/>
        <v>0</v>
      </c>
      <c r="DC367" s="205" t="b">
        <f t="shared" si="382"/>
        <v>1</v>
      </c>
      <c r="DD367" s="205" t="b">
        <f t="shared" si="383"/>
        <v>1</v>
      </c>
      <c r="DE367" s="446" t="str">
        <f t="shared" si="384"/>
        <v/>
      </c>
      <c r="DG367" s="208" t="str">
        <f t="shared" si="385"/>
        <v/>
      </c>
      <c r="DH367" s="208">
        <f t="shared" si="386"/>
        <v>0</v>
      </c>
      <c r="DI367" s="205" t="e">
        <f t="shared" si="387"/>
        <v>#VALUE!</v>
      </c>
      <c r="DJ367" s="205" t="e">
        <f t="shared" si="388"/>
        <v>#VALUE!</v>
      </c>
      <c r="DK367" s="205" t="e">
        <f t="shared" si="389"/>
        <v>#VALUE!</v>
      </c>
      <c r="DM367" s="208">
        <f t="shared" si="390"/>
        <v>0</v>
      </c>
      <c r="DN367" s="208">
        <f t="shared" si="391"/>
        <v>0</v>
      </c>
      <c r="DO367" s="205">
        <f t="shared" si="392"/>
        <v>75</v>
      </c>
      <c r="DP367" s="205">
        <f t="shared" si="393"/>
        <v>0</v>
      </c>
      <c r="DQ367" s="446" t="e">
        <f t="shared" ca="1" si="394"/>
        <v>#NAME?</v>
      </c>
      <c r="DR367" s="446" t="e">
        <f t="shared" ca="1" si="395"/>
        <v>#NAME?</v>
      </c>
      <c r="DT367" s="208">
        <f t="shared" si="396"/>
        <v>0</v>
      </c>
      <c r="DU367" s="446" t="e">
        <f t="shared" ca="1" si="397"/>
        <v>#NAME?</v>
      </c>
      <c r="DV367" s="446" t="e">
        <f t="shared" ca="1" si="398"/>
        <v>#NAME?</v>
      </c>
    </row>
    <row r="368" spans="1:126" ht="15.75" customHeight="1" thickBot="1" x14ac:dyDescent="0.3">
      <c r="A368" s="448" t="str">
        <f>IFERROR(ROUNDUP(IF(OR(N368="PIPAY450",N368="PIPAY900"),MRIt(J368,M368,V368,N368),IF(N368="PIOGFCPAY450",MAX(60,(0.3*J368)+35),"")),1),"")</f>
        <v/>
      </c>
      <c r="B368" s="413">
        <v>346</v>
      </c>
      <c r="C368" s="414"/>
      <c r="D368" s="449"/>
      <c r="E368" s="457" t="str">
        <f>IF('EXIST IP'!A347="","",'EXIST IP'!A347)</f>
        <v/>
      </c>
      <c r="F368" s="458" t="str">
        <f>IF('EXIST IP'!B347="","",'EXIST IP'!B347)</f>
        <v/>
      </c>
      <c r="G368" s="458" t="str">
        <f>IF('EXIST IP'!C347="","",'EXIST IP'!C347)</f>
        <v/>
      </c>
      <c r="H368" s="459" t="str">
        <f>IF('EXIST IP'!D347="","",'EXIST IP'!D347)</f>
        <v/>
      </c>
      <c r="I368" s="460" t="str">
        <f>IF(BASELINE!D347="","",BASELINE!D347)</f>
        <v/>
      </c>
      <c r="J368" s="420"/>
      <c r="K368" s="421"/>
      <c r="L368" s="422" t="str">
        <f>IF(FINAL!D347=0,"",FINAL!D347)</f>
        <v/>
      </c>
      <c r="M368" s="421"/>
      <c r="N368" s="421"/>
      <c r="O368" s="421"/>
      <c r="P368" s="423" t="str">
        <f t="shared" si="362"/>
        <v/>
      </c>
      <c r="Q368" s="424" t="str">
        <f t="shared" si="363"/>
        <v/>
      </c>
      <c r="R368" s="456"/>
      <c r="S368" s="452" t="str">
        <f t="shared" si="339"/>
        <v/>
      </c>
      <c r="T368" s="427" t="str">
        <f>IF(OR(BASELINE!I347&gt;BASELINE!J347,FINAL!I347&gt;FINAL!J347),"M.D.","")</f>
        <v/>
      </c>
      <c r="U368" s="428" t="str">
        <f t="shared" si="364"/>
        <v/>
      </c>
      <c r="V368" s="429" t="str">
        <f t="shared" si="365"/>
        <v/>
      </c>
      <c r="W368" s="429" t="str">
        <f t="shared" si="366"/>
        <v/>
      </c>
      <c r="X368" s="430" t="str">
        <f t="shared" si="340"/>
        <v/>
      </c>
      <c r="Y368" s="429" t="str">
        <f t="shared" si="341"/>
        <v/>
      </c>
      <c r="Z368" s="429" t="str">
        <f t="shared" si="342"/>
        <v/>
      </c>
      <c r="AA368" s="429" t="str">
        <f t="shared" si="343"/>
        <v/>
      </c>
      <c r="AB368" s="429" t="str">
        <f t="shared" si="344"/>
        <v/>
      </c>
      <c r="AC368" s="429" t="str">
        <f t="shared" si="345"/>
        <v/>
      </c>
      <c r="AD368" s="429" t="str">
        <f t="shared" si="346"/>
        <v/>
      </c>
      <c r="AE368" s="429" t="str">
        <f t="shared" si="367"/>
        <v/>
      </c>
      <c r="AF368" s="429" t="str">
        <f t="shared" si="357"/>
        <v/>
      </c>
      <c r="AG368" s="429" t="str">
        <f t="shared" si="347"/>
        <v/>
      </c>
      <c r="AH368" s="429" t="str">
        <f t="shared" si="348"/>
        <v/>
      </c>
      <c r="AI368" s="431" t="str">
        <f t="shared" si="358"/>
        <v/>
      </c>
      <c r="AJ368" s="429" t="str">
        <f t="shared" si="368"/>
        <v/>
      </c>
      <c r="AK368" s="429" t="str">
        <f t="shared" si="369"/>
        <v/>
      </c>
      <c r="AL368" s="429" t="str">
        <f t="shared" si="370"/>
        <v/>
      </c>
      <c r="AM368" s="429" t="str">
        <f t="shared" si="371"/>
        <v/>
      </c>
      <c r="AN368" s="432"/>
      <c r="AO368" s="432"/>
      <c r="AP368" s="205"/>
      <c r="AQ368" s="205"/>
      <c r="AR368" s="205"/>
      <c r="AS368" s="205"/>
      <c r="AT368" s="205"/>
      <c r="AU368" s="205"/>
      <c r="AV368" s="205"/>
      <c r="AW368" s="205"/>
      <c r="AX368" s="205"/>
      <c r="AY368" s="205"/>
      <c r="AZ368" s="432"/>
      <c r="BU368" s="152">
        <v>346</v>
      </c>
      <c r="BV368" s="433" t="str">
        <f t="shared" si="359"/>
        <v/>
      </c>
      <c r="BW368" s="433" t="str">
        <f t="shared" si="360"/>
        <v/>
      </c>
      <c r="BX368" s="434" t="str">
        <f t="shared" si="361"/>
        <v/>
      </c>
      <c r="BY368" s="205" t="str">
        <f t="shared" si="349"/>
        <v/>
      </c>
      <c r="BZ368" s="205" t="str">
        <f t="shared" si="350"/>
        <v/>
      </c>
      <c r="CA368" s="207" t="str">
        <f t="shared" si="351"/>
        <v/>
      </c>
      <c r="CB368" s="453" t="str">
        <f>IF(BY368="","",COUNTIF(BY$23:BY367,"&lt;1")+1)</f>
        <v/>
      </c>
      <c r="CC368" s="205" t="str">
        <f t="shared" si="352"/>
        <v/>
      </c>
      <c r="CD368" s="436" t="str">
        <f t="shared" si="353"/>
        <v/>
      </c>
      <c r="CE368" s="433" t="str">
        <f t="shared" si="356"/>
        <v/>
      </c>
      <c r="CF368" s="438" t="str">
        <f t="shared" si="354"/>
        <v/>
      </c>
      <c r="CG368" s="433" t="str">
        <f t="shared" si="355"/>
        <v/>
      </c>
      <c r="CH368" s="439"/>
      <c r="CI368" s="205" t="str">
        <f t="shared" si="372"/>
        <v/>
      </c>
      <c r="CJ368" s="205" t="str">
        <f t="shared" si="373"/>
        <v/>
      </c>
      <c r="CK368" s="205" t="str">
        <f>IF(OR(N368="PIPAY450",N368="PIPAY900"),MRIt(J368,M368,V368,N368),IF(N368="OGFConNEW",MRIt(H368,M368,V368,N368),IF(N368="PIOGFCPAY450",MAX(60,(0.3*J368)+35),"")))</f>
        <v/>
      </c>
      <c r="CL368" s="205" t="str">
        <f t="shared" si="374"/>
        <v/>
      </c>
      <c r="CM368" s="208">
        <f t="shared" si="375"/>
        <v>0</v>
      </c>
      <c r="CN368" s="440" t="str">
        <f>IFERROR(IF(N368="60PAY900",ADJ60x(CM368),IF(N368="75PAY450",ADJ75x(CM368),IF(N368="PIPAY900",ADJPoTthick(CM368,CL368),IF(N368="PIPAY450",ADJPoTthin(CM368,CL368),IF(N368="OGFConNEW",ADJPoTogfc(CL368),""))))),"must corr")</f>
        <v/>
      </c>
      <c r="CO368" s="441" t="str">
        <f t="shared" si="376"/>
        <v/>
      </c>
      <c r="CQ368" s="205" t="str">
        <f t="shared" si="377"/>
        <v/>
      </c>
      <c r="CR368" s="205" t="str">
        <f>IF(OR(N368="PIPAY450",N368="PIPAY900",N368="PIOGFCPAY450",N368="75OGFCPAY450"),MRIt(J368,M368,V368,N368),IF(N368="OGFConNEW",MRIt(H368,M368,V368,N368),""))</f>
        <v/>
      </c>
      <c r="CS368" s="205" t="str">
        <f t="shared" si="378"/>
        <v/>
      </c>
      <c r="CT368" s="208" t="str">
        <f t="shared" si="379"/>
        <v/>
      </c>
      <c r="CU368" s="440" t="str">
        <f>IFERROR(IF(N368="60PAY900",ADJ60x(CT368),IF(N368="75PAY450",ADJ75x(CT368),IF(N368="PIPAY900",ADJPoTthick(CT368,CS368),IF(N368="PIPAY450",ADJPoTthin(CT368,CS368),IF(N368="OGFConNEW",ADJPoTogfc(CS368),""))))),"must corr")</f>
        <v/>
      </c>
      <c r="CV368" s="442" t="str">
        <f t="shared" si="380"/>
        <v/>
      </c>
      <c r="CW368" s="443"/>
      <c r="CY368" s="207"/>
      <c r="CZ368" s="444" t="s">
        <v>1876</v>
      </c>
      <c r="DA368" s="445" t="str">
        <f>IFERROR(IF(AZ368=TRUE,corval(CO368,CV368),CO368),CZ368)</f>
        <v/>
      </c>
      <c r="DB368" s="205" t="b">
        <f t="shared" si="381"/>
        <v>0</v>
      </c>
      <c r="DC368" s="205" t="b">
        <f t="shared" si="382"/>
        <v>1</v>
      </c>
      <c r="DD368" s="205" t="b">
        <f t="shared" si="383"/>
        <v>1</v>
      </c>
      <c r="DE368" s="446" t="str">
        <f t="shared" si="384"/>
        <v/>
      </c>
      <c r="DG368" s="208" t="str">
        <f t="shared" si="385"/>
        <v/>
      </c>
      <c r="DH368" s="208">
        <f t="shared" si="386"/>
        <v>0</v>
      </c>
      <c r="DI368" s="205" t="e">
        <f t="shared" si="387"/>
        <v>#VALUE!</v>
      </c>
      <c r="DJ368" s="205" t="e">
        <f t="shared" si="388"/>
        <v>#VALUE!</v>
      </c>
      <c r="DK368" s="205" t="e">
        <f t="shared" si="389"/>
        <v>#VALUE!</v>
      </c>
      <c r="DM368" s="208">
        <f t="shared" si="390"/>
        <v>0</v>
      </c>
      <c r="DN368" s="208">
        <f t="shared" si="391"/>
        <v>0</v>
      </c>
      <c r="DO368" s="205">
        <f t="shared" si="392"/>
        <v>75</v>
      </c>
      <c r="DP368" s="205">
        <f t="shared" si="393"/>
        <v>0</v>
      </c>
      <c r="DQ368" s="446" t="e">
        <f t="shared" ca="1" si="394"/>
        <v>#NAME?</v>
      </c>
      <c r="DR368" s="446" t="e">
        <f t="shared" ca="1" si="395"/>
        <v>#NAME?</v>
      </c>
      <c r="DT368" s="208">
        <f t="shared" si="396"/>
        <v>0</v>
      </c>
      <c r="DU368" s="446" t="e">
        <f t="shared" ca="1" si="397"/>
        <v>#NAME?</v>
      </c>
      <c r="DV368" s="446" t="e">
        <f t="shared" ca="1" si="398"/>
        <v>#NAME?</v>
      </c>
    </row>
    <row r="369" spans="1:126" ht="15.75" x14ac:dyDescent="0.25">
      <c r="A369" s="448" t="str">
        <f>IFERROR(ROUNDUP(IF(OR(N369="PIPAY450",N369="PIPAY900"),MRIt(J369,M369,V369,N369),IF(N369="PIOGFCPAY450",MAX(60,(0.3*J369)+35),"")),1),"")</f>
        <v/>
      </c>
      <c r="B369" s="413">
        <v>347</v>
      </c>
      <c r="C369" s="414"/>
      <c r="D369" s="449"/>
      <c r="E369" s="416" t="str">
        <f>IF('EXIST IP'!A348="","",'EXIST IP'!A348)</f>
        <v/>
      </c>
      <c r="F369" s="450" t="str">
        <f>IF('EXIST IP'!B348="","",'EXIST IP'!B348)</f>
        <v/>
      </c>
      <c r="G369" s="450" t="str">
        <f>IF('EXIST IP'!C348="","",'EXIST IP'!C348)</f>
        <v/>
      </c>
      <c r="H369" s="418" t="str">
        <f>IF('EXIST IP'!D348="","",'EXIST IP'!D348)</f>
        <v/>
      </c>
      <c r="I369" s="451" t="str">
        <f>IF(BASELINE!D348="","",BASELINE!D348)</f>
        <v/>
      </c>
      <c r="J369" s="420"/>
      <c r="K369" s="421"/>
      <c r="L369" s="422" t="str">
        <f>IF(FINAL!D348=0,"",FINAL!D348)</f>
        <v/>
      </c>
      <c r="M369" s="421"/>
      <c r="N369" s="421"/>
      <c r="O369" s="421"/>
      <c r="P369" s="423" t="str">
        <f t="shared" si="362"/>
        <v/>
      </c>
      <c r="Q369" s="424" t="str">
        <f t="shared" si="363"/>
        <v/>
      </c>
      <c r="R369" s="456"/>
      <c r="S369" s="452" t="str">
        <f t="shared" si="339"/>
        <v/>
      </c>
      <c r="T369" s="427" t="str">
        <f>IF(OR(BASELINE!I348&gt;BASELINE!J348,FINAL!I348&gt;FINAL!J348),"M.D.","")</f>
        <v/>
      </c>
      <c r="U369" s="428" t="str">
        <f t="shared" si="364"/>
        <v/>
      </c>
      <c r="V369" s="429" t="str">
        <f t="shared" si="365"/>
        <v/>
      </c>
      <c r="W369" s="429" t="str">
        <f t="shared" si="366"/>
        <v/>
      </c>
      <c r="X369" s="430" t="str">
        <f t="shared" si="340"/>
        <v/>
      </c>
      <c r="Y369" s="429" t="str">
        <f t="shared" si="341"/>
        <v/>
      </c>
      <c r="Z369" s="429" t="str">
        <f t="shared" si="342"/>
        <v/>
      </c>
      <c r="AA369" s="429" t="str">
        <f t="shared" si="343"/>
        <v/>
      </c>
      <c r="AB369" s="429" t="str">
        <f t="shared" si="344"/>
        <v/>
      </c>
      <c r="AC369" s="429" t="str">
        <f t="shared" si="345"/>
        <v/>
      </c>
      <c r="AD369" s="429" t="str">
        <f t="shared" si="346"/>
        <v/>
      </c>
      <c r="AE369" s="429" t="str">
        <f t="shared" si="367"/>
        <v/>
      </c>
      <c r="AF369" s="429" t="str">
        <f t="shared" si="357"/>
        <v/>
      </c>
      <c r="AG369" s="429" t="str">
        <f t="shared" si="347"/>
        <v/>
      </c>
      <c r="AH369" s="429" t="str">
        <f t="shared" si="348"/>
        <v/>
      </c>
      <c r="AI369" s="431" t="str">
        <f t="shared" si="358"/>
        <v/>
      </c>
      <c r="AJ369" s="429" t="str">
        <f t="shared" si="368"/>
        <v/>
      </c>
      <c r="AK369" s="429" t="str">
        <f t="shared" si="369"/>
        <v/>
      </c>
      <c r="AL369" s="429" t="str">
        <f t="shared" si="370"/>
        <v/>
      </c>
      <c r="AM369" s="429" t="str">
        <f t="shared" si="371"/>
        <v/>
      </c>
      <c r="AN369" s="432"/>
      <c r="AO369" s="432"/>
      <c r="AP369" s="205"/>
      <c r="AQ369" s="205"/>
      <c r="AR369" s="205"/>
      <c r="AS369" s="205"/>
      <c r="AT369" s="205"/>
      <c r="AU369" s="205"/>
      <c r="AV369" s="205"/>
      <c r="AW369" s="205"/>
      <c r="AX369" s="205"/>
      <c r="AY369" s="205"/>
      <c r="AZ369" s="432"/>
      <c r="BU369" s="152">
        <v>347</v>
      </c>
      <c r="BV369" s="433" t="str">
        <f t="shared" si="359"/>
        <v/>
      </c>
      <c r="BW369" s="433" t="str">
        <f t="shared" si="360"/>
        <v/>
      </c>
      <c r="BX369" s="434" t="str">
        <f t="shared" si="361"/>
        <v/>
      </c>
      <c r="BY369" s="205" t="str">
        <f t="shared" si="349"/>
        <v/>
      </c>
      <c r="BZ369" s="205" t="str">
        <f t="shared" si="350"/>
        <v/>
      </c>
      <c r="CA369" s="207" t="str">
        <f t="shared" si="351"/>
        <v/>
      </c>
      <c r="CB369" s="453" t="str">
        <f>IF(BY369="","",COUNTIF(BY$23:BY368,"&lt;1")+1)</f>
        <v/>
      </c>
      <c r="CC369" s="205" t="str">
        <f t="shared" si="352"/>
        <v/>
      </c>
      <c r="CD369" s="436" t="str">
        <f t="shared" si="353"/>
        <v/>
      </c>
      <c r="CE369" s="433" t="str">
        <f t="shared" si="356"/>
        <v/>
      </c>
      <c r="CF369" s="438" t="str">
        <f t="shared" si="354"/>
        <v/>
      </c>
      <c r="CG369" s="433" t="str">
        <f t="shared" si="355"/>
        <v/>
      </c>
      <c r="CH369" s="439"/>
      <c r="CI369" s="205" t="str">
        <f t="shared" si="372"/>
        <v/>
      </c>
      <c r="CJ369" s="205" t="str">
        <f t="shared" si="373"/>
        <v/>
      </c>
      <c r="CK369" s="205" t="str">
        <f>IF(OR(N369="PIPAY450",N369="PIPAY900"),MRIt(J369,M369,V369,N369),IF(N369="OGFConNEW",MRIt(H369,M369,V369,N369),IF(N369="PIOGFCPAY450",MAX(60,(0.3*J369)+35),"")))</f>
        <v/>
      </c>
      <c r="CL369" s="205" t="str">
        <f t="shared" si="374"/>
        <v/>
      </c>
      <c r="CM369" s="208">
        <f t="shared" si="375"/>
        <v>0</v>
      </c>
      <c r="CN369" s="440" t="str">
        <f>IFERROR(IF(N369="60PAY900",ADJ60x(CM369),IF(N369="75PAY450",ADJ75x(CM369),IF(N369="PIPAY900",ADJPoTthick(CM369,CL369),IF(N369="PIPAY450",ADJPoTthin(CM369,CL369),IF(N369="OGFConNEW",ADJPoTogfc(CL369),""))))),"must corr")</f>
        <v/>
      </c>
      <c r="CO369" s="441" t="str">
        <f t="shared" si="376"/>
        <v/>
      </c>
      <c r="CQ369" s="205" t="str">
        <f t="shared" si="377"/>
        <v/>
      </c>
      <c r="CR369" s="205" t="str">
        <f>IF(OR(N369="PIPAY450",N369="PIPAY900",N369="PIOGFCPAY450",N369="75OGFCPAY450"),MRIt(J369,M369,V369,N369),IF(N369="OGFConNEW",MRIt(H369,M369,V369,N369),""))</f>
        <v/>
      </c>
      <c r="CS369" s="205" t="str">
        <f t="shared" si="378"/>
        <v/>
      </c>
      <c r="CT369" s="208" t="str">
        <f t="shared" si="379"/>
        <v/>
      </c>
      <c r="CU369" s="440" t="str">
        <f>IFERROR(IF(N369="60PAY900",ADJ60x(CT369),IF(N369="75PAY450",ADJ75x(CT369),IF(N369="PIPAY900",ADJPoTthick(CT369,CS369),IF(N369="PIPAY450",ADJPoTthin(CT369,CS369),IF(N369="OGFConNEW",ADJPoTogfc(CS369),""))))),"must corr")</f>
        <v/>
      </c>
      <c r="CV369" s="442" t="str">
        <f t="shared" si="380"/>
        <v/>
      </c>
      <c r="CW369" s="443"/>
      <c r="CY369" s="207"/>
      <c r="CZ369" s="444" t="s">
        <v>1876</v>
      </c>
      <c r="DA369" s="445" t="str">
        <f>IFERROR(IF(AZ369=TRUE,corval(CO369,CV369),CO369),CZ369)</f>
        <v/>
      </c>
      <c r="DB369" s="205" t="b">
        <f t="shared" si="381"/>
        <v>0</v>
      </c>
      <c r="DC369" s="205" t="b">
        <f t="shared" si="382"/>
        <v>1</v>
      </c>
      <c r="DD369" s="205" t="b">
        <f t="shared" si="383"/>
        <v>1</v>
      </c>
      <c r="DE369" s="446" t="str">
        <f t="shared" si="384"/>
        <v/>
      </c>
      <c r="DG369" s="208" t="str">
        <f t="shared" si="385"/>
        <v/>
      </c>
      <c r="DH369" s="208">
        <f t="shared" si="386"/>
        <v>0</v>
      </c>
      <c r="DI369" s="205" t="e">
        <f t="shared" si="387"/>
        <v>#VALUE!</v>
      </c>
      <c r="DJ369" s="205" t="e">
        <f t="shared" si="388"/>
        <v>#VALUE!</v>
      </c>
      <c r="DK369" s="205" t="e">
        <f t="shared" si="389"/>
        <v>#VALUE!</v>
      </c>
      <c r="DM369" s="208">
        <f t="shared" si="390"/>
        <v>0</v>
      </c>
      <c r="DN369" s="208">
        <f t="shared" si="391"/>
        <v>0</v>
      </c>
      <c r="DO369" s="205">
        <f t="shared" si="392"/>
        <v>75</v>
      </c>
      <c r="DP369" s="205">
        <f t="shared" si="393"/>
        <v>0</v>
      </c>
      <c r="DQ369" s="446" t="e">
        <f t="shared" ca="1" si="394"/>
        <v>#NAME?</v>
      </c>
      <c r="DR369" s="446" t="e">
        <f t="shared" ca="1" si="395"/>
        <v>#NAME?</v>
      </c>
      <c r="DT369" s="208">
        <f t="shared" si="396"/>
        <v>0</v>
      </c>
      <c r="DU369" s="446" t="e">
        <f t="shared" ca="1" si="397"/>
        <v>#NAME?</v>
      </c>
      <c r="DV369" s="446" t="e">
        <f t="shared" ca="1" si="398"/>
        <v>#NAME?</v>
      </c>
    </row>
    <row r="370" spans="1:126" ht="16.5" thickBot="1" x14ac:dyDescent="0.3">
      <c r="A370" s="448" t="str">
        <f>IFERROR(ROUNDUP(IF(OR(N370="PIPAY450",N370="PIPAY900"),MRIt(J370,M370,V370,N370),IF(N370="PIOGFCPAY450",MAX(60,(0.3*J370)+35),"")),1),"")</f>
        <v/>
      </c>
      <c r="B370" s="413">
        <v>348</v>
      </c>
      <c r="C370" s="414"/>
      <c r="D370" s="449"/>
      <c r="E370" s="457" t="str">
        <f>IF('EXIST IP'!A349="","",'EXIST IP'!A349)</f>
        <v/>
      </c>
      <c r="F370" s="458" t="str">
        <f>IF('EXIST IP'!B349="","",'EXIST IP'!B349)</f>
        <v/>
      </c>
      <c r="G370" s="458" t="str">
        <f>IF('EXIST IP'!C349="","",'EXIST IP'!C349)</f>
        <v/>
      </c>
      <c r="H370" s="459" t="str">
        <f>IF('EXIST IP'!D349="","",'EXIST IP'!D349)</f>
        <v/>
      </c>
      <c r="I370" s="460" t="str">
        <f>IF(BASELINE!D349="","",BASELINE!D349)</f>
        <v/>
      </c>
      <c r="J370" s="420"/>
      <c r="K370" s="421"/>
      <c r="L370" s="422" t="str">
        <f>IF(FINAL!D349=0,"",FINAL!D349)</f>
        <v/>
      </c>
      <c r="M370" s="421"/>
      <c r="N370" s="421"/>
      <c r="O370" s="421"/>
      <c r="P370" s="423" t="str">
        <f t="shared" si="362"/>
        <v/>
      </c>
      <c r="Q370" s="424" t="str">
        <f t="shared" si="363"/>
        <v/>
      </c>
      <c r="R370" s="456"/>
      <c r="S370" s="452" t="str">
        <f t="shared" si="339"/>
        <v/>
      </c>
      <c r="T370" s="427" t="str">
        <f>IF(OR(BASELINE!I349&gt;BASELINE!J349,FINAL!I349&gt;FINAL!J349),"M.D.","")</f>
        <v/>
      </c>
      <c r="U370" s="428" t="str">
        <f t="shared" si="364"/>
        <v/>
      </c>
      <c r="V370" s="429" t="str">
        <f t="shared" si="365"/>
        <v/>
      </c>
      <c r="W370" s="429" t="str">
        <f t="shared" si="366"/>
        <v/>
      </c>
      <c r="X370" s="430" t="str">
        <f t="shared" si="340"/>
        <v/>
      </c>
      <c r="Y370" s="429" t="str">
        <f t="shared" si="341"/>
        <v/>
      </c>
      <c r="Z370" s="429" t="str">
        <f t="shared" si="342"/>
        <v/>
      </c>
      <c r="AA370" s="429" t="str">
        <f t="shared" si="343"/>
        <v/>
      </c>
      <c r="AB370" s="429" t="str">
        <f t="shared" si="344"/>
        <v/>
      </c>
      <c r="AC370" s="429" t="str">
        <f t="shared" si="345"/>
        <v/>
      </c>
      <c r="AD370" s="429" t="str">
        <f t="shared" si="346"/>
        <v/>
      </c>
      <c r="AE370" s="429" t="str">
        <f t="shared" si="367"/>
        <v/>
      </c>
      <c r="AF370" s="429" t="str">
        <f t="shared" si="357"/>
        <v/>
      </c>
      <c r="AG370" s="429" t="str">
        <f t="shared" si="347"/>
        <v/>
      </c>
      <c r="AH370" s="429" t="str">
        <f t="shared" si="348"/>
        <v/>
      </c>
      <c r="AI370" s="431" t="str">
        <f t="shared" si="358"/>
        <v/>
      </c>
      <c r="AJ370" s="429" t="str">
        <f t="shared" si="368"/>
        <v/>
      </c>
      <c r="AK370" s="429" t="str">
        <f t="shared" si="369"/>
        <v/>
      </c>
      <c r="AL370" s="429" t="str">
        <f t="shared" si="370"/>
        <v/>
      </c>
      <c r="AM370" s="429" t="str">
        <f t="shared" si="371"/>
        <v/>
      </c>
      <c r="AN370" s="432"/>
      <c r="AO370" s="432"/>
      <c r="AP370" s="205"/>
      <c r="AQ370" s="205"/>
      <c r="AR370" s="205"/>
      <c r="AS370" s="205"/>
      <c r="AT370" s="205"/>
      <c r="AU370" s="205"/>
      <c r="AV370" s="205"/>
      <c r="AW370" s="205"/>
      <c r="AX370" s="205"/>
      <c r="AY370" s="205"/>
      <c r="AZ370" s="432"/>
      <c r="BU370" s="152">
        <v>348</v>
      </c>
      <c r="BV370" s="433" t="str">
        <f t="shared" si="359"/>
        <v/>
      </c>
      <c r="BW370" s="433" t="str">
        <f t="shared" si="360"/>
        <v/>
      </c>
      <c r="BX370" s="434" t="str">
        <f t="shared" si="361"/>
        <v/>
      </c>
      <c r="BY370" s="205" t="str">
        <f t="shared" si="349"/>
        <v/>
      </c>
      <c r="BZ370" s="205" t="str">
        <f t="shared" si="350"/>
        <v/>
      </c>
      <c r="CA370" s="207" t="str">
        <f t="shared" si="351"/>
        <v/>
      </c>
      <c r="CB370" s="453" t="str">
        <f>IF(BY370="","",COUNTIF(BY$23:BY369,"&lt;1")+1)</f>
        <v/>
      </c>
      <c r="CC370" s="205" t="str">
        <f t="shared" si="352"/>
        <v/>
      </c>
      <c r="CD370" s="436" t="str">
        <f t="shared" si="353"/>
        <v/>
      </c>
      <c r="CE370" s="433" t="str">
        <f t="shared" si="356"/>
        <v/>
      </c>
      <c r="CF370" s="438" t="str">
        <f t="shared" si="354"/>
        <v/>
      </c>
      <c r="CG370" s="433" t="str">
        <f t="shared" si="355"/>
        <v/>
      </c>
      <c r="CH370" s="439"/>
      <c r="CI370" s="205" t="str">
        <f t="shared" si="372"/>
        <v/>
      </c>
      <c r="CJ370" s="205" t="str">
        <f t="shared" si="373"/>
        <v/>
      </c>
      <c r="CK370" s="205" t="str">
        <f>IF(OR(N370="PIPAY450",N370="PIPAY900"),MRIt(J370,M370,V370,N370),IF(N370="OGFConNEW",MRIt(H370,M370,V370,N370),IF(N370="PIOGFCPAY450",MAX(60,(0.3*J370)+35),"")))</f>
        <v/>
      </c>
      <c r="CL370" s="205" t="str">
        <f t="shared" si="374"/>
        <v/>
      </c>
      <c r="CM370" s="208">
        <f t="shared" si="375"/>
        <v>0</v>
      </c>
      <c r="CN370" s="440" t="str">
        <f>IFERROR(IF(N370="60PAY900",ADJ60x(CM370),IF(N370="75PAY450",ADJ75x(CM370),IF(N370="PIPAY900",ADJPoTthick(CM370,CL370),IF(N370="PIPAY450",ADJPoTthin(CM370,CL370),IF(N370="OGFConNEW",ADJPoTogfc(CL370),""))))),"must corr")</f>
        <v/>
      </c>
      <c r="CO370" s="441" t="str">
        <f t="shared" si="376"/>
        <v/>
      </c>
      <c r="CQ370" s="205" t="str">
        <f t="shared" si="377"/>
        <v/>
      </c>
      <c r="CR370" s="205" t="str">
        <f>IF(OR(N370="PIPAY450",N370="PIPAY900",N370="PIOGFCPAY450",N370="75OGFCPAY450"),MRIt(J370,M370,V370,N370),IF(N370="OGFConNEW",MRIt(H370,M370,V370,N370),""))</f>
        <v/>
      </c>
      <c r="CS370" s="205" t="str">
        <f t="shared" si="378"/>
        <v/>
      </c>
      <c r="CT370" s="208" t="str">
        <f t="shared" si="379"/>
        <v/>
      </c>
      <c r="CU370" s="440" t="str">
        <f>IFERROR(IF(N370="60PAY900",ADJ60x(CT370),IF(N370="75PAY450",ADJ75x(CT370),IF(N370="PIPAY900",ADJPoTthick(CT370,CS370),IF(N370="PIPAY450",ADJPoTthin(CT370,CS370),IF(N370="OGFConNEW",ADJPoTogfc(CS370),""))))),"must corr")</f>
        <v/>
      </c>
      <c r="CV370" s="442" t="str">
        <f t="shared" si="380"/>
        <v/>
      </c>
      <c r="CW370" s="443"/>
      <c r="CY370" s="207"/>
      <c r="CZ370" s="444" t="s">
        <v>1876</v>
      </c>
      <c r="DA370" s="445" t="str">
        <f>IFERROR(IF(AZ370=TRUE,corval(CO370,CV370),CO370),CZ370)</f>
        <v/>
      </c>
      <c r="DB370" s="205" t="b">
        <f t="shared" si="381"/>
        <v>0</v>
      </c>
      <c r="DC370" s="205" t="b">
        <f t="shared" si="382"/>
        <v>1</v>
      </c>
      <c r="DD370" s="205" t="b">
        <f t="shared" si="383"/>
        <v>1</v>
      </c>
      <c r="DE370" s="446" t="str">
        <f t="shared" si="384"/>
        <v/>
      </c>
      <c r="DG370" s="208" t="str">
        <f t="shared" si="385"/>
        <v/>
      </c>
      <c r="DH370" s="208">
        <f t="shared" si="386"/>
        <v>0</v>
      </c>
      <c r="DI370" s="205" t="e">
        <f t="shared" si="387"/>
        <v>#VALUE!</v>
      </c>
      <c r="DJ370" s="205" t="e">
        <f t="shared" si="388"/>
        <v>#VALUE!</v>
      </c>
      <c r="DK370" s="205" t="e">
        <f t="shared" si="389"/>
        <v>#VALUE!</v>
      </c>
      <c r="DM370" s="208">
        <f t="shared" si="390"/>
        <v>0</v>
      </c>
      <c r="DN370" s="208">
        <f t="shared" si="391"/>
        <v>0</v>
      </c>
      <c r="DO370" s="205">
        <f t="shared" si="392"/>
        <v>75</v>
      </c>
      <c r="DP370" s="205">
        <f t="shared" si="393"/>
        <v>0</v>
      </c>
      <c r="DQ370" s="446" t="e">
        <f t="shared" ca="1" si="394"/>
        <v>#NAME?</v>
      </c>
      <c r="DR370" s="446" t="e">
        <f t="shared" ca="1" si="395"/>
        <v>#NAME?</v>
      </c>
      <c r="DT370" s="208">
        <f t="shared" si="396"/>
        <v>0</v>
      </c>
      <c r="DU370" s="446" t="e">
        <f t="shared" ca="1" si="397"/>
        <v>#NAME?</v>
      </c>
      <c r="DV370" s="446" t="e">
        <f t="shared" ca="1" si="398"/>
        <v>#NAME?</v>
      </c>
    </row>
    <row r="371" spans="1:126" ht="15" customHeight="1" x14ac:dyDescent="0.25">
      <c r="A371" s="448" t="str">
        <f>IFERROR(ROUNDUP(IF(OR(N371="PIPAY450",N371="PIPAY900"),MRIt(J371,M371,V371,N371),IF(N371="PIOGFCPAY450",MAX(60,(0.3*J371)+35),"")),1),"")</f>
        <v/>
      </c>
      <c r="B371" s="413">
        <v>349</v>
      </c>
      <c r="C371" s="414"/>
      <c r="D371" s="449"/>
      <c r="E371" s="416" t="str">
        <f>IF('EXIST IP'!A350="","",'EXIST IP'!A350)</f>
        <v/>
      </c>
      <c r="F371" s="450" t="str">
        <f>IF('EXIST IP'!B350="","",'EXIST IP'!B350)</f>
        <v/>
      </c>
      <c r="G371" s="450" t="str">
        <f>IF('EXIST IP'!C350="","",'EXIST IP'!C350)</f>
        <v/>
      </c>
      <c r="H371" s="418" t="str">
        <f>IF('EXIST IP'!D350="","",'EXIST IP'!D350)</f>
        <v/>
      </c>
      <c r="I371" s="451" t="str">
        <f>IF(BASELINE!D350="","",BASELINE!D350)</f>
        <v/>
      </c>
      <c r="J371" s="420"/>
      <c r="K371" s="421"/>
      <c r="L371" s="422" t="str">
        <f>IF(FINAL!D350=0,"",FINAL!D350)</f>
        <v/>
      </c>
      <c r="M371" s="421"/>
      <c r="N371" s="421"/>
      <c r="O371" s="421"/>
      <c r="P371" s="423" t="str">
        <f t="shared" si="362"/>
        <v/>
      </c>
      <c r="Q371" s="424" t="str">
        <f t="shared" si="363"/>
        <v/>
      </c>
      <c r="R371" s="456"/>
      <c r="S371" s="452" t="str">
        <f t="shared" si="339"/>
        <v/>
      </c>
      <c r="T371" s="427" t="str">
        <f>IF(OR(BASELINE!I350&gt;BASELINE!J350,FINAL!I350&gt;FINAL!J350),"M.D.","")</f>
        <v/>
      </c>
      <c r="U371" s="428" t="str">
        <f t="shared" si="364"/>
        <v/>
      </c>
      <c r="V371" s="429" t="str">
        <f t="shared" si="365"/>
        <v/>
      </c>
      <c r="W371" s="429" t="str">
        <f t="shared" si="366"/>
        <v/>
      </c>
      <c r="X371" s="430" t="str">
        <f t="shared" si="340"/>
        <v/>
      </c>
      <c r="Y371" s="429" t="str">
        <f t="shared" si="341"/>
        <v/>
      </c>
      <c r="Z371" s="429" t="str">
        <f t="shared" si="342"/>
        <v/>
      </c>
      <c r="AA371" s="429" t="str">
        <f t="shared" si="343"/>
        <v/>
      </c>
      <c r="AB371" s="429" t="str">
        <f t="shared" si="344"/>
        <v/>
      </c>
      <c r="AC371" s="429" t="str">
        <f t="shared" si="345"/>
        <v/>
      </c>
      <c r="AD371" s="429" t="str">
        <f t="shared" si="346"/>
        <v/>
      </c>
      <c r="AE371" s="429" t="str">
        <f t="shared" si="367"/>
        <v/>
      </c>
      <c r="AF371" s="429" t="str">
        <f t="shared" si="357"/>
        <v/>
      </c>
      <c r="AG371" s="429" t="str">
        <f t="shared" si="347"/>
        <v/>
      </c>
      <c r="AH371" s="429" t="str">
        <f t="shared" si="348"/>
        <v/>
      </c>
      <c r="AI371" s="431" t="str">
        <f t="shared" si="358"/>
        <v/>
      </c>
      <c r="AJ371" s="429" t="str">
        <f t="shared" si="368"/>
        <v/>
      </c>
      <c r="AK371" s="429" t="str">
        <f t="shared" si="369"/>
        <v/>
      </c>
      <c r="AL371" s="429" t="str">
        <f t="shared" si="370"/>
        <v/>
      </c>
      <c r="AM371" s="429" t="str">
        <f t="shared" si="371"/>
        <v/>
      </c>
      <c r="AN371" s="432"/>
      <c r="AO371" s="432"/>
      <c r="AP371" s="205"/>
      <c r="AQ371" s="205"/>
      <c r="AR371" s="205"/>
      <c r="AS371" s="205"/>
      <c r="AT371" s="205"/>
      <c r="AU371" s="205"/>
      <c r="AV371" s="205"/>
      <c r="AW371" s="205"/>
      <c r="AX371" s="205"/>
      <c r="AY371" s="205"/>
      <c r="AZ371" s="432"/>
      <c r="BU371" s="152">
        <v>349</v>
      </c>
      <c r="BV371" s="433" t="str">
        <f t="shared" si="359"/>
        <v/>
      </c>
      <c r="BW371" s="433" t="str">
        <f t="shared" si="360"/>
        <v/>
      </c>
      <c r="BX371" s="434" t="str">
        <f t="shared" si="361"/>
        <v/>
      </c>
      <c r="BY371" s="205" t="str">
        <f t="shared" si="349"/>
        <v/>
      </c>
      <c r="BZ371" s="205" t="str">
        <f t="shared" si="350"/>
        <v/>
      </c>
      <c r="CA371" s="207" t="str">
        <f t="shared" si="351"/>
        <v/>
      </c>
      <c r="CB371" s="453" t="str">
        <f>IF(BY371="","",COUNTIF(BY$23:BY370,"&lt;1")+1)</f>
        <v/>
      </c>
      <c r="CC371" s="205" t="str">
        <f t="shared" si="352"/>
        <v/>
      </c>
      <c r="CD371" s="436" t="str">
        <f t="shared" si="353"/>
        <v/>
      </c>
      <c r="CE371" s="433" t="str">
        <f t="shared" si="356"/>
        <v/>
      </c>
      <c r="CF371" s="438" t="str">
        <f t="shared" si="354"/>
        <v/>
      </c>
      <c r="CG371" s="433" t="str">
        <f t="shared" si="355"/>
        <v/>
      </c>
      <c r="CH371" s="439"/>
      <c r="CI371" s="205" t="str">
        <f t="shared" si="372"/>
        <v/>
      </c>
      <c r="CJ371" s="205" t="str">
        <f t="shared" si="373"/>
        <v/>
      </c>
      <c r="CK371" s="205" t="str">
        <f>IF(OR(N371="PIPAY450",N371="PIPAY900"),MRIt(J371,M371,V371,N371),IF(N371="OGFConNEW",MRIt(H371,M371,V371,N371),IF(N371="PIOGFCPAY450",MAX(60,(0.3*J371)+35),"")))</f>
        <v/>
      </c>
      <c r="CL371" s="205" t="str">
        <f t="shared" si="374"/>
        <v/>
      </c>
      <c r="CM371" s="208">
        <f t="shared" si="375"/>
        <v>0</v>
      </c>
      <c r="CN371" s="440" t="str">
        <f>IFERROR(IF(N371="60PAY900",ADJ60x(CM371),IF(N371="75PAY450",ADJ75x(CM371),IF(N371="PIPAY900",ADJPoTthick(CM371,CL371),IF(N371="PIPAY450",ADJPoTthin(CM371,CL371),IF(N371="OGFConNEW",ADJPoTogfc(CL371),""))))),"must corr")</f>
        <v/>
      </c>
      <c r="CO371" s="441" t="str">
        <f t="shared" si="376"/>
        <v/>
      </c>
      <c r="CQ371" s="205" t="str">
        <f t="shared" si="377"/>
        <v/>
      </c>
      <c r="CR371" s="205" t="str">
        <f>IF(OR(N371="PIPAY450",N371="PIPAY900",N371="PIOGFCPAY450",N371="75OGFCPAY450"),MRIt(J371,M371,V371,N371),IF(N371="OGFConNEW",MRIt(H371,M371,V371,N371),""))</f>
        <v/>
      </c>
      <c r="CS371" s="205" t="str">
        <f t="shared" si="378"/>
        <v/>
      </c>
      <c r="CT371" s="208" t="str">
        <f t="shared" si="379"/>
        <v/>
      </c>
      <c r="CU371" s="440" t="str">
        <f>IFERROR(IF(N371="60PAY900",ADJ60x(CT371),IF(N371="75PAY450",ADJ75x(CT371),IF(N371="PIPAY900",ADJPoTthick(CT371,CS371),IF(N371="PIPAY450",ADJPoTthin(CT371,CS371),IF(N371="OGFConNEW",ADJPoTogfc(CS371),""))))),"must corr")</f>
        <v/>
      </c>
      <c r="CV371" s="442" t="str">
        <f t="shared" si="380"/>
        <v/>
      </c>
      <c r="CW371" s="443"/>
      <c r="CY371" s="207"/>
      <c r="CZ371" s="444" t="s">
        <v>1876</v>
      </c>
      <c r="DA371" s="445" t="str">
        <f>IFERROR(IF(AZ371=TRUE,corval(CO371,CV371),CO371),CZ371)</f>
        <v/>
      </c>
      <c r="DB371" s="205" t="b">
        <f t="shared" si="381"/>
        <v>0</v>
      </c>
      <c r="DC371" s="205" t="b">
        <f t="shared" si="382"/>
        <v>1</v>
      </c>
      <c r="DD371" s="205" t="b">
        <f t="shared" si="383"/>
        <v>1</v>
      </c>
      <c r="DE371" s="446" t="str">
        <f t="shared" si="384"/>
        <v/>
      </c>
      <c r="DG371" s="208" t="str">
        <f t="shared" si="385"/>
        <v/>
      </c>
      <c r="DH371" s="208">
        <f t="shared" si="386"/>
        <v>0</v>
      </c>
      <c r="DI371" s="205" t="e">
        <f t="shared" si="387"/>
        <v>#VALUE!</v>
      </c>
      <c r="DJ371" s="205" t="e">
        <f t="shared" si="388"/>
        <v>#VALUE!</v>
      </c>
      <c r="DK371" s="205" t="e">
        <f t="shared" si="389"/>
        <v>#VALUE!</v>
      </c>
      <c r="DM371" s="208">
        <f t="shared" si="390"/>
        <v>0</v>
      </c>
      <c r="DN371" s="208">
        <f t="shared" si="391"/>
        <v>0</v>
      </c>
      <c r="DO371" s="205">
        <f t="shared" si="392"/>
        <v>75</v>
      </c>
      <c r="DP371" s="205">
        <f t="shared" si="393"/>
        <v>0</v>
      </c>
      <c r="DQ371" s="446" t="e">
        <f t="shared" ca="1" si="394"/>
        <v>#NAME?</v>
      </c>
      <c r="DR371" s="446" t="e">
        <f t="shared" ca="1" si="395"/>
        <v>#NAME?</v>
      </c>
      <c r="DT371" s="208">
        <f t="shared" si="396"/>
        <v>0</v>
      </c>
      <c r="DU371" s="446" t="e">
        <f t="shared" ca="1" si="397"/>
        <v>#NAME?</v>
      </c>
      <c r="DV371" s="446" t="e">
        <f t="shared" ca="1" si="398"/>
        <v>#NAME?</v>
      </c>
    </row>
    <row r="372" spans="1:126" ht="16.5" thickBot="1" x14ac:dyDescent="0.3">
      <c r="A372" s="448" t="str">
        <f>IFERROR(ROUNDUP(IF(OR(N372="PIPAY450",N372="PIPAY900"),MRIt(J372,M372,V372,N372),IF(N372="PIOGFCPAY450",MAX(60,(0.3*J372)+35),"")),1),"")</f>
        <v/>
      </c>
      <c r="B372" s="413">
        <v>350</v>
      </c>
      <c r="C372" s="414"/>
      <c r="D372" s="449"/>
      <c r="E372" s="457" t="str">
        <f>IF('EXIST IP'!A351="","",'EXIST IP'!A351)</f>
        <v/>
      </c>
      <c r="F372" s="458" t="str">
        <f>IF('EXIST IP'!B351="","",'EXIST IP'!B351)</f>
        <v/>
      </c>
      <c r="G372" s="458" t="str">
        <f>IF('EXIST IP'!C351="","",'EXIST IP'!C351)</f>
        <v/>
      </c>
      <c r="H372" s="459" t="str">
        <f>IF('EXIST IP'!D351="","",'EXIST IP'!D351)</f>
        <v/>
      </c>
      <c r="I372" s="460" t="str">
        <f>IF(BASELINE!D351="","",BASELINE!D351)</f>
        <v/>
      </c>
      <c r="J372" s="420"/>
      <c r="K372" s="421"/>
      <c r="L372" s="422" t="str">
        <f>IF(FINAL!D351=0,"",FINAL!D351)</f>
        <v/>
      </c>
      <c r="M372" s="421"/>
      <c r="N372" s="421"/>
      <c r="O372" s="421"/>
      <c r="P372" s="423" t="str">
        <f t="shared" si="362"/>
        <v/>
      </c>
      <c r="Q372" s="424" t="str">
        <f t="shared" si="363"/>
        <v/>
      </c>
      <c r="R372" s="456"/>
      <c r="S372" s="452" t="str">
        <f t="shared" si="339"/>
        <v/>
      </c>
      <c r="T372" s="427" t="str">
        <f>IF(OR(BASELINE!I351&gt;BASELINE!J351,FINAL!I351&gt;FINAL!J351),"M.D.","")</f>
        <v/>
      </c>
      <c r="U372" s="428" t="str">
        <f t="shared" si="364"/>
        <v/>
      </c>
      <c r="V372" s="429" t="str">
        <f t="shared" si="365"/>
        <v/>
      </c>
      <c r="W372" s="429" t="str">
        <f t="shared" si="366"/>
        <v/>
      </c>
      <c r="X372" s="430" t="str">
        <f t="shared" si="340"/>
        <v/>
      </c>
      <c r="Y372" s="429" t="str">
        <f t="shared" si="341"/>
        <v/>
      </c>
      <c r="Z372" s="429" t="str">
        <f t="shared" si="342"/>
        <v/>
      </c>
      <c r="AA372" s="429" t="str">
        <f t="shared" si="343"/>
        <v/>
      </c>
      <c r="AB372" s="429" t="str">
        <f t="shared" si="344"/>
        <v/>
      </c>
      <c r="AC372" s="429" t="str">
        <f t="shared" si="345"/>
        <v/>
      </c>
      <c r="AD372" s="429" t="str">
        <f t="shared" si="346"/>
        <v/>
      </c>
      <c r="AE372" s="429" t="str">
        <f t="shared" si="367"/>
        <v/>
      </c>
      <c r="AF372" s="429" t="str">
        <f t="shared" si="357"/>
        <v/>
      </c>
      <c r="AG372" s="429" t="str">
        <f t="shared" si="347"/>
        <v/>
      </c>
      <c r="AH372" s="429" t="str">
        <f t="shared" si="348"/>
        <v/>
      </c>
      <c r="AI372" s="431" t="str">
        <f t="shared" si="358"/>
        <v/>
      </c>
      <c r="AJ372" s="429" t="str">
        <f t="shared" si="368"/>
        <v/>
      </c>
      <c r="AK372" s="429" t="str">
        <f t="shared" si="369"/>
        <v/>
      </c>
      <c r="AL372" s="429" t="str">
        <f t="shared" si="370"/>
        <v/>
      </c>
      <c r="AM372" s="429" t="str">
        <f t="shared" si="371"/>
        <v/>
      </c>
      <c r="AN372" s="432"/>
      <c r="AO372" s="432"/>
      <c r="AP372" s="205"/>
      <c r="AQ372" s="205"/>
      <c r="AR372" s="205"/>
      <c r="AS372" s="205"/>
      <c r="AT372" s="205"/>
      <c r="AU372" s="205"/>
      <c r="AV372" s="205"/>
      <c r="AW372" s="205"/>
      <c r="AX372" s="205"/>
      <c r="AY372" s="205"/>
      <c r="AZ372" s="432"/>
      <c r="BU372" s="152">
        <v>350</v>
      </c>
      <c r="BV372" s="433" t="str">
        <f t="shared" si="359"/>
        <v/>
      </c>
      <c r="BW372" s="433" t="str">
        <f t="shared" si="360"/>
        <v/>
      </c>
      <c r="BX372" s="434" t="str">
        <f t="shared" si="361"/>
        <v/>
      </c>
      <c r="BY372" s="205" t="str">
        <f t="shared" si="349"/>
        <v/>
      </c>
      <c r="BZ372" s="205" t="str">
        <f t="shared" si="350"/>
        <v/>
      </c>
      <c r="CA372" s="207" t="str">
        <f t="shared" si="351"/>
        <v/>
      </c>
      <c r="CB372" s="453" t="str">
        <f>IF(BY372="","",COUNTIF(BY$23:BY371,"&lt;1")+1)</f>
        <v/>
      </c>
      <c r="CC372" s="205" t="str">
        <f t="shared" si="352"/>
        <v/>
      </c>
      <c r="CD372" s="436" t="str">
        <f t="shared" si="353"/>
        <v/>
      </c>
      <c r="CE372" s="433" t="str">
        <f t="shared" si="356"/>
        <v/>
      </c>
      <c r="CF372" s="438" t="str">
        <f t="shared" si="354"/>
        <v/>
      </c>
      <c r="CG372" s="433" t="str">
        <f t="shared" si="355"/>
        <v/>
      </c>
      <c r="CH372" s="439"/>
      <c r="CI372" s="205" t="str">
        <f t="shared" si="372"/>
        <v/>
      </c>
      <c r="CJ372" s="205" t="str">
        <f t="shared" si="373"/>
        <v/>
      </c>
      <c r="CK372" s="205" t="str">
        <f>IF(OR(N372="PIPAY450",N372="PIPAY900"),MRIt(J372,M372,V372,N372),IF(N372="OGFConNEW",MRIt(H372,M372,V372,N372),IF(N372="PIOGFCPAY450",MAX(60,(0.3*J372)+35),"")))</f>
        <v/>
      </c>
      <c r="CL372" s="205" t="str">
        <f t="shared" si="374"/>
        <v/>
      </c>
      <c r="CM372" s="208">
        <f t="shared" si="375"/>
        <v>0</v>
      </c>
      <c r="CN372" s="440" t="str">
        <f>IFERROR(IF(N372="60PAY900",ADJ60x(CM372),IF(N372="75PAY450",ADJ75x(CM372),IF(N372="PIPAY900",ADJPoTthick(CM372,CL372),IF(N372="PIPAY450",ADJPoTthin(CM372,CL372),IF(N372="OGFConNEW",ADJPoTogfc(CL372),""))))),"must corr")</f>
        <v/>
      </c>
      <c r="CO372" s="441" t="str">
        <f t="shared" si="376"/>
        <v/>
      </c>
      <c r="CQ372" s="205" t="str">
        <f t="shared" si="377"/>
        <v/>
      </c>
      <c r="CR372" s="205" t="str">
        <f>IF(OR(N372="PIPAY450",N372="PIPAY900",N372="PIOGFCPAY450",N372="75OGFCPAY450"),MRIt(J372,M372,V372,N372),IF(N372="OGFConNEW",MRIt(H372,M372,V372,N372),""))</f>
        <v/>
      </c>
      <c r="CS372" s="205" t="str">
        <f t="shared" si="378"/>
        <v/>
      </c>
      <c r="CT372" s="208" t="str">
        <f t="shared" si="379"/>
        <v/>
      </c>
      <c r="CU372" s="440" t="str">
        <f>IFERROR(IF(N372="60PAY900",ADJ60x(CT372),IF(N372="75PAY450",ADJ75x(CT372),IF(N372="PIPAY900",ADJPoTthick(CT372,CS372),IF(N372="PIPAY450",ADJPoTthin(CT372,CS372),IF(N372="OGFConNEW",ADJPoTogfc(CS372),""))))),"must corr")</f>
        <v/>
      </c>
      <c r="CV372" s="442" t="str">
        <f t="shared" si="380"/>
        <v/>
      </c>
      <c r="CW372" s="443"/>
      <c r="CY372" s="207"/>
      <c r="CZ372" s="444" t="s">
        <v>1876</v>
      </c>
      <c r="DA372" s="445" t="str">
        <f>IFERROR(IF(AZ372=TRUE,corval(CO372,CV372),CO372),CZ372)</f>
        <v/>
      </c>
      <c r="DB372" s="205" t="b">
        <f t="shared" si="381"/>
        <v>0</v>
      </c>
      <c r="DC372" s="205" t="b">
        <f t="shared" si="382"/>
        <v>1</v>
      </c>
      <c r="DD372" s="205" t="b">
        <f t="shared" si="383"/>
        <v>1</v>
      </c>
      <c r="DE372" s="446" t="str">
        <f t="shared" si="384"/>
        <v/>
      </c>
      <c r="DG372" s="208" t="str">
        <f t="shared" si="385"/>
        <v/>
      </c>
      <c r="DH372" s="208">
        <f t="shared" si="386"/>
        <v>0</v>
      </c>
      <c r="DI372" s="205" t="e">
        <f t="shared" si="387"/>
        <v>#VALUE!</v>
      </c>
      <c r="DJ372" s="205" t="e">
        <f t="shared" si="388"/>
        <v>#VALUE!</v>
      </c>
      <c r="DK372" s="205" t="e">
        <f t="shared" si="389"/>
        <v>#VALUE!</v>
      </c>
      <c r="DM372" s="208">
        <f t="shared" si="390"/>
        <v>0</v>
      </c>
      <c r="DN372" s="208">
        <f t="shared" si="391"/>
        <v>0</v>
      </c>
      <c r="DO372" s="205">
        <f t="shared" si="392"/>
        <v>75</v>
      </c>
      <c r="DP372" s="205">
        <f t="shared" si="393"/>
        <v>0</v>
      </c>
      <c r="DQ372" s="446" t="e">
        <f t="shared" ca="1" si="394"/>
        <v>#NAME?</v>
      </c>
      <c r="DR372" s="446" t="e">
        <f t="shared" ca="1" si="395"/>
        <v>#NAME?</v>
      </c>
      <c r="DT372" s="208">
        <f t="shared" si="396"/>
        <v>0</v>
      </c>
      <c r="DU372" s="446" t="e">
        <f t="shared" ca="1" si="397"/>
        <v>#NAME?</v>
      </c>
      <c r="DV372" s="446" t="e">
        <f t="shared" ca="1" si="398"/>
        <v>#NAME?</v>
      </c>
    </row>
    <row r="373" spans="1:126" ht="15.75" x14ac:dyDescent="0.25">
      <c r="A373" s="448" t="str">
        <f>IFERROR(ROUNDUP(IF(OR(N373="PIPAY450",N373="PIPAY900"),MRIt(J373,M373,V373,N373),IF(N373="PIOGFCPAY450",MAX(60,(0.3*J373)+35),"")),1),"")</f>
        <v/>
      </c>
      <c r="B373" s="413">
        <v>351</v>
      </c>
      <c r="C373" s="414"/>
      <c r="D373" s="449"/>
      <c r="E373" s="416" t="str">
        <f>IF('EXIST IP'!A352="","",'EXIST IP'!A352)</f>
        <v/>
      </c>
      <c r="F373" s="450" t="str">
        <f>IF('EXIST IP'!B352="","",'EXIST IP'!B352)</f>
        <v/>
      </c>
      <c r="G373" s="450" t="str">
        <f>IF('EXIST IP'!C352="","",'EXIST IP'!C352)</f>
        <v/>
      </c>
      <c r="H373" s="418" t="str">
        <f>IF('EXIST IP'!D352="","",'EXIST IP'!D352)</f>
        <v/>
      </c>
      <c r="I373" s="451" t="str">
        <f>IF(BASELINE!D352="","",BASELINE!D352)</f>
        <v/>
      </c>
      <c r="J373" s="420"/>
      <c r="K373" s="421"/>
      <c r="L373" s="422" t="str">
        <f>IF(FINAL!D352=0,"",FINAL!D352)</f>
        <v/>
      </c>
      <c r="M373" s="421"/>
      <c r="N373" s="421"/>
      <c r="O373" s="421"/>
      <c r="P373" s="423" t="str">
        <f t="shared" si="362"/>
        <v/>
      </c>
      <c r="Q373" s="424" t="str">
        <f t="shared" si="363"/>
        <v/>
      </c>
      <c r="R373" s="456"/>
      <c r="S373" s="452" t="str">
        <f t="shared" si="339"/>
        <v/>
      </c>
      <c r="T373" s="427" t="str">
        <f>IF(OR(BASELINE!I352&gt;BASELINE!J352,FINAL!I352&gt;FINAL!J352),"M.D.","")</f>
        <v/>
      </c>
      <c r="U373" s="428" t="str">
        <f t="shared" si="364"/>
        <v/>
      </c>
      <c r="V373" s="429" t="str">
        <f t="shared" si="365"/>
        <v/>
      </c>
      <c r="W373" s="429" t="str">
        <f t="shared" si="366"/>
        <v/>
      </c>
      <c r="X373" s="430" t="str">
        <f t="shared" si="340"/>
        <v/>
      </c>
      <c r="Y373" s="429" t="str">
        <f t="shared" si="341"/>
        <v/>
      </c>
      <c r="Z373" s="429" t="str">
        <f t="shared" si="342"/>
        <v/>
      </c>
      <c r="AA373" s="429" t="str">
        <f t="shared" si="343"/>
        <v/>
      </c>
      <c r="AB373" s="429" t="str">
        <f t="shared" si="344"/>
        <v/>
      </c>
      <c r="AC373" s="429" t="str">
        <f t="shared" si="345"/>
        <v/>
      </c>
      <c r="AD373" s="429" t="str">
        <f t="shared" si="346"/>
        <v/>
      </c>
      <c r="AE373" s="429" t="str">
        <f t="shared" si="367"/>
        <v/>
      </c>
      <c r="AF373" s="429" t="str">
        <f t="shared" si="357"/>
        <v/>
      </c>
      <c r="AG373" s="429" t="str">
        <f t="shared" si="347"/>
        <v/>
      </c>
      <c r="AH373" s="429" t="str">
        <f t="shared" si="348"/>
        <v/>
      </c>
      <c r="AI373" s="431" t="str">
        <f t="shared" si="358"/>
        <v/>
      </c>
      <c r="AJ373" s="429" t="str">
        <f t="shared" si="368"/>
        <v/>
      </c>
      <c r="AK373" s="429" t="str">
        <f t="shared" si="369"/>
        <v/>
      </c>
      <c r="AL373" s="429" t="str">
        <f t="shared" si="370"/>
        <v/>
      </c>
      <c r="AM373" s="429" t="str">
        <f t="shared" si="371"/>
        <v/>
      </c>
      <c r="AN373" s="432"/>
      <c r="AO373" s="432"/>
      <c r="AP373" s="205"/>
      <c r="AQ373" s="205"/>
      <c r="AR373" s="205"/>
      <c r="AS373" s="205"/>
      <c r="AT373" s="205"/>
      <c r="AU373" s="205"/>
      <c r="AV373" s="205"/>
      <c r="AW373" s="205"/>
      <c r="AX373" s="205"/>
      <c r="AY373" s="205"/>
      <c r="AZ373" s="432"/>
      <c r="BU373" s="152">
        <v>351</v>
      </c>
      <c r="BV373" s="433" t="str">
        <f t="shared" si="359"/>
        <v/>
      </c>
      <c r="BW373" s="433" t="str">
        <f t="shared" si="360"/>
        <v/>
      </c>
      <c r="BX373" s="434" t="str">
        <f t="shared" si="361"/>
        <v/>
      </c>
      <c r="BY373" s="205" t="str">
        <f t="shared" si="349"/>
        <v/>
      </c>
      <c r="BZ373" s="205" t="str">
        <f t="shared" si="350"/>
        <v/>
      </c>
      <c r="CA373" s="207" t="str">
        <f t="shared" si="351"/>
        <v/>
      </c>
      <c r="CB373" s="453" t="str">
        <f>IF(BY373="","",COUNTIF(BY$23:BY372,"&lt;1")+1)</f>
        <v/>
      </c>
      <c r="CC373" s="205" t="str">
        <f t="shared" si="352"/>
        <v/>
      </c>
      <c r="CD373" s="436" t="str">
        <f t="shared" si="353"/>
        <v/>
      </c>
      <c r="CE373" s="433" t="str">
        <f t="shared" si="356"/>
        <v/>
      </c>
      <c r="CF373" s="438" t="str">
        <f t="shared" si="354"/>
        <v/>
      </c>
      <c r="CG373" s="433" t="str">
        <f t="shared" si="355"/>
        <v/>
      </c>
      <c r="CH373" s="439"/>
      <c r="CI373" s="205" t="str">
        <f t="shared" si="372"/>
        <v/>
      </c>
      <c r="CJ373" s="205" t="str">
        <f t="shared" si="373"/>
        <v/>
      </c>
      <c r="CK373" s="205" t="str">
        <f>IF(OR(N373="PIPAY450",N373="PIPAY900"),MRIt(J373,M373,V373,N373),IF(N373="OGFConNEW",MRIt(H373,M373,V373,N373),IF(N373="PIOGFCPAY450",MAX(60,(0.3*J373)+35),"")))</f>
        <v/>
      </c>
      <c r="CL373" s="205" t="str">
        <f t="shared" si="374"/>
        <v/>
      </c>
      <c r="CM373" s="208">
        <f t="shared" si="375"/>
        <v>0</v>
      </c>
      <c r="CN373" s="440" t="str">
        <f>IFERROR(IF(N373="60PAY900",ADJ60x(CM373),IF(N373="75PAY450",ADJ75x(CM373),IF(N373="PIPAY900",ADJPoTthick(CM373,CL373),IF(N373="PIPAY450",ADJPoTthin(CM373,CL373),IF(N373="OGFConNEW",ADJPoTogfc(CL373),""))))),"must corr")</f>
        <v/>
      </c>
      <c r="CO373" s="441" t="str">
        <f t="shared" si="376"/>
        <v/>
      </c>
      <c r="CQ373" s="205" t="str">
        <f t="shared" si="377"/>
        <v/>
      </c>
      <c r="CR373" s="205" t="str">
        <f>IF(OR(N373="PIPAY450",N373="PIPAY900",N373="PIOGFCPAY450",N373="75OGFCPAY450"),MRIt(J373,M373,V373,N373),IF(N373="OGFConNEW",MRIt(H373,M373,V373,N373),""))</f>
        <v/>
      </c>
      <c r="CS373" s="205" t="str">
        <f t="shared" si="378"/>
        <v/>
      </c>
      <c r="CT373" s="208" t="str">
        <f t="shared" si="379"/>
        <v/>
      </c>
      <c r="CU373" s="440" t="str">
        <f>IFERROR(IF(N373="60PAY900",ADJ60x(CT373),IF(N373="75PAY450",ADJ75x(CT373),IF(N373="PIPAY900",ADJPoTthick(CT373,CS373),IF(N373="PIPAY450",ADJPoTthin(CT373,CS373),IF(N373="OGFConNEW",ADJPoTogfc(CS373),""))))),"must corr")</f>
        <v/>
      </c>
      <c r="CV373" s="442" t="str">
        <f t="shared" si="380"/>
        <v/>
      </c>
      <c r="CW373" s="443"/>
      <c r="CY373" s="207"/>
      <c r="CZ373" s="444" t="s">
        <v>1876</v>
      </c>
      <c r="DA373" s="445" t="str">
        <f>IFERROR(IF(AZ373=TRUE,corval(CO373,CV373),CO373),CZ373)</f>
        <v/>
      </c>
      <c r="DB373" s="205" t="b">
        <f t="shared" si="381"/>
        <v>0</v>
      </c>
      <c r="DC373" s="205" t="b">
        <f t="shared" si="382"/>
        <v>1</v>
      </c>
      <c r="DD373" s="205" t="b">
        <f t="shared" si="383"/>
        <v>1</v>
      </c>
      <c r="DE373" s="446" t="str">
        <f t="shared" si="384"/>
        <v/>
      </c>
      <c r="DG373" s="208" t="str">
        <f t="shared" si="385"/>
        <v/>
      </c>
      <c r="DH373" s="208">
        <f t="shared" si="386"/>
        <v>0</v>
      </c>
      <c r="DI373" s="205" t="e">
        <f t="shared" si="387"/>
        <v>#VALUE!</v>
      </c>
      <c r="DJ373" s="205" t="e">
        <f t="shared" si="388"/>
        <v>#VALUE!</v>
      </c>
      <c r="DK373" s="205" t="e">
        <f t="shared" si="389"/>
        <v>#VALUE!</v>
      </c>
      <c r="DM373" s="208">
        <f t="shared" si="390"/>
        <v>0</v>
      </c>
      <c r="DN373" s="208">
        <f t="shared" si="391"/>
        <v>0</v>
      </c>
      <c r="DO373" s="205">
        <f t="shared" si="392"/>
        <v>75</v>
      </c>
      <c r="DP373" s="205">
        <f t="shared" si="393"/>
        <v>0</v>
      </c>
      <c r="DQ373" s="446" t="e">
        <f t="shared" ca="1" si="394"/>
        <v>#NAME?</v>
      </c>
      <c r="DR373" s="446" t="e">
        <f t="shared" ca="1" si="395"/>
        <v>#NAME?</v>
      </c>
      <c r="DT373" s="208">
        <f t="shared" si="396"/>
        <v>0</v>
      </c>
      <c r="DU373" s="446" t="e">
        <f t="shared" ca="1" si="397"/>
        <v>#NAME?</v>
      </c>
      <c r="DV373" s="446" t="e">
        <f t="shared" ca="1" si="398"/>
        <v>#NAME?</v>
      </c>
    </row>
    <row r="374" spans="1:126" ht="15.75" customHeight="1" thickBot="1" x14ac:dyDescent="0.3">
      <c r="A374" s="448" t="str">
        <f>IFERROR(ROUNDUP(IF(OR(N374="PIPAY450",N374="PIPAY900"),MRIt(J374,M374,V374,N374),IF(N374="PIOGFCPAY450",MAX(60,(0.3*J374)+35),"")),1),"")</f>
        <v/>
      </c>
      <c r="B374" s="413">
        <v>352</v>
      </c>
      <c r="C374" s="414"/>
      <c r="D374" s="449"/>
      <c r="E374" s="457" t="str">
        <f>IF('EXIST IP'!A353="","",'EXIST IP'!A353)</f>
        <v/>
      </c>
      <c r="F374" s="458" t="str">
        <f>IF('EXIST IP'!B353="","",'EXIST IP'!B353)</f>
        <v/>
      </c>
      <c r="G374" s="458" t="str">
        <f>IF('EXIST IP'!C353="","",'EXIST IP'!C353)</f>
        <v/>
      </c>
      <c r="H374" s="459" t="str">
        <f>IF('EXIST IP'!D353="","",'EXIST IP'!D353)</f>
        <v/>
      </c>
      <c r="I374" s="460" t="str">
        <f>IF(BASELINE!D353="","",BASELINE!D353)</f>
        <v/>
      </c>
      <c r="J374" s="420"/>
      <c r="K374" s="421"/>
      <c r="L374" s="422" t="str">
        <f>IF(FINAL!D353=0,"",FINAL!D353)</f>
        <v/>
      </c>
      <c r="M374" s="421"/>
      <c r="N374" s="421"/>
      <c r="O374" s="421"/>
      <c r="P374" s="423" t="str">
        <f t="shared" si="362"/>
        <v/>
      </c>
      <c r="Q374" s="424" t="str">
        <f t="shared" si="363"/>
        <v/>
      </c>
      <c r="R374" s="456"/>
      <c r="S374" s="452" t="str">
        <f t="shared" si="339"/>
        <v/>
      </c>
      <c r="T374" s="427" t="str">
        <f>IF(OR(BASELINE!I353&gt;BASELINE!J353,FINAL!I353&gt;FINAL!J353),"M.D.","")</f>
        <v/>
      </c>
      <c r="U374" s="428" t="str">
        <f t="shared" si="364"/>
        <v/>
      </c>
      <c r="V374" s="429" t="str">
        <f t="shared" si="365"/>
        <v/>
      </c>
      <c r="W374" s="429" t="str">
        <f t="shared" si="366"/>
        <v/>
      </c>
      <c r="X374" s="430" t="str">
        <f t="shared" si="340"/>
        <v/>
      </c>
      <c r="Y374" s="429" t="str">
        <f t="shared" si="341"/>
        <v/>
      </c>
      <c r="Z374" s="429" t="str">
        <f t="shared" si="342"/>
        <v/>
      </c>
      <c r="AA374" s="429" t="str">
        <f t="shared" si="343"/>
        <v/>
      </c>
      <c r="AB374" s="429" t="str">
        <f t="shared" si="344"/>
        <v/>
      </c>
      <c r="AC374" s="429" t="str">
        <f t="shared" si="345"/>
        <v/>
      </c>
      <c r="AD374" s="429" t="str">
        <f t="shared" si="346"/>
        <v/>
      </c>
      <c r="AE374" s="429" t="str">
        <f t="shared" si="367"/>
        <v/>
      </c>
      <c r="AF374" s="429" t="str">
        <f t="shared" si="357"/>
        <v/>
      </c>
      <c r="AG374" s="429" t="str">
        <f t="shared" si="347"/>
        <v/>
      </c>
      <c r="AH374" s="429" t="str">
        <f t="shared" si="348"/>
        <v/>
      </c>
      <c r="AI374" s="431" t="str">
        <f t="shared" si="358"/>
        <v/>
      </c>
      <c r="AJ374" s="429" t="str">
        <f t="shared" si="368"/>
        <v/>
      </c>
      <c r="AK374" s="429" t="str">
        <f t="shared" si="369"/>
        <v/>
      </c>
      <c r="AL374" s="429" t="str">
        <f t="shared" si="370"/>
        <v/>
      </c>
      <c r="AM374" s="429" t="str">
        <f t="shared" si="371"/>
        <v/>
      </c>
      <c r="AN374" s="432"/>
      <c r="AO374" s="432"/>
      <c r="AP374" s="205"/>
      <c r="AQ374" s="205"/>
      <c r="AR374" s="205"/>
      <c r="AS374" s="205"/>
      <c r="AT374" s="205"/>
      <c r="AU374" s="205"/>
      <c r="AV374" s="205"/>
      <c r="AW374" s="205"/>
      <c r="AX374" s="205"/>
      <c r="AY374" s="205"/>
      <c r="AZ374" s="432"/>
      <c r="BU374" s="152">
        <v>352</v>
      </c>
      <c r="BV374" s="433" t="str">
        <f t="shared" si="359"/>
        <v/>
      </c>
      <c r="BW374" s="433" t="str">
        <f t="shared" si="360"/>
        <v/>
      </c>
      <c r="BX374" s="434" t="str">
        <f t="shared" si="361"/>
        <v/>
      </c>
      <c r="BY374" s="205" t="str">
        <f t="shared" si="349"/>
        <v/>
      </c>
      <c r="BZ374" s="205" t="str">
        <f t="shared" si="350"/>
        <v/>
      </c>
      <c r="CA374" s="207" t="str">
        <f t="shared" si="351"/>
        <v/>
      </c>
      <c r="CB374" s="453" t="str">
        <f>IF(BY374="","",COUNTIF(BY$23:BY373,"&lt;1")+1)</f>
        <v/>
      </c>
      <c r="CC374" s="205" t="str">
        <f t="shared" si="352"/>
        <v/>
      </c>
      <c r="CD374" s="436" t="str">
        <f t="shared" si="353"/>
        <v/>
      </c>
      <c r="CE374" s="433" t="str">
        <f t="shared" si="356"/>
        <v/>
      </c>
      <c r="CF374" s="438" t="str">
        <f t="shared" si="354"/>
        <v/>
      </c>
      <c r="CG374" s="433" t="str">
        <f t="shared" si="355"/>
        <v/>
      </c>
      <c r="CH374" s="439"/>
      <c r="CI374" s="205" t="str">
        <f t="shared" si="372"/>
        <v/>
      </c>
      <c r="CJ374" s="205" t="str">
        <f t="shared" si="373"/>
        <v/>
      </c>
      <c r="CK374" s="205" t="str">
        <f>IF(OR(N374="PIPAY450",N374="PIPAY900"),MRIt(J374,M374,V374,N374),IF(N374="OGFConNEW",MRIt(H374,M374,V374,N374),IF(N374="PIOGFCPAY450",MAX(60,(0.3*J374)+35),"")))</f>
        <v/>
      </c>
      <c r="CL374" s="205" t="str">
        <f t="shared" si="374"/>
        <v/>
      </c>
      <c r="CM374" s="208">
        <f t="shared" si="375"/>
        <v>0</v>
      </c>
      <c r="CN374" s="440" t="str">
        <f>IFERROR(IF(N374="60PAY900",ADJ60x(CM374),IF(N374="75PAY450",ADJ75x(CM374),IF(N374="PIPAY900",ADJPoTthick(CM374,CL374),IF(N374="PIPAY450",ADJPoTthin(CM374,CL374),IF(N374="OGFConNEW",ADJPoTogfc(CL374),""))))),"must corr")</f>
        <v/>
      </c>
      <c r="CO374" s="441" t="str">
        <f t="shared" si="376"/>
        <v/>
      </c>
      <c r="CQ374" s="205" t="str">
        <f t="shared" si="377"/>
        <v/>
      </c>
      <c r="CR374" s="205" t="str">
        <f>IF(OR(N374="PIPAY450",N374="PIPAY900",N374="PIOGFCPAY450",N374="75OGFCPAY450"),MRIt(J374,M374,V374,N374),IF(N374="OGFConNEW",MRIt(H374,M374,V374,N374),""))</f>
        <v/>
      </c>
      <c r="CS374" s="205" t="str">
        <f t="shared" si="378"/>
        <v/>
      </c>
      <c r="CT374" s="208" t="str">
        <f t="shared" si="379"/>
        <v/>
      </c>
      <c r="CU374" s="440" t="str">
        <f>IFERROR(IF(N374="60PAY900",ADJ60x(CT374),IF(N374="75PAY450",ADJ75x(CT374),IF(N374="PIPAY900",ADJPoTthick(CT374,CS374),IF(N374="PIPAY450",ADJPoTthin(CT374,CS374),IF(N374="OGFConNEW",ADJPoTogfc(CS374),""))))),"must corr")</f>
        <v/>
      </c>
      <c r="CV374" s="442" t="str">
        <f t="shared" si="380"/>
        <v/>
      </c>
      <c r="CW374" s="443"/>
      <c r="CY374" s="207"/>
      <c r="CZ374" s="444" t="s">
        <v>1876</v>
      </c>
      <c r="DA374" s="445" t="str">
        <f>IFERROR(IF(AZ374=TRUE,corval(CO374,CV374),CO374),CZ374)</f>
        <v/>
      </c>
      <c r="DB374" s="205" t="b">
        <f t="shared" si="381"/>
        <v>0</v>
      </c>
      <c r="DC374" s="205" t="b">
        <f t="shared" si="382"/>
        <v>1</v>
      </c>
      <c r="DD374" s="205" t="b">
        <f t="shared" si="383"/>
        <v>1</v>
      </c>
      <c r="DE374" s="446" t="str">
        <f t="shared" si="384"/>
        <v/>
      </c>
      <c r="DG374" s="208" t="str">
        <f t="shared" si="385"/>
        <v/>
      </c>
      <c r="DH374" s="208">
        <f t="shared" si="386"/>
        <v>0</v>
      </c>
      <c r="DI374" s="205" t="e">
        <f t="shared" si="387"/>
        <v>#VALUE!</v>
      </c>
      <c r="DJ374" s="205" t="e">
        <f t="shared" si="388"/>
        <v>#VALUE!</v>
      </c>
      <c r="DK374" s="205" t="e">
        <f t="shared" si="389"/>
        <v>#VALUE!</v>
      </c>
      <c r="DM374" s="208">
        <f t="shared" si="390"/>
        <v>0</v>
      </c>
      <c r="DN374" s="208">
        <f t="shared" si="391"/>
        <v>0</v>
      </c>
      <c r="DO374" s="205">
        <f t="shared" si="392"/>
        <v>75</v>
      </c>
      <c r="DP374" s="205">
        <f t="shared" si="393"/>
        <v>0</v>
      </c>
      <c r="DQ374" s="446" t="e">
        <f t="shared" ca="1" si="394"/>
        <v>#NAME?</v>
      </c>
      <c r="DR374" s="446" t="e">
        <f t="shared" ca="1" si="395"/>
        <v>#NAME?</v>
      </c>
      <c r="DT374" s="208">
        <f t="shared" si="396"/>
        <v>0</v>
      </c>
      <c r="DU374" s="446" t="e">
        <f t="shared" ca="1" si="397"/>
        <v>#NAME?</v>
      </c>
      <c r="DV374" s="446" t="e">
        <f t="shared" ca="1" si="398"/>
        <v>#NAME?</v>
      </c>
    </row>
    <row r="375" spans="1:126" ht="15.75" x14ac:dyDescent="0.25">
      <c r="A375" s="448" t="str">
        <f>IFERROR(ROUNDUP(IF(OR(N375="PIPAY450",N375="PIPAY900"),MRIt(J375,M375,V375,N375),IF(N375="PIOGFCPAY450",MAX(60,(0.3*J375)+35),"")),1),"")</f>
        <v/>
      </c>
      <c r="B375" s="413">
        <v>353</v>
      </c>
      <c r="C375" s="414"/>
      <c r="D375" s="449"/>
      <c r="E375" s="416" t="str">
        <f>IF('EXIST IP'!A354="","",'EXIST IP'!A354)</f>
        <v/>
      </c>
      <c r="F375" s="450" t="str">
        <f>IF('EXIST IP'!B354="","",'EXIST IP'!B354)</f>
        <v/>
      </c>
      <c r="G375" s="450" t="str">
        <f>IF('EXIST IP'!C354="","",'EXIST IP'!C354)</f>
        <v/>
      </c>
      <c r="H375" s="418" t="str">
        <f>IF('EXIST IP'!D354="","",'EXIST IP'!D354)</f>
        <v/>
      </c>
      <c r="I375" s="451" t="str">
        <f>IF(BASELINE!D354="","",BASELINE!D354)</f>
        <v/>
      </c>
      <c r="J375" s="420"/>
      <c r="K375" s="421"/>
      <c r="L375" s="422" t="str">
        <f>IF(FINAL!D354=0,"",FINAL!D354)</f>
        <v/>
      </c>
      <c r="M375" s="421"/>
      <c r="N375" s="421"/>
      <c r="O375" s="421"/>
      <c r="P375" s="423" t="str">
        <f t="shared" si="362"/>
        <v/>
      </c>
      <c r="Q375" s="424" t="str">
        <f t="shared" si="363"/>
        <v/>
      </c>
      <c r="R375" s="456"/>
      <c r="S375" s="452" t="str">
        <f t="shared" si="339"/>
        <v/>
      </c>
      <c r="T375" s="427" t="str">
        <f>IF(OR(BASELINE!I354&gt;BASELINE!J354,FINAL!I354&gt;FINAL!J354),"M.D.","")</f>
        <v/>
      </c>
      <c r="U375" s="428" t="str">
        <f t="shared" si="364"/>
        <v/>
      </c>
      <c r="V375" s="429" t="str">
        <f t="shared" si="365"/>
        <v/>
      </c>
      <c r="W375" s="429" t="str">
        <f t="shared" si="366"/>
        <v/>
      </c>
      <c r="X375" s="430" t="str">
        <f t="shared" si="340"/>
        <v/>
      </c>
      <c r="Y375" s="429" t="str">
        <f t="shared" si="341"/>
        <v/>
      </c>
      <c r="Z375" s="429" t="str">
        <f t="shared" si="342"/>
        <v/>
      </c>
      <c r="AA375" s="429" t="str">
        <f t="shared" si="343"/>
        <v/>
      </c>
      <c r="AB375" s="429" t="str">
        <f t="shared" si="344"/>
        <v/>
      </c>
      <c r="AC375" s="429" t="str">
        <f t="shared" si="345"/>
        <v/>
      </c>
      <c r="AD375" s="429" t="str">
        <f t="shared" si="346"/>
        <v/>
      </c>
      <c r="AE375" s="429" t="str">
        <f t="shared" si="367"/>
        <v/>
      </c>
      <c r="AF375" s="429" t="str">
        <f t="shared" si="357"/>
        <v/>
      </c>
      <c r="AG375" s="429" t="str">
        <f t="shared" si="347"/>
        <v/>
      </c>
      <c r="AH375" s="429" t="str">
        <f t="shared" si="348"/>
        <v/>
      </c>
      <c r="AI375" s="431" t="str">
        <f t="shared" si="358"/>
        <v/>
      </c>
      <c r="AJ375" s="429" t="str">
        <f t="shared" si="368"/>
        <v/>
      </c>
      <c r="AK375" s="429" t="str">
        <f t="shared" si="369"/>
        <v/>
      </c>
      <c r="AL375" s="429" t="str">
        <f t="shared" si="370"/>
        <v/>
      </c>
      <c r="AM375" s="429" t="str">
        <f t="shared" si="371"/>
        <v/>
      </c>
      <c r="AN375" s="432"/>
      <c r="AO375" s="432"/>
      <c r="AP375" s="205"/>
      <c r="AQ375" s="205"/>
      <c r="AR375" s="205"/>
      <c r="AS375" s="205"/>
      <c r="AT375" s="205"/>
      <c r="AU375" s="205"/>
      <c r="AV375" s="205"/>
      <c r="AW375" s="205"/>
      <c r="AX375" s="205"/>
      <c r="AY375" s="205"/>
      <c r="AZ375" s="432"/>
      <c r="BU375" s="152">
        <v>353</v>
      </c>
      <c r="BV375" s="433" t="str">
        <f t="shared" si="359"/>
        <v/>
      </c>
      <c r="BW375" s="433" t="str">
        <f t="shared" si="360"/>
        <v/>
      </c>
      <c r="BX375" s="434" t="str">
        <f t="shared" si="361"/>
        <v/>
      </c>
      <c r="BY375" s="205" t="str">
        <f t="shared" si="349"/>
        <v/>
      </c>
      <c r="BZ375" s="205" t="str">
        <f t="shared" si="350"/>
        <v/>
      </c>
      <c r="CA375" s="207" t="str">
        <f t="shared" si="351"/>
        <v/>
      </c>
      <c r="CB375" s="453" t="str">
        <f>IF(BY375="","",COUNTIF(BY$23:BY374,"&lt;1")+1)</f>
        <v/>
      </c>
      <c r="CC375" s="205" t="str">
        <f t="shared" si="352"/>
        <v/>
      </c>
      <c r="CD375" s="436" t="str">
        <f t="shared" si="353"/>
        <v/>
      </c>
      <c r="CE375" s="433" t="str">
        <f t="shared" si="356"/>
        <v/>
      </c>
      <c r="CF375" s="438" t="str">
        <f t="shared" si="354"/>
        <v/>
      </c>
      <c r="CG375" s="433" t="str">
        <f t="shared" si="355"/>
        <v/>
      </c>
      <c r="CH375" s="439"/>
      <c r="CI375" s="205" t="str">
        <f t="shared" si="372"/>
        <v/>
      </c>
      <c r="CJ375" s="205" t="str">
        <f t="shared" si="373"/>
        <v/>
      </c>
      <c r="CK375" s="205" t="str">
        <f>IF(OR(N375="PIPAY450",N375="PIPAY900"),MRIt(J375,M375,V375,N375),IF(N375="OGFConNEW",MRIt(H375,M375,V375,N375),IF(N375="PIOGFCPAY450",MAX(60,(0.3*J375)+35),"")))</f>
        <v/>
      </c>
      <c r="CL375" s="205" t="str">
        <f t="shared" si="374"/>
        <v/>
      </c>
      <c r="CM375" s="208">
        <f t="shared" si="375"/>
        <v>0</v>
      </c>
      <c r="CN375" s="440" t="str">
        <f>IFERROR(IF(N375="60PAY900",ADJ60x(CM375),IF(N375="75PAY450",ADJ75x(CM375),IF(N375="PIPAY900",ADJPoTthick(CM375,CL375),IF(N375="PIPAY450",ADJPoTthin(CM375,CL375),IF(N375="OGFConNEW",ADJPoTogfc(CL375),""))))),"must corr")</f>
        <v/>
      </c>
      <c r="CO375" s="441" t="str">
        <f t="shared" si="376"/>
        <v/>
      </c>
      <c r="CQ375" s="205" t="str">
        <f t="shared" si="377"/>
        <v/>
      </c>
      <c r="CR375" s="205" t="str">
        <f>IF(OR(N375="PIPAY450",N375="PIPAY900",N375="PIOGFCPAY450",N375="75OGFCPAY450"),MRIt(J375,M375,V375,N375),IF(N375="OGFConNEW",MRIt(H375,M375,V375,N375),""))</f>
        <v/>
      </c>
      <c r="CS375" s="205" t="str">
        <f t="shared" si="378"/>
        <v/>
      </c>
      <c r="CT375" s="208" t="str">
        <f t="shared" si="379"/>
        <v/>
      </c>
      <c r="CU375" s="440" t="str">
        <f>IFERROR(IF(N375="60PAY900",ADJ60x(CT375),IF(N375="75PAY450",ADJ75x(CT375),IF(N375="PIPAY900",ADJPoTthick(CT375,CS375),IF(N375="PIPAY450",ADJPoTthin(CT375,CS375),IF(N375="OGFConNEW",ADJPoTogfc(CS375),""))))),"must corr")</f>
        <v/>
      </c>
      <c r="CV375" s="442" t="str">
        <f t="shared" si="380"/>
        <v/>
      </c>
      <c r="CW375" s="443"/>
      <c r="CY375" s="207"/>
      <c r="CZ375" s="444" t="s">
        <v>1876</v>
      </c>
      <c r="DA375" s="445" t="str">
        <f>IFERROR(IF(AZ375=TRUE,corval(CO375,CV375),CO375),CZ375)</f>
        <v/>
      </c>
      <c r="DB375" s="205" t="b">
        <f t="shared" si="381"/>
        <v>0</v>
      </c>
      <c r="DC375" s="205" t="b">
        <f t="shared" si="382"/>
        <v>1</v>
      </c>
      <c r="DD375" s="205" t="b">
        <f t="shared" si="383"/>
        <v>1</v>
      </c>
      <c r="DE375" s="446" t="str">
        <f t="shared" si="384"/>
        <v/>
      </c>
      <c r="DG375" s="208" t="str">
        <f t="shared" si="385"/>
        <v/>
      </c>
      <c r="DH375" s="208">
        <f t="shared" si="386"/>
        <v>0</v>
      </c>
      <c r="DI375" s="205" t="e">
        <f t="shared" si="387"/>
        <v>#VALUE!</v>
      </c>
      <c r="DJ375" s="205" t="e">
        <f t="shared" si="388"/>
        <v>#VALUE!</v>
      </c>
      <c r="DK375" s="205" t="e">
        <f t="shared" si="389"/>
        <v>#VALUE!</v>
      </c>
      <c r="DM375" s="208">
        <f t="shared" si="390"/>
        <v>0</v>
      </c>
      <c r="DN375" s="208">
        <f t="shared" si="391"/>
        <v>0</v>
      </c>
      <c r="DO375" s="205">
        <f t="shared" si="392"/>
        <v>75</v>
      </c>
      <c r="DP375" s="205">
        <f t="shared" si="393"/>
        <v>0</v>
      </c>
      <c r="DQ375" s="446" t="e">
        <f t="shared" ca="1" si="394"/>
        <v>#NAME?</v>
      </c>
      <c r="DR375" s="446" t="e">
        <f t="shared" ca="1" si="395"/>
        <v>#NAME?</v>
      </c>
      <c r="DT375" s="208">
        <f t="shared" si="396"/>
        <v>0</v>
      </c>
      <c r="DU375" s="446" t="e">
        <f t="shared" ca="1" si="397"/>
        <v>#NAME?</v>
      </c>
      <c r="DV375" s="446" t="e">
        <f t="shared" ca="1" si="398"/>
        <v>#NAME?</v>
      </c>
    </row>
    <row r="376" spans="1:126" ht="16.5" thickBot="1" x14ac:dyDescent="0.3">
      <c r="A376" s="448" t="str">
        <f>IFERROR(ROUNDUP(IF(OR(N376="PIPAY450",N376="PIPAY900"),MRIt(J376,M376,V376,N376),IF(N376="PIOGFCPAY450",MAX(60,(0.3*J376)+35),"")),1),"")</f>
        <v/>
      </c>
      <c r="B376" s="413">
        <v>354</v>
      </c>
      <c r="C376" s="414"/>
      <c r="D376" s="449"/>
      <c r="E376" s="457" t="str">
        <f>IF('EXIST IP'!A355="","",'EXIST IP'!A355)</f>
        <v/>
      </c>
      <c r="F376" s="458" t="str">
        <f>IF('EXIST IP'!B355="","",'EXIST IP'!B355)</f>
        <v/>
      </c>
      <c r="G376" s="458" t="str">
        <f>IF('EXIST IP'!C355="","",'EXIST IP'!C355)</f>
        <v/>
      </c>
      <c r="H376" s="459" t="str">
        <f>IF('EXIST IP'!D355="","",'EXIST IP'!D355)</f>
        <v/>
      </c>
      <c r="I376" s="460" t="str">
        <f>IF(BASELINE!D355="","",BASELINE!D355)</f>
        <v/>
      </c>
      <c r="J376" s="420"/>
      <c r="K376" s="421"/>
      <c r="L376" s="422" t="str">
        <f>IF(FINAL!D355=0,"",FINAL!D355)</f>
        <v/>
      </c>
      <c r="M376" s="421"/>
      <c r="N376" s="421"/>
      <c r="O376" s="421"/>
      <c r="P376" s="423" t="str">
        <f t="shared" si="362"/>
        <v/>
      </c>
      <c r="Q376" s="424" t="str">
        <f t="shared" si="363"/>
        <v/>
      </c>
      <c r="R376" s="456"/>
      <c r="S376" s="452" t="str">
        <f t="shared" si="339"/>
        <v/>
      </c>
      <c r="T376" s="427" t="str">
        <f>IF(OR(BASELINE!I355&gt;BASELINE!J355,FINAL!I355&gt;FINAL!J355),"M.D.","")</f>
        <v/>
      </c>
      <c r="U376" s="428" t="str">
        <f t="shared" si="364"/>
        <v/>
      </c>
      <c r="V376" s="429" t="str">
        <f t="shared" si="365"/>
        <v/>
      </c>
      <c r="W376" s="429" t="str">
        <f t="shared" si="366"/>
        <v/>
      </c>
      <c r="X376" s="430" t="str">
        <f t="shared" si="340"/>
        <v/>
      </c>
      <c r="Y376" s="429" t="str">
        <f t="shared" si="341"/>
        <v/>
      </c>
      <c r="Z376" s="429" t="str">
        <f t="shared" si="342"/>
        <v/>
      </c>
      <c r="AA376" s="429" t="str">
        <f t="shared" si="343"/>
        <v/>
      </c>
      <c r="AB376" s="429" t="str">
        <f t="shared" si="344"/>
        <v/>
      </c>
      <c r="AC376" s="429" t="str">
        <f t="shared" si="345"/>
        <v/>
      </c>
      <c r="AD376" s="429" t="str">
        <f t="shared" si="346"/>
        <v/>
      </c>
      <c r="AE376" s="429" t="str">
        <f t="shared" si="367"/>
        <v/>
      </c>
      <c r="AF376" s="429" t="str">
        <f t="shared" si="357"/>
        <v/>
      </c>
      <c r="AG376" s="429" t="str">
        <f t="shared" si="347"/>
        <v/>
      </c>
      <c r="AH376" s="429" t="str">
        <f t="shared" si="348"/>
        <v/>
      </c>
      <c r="AI376" s="431" t="str">
        <f t="shared" si="358"/>
        <v/>
      </c>
      <c r="AJ376" s="429" t="str">
        <f t="shared" si="368"/>
        <v/>
      </c>
      <c r="AK376" s="429" t="str">
        <f t="shared" si="369"/>
        <v/>
      </c>
      <c r="AL376" s="429" t="str">
        <f t="shared" si="370"/>
        <v/>
      </c>
      <c r="AM376" s="429" t="str">
        <f t="shared" si="371"/>
        <v/>
      </c>
      <c r="AN376" s="432"/>
      <c r="AO376" s="432"/>
      <c r="AP376" s="205"/>
      <c r="AQ376" s="205"/>
      <c r="AR376" s="205"/>
      <c r="AS376" s="205"/>
      <c r="AT376" s="205"/>
      <c r="AU376" s="205"/>
      <c r="AV376" s="205"/>
      <c r="AW376" s="205"/>
      <c r="AX376" s="205"/>
      <c r="AY376" s="205"/>
      <c r="AZ376" s="432"/>
      <c r="BU376" s="152">
        <v>354</v>
      </c>
      <c r="BV376" s="433" t="str">
        <f t="shared" si="359"/>
        <v/>
      </c>
      <c r="BW376" s="433" t="str">
        <f t="shared" si="360"/>
        <v/>
      </c>
      <c r="BX376" s="434" t="str">
        <f t="shared" si="361"/>
        <v/>
      </c>
      <c r="BY376" s="205" t="str">
        <f t="shared" si="349"/>
        <v/>
      </c>
      <c r="BZ376" s="205" t="str">
        <f t="shared" si="350"/>
        <v/>
      </c>
      <c r="CA376" s="207" t="str">
        <f t="shared" si="351"/>
        <v/>
      </c>
      <c r="CB376" s="453" t="str">
        <f>IF(BY376="","",COUNTIF(BY$23:BY375,"&lt;1")+1)</f>
        <v/>
      </c>
      <c r="CC376" s="205" t="str">
        <f t="shared" si="352"/>
        <v/>
      </c>
      <c r="CD376" s="436" t="str">
        <f t="shared" si="353"/>
        <v/>
      </c>
      <c r="CE376" s="433" t="str">
        <f t="shared" si="356"/>
        <v/>
      </c>
      <c r="CF376" s="438" t="str">
        <f t="shared" si="354"/>
        <v/>
      </c>
      <c r="CG376" s="433" t="str">
        <f t="shared" si="355"/>
        <v/>
      </c>
      <c r="CH376" s="439"/>
      <c r="CI376" s="205" t="str">
        <f t="shared" si="372"/>
        <v/>
      </c>
      <c r="CJ376" s="205" t="str">
        <f t="shared" si="373"/>
        <v/>
      </c>
      <c r="CK376" s="205" t="str">
        <f>IF(OR(N376="PIPAY450",N376="PIPAY900"),MRIt(J376,M376,V376,N376),IF(N376="OGFConNEW",MRIt(H376,M376,V376,N376),IF(N376="PIOGFCPAY450",MAX(60,(0.3*J376)+35),"")))</f>
        <v/>
      </c>
      <c r="CL376" s="205" t="str">
        <f t="shared" si="374"/>
        <v/>
      </c>
      <c r="CM376" s="208">
        <f t="shared" si="375"/>
        <v>0</v>
      </c>
      <c r="CN376" s="440" t="str">
        <f>IFERROR(IF(N376="60PAY900",ADJ60x(CM376),IF(N376="75PAY450",ADJ75x(CM376),IF(N376="PIPAY900",ADJPoTthick(CM376,CL376),IF(N376="PIPAY450",ADJPoTthin(CM376,CL376),IF(N376="OGFConNEW",ADJPoTogfc(CL376),""))))),"must corr")</f>
        <v/>
      </c>
      <c r="CO376" s="441" t="str">
        <f t="shared" si="376"/>
        <v/>
      </c>
      <c r="CQ376" s="205" t="str">
        <f t="shared" si="377"/>
        <v/>
      </c>
      <c r="CR376" s="205" t="str">
        <f>IF(OR(N376="PIPAY450",N376="PIPAY900",N376="PIOGFCPAY450",N376="75OGFCPAY450"),MRIt(J376,M376,V376,N376),IF(N376="OGFConNEW",MRIt(H376,M376,V376,N376),""))</f>
        <v/>
      </c>
      <c r="CS376" s="205" t="str">
        <f t="shared" si="378"/>
        <v/>
      </c>
      <c r="CT376" s="208" t="str">
        <f t="shared" si="379"/>
        <v/>
      </c>
      <c r="CU376" s="440" t="str">
        <f>IFERROR(IF(N376="60PAY900",ADJ60x(CT376),IF(N376="75PAY450",ADJ75x(CT376),IF(N376="PIPAY900",ADJPoTthick(CT376,CS376),IF(N376="PIPAY450",ADJPoTthin(CT376,CS376),IF(N376="OGFConNEW",ADJPoTogfc(CS376),""))))),"must corr")</f>
        <v/>
      </c>
      <c r="CV376" s="442" t="str">
        <f t="shared" si="380"/>
        <v/>
      </c>
      <c r="CW376" s="443"/>
      <c r="CY376" s="207"/>
      <c r="CZ376" s="444" t="s">
        <v>1876</v>
      </c>
      <c r="DA376" s="445" t="str">
        <f>IFERROR(IF(AZ376=TRUE,corval(CO376,CV376),CO376),CZ376)</f>
        <v/>
      </c>
      <c r="DB376" s="205" t="b">
        <f t="shared" si="381"/>
        <v>0</v>
      </c>
      <c r="DC376" s="205" t="b">
        <f t="shared" si="382"/>
        <v>1</v>
      </c>
      <c r="DD376" s="205" t="b">
        <f t="shared" si="383"/>
        <v>1</v>
      </c>
      <c r="DE376" s="446" t="str">
        <f t="shared" si="384"/>
        <v/>
      </c>
      <c r="DG376" s="208" t="str">
        <f t="shared" si="385"/>
        <v/>
      </c>
      <c r="DH376" s="208">
        <f t="shared" si="386"/>
        <v>0</v>
      </c>
      <c r="DI376" s="205" t="e">
        <f t="shared" si="387"/>
        <v>#VALUE!</v>
      </c>
      <c r="DJ376" s="205" t="e">
        <f t="shared" si="388"/>
        <v>#VALUE!</v>
      </c>
      <c r="DK376" s="205" t="e">
        <f t="shared" si="389"/>
        <v>#VALUE!</v>
      </c>
      <c r="DM376" s="208">
        <f t="shared" si="390"/>
        <v>0</v>
      </c>
      <c r="DN376" s="208">
        <f t="shared" si="391"/>
        <v>0</v>
      </c>
      <c r="DO376" s="205">
        <f t="shared" si="392"/>
        <v>75</v>
      </c>
      <c r="DP376" s="205">
        <f t="shared" si="393"/>
        <v>0</v>
      </c>
      <c r="DQ376" s="446" t="e">
        <f t="shared" ca="1" si="394"/>
        <v>#NAME?</v>
      </c>
      <c r="DR376" s="446" t="e">
        <f t="shared" ca="1" si="395"/>
        <v>#NAME?</v>
      </c>
      <c r="DT376" s="208">
        <f t="shared" si="396"/>
        <v>0</v>
      </c>
      <c r="DU376" s="446" t="e">
        <f t="shared" ca="1" si="397"/>
        <v>#NAME?</v>
      </c>
      <c r="DV376" s="446" t="e">
        <f t="shared" ca="1" si="398"/>
        <v>#NAME?</v>
      </c>
    </row>
    <row r="377" spans="1:126" ht="15" customHeight="1" x14ac:dyDescent="0.25">
      <c r="A377" s="448" t="str">
        <f>IFERROR(ROUNDUP(IF(OR(N377="PIPAY450",N377="PIPAY900"),MRIt(J377,M377,V377,N377),IF(N377="PIOGFCPAY450",MAX(60,(0.3*J377)+35),"")),1),"")</f>
        <v/>
      </c>
      <c r="B377" s="413">
        <v>355</v>
      </c>
      <c r="C377" s="414"/>
      <c r="D377" s="449"/>
      <c r="E377" s="416" t="str">
        <f>IF('EXIST IP'!A356="","",'EXIST IP'!A356)</f>
        <v/>
      </c>
      <c r="F377" s="450" t="str">
        <f>IF('EXIST IP'!B356="","",'EXIST IP'!B356)</f>
        <v/>
      </c>
      <c r="G377" s="450" t="str">
        <f>IF('EXIST IP'!C356="","",'EXIST IP'!C356)</f>
        <v/>
      </c>
      <c r="H377" s="418" t="str">
        <f>IF('EXIST IP'!D356="","",'EXIST IP'!D356)</f>
        <v/>
      </c>
      <c r="I377" s="451" t="str">
        <f>IF(BASELINE!D356="","",BASELINE!D356)</f>
        <v/>
      </c>
      <c r="J377" s="420"/>
      <c r="K377" s="421"/>
      <c r="L377" s="422" t="str">
        <f>IF(FINAL!D356=0,"",FINAL!D356)</f>
        <v/>
      </c>
      <c r="M377" s="421"/>
      <c r="N377" s="421"/>
      <c r="O377" s="421"/>
      <c r="P377" s="423" t="str">
        <f t="shared" si="362"/>
        <v/>
      </c>
      <c r="Q377" s="424" t="str">
        <f t="shared" si="363"/>
        <v/>
      </c>
      <c r="R377" s="456"/>
      <c r="S377" s="452" t="str">
        <f t="shared" si="339"/>
        <v/>
      </c>
      <c r="T377" s="427" t="str">
        <f>IF(OR(BASELINE!I356&gt;BASELINE!J356,FINAL!I356&gt;FINAL!J356),"M.D.","")</f>
        <v/>
      </c>
      <c r="U377" s="428" t="str">
        <f t="shared" si="364"/>
        <v/>
      </c>
      <c r="V377" s="429" t="str">
        <f t="shared" si="365"/>
        <v/>
      </c>
      <c r="W377" s="429" t="str">
        <f t="shared" si="366"/>
        <v/>
      </c>
      <c r="X377" s="430" t="str">
        <f t="shared" si="340"/>
        <v/>
      </c>
      <c r="Y377" s="429" t="str">
        <f t="shared" si="341"/>
        <v/>
      </c>
      <c r="Z377" s="429" t="str">
        <f t="shared" si="342"/>
        <v/>
      </c>
      <c r="AA377" s="429" t="str">
        <f t="shared" si="343"/>
        <v/>
      </c>
      <c r="AB377" s="429" t="str">
        <f t="shared" si="344"/>
        <v/>
      </c>
      <c r="AC377" s="429" t="str">
        <f t="shared" si="345"/>
        <v/>
      </c>
      <c r="AD377" s="429" t="str">
        <f t="shared" si="346"/>
        <v/>
      </c>
      <c r="AE377" s="429" t="str">
        <f t="shared" si="367"/>
        <v/>
      </c>
      <c r="AF377" s="429" t="str">
        <f t="shared" si="357"/>
        <v/>
      </c>
      <c r="AG377" s="429" t="str">
        <f t="shared" si="347"/>
        <v/>
      </c>
      <c r="AH377" s="429" t="str">
        <f t="shared" si="348"/>
        <v/>
      </c>
      <c r="AI377" s="431" t="str">
        <f t="shared" si="358"/>
        <v/>
      </c>
      <c r="AJ377" s="429" t="str">
        <f t="shared" si="368"/>
        <v/>
      </c>
      <c r="AK377" s="429" t="str">
        <f t="shared" si="369"/>
        <v/>
      </c>
      <c r="AL377" s="429" t="str">
        <f t="shared" si="370"/>
        <v/>
      </c>
      <c r="AM377" s="429" t="str">
        <f t="shared" si="371"/>
        <v/>
      </c>
      <c r="AN377" s="432"/>
      <c r="AO377" s="432"/>
      <c r="AP377" s="205"/>
      <c r="AQ377" s="205"/>
      <c r="AR377" s="205"/>
      <c r="AS377" s="205"/>
      <c r="AT377" s="205"/>
      <c r="AU377" s="205"/>
      <c r="AV377" s="205"/>
      <c r="AW377" s="205"/>
      <c r="AX377" s="205"/>
      <c r="AY377" s="205"/>
      <c r="AZ377" s="432"/>
      <c r="BU377" s="152">
        <v>355</v>
      </c>
      <c r="BV377" s="433" t="str">
        <f t="shared" si="359"/>
        <v/>
      </c>
      <c r="BW377" s="433" t="str">
        <f t="shared" si="360"/>
        <v/>
      </c>
      <c r="BX377" s="434" t="str">
        <f t="shared" si="361"/>
        <v/>
      </c>
      <c r="BY377" s="205" t="str">
        <f t="shared" si="349"/>
        <v/>
      </c>
      <c r="BZ377" s="205" t="str">
        <f t="shared" si="350"/>
        <v/>
      </c>
      <c r="CA377" s="207" t="str">
        <f t="shared" si="351"/>
        <v/>
      </c>
      <c r="CB377" s="453" t="str">
        <f>IF(BY377="","",COUNTIF(BY$23:BY376,"&lt;1")+1)</f>
        <v/>
      </c>
      <c r="CC377" s="205" t="str">
        <f t="shared" si="352"/>
        <v/>
      </c>
      <c r="CD377" s="436" t="str">
        <f t="shared" si="353"/>
        <v/>
      </c>
      <c r="CE377" s="433" t="str">
        <f t="shared" si="356"/>
        <v/>
      </c>
      <c r="CF377" s="438" t="str">
        <f t="shared" si="354"/>
        <v/>
      </c>
      <c r="CG377" s="433" t="str">
        <f t="shared" si="355"/>
        <v/>
      </c>
      <c r="CH377" s="439"/>
      <c r="CI377" s="205" t="str">
        <f t="shared" si="372"/>
        <v/>
      </c>
      <c r="CJ377" s="205" t="str">
        <f t="shared" si="373"/>
        <v/>
      </c>
      <c r="CK377" s="205" t="str">
        <f>IF(OR(N377="PIPAY450",N377="PIPAY900"),MRIt(J377,M377,V377,N377),IF(N377="OGFConNEW",MRIt(H377,M377,V377,N377),IF(N377="PIOGFCPAY450",MAX(60,(0.3*J377)+35),"")))</f>
        <v/>
      </c>
      <c r="CL377" s="205" t="str">
        <f t="shared" si="374"/>
        <v/>
      </c>
      <c r="CM377" s="208">
        <f t="shared" si="375"/>
        <v>0</v>
      </c>
      <c r="CN377" s="440" t="str">
        <f>IFERROR(IF(N377="60PAY900",ADJ60x(CM377),IF(N377="75PAY450",ADJ75x(CM377),IF(N377="PIPAY900",ADJPoTthick(CM377,CL377),IF(N377="PIPAY450",ADJPoTthin(CM377,CL377),IF(N377="OGFConNEW",ADJPoTogfc(CL377),""))))),"must corr")</f>
        <v/>
      </c>
      <c r="CO377" s="441" t="str">
        <f t="shared" si="376"/>
        <v/>
      </c>
      <c r="CQ377" s="205" t="str">
        <f t="shared" si="377"/>
        <v/>
      </c>
      <c r="CR377" s="205" t="str">
        <f>IF(OR(N377="PIPAY450",N377="PIPAY900",N377="PIOGFCPAY450",N377="75OGFCPAY450"),MRIt(J377,M377,V377,N377),IF(N377="OGFConNEW",MRIt(H377,M377,V377,N377),""))</f>
        <v/>
      </c>
      <c r="CS377" s="205" t="str">
        <f t="shared" si="378"/>
        <v/>
      </c>
      <c r="CT377" s="208" t="str">
        <f t="shared" si="379"/>
        <v/>
      </c>
      <c r="CU377" s="440" t="str">
        <f>IFERROR(IF(N377="60PAY900",ADJ60x(CT377),IF(N377="75PAY450",ADJ75x(CT377),IF(N377="PIPAY900",ADJPoTthick(CT377,CS377),IF(N377="PIPAY450",ADJPoTthin(CT377,CS377),IF(N377="OGFConNEW",ADJPoTogfc(CS377),""))))),"must corr")</f>
        <v/>
      </c>
      <c r="CV377" s="442" t="str">
        <f t="shared" si="380"/>
        <v/>
      </c>
      <c r="CW377" s="443"/>
      <c r="CY377" s="207"/>
      <c r="CZ377" s="444" t="s">
        <v>1876</v>
      </c>
      <c r="DA377" s="445" t="str">
        <f>IFERROR(IF(AZ377=TRUE,corval(CO377,CV377),CO377),CZ377)</f>
        <v/>
      </c>
      <c r="DB377" s="205" t="b">
        <f t="shared" si="381"/>
        <v>0</v>
      </c>
      <c r="DC377" s="205" t="b">
        <f t="shared" si="382"/>
        <v>1</v>
      </c>
      <c r="DD377" s="205" t="b">
        <f t="shared" si="383"/>
        <v>1</v>
      </c>
      <c r="DE377" s="446" t="str">
        <f t="shared" si="384"/>
        <v/>
      </c>
      <c r="DG377" s="208" t="str">
        <f t="shared" si="385"/>
        <v/>
      </c>
      <c r="DH377" s="208">
        <f t="shared" si="386"/>
        <v>0</v>
      </c>
      <c r="DI377" s="205" t="e">
        <f t="shared" si="387"/>
        <v>#VALUE!</v>
      </c>
      <c r="DJ377" s="205" t="e">
        <f t="shared" si="388"/>
        <v>#VALUE!</v>
      </c>
      <c r="DK377" s="205" t="e">
        <f t="shared" si="389"/>
        <v>#VALUE!</v>
      </c>
      <c r="DM377" s="208">
        <f t="shared" si="390"/>
        <v>0</v>
      </c>
      <c r="DN377" s="208">
        <f t="shared" si="391"/>
        <v>0</v>
      </c>
      <c r="DO377" s="205">
        <f t="shared" si="392"/>
        <v>75</v>
      </c>
      <c r="DP377" s="205">
        <f t="shared" si="393"/>
        <v>0</v>
      </c>
      <c r="DQ377" s="446" t="e">
        <f t="shared" ca="1" si="394"/>
        <v>#NAME?</v>
      </c>
      <c r="DR377" s="446" t="e">
        <f t="shared" ca="1" si="395"/>
        <v>#NAME?</v>
      </c>
      <c r="DT377" s="208">
        <f t="shared" si="396"/>
        <v>0</v>
      </c>
      <c r="DU377" s="446" t="e">
        <f t="shared" ca="1" si="397"/>
        <v>#NAME?</v>
      </c>
      <c r="DV377" s="446" t="e">
        <f t="shared" ca="1" si="398"/>
        <v>#NAME?</v>
      </c>
    </row>
    <row r="378" spans="1:126" ht="16.5" thickBot="1" x14ac:dyDescent="0.3">
      <c r="A378" s="448" t="str">
        <f>IFERROR(ROUNDUP(IF(OR(N378="PIPAY450",N378="PIPAY900"),MRIt(J378,M378,V378,N378),IF(N378="PIOGFCPAY450",MAX(60,(0.3*J378)+35),"")),1),"")</f>
        <v/>
      </c>
      <c r="B378" s="413">
        <v>356</v>
      </c>
      <c r="C378" s="414"/>
      <c r="D378" s="449"/>
      <c r="E378" s="457" t="str">
        <f>IF('EXIST IP'!A357="","",'EXIST IP'!A357)</f>
        <v/>
      </c>
      <c r="F378" s="458" t="str">
        <f>IF('EXIST IP'!B357="","",'EXIST IP'!B357)</f>
        <v/>
      </c>
      <c r="G378" s="458" t="str">
        <f>IF('EXIST IP'!C357="","",'EXIST IP'!C357)</f>
        <v/>
      </c>
      <c r="H378" s="459" t="str">
        <f>IF('EXIST IP'!D357="","",'EXIST IP'!D357)</f>
        <v/>
      </c>
      <c r="I378" s="460" t="str">
        <f>IF(BASELINE!D357="","",BASELINE!D357)</f>
        <v/>
      </c>
      <c r="J378" s="420"/>
      <c r="K378" s="421"/>
      <c r="L378" s="422" t="str">
        <f>IF(FINAL!D357=0,"",FINAL!D357)</f>
        <v/>
      </c>
      <c r="M378" s="421"/>
      <c r="N378" s="421"/>
      <c r="O378" s="421"/>
      <c r="P378" s="423" t="str">
        <f t="shared" si="362"/>
        <v/>
      </c>
      <c r="Q378" s="424" t="str">
        <f t="shared" si="363"/>
        <v/>
      </c>
      <c r="R378" s="456"/>
      <c r="S378" s="452" t="str">
        <f t="shared" si="339"/>
        <v/>
      </c>
      <c r="T378" s="427" t="str">
        <f>IF(OR(BASELINE!I357&gt;BASELINE!J357,FINAL!I357&gt;FINAL!J357),"M.D.","")</f>
        <v/>
      </c>
      <c r="U378" s="428" t="str">
        <f t="shared" si="364"/>
        <v/>
      </c>
      <c r="V378" s="429" t="str">
        <f t="shared" si="365"/>
        <v/>
      </c>
      <c r="W378" s="429" t="str">
        <f t="shared" si="366"/>
        <v/>
      </c>
      <c r="X378" s="430" t="str">
        <f t="shared" si="340"/>
        <v/>
      </c>
      <c r="Y378" s="429" t="str">
        <f t="shared" si="341"/>
        <v/>
      </c>
      <c r="Z378" s="429" t="str">
        <f t="shared" si="342"/>
        <v/>
      </c>
      <c r="AA378" s="429" t="str">
        <f t="shared" si="343"/>
        <v/>
      </c>
      <c r="AB378" s="429" t="str">
        <f t="shared" si="344"/>
        <v/>
      </c>
      <c r="AC378" s="429" t="str">
        <f t="shared" si="345"/>
        <v/>
      </c>
      <c r="AD378" s="429" t="str">
        <f t="shared" si="346"/>
        <v/>
      </c>
      <c r="AE378" s="429" t="str">
        <f t="shared" si="367"/>
        <v/>
      </c>
      <c r="AF378" s="429" t="str">
        <f t="shared" si="357"/>
        <v/>
      </c>
      <c r="AG378" s="429" t="str">
        <f t="shared" si="347"/>
        <v/>
      </c>
      <c r="AH378" s="429" t="str">
        <f t="shared" si="348"/>
        <v/>
      </c>
      <c r="AI378" s="431" t="str">
        <f t="shared" si="358"/>
        <v/>
      </c>
      <c r="AJ378" s="429" t="str">
        <f t="shared" si="368"/>
        <v/>
      </c>
      <c r="AK378" s="429" t="str">
        <f t="shared" si="369"/>
        <v/>
      </c>
      <c r="AL378" s="429" t="str">
        <f t="shared" si="370"/>
        <v/>
      </c>
      <c r="AM378" s="429" t="str">
        <f t="shared" si="371"/>
        <v/>
      </c>
      <c r="AN378" s="432"/>
      <c r="AO378" s="432"/>
      <c r="AP378" s="205"/>
      <c r="AQ378" s="205"/>
      <c r="AR378" s="205"/>
      <c r="AS378" s="205"/>
      <c r="AT378" s="205"/>
      <c r="AU378" s="205"/>
      <c r="AV378" s="205"/>
      <c r="AW378" s="205"/>
      <c r="AX378" s="205"/>
      <c r="AY378" s="205"/>
      <c r="AZ378" s="432"/>
      <c r="BU378" s="152">
        <v>356</v>
      </c>
      <c r="BV378" s="433" t="str">
        <f t="shared" si="359"/>
        <v/>
      </c>
      <c r="BW378" s="433" t="str">
        <f t="shared" si="360"/>
        <v/>
      </c>
      <c r="BX378" s="434" t="str">
        <f t="shared" si="361"/>
        <v/>
      </c>
      <c r="BY378" s="205" t="str">
        <f t="shared" si="349"/>
        <v/>
      </c>
      <c r="BZ378" s="205" t="str">
        <f t="shared" si="350"/>
        <v/>
      </c>
      <c r="CA378" s="207" t="str">
        <f t="shared" si="351"/>
        <v/>
      </c>
      <c r="CB378" s="453" t="str">
        <f>IF(BY378="","",COUNTIF(BY$23:BY377,"&lt;1")+1)</f>
        <v/>
      </c>
      <c r="CC378" s="205" t="str">
        <f t="shared" si="352"/>
        <v/>
      </c>
      <c r="CD378" s="436" t="str">
        <f t="shared" si="353"/>
        <v/>
      </c>
      <c r="CE378" s="433" t="str">
        <f t="shared" si="356"/>
        <v/>
      </c>
      <c r="CF378" s="438" t="str">
        <f t="shared" si="354"/>
        <v/>
      </c>
      <c r="CG378" s="433" t="str">
        <f t="shared" si="355"/>
        <v/>
      </c>
      <c r="CH378" s="439"/>
      <c r="CI378" s="205" t="str">
        <f t="shared" si="372"/>
        <v/>
      </c>
      <c r="CJ378" s="205" t="str">
        <f t="shared" si="373"/>
        <v/>
      </c>
      <c r="CK378" s="205" t="str">
        <f>IF(OR(N378="PIPAY450",N378="PIPAY900"),MRIt(J378,M378,V378,N378),IF(N378="OGFConNEW",MRIt(H378,M378,V378,N378),IF(N378="PIOGFCPAY450",MAX(60,(0.3*J378)+35),"")))</f>
        <v/>
      </c>
      <c r="CL378" s="205" t="str">
        <f t="shared" si="374"/>
        <v/>
      </c>
      <c r="CM378" s="208">
        <f t="shared" si="375"/>
        <v>0</v>
      </c>
      <c r="CN378" s="440" t="str">
        <f>IFERROR(IF(N378="60PAY900",ADJ60x(CM378),IF(N378="75PAY450",ADJ75x(CM378),IF(N378="PIPAY900",ADJPoTthick(CM378,CL378),IF(N378="PIPAY450",ADJPoTthin(CM378,CL378),IF(N378="OGFConNEW",ADJPoTogfc(CL378),""))))),"must corr")</f>
        <v/>
      </c>
      <c r="CO378" s="441" t="str">
        <f t="shared" si="376"/>
        <v/>
      </c>
      <c r="CQ378" s="205" t="str">
        <f t="shared" si="377"/>
        <v/>
      </c>
      <c r="CR378" s="205" t="str">
        <f>IF(OR(N378="PIPAY450",N378="PIPAY900",N378="PIOGFCPAY450",N378="75OGFCPAY450"),MRIt(J378,M378,V378,N378),IF(N378="OGFConNEW",MRIt(H378,M378,V378,N378),""))</f>
        <v/>
      </c>
      <c r="CS378" s="205" t="str">
        <f t="shared" si="378"/>
        <v/>
      </c>
      <c r="CT378" s="208" t="str">
        <f t="shared" si="379"/>
        <v/>
      </c>
      <c r="CU378" s="440" t="str">
        <f>IFERROR(IF(N378="60PAY900",ADJ60x(CT378),IF(N378="75PAY450",ADJ75x(CT378),IF(N378="PIPAY900",ADJPoTthick(CT378,CS378),IF(N378="PIPAY450",ADJPoTthin(CT378,CS378),IF(N378="OGFConNEW",ADJPoTogfc(CS378),""))))),"must corr")</f>
        <v/>
      </c>
      <c r="CV378" s="442" t="str">
        <f t="shared" si="380"/>
        <v/>
      </c>
      <c r="CW378" s="443"/>
      <c r="CY378" s="207"/>
      <c r="CZ378" s="444" t="s">
        <v>1876</v>
      </c>
      <c r="DA378" s="445" t="str">
        <f>IFERROR(IF(AZ378=TRUE,corval(CO378,CV378),CO378),CZ378)</f>
        <v/>
      </c>
      <c r="DB378" s="205" t="b">
        <f t="shared" si="381"/>
        <v>0</v>
      </c>
      <c r="DC378" s="205" t="b">
        <f t="shared" si="382"/>
        <v>1</v>
      </c>
      <c r="DD378" s="205" t="b">
        <f t="shared" si="383"/>
        <v>1</v>
      </c>
      <c r="DE378" s="446" t="str">
        <f t="shared" si="384"/>
        <v/>
      </c>
      <c r="DG378" s="208" t="str">
        <f t="shared" si="385"/>
        <v/>
      </c>
      <c r="DH378" s="208">
        <f t="shared" si="386"/>
        <v>0</v>
      </c>
      <c r="DI378" s="205" t="e">
        <f t="shared" si="387"/>
        <v>#VALUE!</v>
      </c>
      <c r="DJ378" s="205" t="e">
        <f t="shared" si="388"/>
        <v>#VALUE!</v>
      </c>
      <c r="DK378" s="205" t="e">
        <f t="shared" si="389"/>
        <v>#VALUE!</v>
      </c>
      <c r="DM378" s="208">
        <f t="shared" si="390"/>
        <v>0</v>
      </c>
      <c r="DN378" s="208">
        <f t="shared" si="391"/>
        <v>0</v>
      </c>
      <c r="DO378" s="205">
        <f t="shared" si="392"/>
        <v>75</v>
      </c>
      <c r="DP378" s="205">
        <f t="shared" si="393"/>
        <v>0</v>
      </c>
      <c r="DQ378" s="446" t="e">
        <f t="shared" ca="1" si="394"/>
        <v>#NAME?</v>
      </c>
      <c r="DR378" s="446" t="e">
        <f t="shared" ca="1" si="395"/>
        <v>#NAME?</v>
      </c>
      <c r="DT378" s="208">
        <f t="shared" si="396"/>
        <v>0</v>
      </c>
      <c r="DU378" s="446" t="e">
        <f t="shared" ca="1" si="397"/>
        <v>#NAME?</v>
      </c>
      <c r="DV378" s="446" t="e">
        <f t="shared" ca="1" si="398"/>
        <v>#NAME?</v>
      </c>
    </row>
    <row r="379" spans="1:126" ht="15.75" x14ac:dyDescent="0.25">
      <c r="A379" s="448" t="str">
        <f>IFERROR(ROUNDUP(IF(OR(N379="PIPAY450",N379="PIPAY900"),MRIt(J379,M379,V379,N379),IF(N379="PIOGFCPAY450",MAX(60,(0.3*J379)+35),"")),1),"")</f>
        <v/>
      </c>
      <c r="B379" s="413">
        <v>357</v>
      </c>
      <c r="C379" s="414"/>
      <c r="D379" s="449"/>
      <c r="E379" s="416" t="str">
        <f>IF('EXIST IP'!A358="","",'EXIST IP'!A358)</f>
        <v/>
      </c>
      <c r="F379" s="450" t="str">
        <f>IF('EXIST IP'!B358="","",'EXIST IP'!B358)</f>
        <v/>
      </c>
      <c r="G379" s="450" t="str">
        <f>IF('EXIST IP'!C358="","",'EXIST IP'!C358)</f>
        <v/>
      </c>
      <c r="H379" s="418" t="str">
        <f>IF('EXIST IP'!D358="","",'EXIST IP'!D358)</f>
        <v/>
      </c>
      <c r="I379" s="451" t="str">
        <f>IF(BASELINE!D358="","",BASELINE!D358)</f>
        <v/>
      </c>
      <c r="J379" s="420"/>
      <c r="K379" s="421"/>
      <c r="L379" s="422" t="str">
        <f>IF(FINAL!D358=0,"",FINAL!D358)</f>
        <v/>
      </c>
      <c r="M379" s="421"/>
      <c r="N379" s="421"/>
      <c r="O379" s="421"/>
      <c r="P379" s="423" t="str">
        <f t="shared" si="362"/>
        <v/>
      </c>
      <c r="Q379" s="424" t="str">
        <f t="shared" si="363"/>
        <v/>
      </c>
      <c r="R379" s="456"/>
      <c r="S379" s="452" t="str">
        <f t="shared" si="339"/>
        <v/>
      </c>
      <c r="T379" s="427" t="str">
        <f>IF(OR(BASELINE!I358&gt;BASELINE!J358,FINAL!I358&gt;FINAL!J358),"M.D.","")</f>
        <v/>
      </c>
      <c r="U379" s="428" t="str">
        <f t="shared" si="364"/>
        <v/>
      </c>
      <c r="V379" s="429" t="str">
        <f t="shared" si="365"/>
        <v/>
      </c>
      <c r="W379" s="429" t="str">
        <f t="shared" si="366"/>
        <v/>
      </c>
      <c r="X379" s="430" t="str">
        <f t="shared" si="340"/>
        <v/>
      </c>
      <c r="Y379" s="429" t="str">
        <f t="shared" si="341"/>
        <v/>
      </c>
      <c r="Z379" s="429" t="str">
        <f t="shared" si="342"/>
        <v/>
      </c>
      <c r="AA379" s="429" t="str">
        <f t="shared" si="343"/>
        <v/>
      </c>
      <c r="AB379" s="429" t="str">
        <f t="shared" si="344"/>
        <v/>
      </c>
      <c r="AC379" s="429" t="str">
        <f t="shared" si="345"/>
        <v/>
      </c>
      <c r="AD379" s="429" t="str">
        <f t="shared" si="346"/>
        <v/>
      </c>
      <c r="AE379" s="429" t="str">
        <f t="shared" si="367"/>
        <v/>
      </c>
      <c r="AF379" s="429" t="str">
        <f t="shared" si="357"/>
        <v/>
      </c>
      <c r="AG379" s="429" t="str">
        <f t="shared" si="347"/>
        <v/>
      </c>
      <c r="AH379" s="429" t="str">
        <f t="shared" si="348"/>
        <v/>
      </c>
      <c r="AI379" s="431" t="str">
        <f t="shared" si="358"/>
        <v/>
      </c>
      <c r="AJ379" s="429" t="str">
        <f t="shared" si="368"/>
        <v/>
      </c>
      <c r="AK379" s="429" t="str">
        <f t="shared" si="369"/>
        <v/>
      </c>
      <c r="AL379" s="429" t="str">
        <f t="shared" si="370"/>
        <v/>
      </c>
      <c r="AM379" s="429" t="str">
        <f t="shared" si="371"/>
        <v/>
      </c>
      <c r="AN379" s="432"/>
      <c r="AO379" s="432"/>
      <c r="AP379" s="205"/>
      <c r="AQ379" s="205"/>
      <c r="AR379" s="205"/>
      <c r="AS379" s="205"/>
      <c r="AT379" s="205"/>
      <c r="AU379" s="205"/>
      <c r="AV379" s="205"/>
      <c r="AW379" s="205"/>
      <c r="AX379" s="205"/>
      <c r="AY379" s="205"/>
      <c r="AZ379" s="432"/>
      <c r="BU379" s="152">
        <v>357</v>
      </c>
      <c r="BV379" s="433" t="str">
        <f t="shared" si="359"/>
        <v/>
      </c>
      <c r="BW379" s="433" t="str">
        <f t="shared" si="360"/>
        <v/>
      </c>
      <c r="BX379" s="434" t="str">
        <f t="shared" si="361"/>
        <v/>
      </c>
      <c r="BY379" s="205" t="str">
        <f t="shared" si="349"/>
        <v/>
      </c>
      <c r="BZ379" s="205" t="str">
        <f t="shared" si="350"/>
        <v/>
      </c>
      <c r="CA379" s="207" t="str">
        <f t="shared" si="351"/>
        <v/>
      </c>
      <c r="CB379" s="453" t="str">
        <f>IF(BY379="","",COUNTIF(BY$23:BY378,"&lt;1")+1)</f>
        <v/>
      </c>
      <c r="CC379" s="205" t="str">
        <f t="shared" si="352"/>
        <v/>
      </c>
      <c r="CD379" s="436" t="str">
        <f t="shared" si="353"/>
        <v/>
      </c>
      <c r="CE379" s="433" t="str">
        <f t="shared" si="356"/>
        <v/>
      </c>
      <c r="CF379" s="438" t="str">
        <f t="shared" si="354"/>
        <v/>
      </c>
      <c r="CG379" s="433" t="str">
        <f t="shared" si="355"/>
        <v/>
      </c>
      <c r="CH379" s="439"/>
      <c r="CI379" s="205" t="str">
        <f t="shared" si="372"/>
        <v/>
      </c>
      <c r="CJ379" s="205" t="str">
        <f t="shared" si="373"/>
        <v/>
      </c>
      <c r="CK379" s="205" t="str">
        <f>IF(OR(N379="PIPAY450",N379="PIPAY900"),MRIt(J379,M379,V379,N379),IF(N379="OGFConNEW",MRIt(H379,M379,V379,N379),IF(N379="PIOGFCPAY450",MAX(60,(0.3*J379)+35),"")))</f>
        <v/>
      </c>
      <c r="CL379" s="205" t="str">
        <f t="shared" si="374"/>
        <v/>
      </c>
      <c r="CM379" s="208">
        <f t="shared" si="375"/>
        <v>0</v>
      </c>
      <c r="CN379" s="440" t="str">
        <f>IFERROR(IF(N379="60PAY900",ADJ60x(CM379),IF(N379="75PAY450",ADJ75x(CM379),IF(N379="PIPAY900",ADJPoTthick(CM379,CL379),IF(N379="PIPAY450",ADJPoTthin(CM379,CL379),IF(N379="OGFConNEW",ADJPoTogfc(CL379),""))))),"must corr")</f>
        <v/>
      </c>
      <c r="CO379" s="441" t="str">
        <f t="shared" si="376"/>
        <v/>
      </c>
      <c r="CQ379" s="205" t="str">
        <f t="shared" si="377"/>
        <v/>
      </c>
      <c r="CR379" s="205" t="str">
        <f>IF(OR(N379="PIPAY450",N379="PIPAY900",N379="PIOGFCPAY450",N379="75OGFCPAY450"),MRIt(J379,M379,V379,N379),IF(N379="OGFConNEW",MRIt(H379,M379,V379,N379),""))</f>
        <v/>
      </c>
      <c r="CS379" s="205" t="str">
        <f t="shared" si="378"/>
        <v/>
      </c>
      <c r="CT379" s="208" t="str">
        <f t="shared" si="379"/>
        <v/>
      </c>
      <c r="CU379" s="440" t="str">
        <f>IFERROR(IF(N379="60PAY900",ADJ60x(CT379),IF(N379="75PAY450",ADJ75x(CT379),IF(N379="PIPAY900",ADJPoTthick(CT379,CS379),IF(N379="PIPAY450",ADJPoTthin(CT379,CS379),IF(N379="OGFConNEW",ADJPoTogfc(CS379),""))))),"must corr")</f>
        <v/>
      </c>
      <c r="CV379" s="442" t="str">
        <f t="shared" si="380"/>
        <v/>
      </c>
      <c r="CW379" s="443"/>
      <c r="CY379" s="207"/>
      <c r="CZ379" s="444" t="s">
        <v>1876</v>
      </c>
      <c r="DA379" s="445" t="str">
        <f>IFERROR(IF(AZ379=TRUE,corval(CO379,CV379),CO379),CZ379)</f>
        <v/>
      </c>
      <c r="DB379" s="205" t="b">
        <f t="shared" si="381"/>
        <v>0</v>
      </c>
      <c r="DC379" s="205" t="b">
        <f t="shared" si="382"/>
        <v>1</v>
      </c>
      <c r="DD379" s="205" t="b">
        <f t="shared" si="383"/>
        <v>1</v>
      </c>
      <c r="DE379" s="446" t="str">
        <f t="shared" si="384"/>
        <v/>
      </c>
      <c r="DG379" s="208" t="str">
        <f t="shared" si="385"/>
        <v/>
      </c>
      <c r="DH379" s="208">
        <f t="shared" si="386"/>
        <v>0</v>
      </c>
      <c r="DI379" s="205" t="e">
        <f t="shared" si="387"/>
        <v>#VALUE!</v>
      </c>
      <c r="DJ379" s="205" t="e">
        <f t="shared" si="388"/>
        <v>#VALUE!</v>
      </c>
      <c r="DK379" s="205" t="e">
        <f t="shared" si="389"/>
        <v>#VALUE!</v>
      </c>
      <c r="DM379" s="208">
        <f t="shared" si="390"/>
        <v>0</v>
      </c>
      <c r="DN379" s="208">
        <f t="shared" si="391"/>
        <v>0</v>
      </c>
      <c r="DO379" s="205">
        <f t="shared" si="392"/>
        <v>75</v>
      </c>
      <c r="DP379" s="205">
        <f t="shared" si="393"/>
        <v>0</v>
      </c>
      <c r="DQ379" s="446" t="e">
        <f t="shared" ca="1" si="394"/>
        <v>#NAME?</v>
      </c>
      <c r="DR379" s="446" t="e">
        <f t="shared" ca="1" si="395"/>
        <v>#NAME?</v>
      </c>
      <c r="DT379" s="208">
        <f t="shared" si="396"/>
        <v>0</v>
      </c>
      <c r="DU379" s="446" t="e">
        <f t="shared" ca="1" si="397"/>
        <v>#NAME?</v>
      </c>
      <c r="DV379" s="446" t="e">
        <f t="shared" ca="1" si="398"/>
        <v>#NAME?</v>
      </c>
    </row>
    <row r="380" spans="1:126" ht="15.75" customHeight="1" thickBot="1" x14ac:dyDescent="0.3">
      <c r="A380" s="448" t="str">
        <f>IFERROR(ROUNDUP(IF(OR(N380="PIPAY450",N380="PIPAY900"),MRIt(J380,M380,V380,N380),IF(N380="PIOGFCPAY450",MAX(60,(0.3*J380)+35),"")),1),"")</f>
        <v/>
      </c>
      <c r="B380" s="413">
        <v>358</v>
      </c>
      <c r="C380" s="414"/>
      <c r="D380" s="449"/>
      <c r="E380" s="457" t="str">
        <f>IF('EXIST IP'!A359="","",'EXIST IP'!A359)</f>
        <v/>
      </c>
      <c r="F380" s="458" t="str">
        <f>IF('EXIST IP'!B359="","",'EXIST IP'!B359)</f>
        <v/>
      </c>
      <c r="G380" s="458" t="str">
        <f>IF('EXIST IP'!C359="","",'EXIST IP'!C359)</f>
        <v/>
      </c>
      <c r="H380" s="459" t="str">
        <f>IF('EXIST IP'!D359="","",'EXIST IP'!D359)</f>
        <v/>
      </c>
      <c r="I380" s="460" t="str">
        <f>IF(BASELINE!D359="","",BASELINE!D359)</f>
        <v/>
      </c>
      <c r="J380" s="420"/>
      <c r="K380" s="421"/>
      <c r="L380" s="422" t="str">
        <f>IF(FINAL!D359=0,"",FINAL!D359)</f>
        <v/>
      </c>
      <c r="M380" s="421"/>
      <c r="N380" s="421"/>
      <c r="O380" s="421"/>
      <c r="P380" s="423" t="str">
        <f t="shared" si="362"/>
        <v/>
      </c>
      <c r="Q380" s="424" t="str">
        <f t="shared" si="363"/>
        <v/>
      </c>
      <c r="R380" s="456"/>
      <c r="S380" s="452" t="str">
        <f t="shared" si="339"/>
        <v/>
      </c>
      <c r="T380" s="427" t="str">
        <f>IF(OR(BASELINE!I359&gt;BASELINE!J359,FINAL!I359&gt;FINAL!J359),"M.D.","")</f>
        <v/>
      </c>
      <c r="U380" s="428" t="str">
        <f t="shared" si="364"/>
        <v/>
      </c>
      <c r="V380" s="429" t="str">
        <f t="shared" si="365"/>
        <v/>
      </c>
      <c r="W380" s="429" t="str">
        <f t="shared" si="366"/>
        <v/>
      </c>
      <c r="X380" s="430" t="str">
        <f t="shared" si="340"/>
        <v/>
      </c>
      <c r="Y380" s="429" t="str">
        <f t="shared" si="341"/>
        <v/>
      </c>
      <c r="Z380" s="429" t="str">
        <f t="shared" si="342"/>
        <v/>
      </c>
      <c r="AA380" s="429" t="str">
        <f t="shared" si="343"/>
        <v/>
      </c>
      <c r="AB380" s="429" t="str">
        <f t="shared" si="344"/>
        <v/>
      </c>
      <c r="AC380" s="429" t="str">
        <f t="shared" si="345"/>
        <v/>
      </c>
      <c r="AD380" s="429" t="str">
        <f t="shared" si="346"/>
        <v/>
      </c>
      <c r="AE380" s="429" t="str">
        <f t="shared" si="367"/>
        <v/>
      </c>
      <c r="AF380" s="429" t="str">
        <f t="shared" si="357"/>
        <v/>
      </c>
      <c r="AG380" s="429" t="str">
        <f t="shared" si="347"/>
        <v/>
      </c>
      <c r="AH380" s="429" t="str">
        <f t="shared" si="348"/>
        <v/>
      </c>
      <c r="AI380" s="431" t="str">
        <f t="shared" si="358"/>
        <v/>
      </c>
      <c r="AJ380" s="429" t="str">
        <f t="shared" si="368"/>
        <v/>
      </c>
      <c r="AK380" s="429" t="str">
        <f t="shared" si="369"/>
        <v/>
      </c>
      <c r="AL380" s="429" t="str">
        <f t="shared" si="370"/>
        <v/>
      </c>
      <c r="AM380" s="429" t="str">
        <f t="shared" si="371"/>
        <v/>
      </c>
      <c r="AN380" s="432"/>
      <c r="AO380" s="432"/>
      <c r="AP380" s="205"/>
      <c r="AQ380" s="205"/>
      <c r="AR380" s="205"/>
      <c r="AS380" s="205"/>
      <c r="AT380" s="205"/>
      <c r="AU380" s="205"/>
      <c r="AV380" s="205"/>
      <c r="AW380" s="205"/>
      <c r="AX380" s="205"/>
      <c r="AY380" s="205"/>
      <c r="AZ380" s="432"/>
      <c r="BU380" s="152">
        <v>358</v>
      </c>
      <c r="BV380" s="433" t="str">
        <f t="shared" si="359"/>
        <v/>
      </c>
      <c r="BW380" s="433" t="str">
        <f t="shared" si="360"/>
        <v/>
      </c>
      <c r="BX380" s="434" t="str">
        <f t="shared" si="361"/>
        <v/>
      </c>
      <c r="BY380" s="205" t="str">
        <f t="shared" si="349"/>
        <v/>
      </c>
      <c r="BZ380" s="205" t="str">
        <f t="shared" si="350"/>
        <v/>
      </c>
      <c r="CA380" s="207" t="str">
        <f t="shared" si="351"/>
        <v/>
      </c>
      <c r="CB380" s="453" t="str">
        <f>IF(BY380="","",COUNTIF(BY$23:BY379,"&lt;1")+1)</f>
        <v/>
      </c>
      <c r="CC380" s="205" t="str">
        <f t="shared" si="352"/>
        <v/>
      </c>
      <c r="CD380" s="436" t="str">
        <f t="shared" si="353"/>
        <v/>
      </c>
      <c r="CE380" s="433" t="str">
        <f t="shared" si="356"/>
        <v/>
      </c>
      <c r="CF380" s="438" t="str">
        <f t="shared" si="354"/>
        <v/>
      </c>
      <c r="CG380" s="433" t="str">
        <f t="shared" si="355"/>
        <v/>
      </c>
      <c r="CH380" s="439"/>
      <c r="CI380" s="205" t="str">
        <f t="shared" si="372"/>
        <v/>
      </c>
      <c r="CJ380" s="205" t="str">
        <f t="shared" si="373"/>
        <v/>
      </c>
      <c r="CK380" s="205" t="str">
        <f>IF(OR(N380="PIPAY450",N380="PIPAY900"),MRIt(J380,M380,V380,N380),IF(N380="OGFConNEW",MRIt(H380,M380,V380,N380),IF(N380="PIOGFCPAY450",MAX(60,(0.3*J380)+35),"")))</f>
        <v/>
      </c>
      <c r="CL380" s="205" t="str">
        <f t="shared" si="374"/>
        <v/>
      </c>
      <c r="CM380" s="208">
        <f t="shared" si="375"/>
        <v>0</v>
      </c>
      <c r="CN380" s="440" t="str">
        <f>IFERROR(IF(N380="60PAY900",ADJ60x(CM380),IF(N380="75PAY450",ADJ75x(CM380),IF(N380="PIPAY900",ADJPoTthick(CM380,CL380),IF(N380="PIPAY450",ADJPoTthin(CM380,CL380),IF(N380="OGFConNEW",ADJPoTogfc(CL380),""))))),"must corr")</f>
        <v/>
      </c>
      <c r="CO380" s="441" t="str">
        <f t="shared" si="376"/>
        <v/>
      </c>
      <c r="CQ380" s="205" t="str">
        <f t="shared" si="377"/>
        <v/>
      </c>
      <c r="CR380" s="205" t="str">
        <f>IF(OR(N380="PIPAY450",N380="PIPAY900",N380="PIOGFCPAY450",N380="75OGFCPAY450"),MRIt(J380,M380,V380,N380),IF(N380="OGFConNEW",MRIt(H380,M380,V380,N380),""))</f>
        <v/>
      </c>
      <c r="CS380" s="205" t="str">
        <f t="shared" si="378"/>
        <v/>
      </c>
      <c r="CT380" s="208" t="str">
        <f t="shared" si="379"/>
        <v/>
      </c>
      <c r="CU380" s="440" t="str">
        <f>IFERROR(IF(N380="60PAY900",ADJ60x(CT380),IF(N380="75PAY450",ADJ75x(CT380),IF(N380="PIPAY900",ADJPoTthick(CT380,CS380),IF(N380="PIPAY450",ADJPoTthin(CT380,CS380),IF(N380="OGFConNEW",ADJPoTogfc(CS380),""))))),"must corr")</f>
        <v/>
      </c>
      <c r="CV380" s="442" t="str">
        <f t="shared" si="380"/>
        <v/>
      </c>
      <c r="CW380" s="443"/>
      <c r="CY380" s="207"/>
      <c r="CZ380" s="444" t="s">
        <v>1876</v>
      </c>
      <c r="DA380" s="445" t="str">
        <f>IFERROR(IF(AZ380=TRUE,corval(CO380,CV380),CO380),CZ380)</f>
        <v/>
      </c>
      <c r="DB380" s="205" t="b">
        <f t="shared" si="381"/>
        <v>0</v>
      </c>
      <c r="DC380" s="205" t="b">
        <f t="shared" si="382"/>
        <v>1</v>
      </c>
      <c r="DD380" s="205" t="b">
        <f t="shared" si="383"/>
        <v>1</v>
      </c>
      <c r="DE380" s="446" t="str">
        <f t="shared" si="384"/>
        <v/>
      </c>
      <c r="DG380" s="208" t="str">
        <f t="shared" si="385"/>
        <v/>
      </c>
      <c r="DH380" s="208">
        <f t="shared" si="386"/>
        <v>0</v>
      </c>
      <c r="DI380" s="205" t="e">
        <f t="shared" si="387"/>
        <v>#VALUE!</v>
      </c>
      <c r="DJ380" s="205" t="e">
        <f t="shared" si="388"/>
        <v>#VALUE!</v>
      </c>
      <c r="DK380" s="205" t="e">
        <f t="shared" si="389"/>
        <v>#VALUE!</v>
      </c>
      <c r="DM380" s="208">
        <f t="shared" si="390"/>
        <v>0</v>
      </c>
      <c r="DN380" s="208">
        <f t="shared" si="391"/>
        <v>0</v>
      </c>
      <c r="DO380" s="205">
        <f t="shared" si="392"/>
        <v>75</v>
      </c>
      <c r="DP380" s="205">
        <f t="shared" si="393"/>
        <v>0</v>
      </c>
      <c r="DQ380" s="446" t="e">
        <f t="shared" ca="1" si="394"/>
        <v>#NAME?</v>
      </c>
      <c r="DR380" s="446" t="e">
        <f t="shared" ca="1" si="395"/>
        <v>#NAME?</v>
      </c>
      <c r="DT380" s="208">
        <f t="shared" si="396"/>
        <v>0</v>
      </c>
      <c r="DU380" s="446" t="e">
        <f t="shared" ca="1" si="397"/>
        <v>#NAME?</v>
      </c>
      <c r="DV380" s="446" t="e">
        <f t="shared" ca="1" si="398"/>
        <v>#NAME?</v>
      </c>
    </row>
    <row r="381" spans="1:126" ht="15.75" x14ac:dyDescent="0.25">
      <c r="A381" s="448" t="str">
        <f>IFERROR(ROUNDUP(IF(OR(N381="PIPAY450",N381="PIPAY900"),MRIt(J381,M381,V381,N381),IF(N381="PIOGFCPAY450",MAX(60,(0.3*J381)+35),"")),1),"")</f>
        <v/>
      </c>
      <c r="B381" s="413">
        <v>359</v>
      </c>
      <c r="C381" s="414"/>
      <c r="D381" s="449"/>
      <c r="E381" s="416" t="str">
        <f>IF('EXIST IP'!A360="","",'EXIST IP'!A360)</f>
        <v/>
      </c>
      <c r="F381" s="450" t="str">
        <f>IF('EXIST IP'!B360="","",'EXIST IP'!B360)</f>
        <v/>
      </c>
      <c r="G381" s="450" t="str">
        <f>IF('EXIST IP'!C360="","",'EXIST IP'!C360)</f>
        <v/>
      </c>
      <c r="H381" s="418" t="str">
        <f>IF('EXIST IP'!D360="","",'EXIST IP'!D360)</f>
        <v/>
      </c>
      <c r="I381" s="451" t="str">
        <f>IF(BASELINE!D360="","",BASELINE!D360)</f>
        <v/>
      </c>
      <c r="J381" s="420"/>
      <c r="K381" s="421"/>
      <c r="L381" s="422" t="str">
        <f>IF(FINAL!D360=0,"",FINAL!D360)</f>
        <v/>
      </c>
      <c r="M381" s="421"/>
      <c r="N381" s="421"/>
      <c r="O381" s="421"/>
      <c r="P381" s="423" t="str">
        <f t="shared" si="362"/>
        <v/>
      </c>
      <c r="Q381" s="424" t="str">
        <f t="shared" si="363"/>
        <v/>
      </c>
      <c r="R381" s="456"/>
      <c r="S381" s="452" t="str">
        <f t="shared" si="339"/>
        <v/>
      </c>
      <c r="T381" s="427" t="str">
        <f>IF(OR(BASELINE!I360&gt;BASELINE!J360,FINAL!I360&gt;FINAL!J360),"M.D.","")</f>
        <v/>
      </c>
      <c r="U381" s="428" t="str">
        <f t="shared" si="364"/>
        <v/>
      </c>
      <c r="V381" s="429" t="str">
        <f t="shared" si="365"/>
        <v/>
      </c>
      <c r="W381" s="429" t="str">
        <f t="shared" si="366"/>
        <v/>
      </c>
      <c r="X381" s="430" t="str">
        <f t="shared" si="340"/>
        <v/>
      </c>
      <c r="Y381" s="429" t="str">
        <f t="shared" si="341"/>
        <v/>
      </c>
      <c r="Z381" s="429" t="str">
        <f t="shared" si="342"/>
        <v/>
      </c>
      <c r="AA381" s="429" t="str">
        <f t="shared" si="343"/>
        <v/>
      </c>
      <c r="AB381" s="429" t="str">
        <f t="shared" si="344"/>
        <v/>
      </c>
      <c r="AC381" s="429" t="str">
        <f t="shared" si="345"/>
        <v/>
      </c>
      <c r="AD381" s="429" t="str">
        <f t="shared" si="346"/>
        <v/>
      </c>
      <c r="AE381" s="429" t="str">
        <f t="shared" si="367"/>
        <v/>
      </c>
      <c r="AF381" s="429" t="str">
        <f t="shared" si="357"/>
        <v/>
      </c>
      <c r="AG381" s="429" t="str">
        <f t="shared" si="347"/>
        <v/>
      </c>
      <c r="AH381" s="429" t="str">
        <f t="shared" si="348"/>
        <v/>
      </c>
      <c r="AI381" s="431" t="str">
        <f t="shared" si="358"/>
        <v/>
      </c>
      <c r="AJ381" s="429" t="str">
        <f t="shared" si="368"/>
        <v/>
      </c>
      <c r="AK381" s="429" t="str">
        <f t="shared" si="369"/>
        <v/>
      </c>
      <c r="AL381" s="429" t="str">
        <f t="shared" si="370"/>
        <v/>
      </c>
      <c r="AM381" s="429" t="str">
        <f t="shared" si="371"/>
        <v/>
      </c>
      <c r="AN381" s="432"/>
      <c r="AO381" s="432"/>
      <c r="AP381" s="205"/>
      <c r="AQ381" s="205"/>
      <c r="AR381" s="205"/>
      <c r="AS381" s="205"/>
      <c r="AT381" s="205"/>
      <c r="AU381" s="205"/>
      <c r="AV381" s="205"/>
      <c r="AW381" s="205"/>
      <c r="AX381" s="205"/>
      <c r="AY381" s="205"/>
      <c r="AZ381" s="432"/>
      <c r="BU381" s="152">
        <v>359</v>
      </c>
      <c r="BV381" s="433" t="str">
        <f t="shared" si="359"/>
        <v/>
      </c>
      <c r="BW381" s="433" t="str">
        <f t="shared" si="360"/>
        <v/>
      </c>
      <c r="BX381" s="434" t="str">
        <f t="shared" si="361"/>
        <v/>
      </c>
      <c r="BY381" s="205" t="str">
        <f t="shared" si="349"/>
        <v/>
      </c>
      <c r="BZ381" s="205" t="str">
        <f t="shared" si="350"/>
        <v/>
      </c>
      <c r="CA381" s="207" t="str">
        <f t="shared" si="351"/>
        <v/>
      </c>
      <c r="CB381" s="453" t="str">
        <f>IF(BY381="","",COUNTIF(BY$23:BY380,"&lt;1")+1)</f>
        <v/>
      </c>
      <c r="CC381" s="205" t="str">
        <f t="shared" si="352"/>
        <v/>
      </c>
      <c r="CD381" s="436" t="str">
        <f t="shared" si="353"/>
        <v/>
      </c>
      <c r="CE381" s="433" t="str">
        <f t="shared" si="356"/>
        <v/>
      </c>
      <c r="CF381" s="438" t="str">
        <f t="shared" si="354"/>
        <v/>
      </c>
      <c r="CG381" s="433" t="str">
        <f t="shared" si="355"/>
        <v/>
      </c>
      <c r="CH381" s="439"/>
      <c r="CI381" s="205" t="str">
        <f t="shared" si="372"/>
        <v/>
      </c>
      <c r="CJ381" s="205" t="str">
        <f t="shared" si="373"/>
        <v/>
      </c>
      <c r="CK381" s="205" t="str">
        <f>IF(OR(N381="PIPAY450",N381="PIPAY900"),MRIt(J381,M381,V381,N381),IF(N381="OGFConNEW",MRIt(H381,M381,V381,N381),IF(N381="PIOGFCPAY450",MAX(60,(0.3*J381)+35),"")))</f>
        <v/>
      </c>
      <c r="CL381" s="205" t="str">
        <f t="shared" si="374"/>
        <v/>
      </c>
      <c r="CM381" s="208">
        <f t="shared" si="375"/>
        <v>0</v>
      </c>
      <c r="CN381" s="440" t="str">
        <f>IFERROR(IF(N381="60PAY900",ADJ60x(CM381),IF(N381="75PAY450",ADJ75x(CM381),IF(N381="PIPAY900",ADJPoTthick(CM381,CL381),IF(N381="PIPAY450",ADJPoTthin(CM381,CL381),IF(N381="OGFConNEW",ADJPoTogfc(CL381),""))))),"must corr")</f>
        <v/>
      </c>
      <c r="CO381" s="441" t="str">
        <f t="shared" si="376"/>
        <v/>
      </c>
      <c r="CQ381" s="205" t="str">
        <f t="shared" si="377"/>
        <v/>
      </c>
      <c r="CR381" s="205" t="str">
        <f>IF(OR(N381="PIPAY450",N381="PIPAY900",N381="PIOGFCPAY450",N381="75OGFCPAY450"),MRIt(J381,M381,V381,N381),IF(N381="OGFConNEW",MRIt(H381,M381,V381,N381),""))</f>
        <v/>
      </c>
      <c r="CS381" s="205" t="str">
        <f t="shared" si="378"/>
        <v/>
      </c>
      <c r="CT381" s="208" t="str">
        <f t="shared" si="379"/>
        <v/>
      </c>
      <c r="CU381" s="440" t="str">
        <f>IFERROR(IF(N381="60PAY900",ADJ60x(CT381),IF(N381="75PAY450",ADJ75x(CT381),IF(N381="PIPAY900",ADJPoTthick(CT381,CS381),IF(N381="PIPAY450",ADJPoTthin(CT381,CS381),IF(N381="OGFConNEW",ADJPoTogfc(CS381),""))))),"must corr")</f>
        <v/>
      </c>
      <c r="CV381" s="442" t="str">
        <f t="shared" si="380"/>
        <v/>
      </c>
      <c r="CW381" s="443"/>
      <c r="CY381" s="207"/>
      <c r="CZ381" s="444" t="s">
        <v>1876</v>
      </c>
      <c r="DA381" s="445" t="str">
        <f>IFERROR(IF(AZ381=TRUE,corval(CO381,CV381),CO381),CZ381)</f>
        <v/>
      </c>
      <c r="DB381" s="205" t="b">
        <f t="shared" si="381"/>
        <v>0</v>
      </c>
      <c r="DC381" s="205" t="b">
        <f t="shared" si="382"/>
        <v>1</v>
      </c>
      <c r="DD381" s="205" t="b">
        <f t="shared" si="383"/>
        <v>1</v>
      </c>
      <c r="DE381" s="446" t="str">
        <f t="shared" si="384"/>
        <v/>
      </c>
      <c r="DG381" s="208" t="str">
        <f t="shared" si="385"/>
        <v/>
      </c>
      <c r="DH381" s="208">
        <f t="shared" si="386"/>
        <v>0</v>
      </c>
      <c r="DI381" s="205" t="e">
        <f t="shared" si="387"/>
        <v>#VALUE!</v>
      </c>
      <c r="DJ381" s="205" t="e">
        <f t="shared" si="388"/>
        <v>#VALUE!</v>
      </c>
      <c r="DK381" s="205" t="e">
        <f t="shared" si="389"/>
        <v>#VALUE!</v>
      </c>
      <c r="DM381" s="208">
        <f t="shared" si="390"/>
        <v>0</v>
      </c>
      <c r="DN381" s="208">
        <f t="shared" si="391"/>
        <v>0</v>
      </c>
      <c r="DO381" s="205">
        <f t="shared" si="392"/>
        <v>75</v>
      </c>
      <c r="DP381" s="205">
        <f t="shared" si="393"/>
        <v>0</v>
      </c>
      <c r="DQ381" s="446" t="e">
        <f t="shared" ca="1" si="394"/>
        <v>#NAME?</v>
      </c>
      <c r="DR381" s="446" t="e">
        <f t="shared" ca="1" si="395"/>
        <v>#NAME?</v>
      </c>
      <c r="DT381" s="208">
        <f t="shared" si="396"/>
        <v>0</v>
      </c>
      <c r="DU381" s="446" t="e">
        <f t="shared" ca="1" si="397"/>
        <v>#NAME?</v>
      </c>
      <c r="DV381" s="446" t="e">
        <f t="shared" ca="1" si="398"/>
        <v>#NAME?</v>
      </c>
    </row>
    <row r="382" spans="1:126" ht="16.5" thickBot="1" x14ac:dyDescent="0.3">
      <c r="A382" s="448" t="str">
        <f>IFERROR(ROUNDUP(IF(OR(N382="PIPAY450",N382="PIPAY900"),MRIt(J382,M382,V382,N382),IF(N382="PIOGFCPAY450",MAX(60,(0.3*J382)+35),"")),1),"")</f>
        <v/>
      </c>
      <c r="B382" s="413">
        <v>360</v>
      </c>
      <c r="C382" s="414"/>
      <c r="D382" s="449"/>
      <c r="E382" s="457" t="str">
        <f>IF('EXIST IP'!A361="","",'EXIST IP'!A361)</f>
        <v/>
      </c>
      <c r="F382" s="458" t="str">
        <f>IF('EXIST IP'!B361="","",'EXIST IP'!B361)</f>
        <v/>
      </c>
      <c r="G382" s="458" t="str">
        <f>IF('EXIST IP'!C361="","",'EXIST IP'!C361)</f>
        <v/>
      </c>
      <c r="H382" s="459" t="str">
        <f>IF('EXIST IP'!D361="","",'EXIST IP'!D361)</f>
        <v/>
      </c>
      <c r="I382" s="460" t="str">
        <f>IF(BASELINE!D361="","",BASELINE!D361)</f>
        <v/>
      </c>
      <c r="J382" s="420"/>
      <c r="K382" s="421"/>
      <c r="L382" s="422" t="str">
        <f>IF(FINAL!D361=0,"",FINAL!D361)</f>
        <v/>
      </c>
      <c r="M382" s="421"/>
      <c r="N382" s="421"/>
      <c r="O382" s="421"/>
      <c r="P382" s="423" t="str">
        <f t="shared" si="362"/>
        <v/>
      </c>
      <c r="Q382" s="424" t="str">
        <f t="shared" si="363"/>
        <v/>
      </c>
      <c r="R382" s="456"/>
      <c r="S382" s="452" t="str">
        <f t="shared" si="339"/>
        <v/>
      </c>
      <c r="T382" s="427" t="str">
        <f>IF(OR(BASELINE!I361&gt;BASELINE!J361,FINAL!I361&gt;FINAL!J361),"M.D.","")</f>
        <v/>
      </c>
      <c r="U382" s="428" t="str">
        <f t="shared" si="364"/>
        <v/>
      </c>
      <c r="V382" s="429" t="str">
        <f t="shared" si="365"/>
        <v/>
      </c>
      <c r="W382" s="429" t="str">
        <f t="shared" si="366"/>
        <v/>
      </c>
      <c r="X382" s="430" t="str">
        <f t="shared" si="340"/>
        <v/>
      </c>
      <c r="Y382" s="429" t="str">
        <f t="shared" si="341"/>
        <v/>
      </c>
      <c r="Z382" s="429" t="str">
        <f t="shared" si="342"/>
        <v/>
      </c>
      <c r="AA382" s="429" t="str">
        <f t="shared" si="343"/>
        <v/>
      </c>
      <c r="AB382" s="429" t="str">
        <f t="shared" si="344"/>
        <v/>
      </c>
      <c r="AC382" s="429" t="str">
        <f t="shared" si="345"/>
        <v/>
      </c>
      <c r="AD382" s="429" t="str">
        <f t="shared" si="346"/>
        <v/>
      </c>
      <c r="AE382" s="429" t="str">
        <f t="shared" si="367"/>
        <v/>
      </c>
      <c r="AF382" s="429" t="str">
        <f t="shared" si="357"/>
        <v/>
      </c>
      <c r="AG382" s="429" t="str">
        <f t="shared" si="347"/>
        <v/>
      </c>
      <c r="AH382" s="429" t="str">
        <f t="shared" si="348"/>
        <v/>
      </c>
      <c r="AI382" s="431" t="str">
        <f t="shared" si="358"/>
        <v/>
      </c>
      <c r="AJ382" s="429" t="str">
        <f t="shared" si="368"/>
        <v/>
      </c>
      <c r="AK382" s="429" t="str">
        <f t="shared" si="369"/>
        <v/>
      </c>
      <c r="AL382" s="429" t="str">
        <f t="shared" si="370"/>
        <v/>
      </c>
      <c r="AM382" s="429" t="str">
        <f t="shared" si="371"/>
        <v/>
      </c>
      <c r="AN382" s="432"/>
      <c r="AO382" s="432"/>
      <c r="AP382" s="205"/>
      <c r="AQ382" s="205"/>
      <c r="AR382" s="205"/>
      <c r="AS382" s="205"/>
      <c r="AT382" s="205"/>
      <c r="AU382" s="205"/>
      <c r="AV382" s="205"/>
      <c r="AW382" s="205"/>
      <c r="AX382" s="205"/>
      <c r="AY382" s="205"/>
      <c r="AZ382" s="432"/>
      <c r="BU382" s="152">
        <v>360</v>
      </c>
      <c r="BV382" s="433" t="str">
        <f t="shared" si="359"/>
        <v/>
      </c>
      <c r="BW382" s="433" t="str">
        <f t="shared" si="360"/>
        <v/>
      </c>
      <c r="BX382" s="434" t="str">
        <f t="shared" si="361"/>
        <v/>
      </c>
      <c r="BY382" s="205" t="str">
        <f t="shared" si="349"/>
        <v/>
      </c>
      <c r="BZ382" s="205" t="str">
        <f t="shared" si="350"/>
        <v/>
      </c>
      <c r="CA382" s="207" t="str">
        <f t="shared" si="351"/>
        <v/>
      </c>
      <c r="CB382" s="453" t="str">
        <f>IF(BY382="","",COUNTIF(BY$23:BY381,"&lt;1")+1)</f>
        <v/>
      </c>
      <c r="CC382" s="205" t="str">
        <f t="shared" si="352"/>
        <v/>
      </c>
      <c r="CD382" s="436" t="str">
        <f t="shared" si="353"/>
        <v/>
      </c>
      <c r="CE382" s="433" t="str">
        <f t="shared" si="356"/>
        <v/>
      </c>
      <c r="CF382" s="438" t="str">
        <f t="shared" si="354"/>
        <v/>
      </c>
      <c r="CG382" s="433" t="str">
        <f t="shared" si="355"/>
        <v/>
      </c>
      <c r="CH382" s="439"/>
      <c r="CI382" s="205" t="str">
        <f t="shared" si="372"/>
        <v/>
      </c>
      <c r="CJ382" s="205" t="str">
        <f t="shared" si="373"/>
        <v/>
      </c>
      <c r="CK382" s="205" t="str">
        <f>IF(OR(N382="PIPAY450",N382="PIPAY900"),MRIt(J382,M382,V382,N382),IF(N382="OGFConNEW",MRIt(H382,M382,V382,N382),IF(N382="PIOGFCPAY450",MAX(60,(0.3*J382)+35),"")))</f>
        <v/>
      </c>
      <c r="CL382" s="205" t="str">
        <f t="shared" si="374"/>
        <v/>
      </c>
      <c r="CM382" s="208">
        <f t="shared" si="375"/>
        <v>0</v>
      </c>
      <c r="CN382" s="440" t="str">
        <f>IFERROR(IF(N382="60PAY900",ADJ60x(CM382),IF(N382="75PAY450",ADJ75x(CM382),IF(N382="PIPAY900",ADJPoTthick(CM382,CL382),IF(N382="PIPAY450",ADJPoTthin(CM382,CL382),IF(N382="OGFConNEW",ADJPoTogfc(CL382),""))))),"must corr")</f>
        <v/>
      </c>
      <c r="CO382" s="441" t="str">
        <f t="shared" si="376"/>
        <v/>
      </c>
      <c r="CQ382" s="205" t="str">
        <f t="shared" si="377"/>
        <v/>
      </c>
      <c r="CR382" s="205" t="str">
        <f>IF(OR(N382="PIPAY450",N382="PIPAY900",N382="PIOGFCPAY450",N382="75OGFCPAY450"),MRIt(J382,M382,V382,N382),IF(N382="OGFConNEW",MRIt(H382,M382,V382,N382),""))</f>
        <v/>
      </c>
      <c r="CS382" s="205" t="str">
        <f t="shared" si="378"/>
        <v/>
      </c>
      <c r="CT382" s="208" t="str">
        <f t="shared" si="379"/>
        <v/>
      </c>
      <c r="CU382" s="440" t="str">
        <f>IFERROR(IF(N382="60PAY900",ADJ60x(CT382),IF(N382="75PAY450",ADJ75x(CT382),IF(N382="PIPAY900",ADJPoTthick(CT382,CS382),IF(N382="PIPAY450",ADJPoTthin(CT382,CS382),IF(N382="OGFConNEW",ADJPoTogfc(CS382),""))))),"must corr")</f>
        <v/>
      </c>
      <c r="CV382" s="442" t="str">
        <f t="shared" si="380"/>
        <v/>
      </c>
      <c r="CW382" s="443"/>
      <c r="CY382" s="207"/>
      <c r="CZ382" s="444" t="s">
        <v>1876</v>
      </c>
      <c r="DA382" s="445" t="str">
        <f>IFERROR(IF(AZ382=TRUE,corval(CO382,CV382),CO382),CZ382)</f>
        <v/>
      </c>
      <c r="DB382" s="205" t="b">
        <f t="shared" si="381"/>
        <v>0</v>
      </c>
      <c r="DC382" s="205" t="b">
        <f t="shared" si="382"/>
        <v>1</v>
      </c>
      <c r="DD382" s="205" t="b">
        <f t="shared" si="383"/>
        <v>1</v>
      </c>
      <c r="DE382" s="446" t="str">
        <f t="shared" si="384"/>
        <v/>
      </c>
      <c r="DG382" s="208" t="str">
        <f t="shared" si="385"/>
        <v/>
      </c>
      <c r="DH382" s="208">
        <f t="shared" si="386"/>
        <v>0</v>
      </c>
      <c r="DI382" s="205" t="e">
        <f t="shared" si="387"/>
        <v>#VALUE!</v>
      </c>
      <c r="DJ382" s="205" t="e">
        <f t="shared" si="388"/>
        <v>#VALUE!</v>
      </c>
      <c r="DK382" s="205" t="e">
        <f t="shared" si="389"/>
        <v>#VALUE!</v>
      </c>
      <c r="DM382" s="208">
        <f t="shared" si="390"/>
        <v>0</v>
      </c>
      <c r="DN382" s="208">
        <f t="shared" si="391"/>
        <v>0</v>
      </c>
      <c r="DO382" s="205">
        <f t="shared" si="392"/>
        <v>75</v>
      </c>
      <c r="DP382" s="205">
        <f t="shared" si="393"/>
        <v>0</v>
      </c>
      <c r="DQ382" s="446" t="e">
        <f t="shared" ca="1" si="394"/>
        <v>#NAME?</v>
      </c>
      <c r="DR382" s="446" t="e">
        <f t="shared" ca="1" si="395"/>
        <v>#NAME?</v>
      </c>
      <c r="DT382" s="208">
        <f t="shared" si="396"/>
        <v>0</v>
      </c>
      <c r="DU382" s="446" t="e">
        <f t="shared" ca="1" si="397"/>
        <v>#NAME?</v>
      </c>
      <c r="DV382" s="446" t="e">
        <f t="shared" ca="1" si="398"/>
        <v>#NAME?</v>
      </c>
    </row>
    <row r="383" spans="1:126" ht="15" customHeight="1" x14ac:dyDescent="0.25">
      <c r="A383" s="448" t="str">
        <f>IFERROR(ROUNDUP(IF(OR(N383="PIPAY450",N383="PIPAY900"),MRIt(J383,M383,V383,N383),IF(N383="PIOGFCPAY450",MAX(60,(0.3*J383)+35),"")),1),"")</f>
        <v/>
      </c>
      <c r="B383" s="413">
        <v>361</v>
      </c>
      <c r="C383" s="414"/>
      <c r="D383" s="449"/>
      <c r="E383" s="416" t="str">
        <f>IF('EXIST IP'!A362="","",'EXIST IP'!A362)</f>
        <v/>
      </c>
      <c r="F383" s="450" t="str">
        <f>IF('EXIST IP'!B362="","",'EXIST IP'!B362)</f>
        <v/>
      </c>
      <c r="G383" s="450" t="str">
        <f>IF('EXIST IP'!C362="","",'EXIST IP'!C362)</f>
        <v/>
      </c>
      <c r="H383" s="418" t="str">
        <f>IF('EXIST IP'!D362="","",'EXIST IP'!D362)</f>
        <v/>
      </c>
      <c r="I383" s="451" t="str">
        <f>IF(BASELINE!D362="","",BASELINE!D362)</f>
        <v/>
      </c>
      <c r="J383" s="420"/>
      <c r="K383" s="421"/>
      <c r="L383" s="422" t="str">
        <f>IF(FINAL!D362=0,"",FINAL!D362)</f>
        <v/>
      </c>
      <c r="M383" s="421"/>
      <c r="N383" s="421"/>
      <c r="O383" s="421"/>
      <c r="P383" s="423" t="str">
        <f t="shared" si="362"/>
        <v/>
      </c>
      <c r="Q383" s="424" t="str">
        <f t="shared" si="363"/>
        <v/>
      </c>
      <c r="R383" s="456"/>
      <c r="S383" s="452" t="str">
        <f t="shared" si="339"/>
        <v/>
      </c>
      <c r="T383" s="427" t="str">
        <f>IF(OR(BASELINE!I362&gt;BASELINE!J362,FINAL!I362&gt;FINAL!J362),"M.D.","")</f>
        <v/>
      </c>
      <c r="U383" s="428" t="str">
        <f t="shared" si="364"/>
        <v/>
      </c>
      <c r="V383" s="429" t="str">
        <f t="shared" si="365"/>
        <v/>
      </c>
      <c r="W383" s="429" t="str">
        <f t="shared" si="366"/>
        <v/>
      </c>
      <c r="X383" s="430" t="str">
        <f t="shared" si="340"/>
        <v/>
      </c>
      <c r="Y383" s="429" t="str">
        <f t="shared" si="341"/>
        <v/>
      </c>
      <c r="Z383" s="429" t="str">
        <f t="shared" si="342"/>
        <v/>
      </c>
      <c r="AA383" s="429" t="str">
        <f t="shared" si="343"/>
        <v/>
      </c>
      <c r="AB383" s="429" t="str">
        <f t="shared" si="344"/>
        <v/>
      </c>
      <c r="AC383" s="429" t="str">
        <f t="shared" si="345"/>
        <v/>
      </c>
      <c r="AD383" s="429" t="str">
        <f t="shared" si="346"/>
        <v/>
      </c>
      <c r="AE383" s="429" t="str">
        <f t="shared" si="367"/>
        <v/>
      </c>
      <c r="AF383" s="429" t="str">
        <f t="shared" si="357"/>
        <v/>
      </c>
      <c r="AG383" s="429" t="str">
        <f t="shared" si="347"/>
        <v/>
      </c>
      <c r="AH383" s="429" t="str">
        <f t="shared" si="348"/>
        <v/>
      </c>
      <c r="AI383" s="431" t="str">
        <f t="shared" si="358"/>
        <v/>
      </c>
      <c r="AJ383" s="429" t="str">
        <f t="shared" si="368"/>
        <v/>
      </c>
      <c r="AK383" s="429" t="str">
        <f t="shared" si="369"/>
        <v/>
      </c>
      <c r="AL383" s="429" t="str">
        <f t="shared" si="370"/>
        <v/>
      </c>
      <c r="AM383" s="429" t="str">
        <f t="shared" si="371"/>
        <v/>
      </c>
      <c r="AN383" s="432"/>
      <c r="AO383" s="432"/>
      <c r="AP383" s="205"/>
      <c r="AQ383" s="205"/>
      <c r="AR383" s="205"/>
      <c r="AS383" s="205"/>
      <c r="AT383" s="205"/>
      <c r="AU383" s="205"/>
      <c r="AV383" s="205"/>
      <c r="AW383" s="205"/>
      <c r="AX383" s="205"/>
      <c r="AY383" s="205"/>
      <c r="AZ383" s="432"/>
      <c r="BU383" s="152">
        <v>361</v>
      </c>
      <c r="BV383" s="433" t="str">
        <f t="shared" si="359"/>
        <v/>
      </c>
      <c r="BW383" s="433" t="str">
        <f t="shared" si="360"/>
        <v/>
      </c>
      <c r="BX383" s="434" t="str">
        <f t="shared" si="361"/>
        <v/>
      </c>
      <c r="BY383" s="205" t="str">
        <f t="shared" si="349"/>
        <v/>
      </c>
      <c r="BZ383" s="205" t="str">
        <f t="shared" si="350"/>
        <v/>
      </c>
      <c r="CA383" s="207" t="str">
        <f t="shared" si="351"/>
        <v/>
      </c>
      <c r="CB383" s="453" t="str">
        <f>IF(BY383="","",COUNTIF(BY$23:BY382,"&lt;1")+1)</f>
        <v/>
      </c>
      <c r="CC383" s="205" t="str">
        <f t="shared" si="352"/>
        <v/>
      </c>
      <c r="CD383" s="436" t="str">
        <f t="shared" si="353"/>
        <v/>
      </c>
      <c r="CE383" s="433" t="str">
        <f t="shared" si="356"/>
        <v/>
      </c>
      <c r="CF383" s="438" t="str">
        <f t="shared" si="354"/>
        <v/>
      </c>
      <c r="CG383" s="433" t="str">
        <f t="shared" si="355"/>
        <v/>
      </c>
      <c r="CH383" s="439"/>
      <c r="CI383" s="205" t="str">
        <f t="shared" si="372"/>
        <v/>
      </c>
      <c r="CJ383" s="205" t="str">
        <f t="shared" si="373"/>
        <v/>
      </c>
      <c r="CK383" s="205" t="str">
        <f>IF(OR(N383="PIPAY450",N383="PIPAY900"),MRIt(J383,M383,V383,N383),IF(N383="OGFConNEW",MRIt(H383,M383,V383,N383),IF(N383="PIOGFCPAY450",MAX(60,(0.3*J383)+35),"")))</f>
        <v/>
      </c>
      <c r="CL383" s="205" t="str">
        <f t="shared" si="374"/>
        <v/>
      </c>
      <c r="CM383" s="208">
        <f t="shared" si="375"/>
        <v>0</v>
      </c>
      <c r="CN383" s="440" t="str">
        <f>IFERROR(IF(N383="60PAY900",ADJ60x(CM383),IF(N383="75PAY450",ADJ75x(CM383),IF(N383="PIPAY900",ADJPoTthick(CM383,CL383),IF(N383="PIPAY450",ADJPoTthin(CM383,CL383),IF(N383="OGFConNEW",ADJPoTogfc(CL383),""))))),"must corr")</f>
        <v/>
      </c>
      <c r="CO383" s="441" t="str">
        <f t="shared" si="376"/>
        <v/>
      </c>
      <c r="CQ383" s="205" t="str">
        <f t="shared" si="377"/>
        <v/>
      </c>
      <c r="CR383" s="205" t="str">
        <f>IF(OR(N383="PIPAY450",N383="PIPAY900",N383="PIOGFCPAY450",N383="75OGFCPAY450"),MRIt(J383,M383,V383,N383),IF(N383="OGFConNEW",MRIt(H383,M383,V383,N383),""))</f>
        <v/>
      </c>
      <c r="CS383" s="205" t="str">
        <f t="shared" si="378"/>
        <v/>
      </c>
      <c r="CT383" s="208" t="str">
        <f t="shared" si="379"/>
        <v/>
      </c>
      <c r="CU383" s="440" t="str">
        <f>IFERROR(IF(N383="60PAY900",ADJ60x(CT383),IF(N383="75PAY450",ADJ75x(CT383),IF(N383="PIPAY900",ADJPoTthick(CT383,CS383),IF(N383="PIPAY450",ADJPoTthin(CT383,CS383),IF(N383="OGFConNEW",ADJPoTogfc(CS383),""))))),"must corr")</f>
        <v/>
      </c>
      <c r="CV383" s="442" t="str">
        <f t="shared" si="380"/>
        <v/>
      </c>
      <c r="CW383" s="443"/>
      <c r="CY383" s="207"/>
      <c r="CZ383" s="444" t="s">
        <v>1876</v>
      </c>
      <c r="DA383" s="445" t="str">
        <f>IFERROR(IF(AZ383=TRUE,corval(CO383,CV383),CO383),CZ383)</f>
        <v/>
      </c>
      <c r="DB383" s="205" t="b">
        <f t="shared" si="381"/>
        <v>0</v>
      </c>
      <c r="DC383" s="205" t="b">
        <f t="shared" si="382"/>
        <v>1</v>
      </c>
      <c r="DD383" s="205" t="b">
        <f t="shared" si="383"/>
        <v>1</v>
      </c>
      <c r="DE383" s="446" t="str">
        <f t="shared" si="384"/>
        <v/>
      </c>
      <c r="DG383" s="208" t="str">
        <f t="shared" si="385"/>
        <v/>
      </c>
      <c r="DH383" s="208">
        <f t="shared" si="386"/>
        <v>0</v>
      </c>
      <c r="DI383" s="205" t="e">
        <f t="shared" si="387"/>
        <v>#VALUE!</v>
      </c>
      <c r="DJ383" s="205" t="e">
        <f t="shared" si="388"/>
        <v>#VALUE!</v>
      </c>
      <c r="DK383" s="205" t="e">
        <f t="shared" si="389"/>
        <v>#VALUE!</v>
      </c>
      <c r="DM383" s="208">
        <f t="shared" si="390"/>
        <v>0</v>
      </c>
      <c r="DN383" s="208">
        <f t="shared" si="391"/>
        <v>0</v>
      </c>
      <c r="DO383" s="205">
        <f t="shared" si="392"/>
        <v>75</v>
      </c>
      <c r="DP383" s="205">
        <f t="shared" si="393"/>
        <v>0</v>
      </c>
      <c r="DQ383" s="446" t="e">
        <f t="shared" ca="1" si="394"/>
        <v>#NAME?</v>
      </c>
      <c r="DR383" s="446" t="e">
        <f t="shared" ca="1" si="395"/>
        <v>#NAME?</v>
      </c>
      <c r="DT383" s="208">
        <f t="shared" si="396"/>
        <v>0</v>
      </c>
      <c r="DU383" s="446" t="e">
        <f t="shared" ca="1" si="397"/>
        <v>#NAME?</v>
      </c>
      <c r="DV383" s="446" t="e">
        <f t="shared" ca="1" si="398"/>
        <v>#NAME?</v>
      </c>
    </row>
    <row r="384" spans="1:126" ht="16.5" thickBot="1" x14ac:dyDescent="0.3">
      <c r="A384" s="448" t="str">
        <f>IFERROR(ROUNDUP(IF(OR(N384="PIPAY450",N384="PIPAY900"),MRIt(J384,M384,V384,N384),IF(N384="PIOGFCPAY450",MAX(60,(0.3*J384)+35),"")),1),"")</f>
        <v/>
      </c>
      <c r="B384" s="413">
        <v>362</v>
      </c>
      <c r="C384" s="414"/>
      <c r="D384" s="449"/>
      <c r="E384" s="457" t="str">
        <f>IF('EXIST IP'!A363="","",'EXIST IP'!A363)</f>
        <v/>
      </c>
      <c r="F384" s="458" t="str">
        <f>IF('EXIST IP'!B363="","",'EXIST IP'!B363)</f>
        <v/>
      </c>
      <c r="G384" s="458" t="str">
        <f>IF('EXIST IP'!C363="","",'EXIST IP'!C363)</f>
        <v/>
      </c>
      <c r="H384" s="459" t="str">
        <f>IF('EXIST IP'!D363="","",'EXIST IP'!D363)</f>
        <v/>
      </c>
      <c r="I384" s="460" t="str">
        <f>IF(BASELINE!D363="","",BASELINE!D363)</f>
        <v/>
      </c>
      <c r="J384" s="420"/>
      <c r="K384" s="421"/>
      <c r="L384" s="422" t="str">
        <f>IF(FINAL!D363=0,"",FINAL!D363)</f>
        <v/>
      </c>
      <c r="M384" s="421"/>
      <c r="N384" s="421"/>
      <c r="O384" s="421"/>
      <c r="P384" s="423" t="str">
        <f t="shared" si="362"/>
        <v/>
      </c>
      <c r="Q384" s="424" t="str">
        <f t="shared" si="363"/>
        <v/>
      </c>
      <c r="R384" s="456"/>
      <c r="S384" s="452" t="str">
        <f t="shared" si="339"/>
        <v/>
      </c>
      <c r="T384" s="427" t="str">
        <f>IF(OR(BASELINE!I363&gt;BASELINE!J363,FINAL!I363&gt;FINAL!J363),"M.D.","")</f>
        <v/>
      </c>
      <c r="U384" s="428" t="str">
        <f t="shared" si="364"/>
        <v/>
      </c>
      <c r="V384" s="429" t="str">
        <f t="shared" si="365"/>
        <v/>
      </c>
      <c r="W384" s="429" t="str">
        <f t="shared" si="366"/>
        <v/>
      </c>
      <c r="X384" s="430" t="str">
        <f t="shared" si="340"/>
        <v/>
      </c>
      <c r="Y384" s="429" t="str">
        <f t="shared" si="341"/>
        <v/>
      </c>
      <c r="Z384" s="429" t="str">
        <f t="shared" si="342"/>
        <v/>
      </c>
      <c r="AA384" s="429" t="str">
        <f t="shared" si="343"/>
        <v/>
      </c>
      <c r="AB384" s="429" t="str">
        <f t="shared" si="344"/>
        <v/>
      </c>
      <c r="AC384" s="429" t="str">
        <f t="shared" si="345"/>
        <v/>
      </c>
      <c r="AD384" s="429" t="str">
        <f t="shared" si="346"/>
        <v/>
      </c>
      <c r="AE384" s="429" t="str">
        <f t="shared" si="367"/>
        <v/>
      </c>
      <c r="AF384" s="429" t="str">
        <f t="shared" si="357"/>
        <v/>
      </c>
      <c r="AG384" s="429" t="str">
        <f t="shared" si="347"/>
        <v/>
      </c>
      <c r="AH384" s="429" t="str">
        <f t="shared" si="348"/>
        <v/>
      </c>
      <c r="AI384" s="431" t="str">
        <f t="shared" si="358"/>
        <v/>
      </c>
      <c r="AJ384" s="429" t="str">
        <f t="shared" si="368"/>
        <v/>
      </c>
      <c r="AK384" s="429" t="str">
        <f t="shared" si="369"/>
        <v/>
      </c>
      <c r="AL384" s="429" t="str">
        <f t="shared" si="370"/>
        <v/>
      </c>
      <c r="AM384" s="429" t="str">
        <f t="shared" si="371"/>
        <v/>
      </c>
      <c r="AN384" s="432"/>
      <c r="AO384" s="432"/>
      <c r="AP384" s="205"/>
      <c r="AQ384" s="205"/>
      <c r="AR384" s="205"/>
      <c r="AS384" s="205"/>
      <c r="AT384" s="205"/>
      <c r="AU384" s="205"/>
      <c r="AV384" s="205"/>
      <c r="AW384" s="205"/>
      <c r="AX384" s="205"/>
      <c r="AY384" s="205"/>
      <c r="AZ384" s="432"/>
      <c r="BU384" s="152">
        <v>362</v>
      </c>
      <c r="BV384" s="433" t="str">
        <f t="shared" si="359"/>
        <v/>
      </c>
      <c r="BW384" s="433" t="str">
        <f t="shared" si="360"/>
        <v/>
      </c>
      <c r="BX384" s="434" t="str">
        <f t="shared" si="361"/>
        <v/>
      </c>
      <c r="BY384" s="205" t="str">
        <f t="shared" si="349"/>
        <v/>
      </c>
      <c r="BZ384" s="205" t="str">
        <f t="shared" si="350"/>
        <v/>
      </c>
      <c r="CA384" s="207" t="str">
        <f t="shared" si="351"/>
        <v/>
      </c>
      <c r="CB384" s="453" t="str">
        <f>IF(BY384="","",COUNTIF(BY$23:BY383,"&lt;1")+1)</f>
        <v/>
      </c>
      <c r="CC384" s="205" t="str">
        <f t="shared" si="352"/>
        <v/>
      </c>
      <c r="CD384" s="436" t="str">
        <f t="shared" si="353"/>
        <v/>
      </c>
      <c r="CE384" s="433" t="str">
        <f t="shared" si="356"/>
        <v/>
      </c>
      <c r="CF384" s="438" t="str">
        <f t="shared" si="354"/>
        <v/>
      </c>
      <c r="CG384" s="433" t="str">
        <f t="shared" si="355"/>
        <v/>
      </c>
      <c r="CH384" s="439"/>
      <c r="CI384" s="205" t="str">
        <f t="shared" si="372"/>
        <v/>
      </c>
      <c r="CJ384" s="205" t="str">
        <f t="shared" si="373"/>
        <v/>
      </c>
      <c r="CK384" s="205" t="str">
        <f>IF(OR(N384="PIPAY450",N384="PIPAY900"),MRIt(J384,M384,V384,N384),IF(N384="OGFConNEW",MRIt(H384,M384,V384,N384),IF(N384="PIOGFCPAY450",MAX(60,(0.3*J384)+35),"")))</f>
        <v/>
      </c>
      <c r="CL384" s="205" t="str">
        <f t="shared" si="374"/>
        <v/>
      </c>
      <c r="CM384" s="208">
        <f t="shared" si="375"/>
        <v>0</v>
      </c>
      <c r="CN384" s="440" t="str">
        <f>IFERROR(IF(N384="60PAY900",ADJ60x(CM384),IF(N384="75PAY450",ADJ75x(CM384),IF(N384="PIPAY900",ADJPoTthick(CM384,CL384),IF(N384="PIPAY450",ADJPoTthin(CM384,CL384),IF(N384="OGFConNEW",ADJPoTogfc(CL384),""))))),"must corr")</f>
        <v/>
      </c>
      <c r="CO384" s="441" t="str">
        <f t="shared" si="376"/>
        <v/>
      </c>
      <c r="CQ384" s="205" t="str">
        <f t="shared" si="377"/>
        <v/>
      </c>
      <c r="CR384" s="205" t="str">
        <f>IF(OR(N384="PIPAY450",N384="PIPAY900",N384="PIOGFCPAY450",N384="75OGFCPAY450"),MRIt(J384,M384,V384,N384),IF(N384="OGFConNEW",MRIt(H384,M384,V384,N384),""))</f>
        <v/>
      </c>
      <c r="CS384" s="205" t="str">
        <f t="shared" si="378"/>
        <v/>
      </c>
      <c r="CT384" s="208" t="str">
        <f t="shared" si="379"/>
        <v/>
      </c>
      <c r="CU384" s="440" t="str">
        <f>IFERROR(IF(N384="60PAY900",ADJ60x(CT384),IF(N384="75PAY450",ADJ75x(CT384),IF(N384="PIPAY900",ADJPoTthick(CT384,CS384),IF(N384="PIPAY450",ADJPoTthin(CT384,CS384),IF(N384="OGFConNEW",ADJPoTogfc(CS384),""))))),"must corr")</f>
        <v/>
      </c>
      <c r="CV384" s="442" t="str">
        <f t="shared" si="380"/>
        <v/>
      </c>
      <c r="CW384" s="443"/>
      <c r="CY384" s="207"/>
      <c r="CZ384" s="444" t="s">
        <v>1876</v>
      </c>
      <c r="DA384" s="445" t="str">
        <f>IFERROR(IF(AZ384=TRUE,corval(CO384,CV384),CO384),CZ384)</f>
        <v/>
      </c>
      <c r="DB384" s="205" t="b">
        <f t="shared" si="381"/>
        <v>0</v>
      </c>
      <c r="DC384" s="205" t="b">
        <f t="shared" si="382"/>
        <v>1</v>
      </c>
      <c r="DD384" s="205" t="b">
        <f t="shared" si="383"/>
        <v>1</v>
      </c>
      <c r="DE384" s="446" t="str">
        <f t="shared" si="384"/>
        <v/>
      </c>
      <c r="DG384" s="208" t="str">
        <f t="shared" si="385"/>
        <v/>
      </c>
      <c r="DH384" s="208">
        <f t="shared" si="386"/>
        <v>0</v>
      </c>
      <c r="DI384" s="205" t="e">
        <f t="shared" si="387"/>
        <v>#VALUE!</v>
      </c>
      <c r="DJ384" s="205" t="e">
        <f t="shared" si="388"/>
        <v>#VALUE!</v>
      </c>
      <c r="DK384" s="205" t="e">
        <f t="shared" si="389"/>
        <v>#VALUE!</v>
      </c>
      <c r="DM384" s="208">
        <f t="shared" si="390"/>
        <v>0</v>
      </c>
      <c r="DN384" s="208">
        <f t="shared" si="391"/>
        <v>0</v>
      </c>
      <c r="DO384" s="205">
        <f t="shared" si="392"/>
        <v>75</v>
      </c>
      <c r="DP384" s="205">
        <f t="shared" si="393"/>
        <v>0</v>
      </c>
      <c r="DQ384" s="446" t="e">
        <f t="shared" ca="1" si="394"/>
        <v>#NAME?</v>
      </c>
      <c r="DR384" s="446" t="e">
        <f t="shared" ca="1" si="395"/>
        <v>#NAME?</v>
      </c>
      <c r="DT384" s="208">
        <f t="shared" si="396"/>
        <v>0</v>
      </c>
      <c r="DU384" s="446" t="e">
        <f t="shared" ca="1" si="397"/>
        <v>#NAME?</v>
      </c>
      <c r="DV384" s="446" t="e">
        <f t="shared" ca="1" si="398"/>
        <v>#NAME?</v>
      </c>
    </row>
    <row r="385" spans="1:126" ht="15.75" x14ac:dyDescent="0.25">
      <c r="A385" s="448" t="str">
        <f>IFERROR(ROUNDUP(IF(OR(N385="PIPAY450",N385="PIPAY900"),MRIt(J385,M385,V385,N385),IF(N385="PIOGFCPAY450",MAX(60,(0.3*J385)+35),"")),1),"")</f>
        <v/>
      </c>
      <c r="B385" s="413">
        <v>363</v>
      </c>
      <c r="C385" s="414"/>
      <c r="D385" s="449"/>
      <c r="E385" s="416" t="str">
        <f>IF('EXIST IP'!A364="","",'EXIST IP'!A364)</f>
        <v/>
      </c>
      <c r="F385" s="450" t="str">
        <f>IF('EXIST IP'!B364="","",'EXIST IP'!B364)</f>
        <v/>
      </c>
      <c r="G385" s="450" t="str">
        <f>IF('EXIST IP'!C364="","",'EXIST IP'!C364)</f>
        <v/>
      </c>
      <c r="H385" s="418" t="str">
        <f>IF('EXIST IP'!D364="","",'EXIST IP'!D364)</f>
        <v/>
      </c>
      <c r="I385" s="451" t="str">
        <f>IF(BASELINE!D364="","",BASELINE!D364)</f>
        <v/>
      </c>
      <c r="J385" s="420"/>
      <c r="K385" s="421"/>
      <c r="L385" s="422" t="str">
        <f>IF(FINAL!D364=0,"",FINAL!D364)</f>
        <v/>
      </c>
      <c r="M385" s="421"/>
      <c r="N385" s="421"/>
      <c r="O385" s="421"/>
      <c r="P385" s="423" t="str">
        <f t="shared" si="362"/>
        <v/>
      </c>
      <c r="Q385" s="424" t="str">
        <f t="shared" si="363"/>
        <v/>
      </c>
      <c r="R385" s="456"/>
      <c r="S385" s="452" t="str">
        <f t="shared" si="339"/>
        <v/>
      </c>
      <c r="T385" s="427" t="str">
        <f>IF(OR(BASELINE!I364&gt;BASELINE!J364,FINAL!I364&gt;FINAL!J364),"M.D.","")</f>
        <v/>
      </c>
      <c r="U385" s="428" t="str">
        <f t="shared" si="364"/>
        <v/>
      </c>
      <c r="V385" s="429" t="str">
        <f t="shared" si="365"/>
        <v/>
      </c>
      <c r="W385" s="429" t="str">
        <f t="shared" si="366"/>
        <v/>
      </c>
      <c r="X385" s="430" t="str">
        <f t="shared" si="340"/>
        <v/>
      </c>
      <c r="Y385" s="429" t="str">
        <f t="shared" si="341"/>
        <v/>
      </c>
      <c r="Z385" s="429" t="str">
        <f t="shared" si="342"/>
        <v/>
      </c>
      <c r="AA385" s="429" t="str">
        <f t="shared" si="343"/>
        <v/>
      </c>
      <c r="AB385" s="429" t="str">
        <f t="shared" si="344"/>
        <v/>
      </c>
      <c r="AC385" s="429" t="str">
        <f t="shared" si="345"/>
        <v/>
      </c>
      <c r="AD385" s="429" t="str">
        <f t="shared" si="346"/>
        <v/>
      </c>
      <c r="AE385" s="429" t="str">
        <f t="shared" si="367"/>
        <v/>
      </c>
      <c r="AF385" s="429" t="str">
        <f t="shared" si="357"/>
        <v/>
      </c>
      <c r="AG385" s="429" t="str">
        <f t="shared" si="347"/>
        <v/>
      </c>
      <c r="AH385" s="429" t="str">
        <f t="shared" si="348"/>
        <v/>
      </c>
      <c r="AI385" s="431" t="str">
        <f t="shared" si="358"/>
        <v/>
      </c>
      <c r="AJ385" s="429" t="str">
        <f t="shared" si="368"/>
        <v/>
      </c>
      <c r="AK385" s="429" t="str">
        <f t="shared" si="369"/>
        <v/>
      </c>
      <c r="AL385" s="429" t="str">
        <f t="shared" si="370"/>
        <v/>
      </c>
      <c r="AM385" s="429" t="str">
        <f t="shared" si="371"/>
        <v/>
      </c>
      <c r="AN385" s="432"/>
      <c r="AO385" s="432"/>
      <c r="AP385" s="205"/>
      <c r="AQ385" s="205"/>
      <c r="AR385" s="205"/>
      <c r="AS385" s="205"/>
      <c r="AT385" s="205"/>
      <c r="AU385" s="205"/>
      <c r="AV385" s="205"/>
      <c r="AW385" s="205"/>
      <c r="AX385" s="205"/>
      <c r="AY385" s="205"/>
      <c r="AZ385" s="432"/>
      <c r="BU385" s="152">
        <v>363</v>
      </c>
      <c r="BV385" s="433" t="str">
        <f t="shared" si="359"/>
        <v/>
      </c>
      <c r="BW385" s="433" t="str">
        <f t="shared" si="360"/>
        <v/>
      </c>
      <c r="BX385" s="434" t="str">
        <f t="shared" si="361"/>
        <v/>
      </c>
      <c r="BY385" s="205" t="str">
        <f t="shared" si="349"/>
        <v/>
      </c>
      <c r="BZ385" s="205" t="str">
        <f t="shared" si="350"/>
        <v/>
      </c>
      <c r="CA385" s="207" t="str">
        <f t="shared" si="351"/>
        <v/>
      </c>
      <c r="CB385" s="453" t="str">
        <f>IF(BY385="","",COUNTIF(BY$23:BY384,"&lt;1")+1)</f>
        <v/>
      </c>
      <c r="CC385" s="205" t="str">
        <f t="shared" si="352"/>
        <v/>
      </c>
      <c r="CD385" s="436" t="str">
        <f t="shared" si="353"/>
        <v/>
      </c>
      <c r="CE385" s="433" t="str">
        <f t="shared" si="356"/>
        <v/>
      </c>
      <c r="CF385" s="438" t="str">
        <f t="shared" si="354"/>
        <v/>
      </c>
      <c r="CG385" s="433" t="str">
        <f t="shared" si="355"/>
        <v/>
      </c>
      <c r="CH385" s="439"/>
      <c r="CI385" s="205" t="str">
        <f t="shared" si="372"/>
        <v/>
      </c>
      <c r="CJ385" s="205" t="str">
        <f t="shared" si="373"/>
        <v/>
      </c>
      <c r="CK385" s="205" t="str">
        <f>IF(OR(N385="PIPAY450",N385="PIPAY900"),MRIt(J385,M385,V385,N385),IF(N385="OGFConNEW",MRIt(H385,M385,V385,N385),IF(N385="PIOGFCPAY450",MAX(60,(0.3*J385)+35),"")))</f>
        <v/>
      </c>
      <c r="CL385" s="205" t="str">
        <f t="shared" si="374"/>
        <v/>
      </c>
      <c r="CM385" s="208">
        <f t="shared" si="375"/>
        <v>0</v>
      </c>
      <c r="CN385" s="440" t="str">
        <f>IFERROR(IF(N385="60PAY900",ADJ60x(CM385),IF(N385="75PAY450",ADJ75x(CM385),IF(N385="PIPAY900",ADJPoTthick(CM385,CL385),IF(N385="PIPAY450",ADJPoTthin(CM385,CL385),IF(N385="OGFConNEW",ADJPoTogfc(CL385),""))))),"must corr")</f>
        <v/>
      </c>
      <c r="CO385" s="441" t="str">
        <f t="shared" si="376"/>
        <v/>
      </c>
      <c r="CQ385" s="205" t="str">
        <f t="shared" si="377"/>
        <v/>
      </c>
      <c r="CR385" s="205" t="str">
        <f>IF(OR(N385="PIPAY450",N385="PIPAY900",N385="PIOGFCPAY450",N385="75OGFCPAY450"),MRIt(J385,M385,V385,N385),IF(N385="OGFConNEW",MRIt(H385,M385,V385,N385),""))</f>
        <v/>
      </c>
      <c r="CS385" s="205" t="str">
        <f t="shared" si="378"/>
        <v/>
      </c>
      <c r="CT385" s="208" t="str">
        <f t="shared" si="379"/>
        <v/>
      </c>
      <c r="CU385" s="440" t="str">
        <f>IFERROR(IF(N385="60PAY900",ADJ60x(CT385),IF(N385="75PAY450",ADJ75x(CT385),IF(N385="PIPAY900",ADJPoTthick(CT385,CS385),IF(N385="PIPAY450",ADJPoTthin(CT385,CS385),IF(N385="OGFConNEW",ADJPoTogfc(CS385),""))))),"must corr")</f>
        <v/>
      </c>
      <c r="CV385" s="442" t="str">
        <f t="shared" si="380"/>
        <v/>
      </c>
      <c r="CW385" s="443"/>
      <c r="CY385" s="207"/>
      <c r="CZ385" s="444" t="s">
        <v>1876</v>
      </c>
      <c r="DA385" s="445" t="str">
        <f>IFERROR(IF(AZ385=TRUE,corval(CO385,CV385),CO385),CZ385)</f>
        <v/>
      </c>
      <c r="DB385" s="205" t="b">
        <f t="shared" si="381"/>
        <v>0</v>
      </c>
      <c r="DC385" s="205" t="b">
        <f t="shared" si="382"/>
        <v>1</v>
      </c>
      <c r="DD385" s="205" t="b">
        <f t="shared" si="383"/>
        <v>1</v>
      </c>
      <c r="DE385" s="446" t="str">
        <f t="shared" si="384"/>
        <v/>
      </c>
      <c r="DG385" s="208" t="str">
        <f t="shared" si="385"/>
        <v/>
      </c>
      <c r="DH385" s="208">
        <f t="shared" si="386"/>
        <v>0</v>
      </c>
      <c r="DI385" s="205" t="e">
        <f t="shared" si="387"/>
        <v>#VALUE!</v>
      </c>
      <c r="DJ385" s="205" t="e">
        <f t="shared" si="388"/>
        <v>#VALUE!</v>
      </c>
      <c r="DK385" s="205" t="e">
        <f t="shared" si="389"/>
        <v>#VALUE!</v>
      </c>
      <c r="DM385" s="208">
        <f t="shared" si="390"/>
        <v>0</v>
      </c>
      <c r="DN385" s="208">
        <f t="shared" si="391"/>
        <v>0</v>
      </c>
      <c r="DO385" s="205">
        <f t="shared" si="392"/>
        <v>75</v>
      </c>
      <c r="DP385" s="205">
        <f t="shared" si="393"/>
        <v>0</v>
      </c>
      <c r="DQ385" s="446" t="e">
        <f t="shared" ca="1" si="394"/>
        <v>#NAME?</v>
      </c>
      <c r="DR385" s="446" t="e">
        <f t="shared" ca="1" si="395"/>
        <v>#NAME?</v>
      </c>
      <c r="DT385" s="208">
        <f t="shared" si="396"/>
        <v>0</v>
      </c>
      <c r="DU385" s="446" t="e">
        <f t="shared" ca="1" si="397"/>
        <v>#NAME?</v>
      </c>
      <c r="DV385" s="446" t="e">
        <f t="shared" ca="1" si="398"/>
        <v>#NAME?</v>
      </c>
    </row>
    <row r="386" spans="1:126" ht="15.75" customHeight="1" thickBot="1" x14ac:dyDescent="0.3">
      <c r="A386" s="448" t="str">
        <f>IFERROR(ROUNDUP(IF(OR(N386="PIPAY450",N386="PIPAY900"),MRIt(J386,M386,V386,N386),IF(N386="PIOGFCPAY450",MAX(60,(0.3*J386)+35),"")),1),"")</f>
        <v/>
      </c>
      <c r="B386" s="413">
        <v>364</v>
      </c>
      <c r="C386" s="414"/>
      <c r="D386" s="449"/>
      <c r="E386" s="457" t="str">
        <f>IF('EXIST IP'!A365="","",'EXIST IP'!A365)</f>
        <v/>
      </c>
      <c r="F386" s="458" t="str">
        <f>IF('EXIST IP'!B365="","",'EXIST IP'!B365)</f>
        <v/>
      </c>
      <c r="G386" s="458" t="str">
        <f>IF('EXIST IP'!C365="","",'EXIST IP'!C365)</f>
        <v/>
      </c>
      <c r="H386" s="459" t="str">
        <f>IF('EXIST IP'!D365="","",'EXIST IP'!D365)</f>
        <v/>
      </c>
      <c r="I386" s="460" t="str">
        <f>IF(BASELINE!D365="","",BASELINE!D365)</f>
        <v/>
      </c>
      <c r="J386" s="420"/>
      <c r="K386" s="421"/>
      <c r="L386" s="422" t="str">
        <f>IF(FINAL!D365=0,"",FINAL!D365)</f>
        <v/>
      </c>
      <c r="M386" s="421"/>
      <c r="N386" s="421"/>
      <c r="O386" s="421"/>
      <c r="P386" s="423" t="str">
        <f t="shared" si="362"/>
        <v/>
      </c>
      <c r="Q386" s="424" t="str">
        <f t="shared" si="363"/>
        <v/>
      </c>
      <c r="R386" s="456"/>
      <c r="S386" s="452" t="str">
        <f t="shared" si="339"/>
        <v/>
      </c>
      <c r="T386" s="427" t="str">
        <f>IF(OR(BASELINE!I365&gt;BASELINE!J365,FINAL!I365&gt;FINAL!J365),"M.D.","")</f>
        <v/>
      </c>
      <c r="U386" s="428" t="str">
        <f t="shared" si="364"/>
        <v/>
      </c>
      <c r="V386" s="429" t="str">
        <f t="shared" si="365"/>
        <v/>
      </c>
      <c r="W386" s="429" t="str">
        <f t="shared" si="366"/>
        <v/>
      </c>
      <c r="X386" s="430" t="str">
        <f t="shared" si="340"/>
        <v/>
      </c>
      <c r="Y386" s="429" t="str">
        <f t="shared" si="341"/>
        <v/>
      </c>
      <c r="Z386" s="429" t="str">
        <f t="shared" si="342"/>
        <v/>
      </c>
      <c r="AA386" s="429" t="str">
        <f t="shared" si="343"/>
        <v/>
      </c>
      <c r="AB386" s="429" t="str">
        <f t="shared" si="344"/>
        <v/>
      </c>
      <c r="AC386" s="429" t="str">
        <f t="shared" si="345"/>
        <v/>
      </c>
      <c r="AD386" s="429" t="str">
        <f t="shared" si="346"/>
        <v/>
      </c>
      <c r="AE386" s="429" t="str">
        <f t="shared" si="367"/>
        <v/>
      </c>
      <c r="AF386" s="429" t="str">
        <f t="shared" si="357"/>
        <v/>
      </c>
      <c r="AG386" s="429" t="str">
        <f t="shared" si="347"/>
        <v/>
      </c>
      <c r="AH386" s="429" t="str">
        <f t="shared" si="348"/>
        <v/>
      </c>
      <c r="AI386" s="431" t="str">
        <f t="shared" si="358"/>
        <v/>
      </c>
      <c r="AJ386" s="429" t="str">
        <f t="shared" si="368"/>
        <v/>
      </c>
      <c r="AK386" s="429" t="str">
        <f t="shared" si="369"/>
        <v/>
      </c>
      <c r="AL386" s="429" t="str">
        <f t="shared" si="370"/>
        <v/>
      </c>
      <c r="AM386" s="429" t="str">
        <f t="shared" si="371"/>
        <v/>
      </c>
      <c r="AN386" s="432"/>
      <c r="AO386" s="432"/>
      <c r="AP386" s="205"/>
      <c r="AQ386" s="205"/>
      <c r="AR386" s="205"/>
      <c r="AS386" s="205"/>
      <c r="AT386" s="205"/>
      <c r="AU386" s="205"/>
      <c r="AV386" s="205"/>
      <c r="AW386" s="205"/>
      <c r="AX386" s="205"/>
      <c r="AY386" s="205"/>
      <c r="AZ386" s="432"/>
      <c r="BU386" s="152">
        <v>364</v>
      </c>
      <c r="BV386" s="433" t="str">
        <f t="shared" si="359"/>
        <v/>
      </c>
      <c r="BW386" s="433" t="str">
        <f t="shared" si="360"/>
        <v/>
      </c>
      <c r="BX386" s="434" t="str">
        <f t="shared" si="361"/>
        <v/>
      </c>
      <c r="BY386" s="205" t="str">
        <f t="shared" si="349"/>
        <v/>
      </c>
      <c r="BZ386" s="205" t="str">
        <f t="shared" si="350"/>
        <v/>
      </c>
      <c r="CA386" s="207" t="str">
        <f t="shared" si="351"/>
        <v/>
      </c>
      <c r="CB386" s="453" t="str">
        <f>IF(BY386="","",COUNTIF(BY$23:BY385,"&lt;1")+1)</f>
        <v/>
      </c>
      <c r="CC386" s="205" t="str">
        <f t="shared" si="352"/>
        <v/>
      </c>
      <c r="CD386" s="436" t="str">
        <f t="shared" si="353"/>
        <v/>
      </c>
      <c r="CE386" s="433" t="str">
        <f t="shared" si="356"/>
        <v/>
      </c>
      <c r="CF386" s="438" t="str">
        <f t="shared" si="354"/>
        <v/>
      </c>
      <c r="CG386" s="433" t="str">
        <f t="shared" si="355"/>
        <v/>
      </c>
      <c r="CH386" s="439"/>
      <c r="CI386" s="205" t="str">
        <f t="shared" si="372"/>
        <v/>
      </c>
      <c r="CJ386" s="205" t="str">
        <f t="shared" si="373"/>
        <v/>
      </c>
      <c r="CK386" s="205" t="str">
        <f>IF(OR(N386="PIPAY450",N386="PIPAY900"),MRIt(J386,M386,V386,N386),IF(N386="OGFConNEW",MRIt(H386,M386,V386,N386),IF(N386="PIOGFCPAY450",MAX(60,(0.3*J386)+35),"")))</f>
        <v/>
      </c>
      <c r="CL386" s="205" t="str">
        <f t="shared" si="374"/>
        <v/>
      </c>
      <c r="CM386" s="208">
        <f t="shared" si="375"/>
        <v>0</v>
      </c>
      <c r="CN386" s="440" t="str">
        <f>IFERROR(IF(N386="60PAY900",ADJ60x(CM386),IF(N386="75PAY450",ADJ75x(CM386),IF(N386="PIPAY900",ADJPoTthick(CM386,CL386),IF(N386="PIPAY450",ADJPoTthin(CM386,CL386),IF(N386="OGFConNEW",ADJPoTogfc(CL386),""))))),"must corr")</f>
        <v/>
      </c>
      <c r="CO386" s="441" t="str">
        <f t="shared" si="376"/>
        <v/>
      </c>
      <c r="CQ386" s="205" t="str">
        <f t="shared" si="377"/>
        <v/>
      </c>
      <c r="CR386" s="205" t="str">
        <f>IF(OR(N386="PIPAY450",N386="PIPAY900",N386="PIOGFCPAY450",N386="75OGFCPAY450"),MRIt(J386,M386,V386,N386),IF(N386="OGFConNEW",MRIt(H386,M386,V386,N386),""))</f>
        <v/>
      </c>
      <c r="CS386" s="205" t="str">
        <f t="shared" si="378"/>
        <v/>
      </c>
      <c r="CT386" s="208" t="str">
        <f t="shared" si="379"/>
        <v/>
      </c>
      <c r="CU386" s="440" t="str">
        <f>IFERROR(IF(N386="60PAY900",ADJ60x(CT386),IF(N386="75PAY450",ADJ75x(CT386),IF(N386="PIPAY900",ADJPoTthick(CT386,CS386),IF(N386="PIPAY450",ADJPoTthin(CT386,CS386),IF(N386="OGFConNEW",ADJPoTogfc(CS386),""))))),"must corr")</f>
        <v/>
      </c>
      <c r="CV386" s="442" t="str">
        <f t="shared" si="380"/>
        <v/>
      </c>
      <c r="CW386" s="443"/>
      <c r="CY386" s="207"/>
      <c r="CZ386" s="444" t="s">
        <v>1876</v>
      </c>
      <c r="DA386" s="445" t="str">
        <f>IFERROR(IF(AZ386=TRUE,corval(CO386,CV386),CO386),CZ386)</f>
        <v/>
      </c>
      <c r="DB386" s="205" t="b">
        <f t="shared" si="381"/>
        <v>0</v>
      </c>
      <c r="DC386" s="205" t="b">
        <f t="shared" si="382"/>
        <v>1</v>
      </c>
      <c r="DD386" s="205" t="b">
        <f t="shared" si="383"/>
        <v>1</v>
      </c>
      <c r="DE386" s="446" t="str">
        <f t="shared" si="384"/>
        <v/>
      </c>
      <c r="DG386" s="208" t="str">
        <f t="shared" si="385"/>
        <v/>
      </c>
      <c r="DH386" s="208">
        <f t="shared" si="386"/>
        <v>0</v>
      </c>
      <c r="DI386" s="205" t="e">
        <f t="shared" si="387"/>
        <v>#VALUE!</v>
      </c>
      <c r="DJ386" s="205" t="e">
        <f t="shared" si="388"/>
        <v>#VALUE!</v>
      </c>
      <c r="DK386" s="205" t="e">
        <f t="shared" si="389"/>
        <v>#VALUE!</v>
      </c>
      <c r="DM386" s="208">
        <f t="shared" si="390"/>
        <v>0</v>
      </c>
      <c r="DN386" s="208">
        <f t="shared" si="391"/>
        <v>0</v>
      </c>
      <c r="DO386" s="205">
        <f t="shared" si="392"/>
        <v>75</v>
      </c>
      <c r="DP386" s="205">
        <f t="shared" si="393"/>
        <v>0</v>
      </c>
      <c r="DQ386" s="446" t="e">
        <f t="shared" ca="1" si="394"/>
        <v>#NAME?</v>
      </c>
      <c r="DR386" s="446" t="e">
        <f t="shared" ca="1" si="395"/>
        <v>#NAME?</v>
      </c>
      <c r="DT386" s="208">
        <f t="shared" si="396"/>
        <v>0</v>
      </c>
      <c r="DU386" s="446" t="e">
        <f t="shared" ca="1" si="397"/>
        <v>#NAME?</v>
      </c>
      <c r="DV386" s="446" t="e">
        <f t="shared" ca="1" si="398"/>
        <v>#NAME?</v>
      </c>
    </row>
    <row r="387" spans="1:126" ht="15.75" x14ac:dyDescent="0.25">
      <c r="A387" s="448" t="str">
        <f>IFERROR(ROUNDUP(IF(OR(N387="PIPAY450",N387="PIPAY900"),MRIt(J387,M387,V387,N387),IF(N387="PIOGFCPAY450",MAX(60,(0.3*J387)+35),"")),1),"")</f>
        <v/>
      </c>
      <c r="B387" s="413">
        <v>365</v>
      </c>
      <c r="C387" s="414"/>
      <c r="D387" s="449"/>
      <c r="E387" s="416" t="str">
        <f>IF('EXIST IP'!A366="","",'EXIST IP'!A366)</f>
        <v/>
      </c>
      <c r="F387" s="450" t="str">
        <f>IF('EXIST IP'!B366="","",'EXIST IP'!B366)</f>
        <v/>
      </c>
      <c r="G387" s="450" t="str">
        <f>IF('EXIST IP'!C366="","",'EXIST IP'!C366)</f>
        <v/>
      </c>
      <c r="H387" s="418" t="str">
        <f>IF('EXIST IP'!D366="","",'EXIST IP'!D366)</f>
        <v/>
      </c>
      <c r="I387" s="451" t="str">
        <f>IF(BASELINE!D366="","",BASELINE!D366)</f>
        <v/>
      </c>
      <c r="J387" s="420"/>
      <c r="K387" s="421"/>
      <c r="L387" s="422" t="str">
        <f>IF(FINAL!D366=0,"",FINAL!D366)</f>
        <v/>
      </c>
      <c r="M387" s="421"/>
      <c r="N387" s="421"/>
      <c r="O387" s="421"/>
      <c r="P387" s="423" t="str">
        <f t="shared" si="362"/>
        <v/>
      </c>
      <c r="Q387" s="424" t="str">
        <f t="shared" si="363"/>
        <v/>
      </c>
      <c r="R387" s="456"/>
      <c r="S387" s="452" t="str">
        <f t="shared" si="339"/>
        <v/>
      </c>
      <c r="T387" s="427" t="str">
        <f>IF(OR(BASELINE!I366&gt;BASELINE!J366,FINAL!I366&gt;FINAL!J366),"M.D.","")</f>
        <v/>
      </c>
      <c r="U387" s="428" t="str">
        <f t="shared" si="364"/>
        <v/>
      </c>
      <c r="V387" s="429" t="str">
        <f t="shared" si="365"/>
        <v/>
      </c>
      <c r="W387" s="429" t="str">
        <f t="shared" si="366"/>
        <v/>
      </c>
      <c r="X387" s="430" t="str">
        <f t="shared" si="340"/>
        <v/>
      </c>
      <c r="Y387" s="429" t="str">
        <f t="shared" si="341"/>
        <v/>
      </c>
      <c r="Z387" s="429" t="str">
        <f t="shared" si="342"/>
        <v/>
      </c>
      <c r="AA387" s="429" t="str">
        <f t="shared" si="343"/>
        <v/>
      </c>
      <c r="AB387" s="429" t="str">
        <f t="shared" si="344"/>
        <v/>
      </c>
      <c r="AC387" s="429" t="str">
        <f t="shared" si="345"/>
        <v/>
      </c>
      <c r="AD387" s="429" t="str">
        <f t="shared" si="346"/>
        <v/>
      </c>
      <c r="AE387" s="429" t="str">
        <f t="shared" si="367"/>
        <v/>
      </c>
      <c r="AF387" s="429" t="str">
        <f t="shared" si="357"/>
        <v/>
      </c>
      <c r="AG387" s="429" t="str">
        <f t="shared" si="347"/>
        <v/>
      </c>
      <c r="AH387" s="429" t="str">
        <f t="shared" si="348"/>
        <v/>
      </c>
      <c r="AI387" s="431" t="str">
        <f t="shared" si="358"/>
        <v/>
      </c>
      <c r="AJ387" s="429" t="str">
        <f t="shared" si="368"/>
        <v/>
      </c>
      <c r="AK387" s="429" t="str">
        <f t="shared" si="369"/>
        <v/>
      </c>
      <c r="AL387" s="429" t="str">
        <f t="shared" si="370"/>
        <v/>
      </c>
      <c r="AM387" s="429" t="str">
        <f t="shared" si="371"/>
        <v/>
      </c>
      <c r="AN387" s="432"/>
      <c r="AO387" s="432"/>
      <c r="AP387" s="205"/>
      <c r="AQ387" s="205"/>
      <c r="AR387" s="205"/>
      <c r="AS387" s="205"/>
      <c r="AT387" s="205"/>
      <c r="AU387" s="205"/>
      <c r="AV387" s="205"/>
      <c r="AW387" s="205"/>
      <c r="AX387" s="205"/>
      <c r="AY387" s="205"/>
      <c r="AZ387" s="432"/>
      <c r="BU387" s="152">
        <v>365</v>
      </c>
      <c r="BV387" s="433" t="str">
        <f t="shared" si="359"/>
        <v/>
      </c>
      <c r="BW387" s="433" t="str">
        <f t="shared" si="360"/>
        <v/>
      </c>
      <c r="BX387" s="434" t="str">
        <f t="shared" si="361"/>
        <v/>
      </c>
      <c r="BY387" s="205" t="str">
        <f t="shared" si="349"/>
        <v/>
      </c>
      <c r="BZ387" s="205" t="str">
        <f t="shared" si="350"/>
        <v/>
      </c>
      <c r="CA387" s="207" t="str">
        <f t="shared" si="351"/>
        <v/>
      </c>
      <c r="CB387" s="453" t="str">
        <f>IF(BY387="","",COUNTIF(BY$23:BY386,"&lt;1")+1)</f>
        <v/>
      </c>
      <c r="CC387" s="205" t="str">
        <f t="shared" si="352"/>
        <v/>
      </c>
      <c r="CD387" s="436" t="str">
        <f t="shared" si="353"/>
        <v/>
      </c>
      <c r="CE387" s="433" t="str">
        <f t="shared" si="356"/>
        <v/>
      </c>
      <c r="CF387" s="438" t="str">
        <f t="shared" si="354"/>
        <v/>
      </c>
      <c r="CG387" s="433" t="str">
        <f t="shared" si="355"/>
        <v/>
      </c>
      <c r="CH387" s="439"/>
      <c r="CI387" s="205" t="str">
        <f t="shared" si="372"/>
        <v/>
      </c>
      <c r="CJ387" s="205" t="str">
        <f t="shared" si="373"/>
        <v/>
      </c>
      <c r="CK387" s="205" t="str">
        <f>IF(OR(N387="PIPAY450",N387="PIPAY900"),MRIt(J387,M387,V387,N387),IF(N387="OGFConNEW",MRIt(H387,M387,V387,N387),IF(N387="PIOGFCPAY450",MAX(60,(0.3*J387)+35),"")))</f>
        <v/>
      </c>
      <c r="CL387" s="205" t="str">
        <f t="shared" si="374"/>
        <v/>
      </c>
      <c r="CM387" s="208">
        <f t="shared" si="375"/>
        <v>0</v>
      </c>
      <c r="CN387" s="440" t="str">
        <f>IFERROR(IF(N387="60PAY900",ADJ60x(CM387),IF(N387="75PAY450",ADJ75x(CM387),IF(N387="PIPAY900",ADJPoTthick(CM387,CL387),IF(N387="PIPAY450",ADJPoTthin(CM387,CL387),IF(N387="OGFConNEW",ADJPoTogfc(CL387),""))))),"must corr")</f>
        <v/>
      </c>
      <c r="CO387" s="441" t="str">
        <f t="shared" si="376"/>
        <v/>
      </c>
      <c r="CQ387" s="205" t="str">
        <f t="shared" si="377"/>
        <v/>
      </c>
      <c r="CR387" s="205" t="str">
        <f>IF(OR(N387="PIPAY450",N387="PIPAY900",N387="PIOGFCPAY450",N387="75OGFCPAY450"),MRIt(J387,M387,V387,N387),IF(N387="OGFConNEW",MRIt(H387,M387,V387,N387),""))</f>
        <v/>
      </c>
      <c r="CS387" s="205" t="str">
        <f t="shared" si="378"/>
        <v/>
      </c>
      <c r="CT387" s="208" t="str">
        <f t="shared" si="379"/>
        <v/>
      </c>
      <c r="CU387" s="440" t="str">
        <f>IFERROR(IF(N387="60PAY900",ADJ60x(CT387),IF(N387="75PAY450",ADJ75x(CT387),IF(N387="PIPAY900",ADJPoTthick(CT387,CS387),IF(N387="PIPAY450",ADJPoTthin(CT387,CS387),IF(N387="OGFConNEW",ADJPoTogfc(CS387),""))))),"must corr")</f>
        <v/>
      </c>
      <c r="CV387" s="442" t="str">
        <f t="shared" si="380"/>
        <v/>
      </c>
      <c r="CW387" s="443"/>
      <c r="CY387" s="207"/>
      <c r="CZ387" s="444" t="s">
        <v>1876</v>
      </c>
      <c r="DA387" s="445" t="str">
        <f>IFERROR(IF(AZ387=TRUE,corval(CO387,CV387),CO387),CZ387)</f>
        <v/>
      </c>
      <c r="DB387" s="205" t="b">
        <f t="shared" si="381"/>
        <v>0</v>
      </c>
      <c r="DC387" s="205" t="b">
        <f t="shared" si="382"/>
        <v>1</v>
      </c>
      <c r="DD387" s="205" t="b">
        <f t="shared" si="383"/>
        <v>1</v>
      </c>
      <c r="DE387" s="446" t="str">
        <f t="shared" si="384"/>
        <v/>
      </c>
      <c r="DG387" s="208" t="str">
        <f t="shared" si="385"/>
        <v/>
      </c>
      <c r="DH387" s="208">
        <f t="shared" si="386"/>
        <v>0</v>
      </c>
      <c r="DI387" s="205" t="e">
        <f t="shared" si="387"/>
        <v>#VALUE!</v>
      </c>
      <c r="DJ387" s="205" t="e">
        <f t="shared" si="388"/>
        <v>#VALUE!</v>
      </c>
      <c r="DK387" s="205" t="e">
        <f t="shared" si="389"/>
        <v>#VALUE!</v>
      </c>
      <c r="DM387" s="208">
        <f t="shared" si="390"/>
        <v>0</v>
      </c>
      <c r="DN387" s="208">
        <f t="shared" si="391"/>
        <v>0</v>
      </c>
      <c r="DO387" s="205">
        <f t="shared" si="392"/>
        <v>75</v>
      </c>
      <c r="DP387" s="205">
        <f t="shared" si="393"/>
        <v>0</v>
      </c>
      <c r="DQ387" s="446" t="e">
        <f t="shared" ca="1" si="394"/>
        <v>#NAME?</v>
      </c>
      <c r="DR387" s="446" t="e">
        <f t="shared" ca="1" si="395"/>
        <v>#NAME?</v>
      </c>
      <c r="DT387" s="208">
        <f t="shared" si="396"/>
        <v>0</v>
      </c>
      <c r="DU387" s="446" t="e">
        <f t="shared" ca="1" si="397"/>
        <v>#NAME?</v>
      </c>
      <c r="DV387" s="446" t="e">
        <f t="shared" ca="1" si="398"/>
        <v>#NAME?</v>
      </c>
    </row>
    <row r="388" spans="1:126" ht="16.5" thickBot="1" x14ac:dyDescent="0.3">
      <c r="A388" s="448" t="str">
        <f>IFERROR(ROUNDUP(IF(OR(N388="PIPAY450",N388="PIPAY900"),MRIt(J388,M388,V388,N388),IF(N388="PIOGFCPAY450",MAX(60,(0.3*J388)+35),"")),1),"")</f>
        <v/>
      </c>
      <c r="B388" s="413">
        <v>366</v>
      </c>
      <c r="C388" s="414"/>
      <c r="D388" s="449"/>
      <c r="E388" s="457" t="str">
        <f>IF('EXIST IP'!A367="","",'EXIST IP'!A367)</f>
        <v/>
      </c>
      <c r="F388" s="458" t="str">
        <f>IF('EXIST IP'!B367="","",'EXIST IP'!B367)</f>
        <v/>
      </c>
      <c r="G388" s="458" t="str">
        <f>IF('EXIST IP'!C367="","",'EXIST IP'!C367)</f>
        <v/>
      </c>
      <c r="H388" s="459" t="str">
        <f>IF('EXIST IP'!D367="","",'EXIST IP'!D367)</f>
        <v/>
      </c>
      <c r="I388" s="460" t="str">
        <f>IF(BASELINE!D367="","",BASELINE!D367)</f>
        <v/>
      </c>
      <c r="J388" s="420"/>
      <c r="K388" s="421"/>
      <c r="L388" s="422" t="str">
        <f>IF(FINAL!D367=0,"",FINAL!D367)</f>
        <v/>
      </c>
      <c r="M388" s="421"/>
      <c r="N388" s="421"/>
      <c r="O388" s="421"/>
      <c r="P388" s="423" t="str">
        <f t="shared" si="362"/>
        <v/>
      </c>
      <c r="Q388" s="424" t="str">
        <f t="shared" si="363"/>
        <v/>
      </c>
      <c r="R388" s="456"/>
      <c r="S388" s="452" t="str">
        <f t="shared" si="339"/>
        <v/>
      </c>
      <c r="T388" s="427" t="str">
        <f>IF(OR(BASELINE!I367&gt;BASELINE!J367,FINAL!I367&gt;FINAL!J367),"M.D.","")</f>
        <v/>
      </c>
      <c r="U388" s="428" t="str">
        <f t="shared" si="364"/>
        <v/>
      </c>
      <c r="V388" s="429" t="str">
        <f t="shared" si="365"/>
        <v/>
      </c>
      <c r="W388" s="429" t="str">
        <f t="shared" si="366"/>
        <v/>
      </c>
      <c r="X388" s="430" t="str">
        <f t="shared" si="340"/>
        <v/>
      </c>
      <c r="Y388" s="429" t="str">
        <f t="shared" si="341"/>
        <v/>
      </c>
      <c r="Z388" s="429" t="str">
        <f t="shared" si="342"/>
        <v/>
      </c>
      <c r="AA388" s="429" t="str">
        <f t="shared" si="343"/>
        <v/>
      </c>
      <c r="AB388" s="429" t="str">
        <f t="shared" si="344"/>
        <v/>
      </c>
      <c r="AC388" s="429" t="str">
        <f t="shared" si="345"/>
        <v/>
      </c>
      <c r="AD388" s="429" t="str">
        <f t="shared" si="346"/>
        <v/>
      </c>
      <c r="AE388" s="429" t="str">
        <f t="shared" si="367"/>
        <v/>
      </c>
      <c r="AF388" s="429" t="str">
        <f t="shared" si="357"/>
        <v/>
      </c>
      <c r="AG388" s="429" t="str">
        <f t="shared" si="347"/>
        <v/>
      </c>
      <c r="AH388" s="429" t="str">
        <f t="shared" si="348"/>
        <v/>
      </c>
      <c r="AI388" s="431" t="str">
        <f t="shared" si="358"/>
        <v/>
      </c>
      <c r="AJ388" s="429" t="str">
        <f t="shared" si="368"/>
        <v/>
      </c>
      <c r="AK388" s="429" t="str">
        <f t="shared" si="369"/>
        <v/>
      </c>
      <c r="AL388" s="429" t="str">
        <f t="shared" si="370"/>
        <v/>
      </c>
      <c r="AM388" s="429" t="str">
        <f t="shared" si="371"/>
        <v/>
      </c>
      <c r="AN388" s="432"/>
      <c r="AO388" s="432"/>
      <c r="AP388" s="205"/>
      <c r="AQ388" s="205"/>
      <c r="AR388" s="205"/>
      <c r="AS388" s="205"/>
      <c r="AT388" s="205"/>
      <c r="AU388" s="205"/>
      <c r="AV388" s="205"/>
      <c r="AW388" s="205"/>
      <c r="AX388" s="205"/>
      <c r="AY388" s="205"/>
      <c r="AZ388" s="432"/>
      <c r="BU388" s="152">
        <v>366</v>
      </c>
      <c r="BV388" s="433" t="str">
        <f t="shared" si="359"/>
        <v/>
      </c>
      <c r="BW388" s="433" t="str">
        <f t="shared" si="360"/>
        <v/>
      </c>
      <c r="BX388" s="434" t="str">
        <f t="shared" si="361"/>
        <v/>
      </c>
      <c r="BY388" s="205" t="str">
        <f t="shared" si="349"/>
        <v/>
      </c>
      <c r="BZ388" s="205" t="str">
        <f t="shared" si="350"/>
        <v/>
      </c>
      <c r="CA388" s="207" t="str">
        <f t="shared" si="351"/>
        <v/>
      </c>
      <c r="CB388" s="453" t="str">
        <f>IF(BY388="","",COUNTIF(BY$23:BY387,"&lt;1")+1)</f>
        <v/>
      </c>
      <c r="CC388" s="205" t="str">
        <f t="shared" si="352"/>
        <v/>
      </c>
      <c r="CD388" s="436" t="str">
        <f t="shared" si="353"/>
        <v/>
      </c>
      <c r="CE388" s="433" t="str">
        <f t="shared" si="356"/>
        <v/>
      </c>
      <c r="CF388" s="438" t="str">
        <f t="shared" si="354"/>
        <v/>
      </c>
      <c r="CG388" s="433" t="str">
        <f t="shared" si="355"/>
        <v/>
      </c>
      <c r="CH388" s="439"/>
      <c r="CI388" s="205" t="str">
        <f t="shared" si="372"/>
        <v/>
      </c>
      <c r="CJ388" s="205" t="str">
        <f t="shared" si="373"/>
        <v/>
      </c>
      <c r="CK388" s="205" t="str">
        <f>IF(OR(N388="PIPAY450",N388="PIPAY900"),MRIt(J388,M388,V388,N388),IF(N388="OGFConNEW",MRIt(H388,M388,V388,N388),IF(N388="PIOGFCPAY450",MAX(60,(0.3*J388)+35),"")))</f>
        <v/>
      </c>
      <c r="CL388" s="205" t="str">
        <f t="shared" si="374"/>
        <v/>
      </c>
      <c r="CM388" s="208">
        <f t="shared" si="375"/>
        <v>0</v>
      </c>
      <c r="CN388" s="440" t="str">
        <f>IFERROR(IF(N388="60PAY900",ADJ60x(CM388),IF(N388="75PAY450",ADJ75x(CM388),IF(N388="PIPAY900",ADJPoTthick(CM388,CL388),IF(N388="PIPAY450",ADJPoTthin(CM388,CL388),IF(N388="OGFConNEW",ADJPoTogfc(CL388),""))))),"must corr")</f>
        <v/>
      </c>
      <c r="CO388" s="441" t="str">
        <f t="shared" si="376"/>
        <v/>
      </c>
      <c r="CQ388" s="205" t="str">
        <f t="shared" si="377"/>
        <v/>
      </c>
      <c r="CR388" s="205" t="str">
        <f>IF(OR(N388="PIPAY450",N388="PIPAY900",N388="PIOGFCPAY450",N388="75OGFCPAY450"),MRIt(J388,M388,V388,N388),IF(N388="OGFConNEW",MRIt(H388,M388,V388,N388),""))</f>
        <v/>
      </c>
      <c r="CS388" s="205" t="str">
        <f t="shared" si="378"/>
        <v/>
      </c>
      <c r="CT388" s="208" t="str">
        <f t="shared" si="379"/>
        <v/>
      </c>
      <c r="CU388" s="440" t="str">
        <f>IFERROR(IF(N388="60PAY900",ADJ60x(CT388),IF(N388="75PAY450",ADJ75x(CT388),IF(N388="PIPAY900",ADJPoTthick(CT388,CS388),IF(N388="PIPAY450",ADJPoTthin(CT388,CS388),IF(N388="OGFConNEW",ADJPoTogfc(CS388),""))))),"must corr")</f>
        <v/>
      </c>
      <c r="CV388" s="442" t="str">
        <f t="shared" si="380"/>
        <v/>
      </c>
      <c r="CW388" s="443"/>
      <c r="CY388" s="207"/>
      <c r="CZ388" s="444" t="s">
        <v>1876</v>
      </c>
      <c r="DA388" s="445" t="str">
        <f>IFERROR(IF(AZ388=TRUE,corval(CO388,CV388),CO388),CZ388)</f>
        <v/>
      </c>
      <c r="DB388" s="205" t="b">
        <f t="shared" si="381"/>
        <v>0</v>
      </c>
      <c r="DC388" s="205" t="b">
        <f t="shared" si="382"/>
        <v>1</v>
      </c>
      <c r="DD388" s="205" t="b">
        <f t="shared" si="383"/>
        <v>1</v>
      </c>
      <c r="DE388" s="446" t="str">
        <f t="shared" si="384"/>
        <v/>
      </c>
      <c r="DG388" s="208" t="str">
        <f t="shared" si="385"/>
        <v/>
      </c>
      <c r="DH388" s="208">
        <f t="shared" si="386"/>
        <v>0</v>
      </c>
      <c r="DI388" s="205" t="e">
        <f t="shared" si="387"/>
        <v>#VALUE!</v>
      </c>
      <c r="DJ388" s="205" t="e">
        <f t="shared" si="388"/>
        <v>#VALUE!</v>
      </c>
      <c r="DK388" s="205" t="e">
        <f t="shared" si="389"/>
        <v>#VALUE!</v>
      </c>
      <c r="DM388" s="208">
        <f t="shared" si="390"/>
        <v>0</v>
      </c>
      <c r="DN388" s="208">
        <f t="shared" si="391"/>
        <v>0</v>
      </c>
      <c r="DO388" s="205">
        <f t="shared" si="392"/>
        <v>75</v>
      </c>
      <c r="DP388" s="205">
        <f t="shared" si="393"/>
        <v>0</v>
      </c>
      <c r="DQ388" s="446" t="e">
        <f t="shared" ca="1" si="394"/>
        <v>#NAME?</v>
      </c>
      <c r="DR388" s="446" t="e">
        <f t="shared" ca="1" si="395"/>
        <v>#NAME?</v>
      </c>
      <c r="DT388" s="208">
        <f t="shared" si="396"/>
        <v>0</v>
      </c>
      <c r="DU388" s="446" t="e">
        <f t="shared" ca="1" si="397"/>
        <v>#NAME?</v>
      </c>
      <c r="DV388" s="446" t="e">
        <f t="shared" ca="1" si="398"/>
        <v>#NAME?</v>
      </c>
    </row>
    <row r="389" spans="1:126" ht="15" customHeight="1" x14ac:dyDescent="0.25">
      <c r="A389" s="448" t="str">
        <f>IFERROR(ROUNDUP(IF(OR(N389="PIPAY450",N389="PIPAY900"),MRIt(J389,M389,V389,N389),IF(N389="PIOGFCPAY450",MAX(60,(0.3*J389)+35),"")),1),"")</f>
        <v/>
      </c>
      <c r="B389" s="413">
        <v>367</v>
      </c>
      <c r="C389" s="414"/>
      <c r="D389" s="449"/>
      <c r="E389" s="416" t="str">
        <f>IF('EXIST IP'!A368="","",'EXIST IP'!A368)</f>
        <v/>
      </c>
      <c r="F389" s="450" t="str">
        <f>IF('EXIST IP'!B368="","",'EXIST IP'!B368)</f>
        <v/>
      </c>
      <c r="G389" s="450" t="str">
        <f>IF('EXIST IP'!C368="","",'EXIST IP'!C368)</f>
        <v/>
      </c>
      <c r="H389" s="418" t="str">
        <f>IF('EXIST IP'!D368="","",'EXIST IP'!D368)</f>
        <v/>
      </c>
      <c r="I389" s="451" t="str">
        <f>IF(BASELINE!D368="","",BASELINE!D368)</f>
        <v/>
      </c>
      <c r="J389" s="420"/>
      <c r="K389" s="421"/>
      <c r="L389" s="422" t="str">
        <f>IF(FINAL!D368=0,"",FINAL!D368)</f>
        <v/>
      </c>
      <c r="M389" s="421"/>
      <c r="N389" s="421"/>
      <c r="O389" s="421"/>
      <c r="P389" s="423" t="str">
        <f t="shared" si="362"/>
        <v/>
      </c>
      <c r="Q389" s="424" t="str">
        <f t="shared" si="363"/>
        <v/>
      </c>
      <c r="R389" s="456"/>
      <c r="S389" s="452" t="str">
        <f t="shared" si="339"/>
        <v/>
      </c>
      <c r="T389" s="427" t="str">
        <f>IF(OR(BASELINE!I368&gt;BASELINE!J368,FINAL!I368&gt;FINAL!J368),"M.D.","")</f>
        <v/>
      </c>
      <c r="U389" s="428" t="str">
        <f t="shared" si="364"/>
        <v/>
      </c>
      <c r="V389" s="429" t="str">
        <f t="shared" si="365"/>
        <v/>
      </c>
      <c r="W389" s="429" t="str">
        <f t="shared" si="366"/>
        <v/>
      </c>
      <c r="X389" s="430" t="str">
        <f t="shared" si="340"/>
        <v/>
      </c>
      <c r="Y389" s="429" t="str">
        <f t="shared" si="341"/>
        <v/>
      </c>
      <c r="Z389" s="429" t="str">
        <f t="shared" si="342"/>
        <v/>
      </c>
      <c r="AA389" s="429" t="str">
        <f t="shared" si="343"/>
        <v/>
      </c>
      <c r="AB389" s="429" t="str">
        <f t="shared" si="344"/>
        <v/>
      </c>
      <c r="AC389" s="429" t="str">
        <f t="shared" si="345"/>
        <v/>
      </c>
      <c r="AD389" s="429" t="str">
        <f t="shared" si="346"/>
        <v/>
      </c>
      <c r="AE389" s="429" t="str">
        <f t="shared" si="367"/>
        <v/>
      </c>
      <c r="AF389" s="429" t="str">
        <f t="shared" si="357"/>
        <v/>
      </c>
      <c r="AG389" s="429" t="str">
        <f t="shared" si="347"/>
        <v/>
      </c>
      <c r="AH389" s="429" t="str">
        <f t="shared" si="348"/>
        <v/>
      </c>
      <c r="AI389" s="431" t="str">
        <f t="shared" si="358"/>
        <v/>
      </c>
      <c r="AJ389" s="429" t="str">
        <f t="shared" si="368"/>
        <v/>
      </c>
      <c r="AK389" s="429" t="str">
        <f t="shared" si="369"/>
        <v/>
      </c>
      <c r="AL389" s="429" t="str">
        <f t="shared" si="370"/>
        <v/>
      </c>
      <c r="AM389" s="429" t="str">
        <f t="shared" si="371"/>
        <v/>
      </c>
      <c r="AN389" s="432"/>
      <c r="AO389" s="432"/>
      <c r="AP389" s="205"/>
      <c r="AQ389" s="205"/>
      <c r="AR389" s="205"/>
      <c r="AS389" s="205"/>
      <c r="AT389" s="205"/>
      <c r="AU389" s="205"/>
      <c r="AV389" s="205"/>
      <c r="AW389" s="205"/>
      <c r="AX389" s="205"/>
      <c r="AY389" s="205"/>
      <c r="AZ389" s="432"/>
      <c r="BU389" s="152">
        <v>367</v>
      </c>
      <c r="BV389" s="433" t="str">
        <f t="shared" si="359"/>
        <v/>
      </c>
      <c r="BW389" s="433" t="str">
        <f t="shared" si="360"/>
        <v/>
      </c>
      <c r="BX389" s="434" t="str">
        <f t="shared" si="361"/>
        <v/>
      </c>
      <c r="BY389" s="205" t="str">
        <f t="shared" si="349"/>
        <v/>
      </c>
      <c r="BZ389" s="205" t="str">
        <f t="shared" si="350"/>
        <v/>
      </c>
      <c r="CA389" s="207" t="str">
        <f t="shared" si="351"/>
        <v/>
      </c>
      <c r="CB389" s="453" t="str">
        <f>IF(BY389="","",COUNTIF(BY$23:BY388,"&lt;1")+1)</f>
        <v/>
      </c>
      <c r="CC389" s="205" t="str">
        <f t="shared" si="352"/>
        <v/>
      </c>
      <c r="CD389" s="436" t="str">
        <f t="shared" si="353"/>
        <v/>
      </c>
      <c r="CE389" s="433" t="str">
        <f t="shared" si="356"/>
        <v/>
      </c>
      <c r="CF389" s="438" t="str">
        <f t="shared" si="354"/>
        <v/>
      </c>
      <c r="CG389" s="433" t="str">
        <f t="shared" si="355"/>
        <v/>
      </c>
      <c r="CH389" s="439"/>
      <c r="CI389" s="205" t="str">
        <f t="shared" si="372"/>
        <v/>
      </c>
      <c r="CJ389" s="205" t="str">
        <f t="shared" si="373"/>
        <v/>
      </c>
      <c r="CK389" s="205" t="str">
        <f>IF(OR(N389="PIPAY450",N389="PIPAY900"),MRIt(J389,M389,V389,N389),IF(N389="OGFConNEW",MRIt(H389,M389,V389,N389),IF(N389="PIOGFCPAY450",MAX(60,(0.3*J389)+35),"")))</f>
        <v/>
      </c>
      <c r="CL389" s="205" t="str">
        <f t="shared" si="374"/>
        <v/>
      </c>
      <c r="CM389" s="208">
        <f t="shared" si="375"/>
        <v>0</v>
      </c>
      <c r="CN389" s="440" t="str">
        <f>IFERROR(IF(N389="60PAY900",ADJ60x(CM389),IF(N389="75PAY450",ADJ75x(CM389),IF(N389="PIPAY900",ADJPoTthick(CM389,CL389),IF(N389="PIPAY450",ADJPoTthin(CM389,CL389),IF(N389="OGFConNEW",ADJPoTogfc(CL389),""))))),"must corr")</f>
        <v/>
      </c>
      <c r="CO389" s="441" t="str">
        <f t="shared" si="376"/>
        <v/>
      </c>
      <c r="CQ389" s="205" t="str">
        <f t="shared" si="377"/>
        <v/>
      </c>
      <c r="CR389" s="205" t="str">
        <f>IF(OR(N389="PIPAY450",N389="PIPAY900",N389="PIOGFCPAY450",N389="75OGFCPAY450"),MRIt(J389,M389,V389,N389),IF(N389="OGFConNEW",MRIt(H389,M389,V389,N389),""))</f>
        <v/>
      </c>
      <c r="CS389" s="205" t="str">
        <f t="shared" si="378"/>
        <v/>
      </c>
      <c r="CT389" s="208" t="str">
        <f t="shared" si="379"/>
        <v/>
      </c>
      <c r="CU389" s="440" t="str">
        <f>IFERROR(IF(N389="60PAY900",ADJ60x(CT389),IF(N389="75PAY450",ADJ75x(CT389),IF(N389="PIPAY900",ADJPoTthick(CT389,CS389),IF(N389="PIPAY450",ADJPoTthin(CT389,CS389),IF(N389="OGFConNEW",ADJPoTogfc(CS389),""))))),"must corr")</f>
        <v/>
      </c>
      <c r="CV389" s="442" t="str">
        <f t="shared" si="380"/>
        <v/>
      </c>
      <c r="CW389" s="443"/>
      <c r="CY389" s="207"/>
      <c r="CZ389" s="444" t="s">
        <v>1876</v>
      </c>
      <c r="DA389" s="445" t="str">
        <f>IFERROR(IF(AZ389=TRUE,corval(CO389,CV389),CO389),CZ389)</f>
        <v/>
      </c>
      <c r="DB389" s="205" t="b">
        <f t="shared" si="381"/>
        <v>0</v>
      </c>
      <c r="DC389" s="205" t="b">
        <f t="shared" si="382"/>
        <v>1</v>
      </c>
      <c r="DD389" s="205" t="b">
        <f t="shared" si="383"/>
        <v>1</v>
      </c>
      <c r="DE389" s="446" t="str">
        <f t="shared" si="384"/>
        <v/>
      </c>
      <c r="DG389" s="208" t="str">
        <f t="shared" si="385"/>
        <v/>
      </c>
      <c r="DH389" s="208">
        <f t="shared" si="386"/>
        <v>0</v>
      </c>
      <c r="DI389" s="205" t="e">
        <f t="shared" si="387"/>
        <v>#VALUE!</v>
      </c>
      <c r="DJ389" s="205" t="e">
        <f t="shared" si="388"/>
        <v>#VALUE!</v>
      </c>
      <c r="DK389" s="205" t="e">
        <f t="shared" si="389"/>
        <v>#VALUE!</v>
      </c>
      <c r="DM389" s="208">
        <f t="shared" si="390"/>
        <v>0</v>
      </c>
      <c r="DN389" s="208">
        <f t="shared" si="391"/>
        <v>0</v>
      </c>
      <c r="DO389" s="205">
        <f t="shared" si="392"/>
        <v>75</v>
      </c>
      <c r="DP389" s="205">
        <f t="shared" si="393"/>
        <v>0</v>
      </c>
      <c r="DQ389" s="446" t="e">
        <f t="shared" ca="1" si="394"/>
        <v>#NAME?</v>
      </c>
      <c r="DR389" s="446" t="e">
        <f t="shared" ca="1" si="395"/>
        <v>#NAME?</v>
      </c>
      <c r="DT389" s="208">
        <f t="shared" si="396"/>
        <v>0</v>
      </c>
      <c r="DU389" s="446" t="e">
        <f t="shared" ca="1" si="397"/>
        <v>#NAME?</v>
      </c>
      <c r="DV389" s="446" t="e">
        <f t="shared" ca="1" si="398"/>
        <v>#NAME?</v>
      </c>
    </row>
    <row r="390" spans="1:126" ht="16.5" thickBot="1" x14ac:dyDescent="0.3">
      <c r="A390" s="448" t="str">
        <f>IFERROR(ROUNDUP(IF(OR(N390="PIPAY450",N390="PIPAY900"),MRIt(J390,M390,V390,N390),IF(N390="PIOGFCPAY450",MAX(60,(0.3*J390)+35),"")),1),"")</f>
        <v/>
      </c>
      <c r="B390" s="413">
        <v>368</v>
      </c>
      <c r="C390" s="414"/>
      <c r="D390" s="449"/>
      <c r="E390" s="457" t="str">
        <f>IF('EXIST IP'!A369="","",'EXIST IP'!A369)</f>
        <v/>
      </c>
      <c r="F390" s="458" t="str">
        <f>IF('EXIST IP'!B369="","",'EXIST IP'!B369)</f>
        <v/>
      </c>
      <c r="G390" s="458" t="str">
        <f>IF('EXIST IP'!C369="","",'EXIST IP'!C369)</f>
        <v/>
      </c>
      <c r="H390" s="459" t="str">
        <f>IF('EXIST IP'!D369="","",'EXIST IP'!D369)</f>
        <v/>
      </c>
      <c r="I390" s="460" t="str">
        <f>IF(BASELINE!D369="","",BASELINE!D369)</f>
        <v/>
      </c>
      <c r="J390" s="420"/>
      <c r="K390" s="421"/>
      <c r="L390" s="422" t="str">
        <f>IF(FINAL!D369=0,"",FINAL!D369)</f>
        <v/>
      </c>
      <c r="M390" s="421"/>
      <c r="N390" s="421"/>
      <c r="O390" s="421"/>
      <c r="P390" s="423" t="str">
        <f t="shared" si="362"/>
        <v/>
      </c>
      <c r="Q390" s="424" t="str">
        <f t="shared" si="363"/>
        <v/>
      </c>
      <c r="R390" s="456"/>
      <c r="S390" s="452" t="str">
        <f t="shared" si="339"/>
        <v/>
      </c>
      <c r="T390" s="427" t="str">
        <f>IF(OR(BASELINE!I369&gt;BASELINE!J369,FINAL!I369&gt;FINAL!J369),"M.D.","")</f>
        <v/>
      </c>
      <c r="U390" s="428" t="str">
        <f t="shared" si="364"/>
        <v/>
      </c>
      <c r="V390" s="429" t="str">
        <f t="shared" si="365"/>
        <v/>
      </c>
      <c r="W390" s="429" t="str">
        <f t="shared" si="366"/>
        <v/>
      </c>
      <c r="X390" s="430" t="str">
        <f t="shared" si="340"/>
        <v/>
      </c>
      <c r="Y390" s="429" t="str">
        <f t="shared" si="341"/>
        <v/>
      </c>
      <c r="Z390" s="429" t="str">
        <f t="shared" si="342"/>
        <v/>
      </c>
      <c r="AA390" s="429" t="str">
        <f t="shared" si="343"/>
        <v/>
      </c>
      <c r="AB390" s="429" t="str">
        <f t="shared" si="344"/>
        <v/>
      </c>
      <c r="AC390" s="429" t="str">
        <f t="shared" si="345"/>
        <v/>
      </c>
      <c r="AD390" s="429" t="str">
        <f t="shared" si="346"/>
        <v/>
      </c>
      <c r="AE390" s="429" t="str">
        <f t="shared" si="367"/>
        <v/>
      </c>
      <c r="AF390" s="429" t="str">
        <f t="shared" si="357"/>
        <v/>
      </c>
      <c r="AG390" s="429" t="str">
        <f t="shared" si="347"/>
        <v/>
      </c>
      <c r="AH390" s="429" t="str">
        <f t="shared" si="348"/>
        <v/>
      </c>
      <c r="AI390" s="431" t="str">
        <f t="shared" si="358"/>
        <v/>
      </c>
      <c r="AJ390" s="429" t="str">
        <f t="shared" si="368"/>
        <v/>
      </c>
      <c r="AK390" s="429" t="str">
        <f t="shared" si="369"/>
        <v/>
      </c>
      <c r="AL390" s="429" t="str">
        <f t="shared" si="370"/>
        <v/>
      </c>
      <c r="AM390" s="429" t="str">
        <f t="shared" si="371"/>
        <v/>
      </c>
      <c r="AN390" s="432"/>
      <c r="AO390" s="432"/>
      <c r="AP390" s="205"/>
      <c r="AQ390" s="205"/>
      <c r="AR390" s="205"/>
      <c r="AS390" s="205"/>
      <c r="AT390" s="205"/>
      <c r="AU390" s="205"/>
      <c r="AV390" s="205"/>
      <c r="AW390" s="205"/>
      <c r="AX390" s="205"/>
      <c r="AY390" s="205"/>
      <c r="AZ390" s="432"/>
      <c r="BU390" s="152">
        <v>368</v>
      </c>
      <c r="BV390" s="433" t="str">
        <f t="shared" si="359"/>
        <v/>
      </c>
      <c r="BW390" s="433" t="str">
        <f t="shared" si="360"/>
        <v/>
      </c>
      <c r="BX390" s="434" t="str">
        <f t="shared" si="361"/>
        <v/>
      </c>
      <c r="BY390" s="205" t="str">
        <f t="shared" si="349"/>
        <v/>
      </c>
      <c r="BZ390" s="205" t="str">
        <f t="shared" si="350"/>
        <v/>
      </c>
      <c r="CA390" s="207" t="str">
        <f t="shared" si="351"/>
        <v/>
      </c>
      <c r="CB390" s="453" t="str">
        <f>IF(BY390="","",COUNTIF(BY$23:BY389,"&lt;1")+1)</f>
        <v/>
      </c>
      <c r="CC390" s="205" t="str">
        <f t="shared" si="352"/>
        <v/>
      </c>
      <c r="CD390" s="436" t="str">
        <f t="shared" si="353"/>
        <v/>
      </c>
      <c r="CE390" s="433" t="str">
        <f t="shared" si="356"/>
        <v/>
      </c>
      <c r="CF390" s="438" t="str">
        <f t="shared" si="354"/>
        <v/>
      </c>
      <c r="CG390" s="433" t="str">
        <f t="shared" si="355"/>
        <v/>
      </c>
      <c r="CH390" s="439"/>
      <c r="CI390" s="205" t="str">
        <f t="shared" si="372"/>
        <v/>
      </c>
      <c r="CJ390" s="205" t="str">
        <f t="shared" si="373"/>
        <v/>
      </c>
      <c r="CK390" s="205" t="str">
        <f>IF(OR(N390="PIPAY450",N390="PIPAY900"),MRIt(J390,M390,V390,N390),IF(N390="OGFConNEW",MRIt(H390,M390,V390,N390),IF(N390="PIOGFCPAY450",MAX(60,(0.3*J390)+35),"")))</f>
        <v/>
      </c>
      <c r="CL390" s="205" t="str">
        <f t="shared" si="374"/>
        <v/>
      </c>
      <c r="CM390" s="208">
        <f t="shared" si="375"/>
        <v>0</v>
      </c>
      <c r="CN390" s="440" t="str">
        <f>IFERROR(IF(N390="60PAY900",ADJ60x(CM390),IF(N390="75PAY450",ADJ75x(CM390),IF(N390="PIPAY900",ADJPoTthick(CM390,CL390),IF(N390="PIPAY450",ADJPoTthin(CM390,CL390),IF(N390="OGFConNEW",ADJPoTogfc(CL390),""))))),"must corr")</f>
        <v/>
      </c>
      <c r="CO390" s="441" t="str">
        <f t="shared" si="376"/>
        <v/>
      </c>
      <c r="CQ390" s="205" t="str">
        <f t="shared" si="377"/>
        <v/>
      </c>
      <c r="CR390" s="205" t="str">
        <f>IF(OR(N390="PIPAY450",N390="PIPAY900",N390="PIOGFCPAY450",N390="75OGFCPAY450"),MRIt(J390,M390,V390,N390),IF(N390="OGFConNEW",MRIt(H390,M390,V390,N390),""))</f>
        <v/>
      </c>
      <c r="CS390" s="205" t="str">
        <f t="shared" si="378"/>
        <v/>
      </c>
      <c r="CT390" s="208" t="str">
        <f t="shared" si="379"/>
        <v/>
      </c>
      <c r="CU390" s="440" t="str">
        <f>IFERROR(IF(N390="60PAY900",ADJ60x(CT390),IF(N390="75PAY450",ADJ75x(CT390),IF(N390="PIPAY900",ADJPoTthick(CT390,CS390),IF(N390="PIPAY450",ADJPoTthin(CT390,CS390),IF(N390="OGFConNEW",ADJPoTogfc(CS390),""))))),"must corr")</f>
        <v/>
      </c>
      <c r="CV390" s="442" t="str">
        <f t="shared" si="380"/>
        <v/>
      </c>
      <c r="CW390" s="443"/>
      <c r="CY390" s="207"/>
      <c r="CZ390" s="444" t="s">
        <v>1876</v>
      </c>
      <c r="DA390" s="445" t="str">
        <f>IFERROR(IF(AZ390=TRUE,corval(CO390,CV390),CO390),CZ390)</f>
        <v/>
      </c>
      <c r="DB390" s="205" t="b">
        <f t="shared" si="381"/>
        <v>0</v>
      </c>
      <c r="DC390" s="205" t="b">
        <f t="shared" si="382"/>
        <v>1</v>
      </c>
      <c r="DD390" s="205" t="b">
        <f t="shared" si="383"/>
        <v>1</v>
      </c>
      <c r="DE390" s="446" t="str">
        <f t="shared" si="384"/>
        <v/>
      </c>
      <c r="DG390" s="208" t="str">
        <f t="shared" si="385"/>
        <v/>
      </c>
      <c r="DH390" s="208">
        <f t="shared" si="386"/>
        <v>0</v>
      </c>
      <c r="DI390" s="205" t="e">
        <f t="shared" si="387"/>
        <v>#VALUE!</v>
      </c>
      <c r="DJ390" s="205" t="e">
        <f t="shared" si="388"/>
        <v>#VALUE!</v>
      </c>
      <c r="DK390" s="205" t="e">
        <f t="shared" si="389"/>
        <v>#VALUE!</v>
      </c>
      <c r="DM390" s="208">
        <f t="shared" si="390"/>
        <v>0</v>
      </c>
      <c r="DN390" s="208">
        <f t="shared" si="391"/>
        <v>0</v>
      </c>
      <c r="DO390" s="205">
        <f t="shared" si="392"/>
        <v>75</v>
      </c>
      <c r="DP390" s="205">
        <f t="shared" si="393"/>
        <v>0</v>
      </c>
      <c r="DQ390" s="446" t="e">
        <f t="shared" ca="1" si="394"/>
        <v>#NAME?</v>
      </c>
      <c r="DR390" s="446" t="e">
        <f t="shared" ca="1" si="395"/>
        <v>#NAME?</v>
      </c>
      <c r="DT390" s="208">
        <f t="shared" si="396"/>
        <v>0</v>
      </c>
      <c r="DU390" s="446" t="e">
        <f t="shared" ca="1" si="397"/>
        <v>#NAME?</v>
      </c>
      <c r="DV390" s="446" t="e">
        <f t="shared" ca="1" si="398"/>
        <v>#NAME?</v>
      </c>
    </row>
    <row r="391" spans="1:126" ht="15.75" x14ac:dyDescent="0.25">
      <c r="A391" s="448" t="str">
        <f>IFERROR(ROUNDUP(IF(OR(N391="PIPAY450",N391="PIPAY900"),MRIt(J391,M391,V391,N391),IF(N391="PIOGFCPAY450",MAX(60,(0.3*J391)+35),"")),1),"")</f>
        <v/>
      </c>
      <c r="B391" s="413">
        <v>369</v>
      </c>
      <c r="C391" s="414"/>
      <c r="D391" s="449"/>
      <c r="E391" s="416" t="str">
        <f>IF('EXIST IP'!A370="","",'EXIST IP'!A370)</f>
        <v/>
      </c>
      <c r="F391" s="450" t="str">
        <f>IF('EXIST IP'!B370="","",'EXIST IP'!B370)</f>
        <v/>
      </c>
      <c r="G391" s="450" t="str">
        <f>IF('EXIST IP'!C370="","",'EXIST IP'!C370)</f>
        <v/>
      </c>
      <c r="H391" s="418" t="str">
        <f>IF('EXIST IP'!D370="","",'EXIST IP'!D370)</f>
        <v/>
      </c>
      <c r="I391" s="451" t="str">
        <f>IF(BASELINE!D370="","",BASELINE!D370)</f>
        <v/>
      </c>
      <c r="J391" s="420"/>
      <c r="K391" s="421"/>
      <c r="L391" s="422" t="str">
        <f>IF(FINAL!D370=0,"",FINAL!D370)</f>
        <v/>
      </c>
      <c r="M391" s="421"/>
      <c r="N391" s="421"/>
      <c r="O391" s="421"/>
      <c r="P391" s="423" t="str">
        <f t="shared" si="362"/>
        <v/>
      </c>
      <c r="Q391" s="424" t="str">
        <f t="shared" si="363"/>
        <v/>
      </c>
      <c r="R391" s="456"/>
      <c r="S391" s="452" t="str">
        <f t="shared" si="339"/>
        <v/>
      </c>
      <c r="T391" s="427" t="str">
        <f>IF(OR(BASELINE!I370&gt;BASELINE!J370,FINAL!I370&gt;FINAL!J370),"M.D.","")</f>
        <v/>
      </c>
      <c r="U391" s="428" t="str">
        <f t="shared" si="364"/>
        <v/>
      </c>
      <c r="V391" s="429" t="str">
        <f t="shared" si="365"/>
        <v/>
      </c>
      <c r="W391" s="429" t="str">
        <f t="shared" si="366"/>
        <v/>
      </c>
      <c r="X391" s="430" t="str">
        <f t="shared" si="340"/>
        <v/>
      </c>
      <c r="Y391" s="429" t="str">
        <f t="shared" si="341"/>
        <v/>
      </c>
      <c r="Z391" s="429" t="str">
        <f t="shared" si="342"/>
        <v/>
      </c>
      <c r="AA391" s="429" t="str">
        <f t="shared" si="343"/>
        <v/>
      </c>
      <c r="AB391" s="429" t="str">
        <f t="shared" si="344"/>
        <v/>
      </c>
      <c r="AC391" s="429" t="str">
        <f t="shared" si="345"/>
        <v/>
      </c>
      <c r="AD391" s="429" t="str">
        <f t="shared" si="346"/>
        <v/>
      </c>
      <c r="AE391" s="429" t="str">
        <f t="shared" si="367"/>
        <v/>
      </c>
      <c r="AF391" s="429" t="str">
        <f t="shared" si="357"/>
        <v/>
      </c>
      <c r="AG391" s="429" t="str">
        <f t="shared" si="347"/>
        <v/>
      </c>
      <c r="AH391" s="429" t="str">
        <f t="shared" si="348"/>
        <v/>
      </c>
      <c r="AI391" s="431" t="str">
        <f t="shared" si="358"/>
        <v/>
      </c>
      <c r="AJ391" s="429" t="str">
        <f t="shared" si="368"/>
        <v/>
      </c>
      <c r="AK391" s="429" t="str">
        <f t="shared" si="369"/>
        <v/>
      </c>
      <c r="AL391" s="429" t="str">
        <f t="shared" si="370"/>
        <v/>
      </c>
      <c r="AM391" s="429" t="str">
        <f t="shared" si="371"/>
        <v/>
      </c>
      <c r="AN391" s="432"/>
      <c r="AO391" s="432"/>
      <c r="AP391" s="205"/>
      <c r="AQ391" s="205"/>
      <c r="AR391" s="205"/>
      <c r="AS391" s="205"/>
      <c r="AT391" s="205"/>
      <c r="AU391" s="205"/>
      <c r="AV391" s="205"/>
      <c r="AW391" s="205"/>
      <c r="AX391" s="205"/>
      <c r="AY391" s="205"/>
      <c r="AZ391" s="432"/>
      <c r="BU391" s="152">
        <v>369</v>
      </c>
      <c r="BV391" s="433" t="str">
        <f t="shared" si="359"/>
        <v/>
      </c>
      <c r="BW391" s="433" t="str">
        <f t="shared" si="360"/>
        <v/>
      </c>
      <c r="BX391" s="434" t="str">
        <f t="shared" si="361"/>
        <v/>
      </c>
      <c r="BY391" s="205" t="str">
        <f t="shared" si="349"/>
        <v/>
      </c>
      <c r="BZ391" s="205" t="str">
        <f t="shared" si="350"/>
        <v/>
      </c>
      <c r="CA391" s="207" t="str">
        <f t="shared" si="351"/>
        <v/>
      </c>
      <c r="CB391" s="453" t="str">
        <f>IF(BY391="","",COUNTIF(BY$23:BY390,"&lt;1")+1)</f>
        <v/>
      </c>
      <c r="CC391" s="205" t="str">
        <f t="shared" si="352"/>
        <v/>
      </c>
      <c r="CD391" s="436" t="str">
        <f t="shared" si="353"/>
        <v/>
      </c>
      <c r="CE391" s="433" t="str">
        <f t="shared" si="356"/>
        <v/>
      </c>
      <c r="CF391" s="438" t="str">
        <f t="shared" si="354"/>
        <v/>
      </c>
      <c r="CG391" s="433" t="str">
        <f t="shared" si="355"/>
        <v/>
      </c>
      <c r="CH391" s="439"/>
      <c r="CI391" s="205" t="str">
        <f t="shared" si="372"/>
        <v/>
      </c>
      <c r="CJ391" s="205" t="str">
        <f t="shared" si="373"/>
        <v/>
      </c>
      <c r="CK391" s="205" t="str">
        <f>IF(OR(N391="PIPAY450",N391="PIPAY900"),MRIt(J391,M391,V391,N391),IF(N391="OGFConNEW",MRIt(H391,M391,V391,N391),IF(N391="PIOGFCPAY450",MAX(60,(0.3*J391)+35),"")))</f>
        <v/>
      </c>
      <c r="CL391" s="205" t="str">
        <f t="shared" si="374"/>
        <v/>
      </c>
      <c r="CM391" s="208">
        <f t="shared" si="375"/>
        <v>0</v>
      </c>
      <c r="CN391" s="440" t="str">
        <f>IFERROR(IF(N391="60PAY900",ADJ60x(CM391),IF(N391="75PAY450",ADJ75x(CM391),IF(N391="PIPAY900",ADJPoTthick(CM391,CL391),IF(N391="PIPAY450",ADJPoTthin(CM391,CL391),IF(N391="OGFConNEW",ADJPoTogfc(CL391),""))))),"must corr")</f>
        <v/>
      </c>
      <c r="CO391" s="441" t="str">
        <f t="shared" si="376"/>
        <v/>
      </c>
      <c r="CQ391" s="205" t="str">
        <f t="shared" si="377"/>
        <v/>
      </c>
      <c r="CR391" s="205" t="str">
        <f>IF(OR(N391="PIPAY450",N391="PIPAY900",N391="PIOGFCPAY450",N391="75OGFCPAY450"),MRIt(J391,M391,V391,N391),IF(N391="OGFConNEW",MRIt(H391,M391,V391,N391),""))</f>
        <v/>
      </c>
      <c r="CS391" s="205" t="str">
        <f t="shared" si="378"/>
        <v/>
      </c>
      <c r="CT391" s="208" t="str">
        <f t="shared" si="379"/>
        <v/>
      </c>
      <c r="CU391" s="440" t="str">
        <f>IFERROR(IF(N391="60PAY900",ADJ60x(CT391),IF(N391="75PAY450",ADJ75x(CT391),IF(N391="PIPAY900",ADJPoTthick(CT391,CS391),IF(N391="PIPAY450",ADJPoTthin(CT391,CS391),IF(N391="OGFConNEW",ADJPoTogfc(CS391),""))))),"must corr")</f>
        <v/>
      </c>
      <c r="CV391" s="442" t="str">
        <f t="shared" si="380"/>
        <v/>
      </c>
      <c r="CW391" s="443"/>
      <c r="CY391" s="207"/>
      <c r="CZ391" s="444" t="s">
        <v>1876</v>
      </c>
      <c r="DA391" s="445" t="str">
        <f>IFERROR(IF(AZ391=TRUE,corval(CO391,CV391),CO391),CZ391)</f>
        <v/>
      </c>
      <c r="DB391" s="205" t="b">
        <f t="shared" si="381"/>
        <v>0</v>
      </c>
      <c r="DC391" s="205" t="b">
        <f t="shared" si="382"/>
        <v>1</v>
      </c>
      <c r="DD391" s="205" t="b">
        <f t="shared" si="383"/>
        <v>1</v>
      </c>
      <c r="DE391" s="446" t="str">
        <f t="shared" si="384"/>
        <v/>
      </c>
      <c r="DG391" s="208" t="str">
        <f t="shared" si="385"/>
        <v/>
      </c>
      <c r="DH391" s="208">
        <f t="shared" si="386"/>
        <v>0</v>
      </c>
      <c r="DI391" s="205" t="e">
        <f t="shared" si="387"/>
        <v>#VALUE!</v>
      </c>
      <c r="DJ391" s="205" t="e">
        <f t="shared" si="388"/>
        <v>#VALUE!</v>
      </c>
      <c r="DK391" s="205" t="e">
        <f t="shared" si="389"/>
        <v>#VALUE!</v>
      </c>
      <c r="DM391" s="208">
        <f t="shared" si="390"/>
        <v>0</v>
      </c>
      <c r="DN391" s="208">
        <f t="shared" si="391"/>
        <v>0</v>
      </c>
      <c r="DO391" s="205">
        <f t="shared" si="392"/>
        <v>75</v>
      </c>
      <c r="DP391" s="205">
        <f t="shared" si="393"/>
        <v>0</v>
      </c>
      <c r="DQ391" s="446" t="e">
        <f t="shared" ca="1" si="394"/>
        <v>#NAME?</v>
      </c>
      <c r="DR391" s="446" t="e">
        <f t="shared" ca="1" si="395"/>
        <v>#NAME?</v>
      </c>
      <c r="DT391" s="208">
        <f t="shared" si="396"/>
        <v>0</v>
      </c>
      <c r="DU391" s="446" t="e">
        <f t="shared" ca="1" si="397"/>
        <v>#NAME?</v>
      </c>
      <c r="DV391" s="446" t="e">
        <f t="shared" ca="1" si="398"/>
        <v>#NAME?</v>
      </c>
    </row>
    <row r="392" spans="1:126" ht="15.75" customHeight="1" thickBot="1" x14ac:dyDescent="0.3">
      <c r="A392" s="448" t="str">
        <f>IFERROR(ROUNDUP(IF(OR(N392="PIPAY450",N392="PIPAY900"),MRIt(J392,M392,V392,N392),IF(N392="PIOGFCPAY450",MAX(60,(0.3*J392)+35),"")),1),"")</f>
        <v/>
      </c>
      <c r="B392" s="413">
        <v>370</v>
      </c>
      <c r="C392" s="414"/>
      <c r="D392" s="449"/>
      <c r="E392" s="457" t="str">
        <f>IF('EXIST IP'!A371="","",'EXIST IP'!A371)</f>
        <v/>
      </c>
      <c r="F392" s="458" t="str">
        <f>IF('EXIST IP'!B371="","",'EXIST IP'!B371)</f>
        <v/>
      </c>
      <c r="G392" s="458" t="str">
        <f>IF('EXIST IP'!C371="","",'EXIST IP'!C371)</f>
        <v/>
      </c>
      <c r="H392" s="459" t="str">
        <f>IF('EXIST IP'!D371="","",'EXIST IP'!D371)</f>
        <v/>
      </c>
      <c r="I392" s="460" t="str">
        <f>IF(BASELINE!D371="","",BASELINE!D371)</f>
        <v/>
      </c>
      <c r="J392" s="420"/>
      <c r="K392" s="421"/>
      <c r="L392" s="422" t="str">
        <f>IF(FINAL!D371=0,"",FINAL!D371)</f>
        <v/>
      </c>
      <c r="M392" s="421"/>
      <c r="N392" s="421"/>
      <c r="O392" s="421"/>
      <c r="P392" s="423" t="str">
        <f t="shared" si="362"/>
        <v/>
      </c>
      <c r="Q392" s="424" t="str">
        <f t="shared" si="363"/>
        <v/>
      </c>
      <c r="R392" s="456"/>
      <c r="S392" s="452" t="str">
        <f t="shared" si="339"/>
        <v/>
      </c>
      <c r="T392" s="427" t="str">
        <f>IF(OR(BASELINE!I371&gt;BASELINE!J371,FINAL!I371&gt;FINAL!J371),"M.D.","")</f>
        <v/>
      </c>
      <c r="U392" s="428" t="str">
        <f t="shared" si="364"/>
        <v/>
      </c>
      <c r="V392" s="429" t="str">
        <f t="shared" si="365"/>
        <v/>
      </c>
      <c r="W392" s="429" t="str">
        <f t="shared" si="366"/>
        <v/>
      </c>
      <c r="X392" s="430" t="str">
        <f t="shared" si="340"/>
        <v/>
      </c>
      <c r="Y392" s="429" t="str">
        <f t="shared" si="341"/>
        <v/>
      </c>
      <c r="Z392" s="429" t="str">
        <f t="shared" si="342"/>
        <v/>
      </c>
      <c r="AA392" s="429" t="str">
        <f t="shared" si="343"/>
        <v/>
      </c>
      <c r="AB392" s="429" t="str">
        <f t="shared" si="344"/>
        <v/>
      </c>
      <c r="AC392" s="429" t="str">
        <f t="shared" si="345"/>
        <v/>
      </c>
      <c r="AD392" s="429" t="str">
        <f t="shared" si="346"/>
        <v/>
      </c>
      <c r="AE392" s="429" t="str">
        <f t="shared" si="367"/>
        <v/>
      </c>
      <c r="AF392" s="429" t="str">
        <f t="shared" si="357"/>
        <v/>
      </c>
      <c r="AG392" s="429" t="str">
        <f t="shared" si="347"/>
        <v/>
      </c>
      <c r="AH392" s="429" t="str">
        <f t="shared" si="348"/>
        <v/>
      </c>
      <c r="AI392" s="431" t="str">
        <f t="shared" si="358"/>
        <v/>
      </c>
      <c r="AJ392" s="429" t="str">
        <f t="shared" si="368"/>
        <v/>
      </c>
      <c r="AK392" s="429" t="str">
        <f t="shared" si="369"/>
        <v/>
      </c>
      <c r="AL392" s="429" t="str">
        <f t="shared" si="370"/>
        <v/>
      </c>
      <c r="AM392" s="429" t="str">
        <f t="shared" si="371"/>
        <v/>
      </c>
      <c r="AN392" s="432"/>
      <c r="AO392" s="432"/>
      <c r="AP392" s="205"/>
      <c r="AQ392" s="205"/>
      <c r="AR392" s="205"/>
      <c r="AS392" s="205"/>
      <c r="AT392" s="205"/>
      <c r="AU392" s="205"/>
      <c r="AV392" s="205"/>
      <c r="AW392" s="205"/>
      <c r="AX392" s="205"/>
      <c r="AY392" s="205"/>
      <c r="AZ392" s="432"/>
      <c r="BU392" s="152">
        <v>370</v>
      </c>
      <c r="BV392" s="433" t="str">
        <f t="shared" si="359"/>
        <v/>
      </c>
      <c r="BW392" s="433" t="str">
        <f t="shared" si="360"/>
        <v/>
      </c>
      <c r="BX392" s="434" t="str">
        <f t="shared" si="361"/>
        <v/>
      </c>
      <c r="BY392" s="205" t="str">
        <f t="shared" si="349"/>
        <v/>
      </c>
      <c r="BZ392" s="205" t="str">
        <f t="shared" si="350"/>
        <v/>
      </c>
      <c r="CA392" s="207" t="str">
        <f t="shared" si="351"/>
        <v/>
      </c>
      <c r="CB392" s="453" t="str">
        <f>IF(BY392="","",COUNTIF(BY$23:BY391,"&lt;1")+1)</f>
        <v/>
      </c>
      <c r="CC392" s="205" t="str">
        <f t="shared" si="352"/>
        <v/>
      </c>
      <c r="CD392" s="436" t="str">
        <f t="shared" si="353"/>
        <v/>
      </c>
      <c r="CE392" s="433" t="str">
        <f t="shared" si="356"/>
        <v/>
      </c>
      <c r="CF392" s="438" t="str">
        <f t="shared" si="354"/>
        <v/>
      </c>
      <c r="CG392" s="433" t="str">
        <f t="shared" si="355"/>
        <v/>
      </c>
      <c r="CH392" s="439"/>
      <c r="CI392" s="205" t="str">
        <f t="shared" si="372"/>
        <v/>
      </c>
      <c r="CJ392" s="205" t="str">
        <f t="shared" si="373"/>
        <v/>
      </c>
      <c r="CK392" s="205" t="str">
        <f>IF(OR(N392="PIPAY450",N392="PIPAY900"),MRIt(J392,M392,V392,N392),IF(N392="OGFConNEW",MRIt(H392,M392,V392,N392),IF(N392="PIOGFCPAY450",MAX(60,(0.3*J392)+35),"")))</f>
        <v/>
      </c>
      <c r="CL392" s="205" t="str">
        <f t="shared" si="374"/>
        <v/>
      </c>
      <c r="CM392" s="208">
        <f t="shared" si="375"/>
        <v>0</v>
      </c>
      <c r="CN392" s="440" t="str">
        <f>IFERROR(IF(N392="60PAY900",ADJ60x(CM392),IF(N392="75PAY450",ADJ75x(CM392),IF(N392="PIPAY900",ADJPoTthick(CM392,CL392),IF(N392="PIPAY450",ADJPoTthin(CM392,CL392),IF(N392="OGFConNEW",ADJPoTogfc(CL392),""))))),"must corr")</f>
        <v/>
      </c>
      <c r="CO392" s="441" t="str">
        <f t="shared" si="376"/>
        <v/>
      </c>
      <c r="CQ392" s="205" t="str">
        <f t="shared" si="377"/>
        <v/>
      </c>
      <c r="CR392" s="205" t="str">
        <f>IF(OR(N392="PIPAY450",N392="PIPAY900",N392="PIOGFCPAY450",N392="75OGFCPAY450"),MRIt(J392,M392,V392,N392),IF(N392="OGFConNEW",MRIt(H392,M392,V392,N392),""))</f>
        <v/>
      </c>
      <c r="CS392" s="205" t="str">
        <f t="shared" si="378"/>
        <v/>
      </c>
      <c r="CT392" s="208" t="str">
        <f t="shared" si="379"/>
        <v/>
      </c>
      <c r="CU392" s="440" t="str">
        <f>IFERROR(IF(N392="60PAY900",ADJ60x(CT392),IF(N392="75PAY450",ADJ75x(CT392),IF(N392="PIPAY900",ADJPoTthick(CT392,CS392),IF(N392="PIPAY450",ADJPoTthin(CT392,CS392),IF(N392="OGFConNEW",ADJPoTogfc(CS392),""))))),"must corr")</f>
        <v/>
      </c>
      <c r="CV392" s="442" t="str">
        <f t="shared" si="380"/>
        <v/>
      </c>
      <c r="CW392" s="443"/>
      <c r="CY392" s="207"/>
      <c r="CZ392" s="444" t="s">
        <v>1876</v>
      </c>
      <c r="DA392" s="445" t="str">
        <f>IFERROR(IF(AZ392=TRUE,corval(CO392,CV392),CO392),CZ392)</f>
        <v/>
      </c>
      <c r="DB392" s="205" t="b">
        <f t="shared" si="381"/>
        <v>0</v>
      </c>
      <c r="DC392" s="205" t="b">
        <f t="shared" si="382"/>
        <v>1</v>
      </c>
      <c r="DD392" s="205" t="b">
        <f t="shared" si="383"/>
        <v>1</v>
      </c>
      <c r="DE392" s="446" t="str">
        <f t="shared" si="384"/>
        <v/>
      </c>
      <c r="DG392" s="208" t="str">
        <f t="shared" si="385"/>
        <v/>
      </c>
      <c r="DH392" s="208">
        <f t="shared" si="386"/>
        <v>0</v>
      </c>
      <c r="DI392" s="205" t="e">
        <f t="shared" si="387"/>
        <v>#VALUE!</v>
      </c>
      <c r="DJ392" s="205" t="e">
        <f t="shared" si="388"/>
        <v>#VALUE!</v>
      </c>
      <c r="DK392" s="205" t="e">
        <f t="shared" si="389"/>
        <v>#VALUE!</v>
      </c>
      <c r="DM392" s="208">
        <f t="shared" si="390"/>
        <v>0</v>
      </c>
      <c r="DN392" s="208">
        <f t="shared" si="391"/>
        <v>0</v>
      </c>
      <c r="DO392" s="205">
        <f t="shared" si="392"/>
        <v>75</v>
      </c>
      <c r="DP392" s="205">
        <f t="shared" si="393"/>
        <v>0</v>
      </c>
      <c r="DQ392" s="446" t="e">
        <f t="shared" ca="1" si="394"/>
        <v>#NAME?</v>
      </c>
      <c r="DR392" s="446" t="e">
        <f t="shared" ca="1" si="395"/>
        <v>#NAME?</v>
      </c>
      <c r="DT392" s="208">
        <f t="shared" si="396"/>
        <v>0</v>
      </c>
      <c r="DU392" s="446" t="e">
        <f t="shared" ca="1" si="397"/>
        <v>#NAME?</v>
      </c>
      <c r="DV392" s="446" t="e">
        <f t="shared" ca="1" si="398"/>
        <v>#NAME?</v>
      </c>
    </row>
    <row r="393" spans="1:126" ht="15.75" x14ac:dyDescent="0.25">
      <c r="A393" s="448" t="str">
        <f>IFERROR(ROUNDUP(IF(OR(N393="PIPAY450",N393="PIPAY900"),MRIt(J393,M393,V393,N393),IF(N393="PIOGFCPAY450",MAX(60,(0.3*J393)+35),"")),1),"")</f>
        <v/>
      </c>
      <c r="B393" s="413">
        <v>371</v>
      </c>
      <c r="C393" s="414"/>
      <c r="D393" s="449"/>
      <c r="E393" s="416" t="str">
        <f>IF('EXIST IP'!A372="","",'EXIST IP'!A372)</f>
        <v/>
      </c>
      <c r="F393" s="450" t="str">
        <f>IF('EXIST IP'!B372="","",'EXIST IP'!B372)</f>
        <v/>
      </c>
      <c r="G393" s="450" t="str">
        <f>IF('EXIST IP'!C372="","",'EXIST IP'!C372)</f>
        <v/>
      </c>
      <c r="H393" s="418" t="str">
        <f>IF('EXIST IP'!D372="","",'EXIST IP'!D372)</f>
        <v/>
      </c>
      <c r="I393" s="451" t="str">
        <f>IF(BASELINE!D372="","",BASELINE!D372)</f>
        <v/>
      </c>
      <c r="J393" s="420"/>
      <c r="K393" s="421"/>
      <c r="L393" s="422" t="str">
        <f>IF(FINAL!D372=0,"",FINAL!D372)</f>
        <v/>
      </c>
      <c r="M393" s="421"/>
      <c r="N393" s="421"/>
      <c r="O393" s="421"/>
      <c r="P393" s="423" t="str">
        <f t="shared" si="362"/>
        <v/>
      </c>
      <c r="Q393" s="424" t="str">
        <f t="shared" si="363"/>
        <v/>
      </c>
      <c r="R393" s="456"/>
      <c r="S393" s="452" t="str">
        <f t="shared" si="339"/>
        <v/>
      </c>
      <c r="T393" s="427" t="str">
        <f>IF(OR(BASELINE!I372&gt;BASELINE!J372,FINAL!I372&gt;FINAL!J372),"M.D.","")</f>
        <v/>
      </c>
      <c r="U393" s="428" t="str">
        <f t="shared" si="364"/>
        <v/>
      </c>
      <c r="V393" s="429" t="str">
        <f t="shared" si="365"/>
        <v/>
      </c>
      <c r="W393" s="429" t="str">
        <f t="shared" si="366"/>
        <v/>
      </c>
      <c r="X393" s="430" t="str">
        <f t="shared" si="340"/>
        <v/>
      </c>
      <c r="Y393" s="429" t="str">
        <f t="shared" si="341"/>
        <v/>
      </c>
      <c r="Z393" s="429" t="str">
        <f t="shared" si="342"/>
        <v/>
      </c>
      <c r="AA393" s="429" t="str">
        <f t="shared" si="343"/>
        <v/>
      </c>
      <c r="AB393" s="429" t="str">
        <f t="shared" si="344"/>
        <v/>
      </c>
      <c r="AC393" s="429" t="str">
        <f t="shared" si="345"/>
        <v/>
      </c>
      <c r="AD393" s="429" t="str">
        <f t="shared" si="346"/>
        <v/>
      </c>
      <c r="AE393" s="429" t="str">
        <f t="shared" si="367"/>
        <v/>
      </c>
      <c r="AF393" s="429" t="str">
        <f t="shared" si="357"/>
        <v/>
      </c>
      <c r="AG393" s="429" t="str">
        <f t="shared" si="347"/>
        <v/>
      </c>
      <c r="AH393" s="429" t="str">
        <f t="shared" si="348"/>
        <v/>
      </c>
      <c r="AI393" s="431" t="str">
        <f t="shared" si="358"/>
        <v/>
      </c>
      <c r="AJ393" s="429" t="str">
        <f t="shared" si="368"/>
        <v/>
      </c>
      <c r="AK393" s="429" t="str">
        <f t="shared" si="369"/>
        <v/>
      </c>
      <c r="AL393" s="429" t="str">
        <f t="shared" si="370"/>
        <v/>
      </c>
      <c r="AM393" s="429" t="str">
        <f t="shared" si="371"/>
        <v/>
      </c>
      <c r="AN393" s="432"/>
      <c r="AO393" s="432"/>
      <c r="AP393" s="205"/>
      <c r="AQ393" s="205"/>
      <c r="AR393" s="205"/>
      <c r="AS393" s="205"/>
      <c r="AT393" s="205"/>
      <c r="AU393" s="205"/>
      <c r="AV393" s="205"/>
      <c r="AW393" s="205"/>
      <c r="AX393" s="205"/>
      <c r="AY393" s="205"/>
      <c r="AZ393" s="432"/>
      <c r="BU393" s="152">
        <v>371</v>
      </c>
      <c r="BV393" s="433" t="str">
        <f t="shared" si="359"/>
        <v/>
      </c>
      <c r="BW393" s="433" t="str">
        <f t="shared" si="360"/>
        <v/>
      </c>
      <c r="BX393" s="434" t="str">
        <f t="shared" si="361"/>
        <v/>
      </c>
      <c r="BY393" s="205" t="str">
        <f t="shared" si="349"/>
        <v/>
      </c>
      <c r="BZ393" s="205" t="str">
        <f t="shared" si="350"/>
        <v/>
      </c>
      <c r="CA393" s="207" t="str">
        <f t="shared" si="351"/>
        <v/>
      </c>
      <c r="CB393" s="453" t="str">
        <f>IF(BY393="","",COUNTIF(BY$23:BY392,"&lt;1")+1)</f>
        <v/>
      </c>
      <c r="CC393" s="205" t="str">
        <f t="shared" si="352"/>
        <v/>
      </c>
      <c r="CD393" s="436" t="str">
        <f t="shared" si="353"/>
        <v/>
      </c>
      <c r="CE393" s="433" t="str">
        <f t="shared" si="356"/>
        <v/>
      </c>
      <c r="CF393" s="438" t="str">
        <f t="shared" si="354"/>
        <v/>
      </c>
      <c r="CG393" s="433" t="str">
        <f t="shared" si="355"/>
        <v/>
      </c>
      <c r="CH393" s="439"/>
      <c r="CI393" s="205" t="str">
        <f t="shared" si="372"/>
        <v/>
      </c>
      <c r="CJ393" s="205" t="str">
        <f t="shared" si="373"/>
        <v/>
      </c>
      <c r="CK393" s="205" t="str">
        <f>IF(OR(N393="PIPAY450",N393="PIPAY900"),MRIt(J393,M393,V393,N393),IF(N393="OGFConNEW",MRIt(H393,M393,V393,N393),IF(N393="PIOGFCPAY450",MAX(60,(0.3*J393)+35),"")))</f>
        <v/>
      </c>
      <c r="CL393" s="205" t="str">
        <f t="shared" si="374"/>
        <v/>
      </c>
      <c r="CM393" s="208">
        <f t="shared" si="375"/>
        <v>0</v>
      </c>
      <c r="CN393" s="440" t="str">
        <f>IFERROR(IF(N393="60PAY900",ADJ60x(CM393),IF(N393="75PAY450",ADJ75x(CM393),IF(N393="PIPAY900",ADJPoTthick(CM393,CL393),IF(N393="PIPAY450",ADJPoTthin(CM393,CL393),IF(N393="OGFConNEW",ADJPoTogfc(CL393),""))))),"must corr")</f>
        <v/>
      </c>
      <c r="CO393" s="441" t="str">
        <f t="shared" si="376"/>
        <v/>
      </c>
      <c r="CQ393" s="205" t="str">
        <f t="shared" si="377"/>
        <v/>
      </c>
      <c r="CR393" s="205" t="str">
        <f>IF(OR(N393="PIPAY450",N393="PIPAY900",N393="PIOGFCPAY450",N393="75OGFCPAY450"),MRIt(J393,M393,V393,N393),IF(N393="OGFConNEW",MRIt(H393,M393,V393,N393),""))</f>
        <v/>
      </c>
      <c r="CS393" s="205" t="str">
        <f t="shared" si="378"/>
        <v/>
      </c>
      <c r="CT393" s="208" t="str">
        <f t="shared" si="379"/>
        <v/>
      </c>
      <c r="CU393" s="440" t="str">
        <f>IFERROR(IF(N393="60PAY900",ADJ60x(CT393),IF(N393="75PAY450",ADJ75x(CT393),IF(N393="PIPAY900",ADJPoTthick(CT393,CS393),IF(N393="PIPAY450",ADJPoTthin(CT393,CS393),IF(N393="OGFConNEW",ADJPoTogfc(CS393),""))))),"must corr")</f>
        <v/>
      </c>
      <c r="CV393" s="442" t="str">
        <f t="shared" si="380"/>
        <v/>
      </c>
      <c r="CW393" s="443"/>
      <c r="CY393" s="207"/>
      <c r="CZ393" s="444" t="s">
        <v>1876</v>
      </c>
      <c r="DA393" s="445" t="str">
        <f>IFERROR(IF(AZ393=TRUE,corval(CO393,CV393),CO393),CZ393)</f>
        <v/>
      </c>
      <c r="DB393" s="205" t="b">
        <f t="shared" si="381"/>
        <v>0</v>
      </c>
      <c r="DC393" s="205" t="b">
        <f t="shared" si="382"/>
        <v>1</v>
      </c>
      <c r="DD393" s="205" t="b">
        <f t="shared" si="383"/>
        <v>1</v>
      </c>
      <c r="DE393" s="446" t="str">
        <f t="shared" si="384"/>
        <v/>
      </c>
      <c r="DG393" s="208" t="str">
        <f t="shared" si="385"/>
        <v/>
      </c>
      <c r="DH393" s="208">
        <f t="shared" si="386"/>
        <v>0</v>
      </c>
      <c r="DI393" s="205" t="e">
        <f t="shared" si="387"/>
        <v>#VALUE!</v>
      </c>
      <c r="DJ393" s="205" t="e">
        <f t="shared" si="388"/>
        <v>#VALUE!</v>
      </c>
      <c r="DK393" s="205" t="e">
        <f t="shared" si="389"/>
        <v>#VALUE!</v>
      </c>
      <c r="DM393" s="208">
        <f t="shared" si="390"/>
        <v>0</v>
      </c>
      <c r="DN393" s="208">
        <f t="shared" si="391"/>
        <v>0</v>
      </c>
      <c r="DO393" s="205">
        <f t="shared" si="392"/>
        <v>75</v>
      </c>
      <c r="DP393" s="205">
        <f t="shared" si="393"/>
        <v>0</v>
      </c>
      <c r="DQ393" s="446" t="e">
        <f t="shared" ca="1" si="394"/>
        <v>#NAME?</v>
      </c>
      <c r="DR393" s="446" t="e">
        <f t="shared" ca="1" si="395"/>
        <v>#NAME?</v>
      </c>
      <c r="DT393" s="208">
        <f t="shared" si="396"/>
        <v>0</v>
      </c>
      <c r="DU393" s="446" t="e">
        <f t="shared" ca="1" si="397"/>
        <v>#NAME?</v>
      </c>
      <c r="DV393" s="446" t="e">
        <f t="shared" ca="1" si="398"/>
        <v>#NAME?</v>
      </c>
    </row>
    <row r="394" spans="1:126" ht="16.5" thickBot="1" x14ac:dyDescent="0.3">
      <c r="A394" s="448" t="str">
        <f>IFERROR(ROUNDUP(IF(OR(N394="PIPAY450",N394="PIPAY900"),MRIt(J394,M394,V394,N394),IF(N394="PIOGFCPAY450",MAX(60,(0.3*J394)+35),"")),1),"")</f>
        <v/>
      </c>
      <c r="B394" s="413">
        <v>372</v>
      </c>
      <c r="C394" s="414"/>
      <c r="D394" s="449"/>
      <c r="E394" s="457" t="str">
        <f>IF('EXIST IP'!A373="","",'EXIST IP'!A373)</f>
        <v/>
      </c>
      <c r="F394" s="458" t="str">
        <f>IF('EXIST IP'!B373="","",'EXIST IP'!B373)</f>
        <v/>
      </c>
      <c r="G394" s="458" t="str">
        <f>IF('EXIST IP'!C373="","",'EXIST IP'!C373)</f>
        <v/>
      </c>
      <c r="H394" s="459" t="str">
        <f>IF('EXIST IP'!D373="","",'EXIST IP'!D373)</f>
        <v/>
      </c>
      <c r="I394" s="460" t="str">
        <f>IF(BASELINE!D373="","",BASELINE!D373)</f>
        <v/>
      </c>
      <c r="J394" s="420"/>
      <c r="K394" s="421"/>
      <c r="L394" s="422" t="str">
        <f>IF(FINAL!D373=0,"",FINAL!D373)</f>
        <v/>
      </c>
      <c r="M394" s="421"/>
      <c r="N394" s="421"/>
      <c r="O394" s="421"/>
      <c r="P394" s="423" t="str">
        <f t="shared" si="362"/>
        <v/>
      </c>
      <c r="Q394" s="424" t="str">
        <f t="shared" si="363"/>
        <v/>
      </c>
      <c r="R394" s="456"/>
      <c r="S394" s="452" t="str">
        <f t="shared" si="339"/>
        <v/>
      </c>
      <c r="T394" s="427" t="str">
        <f>IF(OR(BASELINE!I373&gt;BASELINE!J373,FINAL!I373&gt;FINAL!J373),"M.D.","")</f>
        <v/>
      </c>
      <c r="U394" s="428" t="str">
        <f t="shared" si="364"/>
        <v/>
      </c>
      <c r="V394" s="429" t="str">
        <f t="shared" si="365"/>
        <v/>
      </c>
      <c r="W394" s="429" t="str">
        <f t="shared" si="366"/>
        <v/>
      </c>
      <c r="X394" s="430" t="str">
        <f t="shared" si="340"/>
        <v/>
      </c>
      <c r="Y394" s="429" t="str">
        <f t="shared" si="341"/>
        <v/>
      </c>
      <c r="Z394" s="429" t="str">
        <f t="shared" si="342"/>
        <v/>
      </c>
      <c r="AA394" s="429" t="str">
        <f t="shared" si="343"/>
        <v/>
      </c>
      <c r="AB394" s="429" t="str">
        <f t="shared" si="344"/>
        <v/>
      </c>
      <c r="AC394" s="429" t="str">
        <f t="shared" si="345"/>
        <v/>
      </c>
      <c r="AD394" s="429" t="str">
        <f t="shared" si="346"/>
        <v/>
      </c>
      <c r="AE394" s="429" t="str">
        <f t="shared" si="367"/>
        <v/>
      </c>
      <c r="AF394" s="429" t="str">
        <f t="shared" si="357"/>
        <v/>
      </c>
      <c r="AG394" s="429" t="str">
        <f t="shared" si="347"/>
        <v/>
      </c>
      <c r="AH394" s="429" t="str">
        <f t="shared" si="348"/>
        <v/>
      </c>
      <c r="AI394" s="431" t="str">
        <f t="shared" si="358"/>
        <v/>
      </c>
      <c r="AJ394" s="429" t="str">
        <f t="shared" si="368"/>
        <v/>
      </c>
      <c r="AK394" s="429" t="str">
        <f t="shared" si="369"/>
        <v/>
      </c>
      <c r="AL394" s="429" t="str">
        <f t="shared" si="370"/>
        <v/>
      </c>
      <c r="AM394" s="429" t="str">
        <f t="shared" si="371"/>
        <v/>
      </c>
      <c r="AN394" s="432"/>
      <c r="AO394" s="432"/>
      <c r="AP394" s="205"/>
      <c r="AQ394" s="205"/>
      <c r="AR394" s="205"/>
      <c r="AS394" s="205"/>
      <c r="AT394" s="205"/>
      <c r="AU394" s="205"/>
      <c r="AV394" s="205"/>
      <c r="AW394" s="205"/>
      <c r="AX394" s="205"/>
      <c r="AY394" s="205"/>
      <c r="AZ394" s="432"/>
      <c r="BU394" s="152">
        <v>372</v>
      </c>
      <c r="BV394" s="433" t="str">
        <f t="shared" si="359"/>
        <v/>
      </c>
      <c r="BW394" s="433" t="str">
        <f t="shared" si="360"/>
        <v/>
      </c>
      <c r="BX394" s="434" t="str">
        <f t="shared" si="361"/>
        <v/>
      </c>
      <c r="BY394" s="205" t="str">
        <f t="shared" si="349"/>
        <v/>
      </c>
      <c r="BZ394" s="205" t="str">
        <f t="shared" si="350"/>
        <v/>
      </c>
      <c r="CA394" s="207" t="str">
        <f t="shared" si="351"/>
        <v/>
      </c>
      <c r="CB394" s="453" t="str">
        <f>IF(BY394="","",COUNTIF(BY$23:BY393,"&lt;1")+1)</f>
        <v/>
      </c>
      <c r="CC394" s="205" t="str">
        <f t="shared" si="352"/>
        <v/>
      </c>
      <c r="CD394" s="436" t="str">
        <f t="shared" si="353"/>
        <v/>
      </c>
      <c r="CE394" s="433" t="str">
        <f t="shared" si="356"/>
        <v/>
      </c>
      <c r="CF394" s="438" t="str">
        <f t="shared" si="354"/>
        <v/>
      </c>
      <c r="CG394" s="433" t="str">
        <f t="shared" si="355"/>
        <v/>
      </c>
      <c r="CH394" s="439"/>
      <c r="CI394" s="205" t="str">
        <f t="shared" si="372"/>
        <v/>
      </c>
      <c r="CJ394" s="205" t="str">
        <f t="shared" si="373"/>
        <v/>
      </c>
      <c r="CK394" s="205" t="str">
        <f>IF(OR(N394="PIPAY450",N394="PIPAY900"),MRIt(J394,M394,V394,N394),IF(N394="OGFConNEW",MRIt(H394,M394,V394,N394),IF(N394="PIOGFCPAY450",MAX(60,(0.3*J394)+35),"")))</f>
        <v/>
      </c>
      <c r="CL394" s="205" t="str">
        <f t="shared" si="374"/>
        <v/>
      </c>
      <c r="CM394" s="208">
        <f t="shared" si="375"/>
        <v>0</v>
      </c>
      <c r="CN394" s="440" t="str">
        <f>IFERROR(IF(N394="60PAY900",ADJ60x(CM394),IF(N394="75PAY450",ADJ75x(CM394),IF(N394="PIPAY900",ADJPoTthick(CM394,CL394),IF(N394="PIPAY450",ADJPoTthin(CM394,CL394),IF(N394="OGFConNEW",ADJPoTogfc(CL394),""))))),"must corr")</f>
        <v/>
      </c>
      <c r="CO394" s="441" t="str">
        <f t="shared" si="376"/>
        <v/>
      </c>
      <c r="CQ394" s="205" t="str">
        <f t="shared" si="377"/>
        <v/>
      </c>
      <c r="CR394" s="205" t="str">
        <f>IF(OR(N394="PIPAY450",N394="PIPAY900",N394="PIOGFCPAY450",N394="75OGFCPAY450"),MRIt(J394,M394,V394,N394),IF(N394="OGFConNEW",MRIt(H394,M394,V394,N394),""))</f>
        <v/>
      </c>
      <c r="CS394" s="205" t="str">
        <f t="shared" si="378"/>
        <v/>
      </c>
      <c r="CT394" s="208" t="str">
        <f t="shared" si="379"/>
        <v/>
      </c>
      <c r="CU394" s="440" t="str">
        <f>IFERROR(IF(N394="60PAY900",ADJ60x(CT394),IF(N394="75PAY450",ADJ75x(CT394),IF(N394="PIPAY900",ADJPoTthick(CT394,CS394),IF(N394="PIPAY450",ADJPoTthin(CT394,CS394),IF(N394="OGFConNEW",ADJPoTogfc(CS394),""))))),"must corr")</f>
        <v/>
      </c>
      <c r="CV394" s="442" t="str">
        <f t="shared" si="380"/>
        <v/>
      </c>
      <c r="CW394" s="443"/>
      <c r="CY394" s="207"/>
      <c r="CZ394" s="444" t="s">
        <v>1876</v>
      </c>
      <c r="DA394" s="445" t="str">
        <f>IFERROR(IF(AZ394=TRUE,corval(CO394,CV394),CO394),CZ394)</f>
        <v/>
      </c>
      <c r="DB394" s="205" t="b">
        <f t="shared" si="381"/>
        <v>0</v>
      </c>
      <c r="DC394" s="205" t="b">
        <f t="shared" si="382"/>
        <v>1</v>
      </c>
      <c r="DD394" s="205" t="b">
        <f t="shared" si="383"/>
        <v>1</v>
      </c>
      <c r="DE394" s="446" t="str">
        <f t="shared" si="384"/>
        <v/>
      </c>
      <c r="DG394" s="208" t="str">
        <f t="shared" si="385"/>
        <v/>
      </c>
      <c r="DH394" s="208">
        <f t="shared" si="386"/>
        <v>0</v>
      </c>
      <c r="DI394" s="205" t="e">
        <f t="shared" si="387"/>
        <v>#VALUE!</v>
      </c>
      <c r="DJ394" s="205" t="e">
        <f t="shared" si="388"/>
        <v>#VALUE!</v>
      </c>
      <c r="DK394" s="205" t="e">
        <f t="shared" si="389"/>
        <v>#VALUE!</v>
      </c>
      <c r="DM394" s="208">
        <f t="shared" si="390"/>
        <v>0</v>
      </c>
      <c r="DN394" s="208">
        <f t="shared" si="391"/>
        <v>0</v>
      </c>
      <c r="DO394" s="205">
        <f t="shared" si="392"/>
        <v>75</v>
      </c>
      <c r="DP394" s="205">
        <f t="shared" si="393"/>
        <v>0</v>
      </c>
      <c r="DQ394" s="446" t="e">
        <f t="shared" ca="1" si="394"/>
        <v>#NAME?</v>
      </c>
      <c r="DR394" s="446" t="e">
        <f t="shared" ca="1" si="395"/>
        <v>#NAME?</v>
      </c>
      <c r="DT394" s="208">
        <f t="shared" si="396"/>
        <v>0</v>
      </c>
      <c r="DU394" s="446" t="e">
        <f t="shared" ca="1" si="397"/>
        <v>#NAME?</v>
      </c>
      <c r="DV394" s="446" t="e">
        <f t="shared" ca="1" si="398"/>
        <v>#NAME?</v>
      </c>
    </row>
    <row r="395" spans="1:126" ht="15" customHeight="1" x14ac:dyDescent="0.25">
      <c r="A395" s="448" t="str">
        <f>IFERROR(ROUNDUP(IF(OR(N395="PIPAY450",N395="PIPAY900"),MRIt(J395,M395,V395,N395),IF(N395="PIOGFCPAY450",MAX(60,(0.3*J395)+35),"")),1),"")</f>
        <v/>
      </c>
      <c r="B395" s="413">
        <v>373</v>
      </c>
      <c r="C395" s="414"/>
      <c r="D395" s="449"/>
      <c r="E395" s="416" t="str">
        <f>IF('EXIST IP'!A374="","",'EXIST IP'!A374)</f>
        <v/>
      </c>
      <c r="F395" s="450" t="str">
        <f>IF('EXIST IP'!B374="","",'EXIST IP'!B374)</f>
        <v/>
      </c>
      <c r="G395" s="450" t="str">
        <f>IF('EXIST IP'!C374="","",'EXIST IP'!C374)</f>
        <v/>
      </c>
      <c r="H395" s="418" t="str">
        <f>IF('EXIST IP'!D374="","",'EXIST IP'!D374)</f>
        <v/>
      </c>
      <c r="I395" s="451" t="str">
        <f>IF(BASELINE!D374="","",BASELINE!D374)</f>
        <v/>
      </c>
      <c r="J395" s="420"/>
      <c r="K395" s="421"/>
      <c r="L395" s="422" t="str">
        <f>IF(FINAL!D374=0,"",FINAL!D374)</f>
        <v/>
      </c>
      <c r="M395" s="421"/>
      <c r="N395" s="421"/>
      <c r="O395" s="421"/>
      <c r="P395" s="423" t="str">
        <f t="shared" si="362"/>
        <v/>
      </c>
      <c r="Q395" s="424" t="str">
        <f t="shared" si="363"/>
        <v/>
      </c>
      <c r="R395" s="456"/>
      <c r="S395" s="452" t="str">
        <f t="shared" si="339"/>
        <v/>
      </c>
      <c r="T395" s="427" t="str">
        <f>IF(OR(BASELINE!I374&gt;BASELINE!J374,FINAL!I374&gt;FINAL!J374),"M.D.","")</f>
        <v/>
      </c>
      <c r="U395" s="428" t="str">
        <f t="shared" si="364"/>
        <v/>
      </c>
      <c r="V395" s="429" t="str">
        <f t="shared" si="365"/>
        <v/>
      </c>
      <c r="W395" s="429" t="str">
        <f t="shared" si="366"/>
        <v/>
      </c>
      <c r="X395" s="430" t="str">
        <f t="shared" si="340"/>
        <v/>
      </c>
      <c r="Y395" s="429" t="str">
        <f t="shared" si="341"/>
        <v/>
      </c>
      <c r="Z395" s="429" t="str">
        <f t="shared" si="342"/>
        <v/>
      </c>
      <c r="AA395" s="429" t="str">
        <f t="shared" si="343"/>
        <v/>
      </c>
      <c r="AB395" s="429" t="str">
        <f t="shared" si="344"/>
        <v/>
      </c>
      <c r="AC395" s="429" t="str">
        <f t="shared" si="345"/>
        <v/>
      </c>
      <c r="AD395" s="429" t="str">
        <f t="shared" si="346"/>
        <v/>
      </c>
      <c r="AE395" s="429" t="str">
        <f t="shared" si="367"/>
        <v/>
      </c>
      <c r="AF395" s="429" t="str">
        <f t="shared" si="357"/>
        <v/>
      </c>
      <c r="AG395" s="429" t="str">
        <f t="shared" si="347"/>
        <v/>
      </c>
      <c r="AH395" s="429" t="str">
        <f t="shared" si="348"/>
        <v/>
      </c>
      <c r="AI395" s="431" t="str">
        <f t="shared" si="358"/>
        <v/>
      </c>
      <c r="AJ395" s="429" t="str">
        <f t="shared" si="368"/>
        <v/>
      </c>
      <c r="AK395" s="429" t="str">
        <f t="shared" si="369"/>
        <v/>
      </c>
      <c r="AL395" s="429" t="str">
        <f t="shared" si="370"/>
        <v/>
      </c>
      <c r="AM395" s="429" t="str">
        <f t="shared" si="371"/>
        <v/>
      </c>
      <c r="AN395" s="432"/>
      <c r="AO395" s="432"/>
      <c r="AP395" s="205"/>
      <c r="AQ395" s="205"/>
      <c r="AR395" s="205"/>
      <c r="AS395" s="205"/>
      <c r="AT395" s="205"/>
      <c r="AU395" s="205"/>
      <c r="AV395" s="205"/>
      <c r="AW395" s="205"/>
      <c r="AX395" s="205"/>
      <c r="AY395" s="205"/>
      <c r="AZ395" s="432"/>
      <c r="BU395" s="152">
        <v>373</v>
      </c>
      <c r="BV395" s="433" t="str">
        <f t="shared" si="359"/>
        <v/>
      </c>
      <c r="BW395" s="433" t="str">
        <f t="shared" si="360"/>
        <v/>
      </c>
      <c r="BX395" s="434" t="str">
        <f t="shared" si="361"/>
        <v/>
      </c>
      <c r="BY395" s="205" t="str">
        <f t="shared" si="349"/>
        <v/>
      </c>
      <c r="BZ395" s="205" t="str">
        <f t="shared" si="350"/>
        <v/>
      </c>
      <c r="CA395" s="207" t="str">
        <f t="shared" si="351"/>
        <v/>
      </c>
      <c r="CB395" s="453" t="str">
        <f>IF(BY395="","",COUNTIF(BY$23:BY394,"&lt;1")+1)</f>
        <v/>
      </c>
      <c r="CC395" s="205" t="str">
        <f t="shared" si="352"/>
        <v/>
      </c>
      <c r="CD395" s="436" t="str">
        <f t="shared" si="353"/>
        <v/>
      </c>
      <c r="CE395" s="433" t="str">
        <f t="shared" si="356"/>
        <v/>
      </c>
      <c r="CF395" s="438" t="str">
        <f t="shared" si="354"/>
        <v/>
      </c>
      <c r="CG395" s="433" t="str">
        <f t="shared" si="355"/>
        <v/>
      </c>
      <c r="CH395" s="439"/>
      <c r="CI395" s="205" t="str">
        <f t="shared" si="372"/>
        <v/>
      </c>
      <c r="CJ395" s="205" t="str">
        <f t="shared" si="373"/>
        <v/>
      </c>
      <c r="CK395" s="205" t="str">
        <f>IF(OR(N395="PIPAY450",N395="PIPAY900"),MRIt(J395,M395,V395,N395),IF(N395="OGFConNEW",MRIt(H395,M395,V395,N395),IF(N395="PIOGFCPAY450",MAX(60,(0.3*J395)+35),"")))</f>
        <v/>
      </c>
      <c r="CL395" s="205" t="str">
        <f t="shared" si="374"/>
        <v/>
      </c>
      <c r="CM395" s="208">
        <f t="shared" si="375"/>
        <v>0</v>
      </c>
      <c r="CN395" s="440" t="str">
        <f>IFERROR(IF(N395="60PAY900",ADJ60x(CM395),IF(N395="75PAY450",ADJ75x(CM395),IF(N395="PIPAY900",ADJPoTthick(CM395,CL395),IF(N395="PIPAY450",ADJPoTthin(CM395,CL395),IF(N395="OGFConNEW",ADJPoTogfc(CL395),""))))),"must corr")</f>
        <v/>
      </c>
      <c r="CO395" s="441" t="str">
        <f t="shared" si="376"/>
        <v/>
      </c>
      <c r="CQ395" s="205" t="str">
        <f t="shared" si="377"/>
        <v/>
      </c>
      <c r="CR395" s="205" t="str">
        <f>IF(OR(N395="PIPAY450",N395="PIPAY900",N395="PIOGFCPAY450",N395="75OGFCPAY450"),MRIt(J395,M395,V395,N395),IF(N395="OGFConNEW",MRIt(H395,M395,V395,N395),""))</f>
        <v/>
      </c>
      <c r="CS395" s="205" t="str">
        <f t="shared" si="378"/>
        <v/>
      </c>
      <c r="CT395" s="208" t="str">
        <f t="shared" si="379"/>
        <v/>
      </c>
      <c r="CU395" s="440" t="str">
        <f>IFERROR(IF(N395="60PAY900",ADJ60x(CT395),IF(N395="75PAY450",ADJ75x(CT395),IF(N395="PIPAY900",ADJPoTthick(CT395,CS395),IF(N395="PIPAY450",ADJPoTthin(CT395,CS395),IF(N395="OGFConNEW",ADJPoTogfc(CS395),""))))),"must corr")</f>
        <v/>
      </c>
      <c r="CV395" s="442" t="str">
        <f t="shared" si="380"/>
        <v/>
      </c>
      <c r="CW395" s="443"/>
      <c r="CY395" s="207"/>
      <c r="CZ395" s="444" t="s">
        <v>1876</v>
      </c>
      <c r="DA395" s="445" t="str">
        <f>IFERROR(IF(AZ395=TRUE,corval(CO395,CV395),CO395),CZ395)</f>
        <v/>
      </c>
      <c r="DB395" s="205" t="b">
        <f t="shared" si="381"/>
        <v>0</v>
      </c>
      <c r="DC395" s="205" t="b">
        <f t="shared" si="382"/>
        <v>1</v>
      </c>
      <c r="DD395" s="205" t="b">
        <f t="shared" si="383"/>
        <v>1</v>
      </c>
      <c r="DE395" s="446" t="str">
        <f t="shared" si="384"/>
        <v/>
      </c>
      <c r="DG395" s="208" t="str">
        <f t="shared" si="385"/>
        <v/>
      </c>
      <c r="DH395" s="208">
        <f t="shared" si="386"/>
        <v>0</v>
      </c>
      <c r="DI395" s="205" t="e">
        <f t="shared" si="387"/>
        <v>#VALUE!</v>
      </c>
      <c r="DJ395" s="205" t="e">
        <f t="shared" si="388"/>
        <v>#VALUE!</v>
      </c>
      <c r="DK395" s="205" t="e">
        <f t="shared" si="389"/>
        <v>#VALUE!</v>
      </c>
      <c r="DM395" s="208">
        <f t="shared" si="390"/>
        <v>0</v>
      </c>
      <c r="DN395" s="208">
        <f t="shared" si="391"/>
        <v>0</v>
      </c>
      <c r="DO395" s="205">
        <f t="shared" si="392"/>
        <v>75</v>
      </c>
      <c r="DP395" s="205">
        <f t="shared" si="393"/>
        <v>0</v>
      </c>
      <c r="DQ395" s="446" t="e">
        <f t="shared" ca="1" si="394"/>
        <v>#NAME?</v>
      </c>
      <c r="DR395" s="446" t="e">
        <f t="shared" ca="1" si="395"/>
        <v>#NAME?</v>
      </c>
      <c r="DT395" s="208">
        <f t="shared" si="396"/>
        <v>0</v>
      </c>
      <c r="DU395" s="446" t="e">
        <f t="shared" ca="1" si="397"/>
        <v>#NAME?</v>
      </c>
      <c r="DV395" s="446" t="e">
        <f t="shared" ca="1" si="398"/>
        <v>#NAME?</v>
      </c>
    </row>
    <row r="396" spans="1:126" ht="16.5" thickBot="1" x14ac:dyDescent="0.3">
      <c r="A396" s="448" t="str">
        <f>IFERROR(ROUNDUP(IF(OR(N396="PIPAY450",N396="PIPAY900"),MRIt(J396,M396,V396,N396),IF(N396="PIOGFCPAY450",MAX(60,(0.3*J396)+35),"")),1),"")</f>
        <v/>
      </c>
      <c r="B396" s="413">
        <v>374</v>
      </c>
      <c r="C396" s="414"/>
      <c r="D396" s="449"/>
      <c r="E396" s="457" t="str">
        <f>IF('EXIST IP'!A375="","",'EXIST IP'!A375)</f>
        <v/>
      </c>
      <c r="F396" s="458" t="str">
        <f>IF('EXIST IP'!B375="","",'EXIST IP'!B375)</f>
        <v/>
      </c>
      <c r="G396" s="458" t="str">
        <f>IF('EXIST IP'!C375="","",'EXIST IP'!C375)</f>
        <v/>
      </c>
      <c r="H396" s="459" t="str">
        <f>IF('EXIST IP'!D375="","",'EXIST IP'!D375)</f>
        <v/>
      </c>
      <c r="I396" s="460" t="str">
        <f>IF(BASELINE!D375="","",BASELINE!D375)</f>
        <v/>
      </c>
      <c r="J396" s="420"/>
      <c r="K396" s="421"/>
      <c r="L396" s="422" t="str">
        <f>IF(FINAL!D375=0,"",FINAL!D375)</f>
        <v/>
      </c>
      <c r="M396" s="421"/>
      <c r="N396" s="421"/>
      <c r="O396" s="421"/>
      <c r="P396" s="423" t="str">
        <f t="shared" si="362"/>
        <v/>
      </c>
      <c r="Q396" s="424" t="str">
        <f t="shared" si="363"/>
        <v/>
      </c>
      <c r="R396" s="456"/>
      <c r="S396" s="452" t="str">
        <f t="shared" si="339"/>
        <v/>
      </c>
      <c r="T396" s="427" t="str">
        <f>IF(OR(BASELINE!I375&gt;BASELINE!J375,FINAL!I375&gt;FINAL!J375),"M.D.","")</f>
        <v/>
      </c>
      <c r="U396" s="428" t="str">
        <f t="shared" si="364"/>
        <v/>
      </c>
      <c r="V396" s="429" t="str">
        <f t="shared" si="365"/>
        <v/>
      </c>
      <c r="W396" s="429" t="str">
        <f t="shared" si="366"/>
        <v/>
      </c>
      <c r="X396" s="430" t="str">
        <f t="shared" si="340"/>
        <v/>
      </c>
      <c r="Y396" s="429" t="str">
        <f t="shared" si="341"/>
        <v/>
      </c>
      <c r="Z396" s="429" t="str">
        <f t="shared" si="342"/>
        <v/>
      </c>
      <c r="AA396" s="429" t="str">
        <f t="shared" si="343"/>
        <v/>
      </c>
      <c r="AB396" s="429" t="str">
        <f t="shared" si="344"/>
        <v/>
      </c>
      <c r="AC396" s="429" t="str">
        <f t="shared" si="345"/>
        <v/>
      </c>
      <c r="AD396" s="429" t="str">
        <f t="shared" si="346"/>
        <v/>
      </c>
      <c r="AE396" s="429" t="str">
        <f t="shared" si="367"/>
        <v/>
      </c>
      <c r="AF396" s="429" t="str">
        <f t="shared" si="357"/>
        <v/>
      </c>
      <c r="AG396" s="429" t="str">
        <f t="shared" si="347"/>
        <v/>
      </c>
      <c r="AH396" s="429" t="str">
        <f t="shared" si="348"/>
        <v/>
      </c>
      <c r="AI396" s="431" t="str">
        <f t="shared" si="358"/>
        <v/>
      </c>
      <c r="AJ396" s="429" t="str">
        <f t="shared" si="368"/>
        <v/>
      </c>
      <c r="AK396" s="429" t="str">
        <f t="shared" si="369"/>
        <v/>
      </c>
      <c r="AL396" s="429" t="str">
        <f t="shared" si="370"/>
        <v/>
      </c>
      <c r="AM396" s="429" t="str">
        <f t="shared" si="371"/>
        <v/>
      </c>
      <c r="AN396" s="432"/>
      <c r="AO396" s="432"/>
      <c r="AP396" s="205"/>
      <c r="AQ396" s="205"/>
      <c r="AR396" s="205"/>
      <c r="AS396" s="205"/>
      <c r="AT396" s="205"/>
      <c r="AU396" s="205"/>
      <c r="AV396" s="205"/>
      <c r="AW396" s="205"/>
      <c r="AX396" s="205"/>
      <c r="AY396" s="205"/>
      <c r="AZ396" s="432"/>
      <c r="BU396" s="152">
        <v>374</v>
      </c>
      <c r="BV396" s="433" t="str">
        <f t="shared" si="359"/>
        <v/>
      </c>
      <c r="BW396" s="433" t="str">
        <f t="shared" si="360"/>
        <v/>
      </c>
      <c r="BX396" s="434" t="str">
        <f t="shared" si="361"/>
        <v/>
      </c>
      <c r="BY396" s="205" t="str">
        <f t="shared" si="349"/>
        <v/>
      </c>
      <c r="BZ396" s="205" t="str">
        <f t="shared" si="350"/>
        <v/>
      </c>
      <c r="CA396" s="207" t="str">
        <f t="shared" si="351"/>
        <v/>
      </c>
      <c r="CB396" s="453" t="str">
        <f>IF(BY396="","",COUNTIF(BY$23:BY395,"&lt;1")+1)</f>
        <v/>
      </c>
      <c r="CC396" s="205" t="str">
        <f t="shared" si="352"/>
        <v/>
      </c>
      <c r="CD396" s="436" t="str">
        <f t="shared" si="353"/>
        <v/>
      </c>
      <c r="CE396" s="433" t="str">
        <f t="shared" si="356"/>
        <v/>
      </c>
      <c r="CF396" s="438" t="str">
        <f t="shared" si="354"/>
        <v/>
      </c>
      <c r="CG396" s="433" t="str">
        <f t="shared" si="355"/>
        <v/>
      </c>
      <c r="CH396" s="439"/>
      <c r="CI396" s="205" t="str">
        <f t="shared" si="372"/>
        <v/>
      </c>
      <c r="CJ396" s="205" t="str">
        <f t="shared" si="373"/>
        <v/>
      </c>
      <c r="CK396" s="205" t="str">
        <f>IF(OR(N396="PIPAY450",N396="PIPAY900"),MRIt(J396,M396,V396,N396),IF(N396="OGFConNEW",MRIt(H396,M396,V396,N396),IF(N396="PIOGFCPAY450",MAX(60,(0.3*J396)+35),"")))</f>
        <v/>
      </c>
      <c r="CL396" s="205" t="str">
        <f t="shared" si="374"/>
        <v/>
      </c>
      <c r="CM396" s="208">
        <f t="shared" si="375"/>
        <v>0</v>
      </c>
      <c r="CN396" s="440" t="str">
        <f>IFERROR(IF(N396="60PAY900",ADJ60x(CM396),IF(N396="75PAY450",ADJ75x(CM396),IF(N396="PIPAY900",ADJPoTthick(CM396,CL396),IF(N396="PIPAY450",ADJPoTthin(CM396,CL396),IF(N396="OGFConNEW",ADJPoTogfc(CL396),""))))),"must corr")</f>
        <v/>
      </c>
      <c r="CO396" s="441" t="str">
        <f t="shared" si="376"/>
        <v/>
      </c>
      <c r="CQ396" s="205" t="str">
        <f t="shared" si="377"/>
        <v/>
      </c>
      <c r="CR396" s="205" t="str">
        <f>IF(OR(N396="PIPAY450",N396="PIPAY900",N396="PIOGFCPAY450",N396="75OGFCPAY450"),MRIt(J396,M396,V396,N396),IF(N396="OGFConNEW",MRIt(H396,M396,V396,N396),""))</f>
        <v/>
      </c>
      <c r="CS396" s="205" t="str">
        <f t="shared" si="378"/>
        <v/>
      </c>
      <c r="CT396" s="208" t="str">
        <f t="shared" si="379"/>
        <v/>
      </c>
      <c r="CU396" s="440" t="str">
        <f>IFERROR(IF(N396="60PAY900",ADJ60x(CT396),IF(N396="75PAY450",ADJ75x(CT396),IF(N396="PIPAY900",ADJPoTthick(CT396,CS396),IF(N396="PIPAY450",ADJPoTthin(CT396,CS396),IF(N396="OGFConNEW",ADJPoTogfc(CS396),""))))),"must corr")</f>
        <v/>
      </c>
      <c r="CV396" s="442" t="str">
        <f t="shared" si="380"/>
        <v/>
      </c>
      <c r="CW396" s="443"/>
      <c r="CY396" s="207"/>
      <c r="CZ396" s="444" t="s">
        <v>1876</v>
      </c>
      <c r="DA396" s="445" t="str">
        <f>IFERROR(IF(AZ396=TRUE,corval(CO396,CV396),CO396),CZ396)</f>
        <v/>
      </c>
      <c r="DB396" s="205" t="b">
        <f t="shared" si="381"/>
        <v>0</v>
      </c>
      <c r="DC396" s="205" t="b">
        <f t="shared" si="382"/>
        <v>1</v>
      </c>
      <c r="DD396" s="205" t="b">
        <f t="shared" si="383"/>
        <v>1</v>
      </c>
      <c r="DE396" s="446" t="str">
        <f t="shared" si="384"/>
        <v/>
      </c>
      <c r="DG396" s="208" t="str">
        <f t="shared" si="385"/>
        <v/>
      </c>
      <c r="DH396" s="208">
        <f t="shared" si="386"/>
        <v>0</v>
      </c>
      <c r="DI396" s="205" t="e">
        <f t="shared" si="387"/>
        <v>#VALUE!</v>
      </c>
      <c r="DJ396" s="205" t="e">
        <f t="shared" si="388"/>
        <v>#VALUE!</v>
      </c>
      <c r="DK396" s="205" t="e">
        <f t="shared" si="389"/>
        <v>#VALUE!</v>
      </c>
      <c r="DM396" s="208">
        <f t="shared" si="390"/>
        <v>0</v>
      </c>
      <c r="DN396" s="208">
        <f t="shared" si="391"/>
        <v>0</v>
      </c>
      <c r="DO396" s="205">
        <f t="shared" si="392"/>
        <v>75</v>
      </c>
      <c r="DP396" s="205">
        <f t="shared" si="393"/>
        <v>0</v>
      </c>
      <c r="DQ396" s="446" t="e">
        <f t="shared" ca="1" si="394"/>
        <v>#NAME?</v>
      </c>
      <c r="DR396" s="446" t="e">
        <f t="shared" ca="1" si="395"/>
        <v>#NAME?</v>
      </c>
      <c r="DT396" s="208">
        <f t="shared" si="396"/>
        <v>0</v>
      </c>
      <c r="DU396" s="446" t="e">
        <f t="shared" ca="1" si="397"/>
        <v>#NAME?</v>
      </c>
      <c r="DV396" s="446" t="e">
        <f t="shared" ca="1" si="398"/>
        <v>#NAME?</v>
      </c>
    </row>
    <row r="397" spans="1:126" ht="15.75" x14ac:dyDescent="0.25">
      <c r="A397" s="448" t="str">
        <f>IFERROR(ROUNDUP(IF(OR(N397="PIPAY450",N397="PIPAY900"),MRIt(J397,M397,V397,N397),IF(N397="PIOGFCPAY450",MAX(60,(0.3*J397)+35),"")),1),"")</f>
        <v/>
      </c>
      <c r="B397" s="413">
        <v>375</v>
      </c>
      <c r="C397" s="414"/>
      <c r="D397" s="449"/>
      <c r="E397" s="416" t="str">
        <f>IF('EXIST IP'!A376="","",'EXIST IP'!A376)</f>
        <v/>
      </c>
      <c r="F397" s="450" t="str">
        <f>IF('EXIST IP'!B376="","",'EXIST IP'!B376)</f>
        <v/>
      </c>
      <c r="G397" s="450" t="str">
        <f>IF('EXIST IP'!C376="","",'EXIST IP'!C376)</f>
        <v/>
      </c>
      <c r="H397" s="418" t="str">
        <f>IF('EXIST IP'!D376="","",'EXIST IP'!D376)</f>
        <v/>
      </c>
      <c r="I397" s="451" t="str">
        <f>IF(BASELINE!D376="","",BASELINE!D376)</f>
        <v/>
      </c>
      <c r="J397" s="420"/>
      <c r="K397" s="421"/>
      <c r="L397" s="422" t="str">
        <f>IF(FINAL!D376=0,"",FINAL!D376)</f>
        <v/>
      </c>
      <c r="M397" s="421"/>
      <c r="N397" s="421"/>
      <c r="O397" s="421"/>
      <c r="P397" s="423" t="str">
        <f t="shared" si="362"/>
        <v/>
      </c>
      <c r="Q397" s="424" t="str">
        <f t="shared" si="363"/>
        <v/>
      </c>
      <c r="R397" s="456"/>
      <c r="S397" s="452" t="str">
        <f t="shared" si="339"/>
        <v/>
      </c>
      <c r="T397" s="427" t="str">
        <f>IF(OR(BASELINE!I376&gt;BASELINE!J376,FINAL!I376&gt;FINAL!J376),"M.D.","")</f>
        <v/>
      </c>
      <c r="U397" s="428" t="str">
        <f t="shared" si="364"/>
        <v/>
      </c>
      <c r="V397" s="429" t="str">
        <f t="shared" si="365"/>
        <v/>
      </c>
      <c r="W397" s="429" t="str">
        <f t="shared" si="366"/>
        <v/>
      </c>
      <c r="X397" s="430" t="str">
        <f t="shared" si="340"/>
        <v/>
      </c>
      <c r="Y397" s="429" t="str">
        <f t="shared" si="341"/>
        <v/>
      </c>
      <c r="Z397" s="429" t="str">
        <f t="shared" si="342"/>
        <v/>
      </c>
      <c r="AA397" s="429" t="str">
        <f t="shared" si="343"/>
        <v/>
      </c>
      <c r="AB397" s="429" t="str">
        <f t="shared" si="344"/>
        <v/>
      </c>
      <c r="AC397" s="429" t="str">
        <f t="shared" si="345"/>
        <v/>
      </c>
      <c r="AD397" s="429" t="str">
        <f t="shared" si="346"/>
        <v/>
      </c>
      <c r="AE397" s="429" t="str">
        <f t="shared" si="367"/>
        <v/>
      </c>
      <c r="AF397" s="429" t="str">
        <f t="shared" si="357"/>
        <v/>
      </c>
      <c r="AG397" s="429" t="str">
        <f t="shared" si="347"/>
        <v/>
      </c>
      <c r="AH397" s="429" t="str">
        <f t="shared" si="348"/>
        <v/>
      </c>
      <c r="AI397" s="431" t="str">
        <f t="shared" si="358"/>
        <v/>
      </c>
      <c r="AJ397" s="429" t="str">
        <f t="shared" si="368"/>
        <v/>
      </c>
      <c r="AK397" s="429" t="str">
        <f t="shared" si="369"/>
        <v/>
      </c>
      <c r="AL397" s="429" t="str">
        <f t="shared" si="370"/>
        <v/>
      </c>
      <c r="AM397" s="429" t="str">
        <f t="shared" si="371"/>
        <v/>
      </c>
      <c r="AN397" s="432"/>
      <c r="AO397" s="432"/>
      <c r="AP397" s="205"/>
      <c r="AQ397" s="205"/>
      <c r="AR397" s="205"/>
      <c r="AS397" s="205"/>
      <c r="AT397" s="205"/>
      <c r="AU397" s="205"/>
      <c r="AV397" s="205"/>
      <c r="AW397" s="205"/>
      <c r="AX397" s="205"/>
      <c r="AY397" s="205"/>
      <c r="AZ397" s="432"/>
      <c r="BU397" s="152">
        <v>375</v>
      </c>
      <c r="BV397" s="433" t="str">
        <f t="shared" si="359"/>
        <v/>
      </c>
      <c r="BW397" s="433" t="str">
        <f t="shared" si="360"/>
        <v/>
      </c>
      <c r="BX397" s="434" t="str">
        <f t="shared" si="361"/>
        <v/>
      </c>
      <c r="BY397" s="205" t="str">
        <f t="shared" si="349"/>
        <v/>
      </c>
      <c r="BZ397" s="205" t="str">
        <f t="shared" si="350"/>
        <v/>
      </c>
      <c r="CA397" s="207" t="str">
        <f t="shared" si="351"/>
        <v/>
      </c>
      <c r="CB397" s="453" t="str">
        <f>IF(BY397="","",COUNTIF(BY$23:BY396,"&lt;1")+1)</f>
        <v/>
      </c>
      <c r="CC397" s="205" t="str">
        <f t="shared" si="352"/>
        <v/>
      </c>
      <c r="CD397" s="436" t="str">
        <f t="shared" si="353"/>
        <v/>
      </c>
      <c r="CE397" s="433" t="str">
        <f t="shared" si="356"/>
        <v/>
      </c>
      <c r="CF397" s="438" t="str">
        <f t="shared" si="354"/>
        <v/>
      </c>
      <c r="CG397" s="433" t="str">
        <f t="shared" si="355"/>
        <v/>
      </c>
      <c r="CH397" s="439"/>
      <c r="CI397" s="205" t="str">
        <f t="shared" si="372"/>
        <v/>
      </c>
      <c r="CJ397" s="205" t="str">
        <f t="shared" si="373"/>
        <v/>
      </c>
      <c r="CK397" s="205" t="str">
        <f>IF(OR(N397="PIPAY450",N397="PIPAY900"),MRIt(J397,M397,V397,N397),IF(N397="OGFConNEW",MRIt(H397,M397,V397,N397),IF(N397="PIOGFCPAY450",MAX(60,(0.3*J397)+35),"")))</f>
        <v/>
      </c>
      <c r="CL397" s="205" t="str">
        <f t="shared" si="374"/>
        <v/>
      </c>
      <c r="CM397" s="208">
        <f t="shared" si="375"/>
        <v>0</v>
      </c>
      <c r="CN397" s="440" t="str">
        <f>IFERROR(IF(N397="60PAY900",ADJ60x(CM397),IF(N397="75PAY450",ADJ75x(CM397),IF(N397="PIPAY900",ADJPoTthick(CM397,CL397),IF(N397="PIPAY450",ADJPoTthin(CM397,CL397),IF(N397="OGFConNEW",ADJPoTogfc(CL397),""))))),"must corr")</f>
        <v/>
      </c>
      <c r="CO397" s="441" t="str">
        <f t="shared" si="376"/>
        <v/>
      </c>
      <c r="CQ397" s="205" t="str">
        <f t="shared" si="377"/>
        <v/>
      </c>
      <c r="CR397" s="205" t="str">
        <f>IF(OR(N397="PIPAY450",N397="PIPAY900",N397="PIOGFCPAY450",N397="75OGFCPAY450"),MRIt(J397,M397,V397,N397),IF(N397="OGFConNEW",MRIt(H397,M397,V397,N397),""))</f>
        <v/>
      </c>
      <c r="CS397" s="205" t="str">
        <f t="shared" si="378"/>
        <v/>
      </c>
      <c r="CT397" s="208" t="str">
        <f t="shared" si="379"/>
        <v/>
      </c>
      <c r="CU397" s="440" t="str">
        <f>IFERROR(IF(N397="60PAY900",ADJ60x(CT397),IF(N397="75PAY450",ADJ75x(CT397),IF(N397="PIPAY900",ADJPoTthick(CT397,CS397),IF(N397="PIPAY450",ADJPoTthin(CT397,CS397),IF(N397="OGFConNEW",ADJPoTogfc(CS397),""))))),"must corr")</f>
        <v/>
      </c>
      <c r="CV397" s="442" t="str">
        <f t="shared" si="380"/>
        <v/>
      </c>
      <c r="CW397" s="443"/>
      <c r="CY397" s="207"/>
      <c r="CZ397" s="444" t="s">
        <v>1876</v>
      </c>
      <c r="DA397" s="445" t="str">
        <f>IFERROR(IF(AZ397=TRUE,corval(CO397,CV397),CO397),CZ397)</f>
        <v/>
      </c>
      <c r="DB397" s="205" t="b">
        <f t="shared" si="381"/>
        <v>0</v>
      </c>
      <c r="DC397" s="205" t="b">
        <f t="shared" si="382"/>
        <v>1</v>
      </c>
      <c r="DD397" s="205" t="b">
        <f t="shared" si="383"/>
        <v>1</v>
      </c>
      <c r="DE397" s="446" t="str">
        <f t="shared" si="384"/>
        <v/>
      </c>
      <c r="DG397" s="208" t="str">
        <f t="shared" si="385"/>
        <v/>
      </c>
      <c r="DH397" s="208">
        <f t="shared" si="386"/>
        <v>0</v>
      </c>
      <c r="DI397" s="205" t="e">
        <f t="shared" si="387"/>
        <v>#VALUE!</v>
      </c>
      <c r="DJ397" s="205" t="e">
        <f t="shared" si="388"/>
        <v>#VALUE!</v>
      </c>
      <c r="DK397" s="205" t="e">
        <f t="shared" si="389"/>
        <v>#VALUE!</v>
      </c>
      <c r="DM397" s="208">
        <f t="shared" si="390"/>
        <v>0</v>
      </c>
      <c r="DN397" s="208">
        <f t="shared" si="391"/>
        <v>0</v>
      </c>
      <c r="DO397" s="205">
        <f t="shared" si="392"/>
        <v>75</v>
      </c>
      <c r="DP397" s="205">
        <f t="shared" si="393"/>
        <v>0</v>
      </c>
      <c r="DQ397" s="446" t="e">
        <f t="shared" ca="1" si="394"/>
        <v>#NAME?</v>
      </c>
      <c r="DR397" s="446" t="e">
        <f t="shared" ca="1" si="395"/>
        <v>#NAME?</v>
      </c>
      <c r="DT397" s="208">
        <f t="shared" si="396"/>
        <v>0</v>
      </c>
      <c r="DU397" s="446" t="e">
        <f t="shared" ca="1" si="397"/>
        <v>#NAME?</v>
      </c>
      <c r="DV397" s="446" t="e">
        <f t="shared" ca="1" si="398"/>
        <v>#NAME?</v>
      </c>
    </row>
    <row r="398" spans="1:126" ht="15.75" customHeight="1" thickBot="1" x14ac:dyDescent="0.3">
      <c r="A398" s="448" t="str">
        <f>IFERROR(ROUNDUP(IF(OR(N398="PIPAY450",N398="PIPAY900"),MRIt(J398,M398,V398,N398),IF(N398="PIOGFCPAY450",MAX(60,(0.3*J398)+35),"")),1),"")</f>
        <v/>
      </c>
      <c r="B398" s="413">
        <v>376</v>
      </c>
      <c r="C398" s="414"/>
      <c r="D398" s="449"/>
      <c r="E398" s="457" t="str">
        <f>IF('EXIST IP'!A377="","",'EXIST IP'!A377)</f>
        <v/>
      </c>
      <c r="F398" s="458" t="str">
        <f>IF('EXIST IP'!B377="","",'EXIST IP'!B377)</f>
        <v/>
      </c>
      <c r="G398" s="458" t="str">
        <f>IF('EXIST IP'!C377="","",'EXIST IP'!C377)</f>
        <v/>
      </c>
      <c r="H398" s="459" t="str">
        <f>IF('EXIST IP'!D377="","",'EXIST IP'!D377)</f>
        <v/>
      </c>
      <c r="I398" s="460" t="str">
        <f>IF(BASELINE!D377="","",BASELINE!D377)</f>
        <v/>
      </c>
      <c r="J398" s="420"/>
      <c r="K398" s="421"/>
      <c r="L398" s="422" t="str">
        <f>IF(FINAL!D377=0,"",FINAL!D377)</f>
        <v/>
      </c>
      <c r="M398" s="421"/>
      <c r="N398" s="421"/>
      <c r="O398" s="421"/>
      <c r="P398" s="423" t="str">
        <f t="shared" si="362"/>
        <v/>
      </c>
      <c r="Q398" s="424" t="str">
        <f t="shared" si="363"/>
        <v/>
      </c>
      <c r="R398" s="456"/>
      <c r="S398" s="452" t="str">
        <f t="shared" si="339"/>
        <v/>
      </c>
      <c r="T398" s="427" t="str">
        <f>IF(OR(BASELINE!I377&gt;BASELINE!J377,FINAL!I377&gt;FINAL!J377),"M.D.","")</f>
        <v/>
      </c>
      <c r="U398" s="428" t="str">
        <f t="shared" si="364"/>
        <v/>
      </c>
      <c r="V398" s="429" t="str">
        <f t="shared" si="365"/>
        <v/>
      </c>
      <c r="W398" s="429" t="str">
        <f t="shared" si="366"/>
        <v/>
      </c>
      <c r="X398" s="430" t="str">
        <f t="shared" si="340"/>
        <v/>
      </c>
      <c r="Y398" s="429" t="str">
        <f t="shared" si="341"/>
        <v/>
      </c>
      <c r="Z398" s="429" t="str">
        <f t="shared" si="342"/>
        <v/>
      </c>
      <c r="AA398" s="429" t="str">
        <f t="shared" si="343"/>
        <v/>
      </c>
      <c r="AB398" s="429" t="str">
        <f t="shared" si="344"/>
        <v/>
      </c>
      <c r="AC398" s="429" t="str">
        <f t="shared" si="345"/>
        <v/>
      </c>
      <c r="AD398" s="429" t="str">
        <f t="shared" si="346"/>
        <v/>
      </c>
      <c r="AE398" s="429" t="str">
        <f t="shared" si="367"/>
        <v/>
      </c>
      <c r="AF398" s="429" t="str">
        <f t="shared" si="357"/>
        <v/>
      </c>
      <c r="AG398" s="429" t="str">
        <f t="shared" si="347"/>
        <v/>
      </c>
      <c r="AH398" s="429" t="str">
        <f t="shared" si="348"/>
        <v/>
      </c>
      <c r="AI398" s="431" t="str">
        <f t="shared" si="358"/>
        <v/>
      </c>
      <c r="AJ398" s="429" t="str">
        <f t="shared" si="368"/>
        <v/>
      </c>
      <c r="AK398" s="429" t="str">
        <f t="shared" si="369"/>
        <v/>
      </c>
      <c r="AL398" s="429" t="str">
        <f t="shared" si="370"/>
        <v/>
      </c>
      <c r="AM398" s="429" t="str">
        <f t="shared" si="371"/>
        <v/>
      </c>
      <c r="AN398" s="432"/>
      <c r="AO398" s="432"/>
      <c r="AP398" s="205"/>
      <c r="AQ398" s="205"/>
      <c r="AR398" s="205"/>
      <c r="AS398" s="205"/>
      <c r="AT398" s="205"/>
      <c r="AU398" s="205"/>
      <c r="AV398" s="205"/>
      <c r="AW398" s="205"/>
      <c r="AX398" s="205"/>
      <c r="AY398" s="205"/>
      <c r="AZ398" s="432"/>
      <c r="BU398" s="152">
        <v>376</v>
      </c>
      <c r="BV398" s="433" t="str">
        <f t="shared" si="359"/>
        <v/>
      </c>
      <c r="BW398" s="433" t="str">
        <f t="shared" si="360"/>
        <v/>
      </c>
      <c r="BX398" s="434" t="str">
        <f t="shared" si="361"/>
        <v/>
      </c>
      <c r="BY398" s="205" t="str">
        <f t="shared" si="349"/>
        <v/>
      </c>
      <c r="BZ398" s="205" t="str">
        <f t="shared" si="350"/>
        <v/>
      </c>
      <c r="CA398" s="207" t="str">
        <f t="shared" si="351"/>
        <v/>
      </c>
      <c r="CB398" s="453" t="str">
        <f>IF(BY398="","",COUNTIF(BY$23:BY397,"&lt;1")+1)</f>
        <v/>
      </c>
      <c r="CC398" s="205" t="str">
        <f t="shared" si="352"/>
        <v/>
      </c>
      <c r="CD398" s="436" t="str">
        <f t="shared" si="353"/>
        <v/>
      </c>
      <c r="CE398" s="433" t="str">
        <f t="shared" si="356"/>
        <v/>
      </c>
      <c r="CF398" s="438" t="str">
        <f t="shared" si="354"/>
        <v/>
      </c>
      <c r="CG398" s="433" t="str">
        <f t="shared" si="355"/>
        <v/>
      </c>
      <c r="CH398" s="439"/>
      <c r="CI398" s="205" t="str">
        <f t="shared" si="372"/>
        <v/>
      </c>
      <c r="CJ398" s="205" t="str">
        <f t="shared" si="373"/>
        <v/>
      </c>
      <c r="CK398" s="205" t="str">
        <f>IF(OR(N398="PIPAY450",N398="PIPAY900"),MRIt(J398,M398,V398,N398),IF(N398="OGFConNEW",MRIt(H398,M398,V398,N398),IF(N398="PIOGFCPAY450",MAX(60,(0.3*J398)+35),"")))</f>
        <v/>
      </c>
      <c r="CL398" s="205" t="str">
        <f t="shared" si="374"/>
        <v/>
      </c>
      <c r="CM398" s="208">
        <f t="shared" si="375"/>
        <v>0</v>
      </c>
      <c r="CN398" s="440" t="str">
        <f>IFERROR(IF(N398="60PAY900",ADJ60x(CM398),IF(N398="75PAY450",ADJ75x(CM398),IF(N398="PIPAY900",ADJPoTthick(CM398,CL398),IF(N398="PIPAY450",ADJPoTthin(CM398,CL398),IF(N398="OGFConNEW",ADJPoTogfc(CL398),""))))),"must corr")</f>
        <v/>
      </c>
      <c r="CO398" s="441" t="str">
        <f t="shared" si="376"/>
        <v/>
      </c>
      <c r="CQ398" s="205" t="str">
        <f t="shared" si="377"/>
        <v/>
      </c>
      <c r="CR398" s="205" t="str">
        <f>IF(OR(N398="PIPAY450",N398="PIPAY900",N398="PIOGFCPAY450",N398="75OGFCPAY450"),MRIt(J398,M398,V398,N398),IF(N398="OGFConNEW",MRIt(H398,M398,V398,N398),""))</f>
        <v/>
      </c>
      <c r="CS398" s="205" t="str">
        <f t="shared" si="378"/>
        <v/>
      </c>
      <c r="CT398" s="208" t="str">
        <f t="shared" si="379"/>
        <v/>
      </c>
      <c r="CU398" s="440" t="str">
        <f>IFERROR(IF(N398="60PAY900",ADJ60x(CT398),IF(N398="75PAY450",ADJ75x(CT398),IF(N398="PIPAY900",ADJPoTthick(CT398,CS398),IF(N398="PIPAY450",ADJPoTthin(CT398,CS398),IF(N398="OGFConNEW",ADJPoTogfc(CS398),""))))),"must corr")</f>
        <v/>
      </c>
      <c r="CV398" s="442" t="str">
        <f t="shared" si="380"/>
        <v/>
      </c>
      <c r="CW398" s="443"/>
      <c r="CY398" s="207"/>
      <c r="CZ398" s="444" t="s">
        <v>1876</v>
      </c>
      <c r="DA398" s="445" t="str">
        <f>IFERROR(IF(AZ398=TRUE,corval(CO398,CV398),CO398),CZ398)</f>
        <v/>
      </c>
      <c r="DB398" s="205" t="b">
        <f t="shared" si="381"/>
        <v>0</v>
      </c>
      <c r="DC398" s="205" t="b">
        <f t="shared" si="382"/>
        <v>1</v>
      </c>
      <c r="DD398" s="205" t="b">
        <f t="shared" si="383"/>
        <v>1</v>
      </c>
      <c r="DE398" s="446" t="str">
        <f t="shared" si="384"/>
        <v/>
      </c>
      <c r="DG398" s="208" t="str">
        <f t="shared" si="385"/>
        <v/>
      </c>
      <c r="DH398" s="208">
        <f t="shared" si="386"/>
        <v>0</v>
      </c>
      <c r="DI398" s="205" t="e">
        <f t="shared" si="387"/>
        <v>#VALUE!</v>
      </c>
      <c r="DJ398" s="205" t="e">
        <f t="shared" si="388"/>
        <v>#VALUE!</v>
      </c>
      <c r="DK398" s="205" t="e">
        <f t="shared" si="389"/>
        <v>#VALUE!</v>
      </c>
      <c r="DM398" s="208">
        <f t="shared" si="390"/>
        <v>0</v>
      </c>
      <c r="DN398" s="208">
        <f t="shared" si="391"/>
        <v>0</v>
      </c>
      <c r="DO398" s="205">
        <f t="shared" si="392"/>
        <v>75</v>
      </c>
      <c r="DP398" s="205">
        <f t="shared" si="393"/>
        <v>0</v>
      </c>
      <c r="DQ398" s="446" t="e">
        <f t="shared" ca="1" si="394"/>
        <v>#NAME?</v>
      </c>
      <c r="DR398" s="446" t="e">
        <f t="shared" ca="1" si="395"/>
        <v>#NAME?</v>
      </c>
      <c r="DT398" s="208">
        <f t="shared" si="396"/>
        <v>0</v>
      </c>
      <c r="DU398" s="446" t="e">
        <f t="shared" ca="1" si="397"/>
        <v>#NAME?</v>
      </c>
      <c r="DV398" s="446" t="e">
        <f t="shared" ca="1" si="398"/>
        <v>#NAME?</v>
      </c>
    </row>
    <row r="399" spans="1:126" ht="15.75" x14ac:dyDescent="0.25">
      <c r="A399" s="448" t="str">
        <f>IFERROR(ROUNDUP(IF(OR(N399="PIPAY450",N399="PIPAY900"),MRIt(J399,M399,V399,N399),IF(N399="PIOGFCPAY450",MAX(60,(0.3*J399)+35),"")),1),"")</f>
        <v/>
      </c>
      <c r="B399" s="413">
        <v>377</v>
      </c>
      <c r="C399" s="414"/>
      <c r="D399" s="449"/>
      <c r="E399" s="416" t="str">
        <f>IF('EXIST IP'!A378="","",'EXIST IP'!A378)</f>
        <v/>
      </c>
      <c r="F399" s="450" t="str">
        <f>IF('EXIST IP'!B378="","",'EXIST IP'!B378)</f>
        <v/>
      </c>
      <c r="G399" s="450" t="str">
        <f>IF('EXIST IP'!C378="","",'EXIST IP'!C378)</f>
        <v/>
      </c>
      <c r="H399" s="418" t="str">
        <f>IF('EXIST IP'!D378="","",'EXIST IP'!D378)</f>
        <v/>
      </c>
      <c r="I399" s="451" t="str">
        <f>IF(BASELINE!D378="","",BASELINE!D378)</f>
        <v/>
      </c>
      <c r="J399" s="420"/>
      <c r="K399" s="421"/>
      <c r="L399" s="422" t="str">
        <f>IF(FINAL!D378=0,"",FINAL!D378)</f>
        <v/>
      </c>
      <c r="M399" s="421"/>
      <c r="N399" s="421"/>
      <c r="O399" s="421"/>
      <c r="P399" s="423" t="str">
        <f t="shared" si="362"/>
        <v/>
      </c>
      <c r="Q399" s="424" t="str">
        <f t="shared" si="363"/>
        <v/>
      </c>
      <c r="R399" s="456"/>
      <c r="S399" s="452" t="str">
        <f t="shared" ref="S399:S462" si="399">CC399</f>
        <v/>
      </c>
      <c r="T399" s="427" t="str">
        <f>IF(OR(BASELINE!I378&gt;BASELINE!J378,FINAL!I378&gt;FINAL!J378),"M.D.","")</f>
        <v/>
      </c>
      <c r="U399" s="428" t="str">
        <f t="shared" si="364"/>
        <v/>
      </c>
      <c r="V399" s="429" t="str">
        <f t="shared" si="365"/>
        <v/>
      </c>
      <c r="W399" s="429" t="str">
        <f t="shared" si="366"/>
        <v/>
      </c>
      <c r="X399" s="430" t="str">
        <f t="shared" ref="X399:X462" si="400">IF(CC399="","",efisno)</f>
        <v/>
      </c>
      <c r="Y399" s="429" t="str">
        <f t="shared" ref="Y399:Y462" si="401">(IF(CC399="","",contractno))</f>
        <v/>
      </c>
      <c r="Z399" s="429" t="str">
        <f t="shared" ref="Z399:Z462" si="402">IF(CC399="","",dist)</f>
        <v/>
      </c>
      <c r="AA399" s="429" t="str">
        <f t="shared" ref="AA399:AA462" si="403">IF(CC399="","",county)</f>
        <v/>
      </c>
      <c r="AB399" s="429" t="str">
        <f t="shared" ref="AB399:AB462" si="404">IF(CC399="","",route)</f>
        <v/>
      </c>
      <c r="AC399" s="429" t="str">
        <f t="shared" ref="AC399:AC462" si="405">IF(CC399="","",dir)</f>
        <v/>
      </c>
      <c r="AD399" s="429" t="str">
        <f t="shared" ref="AD399:AD462" si="406">IF(CC399="","",lane)</f>
        <v/>
      </c>
      <c r="AE399" s="429" t="str">
        <f t="shared" si="367"/>
        <v/>
      </c>
      <c r="AF399" s="429" t="str">
        <f t="shared" si="357"/>
        <v/>
      </c>
      <c r="AG399" s="429" t="str">
        <f t="shared" ref="AG399:AG462" si="407">IF(OR(CC399="",contractor=""),"",contractor)</f>
        <v/>
      </c>
      <c r="AH399" s="429" t="str">
        <f t="shared" ref="AH399:AH462" si="408">IF(OR(CC399="",pavcontractor=""),"",pavcontractor)</f>
        <v/>
      </c>
      <c r="AI399" s="431" t="str">
        <f t="shared" si="358"/>
        <v/>
      </c>
      <c r="AJ399" s="429" t="str">
        <f t="shared" si="368"/>
        <v/>
      </c>
      <c r="AK399" s="429" t="str">
        <f t="shared" si="369"/>
        <v/>
      </c>
      <c r="AL399" s="429" t="str">
        <f t="shared" si="370"/>
        <v/>
      </c>
      <c r="AM399" s="429" t="str">
        <f t="shared" si="371"/>
        <v/>
      </c>
      <c r="AN399" s="432"/>
      <c r="AO399" s="432"/>
      <c r="AP399" s="205"/>
      <c r="AQ399" s="205"/>
      <c r="AR399" s="205"/>
      <c r="AS399" s="205"/>
      <c r="AT399" s="205"/>
      <c r="AU399" s="205"/>
      <c r="AV399" s="205"/>
      <c r="AW399" s="205"/>
      <c r="AX399" s="205"/>
      <c r="AY399" s="205"/>
      <c r="AZ399" s="432"/>
      <c r="BU399" s="152">
        <v>377</v>
      </c>
      <c r="BV399" s="433" t="str">
        <f t="shared" si="359"/>
        <v/>
      </c>
      <c r="BW399" s="433" t="str">
        <f t="shared" si="360"/>
        <v/>
      </c>
      <c r="BX399" s="434" t="str">
        <f t="shared" si="361"/>
        <v/>
      </c>
      <c r="BY399" s="205" t="str">
        <f t="shared" ref="BY399:BY462" si="409">IF(BX399="","",IF(BX399&lt;527.9,BX399/528,1))</f>
        <v/>
      </c>
      <c r="BZ399" s="205" t="str">
        <f t="shared" ref="BZ399:BZ462" si="410">IF(CB399="","",IF(ISODD(CB399),"odd",IF(ISEVEN(CB399),"even","")))</f>
        <v/>
      </c>
      <c r="CA399" s="207" t="str">
        <f t="shared" ref="CA399:CA462" si="411">IF(BY399="","",IF(BW399&gt;BV399,"inc","dec"))</f>
        <v/>
      </c>
      <c r="CB399" s="453" t="str">
        <f>IF(BY399="","",COUNTIF(BY$23:BY398,"&lt;1")+1)</f>
        <v/>
      </c>
      <c r="CC399" s="205" t="str">
        <f t="shared" ref="CC399:CC462" si="412">IF(BY399="","","s"&amp;CB399)</f>
        <v/>
      </c>
      <c r="CD399" s="436" t="str">
        <f t="shared" ref="CD399:CD462" si="413">IF(CE399="","",CB399)</f>
        <v/>
      </c>
      <c r="CE399" s="433" t="str">
        <f t="shared" si="356"/>
        <v/>
      </c>
      <c r="CF399" s="438" t="str">
        <f t="shared" ref="CF399:CF462" si="414">IF(CG399="","",CB399)</f>
        <v/>
      </c>
      <c r="CG399" s="433" t="str">
        <f t="shared" ref="CG399:CG462" si="415">IF(BY399&lt;1,BW399,"")</f>
        <v/>
      </c>
      <c r="CH399" s="439"/>
      <c r="CI399" s="205" t="str">
        <f t="shared" si="372"/>
        <v/>
      </c>
      <c r="CJ399" s="205" t="str">
        <f t="shared" si="373"/>
        <v/>
      </c>
      <c r="CK399" s="205" t="str">
        <f>IF(OR(N399="PIPAY450",N399="PIPAY900"),MRIt(J399,M399,V399,N399),IF(N399="OGFConNEW",MRIt(H399,M399,V399,N399),IF(N399="PIOGFCPAY450",MAX(60,(0.3*J399)+35),"")))</f>
        <v/>
      </c>
      <c r="CL399" s="205" t="str">
        <f t="shared" si="374"/>
        <v/>
      </c>
      <c r="CM399" s="208">
        <f t="shared" si="375"/>
        <v>0</v>
      </c>
      <c r="CN399" s="440" t="str">
        <f>IFERROR(IF(N399="60PAY900",ADJ60x(CM399),IF(N399="75PAY450",ADJ75x(CM399),IF(N399="PIPAY900",ADJPoTthick(CM399,CL399),IF(N399="PIPAY450",ADJPoTthin(CM399,CL399),IF(N399="OGFConNEW",ADJPoTogfc(CL399),""))))),"must corr")</f>
        <v/>
      </c>
      <c r="CO399" s="441" t="str">
        <f t="shared" si="376"/>
        <v/>
      </c>
      <c r="CQ399" s="205" t="str">
        <f t="shared" si="377"/>
        <v/>
      </c>
      <c r="CR399" s="205" t="str">
        <f>IF(OR(N399="PIPAY450",N399="PIPAY900",N399="PIOGFCPAY450",N399="75OGFCPAY450"),MRIt(J399,M399,V399,N399),IF(N399="OGFConNEW",MRIt(H399,M399,V399,N399),""))</f>
        <v/>
      </c>
      <c r="CS399" s="205" t="str">
        <f t="shared" si="378"/>
        <v/>
      </c>
      <c r="CT399" s="208" t="str">
        <f t="shared" si="379"/>
        <v/>
      </c>
      <c r="CU399" s="440" t="str">
        <f>IFERROR(IF(N399="60PAY900",ADJ60x(CT399),IF(N399="75PAY450",ADJ75x(CT399),IF(N399="PIPAY900",ADJPoTthick(CT399,CS399),IF(N399="PIPAY450",ADJPoTthin(CT399,CS399),IF(N399="OGFConNEW",ADJPoTogfc(CS399),""))))),"must corr")</f>
        <v/>
      </c>
      <c r="CV399" s="442" t="str">
        <f t="shared" si="380"/>
        <v/>
      </c>
      <c r="CW399" s="443"/>
      <c r="CY399" s="207"/>
      <c r="CZ399" s="444" t="s">
        <v>1876</v>
      </c>
      <c r="DA399" s="445" t="str">
        <f>IFERROR(IF(AZ399=TRUE,corval(CO399,CV399),CO399),CZ399)</f>
        <v/>
      </c>
      <c r="DB399" s="205" t="b">
        <f t="shared" si="381"/>
        <v>0</v>
      </c>
      <c r="DC399" s="205" t="b">
        <f t="shared" si="382"/>
        <v>1</v>
      </c>
      <c r="DD399" s="205" t="b">
        <f t="shared" si="383"/>
        <v>1</v>
      </c>
      <c r="DE399" s="446" t="str">
        <f t="shared" si="384"/>
        <v/>
      </c>
      <c r="DG399" s="208" t="str">
        <f t="shared" si="385"/>
        <v/>
      </c>
      <c r="DH399" s="208">
        <f t="shared" si="386"/>
        <v>0</v>
      </c>
      <c r="DI399" s="205" t="e">
        <f t="shared" si="387"/>
        <v>#VALUE!</v>
      </c>
      <c r="DJ399" s="205" t="e">
        <f t="shared" si="388"/>
        <v>#VALUE!</v>
      </c>
      <c r="DK399" s="205" t="e">
        <f t="shared" si="389"/>
        <v>#VALUE!</v>
      </c>
      <c r="DM399" s="208">
        <f t="shared" si="390"/>
        <v>0</v>
      </c>
      <c r="DN399" s="208">
        <f t="shared" si="391"/>
        <v>0</v>
      </c>
      <c r="DO399" s="205">
        <f t="shared" si="392"/>
        <v>75</v>
      </c>
      <c r="DP399" s="205">
        <f t="shared" si="393"/>
        <v>0</v>
      </c>
      <c r="DQ399" s="446" t="e">
        <f t="shared" ca="1" si="394"/>
        <v>#NAME?</v>
      </c>
      <c r="DR399" s="446" t="e">
        <f t="shared" ca="1" si="395"/>
        <v>#NAME?</v>
      </c>
      <c r="DT399" s="208">
        <f t="shared" si="396"/>
        <v>0</v>
      </c>
      <c r="DU399" s="446" t="e">
        <f t="shared" ca="1" si="397"/>
        <v>#NAME?</v>
      </c>
      <c r="DV399" s="446" t="e">
        <f t="shared" ca="1" si="398"/>
        <v>#NAME?</v>
      </c>
    </row>
    <row r="400" spans="1:126" ht="16.5" thickBot="1" x14ac:dyDescent="0.3">
      <c r="A400" s="448" t="str">
        <f>IFERROR(ROUNDUP(IF(OR(N400="PIPAY450",N400="PIPAY900"),MRIt(J400,M400,V400,N400),IF(N400="PIOGFCPAY450",MAX(60,(0.3*J400)+35),"")),1),"")</f>
        <v/>
      </c>
      <c r="B400" s="413">
        <v>378</v>
      </c>
      <c r="C400" s="414"/>
      <c r="D400" s="449"/>
      <c r="E400" s="457" t="str">
        <f>IF('EXIST IP'!A379="","",'EXIST IP'!A379)</f>
        <v/>
      </c>
      <c r="F400" s="458" t="str">
        <f>IF('EXIST IP'!B379="","",'EXIST IP'!B379)</f>
        <v/>
      </c>
      <c r="G400" s="458" t="str">
        <f>IF('EXIST IP'!C379="","",'EXIST IP'!C379)</f>
        <v/>
      </c>
      <c r="H400" s="459" t="str">
        <f>IF('EXIST IP'!D379="","",'EXIST IP'!D379)</f>
        <v/>
      </c>
      <c r="I400" s="460" t="str">
        <f>IF(BASELINE!D379="","",BASELINE!D379)</f>
        <v/>
      </c>
      <c r="J400" s="420"/>
      <c r="K400" s="421"/>
      <c r="L400" s="422" t="str">
        <f>IF(FINAL!D379=0,"",FINAL!D379)</f>
        <v/>
      </c>
      <c r="M400" s="421"/>
      <c r="N400" s="421"/>
      <c r="O400" s="421"/>
      <c r="P400" s="423" t="str">
        <f t="shared" si="362"/>
        <v/>
      </c>
      <c r="Q400" s="424" t="str">
        <f t="shared" si="363"/>
        <v/>
      </c>
      <c r="R400" s="456"/>
      <c r="S400" s="452" t="str">
        <f t="shared" si="399"/>
        <v/>
      </c>
      <c r="T400" s="427" t="str">
        <f>IF(OR(BASELINE!I379&gt;BASELINE!J379,FINAL!I379&gt;FINAL!J379),"M.D.","")</f>
        <v/>
      </c>
      <c r="U400" s="428" t="str">
        <f t="shared" si="364"/>
        <v/>
      </c>
      <c r="V400" s="429" t="str">
        <f t="shared" si="365"/>
        <v/>
      </c>
      <c r="W400" s="429" t="str">
        <f t="shared" si="366"/>
        <v/>
      </c>
      <c r="X400" s="430" t="str">
        <f t="shared" si="400"/>
        <v/>
      </c>
      <c r="Y400" s="429" t="str">
        <f t="shared" si="401"/>
        <v/>
      </c>
      <c r="Z400" s="429" t="str">
        <f t="shared" si="402"/>
        <v/>
      </c>
      <c r="AA400" s="429" t="str">
        <f t="shared" si="403"/>
        <v/>
      </c>
      <c r="AB400" s="429" t="str">
        <f t="shared" si="404"/>
        <v/>
      </c>
      <c r="AC400" s="429" t="str">
        <f t="shared" si="405"/>
        <v/>
      </c>
      <c r="AD400" s="429" t="str">
        <f t="shared" si="406"/>
        <v/>
      </c>
      <c r="AE400" s="429" t="str">
        <f t="shared" si="367"/>
        <v/>
      </c>
      <c r="AF400" s="429" t="str">
        <f t="shared" si="357"/>
        <v/>
      </c>
      <c r="AG400" s="429" t="str">
        <f t="shared" si="407"/>
        <v/>
      </c>
      <c r="AH400" s="429" t="str">
        <f t="shared" si="408"/>
        <v/>
      </c>
      <c r="AI400" s="431" t="str">
        <f t="shared" si="358"/>
        <v/>
      </c>
      <c r="AJ400" s="429" t="str">
        <f t="shared" si="368"/>
        <v/>
      </c>
      <c r="AK400" s="429" t="str">
        <f t="shared" si="369"/>
        <v/>
      </c>
      <c r="AL400" s="429" t="str">
        <f t="shared" si="370"/>
        <v/>
      </c>
      <c r="AM400" s="429" t="str">
        <f t="shared" si="371"/>
        <v/>
      </c>
      <c r="AN400" s="432"/>
      <c r="AO400" s="432"/>
      <c r="AP400" s="205"/>
      <c r="AQ400" s="205"/>
      <c r="AR400" s="205"/>
      <c r="AS400" s="205"/>
      <c r="AT400" s="205"/>
      <c r="AU400" s="205"/>
      <c r="AV400" s="205"/>
      <c r="AW400" s="205"/>
      <c r="AX400" s="205"/>
      <c r="AY400" s="205"/>
      <c r="AZ400" s="432"/>
      <c r="BU400" s="152">
        <v>378</v>
      </c>
      <c r="BV400" s="433" t="str">
        <f t="shared" si="359"/>
        <v/>
      </c>
      <c r="BW400" s="433" t="str">
        <f t="shared" si="360"/>
        <v/>
      </c>
      <c r="BX400" s="434" t="str">
        <f t="shared" si="361"/>
        <v/>
      </c>
      <c r="BY400" s="205" t="str">
        <f t="shared" si="409"/>
        <v/>
      </c>
      <c r="BZ400" s="205" t="str">
        <f t="shared" si="410"/>
        <v/>
      </c>
      <c r="CA400" s="207" t="str">
        <f t="shared" si="411"/>
        <v/>
      </c>
      <c r="CB400" s="453" t="str">
        <f>IF(BY400="","",COUNTIF(BY$23:BY399,"&lt;1")+1)</f>
        <v/>
      </c>
      <c r="CC400" s="205" t="str">
        <f t="shared" si="412"/>
        <v/>
      </c>
      <c r="CD400" s="436" t="str">
        <f t="shared" si="413"/>
        <v/>
      </c>
      <c r="CE400" s="433" t="str">
        <f t="shared" ref="CE400:CE463" si="416">IF(CB400="","",IF(CG399="","",BV400))</f>
        <v/>
      </c>
      <c r="CF400" s="438" t="str">
        <f t="shared" si="414"/>
        <v/>
      </c>
      <c r="CG400" s="433" t="str">
        <f t="shared" si="415"/>
        <v/>
      </c>
      <c r="CH400" s="439"/>
      <c r="CI400" s="205" t="str">
        <f t="shared" si="372"/>
        <v/>
      </c>
      <c r="CJ400" s="205" t="str">
        <f t="shared" si="373"/>
        <v/>
      </c>
      <c r="CK400" s="205" t="str">
        <f>IF(OR(N400="PIPAY450",N400="PIPAY900"),MRIt(J400,M400,V400,N400),IF(N400="OGFConNEW",MRIt(H400,M400,V400,N400),IF(N400="PIOGFCPAY450",MAX(60,(0.3*J400)+35),"")))</f>
        <v/>
      </c>
      <c r="CL400" s="205" t="str">
        <f t="shared" si="374"/>
        <v/>
      </c>
      <c r="CM400" s="208">
        <f t="shared" si="375"/>
        <v>0</v>
      </c>
      <c r="CN400" s="440" t="str">
        <f>IFERROR(IF(N400="60PAY900",ADJ60x(CM400),IF(N400="75PAY450",ADJ75x(CM400),IF(N400="PIPAY900",ADJPoTthick(CM400,CL400),IF(N400="PIPAY450",ADJPoTthin(CM400,CL400),IF(N400="OGFConNEW",ADJPoTogfc(CL400),""))))),"must corr")</f>
        <v/>
      </c>
      <c r="CO400" s="441" t="str">
        <f t="shared" si="376"/>
        <v/>
      </c>
      <c r="CQ400" s="205" t="str">
        <f t="shared" si="377"/>
        <v/>
      </c>
      <c r="CR400" s="205" t="str">
        <f>IF(OR(N400="PIPAY450",N400="PIPAY900",N400="PIOGFCPAY450",N400="75OGFCPAY450"),MRIt(J400,M400,V400,N400),IF(N400="OGFConNEW",MRIt(H400,M400,V400,N400),""))</f>
        <v/>
      </c>
      <c r="CS400" s="205" t="str">
        <f t="shared" si="378"/>
        <v/>
      </c>
      <c r="CT400" s="208" t="str">
        <f t="shared" si="379"/>
        <v/>
      </c>
      <c r="CU400" s="440" t="str">
        <f>IFERROR(IF(N400="60PAY900",ADJ60x(CT400),IF(N400="75PAY450",ADJ75x(CT400),IF(N400="PIPAY900",ADJPoTthick(CT400,CS400),IF(N400="PIPAY450",ADJPoTthin(CT400,CS400),IF(N400="OGFConNEW",ADJPoTogfc(CS400),""))))),"must corr")</f>
        <v/>
      </c>
      <c r="CV400" s="442" t="str">
        <f t="shared" si="380"/>
        <v/>
      </c>
      <c r="CW400" s="443"/>
      <c r="CY400" s="207"/>
      <c r="CZ400" s="444" t="s">
        <v>1876</v>
      </c>
      <c r="DA400" s="445" t="str">
        <f>IFERROR(IF(AZ400=TRUE,corval(CO400,CV400),CO400),CZ400)</f>
        <v/>
      </c>
      <c r="DB400" s="205" t="b">
        <f t="shared" si="381"/>
        <v>0</v>
      </c>
      <c r="DC400" s="205" t="b">
        <f t="shared" si="382"/>
        <v>1</v>
      </c>
      <c r="DD400" s="205" t="b">
        <f t="shared" si="383"/>
        <v>1</v>
      </c>
      <c r="DE400" s="446" t="str">
        <f t="shared" si="384"/>
        <v/>
      </c>
      <c r="DG400" s="208" t="str">
        <f t="shared" si="385"/>
        <v/>
      </c>
      <c r="DH400" s="208">
        <f t="shared" si="386"/>
        <v>0</v>
      </c>
      <c r="DI400" s="205" t="e">
        <f t="shared" si="387"/>
        <v>#VALUE!</v>
      </c>
      <c r="DJ400" s="205" t="e">
        <f t="shared" si="388"/>
        <v>#VALUE!</v>
      </c>
      <c r="DK400" s="205" t="e">
        <f t="shared" si="389"/>
        <v>#VALUE!</v>
      </c>
      <c r="DM400" s="208">
        <f t="shared" si="390"/>
        <v>0</v>
      </c>
      <c r="DN400" s="208">
        <f t="shared" si="391"/>
        <v>0</v>
      </c>
      <c r="DO400" s="205">
        <f t="shared" si="392"/>
        <v>75</v>
      </c>
      <c r="DP400" s="205">
        <f t="shared" si="393"/>
        <v>0</v>
      </c>
      <c r="DQ400" s="446" t="e">
        <f t="shared" ca="1" si="394"/>
        <v>#NAME?</v>
      </c>
      <c r="DR400" s="446" t="e">
        <f t="shared" ca="1" si="395"/>
        <v>#NAME?</v>
      </c>
      <c r="DT400" s="208">
        <f t="shared" si="396"/>
        <v>0</v>
      </c>
      <c r="DU400" s="446" t="e">
        <f t="shared" ca="1" si="397"/>
        <v>#NAME?</v>
      </c>
      <c r="DV400" s="446" t="e">
        <f t="shared" ca="1" si="398"/>
        <v>#NAME?</v>
      </c>
    </row>
    <row r="401" spans="1:126" ht="15" customHeight="1" x14ac:dyDescent="0.25">
      <c r="A401" s="448" t="str">
        <f>IFERROR(ROUNDUP(IF(OR(N401="PIPAY450",N401="PIPAY900"),MRIt(J401,M401,V401,N401),IF(N401="PIOGFCPAY450",MAX(60,(0.3*J401)+35),"")),1),"")</f>
        <v/>
      </c>
      <c r="B401" s="413">
        <v>379</v>
      </c>
      <c r="C401" s="414"/>
      <c r="D401" s="449"/>
      <c r="E401" s="416" t="str">
        <f>IF('EXIST IP'!A380="","",'EXIST IP'!A380)</f>
        <v/>
      </c>
      <c r="F401" s="450" t="str">
        <f>IF('EXIST IP'!B380="","",'EXIST IP'!B380)</f>
        <v/>
      </c>
      <c r="G401" s="450" t="str">
        <f>IF('EXIST IP'!C380="","",'EXIST IP'!C380)</f>
        <v/>
      </c>
      <c r="H401" s="418" t="str">
        <f>IF('EXIST IP'!D380="","",'EXIST IP'!D380)</f>
        <v/>
      </c>
      <c r="I401" s="451" t="str">
        <f>IF(BASELINE!D380="","",BASELINE!D380)</f>
        <v/>
      </c>
      <c r="J401" s="420"/>
      <c r="K401" s="421"/>
      <c r="L401" s="422" t="str">
        <f>IF(FINAL!D380=0,"",FINAL!D380)</f>
        <v/>
      </c>
      <c r="M401" s="421"/>
      <c r="N401" s="421"/>
      <c r="O401" s="421"/>
      <c r="P401" s="423" t="str">
        <f t="shared" si="362"/>
        <v/>
      </c>
      <c r="Q401" s="424" t="str">
        <f t="shared" si="363"/>
        <v/>
      </c>
      <c r="R401" s="456"/>
      <c r="S401" s="452" t="str">
        <f t="shared" si="399"/>
        <v/>
      </c>
      <c r="T401" s="427" t="str">
        <f>IF(OR(BASELINE!I380&gt;BASELINE!J380,FINAL!I380&gt;FINAL!J380),"M.D.","")</f>
        <v/>
      </c>
      <c r="U401" s="428" t="str">
        <f t="shared" si="364"/>
        <v/>
      </c>
      <c r="V401" s="429" t="str">
        <f t="shared" si="365"/>
        <v/>
      </c>
      <c r="W401" s="429" t="str">
        <f t="shared" si="366"/>
        <v/>
      </c>
      <c r="X401" s="430" t="str">
        <f t="shared" si="400"/>
        <v/>
      </c>
      <c r="Y401" s="429" t="str">
        <f t="shared" si="401"/>
        <v/>
      </c>
      <c r="Z401" s="429" t="str">
        <f t="shared" si="402"/>
        <v/>
      </c>
      <c r="AA401" s="429" t="str">
        <f t="shared" si="403"/>
        <v/>
      </c>
      <c r="AB401" s="429" t="str">
        <f t="shared" si="404"/>
        <v/>
      </c>
      <c r="AC401" s="429" t="str">
        <f t="shared" si="405"/>
        <v/>
      </c>
      <c r="AD401" s="429" t="str">
        <f t="shared" si="406"/>
        <v/>
      </c>
      <c r="AE401" s="429" t="str">
        <f t="shared" si="367"/>
        <v/>
      </c>
      <c r="AF401" s="429" t="str">
        <f t="shared" si="357"/>
        <v/>
      </c>
      <c r="AG401" s="429" t="str">
        <f t="shared" si="407"/>
        <v/>
      </c>
      <c r="AH401" s="429" t="str">
        <f t="shared" si="408"/>
        <v/>
      </c>
      <c r="AI401" s="431" t="str">
        <f t="shared" si="358"/>
        <v/>
      </c>
      <c r="AJ401" s="429" t="str">
        <f t="shared" si="368"/>
        <v/>
      </c>
      <c r="AK401" s="429" t="str">
        <f t="shared" si="369"/>
        <v/>
      </c>
      <c r="AL401" s="429" t="str">
        <f t="shared" si="370"/>
        <v/>
      </c>
      <c r="AM401" s="429" t="str">
        <f t="shared" si="371"/>
        <v/>
      </c>
      <c r="AN401" s="432"/>
      <c r="AO401" s="432"/>
      <c r="AP401" s="205"/>
      <c r="AQ401" s="205"/>
      <c r="AR401" s="205"/>
      <c r="AS401" s="205"/>
      <c r="AT401" s="205"/>
      <c r="AU401" s="205"/>
      <c r="AV401" s="205"/>
      <c r="AW401" s="205"/>
      <c r="AX401" s="205"/>
      <c r="AY401" s="205"/>
      <c r="AZ401" s="432"/>
      <c r="BU401" s="152">
        <v>379</v>
      </c>
      <c r="BV401" s="433" t="str">
        <f t="shared" si="359"/>
        <v/>
      </c>
      <c r="BW401" s="433" t="str">
        <f t="shared" si="360"/>
        <v/>
      </c>
      <c r="BX401" s="434" t="str">
        <f t="shared" si="361"/>
        <v/>
      </c>
      <c r="BY401" s="205" t="str">
        <f t="shared" si="409"/>
        <v/>
      </c>
      <c r="BZ401" s="205" t="str">
        <f t="shared" si="410"/>
        <v/>
      </c>
      <c r="CA401" s="207" t="str">
        <f t="shared" si="411"/>
        <v/>
      </c>
      <c r="CB401" s="453" t="str">
        <f>IF(BY401="","",COUNTIF(BY$23:BY400,"&lt;1")+1)</f>
        <v/>
      </c>
      <c r="CC401" s="205" t="str">
        <f t="shared" si="412"/>
        <v/>
      </c>
      <c r="CD401" s="436" t="str">
        <f t="shared" si="413"/>
        <v/>
      </c>
      <c r="CE401" s="433" t="str">
        <f t="shared" si="416"/>
        <v/>
      </c>
      <c r="CF401" s="438" t="str">
        <f t="shared" si="414"/>
        <v/>
      </c>
      <c r="CG401" s="433" t="str">
        <f t="shared" si="415"/>
        <v/>
      </c>
      <c r="CH401" s="439"/>
      <c r="CI401" s="205" t="str">
        <f t="shared" si="372"/>
        <v/>
      </c>
      <c r="CJ401" s="205" t="str">
        <f t="shared" si="373"/>
        <v/>
      </c>
      <c r="CK401" s="205" t="str">
        <f>IF(OR(N401="PIPAY450",N401="PIPAY900"),MRIt(J401,M401,V401,N401),IF(N401="OGFConNEW",MRIt(H401,M401,V401,N401),IF(N401="PIOGFCPAY450",MAX(60,(0.3*J401)+35),"")))</f>
        <v/>
      </c>
      <c r="CL401" s="205" t="str">
        <f t="shared" si="374"/>
        <v/>
      </c>
      <c r="CM401" s="208">
        <f t="shared" si="375"/>
        <v>0</v>
      </c>
      <c r="CN401" s="440" t="str">
        <f>IFERROR(IF(N401="60PAY900",ADJ60x(CM401),IF(N401="75PAY450",ADJ75x(CM401),IF(N401="PIPAY900",ADJPoTthick(CM401,CL401),IF(N401="PIPAY450",ADJPoTthin(CM401,CL401),IF(N401="OGFConNEW",ADJPoTogfc(CL401),""))))),"must corr")</f>
        <v/>
      </c>
      <c r="CO401" s="441" t="str">
        <f t="shared" si="376"/>
        <v/>
      </c>
      <c r="CQ401" s="205" t="str">
        <f t="shared" si="377"/>
        <v/>
      </c>
      <c r="CR401" s="205" t="str">
        <f>IF(OR(N401="PIPAY450",N401="PIPAY900",N401="PIOGFCPAY450",N401="75OGFCPAY450"),MRIt(J401,M401,V401,N401),IF(N401="OGFConNEW",MRIt(H401,M401,V401,N401),""))</f>
        <v/>
      </c>
      <c r="CS401" s="205" t="str">
        <f t="shared" si="378"/>
        <v/>
      </c>
      <c r="CT401" s="208" t="str">
        <f t="shared" si="379"/>
        <v/>
      </c>
      <c r="CU401" s="440" t="str">
        <f>IFERROR(IF(N401="60PAY900",ADJ60x(CT401),IF(N401="75PAY450",ADJ75x(CT401),IF(N401="PIPAY900",ADJPoTthick(CT401,CS401),IF(N401="PIPAY450",ADJPoTthin(CT401,CS401),IF(N401="OGFConNEW",ADJPoTogfc(CS401),""))))),"must corr")</f>
        <v/>
      </c>
      <c r="CV401" s="442" t="str">
        <f t="shared" si="380"/>
        <v/>
      </c>
      <c r="CW401" s="443"/>
      <c r="CY401" s="207"/>
      <c r="CZ401" s="444" t="s">
        <v>1876</v>
      </c>
      <c r="DA401" s="445" t="str">
        <f>IFERROR(IF(AZ401=TRUE,corval(CO401,CV401),CO401),CZ401)</f>
        <v/>
      </c>
      <c r="DB401" s="205" t="b">
        <f t="shared" si="381"/>
        <v>0</v>
      </c>
      <c r="DC401" s="205" t="b">
        <f t="shared" si="382"/>
        <v>1</v>
      </c>
      <c r="DD401" s="205" t="b">
        <f t="shared" si="383"/>
        <v>1</v>
      </c>
      <c r="DE401" s="446" t="str">
        <f t="shared" si="384"/>
        <v/>
      </c>
      <c r="DG401" s="208" t="str">
        <f t="shared" si="385"/>
        <v/>
      </c>
      <c r="DH401" s="208">
        <f t="shared" si="386"/>
        <v>0</v>
      </c>
      <c r="DI401" s="205" t="e">
        <f t="shared" si="387"/>
        <v>#VALUE!</v>
      </c>
      <c r="DJ401" s="205" t="e">
        <f t="shared" si="388"/>
        <v>#VALUE!</v>
      </c>
      <c r="DK401" s="205" t="e">
        <f t="shared" si="389"/>
        <v>#VALUE!</v>
      </c>
      <c r="DM401" s="208">
        <f t="shared" si="390"/>
        <v>0</v>
      </c>
      <c r="DN401" s="208">
        <f t="shared" si="391"/>
        <v>0</v>
      </c>
      <c r="DO401" s="205">
        <f t="shared" si="392"/>
        <v>75</v>
      </c>
      <c r="DP401" s="205">
        <f t="shared" si="393"/>
        <v>0</v>
      </c>
      <c r="DQ401" s="446" t="e">
        <f t="shared" ca="1" si="394"/>
        <v>#NAME?</v>
      </c>
      <c r="DR401" s="446" t="e">
        <f t="shared" ca="1" si="395"/>
        <v>#NAME?</v>
      </c>
      <c r="DT401" s="208">
        <f t="shared" si="396"/>
        <v>0</v>
      </c>
      <c r="DU401" s="446" t="e">
        <f t="shared" ca="1" si="397"/>
        <v>#NAME?</v>
      </c>
      <c r="DV401" s="446" t="e">
        <f t="shared" ca="1" si="398"/>
        <v>#NAME?</v>
      </c>
    </row>
    <row r="402" spans="1:126" ht="16.5" thickBot="1" x14ac:dyDescent="0.3">
      <c r="A402" s="448" t="str">
        <f>IFERROR(ROUNDUP(IF(OR(N402="PIPAY450",N402="PIPAY900"),MRIt(J402,M402,V402,N402),IF(N402="PIOGFCPAY450",MAX(60,(0.3*J402)+35),"")),1),"")</f>
        <v/>
      </c>
      <c r="B402" s="413">
        <v>380</v>
      </c>
      <c r="C402" s="414"/>
      <c r="D402" s="449"/>
      <c r="E402" s="457" t="str">
        <f>IF('EXIST IP'!A381="","",'EXIST IP'!A381)</f>
        <v/>
      </c>
      <c r="F402" s="458" t="str">
        <f>IF('EXIST IP'!B381="","",'EXIST IP'!B381)</f>
        <v/>
      </c>
      <c r="G402" s="458" t="str">
        <f>IF('EXIST IP'!C381="","",'EXIST IP'!C381)</f>
        <v/>
      </c>
      <c r="H402" s="459" t="str">
        <f>IF('EXIST IP'!D381="","",'EXIST IP'!D381)</f>
        <v/>
      </c>
      <c r="I402" s="460" t="str">
        <f>IF(BASELINE!D381="","",BASELINE!D381)</f>
        <v/>
      </c>
      <c r="J402" s="420"/>
      <c r="K402" s="421"/>
      <c r="L402" s="422" t="str">
        <f>IF(FINAL!D381=0,"",FINAL!D381)</f>
        <v/>
      </c>
      <c r="M402" s="421"/>
      <c r="N402" s="421"/>
      <c r="O402" s="421"/>
      <c r="P402" s="423" t="str">
        <f t="shared" si="362"/>
        <v/>
      </c>
      <c r="Q402" s="424" t="str">
        <f t="shared" si="363"/>
        <v/>
      </c>
      <c r="R402" s="456"/>
      <c r="S402" s="452" t="str">
        <f t="shared" si="399"/>
        <v/>
      </c>
      <c r="T402" s="427" t="str">
        <f>IF(OR(BASELINE!I381&gt;BASELINE!J381,FINAL!I381&gt;FINAL!J381),"M.D.","")</f>
        <v/>
      </c>
      <c r="U402" s="428" t="str">
        <f t="shared" si="364"/>
        <v/>
      </c>
      <c r="V402" s="429" t="str">
        <f t="shared" si="365"/>
        <v/>
      </c>
      <c r="W402" s="429" t="str">
        <f t="shared" si="366"/>
        <v/>
      </c>
      <c r="X402" s="430" t="str">
        <f t="shared" si="400"/>
        <v/>
      </c>
      <c r="Y402" s="429" t="str">
        <f t="shared" si="401"/>
        <v/>
      </c>
      <c r="Z402" s="429" t="str">
        <f t="shared" si="402"/>
        <v/>
      </c>
      <c r="AA402" s="429" t="str">
        <f t="shared" si="403"/>
        <v/>
      </c>
      <c r="AB402" s="429" t="str">
        <f t="shared" si="404"/>
        <v/>
      </c>
      <c r="AC402" s="429" t="str">
        <f t="shared" si="405"/>
        <v/>
      </c>
      <c r="AD402" s="429" t="str">
        <f t="shared" si="406"/>
        <v/>
      </c>
      <c r="AE402" s="429" t="str">
        <f t="shared" si="367"/>
        <v/>
      </c>
      <c r="AF402" s="429" t="str">
        <f t="shared" si="357"/>
        <v/>
      </c>
      <c r="AG402" s="429" t="str">
        <f t="shared" si="407"/>
        <v/>
      </c>
      <c r="AH402" s="429" t="str">
        <f t="shared" si="408"/>
        <v/>
      </c>
      <c r="AI402" s="431" t="str">
        <f t="shared" si="358"/>
        <v/>
      </c>
      <c r="AJ402" s="429" t="str">
        <f t="shared" si="368"/>
        <v/>
      </c>
      <c r="AK402" s="429" t="str">
        <f t="shared" si="369"/>
        <v/>
      </c>
      <c r="AL402" s="429" t="str">
        <f t="shared" si="370"/>
        <v/>
      </c>
      <c r="AM402" s="429" t="str">
        <f t="shared" si="371"/>
        <v/>
      </c>
      <c r="AN402" s="432"/>
      <c r="AO402" s="432"/>
      <c r="AP402" s="205"/>
      <c r="AQ402" s="205"/>
      <c r="AR402" s="205"/>
      <c r="AS402" s="205"/>
      <c r="AT402" s="205"/>
      <c r="AU402" s="205"/>
      <c r="AV402" s="205"/>
      <c r="AW402" s="205"/>
      <c r="AX402" s="205"/>
      <c r="AY402" s="205"/>
      <c r="AZ402" s="432"/>
      <c r="BU402" s="152">
        <v>380</v>
      </c>
      <c r="BV402" s="433" t="str">
        <f t="shared" si="359"/>
        <v/>
      </c>
      <c r="BW402" s="433" t="str">
        <f t="shared" si="360"/>
        <v/>
      </c>
      <c r="BX402" s="434" t="str">
        <f t="shared" si="361"/>
        <v/>
      </c>
      <c r="BY402" s="205" t="str">
        <f t="shared" si="409"/>
        <v/>
      </c>
      <c r="BZ402" s="205" t="str">
        <f t="shared" si="410"/>
        <v/>
      </c>
      <c r="CA402" s="207" t="str">
        <f t="shared" si="411"/>
        <v/>
      </c>
      <c r="CB402" s="453" t="str">
        <f>IF(BY402="","",COUNTIF(BY$23:BY401,"&lt;1")+1)</f>
        <v/>
      </c>
      <c r="CC402" s="205" t="str">
        <f t="shared" si="412"/>
        <v/>
      </c>
      <c r="CD402" s="436" t="str">
        <f t="shared" si="413"/>
        <v/>
      </c>
      <c r="CE402" s="433" t="str">
        <f t="shared" si="416"/>
        <v/>
      </c>
      <c r="CF402" s="438" t="str">
        <f t="shared" si="414"/>
        <v/>
      </c>
      <c r="CG402" s="433" t="str">
        <f t="shared" si="415"/>
        <v/>
      </c>
      <c r="CH402" s="439"/>
      <c r="CI402" s="205" t="str">
        <f t="shared" si="372"/>
        <v/>
      </c>
      <c r="CJ402" s="205" t="str">
        <f t="shared" si="373"/>
        <v/>
      </c>
      <c r="CK402" s="205" t="str">
        <f>IF(OR(N402="PIPAY450",N402="PIPAY900"),MRIt(J402,M402,V402,N402),IF(N402="OGFConNEW",MRIt(H402,M402,V402,N402),IF(N402="PIOGFCPAY450",MAX(60,(0.3*J402)+35),"")))</f>
        <v/>
      </c>
      <c r="CL402" s="205" t="str">
        <f t="shared" si="374"/>
        <v/>
      </c>
      <c r="CM402" s="208">
        <f t="shared" si="375"/>
        <v>0</v>
      </c>
      <c r="CN402" s="440" t="str">
        <f>IFERROR(IF(N402="60PAY900",ADJ60x(CM402),IF(N402="75PAY450",ADJ75x(CM402),IF(N402="PIPAY900",ADJPoTthick(CM402,CL402),IF(N402="PIPAY450",ADJPoTthin(CM402,CL402),IF(N402="OGFConNEW",ADJPoTogfc(CL402),""))))),"must corr")</f>
        <v/>
      </c>
      <c r="CO402" s="441" t="str">
        <f t="shared" si="376"/>
        <v/>
      </c>
      <c r="CQ402" s="205" t="str">
        <f t="shared" si="377"/>
        <v/>
      </c>
      <c r="CR402" s="205" t="str">
        <f>IF(OR(N402="PIPAY450",N402="PIPAY900",N402="PIOGFCPAY450",N402="75OGFCPAY450"),MRIt(J402,M402,V402,N402),IF(N402="OGFConNEW",MRIt(H402,M402,V402,N402),""))</f>
        <v/>
      </c>
      <c r="CS402" s="205" t="str">
        <f t="shared" si="378"/>
        <v/>
      </c>
      <c r="CT402" s="208" t="str">
        <f t="shared" si="379"/>
        <v/>
      </c>
      <c r="CU402" s="440" t="str">
        <f>IFERROR(IF(N402="60PAY900",ADJ60x(CT402),IF(N402="75PAY450",ADJ75x(CT402),IF(N402="PIPAY900",ADJPoTthick(CT402,CS402),IF(N402="PIPAY450",ADJPoTthin(CT402,CS402),IF(N402="OGFConNEW",ADJPoTogfc(CS402),""))))),"must corr")</f>
        <v/>
      </c>
      <c r="CV402" s="442" t="str">
        <f t="shared" si="380"/>
        <v/>
      </c>
      <c r="CW402" s="443"/>
      <c r="CY402" s="207"/>
      <c r="CZ402" s="444" t="s">
        <v>1876</v>
      </c>
      <c r="DA402" s="445" t="str">
        <f>IFERROR(IF(AZ402=TRUE,corval(CO402,CV402),CO402),CZ402)</f>
        <v/>
      </c>
      <c r="DB402" s="205" t="b">
        <f t="shared" si="381"/>
        <v>0</v>
      </c>
      <c r="DC402" s="205" t="b">
        <f t="shared" si="382"/>
        <v>1</v>
      </c>
      <c r="DD402" s="205" t="b">
        <f t="shared" si="383"/>
        <v>1</v>
      </c>
      <c r="DE402" s="446" t="str">
        <f t="shared" si="384"/>
        <v/>
      </c>
      <c r="DG402" s="208" t="str">
        <f t="shared" si="385"/>
        <v/>
      </c>
      <c r="DH402" s="208">
        <f t="shared" si="386"/>
        <v>0</v>
      </c>
      <c r="DI402" s="205" t="e">
        <f t="shared" si="387"/>
        <v>#VALUE!</v>
      </c>
      <c r="DJ402" s="205" t="e">
        <f t="shared" si="388"/>
        <v>#VALUE!</v>
      </c>
      <c r="DK402" s="205" t="e">
        <f t="shared" si="389"/>
        <v>#VALUE!</v>
      </c>
      <c r="DM402" s="208">
        <f t="shared" si="390"/>
        <v>0</v>
      </c>
      <c r="DN402" s="208">
        <f t="shared" si="391"/>
        <v>0</v>
      </c>
      <c r="DO402" s="205">
        <f t="shared" si="392"/>
        <v>75</v>
      </c>
      <c r="DP402" s="205">
        <f t="shared" si="393"/>
        <v>0</v>
      </c>
      <c r="DQ402" s="446" t="e">
        <f t="shared" ca="1" si="394"/>
        <v>#NAME?</v>
      </c>
      <c r="DR402" s="446" t="e">
        <f t="shared" ca="1" si="395"/>
        <v>#NAME?</v>
      </c>
      <c r="DT402" s="208">
        <f t="shared" si="396"/>
        <v>0</v>
      </c>
      <c r="DU402" s="446" t="e">
        <f t="shared" ca="1" si="397"/>
        <v>#NAME?</v>
      </c>
      <c r="DV402" s="446" t="e">
        <f t="shared" ca="1" si="398"/>
        <v>#NAME?</v>
      </c>
    </row>
    <row r="403" spans="1:126" ht="15.75" x14ac:dyDescent="0.25">
      <c r="A403" s="448" t="str">
        <f>IFERROR(ROUNDUP(IF(OR(N403="PIPAY450",N403="PIPAY900"),MRIt(J403,M403,V403,N403),IF(N403="PIOGFCPAY450",MAX(60,(0.3*J403)+35),"")),1),"")</f>
        <v/>
      </c>
      <c r="B403" s="413">
        <v>381</v>
      </c>
      <c r="C403" s="414"/>
      <c r="D403" s="449"/>
      <c r="E403" s="416" t="str">
        <f>IF('EXIST IP'!A382="","",'EXIST IP'!A382)</f>
        <v/>
      </c>
      <c r="F403" s="450" t="str">
        <f>IF('EXIST IP'!B382="","",'EXIST IP'!B382)</f>
        <v/>
      </c>
      <c r="G403" s="450" t="str">
        <f>IF('EXIST IP'!C382="","",'EXIST IP'!C382)</f>
        <v/>
      </c>
      <c r="H403" s="418" t="str">
        <f>IF('EXIST IP'!D382="","",'EXIST IP'!D382)</f>
        <v/>
      </c>
      <c r="I403" s="451" t="str">
        <f>IF(BASELINE!D382="","",BASELINE!D382)</f>
        <v/>
      </c>
      <c r="J403" s="420"/>
      <c r="K403" s="421"/>
      <c r="L403" s="422" t="str">
        <f>IF(FINAL!D382=0,"",FINAL!D382)</f>
        <v/>
      </c>
      <c r="M403" s="421"/>
      <c r="N403" s="421"/>
      <c r="O403" s="421"/>
      <c r="P403" s="423" t="str">
        <f t="shared" si="362"/>
        <v/>
      </c>
      <c r="Q403" s="424" t="str">
        <f t="shared" si="363"/>
        <v/>
      </c>
      <c r="R403" s="456"/>
      <c r="S403" s="452" t="str">
        <f t="shared" si="399"/>
        <v/>
      </c>
      <c r="T403" s="427" t="str">
        <f>IF(OR(BASELINE!I382&gt;BASELINE!J382,FINAL!I382&gt;FINAL!J382),"M.D.","")</f>
        <v/>
      </c>
      <c r="U403" s="428" t="str">
        <f t="shared" si="364"/>
        <v/>
      </c>
      <c r="V403" s="429" t="str">
        <f t="shared" si="365"/>
        <v/>
      </c>
      <c r="W403" s="429" t="str">
        <f t="shared" si="366"/>
        <v/>
      </c>
      <c r="X403" s="430" t="str">
        <f t="shared" si="400"/>
        <v/>
      </c>
      <c r="Y403" s="429" t="str">
        <f t="shared" si="401"/>
        <v/>
      </c>
      <c r="Z403" s="429" t="str">
        <f t="shared" si="402"/>
        <v/>
      </c>
      <c r="AA403" s="429" t="str">
        <f t="shared" si="403"/>
        <v/>
      </c>
      <c r="AB403" s="429" t="str">
        <f t="shared" si="404"/>
        <v/>
      </c>
      <c r="AC403" s="429" t="str">
        <f t="shared" si="405"/>
        <v/>
      </c>
      <c r="AD403" s="429" t="str">
        <f t="shared" si="406"/>
        <v/>
      </c>
      <c r="AE403" s="429" t="str">
        <f t="shared" si="367"/>
        <v/>
      </c>
      <c r="AF403" s="429" t="str">
        <f t="shared" si="357"/>
        <v/>
      </c>
      <c r="AG403" s="429" t="str">
        <f t="shared" si="407"/>
        <v/>
      </c>
      <c r="AH403" s="429" t="str">
        <f t="shared" si="408"/>
        <v/>
      </c>
      <c r="AI403" s="431" t="str">
        <f t="shared" si="358"/>
        <v/>
      </c>
      <c r="AJ403" s="429" t="str">
        <f t="shared" si="368"/>
        <v/>
      </c>
      <c r="AK403" s="429" t="str">
        <f t="shared" si="369"/>
        <v/>
      </c>
      <c r="AL403" s="429" t="str">
        <f t="shared" si="370"/>
        <v/>
      </c>
      <c r="AM403" s="429" t="str">
        <f t="shared" si="371"/>
        <v/>
      </c>
      <c r="AN403" s="432"/>
      <c r="AO403" s="432"/>
      <c r="AP403" s="205"/>
      <c r="AQ403" s="205"/>
      <c r="AR403" s="205"/>
      <c r="AS403" s="205"/>
      <c r="AT403" s="205"/>
      <c r="AU403" s="205"/>
      <c r="AV403" s="205"/>
      <c r="AW403" s="205"/>
      <c r="AX403" s="205"/>
      <c r="AY403" s="205"/>
      <c r="AZ403" s="432"/>
      <c r="BU403" s="152">
        <v>381</v>
      </c>
      <c r="BV403" s="433" t="str">
        <f t="shared" si="359"/>
        <v/>
      </c>
      <c r="BW403" s="433" t="str">
        <f t="shared" si="360"/>
        <v/>
      </c>
      <c r="BX403" s="434" t="str">
        <f t="shared" si="361"/>
        <v/>
      </c>
      <c r="BY403" s="205" t="str">
        <f t="shared" si="409"/>
        <v/>
      </c>
      <c r="BZ403" s="205" t="str">
        <f t="shared" si="410"/>
        <v/>
      </c>
      <c r="CA403" s="207" t="str">
        <f t="shared" si="411"/>
        <v/>
      </c>
      <c r="CB403" s="453" t="str">
        <f>IF(BY403="","",COUNTIF(BY$23:BY402,"&lt;1")+1)</f>
        <v/>
      </c>
      <c r="CC403" s="205" t="str">
        <f t="shared" si="412"/>
        <v/>
      </c>
      <c r="CD403" s="436" t="str">
        <f t="shared" si="413"/>
        <v/>
      </c>
      <c r="CE403" s="433" t="str">
        <f t="shared" si="416"/>
        <v/>
      </c>
      <c r="CF403" s="438" t="str">
        <f t="shared" si="414"/>
        <v/>
      </c>
      <c r="CG403" s="433" t="str">
        <f t="shared" si="415"/>
        <v/>
      </c>
      <c r="CH403" s="439"/>
      <c r="CI403" s="205" t="str">
        <f t="shared" si="372"/>
        <v/>
      </c>
      <c r="CJ403" s="205" t="str">
        <f t="shared" si="373"/>
        <v/>
      </c>
      <c r="CK403" s="205" t="str">
        <f>IF(OR(N403="PIPAY450",N403="PIPAY900"),MRIt(J403,M403,V403,N403),IF(N403="OGFConNEW",MRIt(H403,M403,V403,N403),IF(N403="PIOGFCPAY450",MAX(60,(0.3*J403)+35),"")))</f>
        <v/>
      </c>
      <c r="CL403" s="205" t="str">
        <f t="shared" si="374"/>
        <v/>
      </c>
      <c r="CM403" s="208">
        <f t="shared" si="375"/>
        <v>0</v>
      </c>
      <c r="CN403" s="440" t="str">
        <f>IFERROR(IF(N403="60PAY900",ADJ60x(CM403),IF(N403="75PAY450",ADJ75x(CM403),IF(N403="PIPAY900",ADJPoTthick(CM403,CL403),IF(N403="PIPAY450",ADJPoTthin(CM403,CL403),IF(N403="OGFConNEW",ADJPoTogfc(CL403),""))))),"must corr")</f>
        <v/>
      </c>
      <c r="CO403" s="441" t="str">
        <f t="shared" si="376"/>
        <v/>
      </c>
      <c r="CQ403" s="205" t="str">
        <f t="shared" si="377"/>
        <v/>
      </c>
      <c r="CR403" s="205" t="str">
        <f>IF(OR(N403="PIPAY450",N403="PIPAY900",N403="PIOGFCPAY450",N403="75OGFCPAY450"),MRIt(J403,M403,V403,N403),IF(N403="OGFConNEW",MRIt(H403,M403,V403,N403),""))</f>
        <v/>
      </c>
      <c r="CS403" s="205" t="str">
        <f t="shared" si="378"/>
        <v/>
      </c>
      <c r="CT403" s="208" t="str">
        <f t="shared" si="379"/>
        <v/>
      </c>
      <c r="CU403" s="440" t="str">
        <f>IFERROR(IF(N403="60PAY900",ADJ60x(CT403),IF(N403="75PAY450",ADJ75x(CT403),IF(N403="PIPAY900",ADJPoTthick(CT403,CS403),IF(N403="PIPAY450",ADJPoTthin(CT403,CS403),IF(N403="OGFConNEW",ADJPoTogfc(CS403),""))))),"must corr")</f>
        <v/>
      </c>
      <c r="CV403" s="442" t="str">
        <f t="shared" si="380"/>
        <v/>
      </c>
      <c r="CW403" s="443"/>
      <c r="CY403" s="207"/>
      <c r="CZ403" s="444" t="s">
        <v>1876</v>
      </c>
      <c r="DA403" s="445" t="str">
        <f>IFERROR(IF(AZ403=TRUE,corval(CO403,CV403),CO403),CZ403)</f>
        <v/>
      </c>
      <c r="DB403" s="205" t="b">
        <f t="shared" si="381"/>
        <v>0</v>
      </c>
      <c r="DC403" s="205" t="b">
        <f t="shared" si="382"/>
        <v>1</v>
      </c>
      <c r="DD403" s="205" t="b">
        <f t="shared" si="383"/>
        <v>1</v>
      </c>
      <c r="DE403" s="446" t="str">
        <f t="shared" si="384"/>
        <v/>
      </c>
      <c r="DG403" s="208" t="str">
        <f t="shared" si="385"/>
        <v/>
      </c>
      <c r="DH403" s="208">
        <f t="shared" si="386"/>
        <v>0</v>
      </c>
      <c r="DI403" s="205" t="e">
        <f t="shared" si="387"/>
        <v>#VALUE!</v>
      </c>
      <c r="DJ403" s="205" t="e">
        <f t="shared" si="388"/>
        <v>#VALUE!</v>
      </c>
      <c r="DK403" s="205" t="e">
        <f t="shared" si="389"/>
        <v>#VALUE!</v>
      </c>
      <c r="DM403" s="208">
        <f t="shared" si="390"/>
        <v>0</v>
      </c>
      <c r="DN403" s="208">
        <f t="shared" si="391"/>
        <v>0</v>
      </c>
      <c r="DO403" s="205">
        <f t="shared" si="392"/>
        <v>75</v>
      </c>
      <c r="DP403" s="205">
        <f t="shared" si="393"/>
        <v>0</v>
      </c>
      <c r="DQ403" s="446" t="e">
        <f t="shared" ca="1" si="394"/>
        <v>#NAME?</v>
      </c>
      <c r="DR403" s="446" t="e">
        <f t="shared" ca="1" si="395"/>
        <v>#NAME?</v>
      </c>
      <c r="DT403" s="208">
        <f t="shared" si="396"/>
        <v>0</v>
      </c>
      <c r="DU403" s="446" t="e">
        <f t="shared" ca="1" si="397"/>
        <v>#NAME?</v>
      </c>
      <c r="DV403" s="446" t="e">
        <f t="shared" ca="1" si="398"/>
        <v>#NAME?</v>
      </c>
    </row>
    <row r="404" spans="1:126" ht="15.75" customHeight="1" thickBot="1" x14ac:dyDescent="0.3">
      <c r="A404" s="448" t="str">
        <f>IFERROR(ROUNDUP(IF(OR(N404="PIPAY450",N404="PIPAY900"),MRIt(J404,M404,V404,N404),IF(N404="PIOGFCPAY450",MAX(60,(0.3*J404)+35),"")),1),"")</f>
        <v/>
      </c>
      <c r="B404" s="413">
        <v>382</v>
      </c>
      <c r="C404" s="414"/>
      <c r="D404" s="449"/>
      <c r="E404" s="457" t="str">
        <f>IF('EXIST IP'!A383="","",'EXIST IP'!A383)</f>
        <v/>
      </c>
      <c r="F404" s="458" t="str">
        <f>IF('EXIST IP'!B383="","",'EXIST IP'!B383)</f>
        <v/>
      </c>
      <c r="G404" s="458" t="str">
        <f>IF('EXIST IP'!C383="","",'EXIST IP'!C383)</f>
        <v/>
      </c>
      <c r="H404" s="459" t="str">
        <f>IF('EXIST IP'!D383="","",'EXIST IP'!D383)</f>
        <v/>
      </c>
      <c r="I404" s="460" t="str">
        <f>IF(BASELINE!D383="","",BASELINE!D383)</f>
        <v/>
      </c>
      <c r="J404" s="420"/>
      <c r="K404" s="421"/>
      <c r="L404" s="422" t="str">
        <f>IF(FINAL!D383=0,"",FINAL!D383)</f>
        <v/>
      </c>
      <c r="M404" s="421"/>
      <c r="N404" s="421"/>
      <c r="O404" s="421"/>
      <c r="P404" s="423" t="str">
        <f t="shared" si="362"/>
        <v/>
      </c>
      <c r="Q404" s="424" t="str">
        <f t="shared" si="363"/>
        <v/>
      </c>
      <c r="R404" s="456"/>
      <c r="S404" s="452" t="str">
        <f t="shared" si="399"/>
        <v/>
      </c>
      <c r="T404" s="427" t="str">
        <f>IF(OR(BASELINE!I383&gt;BASELINE!J383,FINAL!I383&gt;FINAL!J383),"M.D.","")</f>
        <v/>
      </c>
      <c r="U404" s="428" t="str">
        <f t="shared" si="364"/>
        <v/>
      </c>
      <c r="V404" s="429" t="str">
        <f t="shared" si="365"/>
        <v/>
      </c>
      <c r="W404" s="429" t="str">
        <f t="shared" si="366"/>
        <v/>
      </c>
      <c r="X404" s="430" t="str">
        <f t="shared" si="400"/>
        <v/>
      </c>
      <c r="Y404" s="429" t="str">
        <f t="shared" si="401"/>
        <v/>
      </c>
      <c r="Z404" s="429" t="str">
        <f t="shared" si="402"/>
        <v/>
      </c>
      <c r="AA404" s="429" t="str">
        <f t="shared" si="403"/>
        <v/>
      </c>
      <c r="AB404" s="429" t="str">
        <f t="shared" si="404"/>
        <v/>
      </c>
      <c r="AC404" s="429" t="str">
        <f t="shared" si="405"/>
        <v/>
      </c>
      <c r="AD404" s="429" t="str">
        <f t="shared" si="406"/>
        <v/>
      </c>
      <c r="AE404" s="429" t="str">
        <f t="shared" si="367"/>
        <v/>
      </c>
      <c r="AF404" s="429" t="str">
        <f t="shared" si="357"/>
        <v/>
      </c>
      <c r="AG404" s="429" t="str">
        <f t="shared" si="407"/>
        <v/>
      </c>
      <c r="AH404" s="429" t="str">
        <f t="shared" si="408"/>
        <v/>
      </c>
      <c r="AI404" s="431" t="str">
        <f t="shared" si="358"/>
        <v/>
      </c>
      <c r="AJ404" s="429" t="str">
        <f t="shared" si="368"/>
        <v/>
      </c>
      <c r="AK404" s="429" t="str">
        <f t="shared" si="369"/>
        <v/>
      </c>
      <c r="AL404" s="429" t="str">
        <f t="shared" si="370"/>
        <v/>
      </c>
      <c r="AM404" s="429" t="str">
        <f t="shared" si="371"/>
        <v/>
      </c>
      <c r="AN404" s="432"/>
      <c r="AO404" s="432"/>
      <c r="AP404" s="205"/>
      <c r="AQ404" s="205"/>
      <c r="AR404" s="205"/>
      <c r="AS404" s="205"/>
      <c r="AT404" s="205"/>
      <c r="AU404" s="205"/>
      <c r="AV404" s="205"/>
      <c r="AW404" s="205"/>
      <c r="AX404" s="205"/>
      <c r="AY404" s="205"/>
      <c r="AZ404" s="432"/>
      <c r="BU404" s="152">
        <v>382</v>
      </c>
      <c r="BV404" s="433" t="str">
        <f t="shared" si="359"/>
        <v/>
      </c>
      <c r="BW404" s="433" t="str">
        <f t="shared" si="360"/>
        <v/>
      </c>
      <c r="BX404" s="434" t="str">
        <f t="shared" si="361"/>
        <v/>
      </c>
      <c r="BY404" s="205" t="str">
        <f t="shared" si="409"/>
        <v/>
      </c>
      <c r="BZ404" s="205" t="str">
        <f t="shared" si="410"/>
        <v/>
      </c>
      <c r="CA404" s="207" t="str">
        <f t="shared" si="411"/>
        <v/>
      </c>
      <c r="CB404" s="453" t="str">
        <f>IF(BY404="","",COUNTIF(BY$23:BY403,"&lt;1")+1)</f>
        <v/>
      </c>
      <c r="CC404" s="205" t="str">
        <f t="shared" si="412"/>
        <v/>
      </c>
      <c r="CD404" s="436" t="str">
        <f t="shared" si="413"/>
        <v/>
      </c>
      <c r="CE404" s="433" t="str">
        <f t="shared" si="416"/>
        <v/>
      </c>
      <c r="CF404" s="438" t="str">
        <f t="shared" si="414"/>
        <v/>
      </c>
      <c r="CG404" s="433" t="str">
        <f t="shared" si="415"/>
        <v/>
      </c>
      <c r="CH404" s="439"/>
      <c r="CI404" s="205" t="str">
        <f t="shared" si="372"/>
        <v/>
      </c>
      <c r="CJ404" s="205" t="str">
        <f t="shared" si="373"/>
        <v/>
      </c>
      <c r="CK404" s="205" t="str">
        <f>IF(OR(N404="PIPAY450",N404="PIPAY900"),MRIt(J404,M404,V404,N404),IF(N404="OGFConNEW",MRIt(H404,M404,V404,N404),IF(N404="PIOGFCPAY450",MAX(60,(0.3*J404)+35),"")))</f>
        <v/>
      </c>
      <c r="CL404" s="205" t="str">
        <f t="shared" si="374"/>
        <v/>
      </c>
      <c r="CM404" s="208">
        <f t="shared" si="375"/>
        <v>0</v>
      </c>
      <c r="CN404" s="440" t="str">
        <f>IFERROR(IF(N404="60PAY900",ADJ60x(CM404),IF(N404="75PAY450",ADJ75x(CM404),IF(N404="PIPAY900",ADJPoTthick(CM404,CL404),IF(N404="PIPAY450",ADJPoTthin(CM404,CL404),IF(N404="OGFConNEW",ADJPoTogfc(CL404),""))))),"must corr")</f>
        <v/>
      </c>
      <c r="CO404" s="441" t="str">
        <f t="shared" si="376"/>
        <v/>
      </c>
      <c r="CQ404" s="205" t="str">
        <f t="shared" si="377"/>
        <v/>
      </c>
      <c r="CR404" s="205" t="str">
        <f>IF(OR(N404="PIPAY450",N404="PIPAY900",N404="PIOGFCPAY450",N404="75OGFCPAY450"),MRIt(J404,M404,V404,N404),IF(N404="OGFConNEW",MRIt(H404,M404,V404,N404),""))</f>
        <v/>
      </c>
      <c r="CS404" s="205" t="str">
        <f t="shared" si="378"/>
        <v/>
      </c>
      <c r="CT404" s="208" t="str">
        <f t="shared" si="379"/>
        <v/>
      </c>
      <c r="CU404" s="440" t="str">
        <f>IFERROR(IF(N404="60PAY900",ADJ60x(CT404),IF(N404="75PAY450",ADJ75x(CT404),IF(N404="PIPAY900",ADJPoTthick(CT404,CS404),IF(N404="PIPAY450",ADJPoTthin(CT404,CS404),IF(N404="OGFConNEW",ADJPoTogfc(CS404),""))))),"must corr")</f>
        <v/>
      </c>
      <c r="CV404" s="442" t="str">
        <f t="shared" si="380"/>
        <v/>
      </c>
      <c r="CW404" s="443"/>
      <c r="CY404" s="207"/>
      <c r="CZ404" s="444" t="s">
        <v>1876</v>
      </c>
      <c r="DA404" s="445" t="str">
        <f>IFERROR(IF(AZ404=TRUE,corval(CO404,CV404),CO404),CZ404)</f>
        <v/>
      </c>
      <c r="DB404" s="205" t="b">
        <f t="shared" si="381"/>
        <v>0</v>
      </c>
      <c r="DC404" s="205" t="b">
        <f t="shared" si="382"/>
        <v>1</v>
      </c>
      <c r="DD404" s="205" t="b">
        <f t="shared" si="383"/>
        <v>1</v>
      </c>
      <c r="DE404" s="446" t="str">
        <f t="shared" si="384"/>
        <v/>
      </c>
      <c r="DG404" s="208" t="str">
        <f t="shared" si="385"/>
        <v/>
      </c>
      <c r="DH404" s="208">
        <f t="shared" si="386"/>
        <v>0</v>
      </c>
      <c r="DI404" s="205" t="e">
        <f t="shared" si="387"/>
        <v>#VALUE!</v>
      </c>
      <c r="DJ404" s="205" t="e">
        <f t="shared" si="388"/>
        <v>#VALUE!</v>
      </c>
      <c r="DK404" s="205" t="e">
        <f t="shared" si="389"/>
        <v>#VALUE!</v>
      </c>
      <c r="DM404" s="208">
        <f t="shared" si="390"/>
        <v>0</v>
      </c>
      <c r="DN404" s="208">
        <f t="shared" si="391"/>
        <v>0</v>
      </c>
      <c r="DO404" s="205">
        <f t="shared" si="392"/>
        <v>75</v>
      </c>
      <c r="DP404" s="205">
        <f t="shared" si="393"/>
        <v>0</v>
      </c>
      <c r="DQ404" s="446" t="e">
        <f t="shared" ca="1" si="394"/>
        <v>#NAME?</v>
      </c>
      <c r="DR404" s="446" t="e">
        <f t="shared" ca="1" si="395"/>
        <v>#NAME?</v>
      </c>
      <c r="DT404" s="208">
        <f t="shared" si="396"/>
        <v>0</v>
      </c>
      <c r="DU404" s="446" t="e">
        <f t="shared" ca="1" si="397"/>
        <v>#NAME?</v>
      </c>
      <c r="DV404" s="446" t="e">
        <f t="shared" ca="1" si="398"/>
        <v>#NAME?</v>
      </c>
    </row>
    <row r="405" spans="1:126" ht="15.75" x14ac:dyDescent="0.25">
      <c r="A405" s="448" t="str">
        <f>IFERROR(ROUNDUP(IF(OR(N405="PIPAY450",N405="PIPAY900"),MRIt(J405,M405,V405,N405),IF(N405="PIOGFCPAY450",MAX(60,(0.3*J405)+35),"")),1),"")</f>
        <v/>
      </c>
      <c r="B405" s="413">
        <v>383</v>
      </c>
      <c r="C405" s="414"/>
      <c r="D405" s="449"/>
      <c r="E405" s="416" t="str">
        <f>IF('EXIST IP'!A384="","",'EXIST IP'!A384)</f>
        <v/>
      </c>
      <c r="F405" s="450" t="str">
        <f>IF('EXIST IP'!B384="","",'EXIST IP'!B384)</f>
        <v/>
      </c>
      <c r="G405" s="450" t="str">
        <f>IF('EXIST IP'!C384="","",'EXIST IP'!C384)</f>
        <v/>
      </c>
      <c r="H405" s="418" t="str">
        <f>IF('EXIST IP'!D384="","",'EXIST IP'!D384)</f>
        <v/>
      </c>
      <c r="I405" s="451" t="str">
        <f>IF(BASELINE!D384="","",BASELINE!D384)</f>
        <v/>
      </c>
      <c r="J405" s="420"/>
      <c r="K405" s="421"/>
      <c r="L405" s="422" t="str">
        <f>IF(FINAL!D384=0,"",FINAL!D384)</f>
        <v/>
      </c>
      <c r="M405" s="421"/>
      <c r="N405" s="421"/>
      <c r="O405" s="421"/>
      <c r="P405" s="423" t="str">
        <f t="shared" si="362"/>
        <v/>
      </c>
      <c r="Q405" s="424" t="str">
        <f t="shared" si="363"/>
        <v/>
      </c>
      <c r="R405" s="456"/>
      <c r="S405" s="452" t="str">
        <f t="shared" si="399"/>
        <v/>
      </c>
      <c r="T405" s="427" t="str">
        <f>IF(OR(BASELINE!I384&gt;BASELINE!J384,FINAL!I384&gt;FINAL!J384),"M.D.","")</f>
        <v/>
      </c>
      <c r="U405" s="428" t="str">
        <f t="shared" si="364"/>
        <v/>
      </c>
      <c r="V405" s="429" t="str">
        <f t="shared" si="365"/>
        <v/>
      </c>
      <c r="W405" s="429" t="str">
        <f t="shared" si="366"/>
        <v/>
      </c>
      <c r="X405" s="430" t="str">
        <f t="shared" si="400"/>
        <v/>
      </c>
      <c r="Y405" s="429" t="str">
        <f t="shared" si="401"/>
        <v/>
      </c>
      <c r="Z405" s="429" t="str">
        <f t="shared" si="402"/>
        <v/>
      </c>
      <c r="AA405" s="429" t="str">
        <f t="shared" si="403"/>
        <v/>
      </c>
      <c r="AB405" s="429" t="str">
        <f t="shared" si="404"/>
        <v/>
      </c>
      <c r="AC405" s="429" t="str">
        <f t="shared" si="405"/>
        <v/>
      </c>
      <c r="AD405" s="429" t="str">
        <f t="shared" si="406"/>
        <v/>
      </c>
      <c r="AE405" s="429" t="str">
        <f t="shared" si="367"/>
        <v/>
      </c>
      <c r="AF405" s="429" t="str">
        <f t="shared" si="357"/>
        <v/>
      </c>
      <c r="AG405" s="429" t="str">
        <f t="shared" si="407"/>
        <v/>
      </c>
      <c r="AH405" s="429" t="str">
        <f t="shared" si="408"/>
        <v/>
      </c>
      <c r="AI405" s="431" t="str">
        <f t="shared" si="358"/>
        <v/>
      </c>
      <c r="AJ405" s="429" t="str">
        <f t="shared" si="368"/>
        <v/>
      </c>
      <c r="AK405" s="429" t="str">
        <f t="shared" si="369"/>
        <v/>
      </c>
      <c r="AL405" s="429" t="str">
        <f t="shared" si="370"/>
        <v/>
      </c>
      <c r="AM405" s="429" t="str">
        <f t="shared" si="371"/>
        <v/>
      </c>
      <c r="AN405" s="432"/>
      <c r="AO405" s="432"/>
      <c r="AP405" s="205"/>
      <c r="AQ405" s="205"/>
      <c r="AR405" s="205"/>
      <c r="AS405" s="205"/>
      <c r="AT405" s="205"/>
      <c r="AU405" s="205"/>
      <c r="AV405" s="205"/>
      <c r="AW405" s="205"/>
      <c r="AX405" s="205"/>
      <c r="AY405" s="205"/>
      <c r="AZ405" s="432"/>
      <c r="BU405" s="152">
        <v>383</v>
      </c>
      <c r="BV405" s="433" t="str">
        <f t="shared" si="359"/>
        <v/>
      </c>
      <c r="BW405" s="433" t="str">
        <f t="shared" si="360"/>
        <v/>
      </c>
      <c r="BX405" s="434" t="str">
        <f t="shared" si="361"/>
        <v/>
      </c>
      <c r="BY405" s="205" t="str">
        <f t="shared" si="409"/>
        <v/>
      </c>
      <c r="BZ405" s="205" t="str">
        <f t="shared" si="410"/>
        <v/>
      </c>
      <c r="CA405" s="207" t="str">
        <f t="shared" si="411"/>
        <v/>
      </c>
      <c r="CB405" s="453" t="str">
        <f>IF(BY405="","",COUNTIF(BY$23:BY404,"&lt;1")+1)</f>
        <v/>
      </c>
      <c r="CC405" s="205" t="str">
        <f t="shared" si="412"/>
        <v/>
      </c>
      <c r="CD405" s="436" t="str">
        <f t="shared" si="413"/>
        <v/>
      </c>
      <c r="CE405" s="433" t="str">
        <f t="shared" si="416"/>
        <v/>
      </c>
      <c r="CF405" s="438" t="str">
        <f t="shared" si="414"/>
        <v/>
      </c>
      <c r="CG405" s="433" t="str">
        <f t="shared" si="415"/>
        <v/>
      </c>
      <c r="CH405" s="439"/>
      <c r="CI405" s="205" t="str">
        <f t="shared" si="372"/>
        <v/>
      </c>
      <c r="CJ405" s="205" t="str">
        <f t="shared" si="373"/>
        <v/>
      </c>
      <c r="CK405" s="205" t="str">
        <f>IF(OR(N405="PIPAY450",N405="PIPAY900"),MRIt(J405,M405,V405,N405),IF(N405="OGFConNEW",MRIt(H405,M405,V405,N405),IF(N405="PIOGFCPAY450",MAX(60,(0.3*J405)+35),"")))</f>
        <v/>
      </c>
      <c r="CL405" s="205" t="str">
        <f t="shared" si="374"/>
        <v/>
      </c>
      <c r="CM405" s="208">
        <f t="shared" si="375"/>
        <v>0</v>
      </c>
      <c r="CN405" s="440" t="str">
        <f>IFERROR(IF(N405="60PAY900",ADJ60x(CM405),IF(N405="75PAY450",ADJ75x(CM405),IF(N405="PIPAY900",ADJPoTthick(CM405,CL405),IF(N405="PIPAY450",ADJPoTthin(CM405,CL405),IF(N405="OGFConNEW",ADJPoTogfc(CL405),""))))),"must corr")</f>
        <v/>
      </c>
      <c r="CO405" s="441" t="str">
        <f t="shared" si="376"/>
        <v/>
      </c>
      <c r="CQ405" s="205" t="str">
        <f t="shared" si="377"/>
        <v/>
      </c>
      <c r="CR405" s="205" t="str">
        <f>IF(OR(N405="PIPAY450",N405="PIPAY900",N405="PIOGFCPAY450",N405="75OGFCPAY450"),MRIt(J405,M405,V405,N405),IF(N405="OGFConNEW",MRIt(H405,M405,V405,N405),""))</f>
        <v/>
      </c>
      <c r="CS405" s="205" t="str">
        <f t="shared" si="378"/>
        <v/>
      </c>
      <c r="CT405" s="208" t="str">
        <f t="shared" si="379"/>
        <v/>
      </c>
      <c r="CU405" s="440" t="str">
        <f>IFERROR(IF(N405="60PAY900",ADJ60x(CT405),IF(N405="75PAY450",ADJ75x(CT405),IF(N405="PIPAY900",ADJPoTthick(CT405,CS405),IF(N405="PIPAY450",ADJPoTthin(CT405,CS405),IF(N405="OGFConNEW",ADJPoTogfc(CS405),""))))),"must corr")</f>
        <v/>
      </c>
      <c r="CV405" s="442" t="str">
        <f t="shared" si="380"/>
        <v/>
      </c>
      <c r="CW405" s="443"/>
      <c r="CY405" s="207"/>
      <c r="CZ405" s="444" t="s">
        <v>1876</v>
      </c>
      <c r="DA405" s="445" t="str">
        <f>IFERROR(IF(AZ405=TRUE,corval(CO405,CV405),CO405),CZ405)</f>
        <v/>
      </c>
      <c r="DB405" s="205" t="b">
        <f t="shared" si="381"/>
        <v>0</v>
      </c>
      <c r="DC405" s="205" t="b">
        <f t="shared" si="382"/>
        <v>1</v>
      </c>
      <c r="DD405" s="205" t="b">
        <f t="shared" si="383"/>
        <v>1</v>
      </c>
      <c r="DE405" s="446" t="str">
        <f t="shared" si="384"/>
        <v/>
      </c>
      <c r="DG405" s="208" t="str">
        <f t="shared" si="385"/>
        <v/>
      </c>
      <c r="DH405" s="208">
        <f t="shared" si="386"/>
        <v>0</v>
      </c>
      <c r="DI405" s="205" t="e">
        <f t="shared" si="387"/>
        <v>#VALUE!</v>
      </c>
      <c r="DJ405" s="205" t="e">
        <f t="shared" si="388"/>
        <v>#VALUE!</v>
      </c>
      <c r="DK405" s="205" t="e">
        <f t="shared" si="389"/>
        <v>#VALUE!</v>
      </c>
      <c r="DM405" s="208">
        <f t="shared" si="390"/>
        <v>0</v>
      </c>
      <c r="DN405" s="208">
        <f t="shared" si="391"/>
        <v>0</v>
      </c>
      <c r="DO405" s="205">
        <f t="shared" si="392"/>
        <v>75</v>
      </c>
      <c r="DP405" s="205">
        <f t="shared" si="393"/>
        <v>0</v>
      </c>
      <c r="DQ405" s="446" t="e">
        <f t="shared" ca="1" si="394"/>
        <v>#NAME?</v>
      </c>
      <c r="DR405" s="446" t="e">
        <f t="shared" ca="1" si="395"/>
        <v>#NAME?</v>
      </c>
      <c r="DT405" s="208">
        <f t="shared" si="396"/>
        <v>0</v>
      </c>
      <c r="DU405" s="446" t="e">
        <f t="shared" ca="1" si="397"/>
        <v>#NAME?</v>
      </c>
      <c r="DV405" s="446" t="e">
        <f t="shared" ca="1" si="398"/>
        <v>#NAME?</v>
      </c>
    </row>
    <row r="406" spans="1:126" ht="16.5" thickBot="1" x14ac:dyDescent="0.3">
      <c r="A406" s="448" t="str">
        <f>IFERROR(ROUNDUP(IF(OR(N406="PIPAY450",N406="PIPAY900"),MRIt(J406,M406,V406,N406),IF(N406="PIOGFCPAY450",MAX(60,(0.3*J406)+35),"")),1),"")</f>
        <v/>
      </c>
      <c r="B406" s="413">
        <v>384</v>
      </c>
      <c r="C406" s="414"/>
      <c r="D406" s="449"/>
      <c r="E406" s="457" t="str">
        <f>IF('EXIST IP'!A385="","",'EXIST IP'!A385)</f>
        <v/>
      </c>
      <c r="F406" s="458" t="str">
        <f>IF('EXIST IP'!B385="","",'EXIST IP'!B385)</f>
        <v/>
      </c>
      <c r="G406" s="458" t="str">
        <f>IF('EXIST IP'!C385="","",'EXIST IP'!C385)</f>
        <v/>
      </c>
      <c r="H406" s="459" t="str">
        <f>IF('EXIST IP'!D385="","",'EXIST IP'!D385)</f>
        <v/>
      </c>
      <c r="I406" s="460" t="str">
        <f>IF(BASELINE!D385="","",BASELINE!D385)</f>
        <v/>
      </c>
      <c r="J406" s="420"/>
      <c r="K406" s="421"/>
      <c r="L406" s="422" t="str">
        <f>IF(FINAL!D385=0,"",FINAL!D385)</f>
        <v/>
      </c>
      <c r="M406" s="421"/>
      <c r="N406" s="421"/>
      <c r="O406" s="421"/>
      <c r="P406" s="423" t="str">
        <f t="shared" si="362"/>
        <v/>
      </c>
      <c r="Q406" s="424" t="str">
        <f t="shared" si="363"/>
        <v/>
      </c>
      <c r="R406" s="456"/>
      <c r="S406" s="452" t="str">
        <f t="shared" si="399"/>
        <v/>
      </c>
      <c r="T406" s="427" t="str">
        <f>IF(OR(BASELINE!I385&gt;BASELINE!J385,FINAL!I385&gt;FINAL!J385),"M.D.","")</f>
        <v/>
      </c>
      <c r="U406" s="428" t="str">
        <f t="shared" si="364"/>
        <v/>
      </c>
      <c r="V406" s="429" t="str">
        <f t="shared" si="365"/>
        <v/>
      </c>
      <c r="W406" s="429" t="str">
        <f t="shared" si="366"/>
        <v/>
      </c>
      <c r="X406" s="430" t="str">
        <f t="shared" si="400"/>
        <v/>
      </c>
      <c r="Y406" s="429" t="str">
        <f t="shared" si="401"/>
        <v/>
      </c>
      <c r="Z406" s="429" t="str">
        <f t="shared" si="402"/>
        <v/>
      </c>
      <c r="AA406" s="429" t="str">
        <f t="shared" si="403"/>
        <v/>
      </c>
      <c r="AB406" s="429" t="str">
        <f t="shared" si="404"/>
        <v/>
      </c>
      <c r="AC406" s="429" t="str">
        <f t="shared" si="405"/>
        <v/>
      </c>
      <c r="AD406" s="429" t="str">
        <f t="shared" si="406"/>
        <v/>
      </c>
      <c r="AE406" s="429" t="str">
        <f t="shared" si="367"/>
        <v/>
      </c>
      <c r="AF406" s="429" t="str">
        <f t="shared" si="357"/>
        <v/>
      </c>
      <c r="AG406" s="429" t="str">
        <f t="shared" si="407"/>
        <v/>
      </c>
      <c r="AH406" s="429" t="str">
        <f t="shared" si="408"/>
        <v/>
      </c>
      <c r="AI406" s="431" t="str">
        <f t="shared" si="358"/>
        <v/>
      </c>
      <c r="AJ406" s="429" t="str">
        <f t="shared" si="368"/>
        <v/>
      </c>
      <c r="AK406" s="429" t="str">
        <f t="shared" si="369"/>
        <v/>
      </c>
      <c r="AL406" s="429" t="str">
        <f t="shared" si="370"/>
        <v/>
      </c>
      <c r="AM406" s="429" t="str">
        <f t="shared" si="371"/>
        <v/>
      </c>
      <c r="AN406" s="432"/>
      <c r="AO406" s="432"/>
      <c r="AP406" s="205"/>
      <c r="AQ406" s="205"/>
      <c r="AR406" s="205"/>
      <c r="AS406" s="205"/>
      <c r="AT406" s="205"/>
      <c r="AU406" s="205"/>
      <c r="AV406" s="205"/>
      <c r="AW406" s="205"/>
      <c r="AX406" s="205"/>
      <c r="AY406" s="205"/>
      <c r="AZ406" s="432"/>
      <c r="BU406" s="152">
        <v>384</v>
      </c>
      <c r="BV406" s="433" t="str">
        <f t="shared" si="359"/>
        <v/>
      </c>
      <c r="BW406" s="433" t="str">
        <f t="shared" si="360"/>
        <v/>
      </c>
      <c r="BX406" s="434" t="str">
        <f t="shared" si="361"/>
        <v/>
      </c>
      <c r="BY406" s="205" t="str">
        <f t="shared" si="409"/>
        <v/>
      </c>
      <c r="BZ406" s="205" t="str">
        <f t="shared" si="410"/>
        <v/>
      </c>
      <c r="CA406" s="207" t="str">
        <f t="shared" si="411"/>
        <v/>
      </c>
      <c r="CB406" s="453" t="str">
        <f>IF(BY406="","",COUNTIF(BY$23:BY405,"&lt;1")+1)</f>
        <v/>
      </c>
      <c r="CC406" s="205" t="str">
        <f t="shared" si="412"/>
        <v/>
      </c>
      <c r="CD406" s="436" t="str">
        <f t="shared" si="413"/>
        <v/>
      </c>
      <c r="CE406" s="433" t="str">
        <f t="shared" si="416"/>
        <v/>
      </c>
      <c r="CF406" s="438" t="str">
        <f t="shared" si="414"/>
        <v/>
      </c>
      <c r="CG406" s="433" t="str">
        <f t="shared" si="415"/>
        <v/>
      </c>
      <c r="CH406" s="439"/>
      <c r="CI406" s="205" t="str">
        <f t="shared" si="372"/>
        <v/>
      </c>
      <c r="CJ406" s="205" t="str">
        <f t="shared" si="373"/>
        <v/>
      </c>
      <c r="CK406" s="205" t="str">
        <f>IF(OR(N406="PIPAY450",N406="PIPAY900"),MRIt(J406,M406,V406,N406),IF(N406="OGFConNEW",MRIt(H406,M406,V406,N406),IF(N406="PIOGFCPAY450",MAX(60,(0.3*J406)+35),"")))</f>
        <v/>
      </c>
      <c r="CL406" s="205" t="str">
        <f t="shared" si="374"/>
        <v/>
      </c>
      <c r="CM406" s="208">
        <f t="shared" si="375"/>
        <v>0</v>
      </c>
      <c r="CN406" s="440" t="str">
        <f>IFERROR(IF(N406="60PAY900",ADJ60x(CM406),IF(N406="75PAY450",ADJ75x(CM406),IF(N406="PIPAY900",ADJPoTthick(CM406,CL406),IF(N406="PIPAY450",ADJPoTthin(CM406,CL406),IF(N406="OGFConNEW",ADJPoTogfc(CL406),""))))),"must corr")</f>
        <v/>
      </c>
      <c r="CO406" s="441" t="str">
        <f t="shared" si="376"/>
        <v/>
      </c>
      <c r="CQ406" s="205" t="str">
        <f t="shared" si="377"/>
        <v/>
      </c>
      <c r="CR406" s="205" t="str">
        <f>IF(OR(N406="PIPAY450",N406="PIPAY900",N406="PIOGFCPAY450",N406="75OGFCPAY450"),MRIt(J406,M406,V406,N406),IF(N406="OGFConNEW",MRIt(H406,M406,V406,N406),""))</f>
        <v/>
      </c>
      <c r="CS406" s="205" t="str">
        <f t="shared" si="378"/>
        <v/>
      </c>
      <c r="CT406" s="208" t="str">
        <f t="shared" si="379"/>
        <v/>
      </c>
      <c r="CU406" s="440" t="str">
        <f>IFERROR(IF(N406="60PAY900",ADJ60x(CT406),IF(N406="75PAY450",ADJ75x(CT406),IF(N406="PIPAY900",ADJPoTthick(CT406,CS406),IF(N406="PIPAY450",ADJPoTthin(CT406,CS406),IF(N406="OGFConNEW",ADJPoTogfc(CS406),""))))),"must corr")</f>
        <v/>
      </c>
      <c r="CV406" s="442" t="str">
        <f t="shared" si="380"/>
        <v/>
      </c>
      <c r="CW406" s="443"/>
      <c r="CY406" s="207"/>
      <c r="CZ406" s="444" t="s">
        <v>1876</v>
      </c>
      <c r="DA406" s="445" t="str">
        <f>IFERROR(IF(AZ406=TRUE,corval(CO406,CV406),CO406),CZ406)</f>
        <v/>
      </c>
      <c r="DB406" s="205" t="b">
        <f t="shared" si="381"/>
        <v>0</v>
      </c>
      <c r="DC406" s="205" t="b">
        <f t="shared" si="382"/>
        <v>1</v>
      </c>
      <c r="DD406" s="205" t="b">
        <f t="shared" si="383"/>
        <v>1</v>
      </c>
      <c r="DE406" s="446" t="str">
        <f t="shared" si="384"/>
        <v/>
      </c>
      <c r="DG406" s="208" t="str">
        <f t="shared" si="385"/>
        <v/>
      </c>
      <c r="DH406" s="208">
        <f t="shared" si="386"/>
        <v>0</v>
      </c>
      <c r="DI406" s="205" t="e">
        <f t="shared" si="387"/>
        <v>#VALUE!</v>
      </c>
      <c r="DJ406" s="205" t="e">
        <f t="shared" si="388"/>
        <v>#VALUE!</v>
      </c>
      <c r="DK406" s="205" t="e">
        <f t="shared" si="389"/>
        <v>#VALUE!</v>
      </c>
      <c r="DM406" s="208">
        <f t="shared" si="390"/>
        <v>0</v>
      </c>
      <c r="DN406" s="208">
        <f t="shared" si="391"/>
        <v>0</v>
      </c>
      <c r="DO406" s="205">
        <f t="shared" si="392"/>
        <v>75</v>
      </c>
      <c r="DP406" s="205">
        <f t="shared" si="393"/>
        <v>0</v>
      </c>
      <c r="DQ406" s="446" t="e">
        <f t="shared" ca="1" si="394"/>
        <v>#NAME?</v>
      </c>
      <c r="DR406" s="446" t="e">
        <f t="shared" ca="1" si="395"/>
        <v>#NAME?</v>
      </c>
      <c r="DT406" s="208">
        <f t="shared" si="396"/>
        <v>0</v>
      </c>
      <c r="DU406" s="446" t="e">
        <f t="shared" ca="1" si="397"/>
        <v>#NAME?</v>
      </c>
      <c r="DV406" s="446" t="e">
        <f t="shared" ca="1" si="398"/>
        <v>#NAME?</v>
      </c>
    </row>
    <row r="407" spans="1:126" ht="15" customHeight="1" x14ac:dyDescent="0.25">
      <c r="A407" s="448" t="str">
        <f>IFERROR(ROUNDUP(IF(OR(N407="PIPAY450",N407="PIPAY900"),MRIt(J407,M407,V407,N407),IF(N407="PIOGFCPAY450",MAX(60,(0.3*J407)+35),"")),1),"")</f>
        <v/>
      </c>
      <c r="B407" s="413">
        <v>385</v>
      </c>
      <c r="C407" s="414"/>
      <c r="D407" s="449"/>
      <c r="E407" s="416" t="str">
        <f>IF('EXIST IP'!A386="","",'EXIST IP'!A386)</f>
        <v/>
      </c>
      <c r="F407" s="450" t="str">
        <f>IF('EXIST IP'!B386="","",'EXIST IP'!B386)</f>
        <v/>
      </c>
      <c r="G407" s="450" t="str">
        <f>IF('EXIST IP'!C386="","",'EXIST IP'!C386)</f>
        <v/>
      </c>
      <c r="H407" s="418" t="str">
        <f>IF('EXIST IP'!D386="","",'EXIST IP'!D386)</f>
        <v/>
      </c>
      <c r="I407" s="451" t="str">
        <f>IF(BASELINE!D386="","",BASELINE!D386)</f>
        <v/>
      </c>
      <c r="J407" s="420"/>
      <c r="K407" s="421"/>
      <c r="L407" s="422" t="str">
        <f>IF(FINAL!D386=0,"",FINAL!D386)</f>
        <v/>
      </c>
      <c r="M407" s="421"/>
      <c r="N407" s="421"/>
      <c r="O407" s="421"/>
      <c r="P407" s="423" t="str">
        <f t="shared" si="362"/>
        <v/>
      </c>
      <c r="Q407" s="424" t="str">
        <f t="shared" si="363"/>
        <v/>
      </c>
      <c r="R407" s="456"/>
      <c r="S407" s="452" t="str">
        <f t="shared" si="399"/>
        <v/>
      </c>
      <c r="T407" s="427" t="str">
        <f>IF(OR(BASELINE!I386&gt;BASELINE!J386,FINAL!I386&gt;FINAL!J386),"M.D.","")</f>
        <v/>
      </c>
      <c r="U407" s="428" t="str">
        <f t="shared" si="364"/>
        <v/>
      </c>
      <c r="V407" s="429" t="str">
        <f t="shared" si="365"/>
        <v/>
      </c>
      <c r="W407" s="429" t="str">
        <f t="shared" si="366"/>
        <v/>
      </c>
      <c r="X407" s="430" t="str">
        <f t="shared" si="400"/>
        <v/>
      </c>
      <c r="Y407" s="429" t="str">
        <f t="shared" si="401"/>
        <v/>
      </c>
      <c r="Z407" s="429" t="str">
        <f t="shared" si="402"/>
        <v/>
      </c>
      <c r="AA407" s="429" t="str">
        <f t="shared" si="403"/>
        <v/>
      </c>
      <c r="AB407" s="429" t="str">
        <f t="shared" si="404"/>
        <v/>
      </c>
      <c r="AC407" s="429" t="str">
        <f t="shared" si="405"/>
        <v/>
      </c>
      <c r="AD407" s="429" t="str">
        <f t="shared" si="406"/>
        <v/>
      </c>
      <c r="AE407" s="429" t="str">
        <f t="shared" si="367"/>
        <v/>
      </c>
      <c r="AF407" s="429" t="str">
        <f t="shared" ref="AF407:AF470" si="417">IF(F407="","",ROUND(IF(endpm&gt;begpm,AE407+G407/5280,IF(endpm&lt;begpm,AE407-G407/5280,"error")),2))</f>
        <v/>
      </c>
      <c r="AG407" s="429" t="str">
        <f t="shared" si="407"/>
        <v/>
      </c>
      <c r="AH407" s="429" t="str">
        <f t="shared" si="408"/>
        <v/>
      </c>
      <c r="AI407" s="431" t="str">
        <f t="shared" ref="AI407:AI470" si="418">IF(CC407="","",bidprice)</f>
        <v/>
      </c>
      <c r="AJ407" s="429" t="str">
        <f t="shared" si="368"/>
        <v/>
      </c>
      <c r="AK407" s="429" t="str">
        <f t="shared" si="369"/>
        <v/>
      </c>
      <c r="AL407" s="429" t="str">
        <f t="shared" si="370"/>
        <v/>
      </c>
      <c r="AM407" s="429" t="str">
        <f t="shared" si="371"/>
        <v/>
      </c>
      <c r="AN407" s="432"/>
      <c r="AO407" s="432"/>
      <c r="AP407" s="205"/>
      <c r="AQ407" s="205"/>
      <c r="AR407" s="205"/>
      <c r="AS407" s="205"/>
      <c r="AT407" s="205"/>
      <c r="AU407" s="205"/>
      <c r="AV407" s="205"/>
      <c r="AW407" s="205"/>
      <c r="AX407" s="205"/>
      <c r="AY407" s="205"/>
      <c r="AZ407" s="432"/>
      <c r="BU407" s="152">
        <v>385</v>
      </c>
      <c r="BV407" s="433" t="str">
        <f t="shared" ref="BV407:BV470" si="419">E407</f>
        <v/>
      </c>
      <c r="BW407" s="433" t="str">
        <f t="shared" ref="BW407:BW470" si="420">F407</f>
        <v/>
      </c>
      <c r="BX407" s="434" t="str">
        <f t="shared" ref="BX407:BX470" si="421">G407</f>
        <v/>
      </c>
      <c r="BY407" s="205" t="str">
        <f t="shared" si="409"/>
        <v/>
      </c>
      <c r="BZ407" s="205" t="str">
        <f t="shared" si="410"/>
        <v/>
      </c>
      <c r="CA407" s="207" t="str">
        <f t="shared" si="411"/>
        <v/>
      </c>
      <c r="CB407" s="453" t="str">
        <f>IF(BY407="","",COUNTIF(BY$23:BY406,"&lt;1")+1)</f>
        <v/>
      </c>
      <c r="CC407" s="205" t="str">
        <f t="shared" si="412"/>
        <v/>
      </c>
      <c r="CD407" s="436" t="str">
        <f t="shared" si="413"/>
        <v/>
      </c>
      <c r="CE407" s="433" t="str">
        <f t="shared" si="416"/>
        <v/>
      </c>
      <c r="CF407" s="438" t="str">
        <f t="shared" si="414"/>
        <v/>
      </c>
      <c r="CG407" s="433" t="str">
        <f t="shared" si="415"/>
        <v/>
      </c>
      <c r="CH407" s="439"/>
      <c r="CI407" s="205" t="str">
        <f t="shared" si="372"/>
        <v/>
      </c>
      <c r="CJ407" s="205" t="str">
        <f t="shared" si="373"/>
        <v/>
      </c>
      <c r="CK407" s="205" t="str">
        <f>IF(OR(N407="PIPAY450",N407="PIPAY900"),MRIt(J407,M407,V407,N407),IF(N407="OGFConNEW",MRIt(H407,M407,V407,N407),IF(N407="PIOGFCPAY450",MAX(60,(0.3*J407)+35),"")))</f>
        <v/>
      </c>
      <c r="CL407" s="205" t="str">
        <f t="shared" si="374"/>
        <v/>
      </c>
      <c r="CM407" s="208">
        <f t="shared" si="375"/>
        <v>0</v>
      </c>
      <c r="CN407" s="440" t="str">
        <f>IFERROR(IF(N407="60PAY900",ADJ60x(CM407),IF(N407="75PAY450",ADJ75x(CM407),IF(N407="PIPAY900",ADJPoTthick(CM407,CL407),IF(N407="PIPAY450",ADJPoTthin(CM407,CL407),IF(N407="OGFConNEW",ADJPoTogfc(CL407),""))))),"must corr")</f>
        <v/>
      </c>
      <c r="CO407" s="441" t="str">
        <f t="shared" si="376"/>
        <v/>
      </c>
      <c r="CQ407" s="205" t="str">
        <f t="shared" si="377"/>
        <v/>
      </c>
      <c r="CR407" s="205" t="str">
        <f>IF(OR(N407="PIPAY450",N407="PIPAY900",N407="PIOGFCPAY450",N407="75OGFCPAY450"),MRIt(J407,M407,V407,N407),IF(N407="OGFConNEW",MRIt(H407,M407,V407,N407),""))</f>
        <v/>
      </c>
      <c r="CS407" s="205" t="str">
        <f t="shared" si="378"/>
        <v/>
      </c>
      <c r="CT407" s="208" t="str">
        <f t="shared" si="379"/>
        <v/>
      </c>
      <c r="CU407" s="440" t="str">
        <f>IFERROR(IF(N407="60PAY900",ADJ60x(CT407),IF(N407="75PAY450",ADJ75x(CT407),IF(N407="PIPAY900",ADJPoTthick(CT407,CS407),IF(N407="PIPAY450",ADJPoTthin(CT407,CS407),IF(N407="OGFConNEW",ADJPoTogfc(CS407),""))))),"must corr")</f>
        <v/>
      </c>
      <c r="CV407" s="442" t="str">
        <f t="shared" si="380"/>
        <v/>
      </c>
      <c r="CW407" s="443"/>
      <c r="CY407" s="207"/>
      <c r="CZ407" s="444" t="s">
        <v>1876</v>
      </c>
      <c r="DA407" s="445" t="str">
        <f>IFERROR(IF(AZ407=TRUE,corval(CO407,CV407),CO407),CZ407)</f>
        <v/>
      </c>
      <c r="DB407" s="205" t="b">
        <f t="shared" si="381"/>
        <v>0</v>
      </c>
      <c r="DC407" s="205" t="b">
        <f t="shared" si="382"/>
        <v>1</v>
      </c>
      <c r="DD407" s="205" t="b">
        <f t="shared" si="383"/>
        <v>1</v>
      </c>
      <c r="DE407" s="446" t="str">
        <f t="shared" si="384"/>
        <v/>
      </c>
      <c r="DG407" s="208" t="str">
        <f t="shared" si="385"/>
        <v/>
      </c>
      <c r="DH407" s="208">
        <f t="shared" si="386"/>
        <v>0</v>
      </c>
      <c r="DI407" s="205" t="e">
        <f t="shared" si="387"/>
        <v>#VALUE!</v>
      </c>
      <c r="DJ407" s="205" t="e">
        <f t="shared" si="388"/>
        <v>#VALUE!</v>
      </c>
      <c r="DK407" s="205" t="e">
        <f t="shared" si="389"/>
        <v>#VALUE!</v>
      </c>
      <c r="DM407" s="208">
        <f t="shared" si="390"/>
        <v>0</v>
      </c>
      <c r="DN407" s="208">
        <f t="shared" si="391"/>
        <v>0</v>
      </c>
      <c r="DO407" s="205">
        <f t="shared" si="392"/>
        <v>75</v>
      </c>
      <c r="DP407" s="205">
        <f t="shared" si="393"/>
        <v>0</v>
      </c>
      <c r="DQ407" s="446" t="e">
        <f t="shared" ca="1" si="394"/>
        <v>#NAME?</v>
      </c>
      <c r="DR407" s="446" t="e">
        <f t="shared" ca="1" si="395"/>
        <v>#NAME?</v>
      </c>
      <c r="DT407" s="208">
        <f t="shared" si="396"/>
        <v>0</v>
      </c>
      <c r="DU407" s="446" t="e">
        <f t="shared" ca="1" si="397"/>
        <v>#NAME?</v>
      </c>
      <c r="DV407" s="446" t="e">
        <f t="shared" ca="1" si="398"/>
        <v>#NAME?</v>
      </c>
    </row>
    <row r="408" spans="1:126" ht="16.5" thickBot="1" x14ac:dyDescent="0.3">
      <c r="A408" s="448" t="str">
        <f>IFERROR(ROUNDUP(IF(OR(N408="PIPAY450",N408="PIPAY900"),MRIt(J408,M408,V408,N408),IF(N408="PIOGFCPAY450",MAX(60,(0.3*J408)+35),"")),1),"")</f>
        <v/>
      </c>
      <c r="B408" s="413">
        <v>386</v>
      </c>
      <c r="C408" s="414"/>
      <c r="D408" s="449"/>
      <c r="E408" s="457" t="str">
        <f>IF('EXIST IP'!A387="","",'EXIST IP'!A387)</f>
        <v/>
      </c>
      <c r="F408" s="458" t="str">
        <f>IF('EXIST IP'!B387="","",'EXIST IP'!B387)</f>
        <v/>
      </c>
      <c r="G408" s="458" t="str">
        <f>IF('EXIST IP'!C387="","",'EXIST IP'!C387)</f>
        <v/>
      </c>
      <c r="H408" s="459" t="str">
        <f>IF('EXIST IP'!D387="","",'EXIST IP'!D387)</f>
        <v/>
      </c>
      <c r="I408" s="460" t="str">
        <f>IF(BASELINE!D387="","",BASELINE!D387)</f>
        <v/>
      </c>
      <c r="J408" s="420"/>
      <c r="K408" s="421"/>
      <c r="L408" s="422" t="str">
        <f>IF(FINAL!D387=0,"",FINAL!D387)</f>
        <v/>
      </c>
      <c r="M408" s="421"/>
      <c r="N408" s="421"/>
      <c r="O408" s="421"/>
      <c r="P408" s="423" t="str">
        <f t="shared" ref="P408:P471" si="422">IFERROR(IF(AND(H408="",L408&lt;&gt;""),"must corr",IF(AND(H408&lt;&gt;"",L408=""),"must corr",IF(AND(M408&lt;&gt;"",L408=""),"must corr", IF(AND(L408&gt;60,(L408/H408)&gt;0.6),"must corr","")))),"")</f>
        <v/>
      </c>
      <c r="Q408" s="424" t="str">
        <f t="shared" ref="Q408:Q471" si="423">IFERROR(MAX(60,0.6*H408),"")</f>
        <v/>
      </c>
      <c r="R408" s="456"/>
      <c r="S408" s="452" t="str">
        <f t="shared" si="399"/>
        <v/>
      </c>
      <c r="T408" s="427" t="str">
        <f>IF(OR(BASELINE!I387&gt;BASELINE!J387,FINAL!I387&gt;FINAL!J387),"M.D.","")</f>
        <v/>
      </c>
      <c r="U408" s="428" t="str">
        <f t="shared" ref="U408:U471" si="424">IF(G408="","","GrExistCnc")</f>
        <v/>
      </c>
      <c r="V408" s="429" t="str">
        <f t="shared" ref="V408:V471" si="425">IF(G408="","","n/a")</f>
        <v/>
      </c>
      <c r="W408" s="429" t="str">
        <f t="shared" ref="W408:W471" si="426">IF(G408="","","n/a")</f>
        <v/>
      </c>
      <c r="X408" s="430" t="str">
        <f t="shared" si="400"/>
        <v/>
      </c>
      <c r="Y408" s="429" t="str">
        <f t="shared" si="401"/>
        <v/>
      </c>
      <c r="Z408" s="429" t="str">
        <f t="shared" si="402"/>
        <v/>
      </c>
      <c r="AA408" s="429" t="str">
        <f t="shared" si="403"/>
        <v/>
      </c>
      <c r="AB408" s="429" t="str">
        <f t="shared" si="404"/>
        <v/>
      </c>
      <c r="AC408" s="429" t="str">
        <f t="shared" si="405"/>
        <v/>
      </c>
      <c r="AD408" s="429" t="str">
        <f t="shared" si="406"/>
        <v/>
      </c>
      <c r="AE408" s="429" t="str">
        <f t="shared" ref="AE408:AE471" si="427">IF(E408="","",ROUND(IF(endpm&gt;begpm,begpm+ABS(E408-begsta)/5280,IF(endpm&lt;begpm,begpm-ABS(E408-begsta)/5280,"error")),2))</f>
        <v/>
      </c>
      <c r="AF408" s="429" t="str">
        <f t="shared" si="417"/>
        <v/>
      </c>
      <c r="AG408" s="429" t="str">
        <f t="shared" si="407"/>
        <v/>
      </c>
      <c r="AH408" s="429" t="str">
        <f t="shared" si="408"/>
        <v/>
      </c>
      <c r="AI408" s="431" t="str">
        <f t="shared" si="418"/>
        <v/>
      </c>
      <c r="AJ408" s="429" t="str">
        <f t="shared" ref="AJ408:AJ471" si="428">IF(G408="","","n/a")</f>
        <v/>
      </c>
      <c r="AK408" s="429" t="str">
        <f t="shared" ref="AK408:AK471" si="429">IF(G408="","","n/a")</f>
        <v/>
      </c>
      <c r="AL408" s="429" t="str">
        <f t="shared" ref="AL408:AL471" si="430">IF(G408="","","n/a")</f>
        <v/>
      </c>
      <c r="AM408" s="429" t="str">
        <f t="shared" ref="AM408:AM471" si="431">IF(G408="","","n/a")</f>
        <v/>
      </c>
      <c r="AN408" s="432"/>
      <c r="AO408" s="432"/>
      <c r="AP408" s="205"/>
      <c r="AQ408" s="205"/>
      <c r="AR408" s="205"/>
      <c r="AS408" s="205"/>
      <c r="AT408" s="205"/>
      <c r="AU408" s="205"/>
      <c r="AV408" s="205"/>
      <c r="AW408" s="205"/>
      <c r="AX408" s="205"/>
      <c r="AY408" s="205"/>
      <c r="AZ408" s="432"/>
      <c r="BU408" s="152">
        <v>386</v>
      </c>
      <c r="BV408" s="433" t="str">
        <f t="shared" si="419"/>
        <v/>
      </c>
      <c r="BW408" s="433" t="str">
        <f t="shared" si="420"/>
        <v/>
      </c>
      <c r="BX408" s="434" t="str">
        <f t="shared" si="421"/>
        <v/>
      </c>
      <c r="BY408" s="205" t="str">
        <f t="shared" si="409"/>
        <v/>
      </c>
      <c r="BZ408" s="205" t="str">
        <f t="shared" si="410"/>
        <v/>
      </c>
      <c r="CA408" s="207" t="str">
        <f t="shared" si="411"/>
        <v/>
      </c>
      <c r="CB408" s="453" t="str">
        <f>IF(BY408="","",COUNTIF(BY$23:BY407,"&lt;1")+1)</f>
        <v/>
      </c>
      <c r="CC408" s="205" t="str">
        <f t="shared" si="412"/>
        <v/>
      </c>
      <c r="CD408" s="436" t="str">
        <f t="shared" si="413"/>
        <v/>
      </c>
      <c r="CE408" s="433" t="str">
        <f t="shared" si="416"/>
        <v/>
      </c>
      <c r="CF408" s="438" t="str">
        <f t="shared" si="414"/>
        <v/>
      </c>
      <c r="CG408" s="433" t="str">
        <f t="shared" si="415"/>
        <v/>
      </c>
      <c r="CH408" s="439"/>
      <c r="CI408" s="205" t="str">
        <f t="shared" ref="CI408:CI471" si="432">IF(CK408="","",IF(N408="PIPAY450",ROUNDDOWN(MAX(75,1.25*CK408),1),IF(OR(N408="PIPAY900",N408="PIOGFCPAY450"),ROUNDDOWN(MAX(60,1.25*CK408),1),"")))</f>
        <v/>
      </c>
      <c r="CJ408" s="205" t="str">
        <f t="shared" ref="CJ408:CJ471" si="433">IF(CK408="","",IF(ROUNDDOWN(MAX(160,CK408*2.1),0)=160,"",ROUNDDOWN(MAX(160,CK408*2.1),0)))</f>
        <v/>
      </c>
      <c r="CK408" s="205" t="str">
        <f>IF(OR(N408="PIPAY450",N408="PIPAY900"),MRIt(J408,M408,V408,N408),IF(N408="OGFConNEW",MRIt(H408,M408,V408,N408),IF(N408="PIOGFCPAY450",MAX(60,(0.3*J408)+35),"")))</f>
        <v/>
      </c>
      <c r="CL408" s="205" t="str">
        <f t="shared" ref="CL408:CL471" si="434">IF(CK408="","",K408/CK408)</f>
        <v/>
      </c>
      <c r="CM408" s="208">
        <f t="shared" ref="CM408:CM471" si="435">K408</f>
        <v>0</v>
      </c>
      <c r="CN408" s="440" t="str">
        <f>IFERROR(IF(N408="60PAY900",ADJ60x(CM408),IF(N408="75PAY450",ADJ75x(CM408),IF(N408="PIPAY900",ADJPoTthick(CM408,CL408),IF(N408="PIPAY450",ADJPoTthin(CM408,CL408),IF(N408="OGFConNEW",ADJPoTogfc(CL408),""))))),"must corr")</f>
        <v/>
      </c>
      <c r="CO408" s="441" t="str">
        <f t="shared" ref="CO408:CO471" si="436">IFERROR(IF(G408&lt;264,0,IF(CN408="must corr","must corr",(CN408*G408/528))),"")</f>
        <v/>
      </c>
      <c r="CQ408" s="205" t="str">
        <f t="shared" ref="CQ408:CQ471" si="437">IF(CR408="","",CR408*2.1)</f>
        <v/>
      </c>
      <c r="CR408" s="205" t="str">
        <f>IF(OR(N408="PIPAY450",N408="PIPAY900",N408="PIOGFCPAY450",N408="75OGFCPAY450"),MRIt(J408,M408,V408,N408),IF(N408="OGFConNEW",MRIt(H408,M408,V408,N408),""))</f>
        <v/>
      </c>
      <c r="CS408" s="205" t="str">
        <f t="shared" ref="CS408:CS471" si="438">IF(CR408="","",L408/CR408)</f>
        <v/>
      </c>
      <c r="CT408" s="208" t="str">
        <f t="shared" ref="CT408:CT471" si="439">L408</f>
        <v/>
      </c>
      <c r="CU408" s="440" t="str">
        <f>IFERROR(IF(N408="60PAY900",ADJ60x(CT408),IF(N408="75PAY450",ADJ75x(CT408),IF(N408="PIPAY900",ADJPoTthick(CT408,CS408),IF(N408="PIPAY450",ADJPoTthin(CT408,CS408),IF(N408="OGFConNEW",ADJPoTogfc(CS408),""))))),"must corr")</f>
        <v/>
      </c>
      <c r="CV408" s="442" t="str">
        <f t="shared" ref="CV408:CV471" si="440">IFERROR(IF(G408&lt;264,0,IF(CU408="must corr","must corr",(CU408*G408/528))),"")</f>
        <v/>
      </c>
      <c r="CW408" s="443"/>
      <c r="CY408" s="207"/>
      <c r="CZ408" s="444" t="s">
        <v>1876</v>
      </c>
      <c r="DA408" s="445" t="str">
        <f>IFERROR(IF(AZ408=TRUE,corval(CO408,CV408),CO408),CZ408)</f>
        <v/>
      </c>
      <c r="DB408" s="205" t="b">
        <f t="shared" ref="DB408:DB471" si="441">R408&lt;&gt;""</f>
        <v>0</v>
      </c>
      <c r="DC408" s="205" t="b">
        <f t="shared" ref="DC408:DC471" si="442">R408=0</f>
        <v>1</v>
      </c>
      <c r="DD408" s="205" t="b">
        <f t="shared" ref="DD408:DD471" si="443">P408&lt;&gt;"must corr"</f>
        <v>1</v>
      </c>
      <c r="DE408" s="446" t="str">
        <f t="shared" ref="DE408:DE471" si="444">IF(AND(DB408=TRUE,DC408=TRUE,DD408=TRUE),DA408,"")</f>
        <v/>
      </c>
      <c r="DG408" s="208" t="str">
        <f t="shared" ref="DG408:DG471" si="445">H408</f>
        <v/>
      </c>
      <c r="DH408" s="208">
        <f t="shared" ref="DH408:DH471" si="446">K408</f>
        <v>0</v>
      </c>
      <c r="DI408" s="205" t="e">
        <f t="shared" ref="DI408:DI471" si="447">ROUND(100*DH408/DG408,1)</f>
        <v>#VALUE!</v>
      </c>
      <c r="DJ408" s="205" t="e">
        <f t="shared" ref="DJ408:DJ471" si="448">IF(DI408&lt;100,0,(DI408-100)*(-100))</f>
        <v>#VALUE!</v>
      </c>
      <c r="DK408" s="205" t="e">
        <f t="shared" ref="DK408:DK471" si="449">IF(G408&lt;264,0,DJ408*G408/528)</f>
        <v>#VALUE!</v>
      </c>
      <c r="DM408" s="208">
        <f t="shared" ref="DM408:DM471" si="450">J408</f>
        <v>0</v>
      </c>
      <c r="DN408" s="208">
        <f t="shared" ref="DN408:DN471" si="451">K408</f>
        <v>0</v>
      </c>
      <c r="DO408" s="205">
        <f t="shared" ref="DO408:DO471" si="452">MAX(75,0.3*DM408+35)</f>
        <v>75</v>
      </c>
      <c r="DP408" s="205">
        <f t="shared" ref="DP408:DP471" si="453">ROUND(DN408/DO408,3)</f>
        <v>0</v>
      </c>
      <c r="DQ408" s="446" t="e">
        <f t="shared" ref="DQ408:DQ471" ca="1" si="454">ADJPIOGFC(DN408,DP408)</f>
        <v>#NAME?</v>
      </c>
      <c r="DR408" s="446" t="e">
        <f t="shared" ref="DR408:DR471" ca="1" si="455">IF(G408&lt;264,0,DQ408*G408/528)</f>
        <v>#NAME?</v>
      </c>
      <c r="DT408" s="208">
        <f t="shared" ref="DT408:DT471" si="456">K408</f>
        <v>0</v>
      </c>
      <c r="DU408" s="446" t="e">
        <f t="shared" ref="DU408:DU471" ca="1" si="457">ADJ75OGFC(DT408)</f>
        <v>#NAME?</v>
      </c>
      <c r="DV408" s="446" t="e">
        <f t="shared" ref="DV408:DV471" ca="1" si="458">IF(G408&lt;264,0,DU408*G408/528)</f>
        <v>#NAME?</v>
      </c>
    </row>
    <row r="409" spans="1:126" ht="15.75" x14ac:dyDescent="0.25">
      <c r="A409" s="448" t="str">
        <f>IFERROR(ROUNDUP(IF(OR(N409="PIPAY450",N409="PIPAY900"),MRIt(J409,M409,V409,N409),IF(N409="PIOGFCPAY450",MAX(60,(0.3*J409)+35),"")),1),"")</f>
        <v/>
      </c>
      <c r="B409" s="413">
        <v>387</v>
      </c>
      <c r="C409" s="414"/>
      <c r="D409" s="449"/>
      <c r="E409" s="416" t="str">
        <f>IF('EXIST IP'!A388="","",'EXIST IP'!A388)</f>
        <v/>
      </c>
      <c r="F409" s="450" t="str">
        <f>IF('EXIST IP'!B388="","",'EXIST IP'!B388)</f>
        <v/>
      </c>
      <c r="G409" s="450" t="str">
        <f>IF('EXIST IP'!C388="","",'EXIST IP'!C388)</f>
        <v/>
      </c>
      <c r="H409" s="418" t="str">
        <f>IF('EXIST IP'!D388="","",'EXIST IP'!D388)</f>
        <v/>
      </c>
      <c r="I409" s="451" t="str">
        <f>IF(BASELINE!D388="","",BASELINE!D388)</f>
        <v/>
      </c>
      <c r="J409" s="420"/>
      <c r="K409" s="421"/>
      <c r="L409" s="422" t="str">
        <f>IF(FINAL!D388=0,"",FINAL!D388)</f>
        <v/>
      </c>
      <c r="M409" s="421"/>
      <c r="N409" s="421"/>
      <c r="O409" s="421"/>
      <c r="P409" s="423" t="str">
        <f t="shared" si="422"/>
        <v/>
      </c>
      <c r="Q409" s="424" t="str">
        <f t="shared" si="423"/>
        <v/>
      </c>
      <c r="R409" s="456"/>
      <c r="S409" s="452" t="str">
        <f t="shared" si="399"/>
        <v/>
      </c>
      <c r="T409" s="427" t="str">
        <f>IF(OR(BASELINE!I388&gt;BASELINE!J388,FINAL!I388&gt;FINAL!J388),"M.D.","")</f>
        <v/>
      </c>
      <c r="U409" s="428" t="str">
        <f t="shared" si="424"/>
        <v/>
      </c>
      <c r="V409" s="429" t="str">
        <f t="shared" si="425"/>
        <v/>
      </c>
      <c r="W409" s="429" t="str">
        <f t="shared" si="426"/>
        <v/>
      </c>
      <c r="X409" s="430" t="str">
        <f t="shared" si="400"/>
        <v/>
      </c>
      <c r="Y409" s="429" t="str">
        <f t="shared" si="401"/>
        <v/>
      </c>
      <c r="Z409" s="429" t="str">
        <f t="shared" si="402"/>
        <v/>
      </c>
      <c r="AA409" s="429" t="str">
        <f t="shared" si="403"/>
        <v/>
      </c>
      <c r="AB409" s="429" t="str">
        <f t="shared" si="404"/>
        <v/>
      </c>
      <c r="AC409" s="429" t="str">
        <f t="shared" si="405"/>
        <v/>
      </c>
      <c r="AD409" s="429" t="str">
        <f t="shared" si="406"/>
        <v/>
      </c>
      <c r="AE409" s="429" t="str">
        <f t="shared" si="427"/>
        <v/>
      </c>
      <c r="AF409" s="429" t="str">
        <f t="shared" si="417"/>
        <v/>
      </c>
      <c r="AG409" s="429" t="str">
        <f t="shared" si="407"/>
        <v/>
      </c>
      <c r="AH409" s="429" t="str">
        <f t="shared" si="408"/>
        <v/>
      </c>
      <c r="AI409" s="431" t="str">
        <f t="shared" si="418"/>
        <v/>
      </c>
      <c r="AJ409" s="429" t="str">
        <f t="shared" si="428"/>
        <v/>
      </c>
      <c r="AK409" s="429" t="str">
        <f t="shared" si="429"/>
        <v/>
      </c>
      <c r="AL409" s="429" t="str">
        <f t="shared" si="430"/>
        <v/>
      </c>
      <c r="AM409" s="429" t="str">
        <f t="shared" si="431"/>
        <v/>
      </c>
      <c r="AN409" s="432"/>
      <c r="AO409" s="432"/>
      <c r="AP409" s="205"/>
      <c r="AQ409" s="205"/>
      <c r="AR409" s="205"/>
      <c r="AS409" s="205"/>
      <c r="AT409" s="205"/>
      <c r="AU409" s="205"/>
      <c r="AV409" s="205"/>
      <c r="AW409" s="205"/>
      <c r="AX409" s="205"/>
      <c r="AY409" s="205"/>
      <c r="AZ409" s="432"/>
      <c r="BU409" s="152">
        <v>387</v>
      </c>
      <c r="BV409" s="433" t="str">
        <f t="shared" si="419"/>
        <v/>
      </c>
      <c r="BW409" s="433" t="str">
        <f t="shared" si="420"/>
        <v/>
      </c>
      <c r="BX409" s="434" t="str">
        <f t="shared" si="421"/>
        <v/>
      </c>
      <c r="BY409" s="205" t="str">
        <f t="shared" si="409"/>
        <v/>
      </c>
      <c r="BZ409" s="205" t="str">
        <f t="shared" si="410"/>
        <v/>
      </c>
      <c r="CA409" s="207" t="str">
        <f t="shared" si="411"/>
        <v/>
      </c>
      <c r="CB409" s="453" t="str">
        <f>IF(BY409="","",COUNTIF(BY$23:BY408,"&lt;1")+1)</f>
        <v/>
      </c>
      <c r="CC409" s="205" t="str">
        <f t="shared" si="412"/>
        <v/>
      </c>
      <c r="CD409" s="436" t="str">
        <f t="shared" si="413"/>
        <v/>
      </c>
      <c r="CE409" s="433" t="str">
        <f t="shared" si="416"/>
        <v/>
      </c>
      <c r="CF409" s="438" t="str">
        <f t="shared" si="414"/>
        <v/>
      </c>
      <c r="CG409" s="433" t="str">
        <f t="shared" si="415"/>
        <v/>
      </c>
      <c r="CH409" s="439"/>
      <c r="CI409" s="205" t="str">
        <f t="shared" si="432"/>
        <v/>
      </c>
      <c r="CJ409" s="205" t="str">
        <f t="shared" si="433"/>
        <v/>
      </c>
      <c r="CK409" s="205" t="str">
        <f>IF(OR(N409="PIPAY450",N409="PIPAY900"),MRIt(J409,M409,V409,N409),IF(N409="OGFConNEW",MRIt(H409,M409,V409,N409),IF(N409="PIOGFCPAY450",MAX(60,(0.3*J409)+35),"")))</f>
        <v/>
      </c>
      <c r="CL409" s="205" t="str">
        <f t="shared" si="434"/>
        <v/>
      </c>
      <c r="CM409" s="208">
        <f t="shared" si="435"/>
        <v>0</v>
      </c>
      <c r="CN409" s="440" t="str">
        <f>IFERROR(IF(N409="60PAY900",ADJ60x(CM409),IF(N409="75PAY450",ADJ75x(CM409),IF(N409="PIPAY900",ADJPoTthick(CM409,CL409),IF(N409="PIPAY450",ADJPoTthin(CM409,CL409),IF(N409="OGFConNEW",ADJPoTogfc(CL409),""))))),"must corr")</f>
        <v/>
      </c>
      <c r="CO409" s="441" t="str">
        <f t="shared" si="436"/>
        <v/>
      </c>
      <c r="CQ409" s="205" t="str">
        <f t="shared" si="437"/>
        <v/>
      </c>
      <c r="CR409" s="205" t="str">
        <f>IF(OR(N409="PIPAY450",N409="PIPAY900",N409="PIOGFCPAY450",N409="75OGFCPAY450"),MRIt(J409,M409,V409,N409),IF(N409="OGFConNEW",MRIt(H409,M409,V409,N409),""))</f>
        <v/>
      </c>
      <c r="CS409" s="205" t="str">
        <f t="shared" si="438"/>
        <v/>
      </c>
      <c r="CT409" s="208" t="str">
        <f t="shared" si="439"/>
        <v/>
      </c>
      <c r="CU409" s="440" t="str">
        <f>IFERROR(IF(N409="60PAY900",ADJ60x(CT409),IF(N409="75PAY450",ADJ75x(CT409),IF(N409="PIPAY900",ADJPoTthick(CT409,CS409),IF(N409="PIPAY450",ADJPoTthin(CT409,CS409),IF(N409="OGFConNEW",ADJPoTogfc(CS409),""))))),"must corr")</f>
        <v/>
      </c>
      <c r="CV409" s="442" t="str">
        <f t="shared" si="440"/>
        <v/>
      </c>
      <c r="CW409" s="443"/>
      <c r="CY409" s="207"/>
      <c r="CZ409" s="444" t="s">
        <v>1876</v>
      </c>
      <c r="DA409" s="445" t="str">
        <f>IFERROR(IF(AZ409=TRUE,corval(CO409,CV409),CO409),CZ409)</f>
        <v/>
      </c>
      <c r="DB409" s="205" t="b">
        <f t="shared" si="441"/>
        <v>0</v>
      </c>
      <c r="DC409" s="205" t="b">
        <f t="shared" si="442"/>
        <v>1</v>
      </c>
      <c r="DD409" s="205" t="b">
        <f t="shared" si="443"/>
        <v>1</v>
      </c>
      <c r="DE409" s="446" t="str">
        <f t="shared" si="444"/>
        <v/>
      </c>
      <c r="DG409" s="208" t="str">
        <f t="shared" si="445"/>
        <v/>
      </c>
      <c r="DH409" s="208">
        <f t="shared" si="446"/>
        <v>0</v>
      </c>
      <c r="DI409" s="205" t="e">
        <f t="shared" si="447"/>
        <v>#VALUE!</v>
      </c>
      <c r="DJ409" s="205" t="e">
        <f t="shared" si="448"/>
        <v>#VALUE!</v>
      </c>
      <c r="DK409" s="205" t="e">
        <f t="shared" si="449"/>
        <v>#VALUE!</v>
      </c>
      <c r="DM409" s="208">
        <f t="shared" si="450"/>
        <v>0</v>
      </c>
      <c r="DN409" s="208">
        <f t="shared" si="451"/>
        <v>0</v>
      </c>
      <c r="DO409" s="205">
        <f t="shared" si="452"/>
        <v>75</v>
      </c>
      <c r="DP409" s="205">
        <f t="shared" si="453"/>
        <v>0</v>
      </c>
      <c r="DQ409" s="446" t="e">
        <f t="shared" ca="1" si="454"/>
        <v>#NAME?</v>
      </c>
      <c r="DR409" s="446" t="e">
        <f t="shared" ca="1" si="455"/>
        <v>#NAME?</v>
      </c>
      <c r="DT409" s="208">
        <f t="shared" si="456"/>
        <v>0</v>
      </c>
      <c r="DU409" s="446" t="e">
        <f t="shared" ca="1" si="457"/>
        <v>#NAME?</v>
      </c>
      <c r="DV409" s="446" t="e">
        <f t="shared" ca="1" si="458"/>
        <v>#NAME?</v>
      </c>
    </row>
    <row r="410" spans="1:126" ht="15.75" customHeight="1" thickBot="1" x14ac:dyDescent="0.3">
      <c r="A410" s="448" t="str">
        <f>IFERROR(ROUNDUP(IF(OR(N410="PIPAY450",N410="PIPAY900"),MRIt(J410,M410,V410,N410),IF(N410="PIOGFCPAY450",MAX(60,(0.3*J410)+35),"")),1),"")</f>
        <v/>
      </c>
      <c r="B410" s="413">
        <v>388</v>
      </c>
      <c r="C410" s="414"/>
      <c r="D410" s="449"/>
      <c r="E410" s="457" t="str">
        <f>IF('EXIST IP'!A389="","",'EXIST IP'!A389)</f>
        <v/>
      </c>
      <c r="F410" s="458" t="str">
        <f>IF('EXIST IP'!B389="","",'EXIST IP'!B389)</f>
        <v/>
      </c>
      <c r="G410" s="458" t="str">
        <f>IF('EXIST IP'!C389="","",'EXIST IP'!C389)</f>
        <v/>
      </c>
      <c r="H410" s="459" t="str">
        <f>IF('EXIST IP'!D389="","",'EXIST IP'!D389)</f>
        <v/>
      </c>
      <c r="I410" s="460" t="str">
        <f>IF(BASELINE!D389="","",BASELINE!D389)</f>
        <v/>
      </c>
      <c r="J410" s="420"/>
      <c r="K410" s="421"/>
      <c r="L410" s="422" t="str">
        <f>IF(FINAL!D389=0,"",FINAL!D389)</f>
        <v/>
      </c>
      <c r="M410" s="421"/>
      <c r="N410" s="421"/>
      <c r="O410" s="421"/>
      <c r="P410" s="423" t="str">
        <f t="shared" si="422"/>
        <v/>
      </c>
      <c r="Q410" s="424" t="str">
        <f t="shared" si="423"/>
        <v/>
      </c>
      <c r="R410" s="456"/>
      <c r="S410" s="452" t="str">
        <f t="shared" si="399"/>
        <v/>
      </c>
      <c r="T410" s="427" t="str">
        <f>IF(OR(BASELINE!I389&gt;BASELINE!J389,FINAL!I389&gt;FINAL!J389),"M.D.","")</f>
        <v/>
      </c>
      <c r="U410" s="428" t="str">
        <f t="shared" si="424"/>
        <v/>
      </c>
      <c r="V410" s="429" t="str">
        <f t="shared" si="425"/>
        <v/>
      </c>
      <c r="W410" s="429" t="str">
        <f t="shared" si="426"/>
        <v/>
      </c>
      <c r="X410" s="430" t="str">
        <f t="shared" si="400"/>
        <v/>
      </c>
      <c r="Y410" s="429" t="str">
        <f t="shared" si="401"/>
        <v/>
      </c>
      <c r="Z410" s="429" t="str">
        <f t="shared" si="402"/>
        <v/>
      </c>
      <c r="AA410" s="429" t="str">
        <f t="shared" si="403"/>
        <v/>
      </c>
      <c r="AB410" s="429" t="str">
        <f t="shared" si="404"/>
        <v/>
      </c>
      <c r="AC410" s="429" t="str">
        <f t="shared" si="405"/>
        <v/>
      </c>
      <c r="AD410" s="429" t="str">
        <f t="shared" si="406"/>
        <v/>
      </c>
      <c r="AE410" s="429" t="str">
        <f t="shared" si="427"/>
        <v/>
      </c>
      <c r="AF410" s="429" t="str">
        <f t="shared" si="417"/>
        <v/>
      </c>
      <c r="AG410" s="429" t="str">
        <f t="shared" si="407"/>
        <v/>
      </c>
      <c r="AH410" s="429" t="str">
        <f t="shared" si="408"/>
        <v/>
      </c>
      <c r="AI410" s="431" t="str">
        <f t="shared" si="418"/>
        <v/>
      </c>
      <c r="AJ410" s="429" t="str">
        <f t="shared" si="428"/>
        <v/>
      </c>
      <c r="AK410" s="429" t="str">
        <f t="shared" si="429"/>
        <v/>
      </c>
      <c r="AL410" s="429" t="str">
        <f t="shared" si="430"/>
        <v/>
      </c>
      <c r="AM410" s="429" t="str">
        <f t="shared" si="431"/>
        <v/>
      </c>
      <c r="AN410" s="432"/>
      <c r="AO410" s="432"/>
      <c r="AP410" s="205"/>
      <c r="AQ410" s="205"/>
      <c r="AR410" s="205"/>
      <c r="AS410" s="205"/>
      <c r="AT410" s="205"/>
      <c r="AU410" s="205"/>
      <c r="AV410" s="205"/>
      <c r="AW410" s="205"/>
      <c r="AX410" s="205"/>
      <c r="AY410" s="205"/>
      <c r="AZ410" s="432"/>
      <c r="BU410" s="152">
        <v>388</v>
      </c>
      <c r="BV410" s="433" t="str">
        <f t="shared" si="419"/>
        <v/>
      </c>
      <c r="BW410" s="433" t="str">
        <f t="shared" si="420"/>
        <v/>
      </c>
      <c r="BX410" s="434" t="str">
        <f t="shared" si="421"/>
        <v/>
      </c>
      <c r="BY410" s="205" t="str">
        <f t="shared" si="409"/>
        <v/>
      </c>
      <c r="BZ410" s="205" t="str">
        <f t="shared" si="410"/>
        <v/>
      </c>
      <c r="CA410" s="207" t="str">
        <f t="shared" si="411"/>
        <v/>
      </c>
      <c r="CB410" s="453" t="str">
        <f>IF(BY410="","",COUNTIF(BY$23:BY409,"&lt;1")+1)</f>
        <v/>
      </c>
      <c r="CC410" s="205" t="str">
        <f t="shared" si="412"/>
        <v/>
      </c>
      <c r="CD410" s="436" t="str">
        <f t="shared" si="413"/>
        <v/>
      </c>
      <c r="CE410" s="433" t="str">
        <f t="shared" si="416"/>
        <v/>
      </c>
      <c r="CF410" s="438" t="str">
        <f t="shared" si="414"/>
        <v/>
      </c>
      <c r="CG410" s="433" t="str">
        <f t="shared" si="415"/>
        <v/>
      </c>
      <c r="CH410" s="439"/>
      <c r="CI410" s="205" t="str">
        <f t="shared" si="432"/>
        <v/>
      </c>
      <c r="CJ410" s="205" t="str">
        <f t="shared" si="433"/>
        <v/>
      </c>
      <c r="CK410" s="205" t="str">
        <f>IF(OR(N410="PIPAY450",N410="PIPAY900"),MRIt(J410,M410,V410,N410),IF(N410="OGFConNEW",MRIt(H410,M410,V410,N410),IF(N410="PIOGFCPAY450",MAX(60,(0.3*J410)+35),"")))</f>
        <v/>
      </c>
      <c r="CL410" s="205" t="str">
        <f t="shared" si="434"/>
        <v/>
      </c>
      <c r="CM410" s="208">
        <f t="shared" si="435"/>
        <v>0</v>
      </c>
      <c r="CN410" s="440" t="str">
        <f>IFERROR(IF(N410="60PAY900",ADJ60x(CM410),IF(N410="75PAY450",ADJ75x(CM410),IF(N410="PIPAY900",ADJPoTthick(CM410,CL410),IF(N410="PIPAY450",ADJPoTthin(CM410,CL410),IF(N410="OGFConNEW",ADJPoTogfc(CL410),""))))),"must corr")</f>
        <v/>
      </c>
      <c r="CO410" s="441" t="str">
        <f t="shared" si="436"/>
        <v/>
      </c>
      <c r="CQ410" s="205" t="str">
        <f t="shared" si="437"/>
        <v/>
      </c>
      <c r="CR410" s="205" t="str">
        <f>IF(OR(N410="PIPAY450",N410="PIPAY900",N410="PIOGFCPAY450",N410="75OGFCPAY450"),MRIt(J410,M410,V410,N410),IF(N410="OGFConNEW",MRIt(H410,M410,V410,N410),""))</f>
        <v/>
      </c>
      <c r="CS410" s="205" t="str">
        <f t="shared" si="438"/>
        <v/>
      </c>
      <c r="CT410" s="208" t="str">
        <f t="shared" si="439"/>
        <v/>
      </c>
      <c r="CU410" s="440" t="str">
        <f>IFERROR(IF(N410="60PAY900",ADJ60x(CT410),IF(N410="75PAY450",ADJ75x(CT410),IF(N410="PIPAY900",ADJPoTthick(CT410,CS410),IF(N410="PIPAY450",ADJPoTthin(CT410,CS410),IF(N410="OGFConNEW",ADJPoTogfc(CS410),""))))),"must corr")</f>
        <v/>
      </c>
      <c r="CV410" s="442" t="str">
        <f t="shared" si="440"/>
        <v/>
      </c>
      <c r="CW410" s="443"/>
      <c r="CY410" s="207"/>
      <c r="CZ410" s="444" t="s">
        <v>1876</v>
      </c>
      <c r="DA410" s="445" t="str">
        <f>IFERROR(IF(AZ410=TRUE,corval(CO410,CV410),CO410),CZ410)</f>
        <v/>
      </c>
      <c r="DB410" s="205" t="b">
        <f t="shared" si="441"/>
        <v>0</v>
      </c>
      <c r="DC410" s="205" t="b">
        <f t="shared" si="442"/>
        <v>1</v>
      </c>
      <c r="DD410" s="205" t="b">
        <f t="shared" si="443"/>
        <v>1</v>
      </c>
      <c r="DE410" s="446" t="str">
        <f t="shared" si="444"/>
        <v/>
      </c>
      <c r="DG410" s="208" t="str">
        <f t="shared" si="445"/>
        <v/>
      </c>
      <c r="DH410" s="208">
        <f t="shared" si="446"/>
        <v>0</v>
      </c>
      <c r="DI410" s="205" t="e">
        <f t="shared" si="447"/>
        <v>#VALUE!</v>
      </c>
      <c r="DJ410" s="205" t="e">
        <f t="shared" si="448"/>
        <v>#VALUE!</v>
      </c>
      <c r="DK410" s="205" t="e">
        <f t="shared" si="449"/>
        <v>#VALUE!</v>
      </c>
      <c r="DM410" s="208">
        <f t="shared" si="450"/>
        <v>0</v>
      </c>
      <c r="DN410" s="208">
        <f t="shared" si="451"/>
        <v>0</v>
      </c>
      <c r="DO410" s="205">
        <f t="shared" si="452"/>
        <v>75</v>
      </c>
      <c r="DP410" s="205">
        <f t="shared" si="453"/>
        <v>0</v>
      </c>
      <c r="DQ410" s="446" t="e">
        <f t="shared" ca="1" si="454"/>
        <v>#NAME?</v>
      </c>
      <c r="DR410" s="446" t="e">
        <f t="shared" ca="1" si="455"/>
        <v>#NAME?</v>
      </c>
      <c r="DT410" s="208">
        <f t="shared" si="456"/>
        <v>0</v>
      </c>
      <c r="DU410" s="446" t="e">
        <f t="shared" ca="1" si="457"/>
        <v>#NAME?</v>
      </c>
      <c r="DV410" s="446" t="e">
        <f t="shared" ca="1" si="458"/>
        <v>#NAME?</v>
      </c>
    </row>
    <row r="411" spans="1:126" ht="15.75" x14ac:dyDescent="0.25">
      <c r="A411" s="448" t="str">
        <f>IFERROR(ROUNDUP(IF(OR(N411="PIPAY450",N411="PIPAY900"),MRIt(J411,M411,V411,N411),IF(N411="PIOGFCPAY450",MAX(60,(0.3*J411)+35),"")),1),"")</f>
        <v/>
      </c>
      <c r="B411" s="413">
        <v>389</v>
      </c>
      <c r="C411" s="414"/>
      <c r="D411" s="449"/>
      <c r="E411" s="416" t="str">
        <f>IF('EXIST IP'!A390="","",'EXIST IP'!A390)</f>
        <v/>
      </c>
      <c r="F411" s="450" t="str">
        <f>IF('EXIST IP'!B390="","",'EXIST IP'!B390)</f>
        <v/>
      </c>
      <c r="G411" s="450" t="str">
        <f>IF('EXIST IP'!C390="","",'EXIST IP'!C390)</f>
        <v/>
      </c>
      <c r="H411" s="418" t="str">
        <f>IF('EXIST IP'!D390="","",'EXIST IP'!D390)</f>
        <v/>
      </c>
      <c r="I411" s="451" t="str">
        <f>IF(BASELINE!D390="","",BASELINE!D390)</f>
        <v/>
      </c>
      <c r="J411" s="420"/>
      <c r="K411" s="421"/>
      <c r="L411" s="422" t="str">
        <f>IF(FINAL!D390=0,"",FINAL!D390)</f>
        <v/>
      </c>
      <c r="M411" s="421"/>
      <c r="N411" s="421"/>
      <c r="O411" s="421"/>
      <c r="P411" s="423" t="str">
        <f t="shared" si="422"/>
        <v/>
      </c>
      <c r="Q411" s="424" t="str">
        <f t="shared" si="423"/>
        <v/>
      </c>
      <c r="R411" s="456"/>
      <c r="S411" s="452" t="str">
        <f t="shared" si="399"/>
        <v/>
      </c>
      <c r="T411" s="427" t="str">
        <f>IF(OR(BASELINE!I390&gt;BASELINE!J390,FINAL!I390&gt;FINAL!J390),"M.D.","")</f>
        <v/>
      </c>
      <c r="U411" s="428" t="str">
        <f t="shared" si="424"/>
        <v/>
      </c>
      <c r="V411" s="429" t="str">
        <f t="shared" si="425"/>
        <v/>
      </c>
      <c r="W411" s="429" t="str">
        <f t="shared" si="426"/>
        <v/>
      </c>
      <c r="X411" s="430" t="str">
        <f t="shared" si="400"/>
        <v/>
      </c>
      <c r="Y411" s="429" t="str">
        <f t="shared" si="401"/>
        <v/>
      </c>
      <c r="Z411" s="429" t="str">
        <f t="shared" si="402"/>
        <v/>
      </c>
      <c r="AA411" s="429" t="str">
        <f t="shared" si="403"/>
        <v/>
      </c>
      <c r="AB411" s="429" t="str">
        <f t="shared" si="404"/>
        <v/>
      </c>
      <c r="AC411" s="429" t="str">
        <f t="shared" si="405"/>
        <v/>
      </c>
      <c r="AD411" s="429" t="str">
        <f t="shared" si="406"/>
        <v/>
      </c>
      <c r="AE411" s="429" t="str">
        <f t="shared" si="427"/>
        <v/>
      </c>
      <c r="AF411" s="429" t="str">
        <f t="shared" si="417"/>
        <v/>
      </c>
      <c r="AG411" s="429" t="str">
        <f t="shared" si="407"/>
        <v/>
      </c>
      <c r="AH411" s="429" t="str">
        <f t="shared" si="408"/>
        <v/>
      </c>
      <c r="AI411" s="431" t="str">
        <f t="shared" si="418"/>
        <v/>
      </c>
      <c r="AJ411" s="429" t="str">
        <f t="shared" si="428"/>
        <v/>
      </c>
      <c r="AK411" s="429" t="str">
        <f t="shared" si="429"/>
        <v/>
      </c>
      <c r="AL411" s="429" t="str">
        <f t="shared" si="430"/>
        <v/>
      </c>
      <c r="AM411" s="429" t="str">
        <f t="shared" si="431"/>
        <v/>
      </c>
      <c r="AN411" s="432"/>
      <c r="AO411" s="432"/>
      <c r="AP411" s="205"/>
      <c r="AQ411" s="205"/>
      <c r="AR411" s="205"/>
      <c r="AS411" s="205"/>
      <c r="AT411" s="205"/>
      <c r="AU411" s="205"/>
      <c r="AV411" s="205"/>
      <c r="AW411" s="205"/>
      <c r="AX411" s="205"/>
      <c r="AY411" s="205"/>
      <c r="AZ411" s="432"/>
      <c r="BU411" s="152">
        <v>389</v>
      </c>
      <c r="BV411" s="433" t="str">
        <f t="shared" si="419"/>
        <v/>
      </c>
      <c r="BW411" s="433" t="str">
        <f t="shared" si="420"/>
        <v/>
      </c>
      <c r="BX411" s="434" t="str">
        <f t="shared" si="421"/>
        <v/>
      </c>
      <c r="BY411" s="205" t="str">
        <f t="shared" si="409"/>
        <v/>
      </c>
      <c r="BZ411" s="205" t="str">
        <f t="shared" si="410"/>
        <v/>
      </c>
      <c r="CA411" s="207" t="str">
        <f t="shared" si="411"/>
        <v/>
      </c>
      <c r="CB411" s="453" t="str">
        <f>IF(BY411="","",COUNTIF(BY$23:BY410,"&lt;1")+1)</f>
        <v/>
      </c>
      <c r="CC411" s="205" t="str">
        <f t="shared" si="412"/>
        <v/>
      </c>
      <c r="CD411" s="436" t="str">
        <f t="shared" si="413"/>
        <v/>
      </c>
      <c r="CE411" s="433" t="str">
        <f t="shared" si="416"/>
        <v/>
      </c>
      <c r="CF411" s="438" t="str">
        <f t="shared" si="414"/>
        <v/>
      </c>
      <c r="CG411" s="433" t="str">
        <f t="shared" si="415"/>
        <v/>
      </c>
      <c r="CH411" s="439"/>
      <c r="CI411" s="205" t="str">
        <f t="shared" si="432"/>
        <v/>
      </c>
      <c r="CJ411" s="205" t="str">
        <f t="shared" si="433"/>
        <v/>
      </c>
      <c r="CK411" s="205" t="str">
        <f>IF(OR(N411="PIPAY450",N411="PIPAY900"),MRIt(J411,M411,V411,N411),IF(N411="OGFConNEW",MRIt(H411,M411,V411,N411),IF(N411="PIOGFCPAY450",MAX(60,(0.3*J411)+35),"")))</f>
        <v/>
      </c>
      <c r="CL411" s="205" t="str">
        <f t="shared" si="434"/>
        <v/>
      </c>
      <c r="CM411" s="208">
        <f t="shared" si="435"/>
        <v>0</v>
      </c>
      <c r="CN411" s="440" t="str">
        <f>IFERROR(IF(N411="60PAY900",ADJ60x(CM411),IF(N411="75PAY450",ADJ75x(CM411),IF(N411="PIPAY900",ADJPoTthick(CM411,CL411),IF(N411="PIPAY450",ADJPoTthin(CM411,CL411),IF(N411="OGFConNEW",ADJPoTogfc(CL411),""))))),"must corr")</f>
        <v/>
      </c>
      <c r="CO411" s="441" t="str">
        <f t="shared" si="436"/>
        <v/>
      </c>
      <c r="CQ411" s="205" t="str">
        <f t="shared" si="437"/>
        <v/>
      </c>
      <c r="CR411" s="205" t="str">
        <f>IF(OR(N411="PIPAY450",N411="PIPAY900",N411="PIOGFCPAY450",N411="75OGFCPAY450"),MRIt(J411,M411,V411,N411),IF(N411="OGFConNEW",MRIt(H411,M411,V411,N411),""))</f>
        <v/>
      </c>
      <c r="CS411" s="205" t="str">
        <f t="shared" si="438"/>
        <v/>
      </c>
      <c r="CT411" s="208" t="str">
        <f t="shared" si="439"/>
        <v/>
      </c>
      <c r="CU411" s="440" t="str">
        <f>IFERROR(IF(N411="60PAY900",ADJ60x(CT411),IF(N411="75PAY450",ADJ75x(CT411),IF(N411="PIPAY900",ADJPoTthick(CT411,CS411),IF(N411="PIPAY450",ADJPoTthin(CT411,CS411),IF(N411="OGFConNEW",ADJPoTogfc(CS411),""))))),"must corr")</f>
        <v/>
      </c>
      <c r="CV411" s="442" t="str">
        <f t="shared" si="440"/>
        <v/>
      </c>
      <c r="CW411" s="443"/>
      <c r="CY411" s="207"/>
      <c r="CZ411" s="444" t="s">
        <v>1876</v>
      </c>
      <c r="DA411" s="445" t="str">
        <f>IFERROR(IF(AZ411=TRUE,corval(CO411,CV411),CO411),CZ411)</f>
        <v/>
      </c>
      <c r="DB411" s="205" t="b">
        <f t="shared" si="441"/>
        <v>0</v>
      </c>
      <c r="DC411" s="205" t="b">
        <f t="shared" si="442"/>
        <v>1</v>
      </c>
      <c r="DD411" s="205" t="b">
        <f t="shared" si="443"/>
        <v>1</v>
      </c>
      <c r="DE411" s="446" t="str">
        <f t="shared" si="444"/>
        <v/>
      </c>
      <c r="DG411" s="208" t="str">
        <f t="shared" si="445"/>
        <v/>
      </c>
      <c r="DH411" s="208">
        <f t="shared" si="446"/>
        <v>0</v>
      </c>
      <c r="DI411" s="205" t="e">
        <f t="shared" si="447"/>
        <v>#VALUE!</v>
      </c>
      <c r="DJ411" s="205" t="e">
        <f t="shared" si="448"/>
        <v>#VALUE!</v>
      </c>
      <c r="DK411" s="205" t="e">
        <f t="shared" si="449"/>
        <v>#VALUE!</v>
      </c>
      <c r="DM411" s="208">
        <f t="shared" si="450"/>
        <v>0</v>
      </c>
      <c r="DN411" s="208">
        <f t="shared" si="451"/>
        <v>0</v>
      </c>
      <c r="DO411" s="205">
        <f t="shared" si="452"/>
        <v>75</v>
      </c>
      <c r="DP411" s="205">
        <f t="shared" si="453"/>
        <v>0</v>
      </c>
      <c r="DQ411" s="446" t="e">
        <f t="shared" ca="1" si="454"/>
        <v>#NAME?</v>
      </c>
      <c r="DR411" s="446" t="e">
        <f t="shared" ca="1" si="455"/>
        <v>#NAME?</v>
      </c>
      <c r="DT411" s="208">
        <f t="shared" si="456"/>
        <v>0</v>
      </c>
      <c r="DU411" s="446" t="e">
        <f t="shared" ca="1" si="457"/>
        <v>#NAME?</v>
      </c>
      <c r="DV411" s="446" t="e">
        <f t="shared" ca="1" si="458"/>
        <v>#NAME?</v>
      </c>
    </row>
    <row r="412" spans="1:126" ht="16.5" thickBot="1" x14ac:dyDescent="0.3">
      <c r="A412" s="448" t="str">
        <f>IFERROR(ROUNDUP(IF(OR(N412="PIPAY450",N412="PIPAY900"),MRIt(J412,M412,V412,N412),IF(N412="PIOGFCPAY450",MAX(60,(0.3*J412)+35),"")),1),"")</f>
        <v/>
      </c>
      <c r="B412" s="413">
        <v>390</v>
      </c>
      <c r="C412" s="414"/>
      <c r="D412" s="449"/>
      <c r="E412" s="457" t="str">
        <f>IF('EXIST IP'!A391="","",'EXIST IP'!A391)</f>
        <v/>
      </c>
      <c r="F412" s="458" t="str">
        <f>IF('EXIST IP'!B391="","",'EXIST IP'!B391)</f>
        <v/>
      </c>
      <c r="G412" s="458" t="str">
        <f>IF('EXIST IP'!C391="","",'EXIST IP'!C391)</f>
        <v/>
      </c>
      <c r="H412" s="459" t="str">
        <f>IF('EXIST IP'!D391="","",'EXIST IP'!D391)</f>
        <v/>
      </c>
      <c r="I412" s="460" t="str">
        <f>IF(BASELINE!D391="","",BASELINE!D391)</f>
        <v/>
      </c>
      <c r="J412" s="420"/>
      <c r="K412" s="421"/>
      <c r="L412" s="422" t="str">
        <f>IF(FINAL!D391=0,"",FINAL!D391)</f>
        <v/>
      </c>
      <c r="M412" s="421"/>
      <c r="N412" s="421"/>
      <c r="O412" s="421"/>
      <c r="P412" s="423" t="str">
        <f t="shared" si="422"/>
        <v/>
      </c>
      <c r="Q412" s="424" t="str">
        <f t="shared" si="423"/>
        <v/>
      </c>
      <c r="R412" s="456"/>
      <c r="S412" s="452" t="str">
        <f t="shared" si="399"/>
        <v/>
      </c>
      <c r="T412" s="427" t="str">
        <f>IF(OR(BASELINE!I391&gt;BASELINE!J391,FINAL!I391&gt;FINAL!J391),"M.D.","")</f>
        <v/>
      </c>
      <c r="U412" s="428" t="str">
        <f t="shared" si="424"/>
        <v/>
      </c>
      <c r="V412" s="429" t="str">
        <f t="shared" si="425"/>
        <v/>
      </c>
      <c r="W412" s="429" t="str">
        <f t="shared" si="426"/>
        <v/>
      </c>
      <c r="X412" s="430" t="str">
        <f t="shared" si="400"/>
        <v/>
      </c>
      <c r="Y412" s="429" t="str">
        <f t="shared" si="401"/>
        <v/>
      </c>
      <c r="Z412" s="429" t="str">
        <f t="shared" si="402"/>
        <v/>
      </c>
      <c r="AA412" s="429" t="str">
        <f t="shared" si="403"/>
        <v/>
      </c>
      <c r="AB412" s="429" t="str">
        <f t="shared" si="404"/>
        <v/>
      </c>
      <c r="AC412" s="429" t="str">
        <f t="shared" si="405"/>
        <v/>
      </c>
      <c r="AD412" s="429" t="str">
        <f t="shared" si="406"/>
        <v/>
      </c>
      <c r="AE412" s="429" t="str">
        <f t="shared" si="427"/>
        <v/>
      </c>
      <c r="AF412" s="429" t="str">
        <f t="shared" si="417"/>
        <v/>
      </c>
      <c r="AG412" s="429" t="str">
        <f t="shared" si="407"/>
        <v/>
      </c>
      <c r="AH412" s="429" t="str">
        <f t="shared" si="408"/>
        <v/>
      </c>
      <c r="AI412" s="431" t="str">
        <f t="shared" si="418"/>
        <v/>
      </c>
      <c r="AJ412" s="429" t="str">
        <f t="shared" si="428"/>
        <v/>
      </c>
      <c r="AK412" s="429" t="str">
        <f t="shared" si="429"/>
        <v/>
      </c>
      <c r="AL412" s="429" t="str">
        <f t="shared" si="430"/>
        <v/>
      </c>
      <c r="AM412" s="429" t="str">
        <f t="shared" si="431"/>
        <v/>
      </c>
      <c r="AN412" s="432"/>
      <c r="AO412" s="432"/>
      <c r="AP412" s="205"/>
      <c r="AQ412" s="205"/>
      <c r="AR412" s="205"/>
      <c r="AS412" s="205"/>
      <c r="AT412" s="205"/>
      <c r="AU412" s="205"/>
      <c r="AV412" s="205"/>
      <c r="AW412" s="205"/>
      <c r="AX412" s="205"/>
      <c r="AY412" s="205"/>
      <c r="AZ412" s="432"/>
      <c r="BU412" s="152">
        <v>390</v>
      </c>
      <c r="BV412" s="433" t="str">
        <f t="shared" si="419"/>
        <v/>
      </c>
      <c r="BW412" s="433" t="str">
        <f t="shared" si="420"/>
        <v/>
      </c>
      <c r="BX412" s="434" t="str">
        <f t="shared" si="421"/>
        <v/>
      </c>
      <c r="BY412" s="205" t="str">
        <f t="shared" si="409"/>
        <v/>
      </c>
      <c r="BZ412" s="205" t="str">
        <f t="shared" si="410"/>
        <v/>
      </c>
      <c r="CA412" s="207" t="str">
        <f t="shared" si="411"/>
        <v/>
      </c>
      <c r="CB412" s="453" t="str">
        <f>IF(BY412="","",COUNTIF(BY$23:BY411,"&lt;1")+1)</f>
        <v/>
      </c>
      <c r="CC412" s="205" t="str">
        <f t="shared" si="412"/>
        <v/>
      </c>
      <c r="CD412" s="436" t="str">
        <f t="shared" si="413"/>
        <v/>
      </c>
      <c r="CE412" s="433" t="str">
        <f t="shared" si="416"/>
        <v/>
      </c>
      <c r="CF412" s="438" t="str">
        <f t="shared" si="414"/>
        <v/>
      </c>
      <c r="CG412" s="433" t="str">
        <f t="shared" si="415"/>
        <v/>
      </c>
      <c r="CH412" s="439"/>
      <c r="CI412" s="205" t="str">
        <f t="shared" si="432"/>
        <v/>
      </c>
      <c r="CJ412" s="205" t="str">
        <f t="shared" si="433"/>
        <v/>
      </c>
      <c r="CK412" s="205" t="str">
        <f>IF(OR(N412="PIPAY450",N412="PIPAY900"),MRIt(J412,M412,V412,N412),IF(N412="OGFConNEW",MRIt(H412,M412,V412,N412),IF(N412="PIOGFCPAY450",MAX(60,(0.3*J412)+35),"")))</f>
        <v/>
      </c>
      <c r="CL412" s="205" t="str">
        <f t="shared" si="434"/>
        <v/>
      </c>
      <c r="CM412" s="208">
        <f t="shared" si="435"/>
        <v>0</v>
      </c>
      <c r="CN412" s="440" t="str">
        <f>IFERROR(IF(N412="60PAY900",ADJ60x(CM412),IF(N412="75PAY450",ADJ75x(CM412),IF(N412="PIPAY900",ADJPoTthick(CM412,CL412),IF(N412="PIPAY450",ADJPoTthin(CM412,CL412),IF(N412="OGFConNEW",ADJPoTogfc(CL412),""))))),"must corr")</f>
        <v/>
      </c>
      <c r="CO412" s="441" t="str">
        <f t="shared" si="436"/>
        <v/>
      </c>
      <c r="CQ412" s="205" t="str">
        <f t="shared" si="437"/>
        <v/>
      </c>
      <c r="CR412" s="205" t="str">
        <f>IF(OR(N412="PIPAY450",N412="PIPAY900",N412="PIOGFCPAY450",N412="75OGFCPAY450"),MRIt(J412,M412,V412,N412),IF(N412="OGFConNEW",MRIt(H412,M412,V412,N412),""))</f>
        <v/>
      </c>
      <c r="CS412" s="205" t="str">
        <f t="shared" si="438"/>
        <v/>
      </c>
      <c r="CT412" s="208" t="str">
        <f t="shared" si="439"/>
        <v/>
      </c>
      <c r="CU412" s="440" t="str">
        <f>IFERROR(IF(N412="60PAY900",ADJ60x(CT412),IF(N412="75PAY450",ADJ75x(CT412),IF(N412="PIPAY900",ADJPoTthick(CT412,CS412),IF(N412="PIPAY450",ADJPoTthin(CT412,CS412),IF(N412="OGFConNEW",ADJPoTogfc(CS412),""))))),"must corr")</f>
        <v/>
      </c>
      <c r="CV412" s="442" t="str">
        <f t="shared" si="440"/>
        <v/>
      </c>
      <c r="CW412" s="443"/>
      <c r="CY412" s="207"/>
      <c r="CZ412" s="444" t="s">
        <v>1876</v>
      </c>
      <c r="DA412" s="445" t="str">
        <f>IFERROR(IF(AZ412=TRUE,corval(CO412,CV412),CO412),CZ412)</f>
        <v/>
      </c>
      <c r="DB412" s="205" t="b">
        <f t="shared" si="441"/>
        <v>0</v>
      </c>
      <c r="DC412" s="205" t="b">
        <f t="shared" si="442"/>
        <v>1</v>
      </c>
      <c r="DD412" s="205" t="b">
        <f t="shared" si="443"/>
        <v>1</v>
      </c>
      <c r="DE412" s="446" t="str">
        <f t="shared" si="444"/>
        <v/>
      </c>
      <c r="DG412" s="208" t="str">
        <f t="shared" si="445"/>
        <v/>
      </c>
      <c r="DH412" s="208">
        <f t="shared" si="446"/>
        <v>0</v>
      </c>
      <c r="DI412" s="205" t="e">
        <f t="shared" si="447"/>
        <v>#VALUE!</v>
      </c>
      <c r="DJ412" s="205" t="e">
        <f t="shared" si="448"/>
        <v>#VALUE!</v>
      </c>
      <c r="DK412" s="205" t="e">
        <f t="shared" si="449"/>
        <v>#VALUE!</v>
      </c>
      <c r="DM412" s="208">
        <f t="shared" si="450"/>
        <v>0</v>
      </c>
      <c r="DN412" s="208">
        <f t="shared" si="451"/>
        <v>0</v>
      </c>
      <c r="DO412" s="205">
        <f t="shared" si="452"/>
        <v>75</v>
      </c>
      <c r="DP412" s="205">
        <f t="shared" si="453"/>
        <v>0</v>
      </c>
      <c r="DQ412" s="446" t="e">
        <f t="shared" ca="1" si="454"/>
        <v>#NAME?</v>
      </c>
      <c r="DR412" s="446" t="e">
        <f t="shared" ca="1" si="455"/>
        <v>#NAME?</v>
      </c>
      <c r="DT412" s="208">
        <f t="shared" si="456"/>
        <v>0</v>
      </c>
      <c r="DU412" s="446" t="e">
        <f t="shared" ca="1" si="457"/>
        <v>#NAME?</v>
      </c>
      <c r="DV412" s="446" t="e">
        <f t="shared" ca="1" si="458"/>
        <v>#NAME?</v>
      </c>
    </row>
    <row r="413" spans="1:126" ht="15" customHeight="1" x14ac:dyDescent="0.25">
      <c r="A413" s="448" t="str">
        <f>IFERROR(ROUNDUP(IF(OR(N413="PIPAY450",N413="PIPAY900"),MRIt(J413,M413,V413,N413),IF(N413="PIOGFCPAY450",MAX(60,(0.3*J413)+35),"")),1),"")</f>
        <v/>
      </c>
      <c r="B413" s="413">
        <v>391</v>
      </c>
      <c r="C413" s="414"/>
      <c r="D413" s="449"/>
      <c r="E413" s="416" t="str">
        <f>IF('EXIST IP'!A392="","",'EXIST IP'!A392)</f>
        <v/>
      </c>
      <c r="F413" s="450" t="str">
        <f>IF('EXIST IP'!B392="","",'EXIST IP'!B392)</f>
        <v/>
      </c>
      <c r="G413" s="450" t="str">
        <f>IF('EXIST IP'!C392="","",'EXIST IP'!C392)</f>
        <v/>
      </c>
      <c r="H413" s="418" t="str">
        <f>IF('EXIST IP'!D392="","",'EXIST IP'!D392)</f>
        <v/>
      </c>
      <c r="I413" s="451" t="str">
        <f>IF(BASELINE!D392="","",BASELINE!D392)</f>
        <v/>
      </c>
      <c r="J413" s="420"/>
      <c r="K413" s="421"/>
      <c r="L413" s="422" t="str">
        <f>IF(FINAL!D392=0,"",FINAL!D392)</f>
        <v/>
      </c>
      <c r="M413" s="421"/>
      <c r="N413" s="421"/>
      <c r="O413" s="421"/>
      <c r="P413" s="423" t="str">
        <f t="shared" si="422"/>
        <v/>
      </c>
      <c r="Q413" s="424" t="str">
        <f t="shared" si="423"/>
        <v/>
      </c>
      <c r="R413" s="456"/>
      <c r="S413" s="452" t="str">
        <f t="shared" si="399"/>
        <v/>
      </c>
      <c r="T413" s="427" t="str">
        <f>IF(OR(BASELINE!I392&gt;BASELINE!J392,FINAL!I392&gt;FINAL!J392),"M.D.","")</f>
        <v/>
      </c>
      <c r="U413" s="428" t="str">
        <f t="shared" si="424"/>
        <v/>
      </c>
      <c r="V413" s="429" t="str">
        <f t="shared" si="425"/>
        <v/>
      </c>
      <c r="W413" s="429" t="str">
        <f t="shared" si="426"/>
        <v/>
      </c>
      <c r="X413" s="430" t="str">
        <f t="shared" si="400"/>
        <v/>
      </c>
      <c r="Y413" s="429" t="str">
        <f t="shared" si="401"/>
        <v/>
      </c>
      <c r="Z413" s="429" t="str">
        <f t="shared" si="402"/>
        <v/>
      </c>
      <c r="AA413" s="429" t="str">
        <f t="shared" si="403"/>
        <v/>
      </c>
      <c r="AB413" s="429" t="str">
        <f t="shared" si="404"/>
        <v/>
      </c>
      <c r="AC413" s="429" t="str">
        <f t="shared" si="405"/>
        <v/>
      </c>
      <c r="AD413" s="429" t="str">
        <f t="shared" si="406"/>
        <v/>
      </c>
      <c r="AE413" s="429" t="str">
        <f t="shared" si="427"/>
        <v/>
      </c>
      <c r="AF413" s="429" t="str">
        <f t="shared" si="417"/>
        <v/>
      </c>
      <c r="AG413" s="429" t="str">
        <f t="shared" si="407"/>
        <v/>
      </c>
      <c r="AH413" s="429" t="str">
        <f t="shared" si="408"/>
        <v/>
      </c>
      <c r="AI413" s="431" t="str">
        <f t="shared" si="418"/>
        <v/>
      </c>
      <c r="AJ413" s="429" t="str">
        <f t="shared" si="428"/>
        <v/>
      </c>
      <c r="AK413" s="429" t="str">
        <f t="shared" si="429"/>
        <v/>
      </c>
      <c r="AL413" s="429" t="str">
        <f t="shared" si="430"/>
        <v/>
      </c>
      <c r="AM413" s="429" t="str">
        <f t="shared" si="431"/>
        <v/>
      </c>
      <c r="AN413" s="432"/>
      <c r="AO413" s="432"/>
      <c r="AP413" s="205"/>
      <c r="AQ413" s="205"/>
      <c r="AR413" s="205"/>
      <c r="AS413" s="205"/>
      <c r="AT413" s="205"/>
      <c r="AU413" s="205"/>
      <c r="AV413" s="205"/>
      <c r="AW413" s="205"/>
      <c r="AX413" s="205"/>
      <c r="AY413" s="205"/>
      <c r="AZ413" s="432"/>
      <c r="BU413" s="152">
        <v>391</v>
      </c>
      <c r="BV413" s="433" t="str">
        <f t="shared" si="419"/>
        <v/>
      </c>
      <c r="BW413" s="433" t="str">
        <f t="shared" si="420"/>
        <v/>
      </c>
      <c r="BX413" s="434" t="str">
        <f t="shared" si="421"/>
        <v/>
      </c>
      <c r="BY413" s="205" t="str">
        <f t="shared" si="409"/>
        <v/>
      </c>
      <c r="BZ413" s="205" t="str">
        <f t="shared" si="410"/>
        <v/>
      </c>
      <c r="CA413" s="207" t="str">
        <f t="shared" si="411"/>
        <v/>
      </c>
      <c r="CB413" s="453" t="str">
        <f>IF(BY413="","",COUNTIF(BY$23:BY412,"&lt;1")+1)</f>
        <v/>
      </c>
      <c r="CC413" s="205" t="str">
        <f t="shared" si="412"/>
        <v/>
      </c>
      <c r="CD413" s="436" t="str">
        <f t="shared" si="413"/>
        <v/>
      </c>
      <c r="CE413" s="433" t="str">
        <f t="shared" si="416"/>
        <v/>
      </c>
      <c r="CF413" s="438" t="str">
        <f t="shared" si="414"/>
        <v/>
      </c>
      <c r="CG413" s="433" t="str">
        <f t="shared" si="415"/>
        <v/>
      </c>
      <c r="CH413" s="439"/>
      <c r="CI413" s="205" t="str">
        <f t="shared" si="432"/>
        <v/>
      </c>
      <c r="CJ413" s="205" t="str">
        <f t="shared" si="433"/>
        <v/>
      </c>
      <c r="CK413" s="205" t="str">
        <f>IF(OR(N413="PIPAY450",N413="PIPAY900"),MRIt(J413,M413,V413,N413),IF(N413="OGFConNEW",MRIt(H413,M413,V413,N413),IF(N413="PIOGFCPAY450",MAX(60,(0.3*J413)+35),"")))</f>
        <v/>
      </c>
      <c r="CL413" s="205" t="str">
        <f t="shared" si="434"/>
        <v/>
      </c>
      <c r="CM413" s="208">
        <f t="shared" si="435"/>
        <v>0</v>
      </c>
      <c r="CN413" s="440" t="str">
        <f>IFERROR(IF(N413="60PAY900",ADJ60x(CM413),IF(N413="75PAY450",ADJ75x(CM413),IF(N413="PIPAY900",ADJPoTthick(CM413,CL413),IF(N413="PIPAY450",ADJPoTthin(CM413,CL413),IF(N413="OGFConNEW",ADJPoTogfc(CL413),""))))),"must corr")</f>
        <v/>
      </c>
      <c r="CO413" s="441" t="str">
        <f t="shared" si="436"/>
        <v/>
      </c>
      <c r="CQ413" s="205" t="str">
        <f t="shared" si="437"/>
        <v/>
      </c>
      <c r="CR413" s="205" t="str">
        <f>IF(OR(N413="PIPAY450",N413="PIPAY900",N413="PIOGFCPAY450",N413="75OGFCPAY450"),MRIt(J413,M413,V413,N413),IF(N413="OGFConNEW",MRIt(H413,M413,V413,N413),""))</f>
        <v/>
      </c>
      <c r="CS413" s="205" t="str">
        <f t="shared" si="438"/>
        <v/>
      </c>
      <c r="CT413" s="208" t="str">
        <f t="shared" si="439"/>
        <v/>
      </c>
      <c r="CU413" s="440" t="str">
        <f>IFERROR(IF(N413="60PAY900",ADJ60x(CT413),IF(N413="75PAY450",ADJ75x(CT413),IF(N413="PIPAY900",ADJPoTthick(CT413,CS413),IF(N413="PIPAY450",ADJPoTthin(CT413,CS413),IF(N413="OGFConNEW",ADJPoTogfc(CS413),""))))),"must corr")</f>
        <v/>
      </c>
      <c r="CV413" s="442" t="str">
        <f t="shared" si="440"/>
        <v/>
      </c>
      <c r="CW413" s="443"/>
      <c r="CY413" s="207"/>
      <c r="CZ413" s="444" t="s">
        <v>1876</v>
      </c>
      <c r="DA413" s="445" t="str">
        <f>IFERROR(IF(AZ413=TRUE,corval(CO413,CV413),CO413),CZ413)</f>
        <v/>
      </c>
      <c r="DB413" s="205" t="b">
        <f t="shared" si="441"/>
        <v>0</v>
      </c>
      <c r="DC413" s="205" t="b">
        <f t="shared" si="442"/>
        <v>1</v>
      </c>
      <c r="DD413" s="205" t="b">
        <f t="shared" si="443"/>
        <v>1</v>
      </c>
      <c r="DE413" s="446" t="str">
        <f t="shared" si="444"/>
        <v/>
      </c>
      <c r="DG413" s="208" t="str">
        <f t="shared" si="445"/>
        <v/>
      </c>
      <c r="DH413" s="208">
        <f t="shared" si="446"/>
        <v>0</v>
      </c>
      <c r="DI413" s="205" t="e">
        <f t="shared" si="447"/>
        <v>#VALUE!</v>
      </c>
      <c r="DJ413" s="205" t="e">
        <f t="shared" si="448"/>
        <v>#VALUE!</v>
      </c>
      <c r="DK413" s="205" t="e">
        <f t="shared" si="449"/>
        <v>#VALUE!</v>
      </c>
      <c r="DM413" s="208">
        <f t="shared" si="450"/>
        <v>0</v>
      </c>
      <c r="DN413" s="208">
        <f t="shared" si="451"/>
        <v>0</v>
      </c>
      <c r="DO413" s="205">
        <f t="shared" si="452"/>
        <v>75</v>
      </c>
      <c r="DP413" s="205">
        <f t="shared" si="453"/>
        <v>0</v>
      </c>
      <c r="DQ413" s="446" t="e">
        <f t="shared" ca="1" si="454"/>
        <v>#NAME?</v>
      </c>
      <c r="DR413" s="446" t="e">
        <f t="shared" ca="1" si="455"/>
        <v>#NAME?</v>
      </c>
      <c r="DT413" s="208">
        <f t="shared" si="456"/>
        <v>0</v>
      </c>
      <c r="DU413" s="446" t="e">
        <f t="shared" ca="1" si="457"/>
        <v>#NAME?</v>
      </c>
      <c r="DV413" s="446" t="e">
        <f t="shared" ca="1" si="458"/>
        <v>#NAME?</v>
      </c>
    </row>
    <row r="414" spans="1:126" ht="16.5" thickBot="1" x14ac:dyDescent="0.3">
      <c r="A414" s="448" t="str">
        <f>IFERROR(ROUNDUP(IF(OR(N414="PIPAY450",N414="PIPAY900"),MRIt(J414,M414,V414,N414),IF(N414="PIOGFCPAY450",MAX(60,(0.3*J414)+35),"")),1),"")</f>
        <v/>
      </c>
      <c r="B414" s="413">
        <v>392</v>
      </c>
      <c r="C414" s="414"/>
      <c r="D414" s="449"/>
      <c r="E414" s="457" t="str">
        <f>IF('EXIST IP'!A393="","",'EXIST IP'!A393)</f>
        <v/>
      </c>
      <c r="F414" s="458" t="str">
        <f>IF('EXIST IP'!B393="","",'EXIST IP'!B393)</f>
        <v/>
      </c>
      <c r="G414" s="458" t="str">
        <f>IF('EXIST IP'!C393="","",'EXIST IP'!C393)</f>
        <v/>
      </c>
      <c r="H414" s="459" t="str">
        <f>IF('EXIST IP'!D393="","",'EXIST IP'!D393)</f>
        <v/>
      </c>
      <c r="I414" s="460" t="str">
        <f>IF(BASELINE!D393="","",BASELINE!D393)</f>
        <v/>
      </c>
      <c r="J414" s="420"/>
      <c r="K414" s="421"/>
      <c r="L414" s="422" t="str">
        <f>IF(FINAL!D393=0,"",FINAL!D393)</f>
        <v/>
      </c>
      <c r="M414" s="421"/>
      <c r="N414" s="421"/>
      <c r="O414" s="421"/>
      <c r="P414" s="423" t="str">
        <f t="shared" si="422"/>
        <v/>
      </c>
      <c r="Q414" s="424" t="str">
        <f t="shared" si="423"/>
        <v/>
      </c>
      <c r="R414" s="456"/>
      <c r="S414" s="452" t="str">
        <f t="shared" si="399"/>
        <v/>
      </c>
      <c r="T414" s="427" t="str">
        <f>IF(OR(BASELINE!I393&gt;BASELINE!J393,FINAL!I393&gt;FINAL!J393),"M.D.","")</f>
        <v/>
      </c>
      <c r="U414" s="428" t="str">
        <f t="shared" si="424"/>
        <v/>
      </c>
      <c r="V414" s="429" t="str">
        <f t="shared" si="425"/>
        <v/>
      </c>
      <c r="W414" s="429" t="str">
        <f t="shared" si="426"/>
        <v/>
      </c>
      <c r="X414" s="430" t="str">
        <f t="shared" si="400"/>
        <v/>
      </c>
      <c r="Y414" s="429" t="str">
        <f t="shared" si="401"/>
        <v/>
      </c>
      <c r="Z414" s="429" t="str">
        <f t="shared" si="402"/>
        <v/>
      </c>
      <c r="AA414" s="429" t="str">
        <f t="shared" si="403"/>
        <v/>
      </c>
      <c r="AB414" s="429" t="str">
        <f t="shared" si="404"/>
        <v/>
      </c>
      <c r="AC414" s="429" t="str">
        <f t="shared" si="405"/>
        <v/>
      </c>
      <c r="AD414" s="429" t="str">
        <f t="shared" si="406"/>
        <v/>
      </c>
      <c r="AE414" s="429" t="str">
        <f t="shared" si="427"/>
        <v/>
      </c>
      <c r="AF414" s="429" t="str">
        <f t="shared" si="417"/>
        <v/>
      </c>
      <c r="AG414" s="429" t="str">
        <f t="shared" si="407"/>
        <v/>
      </c>
      <c r="AH414" s="429" t="str">
        <f t="shared" si="408"/>
        <v/>
      </c>
      <c r="AI414" s="431" t="str">
        <f t="shared" si="418"/>
        <v/>
      </c>
      <c r="AJ414" s="429" t="str">
        <f t="shared" si="428"/>
        <v/>
      </c>
      <c r="AK414" s="429" t="str">
        <f t="shared" si="429"/>
        <v/>
      </c>
      <c r="AL414" s="429" t="str">
        <f t="shared" si="430"/>
        <v/>
      </c>
      <c r="AM414" s="429" t="str">
        <f t="shared" si="431"/>
        <v/>
      </c>
      <c r="AN414" s="432"/>
      <c r="AO414" s="432"/>
      <c r="AP414" s="205"/>
      <c r="AQ414" s="205"/>
      <c r="AR414" s="205"/>
      <c r="AS414" s="205"/>
      <c r="AT414" s="205"/>
      <c r="AU414" s="205"/>
      <c r="AV414" s="205"/>
      <c r="AW414" s="205"/>
      <c r="AX414" s="205"/>
      <c r="AY414" s="205"/>
      <c r="AZ414" s="432"/>
      <c r="BU414" s="152">
        <v>392</v>
      </c>
      <c r="BV414" s="433" t="str">
        <f t="shared" si="419"/>
        <v/>
      </c>
      <c r="BW414" s="433" t="str">
        <f t="shared" si="420"/>
        <v/>
      </c>
      <c r="BX414" s="434" t="str">
        <f t="shared" si="421"/>
        <v/>
      </c>
      <c r="BY414" s="205" t="str">
        <f t="shared" si="409"/>
        <v/>
      </c>
      <c r="BZ414" s="205" t="str">
        <f t="shared" si="410"/>
        <v/>
      </c>
      <c r="CA414" s="207" t="str">
        <f t="shared" si="411"/>
        <v/>
      </c>
      <c r="CB414" s="453" t="str">
        <f>IF(BY414="","",COUNTIF(BY$23:BY413,"&lt;1")+1)</f>
        <v/>
      </c>
      <c r="CC414" s="205" t="str">
        <f t="shared" si="412"/>
        <v/>
      </c>
      <c r="CD414" s="436" t="str">
        <f t="shared" si="413"/>
        <v/>
      </c>
      <c r="CE414" s="433" t="str">
        <f t="shared" si="416"/>
        <v/>
      </c>
      <c r="CF414" s="438" t="str">
        <f t="shared" si="414"/>
        <v/>
      </c>
      <c r="CG414" s="433" t="str">
        <f t="shared" si="415"/>
        <v/>
      </c>
      <c r="CH414" s="439"/>
      <c r="CI414" s="205" t="str">
        <f t="shared" si="432"/>
        <v/>
      </c>
      <c r="CJ414" s="205" t="str">
        <f t="shared" si="433"/>
        <v/>
      </c>
      <c r="CK414" s="205" t="str">
        <f>IF(OR(N414="PIPAY450",N414="PIPAY900"),MRIt(J414,M414,V414,N414),IF(N414="OGFConNEW",MRIt(H414,M414,V414,N414),IF(N414="PIOGFCPAY450",MAX(60,(0.3*J414)+35),"")))</f>
        <v/>
      </c>
      <c r="CL414" s="205" t="str">
        <f t="shared" si="434"/>
        <v/>
      </c>
      <c r="CM414" s="208">
        <f t="shared" si="435"/>
        <v>0</v>
      </c>
      <c r="CN414" s="440" t="str">
        <f>IFERROR(IF(N414="60PAY900",ADJ60x(CM414),IF(N414="75PAY450",ADJ75x(CM414),IF(N414="PIPAY900",ADJPoTthick(CM414,CL414),IF(N414="PIPAY450",ADJPoTthin(CM414,CL414),IF(N414="OGFConNEW",ADJPoTogfc(CL414),""))))),"must corr")</f>
        <v/>
      </c>
      <c r="CO414" s="441" t="str">
        <f t="shared" si="436"/>
        <v/>
      </c>
      <c r="CQ414" s="205" t="str">
        <f t="shared" si="437"/>
        <v/>
      </c>
      <c r="CR414" s="205" t="str">
        <f>IF(OR(N414="PIPAY450",N414="PIPAY900",N414="PIOGFCPAY450",N414="75OGFCPAY450"),MRIt(J414,M414,V414,N414),IF(N414="OGFConNEW",MRIt(H414,M414,V414,N414),""))</f>
        <v/>
      </c>
      <c r="CS414" s="205" t="str">
        <f t="shared" si="438"/>
        <v/>
      </c>
      <c r="CT414" s="208" t="str">
        <f t="shared" si="439"/>
        <v/>
      </c>
      <c r="CU414" s="440" t="str">
        <f>IFERROR(IF(N414="60PAY900",ADJ60x(CT414),IF(N414="75PAY450",ADJ75x(CT414),IF(N414="PIPAY900",ADJPoTthick(CT414,CS414),IF(N414="PIPAY450",ADJPoTthin(CT414,CS414),IF(N414="OGFConNEW",ADJPoTogfc(CS414),""))))),"must corr")</f>
        <v/>
      </c>
      <c r="CV414" s="442" t="str">
        <f t="shared" si="440"/>
        <v/>
      </c>
      <c r="CW414" s="443"/>
      <c r="CY414" s="207"/>
      <c r="CZ414" s="444" t="s">
        <v>1876</v>
      </c>
      <c r="DA414" s="445" t="str">
        <f>IFERROR(IF(AZ414=TRUE,corval(CO414,CV414),CO414),CZ414)</f>
        <v/>
      </c>
      <c r="DB414" s="205" t="b">
        <f t="shared" si="441"/>
        <v>0</v>
      </c>
      <c r="DC414" s="205" t="b">
        <f t="shared" si="442"/>
        <v>1</v>
      </c>
      <c r="DD414" s="205" t="b">
        <f t="shared" si="443"/>
        <v>1</v>
      </c>
      <c r="DE414" s="446" t="str">
        <f t="shared" si="444"/>
        <v/>
      </c>
      <c r="DG414" s="208" t="str">
        <f t="shared" si="445"/>
        <v/>
      </c>
      <c r="DH414" s="208">
        <f t="shared" si="446"/>
        <v>0</v>
      </c>
      <c r="DI414" s="205" t="e">
        <f t="shared" si="447"/>
        <v>#VALUE!</v>
      </c>
      <c r="DJ414" s="205" t="e">
        <f t="shared" si="448"/>
        <v>#VALUE!</v>
      </c>
      <c r="DK414" s="205" t="e">
        <f t="shared" si="449"/>
        <v>#VALUE!</v>
      </c>
      <c r="DM414" s="208">
        <f t="shared" si="450"/>
        <v>0</v>
      </c>
      <c r="DN414" s="208">
        <f t="shared" si="451"/>
        <v>0</v>
      </c>
      <c r="DO414" s="205">
        <f t="shared" si="452"/>
        <v>75</v>
      </c>
      <c r="DP414" s="205">
        <f t="shared" si="453"/>
        <v>0</v>
      </c>
      <c r="DQ414" s="446" t="e">
        <f t="shared" ca="1" si="454"/>
        <v>#NAME?</v>
      </c>
      <c r="DR414" s="446" t="e">
        <f t="shared" ca="1" si="455"/>
        <v>#NAME?</v>
      </c>
      <c r="DT414" s="208">
        <f t="shared" si="456"/>
        <v>0</v>
      </c>
      <c r="DU414" s="446" t="e">
        <f t="shared" ca="1" si="457"/>
        <v>#NAME?</v>
      </c>
      <c r="DV414" s="446" t="e">
        <f t="shared" ca="1" si="458"/>
        <v>#NAME?</v>
      </c>
    </row>
    <row r="415" spans="1:126" ht="15.75" x14ac:dyDescent="0.25">
      <c r="A415" s="448" t="str">
        <f>IFERROR(ROUNDUP(IF(OR(N415="PIPAY450",N415="PIPAY900"),MRIt(J415,M415,V415,N415),IF(N415="PIOGFCPAY450",MAX(60,(0.3*J415)+35),"")),1),"")</f>
        <v/>
      </c>
      <c r="B415" s="413">
        <v>393</v>
      </c>
      <c r="C415" s="414"/>
      <c r="D415" s="449"/>
      <c r="E415" s="416" t="str">
        <f>IF('EXIST IP'!A394="","",'EXIST IP'!A394)</f>
        <v/>
      </c>
      <c r="F415" s="450" t="str">
        <f>IF('EXIST IP'!B394="","",'EXIST IP'!B394)</f>
        <v/>
      </c>
      <c r="G415" s="450" t="str">
        <f>IF('EXIST IP'!C394="","",'EXIST IP'!C394)</f>
        <v/>
      </c>
      <c r="H415" s="418" t="str">
        <f>IF('EXIST IP'!D394="","",'EXIST IP'!D394)</f>
        <v/>
      </c>
      <c r="I415" s="451" t="str">
        <f>IF(BASELINE!D394="","",BASELINE!D394)</f>
        <v/>
      </c>
      <c r="J415" s="420"/>
      <c r="K415" s="421"/>
      <c r="L415" s="422" t="str">
        <f>IF(FINAL!D394=0,"",FINAL!D394)</f>
        <v/>
      </c>
      <c r="M415" s="421"/>
      <c r="N415" s="421"/>
      <c r="O415" s="421"/>
      <c r="P415" s="423" t="str">
        <f t="shared" si="422"/>
        <v/>
      </c>
      <c r="Q415" s="424" t="str">
        <f t="shared" si="423"/>
        <v/>
      </c>
      <c r="R415" s="456"/>
      <c r="S415" s="452" t="str">
        <f t="shared" si="399"/>
        <v/>
      </c>
      <c r="T415" s="427" t="str">
        <f>IF(OR(BASELINE!I394&gt;BASELINE!J394,FINAL!I394&gt;FINAL!J394),"M.D.","")</f>
        <v/>
      </c>
      <c r="U415" s="428" t="str">
        <f t="shared" si="424"/>
        <v/>
      </c>
      <c r="V415" s="429" t="str">
        <f t="shared" si="425"/>
        <v/>
      </c>
      <c r="W415" s="429" t="str">
        <f t="shared" si="426"/>
        <v/>
      </c>
      <c r="X415" s="430" t="str">
        <f t="shared" si="400"/>
        <v/>
      </c>
      <c r="Y415" s="429" t="str">
        <f t="shared" si="401"/>
        <v/>
      </c>
      <c r="Z415" s="429" t="str">
        <f t="shared" si="402"/>
        <v/>
      </c>
      <c r="AA415" s="429" t="str">
        <f t="shared" si="403"/>
        <v/>
      </c>
      <c r="AB415" s="429" t="str">
        <f t="shared" si="404"/>
        <v/>
      </c>
      <c r="AC415" s="429" t="str">
        <f t="shared" si="405"/>
        <v/>
      </c>
      <c r="AD415" s="429" t="str">
        <f t="shared" si="406"/>
        <v/>
      </c>
      <c r="AE415" s="429" t="str">
        <f t="shared" si="427"/>
        <v/>
      </c>
      <c r="AF415" s="429" t="str">
        <f t="shared" si="417"/>
        <v/>
      </c>
      <c r="AG415" s="429" t="str">
        <f t="shared" si="407"/>
        <v/>
      </c>
      <c r="AH415" s="429" t="str">
        <f t="shared" si="408"/>
        <v/>
      </c>
      <c r="AI415" s="431" t="str">
        <f t="shared" si="418"/>
        <v/>
      </c>
      <c r="AJ415" s="429" t="str">
        <f t="shared" si="428"/>
        <v/>
      </c>
      <c r="AK415" s="429" t="str">
        <f t="shared" si="429"/>
        <v/>
      </c>
      <c r="AL415" s="429" t="str">
        <f t="shared" si="430"/>
        <v/>
      </c>
      <c r="AM415" s="429" t="str">
        <f t="shared" si="431"/>
        <v/>
      </c>
      <c r="AN415" s="432"/>
      <c r="AO415" s="432"/>
      <c r="AP415" s="205"/>
      <c r="AQ415" s="205"/>
      <c r="AR415" s="205"/>
      <c r="AS415" s="205"/>
      <c r="AT415" s="205"/>
      <c r="AU415" s="205"/>
      <c r="AV415" s="205"/>
      <c r="AW415" s="205"/>
      <c r="AX415" s="205"/>
      <c r="AY415" s="205"/>
      <c r="AZ415" s="432"/>
      <c r="BU415" s="152">
        <v>393</v>
      </c>
      <c r="BV415" s="433" t="str">
        <f t="shared" si="419"/>
        <v/>
      </c>
      <c r="BW415" s="433" t="str">
        <f t="shared" si="420"/>
        <v/>
      </c>
      <c r="BX415" s="434" t="str">
        <f t="shared" si="421"/>
        <v/>
      </c>
      <c r="BY415" s="205" t="str">
        <f t="shared" si="409"/>
        <v/>
      </c>
      <c r="BZ415" s="205" t="str">
        <f t="shared" si="410"/>
        <v/>
      </c>
      <c r="CA415" s="207" t="str">
        <f t="shared" si="411"/>
        <v/>
      </c>
      <c r="CB415" s="453" t="str">
        <f>IF(BY415="","",COUNTIF(BY$23:BY414,"&lt;1")+1)</f>
        <v/>
      </c>
      <c r="CC415" s="205" t="str">
        <f t="shared" si="412"/>
        <v/>
      </c>
      <c r="CD415" s="436" t="str">
        <f t="shared" si="413"/>
        <v/>
      </c>
      <c r="CE415" s="433" t="str">
        <f t="shared" si="416"/>
        <v/>
      </c>
      <c r="CF415" s="438" t="str">
        <f t="shared" si="414"/>
        <v/>
      </c>
      <c r="CG415" s="433" t="str">
        <f t="shared" si="415"/>
        <v/>
      </c>
      <c r="CH415" s="439"/>
      <c r="CI415" s="205" t="str">
        <f t="shared" si="432"/>
        <v/>
      </c>
      <c r="CJ415" s="205" t="str">
        <f t="shared" si="433"/>
        <v/>
      </c>
      <c r="CK415" s="205" t="str">
        <f>IF(OR(N415="PIPAY450",N415="PIPAY900"),MRIt(J415,M415,V415,N415),IF(N415="OGFConNEW",MRIt(H415,M415,V415,N415),IF(N415="PIOGFCPAY450",MAX(60,(0.3*J415)+35),"")))</f>
        <v/>
      </c>
      <c r="CL415" s="205" t="str">
        <f t="shared" si="434"/>
        <v/>
      </c>
      <c r="CM415" s="208">
        <f t="shared" si="435"/>
        <v>0</v>
      </c>
      <c r="CN415" s="440" t="str">
        <f>IFERROR(IF(N415="60PAY900",ADJ60x(CM415),IF(N415="75PAY450",ADJ75x(CM415),IF(N415="PIPAY900",ADJPoTthick(CM415,CL415),IF(N415="PIPAY450",ADJPoTthin(CM415,CL415),IF(N415="OGFConNEW",ADJPoTogfc(CL415),""))))),"must corr")</f>
        <v/>
      </c>
      <c r="CO415" s="441" t="str">
        <f t="shared" si="436"/>
        <v/>
      </c>
      <c r="CQ415" s="205" t="str">
        <f t="shared" si="437"/>
        <v/>
      </c>
      <c r="CR415" s="205" t="str">
        <f>IF(OR(N415="PIPAY450",N415="PIPAY900",N415="PIOGFCPAY450",N415="75OGFCPAY450"),MRIt(J415,M415,V415,N415),IF(N415="OGFConNEW",MRIt(H415,M415,V415,N415),""))</f>
        <v/>
      </c>
      <c r="CS415" s="205" t="str">
        <f t="shared" si="438"/>
        <v/>
      </c>
      <c r="CT415" s="208" t="str">
        <f t="shared" si="439"/>
        <v/>
      </c>
      <c r="CU415" s="440" t="str">
        <f>IFERROR(IF(N415="60PAY900",ADJ60x(CT415),IF(N415="75PAY450",ADJ75x(CT415),IF(N415="PIPAY900",ADJPoTthick(CT415,CS415),IF(N415="PIPAY450",ADJPoTthin(CT415,CS415),IF(N415="OGFConNEW",ADJPoTogfc(CS415),""))))),"must corr")</f>
        <v/>
      </c>
      <c r="CV415" s="442" t="str">
        <f t="shared" si="440"/>
        <v/>
      </c>
      <c r="CW415" s="443"/>
      <c r="CY415" s="207"/>
      <c r="CZ415" s="444" t="s">
        <v>1876</v>
      </c>
      <c r="DA415" s="445" t="str">
        <f>IFERROR(IF(AZ415=TRUE,corval(CO415,CV415),CO415),CZ415)</f>
        <v/>
      </c>
      <c r="DB415" s="205" t="b">
        <f t="shared" si="441"/>
        <v>0</v>
      </c>
      <c r="DC415" s="205" t="b">
        <f t="shared" si="442"/>
        <v>1</v>
      </c>
      <c r="DD415" s="205" t="b">
        <f t="shared" si="443"/>
        <v>1</v>
      </c>
      <c r="DE415" s="446" t="str">
        <f t="shared" si="444"/>
        <v/>
      </c>
      <c r="DG415" s="208" t="str">
        <f t="shared" si="445"/>
        <v/>
      </c>
      <c r="DH415" s="208">
        <f t="shared" si="446"/>
        <v>0</v>
      </c>
      <c r="DI415" s="205" t="e">
        <f t="shared" si="447"/>
        <v>#VALUE!</v>
      </c>
      <c r="DJ415" s="205" t="e">
        <f t="shared" si="448"/>
        <v>#VALUE!</v>
      </c>
      <c r="DK415" s="205" t="e">
        <f t="shared" si="449"/>
        <v>#VALUE!</v>
      </c>
      <c r="DM415" s="208">
        <f t="shared" si="450"/>
        <v>0</v>
      </c>
      <c r="DN415" s="208">
        <f t="shared" si="451"/>
        <v>0</v>
      </c>
      <c r="DO415" s="205">
        <f t="shared" si="452"/>
        <v>75</v>
      </c>
      <c r="DP415" s="205">
        <f t="shared" si="453"/>
        <v>0</v>
      </c>
      <c r="DQ415" s="446" t="e">
        <f t="shared" ca="1" si="454"/>
        <v>#NAME?</v>
      </c>
      <c r="DR415" s="446" t="e">
        <f t="shared" ca="1" si="455"/>
        <v>#NAME?</v>
      </c>
      <c r="DT415" s="208">
        <f t="shared" si="456"/>
        <v>0</v>
      </c>
      <c r="DU415" s="446" t="e">
        <f t="shared" ca="1" si="457"/>
        <v>#NAME?</v>
      </c>
      <c r="DV415" s="446" t="e">
        <f t="shared" ca="1" si="458"/>
        <v>#NAME?</v>
      </c>
    </row>
    <row r="416" spans="1:126" ht="15.75" customHeight="1" thickBot="1" x14ac:dyDescent="0.3">
      <c r="A416" s="448" t="str">
        <f>IFERROR(ROUNDUP(IF(OR(N416="PIPAY450",N416="PIPAY900"),MRIt(J416,M416,V416,N416),IF(N416="PIOGFCPAY450",MAX(60,(0.3*J416)+35),"")),1),"")</f>
        <v/>
      </c>
      <c r="B416" s="413">
        <v>394</v>
      </c>
      <c r="C416" s="414"/>
      <c r="D416" s="449"/>
      <c r="E416" s="457" t="str">
        <f>IF('EXIST IP'!A395="","",'EXIST IP'!A395)</f>
        <v/>
      </c>
      <c r="F416" s="458" t="str">
        <f>IF('EXIST IP'!B395="","",'EXIST IP'!B395)</f>
        <v/>
      </c>
      <c r="G416" s="458" t="str">
        <f>IF('EXIST IP'!C395="","",'EXIST IP'!C395)</f>
        <v/>
      </c>
      <c r="H416" s="459" t="str">
        <f>IF('EXIST IP'!D395="","",'EXIST IP'!D395)</f>
        <v/>
      </c>
      <c r="I416" s="460" t="str">
        <f>IF(BASELINE!D395="","",BASELINE!D395)</f>
        <v/>
      </c>
      <c r="J416" s="420"/>
      <c r="K416" s="421"/>
      <c r="L416" s="422" t="str">
        <f>IF(FINAL!D395=0,"",FINAL!D395)</f>
        <v/>
      </c>
      <c r="M416" s="421"/>
      <c r="N416" s="421"/>
      <c r="O416" s="421"/>
      <c r="P416" s="423" t="str">
        <f t="shared" si="422"/>
        <v/>
      </c>
      <c r="Q416" s="424" t="str">
        <f t="shared" si="423"/>
        <v/>
      </c>
      <c r="R416" s="456"/>
      <c r="S416" s="452" t="str">
        <f t="shared" si="399"/>
        <v/>
      </c>
      <c r="T416" s="427" t="str">
        <f>IF(OR(BASELINE!I395&gt;BASELINE!J395,FINAL!I395&gt;FINAL!J395),"M.D.","")</f>
        <v/>
      </c>
      <c r="U416" s="428" t="str">
        <f t="shared" si="424"/>
        <v/>
      </c>
      <c r="V416" s="429" t="str">
        <f t="shared" si="425"/>
        <v/>
      </c>
      <c r="W416" s="429" t="str">
        <f t="shared" si="426"/>
        <v/>
      </c>
      <c r="X416" s="430" t="str">
        <f t="shared" si="400"/>
        <v/>
      </c>
      <c r="Y416" s="429" t="str">
        <f t="shared" si="401"/>
        <v/>
      </c>
      <c r="Z416" s="429" t="str">
        <f t="shared" si="402"/>
        <v/>
      </c>
      <c r="AA416" s="429" t="str">
        <f t="shared" si="403"/>
        <v/>
      </c>
      <c r="AB416" s="429" t="str">
        <f t="shared" si="404"/>
        <v/>
      </c>
      <c r="AC416" s="429" t="str">
        <f t="shared" si="405"/>
        <v/>
      </c>
      <c r="AD416" s="429" t="str">
        <f t="shared" si="406"/>
        <v/>
      </c>
      <c r="AE416" s="429" t="str">
        <f t="shared" si="427"/>
        <v/>
      </c>
      <c r="AF416" s="429" t="str">
        <f t="shared" si="417"/>
        <v/>
      </c>
      <c r="AG416" s="429" t="str">
        <f t="shared" si="407"/>
        <v/>
      </c>
      <c r="AH416" s="429" t="str">
        <f t="shared" si="408"/>
        <v/>
      </c>
      <c r="AI416" s="431" t="str">
        <f t="shared" si="418"/>
        <v/>
      </c>
      <c r="AJ416" s="429" t="str">
        <f t="shared" si="428"/>
        <v/>
      </c>
      <c r="AK416" s="429" t="str">
        <f t="shared" si="429"/>
        <v/>
      </c>
      <c r="AL416" s="429" t="str">
        <f t="shared" si="430"/>
        <v/>
      </c>
      <c r="AM416" s="429" t="str">
        <f t="shared" si="431"/>
        <v/>
      </c>
      <c r="AN416" s="432"/>
      <c r="AO416" s="432"/>
      <c r="AP416" s="205"/>
      <c r="AQ416" s="205"/>
      <c r="AR416" s="205"/>
      <c r="AS416" s="205"/>
      <c r="AT416" s="205"/>
      <c r="AU416" s="205"/>
      <c r="AV416" s="205"/>
      <c r="AW416" s="205"/>
      <c r="AX416" s="205"/>
      <c r="AY416" s="205"/>
      <c r="AZ416" s="432"/>
      <c r="BU416" s="152">
        <v>394</v>
      </c>
      <c r="BV416" s="433" t="str">
        <f t="shared" si="419"/>
        <v/>
      </c>
      <c r="BW416" s="433" t="str">
        <f t="shared" si="420"/>
        <v/>
      </c>
      <c r="BX416" s="434" t="str">
        <f t="shared" si="421"/>
        <v/>
      </c>
      <c r="BY416" s="205" t="str">
        <f t="shared" si="409"/>
        <v/>
      </c>
      <c r="BZ416" s="205" t="str">
        <f t="shared" si="410"/>
        <v/>
      </c>
      <c r="CA416" s="207" t="str">
        <f t="shared" si="411"/>
        <v/>
      </c>
      <c r="CB416" s="453" t="str">
        <f>IF(BY416="","",COUNTIF(BY$23:BY415,"&lt;1")+1)</f>
        <v/>
      </c>
      <c r="CC416" s="205" t="str">
        <f t="shared" si="412"/>
        <v/>
      </c>
      <c r="CD416" s="436" t="str">
        <f t="shared" si="413"/>
        <v/>
      </c>
      <c r="CE416" s="433" t="str">
        <f t="shared" si="416"/>
        <v/>
      </c>
      <c r="CF416" s="438" t="str">
        <f t="shared" si="414"/>
        <v/>
      </c>
      <c r="CG416" s="433" t="str">
        <f t="shared" si="415"/>
        <v/>
      </c>
      <c r="CH416" s="439"/>
      <c r="CI416" s="205" t="str">
        <f t="shared" si="432"/>
        <v/>
      </c>
      <c r="CJ416" s="205" t="str">
        <f t="shared" si="433"/>
        <v/>
      </c>
      <c r="CK416" s="205" t="str">
        <f>IF(OR(N416="PIPAY450",N416="PIPAY900"),MRIt(J416,M416,V416,N416),IF(N416="OGFConNEW",MRIt(H416,M416,V416,N416),IF(N416="PIOGFCPAY450",MAX(60,(0.3*J416)+35),"")))</f>
        <v/>
      </c>
      <c r="CL416" s="205" t="str">
        <f t="shared" si="434"/>
        <v/>
      </c>
      <c r="CM416" s="208">
        <f t="shared" si="435"/>
        <v>0</v>
      </c>
      <c r="CN416" s="440" t="str">
        <f>IFERROR(IF(N416="60PAY900",ADJ60x(CM416),IF(N416="75PAY450",ADJ75x(CM416),IF(N416="PIPAY900",ADJPoTthick(CM416,CL416),IF(N416="PIPAY450",ADJPoTthin(CM416,CL416),IF(N416="OGFConNEW",ADJPoTogfc(CL416),""))))),"must corr")</f>
        <v/>
      </c>
      <c r="CO416" s="441" t="str">
        <f t="shared" si="436"/>
        <v/>
      </c>
      <c r="CQ416" s="205" t="str">
        <f t="shared" si="437"/>
        <v/>
      </c>
      <c r="CR416" s="205" t="str">
        <f>IF(OR(N416="PIPAY450",N416="PIPAY900",N416="PIOGFCPAY450",N416="75OGFCPAY450"),MRIt(J416,M416,V416,N416),IF(N416="OGFConNEW",MRIt(H416,M416,V416,N416),""))</f>
        <v/>
      </c>
      <c r="CS416" s="205" t="str">
        <f t="shared" si="438"/>
        <v/>
      </c>
      <c r="CT416" s="208" t="str">
        <f t="shared" si="439"/>
        <v/>
      </c>
      <c r="CU416" s="440" t="str">
        <f>IFERROR(IF(N416="60PAY900",ADJ60x(CT416),IF(N416="75PAY450",ADJ75x(CT416),IF(N416="PIPAY900",ADJPoTthick(CT416,CS416),IF(N416="PIPAY450",ADJPoTthin(CT416,CS416),IF(N416="OGFConNEW",ADJPoTogfc(CS416),""))))),"must corr")</f>
        <v/>
      </c>
      <c r="CV416" s="442" t="str">
        <f t="shared" si="440"/>
        <v/>
      </c>
      <c r="CW416" s="443"/>
      <c r="CY416" s="207"/>
      <c r="CZ416" s="444" t="s">
        <v>1876</v>
      </c>
      <c r="DA416" s="445" t="str">
        <f>IFERROR(IF(AZ416=TRUE,corval(CO416,CV416),CO416),CZ416)</f>
        <v/>
      </c>
      <c r="DB416" s="205" t="b">
        <f t="shared" si="441"/>
        <v>0</v>
      </c>
      <c r="DC416" s="205" t="b">
        <f t="shared" si="442"/>
        <v>1</v>
      </c>
      <c r="DD416" s="205" t="b">
        <f t="shared" si="443"/>
        <v>1</v>
      </c>
      <c r="DE416" s="446" t="str">
        <f t="shared" si="444"/>
        <v/>
      </c>
      <c r="DG416" s="208" t="str">
        <f t="shared" si="445"/>
        <v/>
      </c>
      <c r="DH416" s="208">
        <f t="shared" si="446"/>
        <v>0</v>
      </c>
      <c r="DI416" s="205" t="e">
        <f t="shared" si="447"/>
        <v>#VALUE!</v>
      </c>
      <c r="DJ416" s="205" t="e">
        <f t="shared" si="448"/>
        <v>#VALUE!</v>
      </c>
      <c r="DK416" s="205" t="e">
        <f t="shared" si="449"/>
        <v>#VALUE!</v>
      </c>
      <c r="DM416" s="208">
        <f t="shared" si="450"/>
        <v>0</v>
      </c>
      <c r="DN416" s="208">
        <f t="shared" si="451"/>
        <v>0</v>
      </c>
      <c r="DO416" s="205">
        <f t="shared" si="452"/>
        <v>75</v>
      </c>
      <c r="DP416" s="205">
        <f t="shared" si="453"/>
        <v>0</v>
      </c>
      <c r="DQ416" s="446" t="e">
        <f t="shared" ca="1" si="454"/>
        <v>#NAME?</v>
      </c>
      <c r="DR416" s="446" t="e">
        <f t="shared" ca="1" si="455"/>
        <v>#NAME?</v>
      </c>
      <c r="DT416" s="208">
        <f t="shared" si="456"/>
        <v>0</v>
      </c>
      <c r="DU416" s="446" t="e">
        <f t="shared" ca="1" si="457"/>
        <v>#NAME?</v>
      </c>
      <c r="DV416" s="446" t="e">
        <f t="shared" ca="1" si="458"/>
        <v>#NAME?</v>
      </c>
    </row>
    <row r="417" spans="1:126" ht="15.75" x14ac:dyDescent="0.25">
      <c r="A417" s="448" t="str">
        <f>IFERROR(ROUNDUP(IF(OR(N417="PIPAY450",N417="PIPAY900"),MRIt(J417,M417,V417,N417),IF(N417="PIOGFCPAY450",MAX(60,(0.3*J417)+35),"")),1),"")</f>
        <v/>
      </c>
      <c r="B417" s="413">
        <v>395</v>
      </c>
      <c r="C417" s="414"/>
      <c r="D417" s="449"/>
      <c r="E417" s="416" t="str">
        <f>IF('EXIST IP'!A396="","",'EXIST IP'!A396)</f>
        <v/>
      </c>
      <c r="F417" s="450" t="str">
        <f>IF('EXIST IP'!B396="","",'EXIST IP'!B396)</f>
        <v/>
      </c>
      <c r="G417" s="450" t="str">
        <f>IF('EXIST IP'!C396="","",'EXIST IP'!C396)</f>
        <v/>
      </c>
      <c r="H417" s="418" t="str">
        <f>IF('EXIST IP'!D396="","",'EXIST IP'!D396)</f>
        <v/>
      </c>
      <c r="I417" s="451" t="str">
        <f>IF(BASELINE!D396="","",BASELINE!D396)</f>
        <v/>
      </c>
      <c r="J417" s="420"/>
      <c r="K417" s="421"/>
      <c r="L417" s="422" t="str">
        <f>IF(FINAL!D396=0,"",FINAL!D396)</f>
        <v/>
      </c>
      <c r="M417" s="421"/>
      <c r="N417" s="421"/>
      <c r="O417" s="421"/>
      <c r="P417" s="423" t="str">
        <f t="shared" si="422"/>
        <v/>
      </c>
      <c r="Q417" s="424" t="str">
        <f t="shared" si="423"/>
        <v/>
      </c>
      <c r="R417" s="456"/>
      <c r="S417" s="452" t="str">
        <f t="shared" si="399"/>
        <v/>
      </c>
      <c r="T417" s="427" t="str">
        <f>IF(OR(BASELINE!I396&gt;BASELINE!J396,FINAL!I396&gt;FINAL!J396),"M.D.","")</f>
        <v/>
      </c>
      <c r="U417" s="428" t="str">
        <f t="shared" si="424"/>
        <v/>
      </c>
      <c r="V417" s="429" t="str">
        <f t="shared" si="425"/>
        <v/>
      </c>
      <c r="W417" s="429" t="str">
        <f t="shared" si="426"/>
        <v/>
      </c>
      <c r="X417" s="430" t="str">
        <f t="shared" si="400"/>
        <v/>
      </c>
      <c r="Y417" s="429" t="str">
        <f t="shared" si="401"/>
        <v/>
      </c>
      <c r="Z417" s="429" t="str">
        <f t="shared" si="402"/>
        <v/>
      </c>
      <c r="AA417" s="429" t="str">
        <f t="shared" si="403"/>
        <v/>
      </c>
      <c r="AB417" s="429" t="str">
        <f t="shared" si="404"/>
        <v/>
      </c>
      <c r="AC417" s="429" t="str">
        <f t="shared" si="405"/>
        <v/>
      </c>
      <c r="AD417" s="429" t="str">
        <f t="shared" si="406"/>
        <v/>
      </c>
      <c r="AE417" s="429" t="str">
        <f t="shared" si="427"/>
        <v/>
      </c>
      <c r="AF417" s="429" t="str">
        <f t="shared" si="417"/>
        <v/>
      </c>
      <c r="AG417" s="429" t="str">
        <f t="shared" si="407"/>
        <v/>
      </c>
      <c r="AH417" s="429" t="str">
        <f t="shared" si="408"/>
        <v/>
      </c>
      <c r="AI417" s="431" t="str">
        <f t="shared" si="418"/>
        <v/>
      </c>
      <c r="AJ417" s="429" t="str">
        <f t="shared" si="428"/>
        <v/>
      </c>
      <c r="AK417" s="429" t="str">
        <f t="shared" si="429"/>
        <v/>
      </c>
      <c r="AL417" s="429" t="str">
        <f t="shared" si="430"/>
        <v/>
      </c>
      <c r="AM417" s="429" t="str">
        <f t="shared" si="431"/>
        <v/>
      </c>
      <c r="AN417" s="432"/>
      <c r="AO417" s="432"/>
      <c r="AP417" s="205"/>
      <c r="AQ417" s="205"/>
      <c r="AR417" s="205"/>
      <c r="AS417" s="205"/>
      <c r="AT417" s="205"/>
      <c r="AU417" s="205"/>
      <c r="AV417" s="205"/>
      <c r="AW417" s="205"/>
      <c r="AX417" s="205"/>
      <c r="AY417" s="205"/>
      <c r="AZ417" s="432"/>
      <c r="BU417" s="152">
        <v>395</v>
      </c>
      <c r="BV417" s="433" t="str">
        <f t="shared" si="419"/>
        <v/>
      </c>
      <c r="BW417" s="433" t="str">
        <f t="shared" si="420"/>
        <v/>
      </c>
      <c r="BX417" s="434" t="str">
        <f t="shared" si="421"/>
        <v/>
      </c>
      <c r="BY417" s="205" t="str">
        <f t="shared" si="409"/>
        <v/>
      </c>
      <c r="BZ417" s="205" t="str">
        <f t="shared" si="410"/>
        <v/>
      </c>
      <c r="CA417" s="207" t="str">
        <f t="shared" si="411"/>
        <v/>
      </c>
      <c r="CB417" s="453" t="str">
        <f>IF(BY417="","",COUNTIF(BY$23:BY416,"&lt;1")+1)</f>
        <v/>
      </c>
      <c r="CC417" s="205" t="str">
        <f t="shared" si="412"/>
        <v/>
      </c>
      <c r="CD417" s="436" t="str">
        <f t="shared" si="413"/>
        <v/>
      </c>
      <c r="CE417" s="433" t="str">
        <f t="shared" si="416"/>
        <v/>
      </c>
      <c r="CF417" s="438" t="str">
        <f t="shared" si="414"/>
        <v/>
      </c>
      <c r="CG417" s="433" t="str">
        <f t="shared" si="415"/>
        <v/>
      </c>
      <c r="CH417" s="439"/>
      <c r="CI417" s="205" t="str">
        <f t="shared" si="432"/>
        <v/>
      </c>
      <c r="CJ417" s="205" t="str">
        <f t="shared" si="433"/>
        <v/>
      </c>
      <c r="CK417" s="205" t="str">
        <f>IF(OR(N417="PIPAY450",N417="PIPAY900"),MRIt(J417,M417,V417,N417),IF(N417="OGFConNEW",MRIt(H417,M417,V417,N417),IF(N417="PIOGFCPAY450",MAX(60,(0.3*J417)+35),"")))</f>
        <v/>
      </c>
      <c r="CL417" s="205" t="str">
        <f t="shared" si="434"/>
        <v/>
      </c>
      <c r="CM417" s="208">
        <f t="shared" si="435"/>
        <v>0</v>
      </c>
      <c r="CN417" s="440" t="str">
        <f>IFERROR(IF(N417="60PAY900",ADJ60x(CM417),IF(N417="75PAY450",ADJ75x(CM417),IF(N417="PIPAY900",ADJPoTthick(CM417,CL417),IF(N417="PIPAY450",ADJPoTthin(CM417,CL417),IF(N417="OGFConNEW",ADJPoTogfc(CL417),""))))),"must corr")</f>
        <v/>
      </c>
      <c r="CO417" s="441" t="str">
        <f t="shared" si="436"/>
        <v/>
      </c>
      <c r="CQ417" s="205" t="str">
        <f t="shared" si="437"/>
        <v/>
      </c>
      <c r="CR417" s="205" t="str">
        <f>IF(OR(N417="PIPAY450",N417="PIPAY900",N417="PIOGFCPAY450",N417="75OGFCPAY450"),MRIt(J417,M417,V417,N417),IF(N417="OGFConNEW",MRIt(H417,M417,V417,N417),""))</f>
        <v/>
      </c>
      <c r="CS417" s="205" t="str">
        <f t="shared" si="438"/>
        <v/>
      </c>
      <c r="CT417" s="208" t="str">
        <f t="shared" si="439"/>
        <v/>
      </c>
      <c r="CU417" s="440" t="str">
        <f>IFERROR(IF(N417="60PAY900",ADJ60x(CT417),IF(N417="75PAY450",ADJ75x(CT417),IF(N417="PIPAY900",ADJPoTthick(CT417,CS417),IF(N417="PIPAY450",ADJPoTthin(CT417,CS417),IF(N417="OGFConNEW",ADJPoTogfc(CS417),""))))),"must corr")</f>
        <v/>
      </c>
      <c r="CV417" s="442" t="str">
        <f t="shared" si="440"/>
        <v/>
      </c>
      <c r="CW417" s="443"/>
      <c r="CY417" s="207"/>
      <c r="CZ417" s="444" t="s">
        <v>1876</v>
      </c>
      <c r="DA417" s="445" t="str">
        <f>IFERROR(IF(AZ417=TRUE,corval(CO417,CV417),CO417),CZ417)</f>
        <v/>
      </c>
      <c r="DB417" s="205" t="b">
        <f t="shared" si="441"/>
        <v>0</v>
      </c>
      <c r="DC417" s="205" t="b">
        <f t="shared" si="442"/>
        <v>1</v>
      </c>
      <c r="DD417" s="205" t="b">
        <f t="shared" si="443"/>
        <v>1</v>
      </c>
      <c r="DE417" s="446" t="str">
        <f t="shared" si="444"/>
        <v/>
      </c>
      <c r="DG417" s="208" t="str">
        <f t="shared" si="445"/>
        <v/>
      </c>
      <c r="DH417" s="208">
        <f t="shared" si="446"/>
        <v>0</v>
      </c>
      <c r="DI417" s="205" t="e">
        <f t="shared" si="447"/>
        <v>#VALUE!</v>
      </c>
      <c r="DJ417" s="205" t="e">
        <f t="shared" si="448"/>
        <v>#VALUE!</v>
      </c>
      <c r="DK417" s="205" t="e">
        <f t="shared" si="449"/>
        <v>#VALUE!</v>
      </c>
      <c r="DM417" s="208">
        <f t="shared" si="450"/>
        <v>0</v>
      </c>
      <c r="DN417" s="208">
        <f t="shared" si="451"/>
        <v>0</v>
      </c>
      <c r="DO417" s="205">
        <f t="shared" si="452"/>
        <v>75</v>
      </c>
      <c r="DP417" s="205">
        <f t="shared" si="453"/>
        <v>0</v>
      </c>
      <c r="DQ417" s="446" t="e">
        <f t="shared" ca="1" si="454"/>
        <v>#NAME?</v>
      </c>
      <c r="DR417" s="446" t="e">
        <f t="shared" ca="1" si="455"/>
        <v>#NAME?</v>
      </c>
      <c r="DT417" s="208">
        <f t="shared" si="456"/>
        <v>0</v>
      </c>
      <c r="DU417" s="446" t="e">
        <f t="shared" ca="1" si="457"/>
        <v>#NAME?</v>
      </c>
      <c r="DV417" s="446" t="e">
        <f t="shared" ca="1" si="458"/>
        <v>#NAME?</v>
      </c>
    </row>
    <row r="418" spans="1:126" ht="16.5" thickBot="1" x14ac:dyDescent="0.3">
      <c r="A418" s="448" t="str">
        <f>IFERROR(ROUNDUP(IF(OR(N418="PIPAY450",N418="PIPAY900"),MRIt(J418,M418,V418,N418),IF(N418="PIOGFCPAY450",MAX(60,(0.3*J418)+35),"")),1),"")</f>
        <v/>
      </c>
      <c r="B418" s="413">
        <v>396</v>
      </c>
      <c r="C418" s="414"/>
      <c r="D418" s="449"/>
      <c r="E418" s="457" t="str">
        <f>IF('EXIST IP'!A397="","",'EXIST IP'!A397)</f>
        <v/>
      </c>
      <c r="F418" s="458" t="str">
        <f>IF('EXIST IP'!B397="","",'EXIST IP'!B397)</f>
        <v/>
      </c>
      <c r="G418" s="458" t="str">
        <f>IF('EXIST IP'!C397="","",'EXIST IP'!C397)</f>
        <v/>
      </c>
      <c r="H418" s="459" t="str">
        <f>IF('EXIST IP'!D397="","",'EXIST IP'!D397)</f>
        <v/>
      </c>
      <c r="I418" s="460" t="str">
        <f>IF(BASELINE!D397="","",BASELINE!D397)</f>
        <v/>
      </c>
      <c r="J418" s="420"/>
      <c r="K418" s="421"/>
      <c r="L418" s="422" t="str">
        <f>IF(FINAL!D397=0,"",FINAL!D397)</f>
        <v/>
      </c>
      <c r="M418" s="421"/>
      <c r="N418" s="421"/>
      <c r="O418" s="421"/>
      <c r="P418" s="423" t="str">
        <f t="shared" si="422"/>
        <v/>
      </c>
      <c r="Q418" s="424" t="str">
        <f t="shared" si="423"/>
        <v/>
      </c>
      <c r="R418" s="456"/>
      <c r="S418" s="452" t="str">
        <f t="shared" si="399"/>
        <v/>
      </c>
      <c r="T418" s="427" t="str">
        <f>IF(OR(BASELINE!I397&gt;BASELINE!J397,FINAL!I397&gt;FINAL!J397),"M.D.","")</f>
        <v/>
      </c>
      <c r="U418" s="428" t="str">
        <f t="shared" si="424"/>
        <v/>
      </c>
      <c r="V418" s="429" t="str">
        <f t="shared" si="425"/>
        <v/>
      </c>
      <c r="W418" s="429" t="str">
        <f t="shared" si="426"/>
        <v/>
      </c>
      <c r="X418" s="430" t="str">
        <f t="shared" si="400"/>
        <v/>
      </c>
      <c r="Y418" s="429" t="str">
        <f t="shared" si="401"/>
        <v/>
      </c>
      <c r="Z418" s="429" t="str">
        <f t="shared" si="402"/>
        <v/>
      </c>
      <c r="AA418" s="429" t="str">
        <f t="shared" si="403"/>
        <v/>
      </c>
      <c r="AB418" s="429" t="str">
        <f t="shared" si="404"/>
        <v/>
      </c>
      <c r="AC418" s="429" t="str">
        <f t="shared" si="405"/>
        <v/>
      </c>
      <c r="AD418" s="429" t="str">
        <f t="shared" si="406"/>
        <v/>
      </c>
      <c r="AE418" s="429" t="str">
        <f t="shared" si="427"/>
        <v/>
      </c>
      <c r="AF418" s="429" t="str">
        <f t="shared" si="417"/>
        <v/>
      </c>
      <c r="AG418" s="429" t="str">
        <f t="shared" si="407"/>
        <v/>
      </c>
      <c r="AH418" s="429" t="str">
        <f t="shared" si="408"/>
        <v/>
      </c>
      <c r="AI418" s="431" t="str">
        <f t="shared" si="418"/>
        <v/>
      </c>
      <c r="AJ418" s="429" t="str">
        <f t="shared" si="428"/>
        <v/>
      </c>
      <c r="AK418" s="429" t="str">
        <f t="shared" si="429"/>
        <v/>
      </c>
      <c r="AL418" s="429" t="str">
        <f t="shared" si="430"/>
        <v/>
      </c>
      <c r="AM418" s="429" t="str">
        <f t="shared" si="431"/>
        <v/>
      </c>
      <c r="AN418" s="432"/>
      <c r="AO418" s="432"/>
      <c r="AP418" s="205"/>
      <c r="AQ418" s="205"/>
      <c r="AR418" s="205"/>
      <c r="AS418" s="205"/>
      <c r="AT418" s="205"/>
      <c r="AU418" s="205"/>
      <c r="AV418" s="205"/>
      <c r="AW418" s="205"/>
      <c r="AX418" s="205"/>
      <c r="AY418" s="205"/>
      <c r="AZ418" s="432"/>
      <c r="BU418" s="152">
        <v>396</v>
      </c>
      <c r="BV418" s="433" t="str">
        <f t="shared" si="419"/>
        <v/>
      </c>
      <c r="BW418" s="433" t="str">
        <f t="shared" si="420"/>
        <v/>
      </c>
      <c r="BX418" s="434" t="str">
        <f t="shared" si="421"/>
        <v/>
      </c>
      <c r="BY418" s="205" t="str">
        <f t="shared" si="409"/>
        <v/>
      </c>
      <c r="BZ418" s="205" t="str">
        <f t="shared" si="410"/>
        <v/>
      </c>
      <c r="CA418" s="207" t="str">
        <f t="shared" si="411"/>
        <v/>
      </c>
      <c r="CB418" s="453" t="str">
        <f>IF(BY418="","",COUNTIF(BY$23:BY417,"&lt;1")+1)</f>
        <v/>
      </c>
      <c r="CC418" s="205" t="str">
        <f t="shared" si="412"/>
        <v/>
      </c>
      <c r="CD418" s="436" t="str">
        <f t="shared" si="413"/>
        <v/>
      </c>
      <c r="CE418" s="433" t="str">
        <f t="shared" si="416"/>
        <v/>
      </c>
      <c r="CF418" s="438" t="str">
        <f t="shared" si="414"/>
        <v/>
      </c>
      <c r="CG418" s="433" t="str">
        <f t="shared" si="415"/>
        <v/>
      </c>
      <c r="CH418" s="439"/>
      <c r="CI418" s="205" t="str">
        <f t="shared" si="432"/>
        <v/>
      </c>
      <c r="CJ418" s="205" t="str">
        <f t="shared" si="433"/>
        <v/>
      </c>
      <c r="CK418" s="205" t="str">
        <f>IF(OR(N418="PIPAY450",N418="PIPAY900"),MRIt(J418,M418,V418,N418),IF(N418="OGFConNEW",MRIt(H418,M418,V418,N418),IF(N418="PIOGFCPAY450",MAX(60,(0.3*J418)+35),"")))</f>
        <v/>
      </c>
      <c r="CL418" s="205" t="str">
        <f t="shared" si="434"/>
        <v/>
      </c>
      <c r="CM418" s="208">
        <f t="shared" si="435"/>
        <v>0</v>
      </c>
      <c r="CN418" s="440" t="str">
        <f>IFERROR(IF(N418="60PAY900",ADJ60x(CM418),IF(N418="75PAY450",ADJ75x(CM418),IF(N418="PIPAY900",ADJPoTthick(CM418,CL418),IF(N418="PIPAY450",ADJPoTthin(CM418,CL418),IF(N418="OGFConNEW",ADJPoTogfc(CL418),""))))),"must corr")</f>
        <v/>
      </c>
      <c r="CO418" s="441" t="str">
        <f t="shared" si="436"/>
        <v/>
      </c>
      <c r="CQ418" s="205" t="str">
        <f t="shared" si="437"/>
        <v/>
      </c>
      <c r="CR418" s="205" t="str">
        <f>IF(OR(N418="PIPAY450",N418="PIPAY900",N418="PIOGFCPAY450",N418="75OGFCPAY450"),MRIt(J418,M418,V418,N418),IF(N418="OGFConNEW",MRIt(H418,M418,V418,N418),""))</f>
        <v/>
      </c>
      <c r="CS418" s="205" t="str">
        <f t="shared" si="438"/>
        <v/>
      </c>
      <c r="CT418" s="208" t="str">
        <f t="shared" si="439"/>
        <v/>
      </c>
      <c r="CU418" s="440" t="str">
        <f>IFERROR(IF(N418="60PAY900",ADJ60x(CT418),IF(N418="75PAY450",ADJ75x(CT418),IF(N418="PIPAY900",ADJPoTthick(CT418,CS418),IF(N418="PIPAY450",ADJPoTthin(CT418,CS418),IF(N418="OGFConNEW",ADJPoTogfc(CS418),""))))),"must corr")</f>
        <v/>
      </c>
      <c r="CV418" s="442" t="str">
        <f t="shared" si="440"/>
        <v/>
      </c>
      <c r="CW418" s="443"/>
      <c r="CY418" s="207"/>
      <c r="CZ418" s="444" t="s">
        <v>1876</v>
      </c>
      <c r="DA418" s="445" t="str">
        <f>IFERROR(IF(AZ418=TRUE,corval(CO418,CV418),CO418),CZ418)</f>
        <v/>
      </c>
      <c r="DB418" s="205" t="b">
        <f t="shared" si="441"/>
        <v>0</v>
      </c>
      <c r="DC418" s="205" t="b">
        <f t="shared" si="442"/>
        <v>1</v>
      </c>
      <c r="DD418" s="205" t="b">
        <f t="shared" si="443"/>
        <v>1</v>
      </c>
      <c r="DE418" s="446" t="str">
        <f t="shared" si="444"/>
        <v/>
      </c>
      <c r="DG418" s="208" t="str">
        <f t="shared" si="445"/>
        <v/>
      </c>
      <c r="DH418" s="208">
        <f t="shared" si="446"/>
        <v>0</v>
      </c>
      <c r="DI418" s="205" t="e">
        <f t="shared" si="447"/>
        <v>#VALUE!</v>
      </c>
      <c r="DJ418" s="205" t="e">
        <f t="shared" si="448"/>
        <v>#VALUE!</v>
      </c>
      <c r="DK418" s="205" t="e">
        <f t="shared" si="449"/>
        <v>#VALUE!</v>
      </c>
      <c r="DM418" s="208">
        <f t="shared" si="450"/>
        <v>0</v>
      </c>
      <c r="DN418" s="208">
        <f t="shared" si="451"/>
        <v>0</v>
      </c>
      <c r="DO418" s="205">
        <f t="shared" si="452"/>
        <v>75</v>
      </c>
      <c r="DP418" s="205">
        <f t="shared" si="453"/>
        <v>0</v>
      </c>
      <c r="DQ418" s="446" t="e">
        <f t="shared" ca="1" si="454"/>
        <v>#NAME?</v>
      </c>
      <c r="DR418" s="446" t="e">
        <f t="shared" ca="1" si="455"/>
        <v>#NAME?</v>
      </c>
      <c r="DT418" s="208">
        <f t="shared" si="456"/>
        <v>0</v>
      </c>
      <c r="DU418" s="446" t="e">
        <f t="shared" ca="1" si="457"/>
        <v>#NAME?</v>
      </c>
      <c r="DV418" s="446" t="e">
        <f t="shared" ca="1" si="458"/>
        <v>#NAME?</v>
      </c>
    </row>
    <row r="419" spans="1:126" ht="15" customHeight="1" x14ac:dyDescent="0.25">
      <c r="A419" s="448" t="str">
        <f>IFERROR(ROUNDUP(IF(OR(N419="PIPAY450",N419="PIPAY900"),MRIt(J419,M419,V419,N419),IF(N419="PIOGFCPAY450",MAX(60,(0.3*J419)+35),"")),1),"")</f>
        <v/>
      </c>
      <c r="B419" s="413">
        <v>397</v>
      </c>
      <c r="C419" s="414"/>
      <c r="D419" s="449"/>
      <c r="E419" s="416" t="str">
        <f>IF('EXIST IP'!A398="","",'EXIST IP'!A398)</f>
        <v/>
      </c>
      <c r="F419" s="450" t="str">
        <f>IF('EXIST IP'!B398="","",'EXIST IP'!B398)</f>
        <v/>
      </c>
      <c r="G419" s="450" t="str">
        <f>IF('EXIST IP'!C398="","",'EXIST IP'!C398)</f>
        <v/>
      </c>
      <c r="H419" s="418" t="str">
        <f>IF('EXIST IP'!D398="","",'EXIST IP'!D398)</f>
        <v/>
      </c>
      <c r="I419" s="451" t="str">
        <f>IF(BASELINE!D398="","",BASELINE!D398)</f>
        <v/>
      </c>
      <c r="J419" s="420"/>
      <c r="K419" s="421"/>
      <c r="L419" s="422" t="str">
        <f>IF(FINAL!D398=0,"",FINAL!D398)</f>
        <v/>
      </c>
      <c r="M419" s="421"/>
      <c r="N419" s="421"/>
      <c r="O419" s="421"/>
      <c r="P419" s="423" t="str">
        <f t="shared" si="422"/>
        <v/>
      </c>
      <c r="Q419" s="424" t="str">
        <f t="shared" si="423"/>
        <v/>
      </c>
      <c r="R419" s="456"/>
      <c r="S419" s="452" t="str">
        <f t="shared" si="399"/>
        <v/>
      </c>
      <c r="T419" s="427" t="str">
        <f>IF(OR(BASELINE!I398&gt;BASELINE!J398,FINAL!I398&gt;FINAL!J398),"M.D.","")</f>
        <v/>
      </c>
      <c r="U419" s="428" t="str">
        <f t="shared" si="424"/>
        <v/>
      </c>
      <c r="V419" s="429" t="str">
        <f t="shared" si="425"/>
        <v/>
      </c>
      <c r="W419" s="429" t="str">
        <f t="shared" si="426"/>
        <v/>
      </c>
      <c r="X419" s="430" t="str">
        <f t="shared" si="400"/>
        <v/>
      </c>
      <c r="Y419" s="429" t="str">
        <f t="shared" si="401"/>
        <v/>
      </c>
      <c r="Z419" s="429" t="str">
        <f t="shared" si="402"/>
        <v/>
      </c>
      <c r="AA419" s="429" t="str">
        <f t="shared" si="403"/>
        <v/>
      </c>
      <c r="AB419" s="429" t="str">
        <f t="shared" si="404"/>
        <v/>
      </c>
      <c r="AC419" s="429" t="str">
        <f t="shared" si="405"/>
        <v/>
      </c>
      <c r="AD419" s="429" t="str">
        <f t="shared" si="406"/>
        <v/>
      </c>
      <c r="AE419" s="429" t="str">
        <f t="shared" si="427"/>
        <v/>
      </c>
      <c r="AF419" s="429" t="str">
        <f t="shared" si="417"/>
        <v/>
      </c>
      <c r="AG419" s="429" t="str">
        <f t="shared" si="407"/>
        <v/>
      </c>
      <c r="AH419" s="429" t="str">
        <f t="shared" si="408"/>
        <v/>
      </c>
      <c r="AI419" s="431" t="str">
        <f t="shared" si="418"/>
        <v/>
      </c>
      <c r="AJ419" s="429" t="str">
        <f t="shared" si="428"/>
        <v/>
      </c>
      <c r="AK419" s="429" t="str">
        <f t="shared" si="429"/>
        <v/>
      </c>
      <c r="AL419" s="429" t="str">
        <f t="shared" si="430"/>
        <v/>
      </c>
      <c r="AM419" s="429" t="str">
        <f t="shared" si="431"/>
        <v/>
      </c>
      <c r="AN419" s="432"/>
      <c r="AO419" s="432"/>
      <c r="AP419" s="205"/>
      <c r="AQ419" s="205"/>
      <c r="AR419" s="205"/>
      <c r="AS419" s="205"/>
      <c r="AT419" s="205"/>
      <c r="AU419" s="205"/>
      <c r="AV419" s="205"/>
      <c r="AW419" s="205"/>
      <c r="AX419" s="205"/>
      <c r="AY419" s="205"/>
      <c r="AZ419" s="432"/>
      <c r="BU419" s="152">
        <v>397</v>
      </c>
      <c r="BV419" s="433" t="str">
        <f t="shared" si="419"/>
        <v/>
      </c>
      <c r="BW419" s="433" t="str">
        <f t="shared" si="420"/>
        <v/>
      </c>
      <c r="BX419" s="434" t="str">
        <f t="shared" si="421"/>
        <v/>
      </c>
      <c r="BY419" s="205" t="str">
        <f t="shared" si="409"/>
        <v/>
      </c>
      <c r="BZ419" s="205" t="str">
        <f t="shared" si="410"/>
        <v/>
      </c>
      <c r="CA419" s="207" t="str">
        <f t="shared" si="411"/>
        <v/>
      </c>
      <c r="CB419" s="453" t="str">
        <f>IF(BY419="","",COUNTIF(BY$23:BY418,"&lt;1")+1)</f>
        <v/>
      </c>
      <c r="CC419" s="205" t="str">
        <f t="shared" si="412"/>
        <v/>
      </c>
      <c r="CD419" s="436" t="str">
        <f t="shared" si="413"/>
        <v/>
      </c>
      <c r="CE419" s="433" t="str">
        <f t="shared" si="416"/>
        <v/>
      </c>
      <c r="CF419" s="438" t="str">
        <f t="shared" si="414"/>
        <v/>
      </c>
      <c r="CG419" s="433" t="str">
        <f t="shared" si="415"/>
        <v/>
      </c>
      <c r="CH419" s="439"/>
      <c r="CI419" s="205" t="str">
        <f t="shared" si="432"/>
        <v/>
      </c>
      <c r="CJ419" s="205" t="str">
        <f t="shared" si="433"/>
        <v/>
      </c>
      <c r="CK419" s="205" t="str">
        <f>IF(OR(N419="PIPAY450",N419="PIPAY900"),MRIt(J419,M419,V419,N419),IF(N419="OGFConNEW",MRIt(H419,M419,V419,N419),IF(N419="PIOGFCPAY450",MAX(60,(0.3*J419)+35),"")))</f>
        <v/>
      </c>
      <c r="CL419" s="205" t="str">
        <f t="shared" si="434"/>
        <v/>
      </c>
      <c r="CM419" s="208">
        <f t="shared" si="435"/>
        <v>0</v>
      </c>
      <c r="CN419" s="440" t="str">
        <f>IFERROR(IF(N419="60PAY900",ADJ60x(CM419),IF(N419="75PAY450",ADJ75x(CM419),IF(N419="PIPAY900",ADJPoTthick(CM419,CL419),IF(N419="PIPAY450",ADJPoTthin(CM419,CL419),IF(N419="OGFConNEW",ADJPoTogfc(CL419),""))))),"must corr")</f>
        <v/>
      </c>
      <c r="CO419" s="441" t="str">
        <f t="shared" si="436"/>
        <v/>
      </c>
      <c r="CQ419" s="205" t="str">
        <f t="shared" si="437"/>
        <v/>
      </c>
      <c r="CR419" s="205" t="str">
        <f>IF(OR(N419="PIPAY450",N419="PIPAY900",N419="PIOGFCPAY450",N419="75OGFCPAY450"),MRIt(J419,M419,V419,N419),IF(N419="OGFConNEW",MRIt(H419,M419,V419,N419),""))</f>
        <v/>
      </c>
      <c r="CS419" s="205" t="str">
        <f t="shared" si="438"/>
        <v/>
      </c>
      <c r="CT419" s="208" t="str">
        <f t="shared" si="439"/>
        <v/>
      </c>
      <c r="CU419" s="440" t="str">
        <f>IFERROR(IF(N419="60PAY900",ADJ60x(CT419),IF(N419="75PAY450",ADJ75x(CT419),IF(N419="PIPAY900",ADJPoTthick(CT419,CS419),IF(N419="PIPAY450",ADJPoTthin(CT419,CS419),IF(N419="OGFConNEW",ADJPoTogfc(CS419),""))))),"must corr")</f>
        <v/>
      </c>
      <c r="CV419" s="442" t="str">
        <f t="shared" si="440"/>
        <v/>
      </c>
      <c r="CW419" s="443"/>
      <c r="CY419" s="207"/>
      <c r="CZ419" s="444" t="s">
        <v>1876</v>
      </c>
      <c r="DA419" s="445" t="str">
        <f>IFERROR(IF(AZ419=TRUE,corval(CO419,CV419),CO419),CZ419)</f>
        <v/>
      </c>
      <c r="DB419" s="205" t="b">
        <f t="shared" si="441"/>
        <v>0</v>
      </c>
      <c r="DC419" s="205" t="b">
        <f t="shared" si="442"/>
        <v>1</v>
      </c>
      <c r="DD419" s="205" t="b">
        <f t="shared" si="443"/>
        <v>1</v>
      </c>
      <c r="DE419" s="446" t="str">
        <f t="shared" si="444"/>
        <v/>
      </c>
      <c r="DG419" s="208" t="str">
        <f t="shared" si="445"/>
        <v/>
      </c>
      <c r="DH419" s="208">
        <f t="shared" si="446"/>
        <v>0</v>
      </c>
      <c r="DI419" s="205" t="e">
        <f t="shared" si="447"/>
        <v>#VALUE!</v>
      </c>
      <c r="DJ419" s="205" t="e">
        <f t="shared" si="448"/>
        <v>#VALUE!</v>
      </c>
      <c r="DK419" s="205" t="e">
        <f t="shared" si="449"/>
        <v>#VALUE!</v>
      </c>
      <c r="DM419" s="208">
        <f t="shared" si="450"/>
        <v>0</v>
      </c>
      <c r="DN419" s="208">
        <f t="shared" si="451"/>
        <v>0</v>
      </c>
      <c r="DO419" s="205">
        <f t="shared" si="452"/>
        <v>75</v>
      </c>
      <c r="DP419" s="205">
        <f t="shared" si="453"/>
        <v>0</v>
      </c>
      <c r="DQ419" s="446" t="e">
        <f t="shared" ca="1" si="454"/>
        <v>#NAME?</v>
      </c>
      <c r="DR419" s="446" t="e">
        <f t="shared" ca="1" si="455"/>
        <v>#NAME?</v>
      </c>
      <c r="DT419" s="208">
        <f t="shared" si="456"/>
        <v>0</v>
      </c>
      <c r="DU419" s="446" t="e">
        <f t="shared" ca="1" si="457"/>
        <v>#NAME?</v>
      </c>
      <c r="DV419" s="446" t="e">
        <f t="shared" ca="1" si="458"/>
        <v>#NAME?</v>
      </c>
    </row>
    <row r="420" spans="1:126" ht="16.5" thickBot="1" x14ac:dyDescent="0.3">
      <c r="A420" s="448" t="str">
        <f>IFERROR(ROUNDUP(IF(OR(N420="PIPAY450",N420="PIPAY900"),MRIt(J420,M420,V420,N420),IF(N420="PIOGFCPAY450",MAX(60,(0.3*J420)+35),"")),1),"")</f>
        <v/>
      </c>
      <c r="B420" s="413">
        <v>398</v>
      </c>
      <c r="C420" s="414"/>
      <c r="D420" s="449"/>
      <c r="E420" s="457" t="str">
        <f>IF('EXIST IP'!A399="","",'EXIST IP'!A399)</f>
        <v/>
      </c>
      <c r="F420" s="458" t="str">
        <f>IF('EXIST IP'!B399="","",'EXIST IP'!B399)</f>
        <v/>
      </c>
      <c r="G420" s="458" t="str">
        <f>IF('EXIST IP'!C399="","",'EXIST IP'!C399)</f>
        <v/>
      </c>
      <c r="H420" s="459" t="str">
        <f>IF('EXIST IP'!D399="","",'EXIST IP'!D399)</f>
        <v/>
      </c>
      <c r="I420" s="460" t="str">
        <f>IF(BASELINE!D399="","",BASELINE!D399)</f>
        <v/>
      </c>
      <c r="J420" s="420"/>
      <c r="K420" s="421"/>
      <c r="L420" s="422" t="str">
        <f>IF(FINAL!D399=0,"",FINAL!D399)</f>
        <v/>
      </c>
      <c r="M420" s="421"/>
      <c r="N420" s="421"/>
      <c r="O420" s="421"/>
      <c r="P420" s="423" t="str">
        <f t="shared" si="422"/>
        <v/>
      </c>
      <c r="Q420" s="424" t="str">
        <f t="shared" si="423"/>
        <v/>
      </c>
      <c r="R420" s="456"/>
      <c r="S420" s="452" t="str">
        <f t="shared" si="399"/>
        <v/>
      </c>
      <c r="T420" s="427" t="str">
        <f>IF(OR(BASELINE!I399&gt;BASELINE!J399,FINAL!I399&gt;FINAL!J399),"M.D.","")</f>
        <v/>
      </c>
      <c r="U420" s="428" t="str">
        <f t="shared" si="424"/>
        <v/>
      </c>
      <c r="V420" s="429" t="str">
        <f t="shared" si="425"/>
        <v/>
      </c>
      <c r="W420" s="429" t="str">
        <f t="shared" si="426"/>
        <v/>
      </c>
      <c r="X420" s="430" t="str">
        <f t="shared" si="400"/>
        <v/>
      </c>
      <c r="Y420" s="429" t="str">
        <f t="shared" si="401"/>
        <v/>
      </c>
      <c r="Z420" s="429" t="str">
        <f t="shared" si="402"/>
        <v/>
      </c>
      <c r="AA420" s="429" t="str">
        <f t="shared" si="403"/>
        <v/>
      </c>
      <c r="AB420" s="429" t="str">
        <f t="shared" si="404"/>
        <v/>
      </c>
      <c r="AC420" s="429" t="str">
        <f t="shared" si="405"/>
        <v/>
      </c>
      <c r="AD420" s="429" t="str">
        <f t="shared" si="406"/>
        <v/>
      </c>
      <c r="AE420" s="429" t="str">
        <f t="shared" si="427"/>
        <v/>
      </c>
      <c r="AF420" s="429" t="str">
        <f t="shared" si="417"/>
        <v/>
      </c>
      <c r="AG420" s="429" t="str">
        <f t="shared" si="407"/>
        <v/>
      </c>
      <c r="AH420" s="429" t="str">
        <f t="shared" si="408"/>
        <v/>
      </c>
      <c r="AI420" s="431" t="str">
        <f t="shared" si="418"/>
        <v/>
      </c>
      <c r="AJ420" s="429" t="str">
        <f t="shared" si="428"/>
        <v/>
      </c>
      <c r="AK420" s="429" t="str">
        <f t="shared" si="429"/>
        <v/>
      </c>
      <c r="AL420" s="429" t="str">
        <f t="shared" si="430"/>
        <v/>
      </c>
      <c r="AM420" s="429" t="str">
        <f t="shared" si="431"/>
        <v/>
      </c>
      <c r="AN420" s="432"/>
      <c r="AO420" s="432"/>
      <c r="AP420" s="205"/>
      <c r="AQ420" s="205"/>
      <c r="AR420" s="205"/>
      <c r="AS420" s="205"/>
      <c r="AT420" s="205"/>
      <c r="AU420" s="205"/>
      <c r="AV420" s="205"/>
      <c r="AW420" s="205"/>
      <c r="AX420" s="205"/>
      <c r="AY420" s="205"/>
      <c r="AZ420" s="432"/>
      <c r="BU420" s="152">
        <v>398</v>
      </c>
      <c r="BV420" s="433" t="str">
        <f t="shared" si="419"/>
        <v/>
      </c>
      <c r="BW420" s="433" t="str">
        <f t="shared" si="420"/>
        <v/>
      </c>
      <c r="BX420" s="434" t="str">
        <f t="shared" si="421"/>
        <v/>
      </c>
      <c r="BY420" s="205" t="str">
        <f t="shared" si="409"/>
        <v/>
      </c>
      <c r="BZ420" s="205" t="str">
        <f t="shared" si="410"/>
        <v/>
      </c>
      <c r="CA420" s="207" t="str">
        <f t="shared" si="411"/>
        <v/>
      </c>
      <c r="CB420" s="453" t="str">
        <f>IF(BY420="","",COUNTIF(BY$23:BY419,"&lt;1")+1)</f>
        <v/>
      </c>
      <c r="CC420" s="205" t="str">
        <f t="shared" si="412"/>
        <v/>
      </c>
      <c r="CD420" s="436" t="str">
        <f t="shared" si="413"/>
        <v/>
      </c>
      <c r="CE420" s="433" t="str">
        <f t="shared" si="416"/>
        <v/>
      </c>
      <c r="CF420" s="438" t="str">
        <f t="shared" si="414"/>
        <v/>
      </c>
      <c r="CG420" s="433" t="str">
        <f t="shared" si="415"/>
        <v/>
      </c>
      <c r="CH420" s="439"/>
      <c r="CI420" s="205" t="str">
        <f t="shared" si="432"/>
        <v/>
      </c>
      <c r="CJ420" s="205" t="str">
        <f t="shared" si="433"/>
        <v/>
      </c>
      <c r="CK420" s="205" t="str">
        <f>IF(OR(N420="PIPAY450",N420="PIPAY900"),MRIt(J420,M420,V420,N420),IF(N420="OGFConNEW",MRIt(H420,M420,V420,N420),IF(N420="PIOGFCPAY450",MAX(60,(0.3*J420)+35),"")))</f>
        <v/>
      </c>
      <c r="CL420" s="205" t="str">
        <f t="shared" si="434"/>
        <v/>
      </c>
      <c r="CM420" s="208">
        <f t="shared" si="435"/>
        <v>0</v>
      </c>
      <c r="CN420" s="440" t="str">
        <f>IFERROR(IF(N420="60PAY900",ADJ60x(CM420),IF(N420="75PAY450",ADJ75x(CM420),IF(N420="PIPAY900",ADJPoTthick(CM420,CL420),IF(N420="PIPAY450",ADJPoTthin(CM420,CL420),IF(N420="OGFConNEW",ADJPoTogfc(CL420),""))))),"must corr")</f>
        <v/>
      </c>
      <c r="CO420" s="441" t="str">
        <f t="shared" si="436"/>
        <v/>
      </c>
      <c r="CQ420" s="205" t="str">
        <f t="shared" si="437"/>
        <v/>
      </c>
      <c r="CR420" s="205" t="str">
        <f>IF(OR(N420="PIPAY450",N420="PIPAY900",N420="PIOGFCPAY450",N420="75OGFCPAY450"),MRIt(J420,M420,V420,N420),IF(N420="OGFConNEW",MRIt(H420,M420,V420,N420),""))</f>
        <v/>
      </c>
      <c r="CS420" s="205" t="str">
        <f t="shared" si="438"/>
        <v/>
      </c>
      <c r="CT420" s="208" t="str">
        <f t="shared" si="439"/>
        <v/>
      </c>
      <c r="CU420" s="440" t="str">
        <f>IFERROR(IF(N420="60PAY900",ADJ60x(CT420),IF(N420="75PAY450",ADJ75x(CT420),IF(N420="PIPAY900",ADJPoTthick(CT420,CS420),IF(N420="PIPAY450",ADJPoTthin(CT420,CS420),IF(N420="OGFConNEW",ADJPoTogfc(CS420),""))))),"must corr")</f>
        <v/>
      </c>
      <c r="CV420" s="442" t="str">
        <f t="shared" si="440"/>
        <v/>
      </c>
      <c r="CW420" s="443"/>
      <c r="CY420" s="207"/>
      <c r="CZ420" s="444" t="s">
        <v>1876</v>
      </c>
      <c r="DA420" s="445" t="str">
        <f>IFERROR(IF(AZ420=TRUE,corval(CO420,CV420),CO420),CZ420)</f>
        <v/>
      </c>
      <c r="DB420" s="205" t="b">
        <f t="shared" si="441"/>
        <v>0</v>
      </c>
      <c r="DC420" s="205" t="b">
        <f t="shared" si="442"/>
        <v>1</v>
      </c>
      <c r="DD420" s="205" t="b">
        <f t="shared" si="443"/>
        <v>1</v>
      </c>
      <c r="DE420" s="446" t="str">
        <f t="shared" si="444"/>
        <v/>
      </c>
      <c r="DG420" s="208" t="str">
        <f t="shared" si="445"/>
        <v/>
      </c>
      <c r="DH420" s="208">
        <f t="shared" si="446"/>
        <v>0</v>
      </c>
      <c r="DI420" s="205" t="e">
        <f t="shared" si="447"/>
        <v>#VALUE!</v>
      </c>
      <c r="DJ420" s="205" t="e">
        <f t="shared" si="448"/>
        <v>#VALUE!</v>
      </c>
      <c r="DK420" s="205" t="e">
        <f t="shared" si="449"/>
        <v>#VALUE!</v>
      </c>
      <c r="DM420" s="208">
        <f t="shared" si="450"/>
        <v>0</v>
      </c>
      <c r="DN420" s="208">
        <f t="shared" si="451"/>
        <v>0</v>
      </c>
      <c r="DO420" s="205">
        <f t="shared" si="452"/>
        <v>75</v>
      </c>
      <c r="DP420" s="205">
        <f t="shared" si="453"/>
        <v>0</v>
      </c>
      <c r="DQ420" s="446" t="e">
        <f t="shared" ca="1" si="454"/>
        <v>#NAME?</v>
      </c>
      <c r="DR420" s="446" t="e">
        <f t="shared" ca="1" si="455"/>
        <v>#NAME?</v>
      </c>
      <c r="DT420" s="208">
        <f t="shared" si="456"/>
        <v>0</v>
      </c>
      <c r="DU420" s="446" t="e">
        <f t="shared" ca="1" si="457"/>
        <v>#NAME?</v>
      </c>
      <c r="DV420" s="446" t="e">
        <f t="shared" ca="1" si="458"/>
        <v>#NAME?</v>
      </c>
    </row>
    <row r="421" spans="1:126" ht="15.75" x14ac:dyDescent="0.25">
      <c r="A421" s="448" t="str">
        <f>IFERROR(ROUNDUP(IF(OR(N421="PIPAY450",N421="PIPAY900"),MRIt(J421,M421,V421,N421),IF(N421="PIOGFCPAY450",MAX(60,(0.3*J421)+35),"")),1),"")</f>
        <v/>
      </c>
      <c r="B421" s="413">
        <v>399</v>
      </c>
      <c r="C421" s="414"/>
      <c r="D421" s="449"/>
      <c r="E421" s="416" t="str">
        <f>IF('EXIST IP'!A400="","",'EXIST IP'!A400)</f>
        <v/>
      </c>
      <c r="F421" s="450" t="str">
        <f>IF('EXIST IP'!B400="","",'EXIST IP'!B400)</f>
        <v/>
      </c>
      <c r="G421" s="450" t="str">
        <f>IF('EXIST IP'!C400="","",'EXIST IP'!C400)</f>
        <v/>
      </c>
      <c r="H421" s="418" t="str">
        <f>IF('EXIST IP'!D400="","",'EXIST IP'!D400)</f>
        <v/>
      </c>
      <c r="I421" s="451" t="str">
        <f>IF(BASELINE!D400="","",BASELINE!D400)</f>
        <v/>
      </c>
      <c r="J421" s="420"/>
      <c r="K421" s="421"/>
      <c r="L421" s="422" t="str">
        <f>IF(FINAL!D400=0,"",FINAL!D400)</f>
        <v/>
      </c>
      <c r="M421" s="421"/>
      <c r="N421" s="421"/>
      <c r="O421" s="421"/>
      <c r="P421" s="423" t="str">
        <f t="shared" si="422"/>
        <v/>
      </c>
      <c r="Q421" s="424" t="str">
        <f t="shared" si="423"/>
        <v/>
      </c>
      <c r="R421" s="456"/>
      <c r="S421" s="452" t="str">
        <f t="shared" si="399"/>
        <v/>
      </c>
      <c r="T421" s="427" t="str">
        <f>IF(OR(BASELINE!I400&gt;BASELINE!J400,FINAL!I400&gt;FINAL!J400),"M.D.","")</f>
        <v/>
      </c>
      <c r="U421" s="428" t="str">
        <f t="shared" si="424"/>
        <v/>
      </c>
      <c r="V421" s="429" t="str">
        <f t="shared" si="425"/>
        <v/>
      </c>
      <c r="W421" s="429" t="str">
        <f t="shared" si="426"/>
        <v/>
      </c>
      <c r="X421" s="430" t="str">
        <f t="shared" si="400"/>
        <v/>
      </c>
      <c r="Y421" s="429" t="str">
        <f t="shared" si="401"/>
        <v/>
      </c>
      <c r="Z421" s="429" t="str">
        <f t="shared" si="402"/>
        <v/>
      </c>
      <c r="AA421" s="429" t="str">
        <f t="shared" si="403"/>
        <v/>
      </c>
      <c r="AB421" s="429" t="str">
        <f t="shared" si="404"/>
        <v/>
      </c>
      <c r="AC421" s="429" t="str">
        <f t="shared" si="405"/>
        <v/>
      </c>
      <c r="AD421" s="429" t="str">
        <f t="shared" si="406"/>
        <v/>
      </c>
      <c r="AE421" s="429" t="str">
        <f t="shared" si="427"/>
        <v/>
      </c>
      <c r="AF421" s="429" t="str">
        <f t="shared" si="417"/>
        <v/>
      </c>
      <c r="AG421" s="429" t="str">
        <f t="shared" si="407"/>
        <v/>
      </c>
      <c r="AH421" s="429" t="str">
        <f t="shared" si="408"/>
        <v/>
      </c>
      <c r="AI421" s="431" t="str">
        <f t="shared" si="418"/>
        <v/>
      </c>
      <c r="AJ421" s="429" t="str">
        <f t="shared" si="428"/>
        <v/>
      </c>
      <c r="AK421" s="429" t="str">
        <f t="shared" si="429"/>
        <v/>
      </c>
      <c r="AL421" s="429" t="str">
        <f t="shared" si="430"/>
        <v/>
      </c>
      <c r="AM421" s="429" t="str">
        <f t="shared" si="431"/>
        <v/>
      </c>
      <c r="AN421" s="432"/>
      <c r="AO421" s="432"/>
      <c r="AP421" s="205"/>
      <c r="AQ421" s="205"/>
      <c r="AR421" s="205"/>
      <c r="AS421" s="205"/>
      <c r="AT421" s="205"/>
      <c r="AU421" s="205"/>
      <c r="AV421" s="205"/>
      <c r="AW421" s="205"/>
      <c r="AX421" s="205"/>
      <c r="AY421" s="205"/>
      <c r="AZ421" s="432"/>
      <c r="BU421" s="152">
        <v>399</v>
      </c>
      <c r="BV421" s="433" t="str">
        <f t="shared" si="419"/>
        <v/>
      </c>
      <c r="BW421" s="433" t="str">
        <f t="shared" si="420"/>
        <v/>
      </c>
      <c r="BX421" s="434" t="str">
        <f t="shared" si="421"/>
        <v/>
      </c>
      <c r="BY421" s="205" t="str">
        <f t="shared" si="409"/>
        <v/>
      </c>
      <c r="BZ421" s="205" t="str">
        <f t="shared" si="410"/>
        <v/>
      </c>
      <c r="CA421" s="207" t="str">
        <f t="shared" si="411"/>
        <v/>
      </c>
      <c r="CB421" s="453" t="str">
        <f>IF(BY421="","",COUNTIF(BY$23:BY420,"&lt;1")+1)</f>
        <v/>
      </c>
      <c r="CC421" s="205" t="str">
        <f t="shared" si="412"/>
        <v/>
      </c>
      <c r="CD421" s="436" t="str">
        <f t="shared" si="413"/>
        <v/>
      </c>
      <c r="CE421" s="433" t="str">
        <f t="shared" si="416"/>
        <v/>
      </c>
      <c r="CF421" s="438" t="str">
        <f t="shared" si="414"/>
        <v/>
      </c>
      <c r="CG421" s="433" t="str">
        <f t="shared" si="415"/>
        <v/>
      </c>
      <c r="CH421" s="439"/>
      <c r="CI421" s="205" t="str">
        <f t="shared" si="432"/>
        <v/>
      </c>
      <c r="CJ421" s="205" t="str">
        <f t="shared" si="433"/>
        <v/>
      </c>
      <c r="CK421" s="205" t="str">
        <f>IF(OR(N421="PIPAY450",N421="PIPAY900"),MRIt(J421,M421,V421,N421),IF(N421="OGFConNEW",MRIt(H421,M421,V421,N421),IF(N421="PIOGFCPAY450",MAX(60,(0.3*J421)+35),"")))</f>
        <v/>
      </c>
      <c r="CL421" s="205" t="str">
        <f t="shared" si="434"/>
        <v/>
      </c>
      <c r="CM421" s="208">
        <f t="shared" si="435"/>
        <v>0</v>
      </c>
      <c r="CN421" s="440" t="str">
        <f>IFERROR(IF(N421="60PAY900",ADJ60x(CM421),IF(N421="75PAY450",ADJ75x(CM421),IF(N421="PIPAY900",ADJPoTthick(CM421,CL421),IF(N421="PIPAY450",ADJPoTthin(CM421,CL421),IF(N421="OGFConNEW",ADJPoTogfc(CL421),""))))),"must corr")</f>
        <v/>
      </c>
      <c r="CO421" s="441" t="str">
        <f t="shared" si="436"/>
        <v/>
      </c>
      <c r="CQ421" s="205" t="str">
        <f t="shared" si="437"/>
        <v/>
      </c>
      <c r="CR421" s="205" t="str">
        <f>IF(OR(N421="PIPAY450",N421="PIPAY900",N421="PIOGFCPAY450",N421="75OGFCPAY450"),MRIt(J421,M421,V421,N421),IF(N421="OGFConNEW",MRIt(H421,M421,V421,N421),""))</f>
        <v/>
      </c>
      <c r="CS421" s="205" t="str">
        <f t="shared" si="438"/>
        <v/>
      </c>
      <c r="CT421" s="208" t="str">
        <f t="shared" si="439"/>
        <v/>
      </c>
      <c r="CU421" s="440" t="str">
        <f>IFERROR(IF(N421="60PAY900",ADJ60x(CT421),IF(N421="75PAY450",ADJ75x(CT421),IF(N421="PIPAY900",ADJPoTthick(CT421,CS421),IF(N421="PIPAY450",ADJPoTthin(CT421,CS421),IF(N421="OGFConNEW",ADJPoTogfc(CS421),""))))),"must corr")</f>
        <v/>
      </c>
      <c r="CV421" s="442" t="str">
        <f t="shared" si="440"/>
        <v/>
      </c>
      <c r="CW421" s="443"/>
      <c r="CY421" s="207"/>
      <c r="CZ421" s="444" t="s">
        <v>1876</v>
      </c>
      <c r="DA421" s="445" t="str">
        <f>IFERROR(IF(AZ421=TRUE,corval(CO421,CV421),CO421),CZ421)</f>
        <v/>
      </c>
      <c r="DB421" s="205" t="b">
        <f t="shared" si="441"/>
        <v>0</v>
      </c>
      <c r="DC421" s="205" t="b">
        <f t="shared" si="442"/>
        <v>1</v>
      </c>
      <c r="DD421" s="205" t="b">
        <f t="shared" si="443"/>
        <v>1</v>
      </c>
      <c r="DE421" s="446" t="str">
        <f t="shared" si="444"/>
        <v/>
      </c>
      <c r="DG421" s="208" t="str">
        <f t="shared" si="445"/>
        <v/>
      </c>
      <c r="DH421" s="208">
        <f t="shared" si="446"/>
        <v>0</v>
      </c>
      <c r="DI421" s="205" t="e">
        <f t="shared" si="447"/>
        <v>#VALUE!</v>
      </c>
      <c r="DJ421" s="205" t="e">
        <f t="shared" si="448"/>
        <v>#VALUE!</v>
      </c>
      <c r="DK421" s="205" t="e">
        <f t="shared" si="449"/>
        <v>#VALUE!</v>
      </c>
      <c r="DM421" s="208">
        <f t="shared" si="450"/>
        <v>0</v>
      </c>
      <c r="DN421" s="208">
        <f t="shared" si="451"/>
        <v>0</v>
      </c>
      <c r="DO421" s="205">
        <f t="shared" si="452"/>
        <v>75</v>
      </c>
      <c r="DP421" s="205">
        <f t="shared" si="453"/>
        <v>0</v>
      </c>
      <c r="DQ421" s="446" t="e">
        <f t="shared" ca="1" si="454"/>
        <v>#NAME?</v>
      </c>
      <c r="DR421" s="446" t="e">
        <f t="shared" ca="1" si="455"/>
        <v>#NAME?</v>
      </c>
      <c r="DT421" s="208">
        <f t="shared" si="456"/>
        <v>0</v>
      </c>
      <c r="DU421" s="446" t="e">
        <f t="shared" ca="1" si="457"/>
        <v>#NAME?</v>
      </c>
      <c r="DV421" s="446" t="e">
        <f t="shared" ca="1" si="458"/>
        <v>#NAME?</v>
      </c>
    </row>
    <row r="422" spans="1:126" ht="15.75" customHeight="1" thickBot="1" x14ac:dyDescent="0.3">
      <c r="A422" s="448" t="str">
        <f>IFERROR(ROUNDUP(IF(OR(N422="PIPAY450",N422="PIPAY900"),MRIt(J422,M422,V422,N422),IF(N422="PIOGFCPAY450",MAX(60,(0.3*J422)+35),"")),1),"")</f>
        <v/>
      </c>
      <c r="B422" s="413">
        <v>400</v>
      </c>
      <c r="C422" s="414"/>
      <c r="D422" s="449"/>
      <c r="E422" s="457" t="str">
        <f>IF('EXIST IP'!A401="","",'EXIST IP'!A401)</f>
        <v/>
      </c>
      <c r="F422" s="458" t="str">
        <f>IF('EXIST IP'!B401="","",'EXIST IP'!B401)</f>
        <v/>
      </c>
      <c r="G422" s="458" t="str">
        <f>IF('EXIST IP'!C401="","",'EXIST IP'!C401)</f>
        <v/>
      </c>
      <c r="H422" s="459" t="str">
        <f>IF('EXIST IP'!D401="","",'EXIST IP'!D401)</f>
        <v/>
      </c>
      <c r="I422" s="460" t="str">
        <f>IF(BASELINE!D401="","",BASELINE!D401)</f>
        <v/>
      </c>
      <c r="J422" s="420"/>
      <c r="K422" s="421"/>
      <c r="L422" s="422" t="str">
        <f>IF(FINAL!D401=0,"",FINAL!D401)</f>
        <v/>
      </c>
      <c r="M422" s="421"/>
      <c r="N422" s="421"/>
      <c r="O422" s="421"/>
      <c r="P422" s="423" t="str">
        <f t="shared" si="422"/>
        <v/>
      </c>
      <c r="Q422" s="424" t="str">
        <f t="shared" si="423"/>
        <v/>
      </c>
      <c r="R422" s="456"/>
      <c r="S422" s="452" t="str">
        <f t="shared" si="399"/>
        <v/>
      </c>
      <c r="T422" s="427" t="str">
        <f>IF(OR(BASELINE!I401&gt;BASELINE!J401,FINAL!I401&gt;FINAL!J401),"M.D.","")</f>
        <v/>
      </c>
      <c r="U422" s="428" t="str">
        <f t="shared" si="424"/>
        <v/>
      </c>
      <c r="V422" s="429" t="str">
        <f t="shared" si="425"/>
        <v/>
      </c>
      <c r="W422" s="429" t="str">
        <f t="shared" si="426"/>
        <v/>
      </c>
      <c r="X422" s="430" t="str">
        <f t="shared" si="400"/>
        <v/>
      </c>
      <c r="Y422" s="429" t="str">
        <f t="shared" si="401"/>
        <v/>
      </c>
      <c r="Z422" s="429" t="str">
        <f t="shared" si="402"/>
        <v/>
      </c>
      <c r="AA422" s="429" t="str">
        <f t="shared" si="403"/>
        <v/>
      </c>
      <c r="AB422" s="429" t="str">
        <f t="shared" si="404"/>
        <v/>
      </c>
      <c r="AC422" s="429" t="str">
        <f t="shared" si="405"/>
        <v/>
      </c>
      <c r="AD422" s="429" t="str">
        <f t="shared" si="406"/>
        <v/>
      </c>
      <c r="AE422" s="429" t="str">
        <f t="shared" si="427"/>
        <v/>
      </c>
      <c r="AF422" s="429" t="str">
        <f t="shared" si="417"/>
        <v/>
      </c>
      <c r="AG422" s="429" t="str">
        <f t="shared" si="407"/>
        <v/>
      </c>
      <c r="AH422" s="429" t="str">
        <f t="shared" si="408"/>
        <v/>
      </c>
      <c r="AI422" s="431" t="str">
        <f t="shared" si="418"/>
        <v/>
      </c>
      <c r="AJ422" s="429" t="str">
        <f t="shared" si="428"/>
        <v/>
      </c>
      <c r="AK422" s="429" t="str">
        <f t="shared" si="429"/>
        <v/>
      </c>
      <c r="AL422" s="429" t="str">
        <f t="shared" si="430"/>
        <v/>
      </c>
      <c r="AM422" s="429" t="str">
        <f t="shared" si="431"/>
        <v/>
      </c>
      <c r="AN422" s="432"/>
      <c r="AO422" s="432"/>
      <c r="AP422" s="205"/>
      <c r="AQ422" s="205"/>
      <c r="AR422" s="205"/>
      <c r="AS422" s="205"/>
      <c r="AT422" s="205"/>
      <c r="AU422" s="205"/>
      <c r="AV422" s="205"/>
      <c r="AW422" s="205"/>
      <c r="AX422" s="205"/>
      <c r="AY422" s="205"/>
      <c r="AZ422" s="432"/>
      <c r="BU422" s="152">
        <v>400</v>
      </c>
      <c r="BV422" s="433" t="str">
        <f t="shared" si="419"/>
        <v/>
      </c>
      <c r="BW422" s="433" t="str">
        <f t="shared" si="420"/>
        <v/>
      </c>
      <c r="BX422" s="434" t="str">
        <f t="shared" si="421"/>
        <v/>
      </c>
      <c r="BY422" s="205" t="str">
        <f t="shared" si="409"/>
        <v/>
      </c>
      <c r="BZ422" s="205" t="str">
        <f t="shared" si="410"/>
        <v/>
      </c>
      <c r="CA422" s="207" t="str">
        <f t="shared" si="411"/>
        <v/>
      </c>
      <c r="CB422" s="453" t="str">
        <f>IF(BY422="","",COUNTIF(BY$23:BY421,"&lt;1")+1)</f>
        <v/>
      </c>
      <c r="CC422" s="205" t="str">
        <f t="shared" si="412"/>
        <v/>
      </c>
      <c r="CD422" s="436" t="str">
        <f t="shared" si="413"/>
        <v/>
      </c>
      <c r="CE422" s="433" t="str">
        <f t="shared" si="416"/>
        <v/>
      </c>
      <c r="CF422" s="438" t="str">
        <f t="shared" si="414"/>
        <v/>
      </c>
      <c r="CG422" s="433" t="str">
        <f t="shared" si="415"/>
        <v/>
      </c>
      <c r="CH422" s="439"/>
      <c r="CI422" s="205" t="str">
        <f t="shared" si="432"/>
        <v/>
      </c>
      <c r="CJ422" s="205" t="str">
        <f t="shared" si="433"/>
        <v/>
      </c>
      <c r="CK422" s="205" t="str">
        <f>IF(OR(N422="PIPAY450",N422="PIPAY900"),MRIt(J422,M422,V422,N422),IF(N422="OGFConNEW",MRIt(H422,M422,V422,N422),IF(N422="PIOGFCPAY450",MAX(60,(0.3*J422)+35),"")))</f>
        <v/>
      </c>
      <c r="CL422" s="205" t="str">
        <f t="shared" si="434"/>
        <v/>
      </c>
      <c r="CM422" s="208">
        <f t="shared" si="435"/>
        <v>0</v>
      </c>
      <c r="CN422" s="440" t="str">
        <f>IFERROR(IF(N422="60PAY900",ADJ60x(CM422),IF(N422="75PAY450",ADJ75x(CM422),IF(N422="PIPAY900",ADJPoTthick(CM422,CL422),IF(N422="PIPAY450",ADJPoTthin(CM422,CL422),IF(N422="OGFConNEW",ADJPoTogfc(CL422),""))))),"must corr")</f>
        <v/>
      </c>
      <c r="CO422" s="441" t="str">
        <f t="shared" si="436"/>
        <v/>
      </c>
      <c r="CQ422" s="205" t="str">
        <f t="shared" si="437"/>
        <v/>
      </c>
      <c r="CR422" s="205" t="str">
        <f>IF(OR(N422="PIPAY450",N422="PIPAY900",N422="PIOGFCPAY450",N422="75OGFCPAY450"),MRIt(J422,M422,V422,N422),IF(N422="OGFConNEW",MRIt(H422,M422,V422,N422),""))</f>
        <v/>
      </c>
      <c r="CS422" s="205" t="str">
        <f t="shared" si="438"/>
        <v/>
      </c>
      <c r="CT422" s="208" t="str">
        <f t="shared" si="439"/>
        <v/>
      </c>
      <c r="CU422" s="440" t="str">
        <f>IFERROR(IF(N422="60PAY900",ADJ60x(CT422),IF(N422="75PAY450",ADJ75x(CT422),IF(N422="PIPAY900",ADJPoTthick(CT422,CS422),IF(N422="PIPAY450",ADJPoTthin(CT422,CS422),IF(N422="OGFConNEW",ADJPoTogfc(CS422),""))))),"must corr")</f>
        <v/>
      </c>
      <c r="CV422" s="442" t="str">
        <f t="shared" si="440"/>
        <v/>
      </c>
      <c r="CW422" s="443"/>
      <c r="CY422" s="207"/>
      <c r="CZ422" s="444" t="s">
        <v>1876</v>
      </c>
      <c r="DA422" s="445" t="str">
        <f>IFERROR(IF(AZ422=TRUE,corval(CO422,CV422),CO422),CZ422)</f>
        <v/>
      </c>
      <c r="DB422" s="205" t="b">
        <f t="shared" si="441"/>
        <v>0</v>
      </c>
      <c r="DC422" s="205" t="b">
        <f t="shared" si="442"/>
        <v>1</v>
      </c>
      <c r="DD422" s="205" t="b">
        <f t="shared" si="443"/>
        <v>1</v>
      </c>
      <c r="DE422" s="446" t="str">
        <f t="shared" si="444"/>
        <v/>
      </c>
      <c r="DG422" s="208" t="str">
        <f t="shared" si="445"/>
        <v/>
      </c>
      <c r="DH422" s="208">
        <f t="shared" si="446"/>
        <v>0</v>
      </c>
      <c r="DI422" s="205" t="e">
        <f t="shared" si="447"/>
        <v>#VALUE!</v>
      </c>
      <c r="DJ422" s="205" t="e">
        <f t="shared" si="448"/>
        <v>#VALUE!</v>
      </c>
      <c r="DK422" s="205" t="e">
        <f t="shared" si="449"/>
        <v>#VALUE!</v>
      </c>
      <c r="DM422" s="208">
        <f t="shared" si="450"/>
        <v>0</v>
      </c>
      <c r="DN422" s="208">
        <f t="shared" si="451"/>
        <v>0</v>
      </c>
      <c r="DO422" s="205">
        <f t="shared" si="452"/>
        <v>75</v>
      </c>
      <c r="DP422" s="205">
        <f t="shared" si="453"/>
        <v>0</v>
      </c>
      <c r="DQ422" s="446" t="e">
        <f t="shared" ca="1" si="454"/>
        <v>#NAME?</v>
      </c>
      <c r="DR422" s="446" t="e">
        <f t="shared" ca="1" si="455"/>
        <v>#NAME?</v>
      </c>
      <c r="DT422" s="208">
        <f t="shared" si="456"/>
        <v>0</v>
      </c>
      <c r="DU422" s="446" t="e">
        <f t="shared" ca="1" si="457"/>
        <v>#NAME?</v>
      </c>
      <c r="DV422" s="446" t="e">
        <f t="shared" ca="1" si="458"/>
        <v>#NAME?</v>
      </c>
    </row>
    <row r="423" spans="1:126" ht="15.75" x14ac:dyDescent="0.25">
      <c r="A423" s="448" t="str">
        <f>IFERROR(ROUNDUP(IF(OR(N423="PIPAY450",N423="PIPAY900"),MRIt(J423,M423,V423,N423),IF(N423="PIOGFCPAY450",MAX(60,(0.3*J423)+35),"")),1),"")</f>
        <v/>
      </c>
      <c r="B423" s="413">
        <v>401</v>
      </c>
      <c r="C423" s="414"/>
      <c r="D423" s="449"/>
      <c r="E423" s="416" t="str">
        <f>IF('EXIST IP'!A402="","",'EXIST IP'!A402)</f>
        <v/>
      </c>
      <c r="F423" s="450" t="str">
        <f>IF('EXIST IP'!B402="","",'EXIST IP'!B402)</f>
        <v/>
      </c>
      <c r="G423" s="450" t="str">
        <f>IF('EXIST IP'!C402="","",'EXIST IP'!C402)</f>
        <v/>
      </c>
      <c r="H423" s="418" t="str">
        <f>IF('EXIST IP'!D402="","",'EXIST IP'!D402)</f>
        <v/>
      </c>
      <c r="I423" s="451" t="str">
        <f>IF(BASELINE!D402="","",BASELINE!D402)</f>
        <v/>
      </c>
      <c r="J423" s="420"/>
      <c r="K423" s="421"/>
      <c r="L423" s="422" t="str">
        <f>IF(FINAL!D402=0,"",FINAL!D402)</f>
        <v/>
      </c>
      <c r="M423" s="421"/>
      <c r="N423" s="421"/>
      <c r="O423" s="421"/>
      <c r="P423" s="423" t="str">
        <f t="shared" si="422"/>
        <v/>
      </c>
      <c r="Q423" s="424" t="str">
        <f t="shared" si="423"/>
        <v/>
      </c>
      <c r="R423" s="456"/>
      <c r="S423" s="452" t="str">
        <f t="shared" si="399"/>
        <v/>
      </c>
      <c r="T423" s="427" t="str">
        <f>IF(OR(BASELINE!I402&gt;BASELINE!J402,FINAL!I402&gt;FINAL!J402),"M.D.","")</f>
        <v/>
      </c>
      <c r="U423" s="428" t="str">
        <f t="shared" si="424"/>
        <v/>
      </c>
      <c r="V423" s="429" t="str">
        <f t="shared" si="425"/>
        <v/>
      </c>
      <c r="W423" s="429" t="str">
        <f t="shared" si="426"/>
        <v/>
      </c>
      <c r="X423" s="430" t="str">
        <f t="shared" si="400"/>
        <v/>
      </c>
      <c r="Y423" s="429" t="str">
        <f t="shared" si="401"/>
        <v/>
      </c>
      <c r="Z423" s="429" t="str">
        <f t="shared" si="402"/>
        <v/>
      </c>
      <c r="AA423" s="429" t="str">
        <f t="shared" si="403"/>
        <v/>
      </c>
      <c r="AB423" s="429" t="str">
        <f t="shared" si="404"/>
        <v/>
      </c>
      <c r="AC423" s="429" t="str">
        <f t="shared" si="405"/>
        <v/>
      </c>
      <c r="AD423" s="429" t="str">
        <f t="shared" si="406"/>
        <v/>
      </c>
      <c r="AE423" s="429" t="str">
        <f t="shared" si="427"/>
        <v/>
      </c>
      <c r="AF423" s="429" t="str">
        <f t="shared" si="417"/>
        <v/>
      </c>
      <c r="AG423" s="429" t="str">
        <f t="shared" si="407"/>
        <v/>
      </c>
      <c r="AH423" s="429" t="str">
        <f t="shared" si="408"/>
        <v/>
      </c>
      <c r="AI423" s="431" t="str">
        <f t="shared" si="418"/>
        <v/>
      </c>
      <c r="AJ423" s="429" t="str">
        <f t="shared" si="428"/>
        <v/>
      </c>
      <c r="AK423" s="429" t="str">
        <f t="shared" si="429"/>
        <v/>
      </c>
      <c r="AL423" s="429" t="str">
        <f t="shared" si="430"/>
        <v/>
      </c>
      <c r="AM423" s="429" t="str">
        <f t="shared" si="431"/>
        <v/>
      </c>
      <c r="AN423" s="432"/>
      <c r="AO423" s="432"/>
      <c r="AP423" s="205"/>
      <c r="AQ423" s="205"/>
      <c r="AR423" s="205"/>
      <c r="AS423" s="205"/>
      <c r="AT423" s="205"/>
      <c r="AU423" s="205"/>
      <c r="AV423" s="205"/>
      <c r="AW423" s="205"/>
      <c r="AX423" s="205"/>
      <c r="AY423" s="205"/>
      <c r="AZ423" s="432"/>
      <c r="BU423" s="152">
        <v>401</v>
      </c>
      <c r="BV423" s="433" t="str">
        <f t="shared" si="419"/>
        <v/>
      </c>
      <c r="BW423" s="433" t="str">
        <f t="shared" si="420"/>
        <v/>
      </c>
      <c r="BX423" s="434" t="str">
        <f t="shared" si="421"/>
        <v/>
      </c>
      <c r="BY423" s="205" t="str">
        <f t="shared" si="409"/>
        <v/>
      </c>
      <c r="BZ423" s="205" t="str">
        <f t="shared" si="410"/>
        <v/>
      </c>
      <c r="CA423" s="207" t="str">
        <f t="shared" si="411"/>
        <v/>
      </c>
      <c r="CB423" s="453" t="str">
        <f>IF(BY423="","",COUNTIF(BY$23:BY422,"&lt;1")+1)</f>
        <v/>
      </c>
      <c r="CC423" s="205" t="str">
        <f t="shared" si="412"/>
        <v/>
      </c>
      <c r="CD423" s="436" t="str">
        <f t="shared" si="413"/>
        <v/>
      </c>
      <c r="CE423" s="433" t="str">
        <f t="shared" si="416"/>
        <v/>
      </c>
      <c r="CF423" s="438" t="str">
        <f t="shared" si="414"/>
        <v/>
      </c>
      <c r="CG423" s="433" t="str">
        <f t="shared" si="415"/>
        <v/>
      </c>
      <c r="CH423" s="439"/>
      <c r="CI423" s="205" t="str">
        <f t="shared" si="432"/>
        <v/>
      </c>
      <c r="CJ423" s="205" t="str">
        <f t="shared" si="433"/>
        <v/>
      </c>
      <c r="CK423" s="205" t="str">
        <f>IF(OR(N423="PIPAY450",N423="PIPAY900"),MRIt(J423,M423,V423,N423),IF(N423="OGFConNEW",MRIt(H423,M423,V423,N423),IF(N423="PIOGFCPAY450",MAX(60,(0.3*J423)+35),"")))</f>
        <v/>
      </c>
      <c r="CL423" s="205" t="str">
        <f t="shared" si="434"/>
        <v/>
      </c>
      <c r="CM423" s="208">
        <f t="shared" si="435"/>
        <v>0</v>
      </c>
      <c r="CN423" s="440" t="str">
        <f>IFERROR(IF(N423="60PAY900",ADJ60x(CM423),IF(N423="75PAY450",ADJ75x(CM423),IF(N423="PIPAY900",ADJPoTthick(CM423,CL423),IF(N423="PIPAY450",ADJPoTthin(CM423,CL423),IF(N423="OGFConNEW",ADJPoTogfc(CL423),""))))),"must corr")</f>
        <v/>
      </c>
      <c r="CO423" s="441" t="str">
        <f t="shared" si="436"/>
        <v/>
      </c>
      <c r="CQ423" s="205" t="str">
        <f t="shared" si="437"/>
        <v/>
      </c>
      <c r="CR423" s="205" t="str">
        <f>IF(OR(N423="PIPAY450",N423="PIPAY900",N423="PIOGFCPAY450",N423="75OGFCPAY450"),MRIt(J423,M423,V423,N423),IF(N423="OGFConNEW",MRIt(H423,M423,V423,N423),""))</f>
        <v/>
      </c>
      <c r="CS423" s="205" t="str">
        <f t="shared" si="438"/>
        <v/>
      </c>
      <c r="CT423" s="208" t="str">
        <f t="shared" si="439"/>
        <v/>
      </c>
      <c r="CU423" s="440" t="str">
        <f>IFERROR(IF(N423="60PAY900",ADJ60x(CT423),IF(N423="75PAY450",ADJ75x(CT423),IF(N423="PIPAY900",ADJPoTthick(CT423,CS423),IF(N423="PIPAY450",ADJPoTthin(CT423,CS423),IF(N423="OGFConNEW",ADJPoTogfc(CS423),""))))),"must corr")</f>
        <v/>
      </c>
      <c r="CV423" s="442" t="str">
        <f t="shared" si="440"/>
        <v/>
      </c>
      <c r="CW423" s="443"/>
      <c r="CY423" s="207"/>
      <c r="CZ423" s="444" t="s">
        <v>1876</v>
      </c>
      <c r="DA423" s="445" t="str">
        <f>IFERROR(IF(AZ423=TRUE,corval(CO423,CV423),CO423),CZ423)</f>
        <v/>
      </c>
      <c r="DB423" s="205" t="b">
        <f t="shared" si="441"/>
        <v>0</v>
      </c>
      <c r="DC423" s="205" t="b">
        <f t="shared" si="442"/>
        <v>1</v>
      </c>
      <c r="DD423" s="205" t="b">
        <f t="shared" si="443"/>
        <v>1</v>
      </c>
      <c r="DE423" s="446" t="str">
        <f t="shared" si="444"/>
        <v/>
      </c>
      <c r="DG423" s="208" t="str">
        <f t="shared" si="445"/>
        <v/>
      </c>
      <c r="DH423" s="208">
        <f t="shared" si="446"/>
        <v>0</v>
      </c>
      <c r="DI423" s="205" t="e">
        <f t="shared" si="447"/>
        <v>#VALUE!</v>
      </c>
      <c r="DJ423" s="205" t="e">
        <f t="shared" si="448"/>
        <v>#VALUE!</v>
      </c>
      <c r="DK423" s="205" t="e">
        <f t="shared" si="449"/>
        <v>#VALUE!</v>
      </c>
      <c r="DM423" s="208">
        <f t="shared" si="450"/>
        <v>0</v>
      </c>
      <c r="DN423" s="208">
        <f t="shared" si="451"/>
        <v>0</v>
      </c>
      <c r="DO423" s="205">
        <f t="shared" si="452"/>
        <v>75</v>
      </c>
      <c r="DP423" s="205">
        <f t="shared" si="453"/>
        <v>0</v>
      </c>
      <c r="DQ423" s="446" t="e">
        <f t="shared" ca="1" si="454"/>
        <v>#NAME?</v>
      </c>
      <c r="DR423" s="446" t="e">
        <f t="shared" ca="1" si="455"/>
        <v>#NAME?</v>
      </c>
      <c r="DT423" s="208">
        <f t="shared" si="456"/>
        <v>0</v>
      </c>
      <c r="DU423" s="446" t="e">
        <f t="shared" ca="1" si="457"/>
        <v>#NAME?</v>
      </c>
      <c r="DV423" s="446" t="e">
        <f t="shared" ca="1" si="458"/>
        <v>#NAME?</v>
      </c>
    </row>
    <row r="424" spans="1:126" ht="16.5" thickBot="1" x14ac:dyDescent="0.3">
      <c r="A424" s="448" t="str">
        <f>IFERROR(ROUNDUP(IF(OR(N424="PIPAY450",N424="PIPAY900"),MRIt(J424,M424,V424,N424),IF(N424="PIOGFCPAY450",MAX(60,(0.3*J424)+35),"")),1),"")</f>
        <v/>
      </c>
      <c r="B424" s="413">
        <v>402</v>
      </c>
      <c r="C424" s="414"/>
      <c r="D424" s="449"/>
      <c r="E424" s="457" t="str">
        <f>IF('EXIST IP'!A403="","",'EXIST IP'!A403)</f>
        <v/>
      </c>
      <c r="F424" s="458" t="str">
        <f>IF('EXIST IP'!B403="","",'EXIST IP'!B403)</f>
        <v/>
      </c>
      <c r="G424" s="458" t="str">
        <f>IF('EXIST IP'!C403="","",'EXIST IP'!C403)</f>
        <v/>
      </c>
      <c r="H424" s="459" t="str">
        <f>IF('EXIST IP'!D403="","",'EXIST IP'!D403)</f>
        <v/>
      </c>
      <c r="I424" s="460" t="str">
        <f>IF(BASELINE!D403="","",BASELINE!D403)</f>
        <v/>
      </c>
      <c r="J424" s="420"/>
      <c r="K424" s="421"/>
      <c r="L424" s="422" t="str">
        <f>IF(FINAL!D403=0,"",FINAL!D403)</f>
        <v/>
      </c>
      <c r="M424" s="421"/>
      <c r="N424" s="421"/>
      <c r="O424" s="421"/>
      <c r="P424" s="423" t="str">
        <f t="shared" si="422"/>
        <v/>
      </c>
      <c r="Q424" s="424" t="str">
        <f t="shared" si="423"/>
        <v/>
      </c>
      <c r="R424" s="456"/>
      <c r="S424" s="452" t="str">
        <f t="shared" si="399"/>
        <v/>
      </c>
      <c r="T424" s="427" t="str">
        <f>IF(OR(BASELINE!I403&gt;BASELINE!J403,FINAL!I403&gt;FINAL!J403),"M.D.","")</f>
        <v/>
      </c>
      <c r="U424" s="428" t="str">
        <f t="shared" si="424"/>
        <v/>
      </c>
      <c r="V424" s="429" t="str">
        <f t="shared" si="425"/>
        <v/>
      </c>
      <c r="W424" s="429" t="str">
        <f t="shared" si="426"/>
        <v/>
      </c>
      <c r="X424" s="430" t="str">
        <f t="shared" si="400"/>
        <v/>
      </c>
      <c r="Y424" s="429" t="str">
        <f t="shared" si="401"/>
        <v/>
      </c>
      <c r="Z424" s="429" t="str">
        <f t="shared" si="402"/>
        <v/>
      </c>
      <c r="AA424" s="429" t="str">
        <f t="shared" si="403"/>
        <v/>
      </c>
      <c r="AB424" s="429" t="str">
        <f t="shared" si="404"/>
        <v/>
      </c>
      <c r="AC424" s="429" t="str">
        <f t="shared" si="405"/>
        <v/>
      </c>
      <c r="AD424" s="429" t="str">
        <f t="shared" si="406"/>
        <v/>
      </c>
      <c r="AE424" s="429" t="str">
        <f t="shared" si="427"/>
        <v/>
      </c>
      <c r="AF424" s="429" t="str">
        <f t="shared" si="417"/>
        <v/>
      </c>
      <c r="AG424" s="429" t="str">
        <f t="shared" si="407"/>
        <v/>
      </c>
      <c r="AH424" s="429" t="str">
        <f t="shared" si="408"/>
        <v/>
      </c>
      <c r="AI424" s="431" t="str">
        <f t="shared" si="418"/>
        <v/>
      </c>
      <c r="AJ424" s="429" t="str">
        <f t="shared" si="428"/>
        <v/>
      </c>
      <c r="AK424" s="429" t="str">
        <f t="shared" si="429"/>
        <v/>
      </c>
      <c r="AL424" s="429" t="str">
        <f t="shared" si="430"/>
        <v/>
      </c>
      <c r="AM424" s="429" t="str">
        <f t="shared" si="431"/>
        <v/>
      </c>
      <c r="AN424" s="432"/>
      <c r="AO424" s="432"/>
      <c r="AP424" s="205"/>
      <c r="AQ424" s="205"/>
      <c r="AR424" s="205"/>
      <c r="AS424" s="205"/>
      <c r="AT424" s="205"/>
      <c r="AU424" s="205"/>
      <c r="AV424" s="205"/>
      <c r="AW424" s="205"/>
      <c r="AX424" s="205"/>
      <c r="AY424" s="205"/>
      <c r="AZ424" s="432"/>
      <c r="BU424" s="152">
        <v>402</v>
      </c>
      <c r="BV424" s="433" t="str">
        <f t="shared" si="419"/>
        <v/>
      </c>
      <c r="BW424" s="433" t="str">
        <f t="shared" si="420"/>
        <v/>
      </c>
      <c r="BX424" s="434" t="str">
        <f t="shared" si="421"/>
        <v/>
      </c>
      <c r="BY424" s="205" t="str">
        <f t="shared" si="409"/>
        <v/>
      </c>
      <c r="BZ424" s="205" t="str">
        <f t="shared" si="410"/>
        <v/>
      </c>
      <c r="CA424" s="207" t="str">
        <f t="shared" si="411"/>
        <v/>
      </c>
      <c r="CB424" s="453" t="str">
        <f>IF(BY424="","",COUNTIF(BY$23:BY423,"&lt;1")+1)</f>
        <v/>
      </c>
      <c r="CC424" s="205" t="str">
        <f t="shared" si="412"/>
        <v/>
      </c>
      <c r="CD424" s="436" t="str">
        <f t="shared" si="413"/>
        <v/>
      </c>
      <c r="CE424" s="433" t="str">
        <f t="shared" si="416"/>
        <v/>
      </c>
      <c r="CF424" s="438" t="str">
        <f t="shared" si="414"/>
        <v/>
      </c>
      <c r="CG424" s="433" t="str">
        <f t="shared" si="415"/>
        <v/>
      </c>
      <c r="CH424" s="439"/>
      <c r="CI424" s="205" t="str">
        <f t="shared" si="432"/>
        <v/>
      </c>
      <c r="CJ424" s="205" t="str">
        <f t="shared" si="433"/>
        <v/>
      </c>
      <c r="CK424" s="205" t="str">
        <f>IF(OR(N424="PIPAY450",N424="PIPAY900"),MRIt(J424,M424,V424,N424),IF(N424="OGFConNEW",MRIt(H424,M424,V424,N424),IF(N424="PIOGFCPAY450",MAX(60,(0.3*J424)+35),"")))</f>
        <v/>
      </c>
      <c r="CL424" s="205" t="str">
        <f t="shared" si="434"/>
        <v/>
      </c>
      <c r="CM424" s="208">
        <f t="shared" si="435"/>
        <v>0</v>
      </c>
      <c r="CN424" s="440" t="str">
        <f>IFERROR(IF(N424="60PAY900",ADJ60x(CM424),IF(N424="75PAY450",ADJ75x(CM424),IF(N424="PIPAY900",ADJPoTthick(CM424,CL424),IF(N424="PIPAY450",ADJPoTthin(CM424,CL424),IF(N424="OGFConNEW",ADJPoTogfc(CL424),""))))),"must corr")</f>
        <v/>
      </c>
      <c r="CO424" s="441" t="str">
        <f t="shared" si="436"/>
        <v/>
      </c>
      <c r="CQ424" s="205" t="str">
        <f t="shared" si="437"/>
        <v/>
      </c>
      <c r="CR424" s="205" t="str">
        <f>IF(OR(N424="PIPAY450",N424="PIPAY900",N424="PIOGFCPAY450",N424="75OGFCPAY450"),MRIt(J424,M424,V424,N424),IF(N424="OGFConNEW",MRIt(H424,M424,V424,N424),""))</f>
        <v/>
      </c>
      <c r="CS424" s="205" t="str">
        <f t="shared" si="438"/>
        <v/>
      </c>
      <c r="CT424" s="208" t="str">
        <f t="shared" si="439"/>
        <v/>
      </c>
      <c r="CU424" s="440" t="str">
        <f>IFERROR(IF(N424="60PAY900",ADJ60x(CT424),IF(N424="75PAY450",ADJ75x(CT424),IF(N424="PIPAY900",ADJPoTthick(CT424,CS424),IF(N424="PIPAY450",ADJPoTthin(CT424,CS424),IF(N424="OGFConNEW",ADJPoTogfc(CS424),""))))),"must corr")</f>
        <v/>
      </c>
      <c r="CV424" s="442" t="str">
        <f t="shared" si="440"/>
        <v/>
      </c>
      <c r="CW424" s="443"/>
      <c r="CY424" s="207"/>
      <c r="CZ424" s="444" t="s">
        <v>1876</v>
      </c>
      <c r="DA424" s="445" t="str">
        <f>IFERROR(IF(AZ424=TRUE,corval(CO424,CV424),CO424),CZ424)</f>
        <v/>
      </c>
      <c r="DB424" s="205" t="b">
        <f t="shared" si="441"/>
        <v>0</v>
      </c>
      <c r="DC424" s="205" t="b">
        <f t="shared" si="442"/>
        <v>1</v>
      </c>
      <c r="DD424" s="205" t="b">
        <f t="shared" si="443"/>
        <v>1</v>
      </c>
      <c r="DE424" s="446" t="str">
        <f t="shared" si="444"/>
        <v/>
      </c>
      <c r="DG424" s="208" t="str">
        <f t="shared" si="445"/>
        <v/>
      </c>
      <c r="DH424" s="208">
        <f t="shared" si="446"/>
        <v>0</v>
      </c>
      <c r="DI424" s="205" t="e">
        <f t="shared" si="447"/>
        <v>#VALUE!</v>
      </c>
      <c r="DJ424" s="205" t="e">
        <f t="shared" si="448"/>
        <v>#VALUE!</v>
      </c>
      <c r="DK424" s="205" t="e">
        <f t="shared" si="449"/>
        <v>#VALUE!</v>
      </c>
      <c r="DM424" s="208">
        <f t="shared" si="450"/>
        <v>0</v>
      </c>
      <c r="DN424" s="208">
        <f t="shared" si="451"/>
        <v>0</v>
      </c>
      <c r="DO424" s="205">
        <f t="shared" si="452"/>
        <v>75</v>
      </c>
      <c r="DP424" s="205">
        <f t="shared" si="453"/>
        <v>0</v>
      </c>
      <c r="DQ424" s="446" t="e">
        <f t="shared" ca="1" si="454"/>
        <v>#NAME?</v>
      </c>
      <c r="DR424" s="446" t="e">
        <f t="shared" ca="1" si="455"/>
        <v>#NAME?</v>
      </c>
      <c r="DT424" s="208">
        <f t="shared" si="456"/>
        <v>0</v>
      </c>
      <c r="DU424" s="446" t="e">
        <f t="shared" ca="1" si="457"/>
        <v>#NAME?</v>
      </c>
      <c r="DV424" s="446" t="e">
        <f t="shared" ca="1" si="458"/>
        <v>#NAME?</v>
      </c>
    </row>
    <row r="425" spans="1:126" ht="15" customHeight="1" x14ac:dyDescent="0.25">
      <c r="A425" s="448" t="str">
        <f>IFERROR(ROUNDUP(IF(OR(N425="PIPAY450",N425="PIPAY900"),MRIt(J425,M425,V425,N425),IF(N425="PIOGFCPAY450",MAX(60,(0.3*J425)+35),"")),1),"")</f>
        <v/>
      </c>
      <c r="B425" s="413">
        <v>403</v>
      </c>
      <c r="C425" s="414"/>
      <c r="D425" s="449"/>
      <c r="E425" s="416" t="str">
        <f>IF('EXIST IP'!A404="","",'EXIST IP'!A404)</f>
        <v/>
      </c>
      <c r="F425" s="450" t="str">
        <f>IF('EXIST IP'!B404="","",'EXIST IP'!B404)</f>
        <v/>
      </c>
      <c r="G425" s="450" t="str">
        <f>IF('EXIST IP'!C404="","",'EXIST IP'!C404)</f>
        <v/>
      </c>
      <c r="H425" s="418" t="str">
        <f>IF('EXIST IP'!D404="","",'EXIST IP'!D404)</f>
        <v/>
      </c>
      <c r="I425" s="451" t="str">
        <f>IF(BASELINE!D404="","",BASELINE!D404)</f>
        <v/>
      </c>
      <c r="J425" s="420"/>
      <c r="K425" s="421"/>
      <c r="L425" s="422" t="str">
        <f>IF(FINAL!D404=0,"",FINAL!D404)</f>
        <v/>
      </c>
      <c r="M425" s="421"/>
      <c r="N425" s="421"/>
      <c r="O425" s="421"/>
      <c r="P425" s="423" t="str">
        <f t="shared" si="422"/>
        <v/>
      </c>
      <c r="Q425" s="424" t="str">
        <f t="shared" si="423"/>
        <v/>
      </c>
      <c r="R425" s="456"/>
      <c r="S425" s="452" t="str">
        <f t="shared" si="399"/>
        <v/>
      </c>
      <c r="T425" s="427" t="str">
        <f>IF(OR(BASELINE!I404&gt;BASELINE!J404,FINAL!I404&gt;FINAL!J404),"M.D.","")</f>
        <v/>
      </c>
      <c r="U425" s="428" t="str">
        <f t="shared" si="424"/>
        <v/>
      </c>
      <c r="V425" s="429" t="str">
        <f t="shared" si="425"/>
        <v/>
      </c>
      <c r="W425" s="429" t="str">
        <f t="shared" si="426"/>
        <v/>
      </c>
      <c r="X425" s="430" t="str">
        <f t="shared" si="400"/>
        <v/>
      </c>
      <c r="Y425" s="429" t="str">
        <f t="shared" si="401"/>
        <v/>
      </c>
      <c r="Z425" s="429" t="str">
        <f t="shared" si="402"/>
        <v/>
      </c>
      <c r="AA425" s="429" t="str">
        <f t="shared" si="403"/>
        <v/>
      </c>
      <c r="AB425" s="429" t="str">
        <f t="shared" si="404"/>
        <v/>
      </c>
      <c r="AC425" s="429" t="str">
        <f t="shared" si="405"/>
        <v/>
      </c>
      <c r="AD425" s="429" t="str">
        <f t="shared" si="406"/>
        <v/>
      </c>
      <c r="AE425" s="429" t="str">
        <f t="shared" si="427"/>
        <v/>
      </c>
      <c r="AF425" s="429" t="str">
        <f t="shared" si="417"/>
        <v/>
      </c>
      <c r="AG425" s="429" t="str">
        <f t="shared" si="407"/>
        <v/>
      </c>
      <c r="AH425" s="429" t="str">
        <f t="shared" si="408"/>
        <v/>
      </c>
      <c r="AI425" s="431" t="str">
        <f t="shared" si="418"/>
        <v/>
      </c>
      <c r="AJ425" s="429" t="str">
        <f t="shared" si="428"/>
        <v/>
      </c>
      <c r="AK425" s="429" t="str">
        <f t="shared" si="429"/>
        <v/>
      </c>
      <c r="AL425" s="429" t="str">
        <f t="shared" si="430"/>
        <v/>
      </c>
      <c r="AM425" s="429" t="str">
        <f t="shared" si="431"/>
        <v/>
      </c>
      <c r="AN425" s="432"/>
      <c r="AO425" s="432"/>
      <c r="AP425" s="205"/>
      <c r="AQ425" s="205"/>
      <c r="AR425" s="205"/>
      <c r="AS425" s="205"/>
      <c r="AT425" s="205"/>
      <c r="AU425" s="205"/>
      <c r="AV425" s="205"/>
      <c r="AW425" s="205"/>
      <c r="AX425" s="205"/>
      <c r="AY425" s="205"/>
      <c r="AZ425" s="432"/>
      <c r="BU425" s="152">
        <v>403</v>
      </c>
      <c r="BV425" s="433" t="str">
        <f t="shared" si="419"/>
        <v/>
      </c>
      <c r="BW425" s="433" t="str">
        <f t="shared" si="420"/>
        <v/>
      </c>
      <c r="BX425" s="434" t="str">
        <f t="shared" si="421"/>
        <v/>
      </c>
      <c r="BY425" s="205" t="str">
        <f t="shared" si="409"/>
        <v/>
      </c>
      <c r="BZ425" s="205" t="str">
        <f t="shared" si="410"/>
        <v/>
      </c>
      <c r="CA425" s="207" t="str">
        <f t="shared" si="411"/>
        <v/>
      </c>
      <c r="CB425" s="453" t="str">
        <f>IF(BY425="","",COUNTIF(BY$23:BY424,"&lt;1")+1)</f>
        <v/>
      </c>
      <c r="CC425" s="205" t="str">
        <f t="shared" si="412"/>
        <v/>
      </c>
      <c r="CD425" s="436" t="str">
        <f t="shared" si="413"/>
        <v/>
      </c>
      <c r="CE425" s="433" t="str">
        <f t="shared" si="416"/>
        <v/>
      </c>
      <c r="CF425" s="438" t="str">
        <f t="shared" si="414"/>
        <v/>
      </c>
      <c r="CG425" s="433" t="str">
        <f t="shared" si="415"/>
        <v/>
      </c>
      <c r="CH425" s="439"/>
      <c r="CI425" s="205" t="str">
        <f t="shared" si="432"/>
        <v/>
      </c>
      <c r="CJ425" s="205" t="str">
        <f t="shared" si="433"/>
        <v/>
      </c>
      <c r="CK425" s="205" t="str">
        <f>IF(OR(N425="PIPAY450",N425="PIPAY900"),MRIt(J425,M425,V425,N425),IF(N425="OGFConNEW",MRIt(H425,M425,V425,N425),IF(N425="PIOGFCPAY450",MAX(60,(0.3*J425)+35),"")))</f>
        <v/>
      </c>
      <c r="CL425" s="205" t="str">
        <f t="shared" si="434"/>
        <v/>
      </c>
      <c r="CM425" s="208">
        <f t="shared" si="435"/>
        <v>0</v>
      </c>
      <c r="CN425" s="440" t="str">
        <f>IFERROR(IF(N425="60PAY900",ADJ60x(CM425),IF(N425="75PAY450",ADJ75x(CM425),IF(N425="PIPAY900",ADJPoTthick(CM425,CL425),IF(N425="PIPAY450",ADJPoTthin(CM425,CL425),IF(N425="OGFConNEW",ADJPoTogfc(CL425),""))))),"must corr")</f>
        <v/>
      </c>
      <c r="CO425" s="441" t="str">
        <f t="shared" si="436"/>
        <v/>
      </c>
      <c r="CQ425" s="205" t="str">
        <f t="shared" si="437"/>
        <v/>
      </c>
      <c r="CR425" s="205" t="str">
        <f>IF(OR(N425="PIPAY450",N425="PIPAY900",N425="PIOGFCPAY450",N425="75OGFCPAY450"),MRIt(J425,M425,V425,N425),IF(N425="OGFConNEW",MRIt(H425,M425,V425,N425),""))</f>
        <v/>
      </c>
      <c r="CS425" s="205" t="str">
        <f t="shared" si="438"/>
        <v/>
      </c>
      <c r="CT425" s="208" t="str">
        <f t="shared" si="439"/>
        <v/>
      </c>
      <c r="CU425" s="440" t="str">
        <f>IFERROR(IF(N425="60PAY900",ADJ60x(CT425),IF(N425="75PAY450",ADJ75x(CT425),IF(N425="PIPAY900",ADJPoTthick(CT425,CS425),IF(N425="PIPAY450",ADJPoTthin(CT425,CS425),IF(N425="OGFConNEW",ADJPoTogfc(CS425),""))))),"must corr")</f>
        <v/>
      </c>
      <c r="CV425" s="442" t="str">
        <f t="shared" si="440"/>
        <v/>
      </c>
      <c r="CW425" s="443"/>
      <c r="CY425" s="207"/>
      <c r="CZ425" s="444" t="s">
        <v>1876</v>
      </c>
      <c r="DA425" s="445" t="str">
        <f>IFERROR(IF(AZ425=TRUE,corval(CO425,CV425),CO425),CZ425)</f>
        <v/>
      </c>
      <c r="DB425" s="205" t="b">
        <f t="shared" si="441"/>
        <v>0</v>
      </c>
      <c r="DC425" s="205" t="b">
        <f t="shared" si="442"/>
        <v>1</v>
      </c>
      <c r="DD425" s="205" t="b">
        <f t="shared" si="443"/>
        <v>1</v>
      </c>
      <c r="DE425" s="446" t="str">
        <f t="shared" si="444"/>
        <v/>
      </c>
      <c r="DG425" s="208" t="str">
        <f t="shared" si="445"/>
        <v/>
      </c>
      <c r="DH425" s="208">
        <f t="shared" si="446"/>
        <v>0</v>
      </c>
      <c r="DI425" s="205" t="e">
        <f t="shared" si="447"/>
        <v>#VALUE!</v>
      </c>
      <c r="DJ425" s="205" t="e">
        <f t="shared" si="448"/>
        <v>#VALUE!</v>
      </c>
      <c r="DK425" s="205" t="e">
        <f t="shared" si="449"/>
        <v>#VALUE!</v>
      </c>
      <c r="DM425" s="208">
        <f t="shared" si="450"/>
        <v>0</v>
      </c>
      <c r="DN425" s="208">
        <f t="shared" si="451"/>
        <v>0</v>
      </c>
      <c r="DO425" s="205">
        <f t="shared" si="452"/>
        <v>75</v>
      </c>
      <c r="DP425" s="205">
        <f t="shared" si="453"/>
        <v>0</v>
      </c>
      <c r="DQ425" s="446" t="e">
        <f t="shared" ca="1" si="454"/>
        <v>#NAME?</v>
      </c>
      <c r="DR425" s="446" t="e">
        <f t="shared" ca="1" si="455"/>
        <v>#NAME?</v>
      </c>
      <c r="DT425" s="208">
        <f t="shared" si="456"/>
        <v>0</v>
      </c>
      <c r="DU425" s="446" t="e">
        <f t="shared" ca="1" si="457"/>
        <v>#NAME?</v>
      </c>
      <c r="DV425" s="446" t="e">
        <f t="shared" ca="1" si="458"/>
        <v>#NAME?</v>
      </c>
    </row>
    <row r="426" spans="1:126" ht="16.5" thickBot="1" x14ac:dyDescent="0.3">
      <c r="A426" s="448" t="str">
        <f>IFERROR(ROUNDUP(IF(OR(N426="PIPAY450",N426="PIPAY900"),MRIt(J426,M426,V426,N426),IF(N426="PIOGFCPAY450",MAX(60,(0.3*J426)+35),"")),1),"")</f>
        <v/>
      </c>
      <c r="B426" s="413">
        <v>404</v>
      </c>
      <c r="C426" s="414"/>
      <c r="D426" s="449"/>
      <c r="E426" s="457" t="str">
        <f>IF('EXIST IP'!A405="","",'EXIST IP'!A405)</f>
        <v/>
      </c>
      <c r="F426" s="458" t="str">
        <f>IF('EXIST IP'!B405="","",'EXIST IP'!B405)</f>
        <v/>
      </c>
      <c r="G426" s="458" t="str">
        <f>IF('EXIST IP'!C405="","",'EXIST IP'!C405)</f>
        <v/>
      </c>
      <c r="H426" s="459" t="str">
        <f>IF('EXIST IP'!D405="","",'EXIST IP'!D405)</f>
        <v/>
      </c>
      <c r="I426" s="460" t="str">
        <f>IF(BASELINE!D405="","",BASELINE!D405)</f>
        <v/>
      </c>
      <c r="J426" s="420"/>
      <c r="K426" s="421"/>
      <c r="L426" s="422" t="str">
        <f>IF(FINAL!D405=0,"",FINAL!D405)</f>
        <v/>
      </c>
      <c r="M426" s="421"/>
      <c r="N426" s="421"/>
      <c r="O426" s="421"/>
      <c r="P426" s="423" t="str">
        <f t="shared" si="422"/>
        <v/>
      </c>
      <c r="Q426" s="424" t="str">
        <f t="shared" si="423"/>
        <v/>
      </c>
      <c r="R426" s="456"/>
      <c r="S426" s="452" t="str">
        <f t="shared" si="399"/>
        <v/>
      </c>
      <c r="T426" s="427" t="str">
        <f>IF(OR(BASELINE!I405&gt;BASELINE!J405,FINAL!I405&gt;FINAL!J405),"M.D.","")</f>
        <v/>
      </c>
      <c r="U426" s="428" t="str">
        <f t="shared" si="424"/>
        <v/>
      </c>
      <c r="V426" s="429" t="str">
        <f t="shared" si="425"/>
        <v/>
      </c>
      <c r="W426" s="429" t="str">
        <f t="shared" si="426"/>
        <v/>
      </c>
      <c r="X426" s="430" t="str">
        <f t="shared" si="400"/>
        <v/>
      </c>
      <c r="Y426" s="429" t="str">
        <f t="shared" si="401"/>
        <v/>
      </c>
      <c r="Z426" s="429" t="str">
        <f t="shared" si="402"/>
        <v/>
      </c>
      <c r="AA426" s="429" t="str">
        <f t="shared" si="403"/>
        <v/>
      </c>
      <c r="AB426" s="429" t="str">
        <f t="shared" si="404"/>
        <v/>
      </c>
      <c r="AC426" s="429" t="str">
        <f t="shared" si="405"/>
        <v/>
      </c>
      <c r="AD426" s="429" t="str">
        <f t="shared" si="406"/>
        <v/>
      </c>
      <c r="AE426" s="429" t="str">
        <f t="shared" si="427"/>
        <v/>
      </c>
      <c r="AF426" s="429" t="str">
        <f t="shared" si="417"/>
        <v/>
      </c>
      <c r="AG426" s="429" t="str">
        <f t="shared" si="407"/>
        <v/>
      </c>
      <c r="AH426" s="429" t="str">
        <f t="shared" si="408"/>
        <v/>
      </c>
      <c r="AI426" s="431" t="str">
        <f t="shared" si="418"/>
        <v/>
      </c>
      <c r="AJ426" s="429" t="str">
        <f t="shared" si="428"/>
        <v/>
      </c>
      <c r="AK426" s="429" t="str">
        <f t="shared" si="429"/>
        <v/>
      </c>
      <c r="AL426" s="429" t="str">
        <f t="shared" si="430"/>
        <v/>
      </c>
      <c r="AM426" s="429" t="str">
        <f t="shared" si="431"/>
        <v/>
      </c>
      <c r="AN426" s="432"/>
      <c r="AO426" s="432"/>
      <c r="AP426" s="205"/>
      <c r="AQ426" s="205"/>
      <c r="AR426" s="205"/>
      <c r="AS426" s="205"/>
      <c r="AT426" s="205"/>
      <c r="AU426" s="205"/>
      <c r="AV426" s="205"/>
      <c r="AW426" s="205"/>
      <c r="AX426" s="205"/>
      <c r="AY426" s="205"/>
      <c r="AZ426" s="432"/>
      <c r="BU426" s="152">
        <v>404</v>
      </c>
      <c r="BV426" s="433" t="str">
        <f t="shared" si="419"/>
        <v/>
      </c>
      <c r="BW426" s="433" t="str">
        <f t="shared" si="420"/>
        <v/>
      </c>
      <c r="BX426" s="434" t="str">
        <f t="shared" si="421"/>
        <v/>
      </c>
      <c r="BY426" s="205" t="str">
        <f t="shared" si="409"/>
        <v/>
      </c>
      <c r="BZ426" s="205" t="str">
        <f t="shared" si="410"/>
        <v/>
      </c>
      <c r="CA426" s="207" t="str">
        <f t="shared" si="411"/>
        <v/>
      </c>
      <c r="CB426" s="453" t="str">
        <f>IF(BY426="","",COUNTIF(BY$23:BY425,"&lt;1")+1)</f>
        <v/>
      </c>
      <c r="CC426" s="205" t="str">
        <f t="shared" si="412"/>
        <v/>
      </c>
      <c r="CD426" s="436" t="str">
        <f t="shared" si="413"/>
        <v/>
      </c>
      <c r="CE426" s="433" t="str">
        <f t="shared" si="416"/>
        <v/>
      </c>
      <c r="CF426" s="438" t="str">
        <f t="shared" si="414"/>
        <v/>
      </c>
      <c r="CG426" s="433" t="str">
        <f t="shared" si="415"/>
        <v/>
      </c>
      <c r="CH426" s="439"/>
      <c r="CI426" s="205" t="str">
        <f t="shared" si="432"/>
        <v/>
      </c>
      <c r="CJ426" s="205" t="str">
        <f t="shared" si="433"/>
        <v/>
      </c>
      <c r="CK426" s="205" t="str">
        <f>IF(OR(N426="PIPAY450",N426="PIPAY900"),MRIt(J426,M426,V426,N426),IF(N426="OGFConNEW",MRIt(H426,M426,V426,N426),IF(N426="PIOGFCPAY450",MAX(60,(0.3*J426)+35),"")))</f>
        <v/>
      </c>
      <c r="CL426" s="205" t="str">
        <f t="shared" si="434"/>
        <v/>
      </c>
      <c r="CM426" s="208">
        <f t="shared" si="435"/>
        <v>0</v>
      </c>
      <c r="CN426" s="440" t="str">
        <f>IFERROR(IF(N426="60PAY900",ADJ60x(CM426),IF(N426="75PAY450",ADJ75x(CM426),IF(N426="PIPAY900",ADJPoTthick(CM426,CL426),IF(N426="PIPAY450",ADJPoTthin(CM426,CL426),IF(N426="OGFConNEW",ADJPoTogfc(CL426),""))))),"must corr")</f>
        <v/>
      </c>
      <c r="CO426" s="441" t="str">
        <f t="shared" si="436"/>
        <v/>
      </c>
      <c r="CQ426" s="205" t="str">
        <f t="shared" si="437"/>
        <v/>
      </c>
      <c r="CR426" s="205" t="str">
        <f>IF(OR(N426="PIPAY450",N426="PIPAY900",N426="PIOGFCPAY450",N426="75OGFCPAY450"),MRIt(J426,M426,V426,N426),IF(N426="OGFConNEW",MRIt(H426,M426,V426,N426),""))</f>
        <v/>
      </c>
      <c r="CS426" s="205" t="str">
        <f t="shared" si="438"/>
        <v/>
      </c>
      <c r="CT426" s="208" t="str">
        <f t="shared" si="439"/>
        <v/>
      </c>
      <c r="CU426" s="440" t="str">
        <f>IFERROR(IF(N426="60PAY900",ADJ60x(CT426),IF(N426="75PAY450",ADJ75x(CT426),IF(N426="PIPAY900",ADJPoTthick(CT426,CS426),IF(N426="PIPAY450",ADJPoTthin(CT426,CS426),IF(N426="OGFConNEW",ADJPoTogfc(CS426),""))))),"must corr")</f>
        <v/>
      </c>
      <c r="CV426" s="442" t="str">
        <f t="shared" si="440"/>
        <v/>
      </c>
      <c r="CW426" s="443"/>
      <c r="CY426" s="207"/>
      <c r="CZ426" s="444" t="s">
        <v>1876</v>
      </c>
      <c r="DA426" s="445" t="str">
        <f>IFERROR(IF(AZ426=TRUE,corval(CO426,CV426),CO426),CZ426)</f>
        <v/>
      </c>
      <c r="DB426" s="205" t="b">
        <f t="shared" si="441"/>
        <v>0</v>
      </c>
      <c r="DC426" s="205" t="b">
        <f t="shared" si="442"/>
        <v>1</v>
      </c>
      <c r="DD426" s="205" t="b">
        <f t="shared" si="443"/>
        <v>1</v>
      </c>
      <c r="DE426" s="446" t="str">
        <f t="shared" si="444"/>
        <v/>
      </c>
      <c r="DG426" s="208" t="str">
        <f t="shared" si="445"/>
        <v/>
      </c>
      <c r="DH426" s="208">
        <f t="shared" si="446"/>
        <v>0</v>
      </c>
      <c r="DI426" s="205" t="e">
        <f t="shared" si="447"/>
        <v>#VALUE!</v>
      </c>
      <c r="DJ426" s="205" t="e">
        <f t="shared" si="448"/>
        <v>#VALUE!</v>
      </c>
      <c r="DK426" s="205" t="e">
        <f t="shared" si="449"/>
        <v>#VALUE!</v>
      </c>
      <c r="DM426" s="208">
        <f t="shared" si="450"/>
        <v>0</v>
      </c>
      <c r="DN426" s="208">
        <f t="shared" si="451"/>
        <v>0</v>
      </c>
      <c r="DO426" s="205">
        <f t="shared" si="452"/>
        <v>75</v>
      </c>
      <c r="DP426" s="205">
        <f t="shared" si="453"/>
        <v>0</v>
      </c>
      <c r="DQ426" s="446" t="e">
        <f t="shared" ca="1" si="454"/>
        <v>#NAME?</v>
      </c>
      <c r="DR426" s="446" t="e">
        <f t="shared" ca="1" si="455"/>
        <v>#NAME?</v>
      </c>
      <c r="DT426" s="208">
        <f t="shared" si="456"/>
        <v>0</v>
      </c>
      <c r="DU426" s="446" t="e">
        <f t="shared" ca="1" si="457"/>
        <v>#NAME?</v>
      </c>
      <c r="DV426" s="446" t="e">
        <f t="shared" ca="1" si="458"/>
        <v>#NAME?</v>
      </c>
    </row>
    <row r="427" spans="1:126" ht="15.75" x14ac:dyDescent="0.25">
      <c r="A427" s="448" t="str">
        <f>IFERROR(ROUNDUP(IF(OR(N427="PIPAY450",N427="PIPAY900"),MRIt(J427,M427,V427,N427),IF(N427="PIOGFCPAY450",MAX(60,(0.3*J427)+35),"")),1),"")</f>
        <v/>
      </c>
      <c r="B427" s="413">
        <v>405</v>
      </c>
      <c r="C427" s="414"/>
      <c r="D427" s="449"/>
      <c r="E427" s="416" t="str">
        <f>IF('EXIST IP'!A406="","",'EXIST IP'!A406)</f>
        <v/>
      </c>
      <c r="F427" s="450" t="str">
        <f>IF('EXIST IP'!B406="","",'EXIST IP'!B406)</f>
        <v/>
      </c>
      <c r="G427" s="450" t="str">
        <f>IF('EXIST IP'!C406="","",'EXIST IP'!C406)</f>
        <v/>
      </c>
      <c r="H427" s="418" t="str">
        <f>IF('EXIST IP'!D406="","",'EXIST IP'!D406)</f>
        <v/>
      </c>
      <c r="I427" s="451" t="str">
        <f>IF(BASELINE!D406="","",BASELINE!D406)</f>
        <v/>
      </c>
      <c r="J427" s="420"/>
      <c r="K427" s="421"/>
      <c r="L427" s="422" t="str">
        <f>IF(FINAL!D406=0,"",FINAL!D406)</f>
        <v/>
      </c>
      <c r="M427" s="421"/>
      <c r="N427" s="421"/>
      <c r="O427" s="421"/>
      <c r="P427" s="423" t="str">
        <f t="shared" si="422"/>
        <v/>
      </c>
      <c r="Q427" s="424" t="str">
        <f t="shared" si="423"/>
        <v/>
      </c>
      <c r="R427" s="456"/>
      <c r="S427" s="452" t="str">
        <f t="shared" si="399"/>
        <v/>
      </c>
      <c r="T427" s="427" t="str">
        <f>IF(OR(BASELINE!I406&gt;BASELINE!J406,FINAL!I406&gt;FINAL!J406),"M.D.","")</f>
        <v/>
      </c>
      <c r="U427" s="428" t="str">
        <f t="shared" si="424"/>
        <v/>
      </c>
      <c r="V427" s="429" t="str">
        <f t="shared" si="425"/>
        <v/>
      </c>
      <c r="W427" s="429" t="str">
        <f t="shared" si="426"/>
        <v/>
      </c>
      <c r="X427" s="430" t="str">
        <f t="shared" si="400"/>
        <v/>
      </c>
      <c r="Y427" s="429" t="str">
        <f t="shared" si="401"/>
        <v/>
      </c>
      <c r="Z427" s="429" t="str">
        <f t="shared" si="402"/>
        <v/>
      </c>
      <c r="AA427" s="429" t="str">
        <f t="shared" si="403"/>
        <v/>
      </c>
      <c r="AB427" s="429" t="str">
        <f t="shared" si="404"/>
        <v/>
      </c>
      <c r="AC427" s="429" t="str">
        <f t="shared" si="405"/>
        <v/>
      </c>
      <c r="AD427" s="429" t="str">
        <f t="shared" si="406"/>
        <v/>
      </c>
      <c r="AE427" s="429" t="str">
        <f t="shared" si="427"/>
        <v/>
      </c>
      <c r="AF427" s="429" t="str">
        <f t="shared" si="417"/>
        <v/>
      </c>
      <c r="AG427" s="429" t="str">
        <f t="shared" si="407"/>
        <v/>
      </c>
      <c r="AH427" s="429" t="str">
        <f t="shared" si="408"/>
        <v/>
      </c>
      <c r="AI427" s="431" t="str">
        <f t="shared" si="418"/>
        <v/>
      </c>
      <c r="AJ427" s="429" t="str">
        <f t="shared" si="428"/>
        <v/>
      </c>
      <c r="AK427" s="429" t="str">
        <f t="shared" si="429"/>
        <v/>
      </c>
      <c r="AL427" s="429" t="str">
        <f t="shared" si="430"/>
        <v/>
      </c>
      <c r="AM427" s="429" t="str">
        <f t="shared" si="431"/>
        <v/>
      </c>
      <c r="AN427" s="432"/>
      <c r="AO427" s="432"/>
      <c r="AP427" s="205"/>
      <c r="AQ427" s="205"/>
      <c r="AR427" s="205"/>
      <c r="AS427" s="205"/>
      <c r="AT427" s="205"/>
      <c r="AU427" s="205"/>
      <c r="AV427" s="205"/>
      <c r="AW427" s="205"/>
      <c r="AX427" s="205"/>
      <c r="AY427" s="205"/>
      <c r="AZ427" s="432"/>
      <c r="BU427" s="152">
        <v>405</v>
      </c>
      <c r="BV427" s="433" t="str">
        <f t="shared" si="419"/>
        <v/>
      </c>
      <c r="BW427" s="433" t="str">
        <f t="shared" si="420"/>
        <v/>
      </c>
      <c r="BX427" s="434" t="str">
        <f t="shared" si="421"/>
        <v/>
      </c>
      <c r="BY427" s="205" t="str">
        <f t="shared" si="409"/>
        <v/>
      </c>
      <c r="BZ427" s="205" t="str">
        <f t="shared" si="410"/>
        <v/>
      </c>
      <c r="CA427" s="207" t="str">
        <f t="shared" si="411"/>
        <v/>
      </c>
      <c r="CB427" s="453" t="str">
        <f>IF(BY427="","",COUNTIF(BY$23:BY426,"&lt;1")+1)</f>
        <v/>
      </c>
      <c r="CC427" s="205" t="str">
        <f t="shared" si="412"/>
        <v/>
      </c>
      <c r="CD427" s="436" t="str">
        <f t="shared" si="413"/>
        <v/>
      </c>
      <c r="CE427" s="433" t="str">
        <f t="shared" si="416"/>
        <v/>
      </c>
      <c r="CF427" s="438" t="str">
        <f t="shared" si="414"/>
        <v/>
      </c>
      <c r="CG427" s="433" t="str">
        <f t="shared" si="415"/>
        <v/>
      </c>
      <c r="CH427" s="439"/>
      <c r="CI427" s="205" t="str">
        <f t="shared" si="432"/>
        <v/>
      </c>
      <c r="CJ427" s="205" t="str">
        <f t="shared" si="433"/>
        <v/>
      </c>
      <c r="CK427" s="205" t="str">
        <f>IF(OR(N427="PIPAY450",N427="PIPAY900"),MRIt(J427,M427,V427,N427),IF(N427="OGFConNEW",MRIt(H427,M427,V427,N427),IF(N427="PIOGFCPAY450",MAX(60,(0.3*J427)+35),"")))</f>
        <v/>
      </c>
      <c r="CL427" s="205" t="str">
        <f t="shared" si="434"/>
        <v/>
      </c>
      <c r="CM427" s="208">
        <f t="shared" si="435"/>
        <v>0</v>
      </c>
      <c r="CN427" s="440" t="str">
        <f>IFERROR(IF(N427="60PAY900",ADJ60x(CM427),IF(N427="75PAY450",ADJ75x(CM427),IF(N427="PIPAY900",ADJPoTthick(CM427,CL427),IF(N427="PIPAY450",ADJPoTthin(CM427,CL427),IF(N427="OGFConNEW",ADJPoTogfc(CL427),""))))),"must corr")</f>
        <v/>
      </c>
      <c r="CO427" s="441" t="str">
        <f t="shared" si="436"/>
        <v/>
      </c>
      <c r="CQ427" s="205" t="str">
        <f t="shared" si="437"/>
        <v/>
      </c>
      <c r="CR427" s="205" t="str">
        <f>IF(OR(N427="PIPAY450",N427="PIPAY900",N427="PIOGFCPAY450",N427="75OGFCPAY450"),MRIt(J427,M427,V427,N427),IF(N427="OGFConNEW",MRIt(H427,M427,V427,N427),""))</f>
        <v/>
      </c>
      <c r="CS427" s="205" t="str">
        <f t="shared" si="438"/>
        <v/>
      </c>
      <c r="CT427" s="208" t="str">
        <f t="shared" si="439"/>
        <v/>
      </c>
      <c r="CU427" s="440" t="str">
        <f>IFERROR(IF(N427="60PAY900",ADJ60x(CT427),IF(N427="75PAY450",ADJ75x(CT427),IF(N427="PIPAY900",ADJPoTthick(CT427,CS427),IF(N427="PIPAY450",ADJPoTthin(CT427,CS427),IF(N427="OGFConNEW",ADJPoTogfc(CS427),""))))),"must corr")</f>
        <v/>
      </c>
      <c r="CV427" s="442" t="str">
        <f t="shared" si="440"/>
        <v/>
      </c>
      <c r="CW427" s="443"/>
      <c r="CY427" s="207"/>
      <c r="CZ427" s="444" t="s">
        <v>1876</v>
      </c>
      <c r="DA427" s="445" t="str">
        <f>IFERROR(IF(AZ427=TRUE,corval(CO427,CV427),CO427),CZ427)</f>
        <v/>
      </c>
      <c r="DB427" s="205" t="b">
        <f t="shared" si="441"/>
        <v>0</v>
      </c>
      <c r="DC427" s="205" t="b">
        <f t="shared" si="442"/>
        <v>1</v>
      </c>
      <c r="DD427" s="205" t="b">
        <f t="shared" si="443"/>
        <v>1</v>
      </c>
      <c r="DE427" s="446" t="str">
        <f t="shared" si="444"/>
        <v/>
      </c>
      <c r="DG427" s="208" t="str">
        <f t="shared" si="445"/>
        <v/>
      </c>
      <c r="DH427" s="208">
        <f t="shared" si="446"/>
        <v>0</v>
      </c>
      <c r="DI427" s="205" t="e">
        <f t="shared" si="447"/>
        <v>#VALUE!</v>
      </c>
      <c r="DJ427" s="205" t="e">
        <f t="shared" si="448"/>
        <v>#VALUE!</v>
      </c>
      <c r="DK427" s="205" t="e">
        <f t="shared" si="449"/>
        <v>#VALUE!</v>
      </c>
      <c r="DM427" s="208">
        <f t="shared" si="450"/>
        <v>0</v>
      </c>
      <c r="DN427" s="208">
        <f t="shared" si="451"/>
        <v>0</v>
      </c>
      <c r="DO427" s="205">
        <f t="shared" si="452"/>
        <v>75</v>
      </c>
      <c r="DP427" s="205">
        <f t="shared" si="453"/>
        <v>0</v>
      </c>
      <c r="DQ427" s="446" t="e">
        <f t="shared" ca="1" si="454"/>
        <v>#NAME?</v>
      </c>
      <c r="DR427" s="446" t="e">
        <f t="shared" ca="1" si="455"/>
        <v>#NAME?</v>
      </c>
      <c r="DT427" s="208">
        <f t="shared" si="456"/>
        <v>0</v>
      </c>
      <c r="DU427" s="446" t="e">
        <f t="shared" ca="1" si="457"/>
        <v>#NAME?</v>
      </c>
      <c r="DV427" s="446" t="e">
        <f t="shared" ca="1" si="458"/>
        <v>#NAME?</v>
      </c>
    </row>
    <row r="428" spans="1:126" ht="15.75" customHeight="1" thickBot="1" x14ac:dyDescent="0.3">
      <c r="A428" s="448" t="str">
        <f>IFERROR(ROUNDUP(IF(OR(N428="PIPAY450",N428="PIPAY900"),MRIt(J428,M428,V428,N428),IF(N428="PIOGFCPAY450",MAX(60,(0.3*J428)+35),"")),1),"")</f>
        <v/>
      </c>
      <c r="B428" s="413">
        <v>406</v>
      </c>
      <c r="C428" s="414"/>
      <c r="D428" s="449"/>
      <c r="E428" s="457" t="str">
        <f>IF('EXIST IP'!A407="","",'EXIST IP'!A407)</f>
        <v/>
      </c>
      <c r="F428" s="458" t="str">
        <f>IF('EXIST IP'!B407="","",'EXIST IP'!B407)</f>
        <v/>
      </c>
      <c r="G428" s="458" t="str">
        <f>IF('EXIST IP'!C407="","",'EXIST IP'!C407)</f>
        <v/>
      </c>
      <c r="H428" s="459" t="str">
        <f>IF('EXIST IP'!D407="","",'EXIST IP'!D407)</f>
        <v/>
      </c>
      <c r="I428" s="460" t="str">
        <f>IF(BASELINE!D407="","",BASELINE!D407)</f>
        <v/>
      </c>
      <c r="J428" s="420"/>
      <c r="K428" s="421"/>
      <c r="L428" s="422" t="str">
        <f>IF(FINAL!D407=0,"",FINAL!D407)</f>
        <v/>
      </c>
      <c r="M428" s="421"/>
      <c r="N428" s="421"/>
      <c r="O428" s="421"/>
      <c r="P428" s="423" t="str">
        <f t="shared" si="422"/>
        <v/>
      </c>
      <c r="Q428" s="424" t="str">
        <f t="shared" si="423"/>
        <v/>
      </c>
      <c r="R428" s="456"/>
      <c r="S428" s="452" t="str">
        <f t="shared" si="399"/>
        <v/>
      </c>
      <c r="T428" s="427" t="str">
        <f>IF(OR(BASELINE!I407&gt;BASELINE!J407,FINAL!I407&gt;FINAL!J407),"M.D.","")</f>
        <v/>
      </c>
      <c r="U428" s="428" t="str">
        <f t="shared" si="424"/>
        <v/>
      </c>
      <c r="V428" s="429" t="str">
        <f t="shared" si="425"/>
        <v/>
      </c>
      <c r="W428" s="429" t="str">
        <f t="shared" si="426"/>
        <v/>
      </c>
      <c r="X428" s="430" t="str">
        <f t="shared" si="400"/>
        <v/>
      </c>
      <c r="Y428" s="429" t="str">
        <f t="shared" si="401"/>
        <v/>
      </c>
      <c r="Z428" s="429" t="str">
        <f t="shared" si="402"/>
        <v/>
      </c>
      <c r="AA428" s="429" t="str">
        <f t="shared" si="403"/>
        <v/>
      </c>
      <c r="AB428" s="429" t="str">
        <f t="shared" si="404"/>
        <v/>
      </c>
      <c r="AC428" s="429" t="str">
        <f t="shared" si="405"/>
        <v/>
      </c>
      <c r="AD428" s="429" t="str">
        <f t="shared" si="406"/>
        <v/>
      </c>
      <c r="AE428" s="429" t="str">
        <f t="shared" si="427"/>
        <v/>
      </c>
      <c r="AF428" s="429" t="str">
        <f t="shared" si="417"/>
        <v/>
      </c>
      <c r="AG428" s="429" t="str">
        <f t="shared" si="407"/>
        <v/>
      </c>
      <c r="AH428" s="429" t="str">
        <f t="shared" si="408"/>
        <v/>
      </c>
      <c r="AI428" s="431" t="str">
        <f t="shared" si="418"/>
        <v/>
      </c>
      <c r="AJ428" s="429" t="str">
        <f t="shared" si="428"/>
        <v/>
      </c>
      <c r="AK428" s="429" t="str">
        <f t="shared" si="429"/>
        <v/>
      </c>
      <c r="AL428" s="429" t="str">
        <f t="shared" si="430"/>
        <v/>
      </c>
      <c r="AM428" s="429" t="str">
        <f t="shared" si="431"/>
        <v/>
      </c>
      <c r="AN428" s="432"/>
      <c r="AO428" s="432"/>
      <c r="AP428" s="205"/>
      <c r="AQ428" s="205"/>
      <c r="AR428" s="205"/>
      <c r="AS428" s="205"/>
      <c r="AT428" s="205"/>
      <c r="AU428" s="205"/>
      <c r="AV428" s="205"/>
      <c r="AW428" s="205"/>
      <c r="AX428" s="205"/>
      <c r="AY428" s="205"/>
      <c r="AZ428" s="432"/>
      <c r="BU428" s="152">
        <v>406</v>
      </c>
      <c r="BV428" s="433" t="str">
        <f t="shared" si="419"/>
        <v/>
      </c>
      <c r="BW428" s="433" t="str">
        <f t="shared" si="420"/>
        <v/>
      </c>
      <c r="BX428" s="434" t="str">
        <f t="shared" si="421"/>
        <v/>
      </c>
      <c r="BY428" s="205" t="str">
        <f t="shared" si="409"/>
        <v/>
      </c>
      <c r="BZ428" s="205" t="str">
        <f t="shared" si="410"/>
        <v/>
      </c>
      <c r="CA428" s="207" t="str">
        <f t="shared" si="411"/>
        <v/>
      </c>
      <c r="CB428" s="453" t="str">
        <f>IF(BY428="","",COUNTIF(BY$23:BY427,"&lt;1")+1)</f>
        <v/>
      </c>
      <c r="CC428" s="205" t="str">
        <f t="shared" si="412"/>
        <v/>
      </c>
      <c r="CD428" s="436" t="str">
        <f t="shared" si="413"/>
        <v/>
      </c>
      <c r="CE428" s="433" t="str">
        <f t="shared" si="416"/>
        <v/>
      </c>
      <c r="CF428" s="438" t="str">
        <f t="shared" si="414"/>
        <v/>
      </c>
      <c r="CG428" s="433" t="str">
        <f t="shared" si="415"/>
        <v/>
      </c>
      <c r="CH428" s="439"/>
      <c r="CI428" s="205" t="str">
        <f t="shared" si="432"/>
        <v/>
      </c>
      <c r="CJ428" s="205" t="str">
        <f t="shared" si="433"/>
        <v/>
      </c>
      <c r="CK428" s="205" t="str">
        <f>IF(OR(N428="PIPAY450",N428="PIPAY900"),MRIt(J428,M428,V428,N428),IF(N428="OGFConNEW",MRIt(H428,M428,V428,N428),IF(N428="PIOGFCPAY450",MAX(60,(0.3*J428)+35),"")))</f>
        <v/>
      </c>
      <c r="CL428" s="205" t="str">
        <f t="shared" si="434"/>
        <v/>
      </c>
      <c r="CM428" s="208">
        <f t="shared" si="435"/>
        <v>0</v>
      </c>
      <c r="CN428" s="440" t="str">
        <f>IFERROR(IF(N428="60PAY900",ADJ60x(CM428),IF(N428="75PAY450",ADJ75x(CM428),IF(N428="PIPAY900",ADJPoTthick(CM428,CL428),IF(N428="PIPAY450",ADJPoTthin(CM428,CL428),IF(N428="OGFConNEW",ADJPoTogfc(CL428),""))))),"must corr")</f>
        <v/>
      </c>
      <c r="CO428" s="441" t="str">
        <f t="shared" si="436"/>
        <v/>
      </c>
      <c r="CQ428" s="205" t="str">
        <f t="shared" si="437"/>
        <v/>
      </c>
      <c r="CR428" s="205" t="str">
        <f>IF(OR(N428="PIPAY450",N428="PIPAY900",N428="PIOGFCPAY450",N428="75OGFCPAY450"),MRIt(J428,M428,V428,N428),IF(N428="OGFConNEW",MRIt(H428,M428,V428,N428),""))</f>
        <v/>
      </c>
      <c r="CS428" s="205" t="str">
        <f t="shared" si="438"/>
        <v/>
      </c>
      <c r="CT428" s="208" t="str">
        <f t="shared" si="439"/>
        <v/>
      </c>
      <c r="CU428" s="440" t="str">
        <f>IFERROR(IF(N428="60PAY900",ADJ60x(CT428),IF(N428="75PAY450",ADJ75x(CT428),IF(N428="PIPAY900",ADJPoTthick(CT428,CS428),IF(N428="PIPAY450",ADJPoTthin(CT428,CS428),IF(N428="OGFConNEW",ADJPoTogfc(CS428),""))))),"must corr")</f>
        <v/>
      </c>
      <c r="CV428" s="442" t="str">
        <f t="shared" si="440"/>
        <v/>
      </c>
      <c r="CW428" s="443"/>
      <c r="CY428" s="207"/>
      <c r="CZ428" s="444" t="s">
        <v>1876</v>
      </c>
      <c r="DA428" s="445" t="str">
        <f>IFERROR(IF(AZ428=TRUE,corval(CO428,CV428),CO428),CZ428)</f>
        <v/>
      </c>
      <c r="DB428" s="205" t="b">
        <f t="shared" si="441"/>
        <v>0</v>
      </c>
      <c r="DC428" s="205" t="b">
        <f t="shared" si="442"/>
        <v>1</v>
      </c>
      <c r="DD428" s="205" t="b">
        <f t="shared" si="443"/>
        <v>1</v>
      </c>
      <c r="DE428" s="446" t="str">
        <f t="shared" si="444"/>
        <v/>
      </c>
      <c r="DG428" s="208" t="str">
        <f t="shared" si="445"/>
        <v/>
      </c>
      <c r="DH428" s="208">
        <f t="shared" si="446"/>
        <v>0</v>
      </c>
      <c r="DI428" s="205" t="e">
        <f t="shared" si="447"/>
        <v>#VALUE!</v>
      </c>
      <c r="DJ428" s="205" t="e">
        <f t="shared" si="448"/>
        <v>#VALUE!</v>
      </c>
      <c r="DK428" s="205" t="e">
        <f t="shared" si="449"/>
        <v>#VALUE!</v>
      </c>
      <c r="DM428" s="208">
        <f t="shared" si="450"/>
        <v>0</v>
      </c>
      <c r="DN428" s="208">
        <f t="shared" si="451"/>
        <v>0</v>
      </c>
      <c r="DO428" s="205">
        <f t="shared" si="452"/>
        <v>75</v>
      </c>
      <c r="DP428" s="205">
        <f t="shared" si="453"/>
        <v>0</v>
      </c>
      <c r="DQ428" s="446" t="e">
        <f t="shared" ca="1" si="454"/>
        <v>#NAME?</v>
      </c>
      <c r="DR428" s="446" t="e">
        <f t="shared" ca="1" si="455"/>
        <v>#NAME?</v>
      </c>
      <c r="DT428" s="208">
        <f t="shared" si="456"/>
        <v>0</v>
      </c>
      <c r="DU428" s="446" t="e">
        <f t="shared" ca="1" si="457"/>
        <v>#NAME?</v>
      </c>
      <c r="DV428" s="446" t="e">
        <f t="shared" ca="1" si="458"/>
        <v>#NAME?</v>
      </c>
    </row>
    <row r="429" spans="1:126" ht="15.75" x14ac:dyDescent="0.25">
      <c r="A429" s="448" t="str">
        <f>IFERROR(ROUNDUP(IF(OR(N429="PIPAY450",N429="PIPAY900"),MRIt(J429,M429,V429,N429),IF(N429="PIOGFCPAY450",MAX(60,(0.3*J429)+35),"")),1),"")</f>
        <v/>
      </c>
      <c r="B429" s="413">
        <v>407</v>
      </c>
      <c r="C429" s="414"/>
      <c r="D429" s="449"/>
      <c r="E429" s="416" t="str">
        <f>IF('EXIST IP'!A408="","",'EXIST IP'!A408)</f>
        <v/>
      </c>
      <c r="F429" s="450" t="str">
        <f>IF('EXIST IP'!B408="","",'EXIST IP'!B408)</f>
        <v/>
      </c>
      <c r="G429" s="450" t="str">
        <f>IF('EXIST IP'!C408="","",'EXIST IP'!C408)</f>
        <v/>
      </c>
      <c r="H429" s="418" t="str">
        <f>IF('EXIST IP'!D408="","",'EXIST IP'!D408)</f>
        <v/>
      </c>
      <c r="I429" s="451" t="str">
        <f>IF(BASELINE!D408="","",BASELINE!D408)</f>
        <v/>
      </c>
      <c r="J429" s="420"/>
      <c r="K429" s="421"/>
      <c r="L429" s="422" t="str">
        <f>IF(FINAL!D408=0,"",FINAL!D408)</f>
        <v/>
      </c>
      <c r="M429" s="421"/>
      <c r="N429" s="421"/>
      <c r="O429" s="421"/>
      <c r="P429" s="423" t="str">
        <f t="shared" si="422"/>
        <v/>
      </c>
      <c r="Q429" s="424" t="str">
        <f t="shared" si="423"/>
        <v/>
      </c>
      <c r="R429" s="456"/>
      <c r="S429" s="452" t="str">
        <f t="shared" si="399"/>
        <v/>
      </c>
      <c r="T429" s="427" t="str">
        <f>IF(OR(BASELINE!I408&gt;BASELINE!J408,FINAL!I408&gt;FINAL!J408),"M.D.","")</f>
        <v/>
      </c>
      <c r="U429" s="428" t="str">
        <f t="shared" si="424"/>
        <v/>
      </c>
      <c r="V429" s="429" t="str">
        <f t="shared" si="425"/>
        <v/>
      </c>
      <c r="W429" s="429" t="str">
        <f t="shared" si="426"/>
        <v/>
      </c>
      <c r="X429" s="430" t="str">
        <f t="shared" si="400"/>
        <v/>
      </c>
      <c r="Y429" s="429" t="str">
        <f t="shared" si="401"/>
        <v/>
      </c>
      <c r="Z429" s="429" t="str">
        <f t="shared" si="402"/>
        <v/>
      </c>
      <c r="AA429" s="429" t="str">
        <f t="shared" si="403"/>
        <v/>
      </c>
      <c r="AB429" s="429" t="str">
        <f t="shared" si="404"/>
        <v/>
      </c>
      <c r="AC429" s="429" t="str">
        <f t="shared" si="405"/>
        <v/>
      </c>
      <c r="AD429" s="429" t="str">
        <f t="shared" si="406"/>
        <v/>
      </c>
      <c r="AE429" s="429" t="str">
        <f t="shared" si="427"/>
        <v/>
      </c>
      <c r="AF429" s="429" t="str">
        <f t="shared" si="417"/>
        <v/>
      </c>
      <c r="AG429" s="429" t="str">
        <f t="shared" si="407"/>
        <v/>
      </c>
      <c r="AH429" s="429" t="str">
        <f t="shared" si="408"/>
        <v/>
      </c>
      <c r="AI429" s="431" t="str">
        <f t="shared" si="418"/>
        <v/>
      </c>
      <c r="AJ429" s="429" t="str">
        <f t="shared" si="428"/>
        <v/>
      </c>
      <c r="AK429" s="429" t="str">
        <f t="shared" si="429"/>
        <v/>
      </c>
      <c r="AL429" s="429" t="str">
        <f t="shared" si="430"/>
        <v/>
      </c>
      <c r="AM429" s="429" t="str">
        <f t="shared" si="431"/>
        <v/>
      </c>
      <c r="AN429" s="432"/>
      <c r="AO429" s="432"/>
      <c r="AP429" s="205"/>
      <c r="AQ429" s="205"/>
      <c r="AR429" s="205"/>
      <c r="AS429" s="205"/>
      <c r="AT429" s="205"/>
      <c r="AU429" s="205"/>
      <c r="AV429" s="205"/>
      <c r="AW429" s="205"/>
      <c r="AX429" s="205"/>
      <c r="AY429" s="205"/>
      <c r="AZ429" s="432"/>
      <c r="BU429" s="152">
        <v>407</v>
      </c>
      <c r="BV429" s="433" t="str">
        <f t="shared" si="419"/>
        <v/>
      </c>
      <c r="BW429" s="433" t="str">
        <f t="shared" si="420"/>
        <v/>
      </c>
      <c r="BX429" s="434" t="str">
        <f t="shared" si="421"/>
        <v/>
      </c>
      <c r="BY429" s="205" t="str">
        <f t="shared" si="409"/>
        <v/>
      </c>
      <c r="BZ429" s="205" t="str">
        <f t="shared" si="410"/>
        <v/>
      </c>
      <c r="CA429" s="207" t="str">
        <f t="shared" si="411"/>
        <v/>
      </c>
      <c r="CB429" s="453" t="str">
        <f>IF(BY429="","",COUNTIF(BY$23:BY428,"&lt;1")+1)</f>
        <v/>
      </c>
      <c r="CC429" s="205" t="str">
        <f t="shared" si="412"/>
        <v/>
      </c>
      <c r="CD429" s="436" t="str">
        <f t="shared" si="413"/>
        <v/>
      </c>
      <c r="CE429" s="433" t="str">
        <f t="shared" si="416"/>
        <v/>
      </c>
      <c r="CF429" s="438" t="str">
        <f t="shared" si="414"/>
        <v/>
      </c>
      <c r="CG429" s="433" t="str">
        <f t="shared" si="415"/>
        <v/>
      </c>
      <c r="CH429" s="439"/>
      <c r="CI429" s="205" t="str">
        <f t="shared" si="432"/>
        <v/>
      </c>
      <c r="CJ429" s="205" t="str">
        <f t="shared" si="433"/>
        <v/>
      </c>
      <c r="CK429" s="205" t="str">
        <f>IF(OR(N429="PIPAY450",N429="PIPAY900"),MRIt(J429,M429,V429,N429),IF(N429="OGFConNEW",MRIt(H429,M429,V429,N429),IF(N429="PIOGFCPAY450",MAX(60,(0.3*J429)+35),"")))</f>
        <v/>
      </c>
      <c r="CL429" s="205" t="str">
        <f t="shared" si="434"/>
        <v/>
      </c>
      <c r="CM429" s="208">
        <f t="shared" si="435"/>
        <v>0</v>
      </c>
      <c r="CN429" s="440" t="str">
        <f>IFERROR(IF(N429="60PAY900",ADJ60x(CM429),IF(N429="75PAY450",ADJ75x(CM429),IF(N429="PIPAY900",ADJPoTthick(CM429,CL429),IF(N429="PIPAY450",ADJPoTthin(CM429,CL429),IF(N429="OGFConNEW",ADJPoTogfc(CL429),""))))),"must corr")</f>
        <v/>
      </c>
      <c r="CO429" s="441" t="str">
        <f t="shared" si="436"/>
        <v/>
      </c>
      <c r="CQ429" s="205" t="str">
        <f t="shared" si="437"/>
        <v/>
      </c>
      <c r="CR429" s="205" t="str">
        <f>IF(OR(N429="PIPAY450",N429="PIPAY900",N429="PIOGFCPAY450",N429="75OGFCPAY450"),MRIt(J429,M429,V429,N429),IF(N429="OGFConNEW",MRIt(H429,M429,V429,N429),""))</f>
        <v/>
      </c>
      <c r="CS429" s="205" t="str">
        <f t="shared" si="438"/>
        <v/>
      </c>
      <c r="CT429" s="208" t="str">
        <f t="shared" si="439"/>
        <v/>
      </c>
      <c r="CU429" s="440" t="str">
        <f>IFERROR(IF(N429="60PAY900",ADJ60x(CT429),IF(N429="75PAY450",ADJ75x(CT429),IF(N429="PIPAY900",ADJPoTthick(CT429,CS429),IF(N429="PIPAY450",ADJPoTthin(CT429,CS429),IF(N429="OGFConNEW",ADJPoTogfc(CS429),""))))),"must corr")</f>
        <v/>
      </c>
      <c r="CV429" s="442" t="str">
        <f t="shared" si="440"/>
        <v/>
      </c>
      <c r="CW429" s="443"/>
      <c r="CY429" s="207"/>
      <c r="CZ429" s="444" t="s">
        <v>1876</v>
      </c>
      <c r="DA429" s="445" t="str">
        <f>IFERROR(IF(AZ429=TRUE,corval(CO429,CV429),CO429),CZ429)</f>
        <v/>
      </c>
      <c r="DB429" s="205" t="b">
        <f t="shared" si="441"/>
        <v>0</v>
      </c>
      <c r="DC429" s="205" t="b">
        <f t="shared" si="442"/>
        <v>1</v>
      </c>
      <c r="DD429" s="205" t="b">
        <f t="shared" si="443"/>
        <v>1</v>
      </c>
      <c r="DE429" s="446" t="str">
        <f t="shared" si="444"/>
        <v/>
      </c>
      <c r="DG429" s="208" t="str">
        <f t="shared" si="445"/>
        <v/>
      </c>
      <c r="DH429" s="208">
        <f t="shared" si="446"/>
        <v>0</v>
      </c>
      <c r="DI429" s="205" t="e">
        <f t="shared" si="447"/>
        <v>#VALUE!</v>
      </c>
      <c r="DJ429" s="205" t="e">
        <f t="shared" si="448"/>
        <v>#VALUE!</v>
      </c>
      <c r="DK429" s="205" t="e">
        <f t="shared" si="449"/>
        <v>#VALUE!</v>
      </c>
      <c r="DM429" s="208">
        <f t="shared" si="450"/>
        <v>0</v>
      </c>
      <c r="DN429" s="208">
        <f t="shared" si="451"/>
        <v>0</v>
      </c>
      <c r="DO429" s="205">
        <f t="shared" si="452"/>
        <v>75</v>
      </c>
      <c r="DP429" s="205">
        <f t="shared" si="453"/>
        <v>0</v>
      </c>
      <c r="DQ429" s="446" t="e">
        <f t="shared" ca="1" si="454"/>
        <v>#NAME?</v>
      </c>
      <c r="DR429" s="446" t="e">
        <f t="shared" ca="1" si="455"/>
        <v>#NAME?</v>
      </c>
      <c r="DT429" s="208">
        <f t="shared" si="456"/>
        <v>0</v>
      </c>
      <c r="DU429" s="446" t="e">
        <f t="shared" ca="1" si="457"/>
        <v>#NAME?</v>
      </c>
      <c r="DV429" s="446" t="e">
        <f t="shared" ca="1" si="458"/>
        <v>#NAME?</v>
      </c>
    </row>
    <row r="430" spans="1:126" ht="16.5" thickBot="1" x14ac:dyDescent="0.3">
      <c r="A430" s="448" t="str">
        <f>IFERROR(ROUNDUP(IF(OR(N430="PIPAY450",N430="PIPAY900"),MRIt(J430,M430,V430,N430),IF(N430="PIOGFCPAY450",MAX(60,(0.3*J430)+35),"")),1),"")</f>
        <v/>
      </c>
      <c r="B430" s="413">
        <v>408</v>
      </c>
      <c r="C430" s="414"/>
      <c r="D430" s="449"/>
      <c r="E430" s="457" t="str">
        <f>IF('EXIST IP'!A409="","",'EXIST IP'!A409)</f>
        <v/>
      </c>
      <c r="F430" s="458" t="str">
        <f>IF('EXIST IP'!B409="","",'EXIST IP'!B409)</f>
        <v/>
      </c>
      <c r="G430" s="458" t="str">
        <f>IF('EXIST IP'!C409="","",'EXIST IP'!C409)</f>
        <v/>
      </c>
      <c r="H430" s="459" t="str">
        <f>IF('EXIST IP'!D409="","",'EXIST IP'!D409)</f>
        <v/>
      </c>
      <c r="I430" s="460" t="str">
        <f>IF(BASELINE!D409="","",BASELINE!D409)</f>
        <v/>
      </c>
      <c r="J430" s="420"/>
      <c r="K430" s="421"/>
      <c r="L430" s="422" t="str">
        <f>IF(FINAL!D409=0,"",FINAL!D409)</f>
        <v/>
      </c>
      <c r="M430" s="421"/>
      <c r="N430" s="421"/>
      <c r="O430" s="421"/>
      <c r="P430" s="423" t="str">
        <f t="shared" si="422"/>
        <v/>
      </c>
      <c r="Q430" s="424" t="str">
        <f t="shared" si="423"/>
        <v/>
      </c>
      <c r="R430" s="456"/>
      <c r="S430" s="452" t="str">
        <f t="shared" si="399"/>
        <v/>
      </c>
      <c r="T430" s="427" t="str">
        <f>IF(OR(BASELINE!I409&gt;BASELINE!J409,FINAL!I409&gt;FINAL!J409),"M.D.","")</f>
        <v/>
      </c>
      <c r="U430" s="428" t="str">
        <f t="shared" si="424"/>
        <v/>
      </c>
      <c r="V430" s="429" t="str">
        <f t="shared" si="425"/>
        <v/>
      </c>
      <c r="W430" s="429" t="str">
        <f t="shared" si="426"/>
        <v/>
      </c>
      <c r="X430" s="430" t="str">
        <f t="shared" si="400"/>
        <v/>
      </c>
      <c r="Y430" s="429" t="str">
        <f t="shared" si="401"/>
        <v/>
      </c>
      <c r="Z430" s="429" t="str">
        <f t="shared" si="402"/>
        <v/>
      </c>
      <c r="AA430" s="429" t="str">
        <f t="shared" si="403"/>
        <v/>
      </c>
      <c r="AB430" s="429" t="str">
        <f t="shared" si="404"/>
        <v/>
      </c>
      <c r="AC430" s="429" t="str">
        <f t="shared" si="405"/>
        <v/>
      </c>
      <c r="AD430" s="429" t="str">
        <f t="shared" si="406"/>
        <v/>
      </c>
      <c r="AE430" s="429" t="str">
        <f t="shared" si="427"/>
        <v/>
      </c>
      <c r="AF430" s="429" t="str">
        <f t="shared" si="417"/>
        <v/>
      </c>
      <c r="AG430" s="429" t="str">
        <f t="shared" si="407"/>
        <v/>
      </c>
      <c r="AH430" s="429" t="str">
        <f t="shared" si="408"/>
        <v/>
      </c>
      <c r="AI430" s="431" t="str">
        <f t="shared" si="418"/>
        <v/>
      </c>
      <c r="AJ430" s="429" t="str">
        <f t="shared" si="428"/>
        <v/>
      </c>
      <c r="AK430" s="429" t="str">
        <f t="shared" si="429"/>
        <v/>
      </c>
      <c r="AL430" s="429" t="str">
        <f t="shared" si="430"/>
        <v/>
      </c>
      <c r="AM430" s="429" t="str">
        <f t="shared" si="431"/>
        <v/>
      </c>
      <c r="AN430" s="432"/>
      <c r="AO430" s="432"/>
      <c r="AP430" s="205"/>
      <c r="AQ430" s="205"/>
      <c r="AR430" s="205"/>
      <c r="AS430" s="205"/>
      <c r="AT430" s="205"/>
      <c r="AU430" s="205"/>
      <c r="AV430" s="205"/>
      <c r="AW430" s="205"/>
      <c r="AX430" s="205"/>
      <c r="AY430" s="205"/>
      <c r="AZ430" s="432"/>
      <c r="BU430" s="152">
        <v>408</v>
      </c>
      <c r="BV430" s="433" t="str">
        <f t="shared" si="419"/>
        <v/>
      </c>
      <c r="BW430" s="433" t="str">
        <f t="shared" si="420"/>
        <v/>
      </c>
      <c r="BX430" s="434" t="str">
        <f t="shared" si="421"/>
        <v/>
      </c>
      <c r="BY430" s="205" t="str">
        <f t="shared" si="409"/>
        <v/>
      </c>
      <c r="BZ430" s="205" t="str">
        <f t="shared" si="410"/>
        <v/>
      </c>
      <c r="CA430" s="207" t="str">
        <f t="shared" si="411"/>
        <v/>
      </c>
      <c r="CB430" s="453" t="str">
        <f>IF(BY430="","",COUNTIF(BY$23:BY429,"&lt;1")+1)</f>
        <v/>
      </c>
      <c r="CC430" s="205" t="str">
        <f t="shared" si="412"/>
        <v/>
      </c>
      <c r="CD430" s="436" t="str">
        <f t="shared" si="413"/>
        <v/>
      </c>
      <c r="CE430" s="433" t="str">
        <f t="shared" si="416"/>
        <v/>
      </c>
      <c r="CF430" s="438" t="str">
        <f t="shared" si="414"/>
        <v/>
      </c>
      <c r="CG430" s="433" t="str">
        <f t="shared" si="415"/>
        <v/>
      </c>
      <c r="CH430" s="439"/>
      <c r="CI430" s="205" t="str">
        <f t="shared" si="432"/>
        <v/>
      </c>
      <c r="CJ430" s="205" t="str">
        <f t="shared" si="433"/>
        <v/>
      </c>
      <c r="CK430" s="205" t="str">
        <f>IF(OR(N430="PIPAY450",N430="PIPAY900"),MRIt(J430,M430,V430,N430),IF(N430="OGFConNEW",MRIt(H430,M430,V430,N430),IF(N430="PIOGFCPAY450",MAX(60,(0.3*J430)+35),"")))</f>
        <v/>
      </c>
      <c r="CL430" s="205" t="str">
        <f t="shared" si="434"/>
        <v/>
      </c>
      <c r="CM430" s="208">
        <f t="shared" si="435"/>
        <v>0</v>
      </c>
      <c r="CN430" s="440" t="str">
        <f>IFERROR(IF(N430="60PAY900",ADJ60x(CM430),IF(N430="75PAY450",ADJ75x(CM430),IF(N430="PIPAY900",ADJPoTthick(CM430,CL430),IF(N430="PIPAY450",ADJPoTthin(CM430,CL430),IF(N430="OGFConNEW",ADJPoTogfc(CL430),""))))),"must corr")</f>
        <v/>
      </c>
      <c r="CO430" s="441" t="str">
        <f t="shared" si="436"/>
        <v/>
      </c>
      <c r="CQ430" s="205" t="str">
        <f t="shared" si="437"/>
        <v/>
      </c>
      <c r="CR430" s="205" t="str">
        <f>IF(OR(N430="PIPAY450",N430="PIPAY900",N430="PIOGFCPAY450",N430="75OGFCPAY450"),MRIt(J430,M430,V430,N430),IF(N430="OGFConNEW",MRIt(H430,M430,V430,N430),""))</f>
        <v/>
      </c>
      <c r="CS430" s="205" t="str">
        <f t="shared" si="438"/>
        <v/>
      </c>
      <c r="CT430" s="208" t="str">
        <f t="shared" si="439"/>
        <v/>
      </c>
      <c r="CU430" s="440" t="str">
        <f>IFERROR(IF(N430="60PAY900",ADJ60x(CT430),IF(N430="75PAY450",ADJ75x(CT430),IF(N430="PIPAY900",ADJPoTthick(CT430,CS430),IF(N430="PIPAY450",ADJPoTthin(CT430,CS430),IF(N430="OGFConNEW",ADJPoTogfc(CS430),""))))),"must corr")</f>
        <v/>
      </c>
      <c r="CV430" s="442" t="str">
        <f t="shared" si="440"/>
        <v/>
      </c>
      <c r="CW430" s="443"/>
      <c r="CY430" s="207"/>
      <c r="CZ430" s="444" t="s">
        <v>1876</v>
      </c>
      <c r="DA430" s="445" t="str">
        <f>IFERROR(IF(AZ430=TRUE,corval(CO430,CV430),CO430),CZ430)</f>
        <v/>
      </c>
      <c r="DB430" s="205" t="b">
        <f t="shared" si="441"/>
        <v>0</v>
      </c>
      <c r="DC430" s="205" t="b">
        <f t="shared" si="442"/>
        <v>1</v>
      </c>
      <c r="DD430" s="205" t="b">
        <f t="shared" si="443"/>
        <v>1</v>
      </c>
      <c r="DE430" s="446" t="str">
        <f t="shared" si="444"/>
        <v/>
      </c>
      <c r="DG430" s="208" t="str">
        <f t="shared" si="445"/>
        <v/>
      </c>
      <c r="DH430" s="208">
        <f t="shared" si="446"/>
        <v>0</v>
      </c>
      <c r="DI430" s="205" t="e">
        <f t="shared" si="447"/>
        <v>#VALUE!</v>
      </c>
      <c r="DJ430" s="205" t="e">
        <f t="shared" si="448"/>
        <v>#VALUE!</v>
      </c>
      <c r="DK430" s="205" t="e">
        <f t="shared" si="449"/>
        <v>#VALUE!</v>
      </c>
      <c r="DM430" s="208">
        <f t="shared" si="450"/>
        <v>0</v>
      </c>
      <c r="DN430" s="208">
        <f t="shared" si="451"/>
        <v>0</v>
      </c>
      <c r="DO430" s="205">
        <f t="shared" si="452"/>
        <v>75</v>
      </c>
      <c r="DP430" s="205">
        <f t="shared" si="453"/>
        <v>0</v>
      </c>
      <c r="DQ430" s="446" t="e">
        <f t="shared" ca="1" si="454"/>
        <v>#NAME?</v>
      </c>
      <c r="DR430" s="446" t="e">
        <f t="shared" ca="1" si="455"/>
        <v>#NAME?</v>
      </c>
      <c r="DT430" s="208">
        <f t="shared" si="456"/>
        <v>0</v>
      </c>
      <c r="DU430" s="446" t="e">
        <f t="shared" ca="1" si="457"/>
        <v>#NAME?</v>
      </c>
      <c r="DV430" s="446" t="e">
        <f t="shared" ca="1" si="458"/>
        <v>#NAME?</v>
      </c>
    </row>
    <row r="431" spans="1:126" ht="15" customHeight="1" x14ac:dyDescent="0.25">
      <c r="A431" s="448" t="str">
        <f>IFERROR(ROUNDUP(IF(OR(N431="PIPAY450",N431="PIPAY900"),MRIt(J431,M431,V431,N431),IF(N431="PIOGFCPAY450",MAX(60,(0.3*J431)+35),"")),1),"")</f>
        <v/>
      </c>
      <c r="B431" s="413">
        <v>409</v>
      </c>
      <c r="C431" s="414"/>
      <c r="D431" s="449"/>
      <c r="E431" s="416" t="str">
        <f>IF('EXIST IP'!A410="","",'EXIST IP'!A410)</f>
        <v/>
      </c>
      <c r="F431" s="450" t="str">
        <f>IF('EXIST IP'!B410="","",'EXIST IP'!B410)</f>
        <v/>
      </c>
      <c r="G431" s="450" t="str">
        <f>IF('EXIST IP'!C410="","",'EXIST IP'!C410)</f>
        <v/>
      </c>
      <c r="H431" s="418" t="str">
        <f>IF('EXIST IP'!D410="","",'EXIST IP'!D410)</f>
        <v/>
      </c>
      <c r="I431" s="451" t="str">
        <f>IF(BASELINE!D410="","",BASELINE!D410)</f>
        <v/>
      </c>
      <c r="J431" s="420"/>
      <c r="K431" s="421"/>
      <c r="L431" s="422" t="str">
        <f>IF(FINAL!D410=0,"",FINAL!D410)</f>
        <v/>
      </c>
      <c r="M431" s="421"/>
      <c r="N431" s="421"/>
      <c r="O431" s="421"/>
      <c r="P431" s="423" t="str">
        <f t="shared" si="422"/>
        <v/>
      </c>
      <c r="Q431" s="424" t="str">
        <f t="shared" si="423"/>
        <v/>
      </c>
      <c r="R431" s="456"/>
      <c r="S431" s="452" t="str">
        <f t="shared" si="399"/>
        <v/>
      </c>
      <c r="T431" s="427" t="str">
        <f>IF(OR(BASELINE!I410&gt;BASELINE!J410,FINAL!I410&gt;FINAL!J410),"M.D.","")</f>
        <v/>
      </c>
      <c r="U431" s="428" t="str">
        <f t="shared" si="424"/>
        <v/>
      </c>
      <c r="V431" s="429" t="str">
        <f t="shared" si="425"/>
        <v/>
      </c>
      <c r="W431" s="429" t="str">
        <f t="shared" si="426"/>
        <v/>
      </c>
      <c r="X431" s="430" t="str">
        <f t="shared" si="400"/>
        <v/>
      </c>
      <c r="Y431" s="429" t="str">
        <f t="shared" si="401"/>
        <v/>
      </c>
      <c r="Z431" s="429" t="str">
        <f t="shared" si="402"/>
        <v/>
      </c>
      <c r="AA431" s="429" t="str">
        <f t="shared" si="403"/>
        <v/>
      </c>
      <c r="AB431" s="429" t="str">
        <f t="shared" si="404"/>
        <v/>
      </c>
      <c r="AC431" s="429" t="str">
        <f t="shared" si="405"/>
        <v/>
      </c>
      <c r="AD431" s="429" t="str">
        <f t="shared" si="406"/>
        <v/>
      </c>
      <c r="AE431" s="429" t="str">
        <f t="shared" si="427"/>
        <v/>
      </c>
      <c r="AF431" s="429" t="str">
        <f t="shared" si="417"/>
        <v/>
      </c>
      <c r="AG431" s="429" t="str">
        <f t="shared" si="407"/>
        <v/>
      </c>
      <c r="AH431" s="429" t="str">
        <f t="shared" si="408"/>
        <v/>
      </c>
      <c r="AI431" s="431" t="str">
        <f t="shared" si="418"/>
        <v/>
      </c>
      <c r="AJ431" s="429" t="str">
        <f t="shared" si="428"/>
        <v/>
      </c>
      <c r="AK431" s="429" t="str">
        <f t="shared" si="429"/>
        <v/>
      </c>
      <c r="AL431" s="429" t="str">
        <f t="shared" si="430"/>
        <v/>
      </c>
      <c r="AM431" s="429" t="str">
        <f t="shared" si="431"/>
        <v/>
      </c>
      <c r="AN431" s="432"/>
      <c r="AO431" s="432"/>
      <c r="AP431" s="205"/>
      <c r="AQ431" s="205"/>
      <c r="AR431" s="205"/>
      <c r="AS431" s="205"/>
      <c r="AT431" s="205"/>
      <c r="AU431" s="205"/>
      <c r="AV431" s="205"/>
      <c r="AW431" s="205"/>
      <c r="AX431" s="205"/>
      <c r="AY431" s="205"/>
      <c r="AZ431" s="432"/>
      <c r="BU431" s="152">
        <v>409</v>
      </c>
      <c r="BV431" s="433" t="str">
        <f t="shared" si="419"/>
        <v/>
      </c>
      <c r="BW431" s="433" t="str">
        <f t="shared" si="420"/>
        <v/>
      </c>
      <c r="BX431" s="434" t="str">
        <f t="shared" si="421"/>
        <v/>
      </c>
      <c r="BY431" s="205" t="str">
        <f t="shared" si="409"/>
        <v/>
      </c>
      <c r="BZ431" s="205" t="str">
        <f t="shared" si="410"/>
        <v/>
      </c>
      <c r="CA431" s="207" t="str">
        <f t="shared" si="411"/>
        <v/>
      </c>
      <c r="CB431" s="453" t="str">
        <f>IF(BY431="","",COUNTIF(BY$23:BY430,"&lt;1")+1)</f>
        <v/>
      </c>
      <c r="CC431" s="205" t="str">
        <f t="shared" si="412"/>
        <v/>
      </c>
      <c r="CD431" s="436" t="str">
        <f t="shared" si="413"/>
        <v/>
      </c>
      <c r="CE431" s="433" t="str">
        <f t="shared" si="416"/>
        <v/>
      </c>
      <c r="CF431" s="438" t="str">
        <f t="shared" si="414"/>
        <v/>
      </c>
      <c r="CG431" s="433" t="str">
        <f t="shared" si="415"/>
        <v/>
      </c>
      <c r="CH431" s="439"/>
      <c r="CI431" s="205" t="str">
        <f t="shared" si="432"/>
        <v/>
      </c>
      <c r="CJ431" s="205" t="str">
        <f t="shared" si="433"/>
        <v/>
      </c>
      <c r="CK431" s="205" t="str">
        <f>IF(OR(N431="PIPAY450",N431="PIPAY900"),MRIt(J431,M431,V431,N431),IF(N431="OGFConNEW",MRIt(H431,M431,V431,N431),IF(N431="PIOGFCPAY450",MAX(60,(0.3*J431)+35),"")))</f>
        <v/>
      </c>
      <c r="CL431" s="205" t="str">
        <f t="shared" si="434"/>
        <v/>
      </c>
      <c r="CM431" s="208">
        <f t="shared" si="435"/>
        <v>0</v>
      </c>
      <c r="CN431" s="440" t="str">
        <f>IFERROR(IF(N431="60PAY900",ADJ60x(CM431),IF(N431="75PAY450",ADJ75x(CM431),IF(N431="PIPAY900",ADJPoTthick(CM431,CL431),IF(N431="PIPAY450",ADJPoTthin(CM431,CL431),IF(N431="OGFConNEW",ADJPoTogfc(CL431),""))))),"must corr")</f>
        <v/>
      </c>
      <c r="CO431" s="441" t="str">
        <f t="shared" si="436"/>
        <v/>
      </c>
      <c r="CQ431" s="205" t="str">
        <f t="shared" si="437"/>
        <v/>
      </c>
      <c r="CR431" s="205" t="str">
        <f>IF(OR(N431="PIPAY450",N431="PIPAY900",N431="PIOGFCPAY450",N431="75OGFCPAY450"),MRIt(J431,M431,V431,N431),IF(N431="OGFConNEW",MRIt(H431,M431,V431,N431),""))</f>
        <v/>
      </c>
      <c r="CS431" s="205" t="str">
        <f t="shared" si="438"/>
        <v/>
      </c>
      <c r="CT431" s="208" t="str">
        <f t="shared" si="439"/>
        <v/>
      </c>
      <c r="CU431" s="440" t="str">
        <f>IFERROR(IF(N431="60PAY900",ADJ60x(CT431),IF(N431="75PAY450",ADJ75x(CT431),IF(N431="PIPAY900",ADJPoTthick(CT431,CS431),IF(N431="PIPAY450",ADJPoTthin(CT431,CS431),IF(N431="OGFConNEW",ADJPoTogfc(CS431),""))))),"must corr")</f>
        <v/>
      </c>
      <c r="CV431" s="442" t="str">
        <f t="shared" si="440"/>
        <v/>
      </c>
      <c r="CW431" s="443"/>
      <c r="CY431" s="207"/>
      <c r="CZ431" s="444" t="s">
        <v>1876</v>
      </c>
      <c r="DA431" s="445" t="str">
        <f>IFERROR(IF(AZ431=TRUE,corval(CO431,CV431),CO431),CZ431)</f>
        <v/>
      </c>
      <c r="DB431" s="205" t="b">
        <f t="shared" si="441"/>
        <v>0</v>
      </c>
      <c r="DC431" s="205" t="b">
        <f t="shared" si="442"/>
        <v>1</v>
      </c>
      <c r="DD431" s="205" t="b">
        <f t="shared" si="443"/>
        <v>1</v>
      </c>
      <c r="DE431" s="446" t="str">
        <f t="shared" si="444"/>
        <v/>
      </c>
      <c r="DG431" s="208" t="str">
        <f t="shared" si="445"/>
        <v/>
      </c>
      <c r="DH431" s="208">
        <f t="shared" si="446"/>
        <v>0</v>
      </c>
      <c r="DI431" s="205" t="e">
        <f t="shared" si="447"/>
        <v>#VALUE!</v>
      </c>
      <c r="DJ431" s="205" t="e">
        <f t="shared" si="448"/>
        <v>#VALUE!</v>
      </c>
      <c r="DK431" s="205" t="e">
        <f t="shared" si="449"/>
        <v>#VALUE!</v>
      </c>
      <c r="DM431" s="208">
        <f t="shared" si="450"/>
        <v>0</v>
      </c>
      <c r="DN431" s="208">
        <f t="shared" si="451"/>
        <v>0</v>
      </c>
      <c r="DO431" s="205">
        <f t="shared" si="452"/>
        <v>75</v>
      </c>
      <c r="DP431" s="205">
        <f t="shared" si="453"/>
        <v>0</v>
      </c>
      <c r="DQ431" s="446" t="e">
        <f t="shared" ca="1" si="454"/>
        <v>#NAME?</v>
      </c>
      <c r="DR431" s="446" t="e">
        <f t="shared" ca="1" si="455"/>
        <v>#NAME?</v>
      </c>
      <c r="DT431" s="208">
        <f t="shared" si="456"/>
        <v>0</v>
      </c>
      <c r="DU431" s="446" t="e">
        <f t="shared" ca="1" si="457"/>
        <v>#NAME?</v>
      </c>
      <c r="DV431" s="446" t="e">
        <f t="shared" ca="1" si="458"/>
        <v>#NAME?</v>
      </c>
    </row>
    <row r="432" spans="1:126" ht="16.5" thickBot="1" x14ac:dyDescent="0.3">
      <c r="A432" s="448" t="str">
        <f>IFERROR(ROUNDUP(IF(OR(N432="PIPAY450",N432="PIPAY900"),MRIt(J432,M432,V432,N432),IF(N432="PIOGFCPAY450",MAX(60,(0.3*J432)+35),"")),1),"")</f>
        <v/>
      </c>
      <c r="B432" s="413">
        <v>410</v>
      </c>
      <c r="C432" s="414"/>
      <c r="D432" s="449"/>
      <c r="E432" s="457" t="str">
        <f>IF('EXIST IP'!A411="","",'EXIST IP'!A411)</f>
        <v/>
      </c>
      <c r="F432" s="458" t="str">
        <f>IF('EXIST IP'!B411="","",'EXIST IP'!B411)</f>
        <v/>
      </c>
      <c r="G432" s="458" t="str">
        <f>IF('EXIST IP'!C411="","",'EXIST IP'!C411)</f>
        <v/>
      </c>
      <c r="H432" s="459" t="str">
        <f>IF('EXIST IP'!D411="","",'EXIST IP'!D411)</f>
        <v/>
      </c>
      <c r="I432" s="460" t="str">
        <f>IF(BASELINE!D411="","",BASELINE!D411)</f>
        <v/>
      </c>
      <c r="J432" s="420"/>
      <c r="K432" s="421"/>
      <c r="L432" s="422" t="str">
        <f>IF(FINAL!D411=0,"",FINAL!D411)</f>
        <v/>
      </c>
      <c r="M432" s="421"/>
      <c r="N432" s="421"/>
      <c r="O432" s="421"/>
      <c r="P432" s="423" t="str">
        <f t="shared" si="422"/>
        <v/>
      </c>
      <c r="Q432" s="424" t="str">
        <f t="shared" si="423"/>
        <v/>
      </c>
      <c r="R432" s="456"/>
      <c r="S432" s="452" t="str">
        <f t="shared" si="399"/>
        <v/>
      </c>
      <c r="T432" s="427" t="str">
        <f>IF(OR(BASELINE!I411&gt;BASELINE!J411,FINAL!I411&gt;FINAL!J411),"M.D.","")</f>
        <v/>
      </c>
      <c r="U432" s="428" t="str">
        <f t="shared" si="424"/>
        <v/>
      </c>
      <c r="V432" s="429" t="str">
        <f t="shared" si="425"/>
        <v/>
      </c>
      <c r="W432" s="429" t="str">
        <f t="shared" si="426"/>
        <v/>
      </c>
      <c r="X432" s="430" t="str">
        <f t="shared" si="400"/>
        <v/>
      </c>
      <c r="Y432" s="429" t="str">
        <f t="shared" si="401"/>
        <v/>
      </c>
      <c r="Z432" s="429" t="str">
        <f t="shared" si="402"/>
        <v/>
      </c>
      <c r="AA432" s="429" t="str">
        <f t="shared" si="403"/>
        <v/>
      </c>
      <c r="AB432" s="429" t="str">
        <f t="shared" si="404"/>
        <v/>
      </c>
      <c r="AC432" s="429" t="str">
        <f t="shared" si="405"/>
        <v/>
      </c>
      <c r="AD432" s="429" t="str">
        <f t="shared" si="406"/>
        <v/>
      </c>
      <c r="AE432" s="429" t="str">
        <f t="shared" si="427"/>
        <v/>
      </c>
      <c r="AF432" s="429" t="str">
        <f t="shared" si="417"/>
        <v/>
      </c>
      <c r="AG432" s="429" t="str">
        <f t="shared" si="407"/>
        <v/>
      </c>
      <c r="AH432" s="429" t="str">
        <f t="shared" si="408"/>
        <v/>
      </c>
      <c r="AI432" s="431" t="str">
        <f t="shared" si="418"/>
        <v/>
      </c>
      <c r="AJ432" s="429" t="str">
        <f t="shared" si="428"/>
        <v/>
      </c>
      <c r="AK432" s="429" t="str">
        <f t="shared" si="429"/>
        <v/>
      </c>
      <c r="AL432" s="429" t="str">
        <f t="shared" si="430"/>
        <v/>
      </c>
      <c r="AM432" s="429" t="str">
        <f t="shared" si="431"/>
        <v/>
      </c>
      <c r="AN432" s="432"/>
      <c r="AO432" s="432"/>
      <c r="AP432" s="205"/>
      <c r="AQ432" s="205"/>
      <c r="AR432" s="205"/>
      <c r="AS432" s="205"/>
      <c r="AT432" s="205"/>
      <c r="AU432" s="205"/>
      <c r="AV432" s="205"/>
      <c r="AW432" s="205"/>
      <c r="AX432" s="205"/>
      <c r="AY432" s="205"/>
      <c r="AZ432" s="432"/>
      <c r="BU432" s="152">
        <v>410</v>
      </c>
      <c r="BV432" s="433" t="str">
        <f t="shared" si="419"/>
        <v/>
      </c>
      <c r="BW432" s="433" t="str">
        <f t="shared" si="420"/>
        <v/>
      </c>
      <c r="BX432" s="434" t="str">
        <f t="shared" si="421"/>
        <v/>
      </c>
      <c r="BY432" s="205" t="str">
        <f t="shared" si="409"/>
        <v/>
      </c>
      <c r="BZ432" s="205" t="str">
        <f t="shared" si="410"/>
        <v/>
      </c>
      <c r="CA432" s="207" t="str">
        <f t="shared" si="411"/>
        <v/>
      </c>
      <c r="CB432" s="453" t="str">
        <f>IF(BY432="","",COUNTIF(BY$23:BY431,"&lt;1")+1)</f>
        <v/>
      </c>
      <c r="CC432" s="205" t="str">
        <f t="shared" si="412"/>
        <v/>
      </c>
      <c r="CD432" s="436" t="str">
        <f t="shared" si="413"/>
        <v/>
      </c>
      <c r="CE432" s="433" t="str">
        <f t="shared" si="416"/>
        <v/>
      </c>
      <c r="CF432" s="438" t="str">
        <f t="shared" si="414"/>
        <v/>
      </c>
      <c r="CG432" s="433" t="str">
        <f t="shared" si="415"/>
        <v/>
      </c>
      <c r="CH432" s="439"/>
      <c r="CI432" s="205" t="str">
        <f t="shared" si="432"/>
        <v/>
      </c>
      <c r="CJ432" s="205" t="str">
        <f t="shared" si="433"/>
        <v/>
      </c>
      <c r="CK432" s="205" t="str">
        <f>IF(OR(N432="PIPAY450",N432="PIPAY900"),MRIt(J432,M432,V432,N432),IF(N432="OGFConNEW",MRIt(H432,M432,V432,N432),IF(N432="PIOGFCPAY450",MAX(60,(0.3*J432)+35),"")))</f>
        <v/>
      </c>
      <c r="CL432" s="205" t="str">
        <f t="shared" si="434"/>
        <v/>
      </c>
      <c r="CM432" s="208">
        <f t="shared" si="435"/>
        <v>0</v>
      </c>
      <c r="CN432" s="440" t="str">
        <f>IFERROR(IF(N432="60PAY900",ADJ60x(CM432),IF(N432="75PAY450",ADJ75x(CM432),IF(N432="PIPAY900",ADJPoTthick(CM432,CL432),IF(N432="PIPAY450",ADJPoTthin(CM432,CL432),IF(N432="OGFConNEW",ADJPoTogfc(CL432),""))))),"must corr")</f>
        <v/>
      </c>
      <c r="CO432" s="441" t="str">
        <f t="shared" si="436"/>
        <v/>
      </c>
      <c r="CQ432" s="205" t="str">
        <f t="shared" si="437"/>
        <v/>
      </c>
      <c r="CR432" s="205" t="str">
        <f>IF(OR(N432="PIPAY450",N432="PIPAY900",N432="PIOGFCPAY450",N432="75OGFCPAY450"),MRIt(J432,M432,V432,N432),IF(N432="OGFConNEW",MRIt(H432,M432,V432,N432),""))</f>
        <v/>
      </c>
      <c r="CS432" s="205" t="str">
        <f t="shared" si="438"/>
        <v/>
      </c>
      <c r="CT432" s="208" t="str">
        <f t="shared" si="439"/>
        <v/>
      </c>
      <c r="CU432" s="440" t="str">
        <f>IFERROR(IF(N432="60PAY900",ADJ60x(CT432),IF(N432="75PAY450",ADJ75x(CT432),IF(N432="PIPAY900",ADJPoTthick(CT432,CS432),IF(N432="PIPAY450",ADJPoTthin(CT432,CS432),IF(N432="OGFConNEW",ADJPoTogfc(CS432),""))))),"must corr")</f>
        <v/>
      </c>
      <c r="CV432" s="442" t="str">
        <f t="shared" si="440"/>
        <v/>
      </c>
      <c r="CW432" s="443"/>
      <c r="CY432" s="207"/>
      <c r="CZ432" s="444" t="s">
        <v>1876</v>
      </c>
      <c r="DA432" s="445" t="str">
        <f>IFERROR(IF(AZ432=TRUE,corval(CO432,CV432),CO432),CZ432)</f>
        <v/>
      </c>
      <c r="DB432" s="205" t="b">
        <f t="shared" si="441"/>
        <v>0</v>
      </c>
      <c r="DC432" s="205" t="b">
        <f t="shared" si="442"/>
        <v>1</v>
      </c>
      <c r="DD432" s="205" t="b">
        <f t="shared" si="443"/>
        <v>1</v>
      </c>
      <c r="DE432" s="446" t="str">
        <f t="shared" si="444"/>
        <v/>
      </c>
      <c r="DG432" s="208" t="str">
        <f t="shared" si="445"/>
        <v/>
      </c>
      <c r="DH432" s="208">
        <f t="shared" si="446"/>
        <v>0</v>
      </c>
      <c r="DI432" s="205" t="e">
        <f t="shared" si="447"/>
        <v>#VALUE!</v>
      </c>
      <c r="DJ432" s="205" t="e">
        <f t="shared" si="448"/>
        <v>#VALUE!</v>
      </c>
      <c r="DK432" s="205" t="e">
        <f t="shared" si="449"/>
        <v>#VALUE!</v>
      </c>
      <c r="DM432" s="208">
        <f t="shared" si="450"/>
        <v>0</v>
      </c>
      <c r="DN432" s="208">
        <f t="shared" si="451"/>
        <v>0</v>
      </c>
      <c r="DO432" s="205">
        <f t="shared" si="452"/>
        <v>75</v>
      </c>
      <c r="DP432" s="205">
        <f t="shared" si="453"/>
        <v>0</v>
      </c>
      <c r="DQ432" s="446" t="e">
        <f t="shared" ca="1" si="454"/>
        <v>#NAME?</v>
      </c>
      <c r="DR432" s="446" t="e">
        <f t="shared" ca="1" si="455"/>
        <v>#NAME?</v>
      </c>
      <c r="DT432" s="208">
        <f t="shared" si="456"/>
        <v>0</v>
      </c>
      <c r="DU432" s="446" t="e">
        <f t="shared" ca="1" si="457"/>
        <v>#NAME?</v>
      </c>
      <c r="DV432" s="446" t="e">
        <f t="shared" ca="1" si="458"/>
        <v>#NAME?</v>
      </c>
    </row>
    <row r="433" spans="1:126" ht="15.75" x14ac:dyDescent="0.25">
      <c r="A433" s="448" t="str">
        <f>IFERROR(ROUNDUP(IF(OR(N433="PIPAY450",N433="PIPAY900"),MRIt(J433,M433,V433,N433),IF(N433="PIOGFCPAY450",MAX(60,(0.3*J433)+35),"")),1),"")</f>
        <v/>
      </c>
      <c r="B433" s="413">
        <v>411</v>
      </c>
      <c r="C433" s="414"/>
      <c r="D433" s="449"/>
      <c r="E433" s="416" t="str">
        <f>IF('EXIST IP'!A412="","",'EXIST IP'!A412)</f>
        <v/>
      </c>
      <c r="F433" s="450" t="str">
        <f>IF('EXIST IP'!B412="","",'EXIST IP'!B412)</f>
        <v/>
      </c>
      <c r="G433" s="450" t="str">
        <f>IF('EXIST IP'!C412="","",'EXIST IP'!C412)</f>
        <v/>
      </c>
      <c r="H433" s="418" t="str">
        <f>IF('EXIST IP'!D412="","",'EXIST IP'!D412)</f>
        <v/>
      </c>
      <c r="I433" s="451" t="str">
        <f>IF(BASELINE!D412="","",BASELINE!D412)</f>
        <v/>
      </c>
      <c r="J433" s="420"/>
      <c r="K433" s="421"/>
      <c r="L433" s="422" t="str">
        <f>IF(FINAL!D412=0,"",FINAL!D412)</f>
        <v/>
      </c>
      <c r="M433" s="421"/>
      <c r="N433" s="421"/>
      <c r="O433" s="421"/>
      <c r="P433" s="423" t="str">
        <f t="shared" si="422"/>
        <v/>
      </c>
      <c r="Q433" s="424" t="str">
        <f t="shared" si="423"/>
        <v/>
      </c>
      <c r="R433" s="456"/>
      <c r="S433" s="452" t="str">
        <f t="shared" si="399"/>
        <v/>
      </c>
      <c r="T433" s="427" t="str">
        <f>IF(OR(BASELINE!I412&gt;BASELINE!J412,FINAL!I412&gt;FINAL!J412),"M.D.","")</f>
        <v/>
      </c>
      <c r="U433" s="428" t="str">
        <f t="shared" si="424"/>
        <v/>
      </c>
      <c r="V433" s="429" t="str">
        <f t="shared" si="425"/>
        <v/>
      </c>
      <c r="W433" s="429" t="str">
        <f t="shared" si="426"/>
        <v/>
      </c>
      <c r="X433" s="430" t="str">
        <f t="shared" si="400"/>
        <v/>
      </c>
      <c r="Y433" s="429" t="str">
        <f t="shared" si="401"/>
        <v/>
      </c>
      <c r="Z433" s="429" t="str">
        <f t="shared" si="402"/>
        <v/>
      </c>
      <c r="AA433" s="429" t="str">
        <f t="shared" si="403"/>
        <v/>
      </c>
      <c r="AB433" s="429" t="str">
        <f t="shared" si="404"/>
        <v/>
      </c>
      <c r="AC433" s="429" t="str">
        <f t="shared" si="405"/>
        <v/>
      </c>
      <c r="AD433" s="429" t="str">
        <f t="shared" si="406"/>
        <v/>
      </c>
      <c r="AE433" s="429" t="str">
        <f t="shared" si="427"/>
        <v/>
      </c>
      <c r="AF433" s="429" t="str">
        <f t="shared" si="417"/>
        <v/>
      </c>
      <c r="AG433" s="429" t="str">
        <f t="shared" si="407"/>
        <v/>
      </c>
      <c r="AH433" s="429" t="str">
        <f t="shared" si="408"/>
        <v/>
      </c>
      <c r="AI433" s="431" t="str">
        <f t="shared" si="418"/>
        <v/>
      </c>
      <c r="AJ433" s="429" t="str">
        <f t="shared" si="428"/>
        <v/>
      </c>
      <c r="AK433" s="429" t="str">
        <f t="shared" si="429"/>
        <v/>
      </c>
      <c r="AL433" s="429" t="str">
        <f t="shared" si="430"/>
        <v/>
      </c>
      <c r="AM433" s="429" t="str">
        <f t="shared" si="431"/>
        <v/>
      </c>
      <c r="AN433" s="432"/>
      <c r="AO433" s="432"/>
      <c r="AP433" s="205"/>
      <c r="AQ433" s="205"/>
      <c r="AR433" s="205"/>
      <c r="AS433" s="205"/>
      <c r="AT433" s="205"/>
      <c r="AU433" s="205"/>
      <c r="AV433" s="205"/>
      <c r="AW433" s="205"/>
      <c r="AX433" s="205"/>
      <c r="AY433" s="205"/>
      <c r="AZ433" s="432"/>
      <c r="BU433" s="152">
        <v>411</v>
      </c>
      <c r="BV433" s="433" t="str">
        <f t="shared" si="419"/>
        <v/>
      </c>
      <c r="BW433" s="433" t="str">
        <f t="shared" si="420"/>
        <v/>
      </c>
      <c r="BX433" s="434" t="str">
        <f t="shared" si="421"/>
        <v/>
      </c>
      <c r="BY433" s="205" t="str">
        <f t="shared" si="409"/>
        <v/>
      </c>
      <c r="BZ433" s="205" t="str">
        <f t="shared" si="410"/>
        <v/>
      </c>
      <c r="CA433" s="207" t="str">
        <f t="shared" si="411"/>
        <v/>
      </c>
      <c r="CB433" s="453" t="str">
        <f>IF(BY433="","",COUNTIF(BY$23:BY432,"&lt;1")+1)</f>
        <v/>
      </c>
      <c r="CC433" s="205" t="str">
        <f t="shared" si="412"/>
        <v/>
      </c>
      <c r="CD433" s="436" t="str">
        <f t="shared" si="413"/>
        <v/>
      </c>
      <c r="CE433" s="433" t="str">
        <f t="shared" si="416"/>
        <v/>
      </c>
      <c r="CF433" s="438" t="str">
        <f t="shared" si="414"/>
        <v/>
      </c>
      <c r="CG433" s="433" t="str">
        <f t="shared" si="415"/>
        <v/>
      </c>
      <c r="CH433" s="439"/>
      <c r="CI433" s="205" t="str">
        <f t="shared" si="432"/>
        <v/>
      </c>
      <c r="CJ433" s="205" t="str">
        <f t="shared" si="433"/>
        <v/>
      </c>
      <c r="CK433" s="205" t="str">
        <f>IF(OR(N433="PIPAY450",N433="PIPAY900"),MRIt(J433,M433,V433,N433),IF(N433="OGFConNEW",MRIt(H433,M433,V433,N433),IF(N433="PIOGFCPAY450",MAX(60,(0.3*J433)+35),"")))</f>
        <v/>
      </c>
      <c r="CL433" s="205" t="str">
        <f t="shared" si="434"/>
        <v/>
      </c>
      <c r="CM433" s="208">
        <f t="shared" si="435"/>
        <v>0</v>
      </c>
      <c r="CN433" s="440" t="str">
        <f>IFERROR(IF(N433="60PAY900",ADJ60x(CM433),IF(N433="75PAY450",ADJ75x(CM433),IF(N433="PIPAY900",ADJPoTthick(CM433,CL433),IF(N433="PIPAY450",ADJPoTthin(CM433,CL433),IF(N433="OGFConNEW",ADJPoTogfc(CL433),""))))),"must corr")</f>
        <v/>
      </c>
      <c r="CO433" s="441" t="str">
        <f t="shared" si="436"/>
        <v/>
      </c>
      <c r="CQ433" s="205" t="str">
        <f t="shared" si="437"/>
        <v/>
      </c>
      <c r="CR433" s="205" t="str">
        <f>IF(OR(N433="PIPAY450",N433="PIPAY900",N433="PIOGFCPAY450",N433="75OGFCPAY450"),MRIt(J433,M433,V433,N433),IF(N433="OGFConNEW",MRIt(H433,M433,V433,N433),""))</f>
        <v/>
      </c>
      <c r="CS433" s="205" t="str">
        <f t="shared" si="438"/>
        <v/>
      </c>
      <c r="CT433" s="208" t="str">
        <f t="shared" si="439"/>
        <v/>
      </c>
      <c r="CU433" s="440" t="str">
        <f>IFERROR(IF(N433="60PAY900",ADJ60x(CT433),IF(N433="75PAY450",ADJ75x(CT433),IF(N433="PIPAY900",ADJPoTthick(CT433,CS433),IF(N433="PIPAY450",ADJPoTthin(CT433,CS433),IF(N433="OGFConNEW",ADJPoTogfc(CS433),""))))),"must corr")</f>
        <v/>
      </c>
      <c r="CV433" s="442" t="str">
        <f t="shared" si="440"/>
        <v/>
      </c>
      <c r="CW433" s="443"/>
      <c r="CY433" s="207"/>
      <c r="CZ433" s="444" t="s">
        <v>1876</v>
      </c>
      <c r="DA433" s="445" t="str">
        <f>IFERROR(IF(AZ433=TRUE,corval(CO433,CV433),CO433),CZ433)</f>
        <v/>
      </c>
      <c r="DB433" s="205" t="b">
        <f t="shared" si="441"/>
        <v>0</v>
      </c>
      <c r="DC433" s="205" t="b">
        <f t="shared" si="442"/>
        <v>1</v>
      </c>
      <c r="DD433" s="205" t="b">
        <f t="shared" si="443"/>
        <v>1</v>
      </c>
      <c r="DE433" s="446" t="str">
        <f t="shared" si="444"/>
        <v/>
      </c>
      <c r="DG433" s="208" t="str">
        <f t="shared" si="445"/>
        <v/>
      </c>
      <c r="DH433" s="208">
        <f t="shared" si="446"/>
        <v>0</v>
      </c>
      <c r="DI433" s="205" t="e">
        <f t="shared" si="447"/>
        <v>#VALUE!</v>
      </c>
      <c r="DJ433" s="205" t="e">
        <f t="shared" si="448"/>
        <v>#VALUE!</v>
      </c>
      <c r="DK433" s="205" t="e">
        <f t="shared" si="449"/>
        <v>#VALUE!</v>
      </c>
      <c r="DM433" s="208">
        <f t="shared" si="450"/>
        <v>0</v>
      </c>
      <c r="DN433" s="208">
        <f t="shared" si="451"/>
        <v>0</v>
      </c>
      <c r="DO433" s="205">
        <f t="shared" si="452"/>
        <v>75</v>
      </c>
      <c r="DP433" s="205">
        <f t="shared" si="453"/>
        <v>0</v>
      </c>
      <c r="DQ433" s="446" t="e">
        <f t="shared" ca="1" si="454"/>
        <v>#NAME?</v>
      </c>
      <c r="DR433" s="446" t="e">
        <f t="shared" ca="1" si="455"/>
        <v>#NAME?</v>
      </c>
      <c r="DT433" s="208">
        <f t="shared" si="456"/>
        <v>0</v>
      </c>
      <c r="DU433" s="446" t="e">
        <f t="shared" ca="1" si="457"/>
        <v>#NAME?</v>
      </c>
      <c r="DV433" s="446" t="e">
        <f t="shared" ca="1" si="458"/>
        <v>#NAME?</v>
      </c>
    </row>
    <row r="434" spans="1:126" ht="15.75" customHeight="1" thickBot="1" x14ac:dyDescent="0.3">
      <c r="A434" s="448" t="str">
        <f>IFERROR(ROUNDUP(IF(OR(N434="PIPAY450",N434="PIPAY900"),MRIt(J434,M434,V434,N434),IF(N434="PIOGFCPAY450",MAX(60,(0.3*J434)+35),"")),1),"")</f>
        <v/>
      </c>
      <c r="B434" s="413">
        <v>412</v>
      </c>
      <c r="C434" s="414"/>
      <c r="D434" s="449"/>
      <c r="E434" s="457" t="str">
        <f>IF('EXIST IP'!A413="","",'EXIST IP'!A413)</f>
        <v/>
      </c>
      <c r="F434" s="458" t="str">
        <f>IF('EXIST IP'!B413="","",'EXIST IP'!B413)</f>
        <v/>
      </c>
      <c r="G434" s="458" t="str">
        <f>IF('EXIST IP'!C413="","",'EXIST IP'!C413)</f>
        <v/>
      </c>
      <c r="H434" s="459" t="str">
        <f>IF('EXIST IP'!D413="","",'EXIST IP'!D413)</f>
        <v/>
      </c>
      <c r="I434" s="460" t="str">
        <f>IF(BASELINE!D413="","",BASELINE!D413)</f>
        <v/>
      </c>
      <c r="J434" s="420"/>
      <c r="K434" s="421"/>
      <c r="L434" s="422" t="str">
        <f>IF(FINAL!D413=0,"",FINAL!D413)</f>
        <v/>
      </c>
      <c r="M434" s="421"/>
      <c r="N434" s="421"/>
      <c r="O434" s="421"/>
      <c r="P434" s="423" t="str">
        <f t="shared" si="422"/>
        <v/>
      </c>
      <c r="Q434" s="424" t="str">
        <f t="shared" si="423"/>
        <v/>
      </c>
      <c r="R434" s="456"/>
      <c r="S434" s="452" t="str">
        <f t="shared" si="399"/>
        <v/>
      </c>
      <c r="T434" s="427" t="str">
        <f>IF(OR(BASELINE!I413&gt;BASELINE!J413,FINAL!I413&gt;FINAL!J413),"M.D.","")</f>
        <v/>
      </c>
      <c r="U434" s="428" t="str">
        <f t="shared" si="424"/>
        <v/>
      </c>
      <c r="V434" s="429" t="str">
        <f t="shared" si="425"/>
        <v/>
      </c>
      <c r="W434" s="429" t="str">
        <f t="shared" si="426"/>
        <v/>
      </c>
      <c r="X434" s="430" t="str">
        <f t="shared" si="400"/>
        <v/>
      </c>
      <c r="Y434" s="429" t="str">
        <f t="shared" si="401"/>
        <v/>
      </c>
      <c r="Z434" s="429" t="str">
        <f t="shared" si="402"/>
        <v/>
      </c>
      <c r="AA434" s="429" t="str">
        <f t="shared" si="403"/>
        <v/>
      </c>
      <c r="AB434" s="429" t="str">
        <f t="shared" si="404"/>
        <v/>
      </c>
      <c r="AC434" s="429" t="str">
        <f t="shared" si="405"/>
        <v/>
      </c>
      <c r="AD434" s="429" t="str">
        <f t="shared" si="406"/>
        <v/>
      </c>
      <c r="AE434" s="429" t="str">
        <f t="shared" si="427"/>
        <v/>
      </c>
      <c r="AF434" s="429" t="str">
        <f t="shared" si="417"/>
        <v/>
      </c>
      <c r="AG434" s="429" t="str">
        <f t="shared" si="407"/>
        <v/>
      </c>
      <c r="AH434" s="429" t="str">
        <f t="shared" si="408"/>
        <v/>
      </c>
      <c r="AI434" s="431" t="str">
        <f t="shared" si="418"/>
        <v/>
      </c>
      <c r="AJ434" s="429" t="str">
        <f t="shared" si="428"/>
        <v/>
      </c>
      <c r="AK434" s="429" t="str">
        <f t="shared" si="429"/>
        <v/>
      </c>
      <c r="AL434" s="429" t="str">
        <f t="shared" si="430"/>
        <v/>
      </c>
      <c r="AM434" s="429" t="str">
        <f t="shared" si="431"/>
        <v/>
      </c>
      <c r="AN434" s="432"/>
      <c r="AO434" s="432"/>
      <c r="AP434" s="205"/>
      <c r="AQ434" s="205"/>
      <c r="AR434" s="205"/>
      <c r="AS434" s="205"/>
      <c r="AT434" s="205"/>
      <c r="AU434" s="205"/>
      <c r="AV434" s="205"/>
      <c r="AW434" s="205"/>
      <c r="AX434" s="205"/>
      <c r="AY434" s="205"/>
      <c r="AZ434" s="432"/>
      <c r="BU434" s="152">
        <v>412</v>
      </c>
      <c r="BV434" s="433" t="str">
        <f t="shared" si="419"/>
        <v/>
      </c>
      <c r="BW434" s="433" t="str">
        <f t="shared" si="420"/>
        <v/>
      </c>
      <c r="BX434" s="434" t="str">
        <f t="shared" si="421"/>
        <v/>
      </c>
      <c r="BY434" s="205" t="str">
        <f t="shared" si="409"/>
        <v/>
      </c>
      <c r="BZ434" s="205" t="str">
        <f t="shared" si="410"/>
        <v/>
      </c>
      <c r="CA434" s="207" t="str">
        <f t="shared" si="411"/>
        <v/>
      </c>
      <c r="CB434" s="453" t="str">
        <f>IF(BY434="","",COUNTIF(BY$23:BY433,"&lt;1")+1)</f>
        <v/>
      </c>
      <c r="CC434" s="205" t="str">
        <f t="shared" si="412"/>
        <v/>
      </c>
      <c r="CD434" s="436" t="str">
        <f t="shared" si="413"/>
        <v/>
      </c>
      <c r="CE434" s="433" t="str">
        <f t="shared" si="416"/>
        <v/>
      </c>
      <c r="CF434" s="438" t="str">
        <f t="shared" si="414"/>
        <v/>
      </c>
      <c r="CG434" s="433" t="str">
        <f t="shared" si="415"/>
        <v/>
      </c>
      <c r="CH434" s="439"/>
      <c r="CI434" s="205" t="str">
        <f t="shared" si="432"/>
        <v/>
      </c>
      <c r="CJ434" s="205" t="str">
        <f t="shared" si="433"/>
        <v/>
      </c>
      <c r="CK434" s="205" t="str">
        <f>IF(OR(N434="PIPAY450",N434="PIPAY900"),MRIt(J434,M434,V434,N434),IF(N434="OGFConNEW",MRIt(H434,M434,V434,N434),IF(N434="PIOGFCPAY450",MAX(60,(0.3*J434)+35),"")))</f>
        <v/>
      </c>
      <c r="CL434" s="205" t="str">
        <f t="shared" si="434"/>
        <v/>
      </c>
      <c r="CM434" s="208">
        <f t="shared" si="435"/>
        <v>0</v>
      </c>
      <c r="CN434" s="440" t="str">
        <f>IFERROR(IF(N434="60PAY900",ADJ60x(CM434),IF(N434="75PAY450",ADJ75x(CM434),IF(N434="PIPAY900",ADJPoTthick(CM434,CL434),IF(N434="PIPAY450",ADJPoTthin(CM434,CL434),IF(N434="OGFConNEW",ADJPoTogfc(CL434),""))))),"must corr")</f>
        <v/>
      </c>
      <c r="CO434" s="441" t="str">
        <f t="shared" si="436"/>
        <v/>
      </c>
      <c r="CQ434" s="205" t="str">
        <f t="shared" si="437"/>
        <v/>
      </c>
      <c r="CR434" s="205" t="str">
        <f>IF(OR(N434="PIPAY450",N434="PIPAY900",N434="PIOGFCPAY450",N434="75OGFCPAY450"),MRIt(J434,M434,V434,N434),IF(N434="OGFConNEW",MRIt(H434,M434,V434,N434),""))</f>
        <v/>
      </c>
      <c r="CS434" s="205" t="str">
        <f t="shared" si="438"/>
        <v/>
      </c>
      <c r="CT434" s="208" t="str">
        <f t="shared" si="439"/>
        <v/>
      </c>
      <c r="CU434" s="440" t="str">
        <f>IFERROR(IF(N434="60PAY900",ADJ60x(CT434),IF(N434="75PAY450",ADJ75x(CT434),IF(N434="PIPAY900",ADJPoTthick(CT434,CS434),IF(N434="PIPAY450",ADJPoTthin(CT434,CS434),IF(N434="OGFConNEW",ADJPoTogfc(CS434),""))))),"must corr")</f>
        <v/>
      </c>
      <c r="CV434" s="442" t="str">
        <f t="shared" si="440"/>
        <v/>
      </c>
      <c r="CW434" s="443"/>
      <c r="CY434" s="207"/>
      <c r="CZ434" s="444" t="s">
        <v>1876</v>
      </c>
      <c r="DA434" s="445" t="str">
        <f>IFERROR(IF(AZ434=TRUE,corval(CO434,CV434),CO434),CZ434)</f>
        <v/>
      </c>
      <c r="DB434" s="205" t="b">
        <f t="shared" si="441"/>
        <v>0</v>
      </c>
      <c r="DC434" s="205" t="b">
        <f t="shared" si="442"/>
        <v>1</v>
      </c>
      <c r="DD434" s="205" t="b">
        <f t="shared" si="443"/>
        <v>1</v>
      </c>
      <c r="DE434" s="446" t="str">
        <f t="shared" si="444"/>
        <v/>
      </c>
      <c r="DG434" s="208" t="str">
        <f t="shared" si="445"/>
        <v/>
      </c>
      <c r="DH434" s="208">
        <f t="shared" si="446"/>
        <v>0</v>
      </c>
      <c r="DI434" s="205" t="e">
        <f t="shared" si="447"/>
        <v>#VALUE!</v>
      </c>
      <c r="DJ434" s="205" t="e">
        <f t="shared" si="448"/>
        <v>#VALUE!</v>
      </c>
      <c r="DK434" s="205" t="e">
        <f t="shared" si="449"/>
        <v>#VALUE!</v>
      </c>
      <c r="DM434" s="208">
        <f t="shared" si="450"/>
        <v>0</v>
      </c>
      <c r="DN434" s="208">
        <f t="shared" si="451"/>
        <v>0</v>
      </c>
      <c r="DO434" s="205">
        <f t="shared" si="452"/>
        <v>75</v>
      </c>
      <c r="DP434" s="205">
        <f t="shared" si="453"/>
        <v>0</v>
      </c>
      <c r="DQ434" s="446" t="e">
        <f t="shared" ca="1" si="454"/>
        <v>#NAME?</v>
      </c>
      <c r="DR434" s="446" t="e">
        <f t="shared" ca="1" si="455"/>
        <v>#NAME?</v>
      </c>
      <c r="DT434" s="208">
        <f t="shared" si="456"/>
        <v>0</v>
      </c>
      <c r="DU434" s="446" t="e">
        <f t="shared" ca="1" si="457"/>
        <v>#NAME?</v>
      </c>
      <c r="DV434" s="446" t="e">
        <f t="shared" ca="1" si="458"/>
        <v>#NAME?</v>
      </c>
    </row>
    <row r="435" spans="1:126" ht="15.75" x14ac:dyDescent="0.25">
      <c r="A435" s="448" t="str">
        <f>IFERROR(ROUNDUP(IF(OR(N435="PIPAY450",N435="PIPAY900"),MRIt(J435,M435,V435,N435),IF(N435="PIOGFCPAY450",MAX(60,(0.3*J435)+35),"")),1),"")</f>
        <v/>
      </c>
      <c r="B435" s="413">
        <v>413</v>
      </c>
      <c r="C435" s="414"/>
      <c r="D435" s="449"/>
      <c r="E435" s="416" t="str">
        <f>IF('EXIST IP'!A414="","",'EXIST IP'!A414)</f>
        <v/>
      </c>
      <c r="F435" s="450" t="str">
        <f>IF('EXIST IP'!B414="","",'EXIST IP'!B414)</f>
        <v/>
      </c>
      <c r="G435" s="450" t="str">
        <f>IF('EXIST IP'!C414="","",'EXIST IP'!C414)</f>
        <v/>
      </c>
      <c r="H435" s="418" t="str">
        <f>IF('EXIST IP'!D414="","",'EXIST IP'!D414)</f>
        <v/>
      </c>
      <c r="I435" s="451" t="str">
        <f>IF(BASELINE!D414="","",BASELINE!D414)</f>
        <v/>
      </c>
      <c r="J435" s="420"/>
      <c r="K435" s="421"/>
      <c r="L435" s="422" t="str">
        <f>IF(FINAL!D414=0,"",FINAL!D414)</f>
        <v/>
      </c>
      <c r="M435" s="421"/>
      <c r="N435" s="421"/>
      <c r="O435" s="421"/>
      <c r="P435" s="423" t="str">
        <f t="shared" si="422"/>
        <v/>
      </c>
      <c r="Q435" s="424" t="str">
        <f t="shared" si="423"/>
        <v/>
      </c>
      <c r="R435" s="456"/>
      <c r="S435" s="452" t="str">
        <f t="shared" si="399"/>
        <v/>
      </c>
      <c r="T435" s="427" t="str">
        <f>IF(OR(BASELINE!I414&gt;BASELINE!J414,FINAL!I414&gt;FINAL!J414),"M.D.","")</f>
        <v/>
      </c>
      <c r="U435" s="428" t="str">
        <f t="shared" si="424"/>
        <v/>
      </c>
      <c r="V435" s="429" t="str">
        <f t="shared" si="425"/>
        <v/>
      </c>
      <c r="W435" s="429" t="str">
        <f t="shared" si="426"/>
        <v/>
      </c>
      <c r="X435" s="430" t="str">
        <f t="shared" si="400"/>
        <v/>
      </c>
      <c r="Y435" s="429" t="str">
        <f t="shared" si="401"/>
        <v/>
      </c>
      <c r="Z435" s="429" t="str">
        <f t="shared" si="402"/>
        <v/>
      </c>
      <c r="AA435" s="429" t="str">
        <f t="shared" si="403"/>
        <v/>
      </c>
      <c r="AB435" s="429" t="str">
        <f t="shared" si="404"/>
        <v/>
      </c>
      <c r="AC435" s="429" t="str">
        <f t="shared" si="405"/>
        <v/>
      </c>
      <c r="AD435" s="429" t="str">
        <f t="shared" si="406"/>
        <v/>
      </c>
      <c r="AE435" s="429" t="str">
        <f t="shared" si="427"/>
        <v/>
      </c>
      <c r="AF435" s="429" t="str">
        <f t="shared" si="417"/>
        <v/>
      </c>
      <c r="AG435" s="429" t="str">
        <f t="shared" si="407"/>
        <v/>
      </c>
      <c r="AH435" s="429" t="str">
        <f t="shared" si="408"/>
        <v/>
      </c>
      <c r="AI435" s="431" t="str">
        <f t="shared" si="418"/>
        <v/>
      </c>
      <c r="AJ435" s="429" t="str">
        <f t="shared" si="428"/>
        <v/>
      </c>
      <c r="AK435" s="429" t="str">
        <f t="shared" si="429"/>
        <v/>
      </c>
      <c r="AL435" s="429" t="str">
        <f t="shared" si="430"/>
        <v/>
      </c>
      <c r="AM435" s="429" t="str">
        <f t="shared" si="431"/>
        <v/>
      </c>
      <c r="AN435" s="432"/>
      <c r="AO435" s="432"/>
      <c r="AP435" s="205"/>
      <c r="AQ435" s="205"/>
      <c r="AR435" s="205"/>
      <c r="AS435" s="205"/>
      <c r="AT435" s="205"/>
      <c r="AU435" s="205"/>
      <c r="AV435" s="205"/>
      <c r="AW435" s="205"/>
      <c r="AX435" s="205"/>
      <c r="AY435" s="205"/>
      <c r="AZ435" s="432"/>
      <c r="BU435" s="152">
        <v>413</v>
      </c>
      <c r="BV435" s="433" t="str">
        <f t="shared" si="419"/>
        <v/>
      </c>
      <c r="BW435" s="433" t="str">
        <f t="shared" si="420"/>
        <v/>
      </c>
      <c r="BX435" s="434" t="str">
        <f t="shared" si="421"/>
        <v/>
      </c>
      <c r="BY435" s="205" t="str">
        <f t="shared" si="409"/>
        <v/>
      </c>
      <c r="BZ435" s="205" t="str">
        <f t="shared" si="410"/>
        <v/>
      </c>
      <c r="CA435" s="207" t="str">
        <f t="shared" si="411"/>
        <v/>
      </c>
      <c r="CB435" s="453" t="str">
        <f>IF(BY435="","",COUNTIF(BY$23:BY434,"&lt;1")+1)</f>
        <v/>
      </c>
      <c r="CC435" s="205" t="str">
        <f t="shared" si="412"/>
        <v/>
      </c>
      <c r="CD435" s="436" t="str">
        <f t="shared" si="413"/>
        <v/>
      </c>
      <c r="CE435" s="433" t="str">
        <f t="shared" si="416"/>
        <v/>
      </c>
      <c r="CF435" s="438" t="str">
        <f t="shared" si="414"/>
        <v/>
      </c>
      <c r="CG435" s="433" t="str">
        <f t="shared" si="415"/>
        <v/>
      </c>
      <c r="CH435" s="439"/>
      <c r="CI435" s="205" t="str">
        <f t="shared" si="432"/>
        <v/>
      </c>
      <c r="CJ435" s="205" t="str">
        <f t="shared" si="433"/>
        <v/>
      </c>
      <c r="CK435" s="205" t="str">
        <f>IF(OR(N435="PIPAY450",N435="PIPAY900"),MRIt(J435,M435,V435,N435),IF(N435="OGFConNEW",MRIt(H435,M435,V435,N435),IF(N435="PIOGFCPAY450",MAX(60,(0.3*J435)+35),"")))</f>
        <v/>
      </c>
      <c r="CL435" s="205" t="str">
        <f t="shared" si="434"/>
        <v/>
      </c>
      <c r="CM435" s="208">
        <f t="shared" si="435"/>
        <v>0</v>
      </c>
      <c r="CN435" s="440" t="str">
        <f>IFERROR(IF(N435="60PAY900",ADJ60x(CM435),IF(N435="75PAY450",ADJ75x(CM435),IF(N435="PIPAY900",ADJPoTthick(CM435,CL435),IF(N435="PIPAY450",ADJPoTthin(CM435,CL435),IF(N435="OGFConNEW",ADJPoTogfc(CL435),""))))),"must corr")</f>
        <v/>
      </c>
      <c r="CO435" s="441" t="str">
        <f t="shared" si="436"/>
        <v/>
      </c>
      <c r="CQ435" s="205" t="str">
        <f t="shared" si="437"/>
        <v/>
      </c>
      <c r="CR435" s="205" t="str">
        <f>IF(OR(N435="PIPAY450",N435="PIPAY900",N435="PIOGFCPAY450",N435="75OGFCPAY450"),MRIt(J435,M435,V435,N435),IF(N435="OGFConNEW",MRIt(H435,M435,V435,N435),""))</f>
        <v/>
      </c>
      <c r="CS435" s="205" t="str">
        <f t="shared" si="438"/>
        <v/>
      </c>
      <c r="CT435" s="208" t="str">
        <f t="shared" si="439"/>
        <v/>
      </c>
      <c r="CU435" s="440" t="str">
        <f>IFERROR(IF(N435="60PAY900",ADJ60x(CT435),IF(N435="75PAY450",ADJ75x(CT435),IF(N435="PIPAY900",ADJPoTthick(CT435,CS435),IF(N435="PIPAY450",ADJPoTthin(CT435,CS435),IF(N435="OGFConNEW",ADJPoTogfc(CS435),""))))),"must corr")</f>
        <v/>
      </c>
      <c r="CV435" s="442" t="str">
        <f t="shared" si="440"/>
        <v/>
      </c>
      <c r="CW435" s="443"/>
      <c r="CY435" s="207"/>
      <c r="CZ435" s="444" t="s">
        <v>1876</v>
      </c>
      <c r="DA435" s="445" t="str">
        <f>IFERROR(IF(AZ435=TRUE,corval(CO435,CV435),CO435),CZ435)</f>
        <v/>
      </c>
      <c r="DB435" s="205" t="b">
        <f t="shared" si="441"/>
        <v>0</v>
      </c>
      <c r="DC435" s="205" t="b">
        <f t="shared" si="442"/>
        <v>1</v>
      </c>
      <c r="DD435" s="205" t="b">
        <f t="shared" si="443"/>
        <v>1</v>
      </c>
      <c r="DE435" s="446" t="str">
        <f t="shared" si="444"/>
        <v/>
      </c>
      <c r="DG435" s="208" t="str">
        <f t="shared" si="445"/>
        <v/>
      </c>
      <c r="DH435" s="208">
        <f t="shared" si="446"/>
        <v>0</v>
      </c>
      <c r="DI435" s="205" t="e">
        <f t="shared" si="447"/>
        <v>#VALUE!</v>
      </c>
      <c r="DJ435" s="205" t="e">
        <f t="shared" si="448"/>
        <v>#VALUE!</v>
      </c>
      <c r="DK435" s="205" t="e">
        <f t="shared" si="449"/>
        <v>#VALUE!</v>
      </c>
      <c r="DM435" s="208">
        <f t="shared" si="450"/>
        <v>0</v>
      </c>
      <c r="DN435" s="208">
        <f t="shared" si="451"/>
        <v>0</v>
      </c>
      <c r="DO435" s="205">
        <f t="shared" si="452"/>
        <v>75</v>
      </c>
      <c r="DP435" s="205">
        <f t="shared" si="453"/>
        <v>0</v>
      </c>
      <c r="DQ435" s="446" t="e">
        <f t="shared" ca="1" si="454"/>
        <v>#NAME?</v>
      </c>
      <c r="DR435" s="446" t="e">
        <f t="shared" ca="1" si="455"/>
        <v>#NAME?</v>
      </c>
      <c r="DT435" s="208">
        <f t="shared" si="456"/>
        <v>0</v>
      </c>
      <c r="DU435" s="446" t="e">
        <f t="shared" ca="1" si="457"/>
        <v>#NAME?</v>
      </c>
      <c r="DV435" s="446" t="e">
        <f t="shared" ca="1" si="458"/>
        <v>#NAME?</v>
      </c>
    </row>
    <row r="436" spans="1:126" ht="16.5" thickBot="1" x14ac:dyDescent="0.3">
      <c r="A436" s="448" t="str">
        <f>IFERROR(ROUNDUP(IF(OR(N436="PIPAY450",N436="PIPAY900"),MRIt(J436,M436,V436,N436),IF(N436="PIOGFCPAY450",MAX(60,(0.3*J436)+35),"")),1),"")</f>
        <v/>
      </c>
      <c r="B436" s="413">
        <v>414</v>
      </c>
      <c r="C436" s="414"/>
      <c r="D436" s="449"/>
      <c r="E436" s="457" t="str">
        <f>IF('EXIST IP'!A415="","",'EXIST IP'!A415)</f>
        <v/>
      </c>
      <c r="F436" s="458" t="str">
        <f>IF('EXIST IP'!B415="","",'EXIST IP'!B415)</f>
        <v/>
      </c>
      <c r="G436" s="458" t="str">
        <f>IF('EXIST IP'!C415="","",'EXIST IP'!C415)</f>
        <v/>
      </c>
      <c r="H436" s="459" t="str">
        <f>IF('EXIST IP'!D415="","",'EXIST IP'!D415)</f>
        <v/>
      </c>
      <c r="I436" s="460" t="str">
        <f>IF(BASELINE!D415="","",BASELINE!D415)</f>
        <v/>
      </c>
      <c r="J436" s="420"/>
      <c r="K436" s="421"/>
      <c r="L436" s="422" t="str">
        <f>IF(FINAL!D415=0,"",FINAL!D415)</f>
        <v/>
      </c>
      <c r="M436" s="421"/>
      <c r="N436" s="421"/>
      <c r="O436" s="421"/>
      <c r="P436" s="423" t="str">
        <f t="shared" si="422"/>
        <v/>
      </c>
      <c r="Q436" s="424" t="str">
        <f t="shared" si="423"/>
        <v/>
      </c>
      <c r="R436" s="456"/>
      <c r="S436" s="452" t="str">
        <f t="shared" si="399"/>
        <v/>
      </c>
      <c r="T436" s="427" t="str">
        <f>IF(OR(BASELINE!I415&gt;BASELINE!J415,FINAL!I415&gt;FINAL!J415),"M.D.","")</f>
        <v/>
      </c>
      <c r="U436" s="428" t="str">
        <f t="shared" si="424"/>
        <v/>
      </c>
      <c r="V436" s="429" t="str">
        <f t="shared" si="425"/>
        <v/>
      </c>
      <c r="W436" s="429" t="str">
        <f t="shared" si="426"/>
        <v/>
      </c>
      <c r="X436" s="430" t="str">
        <f t="shared" si="400"/>
        <v/>
      </c>
      <c r="Y436" s="429" t="str">
        <f t="shared" si="401"/>
        <v/>
      </c>
      <c r="Z436" s="429" t="str">
        <f t="shared" si="402"/>
        <v/>
      </c>
      <c r="AA436" s="429" t="str">
        <f t="shared" si="403"/>
        <v/>
      </c>
      <c r="AB436" s="429" t="str">
        <f t="shared" si="404"/>
        <v/>
      </c>
      <c r="AC436" s="429" t="str">
        <f t="shared" si="405"/>
        <v/>
      </c>
      <c r="AD436" s="429" t="str">
        <f t="shared" si="406"/>
        <v/>
      </c>
      <c r="AE436" s="429" t="str">
        <f t="shared" si="427"/>
        <v/>
      </c>
      <c r="AF436" s="429" t="str">
        <f t="shared" si="417"/>
        <v/>
      </c>
      <c r="AG436" s="429" t="str">
        <f t="shared" si="407"/>
        <v/>
      </c>
      <c r="AH436" s="429" t="str">
        <f t="shared" si="408"/>
        <v/>
      </c>
      <c r="AI436" s="431" t="str">
        <f t="shared" si="418"/>
        <v/>
      </c>
      <c r="AJ436" s="429" t="str">
        <f t="shared" si="428"/>
        <v/>
      </c>
      <c r="AK436" s="429" t="str">
        <f t="shared" si="429"/>
        <v/>
      </c>
      <c r="AL436" s="429" t="str">
        <f t="shared" si="430"/>
        <v/>
      </c>
      <c r="AM436" s="429" t="str">
        <f t="shared" si="431"/>
        <v/>
      </c>
      <c r="AN436" s="432"/>
      <c r="AO436" s="432"/>
      <c r="AP436" s="205"/>
      <c r="AQ436" s="205"/>
      <c r="AR436" s="205"/>
      <c r="AS436" s="205"/>
      <c r="AT436" s="205"/>
      <c r="AU436" s="205"/>
      <c r="AV436" s="205"/>
      <c r="AW436" s="205"/>
      <c r="AX436" s="205"/>
      <c r="AY436" s="205"/>
      <c r="AZ436" s="432"/>
      <c r="BU436" s="152">
        <v>414</v>
      </c>
      <c r="BV436" s="433" t="str">
        <f t="shared" si="419"/>
        <v/>
      </c>
      <c r="BW436" s="433" t="str">
        <f t="shared" si="420"/>
        <v/>
      </c>
      <c r="BX436" s="434" t="str">
        <f t="shared" si="421"/>
        <v/>
      </c>
      <c r="BY436" s="205" t="str">
        <f t="shared" si="409"/>
        <v/>
      </c>
      <c r="BZ436" s="205" t="str">
        <f t="shared" si="410"/>
        <v/>
      </c>
      <c r="CA436" s="207" t="str">
        <f t="shared" si="411"/>
        <v/>
      </c>
      <c r="CB436" s="453" t="str">
        <f>IF(BY436="","",COUNTIF(BY$23:BY435,"&lt;1")+1)</f>
        <v/>
      </c>
      <c r="CC436" s="205" t="str">
        <f t="shared" si="412"/>
        <v/>
      </c>
      <c r="CD436" s="436" t="str">
        <f t="shared" si="413"/>
        <v/>
      </c>
      <c r="CE436" s="433" t="str">
        <f t="shared" si="416"/>
        <v/>
      </c>
      <c r="CF436" s="438" t="str">
        <f t="shared" si="414"/>
        <v/>
      </c>
      <c r="CG436" s="433" t="str">
        <f t="shared" si="415"/>
        <v/>
      </c>
      <c r="CH436" s="439"/>
      <c r="CI436" s="205" t="str">
        <f t="shared" si="432"/>
        <v/>
      </c>
      <c r="CJ436" s="205" t="str">
        <f t="shared" si="433"/>
        <v/>
      </c>
      <c r="CK436" s="205" t="str">
        <f>IF(OR(N436="PIPAY450",N436="PIPAY900"),MRIt(J436,M436,V436,N436),IF(N436="OGFConNEW",MRIt(H436,M436,V436,N436),IF(N436="PIOGFCPAY450",MAX(60,(0.3*J436)+35),"")))</f>
        <v/>
      </c>
      <c r="CL436" s="205" t="str">
        <f t="shared" si="434"/>
        <v/>
      </c>
      <c r="CM436" s="208">
        <f t="shared" si="435"/>
        <v>0</v>
      </c>
      <c r="CN436" s="440" t="str">
        <f>IFERROR(IF(N436="60PAY900",ADJ60x(CM436),IF(N436="75PAY450",ADJ75x(CM436),IF(N436="PIPAY900",ADJPoTthick(CM436,CL436),IF(N436="PIPAY450",ADJPoTthin(CM436,CL436),IF(N436="OGFConNEW",ADJPoTogfc(CL436),""))))),"must corr")</f>
        <v/>
      </c>
      <c r="CO436" s="441" t="str">
        <f t="shared" si="436"/>
        <v/>
      </c>
      <c r="CQ436" s="205" t="str">
        <f t="shared" si="437"/>
        <v/>
      </c>
      <c r="CR436" s="205" t="str">
        <f>IF(OR(N436="PIPAY450",N436="PIPAY900",N436="PIOGFCPAY450",N436="75OGFCPAY450"),MRIt(J436,M436,V436,N436),IF(N436="OGFConNEW",MRIt(H436,M436,V436,N436),""))</f>
        <v/>
      </c>
      <c r="CS436" s="205" t="str">
        <f t="shared" si="438"/>
        <v/>
      </c>
      <c r="CT436" s="208" t="str">
        <f t="shared" si="439"/>
        <v/>
      </c>
      <c r="CU436" s="440" t="str">
        <f>IFERROR(IF(N436="60PAY900",ADJ60x(CT436),IF(N436="75PAY450",ADJ75x(CT436),IF(N436="PIPAY900",ADJPoTthick(CT436,CS436),IF(N436="PIPAY450",ADJPoTthin(CT436,CS436),IF(N436="OGFConNEW",ADJPoTogfc(CS436),""))))),"must corr")</f>
        <v/>
      </c>
      <c r="CV436" s="442" t="str">
        <f t="shared" si="440"/>
        <v/>
      </c>
      <c r="CW436" s="443"/>
      <c r="CY436" s="207"/>
      <c r="CZ436" s="444" t="s">
        <v>1876</v>
      </c>
      <c r="DA436" s="445" t="str">
        <f>IFERROR(IF(AZ436=TRUE,corval(CO436,CV436),CO436),CZ436)</f>
        <v/>
      </c>
      <c r="DB436" s="205" t="b">
        <f t="shared" si="441"/>
        <v>0</v>
      </c>
      <c r="DC436" s="205" t="b">
        <f t="shared" si="442"/>
        <v>1</v>
      </c>
      <c r="DD436" s="205" t="b">
        <f t="shared" si="443"/>
        <v>1</v>
      </c>
      <c r="DE436" s="446" t="str">
        <f t="shared" si="444"/>
        <v/>
      </c>
      <c r="DG436" s="208" t="str">
        <f t="shared" si="445"/>
        <v/>
      </c>
      <c r="DH436" s="208">
        <f t="shared" si="446"/>
        <v>0</v>
      </c>
      <c r="DI436" s="205" t="e">
        <f t="shared" si="447"/>
        <v>#VALUE!</v>
      </c>
      <c r="DJ436" s="205" t="e">
        <f t="shared" si="448"/>
        <v>#VALUE!</v>
      </c>
      <c r="DK436" s="205" t="e">
        <f t="shared" si="449"/>
        <v>#VALUE!</v>
      </c>
      <c r="DM436" s="208">
        <f t="shared" si="450"/>
        <v>0</v>
      </c>
      <c r="DN436" s="208">
        <f t="shared" si="451"/>
        <v>0</v>
      </c>
      <c r="DO436" s="205">
        <f t="shared" si="452"/>
        <v>75</v>
      </c>
      <c r="DP436" s="205">
        <f t="shared" si="453"/>
        <v>0</v>
      </c>
      <c r="DQ436" s="446" t="e">
        <f t="shared" ca="1" si="454"/>
        <v>#NAME?</v>
      </c>
      <c r="DR436" s="446" t="e">
        <f t="shared" ca="1" si="455"/>
        <v>#NAME?</v>
      </c>
      <c r="DT436" s="208">
        <f t="shared" si="456"/>
        <v>0</v>
      </c>
      <c r="DU436" s="446" t="e">
        <f t="shared" ca="1" si="457"/>
        <v>#NAME?</v>
      </c>
      <c r="DV436" s="446" t="e">
        <f t="shared" ca="1" si="458"/>
        <v>#NAME?</v>
      </c>
    </row>
    <row r="437" spans="1:126" ht="15" customHeight="1" x14ac:dyDescent="0.25">
      <c r="A437" s="448" t="str">
        <f>IFERROR(ROUNDUP(IF(OR(N437="PIPAY450",N437="PIPAY900"),MRIt(J437,M437,V437,N437),IF(N437="PIOGFCPAY450",MAX(60,(0.3*J437)+35),"")),1),"")</f>
        <v/>
      </c>
      <c r="B437" s="413">
        <v>415</v>
      </c>
      <c r="C437" s="414"/>
      <c r="D437" s="449"/>
      <c r="E437" s="416" t="str">
        <f>IF('EXIST IP'!A416="","",'EXIST IP'!A416)</f>
        <v/>
      </c>
      <c r="F437" s="450" t="str">
        <f>IF('EXIST IP'!B416="","",'EXIST IP'!B416)</f>
        <v/>
      </c>
      <c r="G437" s="450" t="str">
        <f>IF('EXIST IP'!C416="","",'EXIST IP'!C416)</f>
        <v/>
      </c>
      <c r="H437" s="418" t="str">
        <f>IF('EXIST IP'!D416="","",'EXIST IP'!D416)</f>
        <v/>
      </c>
      <c r="I437" s="451" t="str">
        <f>IF(BASELINE!D416="","",BASELINE!D416)</f>
        <v/>
      </c>
      <c r="J437" s="420"/>
      <c r="K437" s="421"/>
      <c r="L437" s="422" t="str">
        <f>IF(FINAL!D416=0,"",FINAL!D416)</f>
        <v/>
      </c>
      <c r="M437" s="421"/>
      <c r="N437" s="421"/>
      <c r="O437" s="421"/>
      <c r="P437" s="423" t="str">
        <f t="shared" si="422"/>
        <v/>
      </c>
      <c r="Q437" s="424" t="str">
        <f t="shared" si="423"/>
        <v/>
      </c>
      <c r="R437" s="456"/>
      <c r="S437" s="452" t="str">
        <f t="shared" si="399"/>
        <v/>
      </c>
      <c r="T437" s="427" t="str">
        <f>IF(OR(BASELINE!I416&gt;BASELINE!J416,FINAL!I416&gt;FINAL!J416),"M.D.","")</f>
        <v/>
      </c>
      <c r="U437" s="428" t="str">
        <f t="shared" si="424"/>
        <v/>
      </c>
      <c r="V437" s="429" t="str">
        <f t="shared" si="425"/>
        <v/>
      </c>
      <c r="W437" s="429" t="str">
        <f t="shared" si="426"/>
        <v/>
      </c>
      <c r="X437" s="430" t="str">
        <f t="shared" si="400"/>
        <v/>
      </c>
      <c r="Y437" s="429" t="str">
        <f t="shared" si="401"/>
        <v/>
      </c>
      <c r="Z437" s="429" t="str">
        <f t="shared" si="402"/>
        <v/>
      </c>
      <c r="AA437" s="429" t="str">
        <f t="shared" si="403"/>
        <v/>
      </c>
      <c r="AB437" s="429" t="str">
        <f t="shared" si="404"/>
        <v/>
      </c>
      <c r="AC437" s="429" t="str">
        <f t="shared" si="405"/>
        <v/>
      </c>
      <c r="AD437" s="429" t="str">
        <f t="shared" si="406"/>
        <v/>
      </c>
      <c r="AE437" s="429" t="str">
        <f t="shared" si="427"/>
        <v/>
      </c>
      <c r="AF437" s="429" t="str">
        <f t="shared" si="417"/>
        <v/>
      </c>
      <c r="AG437" s="429" t="str">
        <f t="shared" si="407"/>
        <v/>
      </c>
      <c r="AH437" s="429" t="str">
        <f t="shared" si="408"/>
        <v/>
      </c>
      <c r="AI437" s="431" t="str">
        <f t="shared" si="418"/>
        <v/>
      </c>
      <c r="AJ437" s="429" t="str">
        <f t="shared" si="428"/>
        <v/>
      </c>
      <c r="AK437" s="429" t="str">
        <f t="shared" si="429"/>
        <v/>
      </c>
      <c r="AL437" s="429" t="str">
        <f t="shared" si="430"/>
        <v/>
      </c>
      <c r="AM437" s="429" t="str">
        <f t="shared" si="431"/>
        <v/>
      </c>
      <c r="AN437" s="432"/>
      <c r="AO437" s="432"/>
      <c r="AP437" s="205"/>
      <c r="AQ437" s="205"/>
      <c r="AR437" s="205"/>
      <c r="AS437" s="205"/>
      <c r="AT437" s="205"/>
      <c r="AU437" s="205"/>
      <c r="AV437" s="205"/>
      <c r="AW437" s="205"/>
      <c r="AX437" s="205"/>
      <c r="AY437" s="205"/>
      <c r="AZ437" s="432"/>
      <c r="BU437" s="152">
        <v>415</v>
      </c>
      <c r="BV437" s="433" t="str">
        <f t="shared" si="419"/>
        <v/>
      </c>
      <c r="BW437" s="433" t="str">
        <f t="shared" si="420"/>
        <v/>
      </c>
      <c r="BX437" s="434" t="str">
        <f t="shared" si="421"/>
        <v/>
      </c>
      <c r="BY437" s="205" t="str">
        <f t="shared" si="409"/>
        <v/>
      </c>
      <c r="BZ437" s="205" t="str">
        <f t="shared" si="410"/>
        <v/>
      </c>
      <c r="CA437" s="207" t="str">
        <f t="shared" si="411"/>
        <v/>
      </c>
      <c r="CB437" s="453" t="str">
        <f>IF(BY437="","",COUNTIF(BY$23:BY436,"&lt;1")+1)</f>
        <v/>
      </c>
      <c r="CC437" s="205" t="str">
        <f t="shared" si="412"/>
        <v/>
      </c>
      <c r="CD437" s="436" t="str">
        <f t="shared" si="413"/>
        <v/>
      </c>
      <c r="CE437" s="433" t="str">
        <f t="shared" si="416"/>
        <v/>
      </c>
      <c r="CF437" s="438" t="str">
        <f t="shared" si="414"/>
        <v/>
      </c>
      <c r="CG437" s="433" t="str">
        <f t="shared" si="415"/>
        <v/>
      </c>
      <c r="CH437" s="439"/>
      <c r="CI437" s="205" t="str">
        <f t="shared" si="432"/>
        <v/>
      </c>
      <c r="CJ437" s="205" t="str">
        <f t="shared" si="433"/>
        <v/>
      </c>
      <c r="CK437" s="205" t="str">
        <f>IF(OR(N437="PIPAY450",N437="PIPAY900"),MRIt(J437,M437,V437,N437),IF(N437="OGFConNEW",MRIt(H437,M437,V437,N437),IF(N437="PIOGFCPAY450",MAX(60,(0.3*J437)+35),"")))</f>
        <v/>
      </c>
      <c r="CL437" s="205" t="str">
        <f t="shared" si="434"/>
        <v/>
      </c>
      <c r="CM437" s="208">
        <f t="shared" si="435"/>
        <v>0</v>
      </c>
      <c r="CN437" s="440" t="str">
        <f>IFERROR(IF(N437="60PAY900",ADJ60x(CM437),IF(N437="75PAY450",ADJ75x(CM437),IF(N437="PIPAY900",ADJPoTthick(CM437,CL437),IF(N437="PIPAY450",ADJPoTthin(CM437,CL437),IF(N437="OGFConNEW",ADJPoTogfc(CL437),""))))),"must corr")</f>
        <v/>
      </c>
      <c r="CO437" s="441" t="str">
        <f t="shared" si="436"/>
        <v/>
      </c>
      <c r="CQ437" s="205" t="str">
        <f t="shared" si="437"/>
        <v/>
      </c>
      <c r="CR437" s="205" t="str">
        <f>IF(OR(N437="PIPAY450",N437="PIPAY900",N437="PIOGFCPAY450",N437="75OGFCPAY450"),MRIt(J437,M437,V437,N437),IF(N437="OGFConNEW",MRIt(H437,M437,V437,N437),""))</f>
        <v/>
      </c>
      <c r="CS437" s="205" t="str">
        <f t="shared" si="438"/>
        <v/>
      </c>
      <c r="CT437" s="208" t="str">
        <f t="shared" si="439"/>
        <v/>
      </c>
      <c r="CU437" s="440" t="str">
        <f>IFERROR(IF(N437="60PAY900",ADJ60x(CT437),IF(N437="75PAY450",ADJ75x(CT437),IF(N437="PIPAY900",ADJPoTthick(CT437,CS437),IF(N437="PIPAY450",ADJPoTthin(CT437,CS437),IF(N437="OGFConNEW",ADJPoTogfc(CS437),""))))),"must corr")</f>
        <v/>
      </c>
      <c r="CV437" s="442" t="str">
        <f t="shared" si="440"/>
        <v/>
      </c>
      <c r="CW437" s="443"/>
      <c r="CY437" s="207"/>
      <c r="CZ437" s="444" t="s">
        <v>1876</v>
      </c>
      <c r="DA437" s="445" t="str">
        <f>IFERROR(IF(AZ437=TRUE,corval(CO437,CV437),CO437),CZ437)</f>
        <v/>
      </c>
      <c r="DB437" s="205" t="b">
        <f t="shared" si="441"/>
        <v>0</v>
      </c>
      <c r="DC437" s="205" t="b">
        <f t="shared" si="442"/>
        <v>1</v>
      </c>
      <c r="DD437" s="205" t="b">
        <f t="shared" si="443"/>
        <v>1</v>
      </c>
      <c r="DE437" s="446" t="str">
        <f t="shared" si="444"/>
        <v/>
      </c>
      <c r="DG437" s="208" t="str">
        <f t="shared" si="445"/>
        <v/>
      </c>
      <c r="DH437" s="208">
        <f t="shared" si="446"/>
        <v>0</v>
      </c>
      <c r="DI437" s="205" t="e">
        <f t="shared" si="447"/>
        <v>#VALUE!</v>
      </c>
      <c r="DJ437" s="205" t="e">
        <f t="shared" si="448"/>
        <v>#VALUE!</v>
      </c>
      <c r="DK437" s="205" t="e">
        <f t="shared" si="449"/>
        <v>#VALUE!</v>
      </c>
      <c r="DM437" s="208">
        <f t="shared" si="450"/>
        <v>0</v>
      </c>
      <c r="DN437" s="208">
        <f t="shared" si="451"/>
        <v>0</v>
      </c>
      <c r="DO437" s="205">
        <f t="shared" si="452"/>
        <v>75</v>
      </c>
      <c r="DP437" s="205">
        <f t="shared" si="453"/>
        <v>0</v>
      </c>
      <c r="DQ437" s="446" t="e">
        <f t="shared" ca="1" si="454"/>
        <v>#NAME?</v>
      </c>
      <c r="DR437" s="446" t="e">
        <f t="shared" ca="1" si="455"/>
        <v>#NAME?</v>
      </c>
      <c r="DT437" s="208">
        <f t="shared" si="456"/>
        <v>0</v>
      </c>
      <c r="DU437" s="446" t="e">
        <f t="shared" ca="1" si="457"/>
        <v>#NAME?</v>
      </c>
      <c r="DV437" s="446" t="e">
        <f t="shared" ca="1" si="458"/>
        <v>#NAME?</v>
      </c>
    </row>
    <row r="438" spans="1:126" ht="16.5" thickBot="1" x14ac:dyDescent="0.3">
      <c r="A438" s="448" t="str">
        <f>IFERROR(ROUNDUP(IF(OR(N438="PIPAY450",N438="PIPAY900"),MRIt(J438,M438,V438,N438),IF(N438="PIOGFCPAY450",MAX(60,(0.3*J438)+35),"")),1),"")</f>
        <v/>
      </c>
      <c r="B438" s="413">
        <v>416</v>
      </c>
      <c r="C438" s="414"/>
      <c r="D438" s="449"/>
      <c r="E438" s="457" t="str">
        <f>IF('EXIST IP'!A417="","",'EXIST IP'!A417)</f>
        <v/>
      </c>
      <c r="F438" s="458" t="str">
        <f>IF('EXIST IP'!B417="","",'EXIST IP'!B417)</f>
        <v/>
      </c>
      <c r="G438" s="458" t="str">
        <f>IF('EXIST IP'!C417="","",'EXIST IP'!C417)</f>
        <v/>
      </c>
      <c r="H438" s="459" t="str">
        <f>IF('EXIST IP'!D417="","",'EXIST IP'!D417)</f>
        <v/>
      </c>
      <c r="I438" s="460" t="str">
        <f>IF(BASELINE!D417="","",BASELINE!D417)</f>
        <v/>
      </c>
      <c r="J438" s="420"/>
      <c r="K438" s="421"/>
      <c r="L438" s="422" t="str">
        <f>IF(FINAL!D417=0,"",FINAL!D417)</f>
        <v/>
      </c>
      <c r="M438" s="421"/>
      <c r="N438" s="421"/>
      <c r="O438" s="421"/>
      <c r="P438" s="423" t="str">
        <f t="shared" si="422"/>
        <v/>
      </c>
      <c r="Q438" s="424" t="str">
        <f t="shared" si="423"/>
        <v/>
      </c>
      <c r="R438" s="456"/>
      <c r="S438" s="452" t="str">
        <f t="shared" si="399"/>
        <v/>
      </c>
      <c r="T438" s="427" t="str">
        <f>IF(OR(BASELINE!I417&gt;BASELINE!J417,FINAL!I417&gt;FINAL!J417),"M.D.","")</f>
        <v/>
      </c>
      <c r="U438" s="428" t="str">
        <f t="shared" si="424"/>
        <v/>
      </c>
      <c r="V438" s="429" t="str">
        <f t="shared" si="425"/>
        <v/>
      </c>
      <c r="W438" s="429" t="str">
        <f t="shared" si="426"/>
        <v/>
      </c>
      <c r="X438" s="430" t="str">
        <f t="shared" si="400"/>
        <v/>
      </c>
      <c r="Y438" s="429" t="str">
        <f t="shared" si="401"/>
        <v/>
      </c>
      <c r="Z438" s="429" t="str">
        <f t="shared" si="402"/>
        <v/>
      </c>
      <c r="AA438" s="429" t="str">
        <f t="shared" si="403"/>
        <v/>
      </c>
      <c r="AB438" s="429" t="str">
        <f t="shared" si="404"/>
        <v/>
      </c>
      <c r="AC438" s="429" t="str">
        <f t="shared" si="405"/>
        <v/>
      </c>
      <c r="AD438" s="429" t="str">
        <f t="shared" si="406"/>
        <v/>
      </c>
      <c r="AE438" s="429" t="str">
        <f t="shared" si="427"/>
        <v/>
      </c>
      <c r="AF438" s="429" t="str">
        <f t="shared" si="417"/>
        <v/>
      </c>
      <c r="AG438" s="429" t="str">
        <f t="shared" si="407"/>
        <v/>
      </c>
      <c r="AH438" s="429" t="str">
        <f t="shared" si="408"/>
        <v/>
      </c>
      <c r="AI438" s="431" t="str">
        <f t="shared" si="418"/>
        <v/>
      </c>
      <c r="AJ438" s="429" t="str">
        <f t="shared" si="428"/>
        <v/>
      </c>
      <c r="AK438" s="429" t="str">
        <f t="shared" si="429"/>
        <v/>
      </c>
      <c r="AL438" s="429" t="str">
        <f t="shared" si="430"/>
        <v/>
      </c>
      <c r="AM438" s="429" t="str">
        <f t="shared" si="431"/>
        <v/>
      </c>
      <c r="AN438" s="432"/>
      <c r="AO438" s="432"/>
      <c r="AP438" s="205"/>
      <c r="AQ438" s="205"/>
      <c r="AR438" s="205"/>
      <c r="AS438" s="205"/>
      <c r="AT438" s="205"/>
      <c r="AU438" s="205"/>
      <c r="AV438" s="205"/>
      <c r="AW438" s="205"/>
      <c r="AX438" s="205"/>
      <c r="AY438" s="205"/>
      <c r="AZ438" s="432"/>
      <c r="BU438" s="152">
        <v>416</v>
      </c>
      <c r="BV438" s="433" t="str">
        <f t="shared" si="419"/>
        <v/>
      </c>
      <c r="BW438" s="433" t="str">
        <f t="shared" si="420"/>
        <v/>
      </c>
      <c r="BX438" s="434" t="str">
        <f t="shared" si="421"/>
        <v/>
      </c>
      <c r="BY438" s="205" t="str">
        <f t="shared" si="409"/>
        <v/>
      </c>
      <c r="BZ438" s="205" t="str">
        <f t="shared" si="410"/>
        <v/>
      </c>
      <c r="CA438" s="207" t="str">
        <f t="shared" si="411"/>
        <v/>
      </c>
      <c r="CB438" s="453" t="str">
        <f>IF(BY438="","",COUNTIF(BY$23:BY437,"&lt;1")+1)</f>
        <v/>
      </c>
      <c r="CC438" s="205" t="str">
        <f t="shared" si="412"/>
        <v/>
      </c>
      <c r="CD438" s="436" t="str">
        <f t="shared" si="413"/>
        <v/>
      </c>
      <c r="CE438" s="433" t="str">
        <f t="shared" si="416"/>
        <v/>
      </c>
      <c r="CF438" s="438" t="str">
        <f t="shared" si="414"/>
        <v/>
      </c>
      <c r="CG438" s="433" t="str">
        <f t="shared" si="415"/>
        <v/>
      </c>
      <c r="CH438" s="439"/>
      <c r="CI438" s="205" t="str">
        <f t="shared" si="432"/>
        <v/>
      </c>
      <c r="CJ438" s="205" t="str">
        <f t="shared" si="433"/>
        <v/>
      </c>
      <c r="CK438" s="205" t="str">
        <f>IF(OR(N438="PIPAY450",N438="PIPAY900"),MRIt(J438,M438,V438,N438),IF(N438="OGFConNEW",MRIt(H438,M438,V438,N438),IF(N438="PIOGFCPAY450",MAX(60,(0.3*J438)+35),"")))</f>
        <v/>
      </c>
      <c r="CL438" s="205" t="str">
        <f t="shared" si="434"/>
        <v/>
      </c>
      <c r="CM438" s="208">
        <f t="shared" si="435"/>
        <v>0</v>
      </c>
      <c r="CN438" s="440" t="str">
        <f>IFERROR(IF(N438="60PAY900",ADJ60x(CM438),IF(N438="75PAY450",ADJ75x(CM438),IF(N438="PIPAY900",ADJPoTthick(CM438,CL438),IF(N438="PIPAY450",ADJPoTthin(CM438,CL438),IF(N438="OGFConNEW",ADJPoTogfc(CL438),""))))),"must corr")</f>
        <v/>
      </c>
      <c r="CO438" s="441" t="str">
        <f t="shared" si="436"/>
        <v/>
      </c>
      <c r="CQ438" s="205" t="str">
        <f t="shared" si="437"/>
        <v/>
      </c>
      <c r="CR438" s="205" t="str">
        <f>IF(OR(N438="PIPAY450",N438="PIPAY900",N438="PIOGFCPAY450",N438="75OGFCPAY450"),MRIt(J438,M438,V438,N438),IF(N438="OGFConNEW",MRIt(H438,M438,V438,N438),""))</f>
        <v/>
      </c>
      <c r="CS438" s="205" t="str">
        <f t="shared" si="438"/>
        <v/>
      </c>
      <c r="CT438" s="208" t="str">
        <f t="shared" si="439"/>
        <v/>
      </c>
      <c r="CU438" s="440" t="str">
        <f>IFERROR(IF(N438="60PAY900",ADJ60x(CT438),IF(N438="75PAY450",ADJ75x(CT438),IF(N438="PIPAY900",ADJPoTthick(CT438,CS438),IF(N438="PIPAY450",ADJPoTthin(CT438,CS438),IF(N438="OGFConNEW",ADJPoTogfc(CS438),""))))),"must corr")</f>
        <v/>
      </c>
      <c r="CV438" s="442" t="str">
        <f t="shared" si="440"/>
        <v/>
      </c>
      <c r="CW438" s="443"/>
      <c r="CY438" s="207"/>
      <c r="CZ438" s="444" t="s">
        <v>1876</v>
      </c>
      <c r="DA438" s="445" t="str">
        <f>IFERROR(IF(AZ438=TRUE,corval(CO438,CV438),CO438),CZ438)</f>
        <v/>
      </c>
      <c r="DB438" s="205" t="b">
        <f t="shared" si="441"/>
        <v>0</v>
      </c>
      <c r="DC438" s="205" t="b">
        <f t="shared" si="442"/>
        <v>1</v>
      </c>
      <c r="DD438" s="205" t="b">
        <f t="shared" si="443"/>
        <v>1</v>
      </c>
      <c r="DE438" s="446" t="str">
        <f t="shared" si="444"/>
        <v/>
      </c>
      <c r="DG438" s="208" t="str">
        <f t="shared" si="445"/>
        <v/>
      </c>
      <c r="DH438" s="208">
        <f t="shared" si="446"/>
        <v>0</v>
      </c>
      <c r="DI438" s="205" t="e">
        <f t="shared" si="447"/>
        <v>#VALUE!</v>
      </c>
      <c r="DJ438" s="205" t="e">
        <f t="shared" si="448"/>
        <v>#VALUE!</v>
      </c>
      <c r="DK438" s="205" t="e">
        <f t="shared" si="449"/>
        <v>#VALUE!</v>
      </c>
      <c r="DM438" s="208">
        <f t="shared" si="450"/>
        <v>0</v>
      </c>
      <c r="DN438" s="208">
        <f t="shared" si="451"/>
        <v>0</v>
      </c>
      <c r="DO438" s="205">
        <f t="shared" si="452"/>
        <v>75</v>
      </c>
      <c r="DP438" s="205">
        <f t="shared" si="453"/>
        <v>0</v>
      </c>
      <c r="DQ438" s="446" t="e">
        <f t="shared" ca="1" si="454"/>
        <v>#NAME?</v>
      </c>
      <c r="DR438" s="446" t="e">
        <f t="shared" ca="1" si="455"/>
        <v>#NAME?</v>
      </c>
      <c r="DT438" s="208">
        <f t="shared" si="456"/>
        <v>0</v>
      </c>
      <c r="DU438" s="446" t="e">
        <f t="shared" ca="1" si="457"/>
        <v>#NAME?</v>
      </c>
      <c r="DV438" s="446" t="e">
        <f t="shared" ca="1" si="458"/>
        <v>#NAME?</v>
      </c>
    </row>
    <row r="439" spans="1:126" ht="15.75" x14ac:dyDescent="0.25">
      <c r="A439" s="448" t="str">
        <f>IFERROR(ROUNDUP(IF(OR(N439="PIPAY450",N439="PIPAY900"),MRIt(J439,M439,V439,N439),IF(N439="PIOGFCPAY450",MAX(60,(0.3*J439)+35),"")),1),"")</f>
        <v/>
      </c>
      <c r="B439" s="413">
        <v>417</v>
      </c>
      <c r="C439" s="414"/>
      <c r="D439" s="449"/>
      <c r="E439" s="416" t="str">
        <f>IF('EXIST IP'!A418="","",'EXIST IP'!A418)</f>
        <v/>
      </c>
      <c r="F439" s="450" t="str">
        <f>IF('EXIST IP'!B418="","",'EXIST IP'!B418)</f>
        <v/>
      </c>
      <c r="G439" s="450" t="str">
        <f>IF('EXIST IP'!C418="","",'EXIST IP'!C418)</f>
        <v/>
      </c>
      <c r="H439" s="418" t="str">
        <f>IF('EXIST IP'!D418="","",'EXIST IP'!D418)</f>
        <v/>
      </c>
      <c r="I439" s="451" t="str">
        <f>IF(BASELINE!D418="","",BASELINE!D418)</f>
        <v/>
      </c>
      <c r="J439" s="420"/>
      <c r="K439" s="421"/>
      <c r="L439" s="422" t="str">
        <f>IF(FINAL!D418=0,"",FINAL!D418)</f>
        <v/>
      </c>
      <c r="M439" s="421"/>
      <c r="N439" s="421"/>
      <c r="O439" s="421"/>
      <c r="P439" s="423" t="str">
        <f t="shared" si="422"/>
        <v/>
      </c>
      <c r="Q439" s="424" t="str">
        <f t="shared" si="423"/>
        <v/>
      </c>
      <c r="R439" s="456"/>
      <c r="S439" s="452" t="str">
        <f t="shared" si="399"/>
        <v/>
      </c>
      <c r="T439" s="427" t="str">
        <f>IF(OR(BASELINE!I418&gt;BASELINE!J418,FINAL!I418&gt;FINAL!J418),"M.D.","")</f>
        <v/>
      </c>
      <c r="U439" s="428" t="str">
        <f t="shared" si="424"/>
        <v/>
      </c>
      <c r="V439" s="429" t="str">
        <f t="shared" si="425"/>
        <v/>
      </c>
      <c r="W439" s="429" t="str">
        <f t="shared" si="426"/>
        <v/>
      </c>
      <c r="X439" s="430" t="str">
        <f t="shared" si="400"/>
        <v/>
      </c>
      <c r="Y439" s="429" t="str">
        <f t="shared" si="401"/>
        <v/>
      </c>
      <c r="Z439" s="429" t="str">
        <f t="shared" si="402"/>
        <v/>
      </c>
      <c r="AA439" s="429" t="str">
        <f t="shared" si="403"/>
        <v/>
      </c>
      <c r="AB439" s="429" t="str">
        <f t="shared" si="404"/>
        <v/>
      </c>
      <c r="AC439" s="429" t="str">
        <f t="shared" si="405"/>
        <v/>
      </c>
      <c r="AD439" s="429" t="str">
        <f t="shared" si="406"/>
        <v/>
      </c>
      <c r="AE439" s="429" t="str">
        <f t="shared" si="427"/>
        <v/>
      </c>
      <c r="AF439" s="429" t="str">
        <f t="shared" si="417"/>
        <v/>
      </c>
      <c r="AG439" s="429" t="str">
        <f t="shared" si="407"/>
        <v/>
      </c>
      <c r="AH439" s="429" t="str">
        <f t="shared" si="408"/>
        <v/>
      </c>
      <c r="AI439" s="431" t="str">
        <f t="shared" si="418"/>
        <v/>
      </c>
      <c r="AJ439" s="429" t="str">
        <f t="shared" si="428"/>
        <v/>
      </c>
      <c r="AK439" s="429" t="str">
        <f t="shared" si="429"/>
        <v/>
      </c>
      <c r="AL439" s="429" t="str">
        <f t="shared" si="430"/>
        <v/>
      </c>
      <c r="AM439" s="429" t="str">
        <f t="shared" si="431"/>
        <v/>
      </c>
      <c r="AN439" s="432"/>
      <c r="AO439" s="432"/>
      <c r="AP439" s="205"/>
      <c r="AQ439" s="205"/>
      <c r="AR439" s="205"/>
      <c r="AS439" s="205"/>
      <c r="AT439" s="205"/>
      <c r="AU439" s="205"/>
      <c r="AV439" s="205"/>
      <c r="AW439" s="205"/>
      <c r="AX439" s="205"/>
      <c r="AY439" s="205"/>
      <c r="AZ439" s="432"/>
      <c r="BU439" s="152">
        <v>417</v>
      </c>
      <c r="BV439" s="433" t="str">
        <f t="shared" si="419"/>
        <v/>
      </c>
      <c r="BW439" s="433" t="str">
        <f t="shared" si="420"/>
        <v/>
      </c>
      <c r="BX439" s="434" t="str">
        <f t="shared" si="421"/>
        <v/>
      </c>
      <c r="BY439" s="205" t="str">
        <f t="shared" si="409"/>
        <v/>
      </c>
      <c r="BZ439" s="205" t="str">
        <f t="shared" si="410"/>
        <v/>
      </c>
      <c r="CA439" s="207" t="str">
        <f t="shared" si="411"/>
        <v/>
      </c>
      <c r="CB439" s="453" t="str">
        <f>IF(BY439="","",COUNTIF(BY$23:BY438,"&lt;1")+1)</f>
        <v/>
      </c>
      <c r="CC439" s="205" t="str">
        <f t="shared" si="412"/>
        <v/>
      </c>
      <c r="CD439" s="436" t="str">
        <f t="shared" si="413"/>
        <v/>
      </c>
      <c r="CE439" s="433" t="str">
        <f t="shared" si="416"/>
        <v/>
      </c>
      <c r="CF439" s="438" t="str">
        <f t="shared" si="414"/>
        <v/>
      </c>
      <c r="CG439" s="433" t="str">
        <f t="shared" si="415"/>
        <v/>
      </c>
      <c r="CH439" s="439"/>
      <c r="CI439" s="205" t="str">
        <f t="shared" si="432"/>
        <v/>
      </c>
      <c r="CJ439" s="205" t="str">
        <f t="shared" si="433"/>
        <v/>
      </c>
      <c r="CK439" s="205" t="str">
        <f>IF(OR(N439="PIPAY450",N439="PIPAY900"),MRIt(J439,M439,V439,N439),IF(N439="OGFConNEW",MRIt(H439,M439,V439,N439),IF(N439="PIOGFCPAY450",MAX(60,(0.3*J439)+35),"")))</f>
        <v/>
      </c>
      <c r="CL439" s="205" t="str">
        <f t="shared" si="434"/>
        <v/>
      </c>
      <c r="CM439" s="208">
        <f t="shared" si="435"/>
        <v>0</v>
      </c>
      <c r="CN439" s="440" t="str">
        <f>IFERROR(IF(N439="60PAY900",ADJ60x(CM439),IF(N439="75PAY450",ADJ75x(CM439),IF(N439="PIPAY900",ADJPoTthick(CM439,CL439),IF(N439="PIPAY450",ADJPoTthin(CM439,CL439),IF(N439="OGFConNEW",ADJPoTogfc(CL439),""))))),"must corr")</f>
        <v/>
      </c>
      <c r="CO439" s="441" t="str">
        <f t="shared" si="436"/>
        <v/>
      </c>
      <c r="CQ439" s="205" t="str">
        <f t="shared" si="437"/>
        <v/>
      </c>
      <c r="CR439" s="205" t="str">
        <f>IF(OR(N439="PIPAY450",N439="PIPAY900",N439="PIOGFCPAY450",N439="75OGFCPAY450"),MRIt(J439,M439,V439,N439),IF(N439="OGFConNEW",MRIt(H439,M439,V439,N439),""))</f>
        <v/>
      </c>
      <c r="CS439" s="205" t="str">
        <f t="shared" si="438"/>
        <v/>
      </c>
      <c r="CT439" s="208" t="str">
        <f t="shared" si="439"/>
        <v/>
      </c>
      <c r="CU439" s="440" t="str">
        <f>IFERROR(IF(N439="60PAY900",ADJ60x(CT439),IF(N439="75PAY450",ADJ75x(CT439),IF(N439="PIPAY900",ADJPoTthick(CT439,CS439),IF(N439="PIPAY450",ADJPoTthin(CT439,CS439),IF(N439="OGFConNEW",ADJPoTogfc(CS439),""))))),"must corr")</f>
        <v/>
      </c>
      <c r="CV439" s="442" t="str">
        <f t="shared" si="440"/>
        <v/>
      </c>
      <c r="CW439" s="443"/>
      <c r="CY439" s="207"/>
      <c r="CZ439" s="444" t="s">
        <v>1876</v>
      </c>
      <c r="DA439" s="445" t="str">
        <f>IFERROR(IF(AZ439=TRUE,corval(CO439,CV439),CO439),CZ439)</f>
        <v/>
      </c>
      <c r="DB439" s="205" t="b">
        <f t="shared" si="441"/>
        <v>0</v>
      </c>
      <c r="DC439" s="205" t="b">
        <f t="shared" si="442"/>
        <v>1</v>
      </c>
      <c r="DD439" s="205" t="b">
        <f t="shared" si="443"/>
        <v>1</v>
      </c>
      <c r="DE439" s="446" t="str">
        <f t="shared" si="444"/>
        <v/>
      </c>
      <c r="DG439" s="208" t="str">
        <f t="shared" si="445"/>
        <v/>
      </c>
      <c r="DH439" s="208">
        <f t="shared" si="446"/>
        <v>0</v>
      </c>
      <c r="DI439" s="205" t="e">
        <f t="shared" si="447"/>
        <v>#VALUE!</v>
      </c>
      <c r="DJ439" s="205" t="e">
        <f t="shared" si="448"/>
        <v>#VALUE!</v>
      </c>
      <c r="DK439" s="205" t="e">
        <f t="shared" si="449"/>
        <v>#VALUE!</v>
      </c>
      <c r="DM439" s="208">
        <f t="shared" si="450"/>
        <v>0</v>
      </c>
      <c r="DN439" s="208">
        <f t="shared" si="451"/>
        <v>0</v>
      </c>
      <c r="DO439" s="205">
        <f t="shared" si="452"/>
        <v>75</v>
      </c>
      <c r="DP439" s="205">
        <f t="shared" si="453"/>
        <v>0</v>
      </c>
      <c r="DQ439" s="446" t="e">
        <f t="shared" ca="1" si="454"/>
        <v>#NAME?</v>
      </c>
      <c r="DR439" s="446" t="e">
        <f t="shared" ca="1" si="455"/>
        <v>#NAME?</v>
      </c>
      <c r="DT439" s="208">
        <f t="shared" si="456"/>
        <v>0</v>
      </c>
      <c r="DU439" s="446" t="e">
        <f t="shared" ca="1" si="457"/>
        <v>#NAME?</v>
      </c>
      <c r="DV439" s="446" t="e">
        <f t="shared" ca="1" si="458"/>
        <v>#NAME?</v>
      </c>
    </row>
    <row r="440" spans="1:126" ht="15.75" customHeight="1" thickBot="1" x14ac:dyDescent="0.3">
      <c r="A440" s="448" t="str">
        <f>IFERROR(ROUNDUP(IF(OR(N440="PIPAY450",N440="PIPAY900"),MRIt(J440,M440,V440,N440),IF(N440="PIOGFCPAY450",MAX(60,(0.3*J440)+35),"")),1),"")</f>
        <v/>
      </c>
      <c r="B440" s="413">
        <v>418</v>
      </c>
      <c r="C440" s="414"/>
      <c r="D440" s="449"/>
      <c r="E440" s="457" t="str">
        <f>IF('EXIST IP'!A419="","",'EXIST IP'!A419)</f>
        <v/>
      </c>
      <c r="F440" s="458" t="str">
        <f>IF('EXIST IP'!B419="","",'EXIST IP'!B419)</f>
        <v/>
      </c>
      <c r="G440" s="458" t="str">
        <f>IF('EXIST IP'!C419="","",'EXIST IP'!C419)</f>
        <v/>
      </c>
      <c r="H440" s="459" t="str">
        <f>IF('EXIST IP'!D419="","",'EXIST IP'!D419)</f>
        <v/>
      </c>
      <c r="I440" s="460" t="str">
        <f>IF(BASELINE!D419="","",BASELINE!D419)</f>
        <v/>
      </c>
      <c r="J440" s="420"/>
      <c r="K440" s="421"/>
      <c r="L440" s="422" t="str">
        <f>IF(FINAL!D419=0,"",FINAL!D419)</f>
        <v/>
      </c>
      <c r="M440" s="421"/>
      <c r="N440" s="421"/>
      <c r="O440" s="421"/>
      <c r="P440" s="423" t="str">
        <f t="shared" si="422"/>
        <v/>
      </c>
      <c r="Q440" s="424" t="str">
        <f t="shared" si="423"/>
        <v/>
      </c>
      <c r="R440" s="456"/>
      <c r="S440" s="452" t="str">
        <f t="shared" si="399"/>
        <v/>
      </c>
      <c r="T440" s="427" t="str">
        <f>IF(OR(BASELINE!I419&gt;BASELINE!J419,FINAL!I419&gt;FINAL!J419),"M.D.","")</f>
        <v/>
      </c>
      <c r="U440" s="428" t="str">
        <f t="shared" si="424"/>
        <v/>
      </c>
      <c r="V440" s="429" t="str">
        <f t="shared" si="425"/>
        <v/>
      </c>
      <c r="W440" s="429" t="str">
        <f t="shared" si="426"/>
        <v/>
      </c>
      <c r="X440" s="430" t="str">
        <f t="shared" si="400"/>
        <v/>
      </c>
      <c r="Y440" s="429" t="str">
        <f t="shared" si="401"/>
        <v/>
      </c>
      <c r="Z440" s="429" t="str">
        <f t="shared" si="402"/>
        <v/>
      </c>
      <c r="AA440" s="429" t="str">
        <f t="shared" si="403"/>
        <v/>
      </c>
      <c r="AB440" s="429" t="str">
        <f t="shared" si="404"/>
        <v/>
      </c>
      <c r="AC440" s="429" t="str">
        <f t="shared" si="405"/>
        <v/>
      </c>
      <c r="AD440" s="429" t="str">
        <f t="shared" si="406"/>
        <v/>
      </c>
      <c r="AE440" s="429" t="str">
        <f t="shared" si="427"/>
        <v/>
      </c>
      <c r="AF440" s="429" t="str">
        <f t="shared" si="417"/>
        <v/>
      </c>
      <c r="AG440" s="429" t="str">
        <f t="shared" si="407"/>
        <v/>
      </c>
      <c r="AH440" s="429" t="str">
        <f t="shared" si="408"/>
        <v/>
      </c>
      <c r="AI440" s="431" t="str">
        <f t="shared" si="418"/>
        <v/>
      </c>
      <c r="AJ440" s="429" t="str">
        <f t="shared" si="428"/>
        <v/>
      </c>
      <c r="AK440" s="429" t="str">
        <f t="shared" si="429"/>
        <v/>
      </c>
      <c r="AL440" s="429" t="str">
        <f t="shared" si="430"/>
        <v/>
      </c>
      <c r="AM440" s="429" t="str">
        <f t="shared" si="431"/>
        <v/>
      </c>
      <c r="AN440" s="432"/>
      <c r="AO440" s="432"/>
      <c r="AP440" s="205"/>
      <c r="AQ440" s="205"/>
      <c r="AR440" s="205"/>
      <c r="AS440" s="205"/>
      <c r="AT440" s="205"/>
      <c r="AU440" s="205"/>
      <c r="AV440" s="205"/>
      <c r="AW440" s="205"/>
      <c r="AX440" s="205"/>
      <c r="AY440" s="205"/>
      <c r="AZ440" s="432"/>
      <c r="BU440" s="152">
        <v>418</v>
      </c>
      <c r="BV440" s="433" t="str">
        <f t="shared" si="419"/>
        <v/>
      </c>
      <c r="BW440" s="433" t="str">
        <f t="shared" si="420"/>
        <v/>
      </c>
      <c r="BX440" s="434" t="str">
        <f t="shared" si="421"/>
        <v/>
      </c>
      <c r="BY440" s="205" t="str">
        <f t="shared" si="409"/>
        <v/>
      </c>
      <c r="BZ440" s="205" t="str">
        <f t="shared" si="410"/>
        <v/>
      </c>
      <c r="CA440" s="207" t="str">
        <f t="shared" si="411"/>
        <v/>
      </c>
      <c r="CB440" s="453" t="str">
        <f>IF(BY440="","",COUNTIF(BY$23:BY439,"&lt;1")+1)</f>
        <v/>
      </c>
      <c r="CC440" s="205" t="str">
        <f t="shared" si="412"/>
        <v/>
      </c>
      <c r="CD440" s="436" t="str">
        <f t="shared" si="413"/>
        <v/>
      </c>
      <c r="CE440" s="433" t="str">
        <f t="shared" si="416"/>
        <v/>
      </c>
      <c r="CF440" s="438" t="str">
        <f t="shared" si="414"/>
        <v/>
      </c>
      <c r="CG440" s="433" t="str">
        <f t="shared" si="415"/>
        <v/>
      </c>
      <c r="CH440" s="439"/>
      <c r="CI440" s="205" t="str">
        <f t="shared" si="432"/>
        <v/>
      </c>
      <c r="CJ440" s="205" t="str">
        <f t="shared" si="433"/>
        <v/>
      </c>
      <c r="CK440" s="205" t="str">
        <f>IF(OR(N440="PIPAY450",N440="PIPAY900"),MRIt(J440,M440,V440,N440),IF(N440="OGFConNEW",MRIt(H440,M440,V440,N440),IF(N440="PIOGFCPAY450",MAX(60,(0.3*J440)+35),"")))</f>
        <v/>
      </c>
      <c r="CL440" s="205" t="str">
        <f t="shared" si="434"/>
        <v/>
      </c>
      <c r="CM440" s="208">
        <f t="shared" si="435"/>
        <v>0</v>
      </c>
      <c r="CN440" s="440" t="str">
        <f>IFERROR(IF(N440="60PAY900",ADJ60x(CM440),IF(N440="75PAY450",ADJ75x(CM440),IF(N440="PIPAY900",ADJPoTthick(CM440,CL440),IF(N440="PIPAY450",ADJPoTthin(CM440,CL440),IF(N440="OGFConNEW",ADJPoTogfc(CL440),""))))),"must corr")</f>
        <v/>
      </c>
      <c r="CO440" s="441" t="str">
        <f t="shared" si="436"/>
        <v/>
      </c>
      <c r="CQ440" s="205" t="str">
        <f t="shared" si="437"/>
        <v/>
      </c>
      <c r="CR440" s="205" t="str">
        <f>IF(OR(N440="PIPAY450",N440="PIPAY900",N440="PIOGFCPAY450",N440="75OGFCPAY450"),MRIt(J440,M440,V440,N440),IF(N440="OGFConNEW",MRIt(H440,M440,V440,N440),""))</f>
        <v/>
      </c>
      <c r="CS440" s="205" t="str">
        <f t="shared" si="438"/>
        <v/>
      </c>
      <c r="CT440" s="208" t="str">
        <f t="shared" si="439"/>
        <v/>
      </c>
      <c r="CU440" s="440" t="str">
        <f>IFERROR(IF(N440="60PAY900",ADJ60x(CT440),IF(N440="75PAY450",ADJ75x(CT440),IF(N440="PIPAY900",ADJPoTthick(CT440,CS440),IF(N440="PIPAY450",ADJPoTthin(CT440,CS440),IF(N440="OGFConNEW",ADJPoTogfc(CS440),""))))),"must corr")</f>
        <v/>
      </c>
      <c r="CV440" s="442" t="str">
        <f t="shared" si="440"/>
        <v/>
      </c>
      <c r="CW440" s="443"/>
      <c r="CY440" s="207"/>
      <c r="CZ440" s="444" t="s">
        <v>1876</v>
      </c>
      <c r="DA440" s="445" t="str">
        <f>IFERROR(IF(AZ440=TRUE,corval(CO440,CV440),CO440),CZ440)</f>
        <v/>
      </c>
      <c r="DB440" s="205" t="b">
        <f t="shared" si="441"/>
        <v>0</v>
      </c>
      <c r="DC440" s="205" t="b">
        <f t="shared" si="442"/>
        <v>1</v>
      </c>
      <c r="DD440" s="205" t="b">
        <f t="shared" si="443"/>
        <v>1</v>
      </c>
      <c r="DE440" s="446" t="str">
        <f t="shared" si="444"/>
        <v/>
      </c>
      <c r="DG440" s="208" t="str">
        <f t="shared" si="445"/>
        <v/>
      </c>
      <c r="DH440" s="208">
        <f t="shared" si="446"/>
        <v>0</v>
      </c>
      <c r="DI440" s="205" t="e">
        <f t="shared" si="447"/>
        <v>#VALUE!</v>
      </c>
      <c r="DJ440" s="205" t="e">
        <f t="shared" si="448"/>
        <v>#VALUE!</v>
      </c>
      <c r="DK440" s="205" t="e">
        <f t="shared" si="449"/>
        <v>#VALUE!</v>
      </c>
      <c r="DM440" s="208">
        <f t="shared" si="450"/>
        <v>0</v>
      </c>
      <c r="DN440" s="208">
        <f t="shared" si="451"/>
        <v>0</v>
      </c>
      <c r="DO440" s="205">
        <f t="shared" si="452"/>
        <v>75</v>
      </c>
      <c r="DP440" s="205">
        <f t="shared" si="453"/>
        <v>0</v>
      </c>
      <c r="DQ440" s="446" t="e">
        <f t="shared" ca="1" si="454"/>
        <v>#NAME?</v>
      </c>
      <c r="DR440" s="446" t="e">
        <f t="shared" ca="1" si="455"/>
        <v>#NAME?</v>
      </c>
      <c r="DT440" s="208">
        <f t="shared" si="456"/>
        <v>0</v>
      </c>
      <c r="DU440" s="446" t="e">
        <f t="shared" ca="1" si="457"/>
        <v>#NAME?</v>
      </c>
      <c r="DV440" s="446" t="e">
        <f t="shared" ca="1" si="458"/>
        <v>#NAME?</v>
      </c>
    </row>
    <row r="441" spans="1:126" ht="15.75" x14ac:dyDescent="0.25">
      <c r="A441" s="448" t="str">
        <f>IFERROR(ROUNDUP(IF(OR(N441="PIPAY450",N441="PIPAY900"),MRIt(J441,M441,V441,N441),IF(N441="PIOGFCPAY450",MAX(60,(0.3*J441)+35),"")),1),"")</f>
        <v/>
      </c>
      <c r="B441" s="413">
        <v>419</v>
      </c>
      <c r="C441" s="414"/>
      <c r="D441" s="449"/>
      <c r="E441" s="416" t="str">
        <f>IF('EXIST IP'!A420="","",'EXIST IP'!A420)</f>
        <v/>
      </c>
      <c r="F441" s="450" t="str">
        <f>IF('EXIST IP'!B420="","",'EXIST IP'!B420)</f>
        <v/>
      </c>
      <c r="G441" s="450" t="str">
        <f>IF('EXIST IP'!C420="","",'EXIST IP'!C420)</f>
        <v/>
      </c>
      <c r="H441" s="418" t="str">
        <f>IF('EXIST IP'!D420="","",'EXIST IP'!D420)</f>
        <v/>
      </c>
      <c r="I441" s="451" t="str">
        <f>IF(BASELINE!D420="","",BASELINE!D420)</f>
        <v/>
      </c>
      <c r="J441" s="420"/>
      <c r="K441" s="421"/>
      <c r="L441" s="422" t="str">
        <f>IF(FINAL!D420=0,"",FINAL!D420)</f>
        <v/>
      </c>
      <c r="M441" s="421"/>
      <c r="N441" s="421"/>
      <c r="O441" s="421"/>
      <c r="P441" s="423" t="str">
        <f t="shared" si="422"/>
        <v/>
      </c>
      <c r="Q441" s="424" t="str">
        <f t="shared" si="423"/>
        <v/>
      </c>
      <c r="R441" s="456"/>
      <c r="S441" s="452" t="str">
        <f t="shared" si="399"/>
        <v/>
      </c>
      <c r="T441" s="427" t="str">
        <f>IF(OR(BASELINE!I420&gt;BASELINE!J420,FINAL!I420&gt;FINAL!J420),"M.D.","")</f>
        <v/>
      </c>
      <c r="U441" s="428" t="str">
        <f t="shared" si="424"/>
        <v/>
      </c>
      <c r="V441" s="429" t="str">
        <f t="shared" si="425"/>
        <v/>
      </c>
      <c r="W441" s="429" t="str">
        <f t="shared" si="426"/>
        <v/>
      </c>
      <c r="X441" s="430" t="str">
        <f t="shared" si="400"/>
        <v/>
      </c>
      <c r="Y441" s="429" t="str">
        <f t="shared" si="401"/>
        <v/>
      </c>
      <c r="Z441" s="429" t="str">
        <f t="shared" si="402"/>
        <v/>
      </c>
      <c r="AA441" s="429" t="str">
        <f t="shared" si="403"/>
        <v/>
      </c>
      <c r="AB441" s="429" t="str">
        <f t="shared" si="404"/>
        <v/>
      </c>
      <c r="AC441" s="429" t="str">
        <f t="shared" si="405"/>
        <v/>
      </c>
      <c r="AD441" s="429" t="str">
        <f t="shared" si="406"/>
        <v/>
      </c>
      <c r="AE441" s="429" t="str">
        <f t="shared" si="427"/>
        <v/>
      </c>
      <c r="AF441" s="429" t="str">
        <f t="shared" si="417"/>
        <v/>
      </c>
      <c r="AG441" s="429" t="str">
        <f t="shared" si="407"/>
        <v/>
      </c>
      <c r="AH441" s="429" t="str">
        <f t="shared" si="408"/>
        <v/>
      </c>
      <c r="AI441" s="431" t="str">
        <f t="shared" si="418"/>
        <v/>
      </c>
      <c r="AJ441" s="429" t="str">
        <f t="shared" si="428"/>
        <v/>
      </c>
      <c r="AK441" s="429" t="str">
        <f t="shared" si="429"/>
        <v/>
      </c>
      <c r="AL441" s="429" t="str">
        <f t="shared" si="430"/>
        <v/>
      </c>
      <c r="AM441" s="429" t="str">
        <f t="shared" si="431"/>
        <v/>
      </c>
      <c r="AN441" s="432"/>
      <c r="AO441" s="432"/>
      <c r="AP441" s="205"/>
      <c r="AQ441" s="205"/>
      <c r="AR441" s="205"/>
      <c r="AS441" s="205"/>
      <c r="AT441" s="205"/>
      <c r="AU441" s="205"/>
      <c r="AV441" s="205"/>
      <c r="AW441" s="205"/>
      <c r="AX441" s="205"/>
      <c r="AY441" s="205"/>
      <c r="AZ441" s="432"/>
      <c r="BU441" s="152">
        <v>419</v>
      </c>
      <c r="BV441" s="433" t="str">
        <f t="shared" si="419"/>
        <v/>
      </c>
      <c r="BW441" s="433" t="str">
        <f t="shared" si="420"/>
        <v/>
      </c>
      <c r="BX441" s="434" t="str">
        <f t="shared" si="421"/>
        <v/>
      </c>
      <c r="BY441" s="205" t="str">
        <f t="shared" si="409"/>
        <v/>
      </c>
      <c r="BZ441" s="205" t="str">
        <f t="shared" si="410"/>
        <v/>
      </c>
      <c r="CA441" s="207" t="str">
        <f t="shared" si="411"/>
        <v/>
      </c>
      <c r="CB441" s="453" t="str">
        <f>IF(BY441="","",COUNTIF(BY$23:BY440,"&lt;1")+1)</f>
        <v/>
      </c>
      <c r="CC441" s="205" t="str">
        <f t="shared" si="412"/>
        <v/>
      </c>
      <c r="CD441" s="436" t="str">
        <f t="shared" si="413"/>
        <v/>
      </c>
      <c r="CE441" s="433" t="str">
        <f t="shared" si="416"/>
        <v/>
      </c>
      <c r="CF441" s="438" t="str">
        <f t="shared" si="414"/>
        <v/>
      </c>
      <c r="CG441" s="433" t="str">
        <f t="shared" si="415"/>
        <v/>
      </c>
      <c r="CH441" s="439"/>
      <c r="CI441" s="205" t="str">
        <f t="shared" si="432"/>
        <v/>
      </c>
      <c r="CJ441" s="205" t="str">
        <f t="shared" si="433"/>
        <v/>
      </c>
      <c r="CK441" s="205" t="str">
        <f>IF(OR(N441="PIPAY450",N441="PIPAY900"),MRIt(J441,M441,V441,N441),IF(N441="OGFConNEW",MRIt(H441,M441,V441,N441),IF(N441="PIOGFCPAY450",MAX(60,(0.3*J441)+35),"")))</f>
        <v/>
      </c>
      <c r="CL441" s="205" t="str">
        <f t="shared" si="434"/>
        <v/>
      </c>
      <c r="CM441" s="208">
        <f t="shared" si="435"/>
        <v>0</v>
      </c>
      <c r="CN441" s="440" t="str">
        <f>IFERROR(IF(N441="60PAY900",ADJ60x(CM441),IF(N441="75PAY450",ADJ75x(CM441),IF(N441="PIPAY900",ADJPoTthick(CM441,CL441),IF(N441="PIPAY450",ADJPoTthin(CM441,CL441),IF(N441="OGFConNEW",ADJPoTogfc(CL441),""))))),"must corr")</f>
        <v/>
      </c>
      <c r="CO441" s="441" t="str">
        <f t="shared" si="436"/>
        <v/>
      </c>
      <c r="CQ441" s="205" t="str">
        <f t="shared" si="437"/>
        <v/>
      </c>
      <c r="CR441" s="205" t="str">
        <f>IF(OR(N441="PIPAY450",N441="PIPAY900",N441="PIOGFCPAY450",N441="75OGFCPAY450"),MRIt(J441,M441,V441,N441),IF(N441="OGFConNEW",MRIt(H441,M441,V441,N441),""))</f>
        <v/>
      </c>
      <c r="CS441" s="205" t="str">
        <f t="shared" si="438"/>
        <v/>
      </c>
      <c r="CT441" s="208" t="str">
        <f t="shared" si="439"/>
        <v/>
      </c>
      <c r="CU441" s="440" t="str">
        <f>IFERROR(IF(N441="60PAY900",ADJ60x(CT441),IF(N441="75PAY450",ADJ75x(CT441),IF(N441="PIPAY900",ADJPoTthick(CT441,CS441),IF(N441="PIPAY450",ADJPoTthin(CT441,CS441),IF(N441="OGFConNEW",ADJPoTogfc(CS441),""))))),"must corr")</f>
        <v/>
      </c>
      <c r="CV441" s="442" t="str">
        <f t="shared" si="440"/>
        <v/>
      </c>
      <c r="CW441" s="443"/>
      <c r="CY441" s="207"/>
      <c r="CZ441" s="444" t="s">
        <v>1876</v>
      </c>
      <c r="DA441" s="445" t="str">
        <f>IFERROR(IF(AZ441=TRUE,corval(CO441,CV441),CO441),CZ441)</f>
        <v/>
      </c>
      <c r="DB441" s="205" t="b">
        <f t="shared" si="441"/>
        <v>0</v>
      </c>
      <c r="DC441" s="205" t="b">
        <f t="shared" si="442"/>
        <v>1</v>
      </c>
      <c r="DD441" s="205" t="b">
        <f t="shared" si="443"/>
        <v>1</v>
      </c>
      <c r="DE441" s="446" t="str">
        <f t="shared" si="444"/>
        <v/>
      </c>
      <c r="DG441" s="208" t="str">
        <f t="shared" si="445"/>
        <v/>
      </c>
      <c r="DH441" s="208">
        <f t="shared" si="446"/>
        <v>0</v>
      </c>
      <c r="DI441" s="205" t="e">
        <f t="shared" si="447"/>
        <v>#VALUE!</v>
      </c>
      <c r="DJ441" s="205" t="e">
        <f t="shared" si="448"/>
        <v>#VALUE!</v>
      </c>
      <c r="DK441" s="205" t="e">
        <f t="shared" si="449"/>
        <v>#VALUE!</v>
      </c>
      <c r="DM441" s="208">
        <f t="shared" si="450"/>
        <v>0</v>
      </c>
      <c r="DN441" s="208">
        <f t="shared" si="451"/>
        <v>0</v>
      </c>
      <c r="DO441" s="205">
        <f t="shared" si="452"/>
        <v>75</v>
      </c>
      <c r="DP441" s="205">
        <f t="shared" si="453"/>
        <v>0</v>
      </c>
      <c r="DQ441" s="446" t="e">
        <f t="shared" ca="1" si="454"/>
        <v>#NAME?</v>
      </c>
      <c r="DR441" s="446" t="e">
        <f t="shared" ca="1" si="455"/>
        <v>#NAME?</v>
      </c>
      <c r="DT441" s="208">
        <f t="shared" si="456"/>
        <v>0</v>
      </c>
      <c r="DU441" s="446" t="e">
        <f t="shared" ca="1" si="457"/>
        <v>#NAME?</v>
      </c>
      <c r="DV441" s="446" t="e">
        <f t="shared" ca="1" si="458"/>
        <v>#NAME?</v>
      </c>
    </row>
    <row r="442" spans="1:126" ht="16.5" thickBot="1" x14ac:dyDescent="0.3">
      <c r="A442" s="448" t="str">
        <f>IFERROR(ROUNDUP(IF(OR(N442="PIPAY450",N442="PIPAY900"),MRIt(J442,M442,V442,N442),IF(N442="PIOGFCPAY450",MAX(60,(0.3*J442)+35),"")),1),"")</f>
        <v/>
      </c>
      <c r="B442" s="413">
        <v>420</v>
      </c>
      <c r="C442" s="414"/>
      <c r="D442" s="449"/>
      <c r="E442" s="457" t="str">
        <f>IF('EXIST IP'!A421="","",'EXIST IP'!A421)</f>
        <v/>
      </c>
      <c r="F442" s="458" t="str">
        <f>IF('EXIST IP'!B421="","",'EXIST IP'!B421)</f>
        <v/>
      </c>
      <c r="G442" s="458" t="str">
        <f>IF('EXIST IP'!C421="","",'EXIST IP'!C421)</f>
        <v/>
      </c>
      <c r="H442" s="459" t="str">
        <f>IF('EXIST IP'!D421="","",'EXIST IP'!D421)</f>
        <v/>
      </c>
      <c r="I442" s="460" t="str">
        <f>IF(BASELINE!D421="","",BASELINE!D421)</f>
        <v/>
      </c>
      <c r="J442" s="420"/>
      <c r="K442" s="421"/>
      <c r="L442" s="422" t="str">
        <f>IF(FINAL!D421=0,"",FINAL!D421)</f>
        <v/>
      </c>
      <c r="M442" s="421"/>
      <c r="N442" s="421"/>
      <c r="O442" s="421"/>
      <c r="P442" s="423" t="str">
        <f t="shared" si="422"/>
        <v/>
      </c>
      <c r="Q442" s="424" t="str">
        <f t="shared" si="423"/>
        <v/>
      </c>
      <c r="R442" s="456"/>
      <c r="S442" s="452" t="str">
        <f t="shared" si="399"/>
        <v/>
      </c>
      <c r="T442" s="427" t="str">
        <f>IF(OR(BASELINE!I421&gt;BASELINE!J421,FINAL!I421&gt;FINAL!J421),"M.D.","")</f>
        <v/>
      </c>
      <c r="U442" s="428" t="str">
        <f t="shared" si="424"/>
        <v/>
      </c>
      <c r="V442" s="429" t="str">
        <f t="shared" si="425"/>
        <v/>
      </c>
      <c r="W442" s="429" t="str">
        <f t="shared" si="426"/>
        <v/>
      </c>
      <c r="X442" s="430" t="str">
        <f t="shared" si="400"/>
        <v/>
      </c>
      <c r="Y442" s="429" t="str">
        <f t="shared" si="401"/>
        <v/>
      </c>
      <c r="Z442" s="429" t="str">
        <f t="shared" si="402"/>
        <v/>
      </c>
      <c r="AA442" s="429" t="str">
        <f t="shared" si="403"/>
        <v/>
      </c>
      <c r="AB442" s="429" t="str">
        <f t="shared" si="404"/>
        <v/>
      </c>
      <c r="AC442" s="429" t="str">
        <f t="shared" si="405"/>
        <v/>
      </c>
      <c r="AD442" s="429" t="str">
        <f t="shared" si="406"/>
        <v/>
      </c>
      <c r="AE442" s="429" t="str">
        <f t="shared" si="427"/>
        <v/>
      </c>
      <c r="AF442" s="429" t="str">
        <f t="shared" si="417"/>
        <v/>
      </c>
      <c r="AG442" s="429" t="str">
        <f t="shared" si="407"/>
        <v/>
      </c>
      <c r="AH442" s="429" t="str">
        <f t="shared" si="408"/>
        <v/>
      </c>
      <c r="AI442" s="431" t="str">
        <f t="shared" si="418"/>
        <v/>
      </c>
      <c r="AJ442" s="429" t="str">
        <f t="shared" si="428"/>
        <v/>
      </c>
      <c r="AK442" s="429" t="str">
        <f t="shared" si="429"/>
        <v/>
      </c>
      <c r="AL442" s="429" t="str">
        <f t="shared" si="430"/>
        <v/>
      </c>
      <c r="AM442" s="429" t="str">
        <f t="shared" si="431"/>
        <v/>
      </c>
      <c r="AN442" s="432"/>
      <c r="AO442" s="432"/>
      <c r="AP442" s="205"/>
      <c r="AQ442" s="205"/>
      <c r="AR442" s="205"/>
      <c r="AS442" s="205"/>
      <c r="AT442" s="205"/>
      <c r="AU442" s="205"/>
      <c r="AV442" s="205"/>
      <c r="AW442" s="205"/>
      <c r="AX442" s="205"/>
      <c r="AY442" s="205"/>
      <c r="AZ442" s="432"/>
      <c r="BU442" s="152">
        <v>420</v>
      </c>
      <c r="BV442" s="433" t="str">
        <f t="shared" si="419"/>
        <v/>
      </c>
      <c r="BW442" s="433" t="str">
        <f t="shared" si="420"/>
        <v/>
      </c>
      <c r="BX442" s="434" t="str">
        <f t="shared" si="421"/>
        <v/>
      </c>
      <c r="BY442" s="205" t="str">
        <f t="shared" si="409"/>
        <v/>
      </c>
      <c r="BZ442" s="205" t="str">
        <f t="shared" si="410"/>
        <v/>
      </c>
      <c r="CA442" s="207" t="str">
        <f t="shared" si="411"/>
        <v/>
      </c>
      <c r="CB442" s="453" t="str">
        <f>IF(BY442="","",COUNTIF(BY$23:BY441,"&lt;1")+1)</f>
        <v/>
      </c>
      <c r="CC442" s="205" t="str">
        <f t="shared" si="412"/>
        <v/>
      </c>
      <c r="CD442" s="436" t="str">
        <f t="shared" si="413"/>
        <v/>
      </c>
      <c r="CE442" s="433" t="str">
        <f t="shared" si="416"/>
        <v/>
      </c>
      <c r="CF442" s="438" t="str">
        <f t="shared" si="414"/>
        <v/>
      </c>
      <c r="CG442" s="433" t="str">
        <f t="shared" si="415"/>
        <v/>
      </c>
      <c r="CH442" s="439"/>
      <c r="CI442" s="205" t="str">
        <f t="shared" si="432"/>
        <v/>
      </c>
      <c r="CJ442" s="205" t="str">
        <f t="shared" si="433"/>
        <v/>
      </c>
      <c r="CK442" s="205" t="str">
        <f>IF(OR(N442="PIPAY450",N442="PIPAY900"),MRIt(J442,M442,V442,N442),IF(N442="OGFConNEW",MRIt(H442,M442,V442,N442),IF(N442="PIOGFCPAY450",MAX(60,(0.3*J442)+35),"")))</f>
        <v/>
      </c>
      <c r="CL442" s="205" t="str">
        <f t="shared" si="434"/>
        <v/>
      </c>
      <c r="CM442" s="208">
        <f t="shared" si="435"/>
        <v>0</v>
      </c>
      <c r="CN442" s="440" t="str">
        <f>IFERROR(IF(N442="60PAY900",ADJ60x(CM442),IF(N442="75PAY450",ADJ75x(CM442),IF(N442="PIPAY900",ADJPoTthick(CM442,CL442),IF(N442="PIPAY450",ADJPoTthin(CM442,CL442),IF(N442="OGFConNEW",ADJPoTogfc(CL442),""))))),"must corr")</f>
        <v/>
      </c>
      <c r="CO442" s="441" t="str">
        <f t="shared" si="436"/>
        <v/>
      </c>
      <c r="CQ442" s="205" t="str">
        <f t="shared" si="437"/>
        <v/>
      </c>
      <c r="CR442" s="205" t="str">
        <f>IF(OR(N442="PIPAY450",N442="PIPAY900",N442="PIOGFCPAY450",N442="75OGFCPAY450"),MRIt(J442,M442,V442,N442),IF(N442="OGFConNEW",MRIt(H442,M442,V442,N442),""))</f>
        <v/>
      </c>
      <c r="CS442" s="205" t="str">
        <f t="shared" si="438"/>
        <v/>
      </c>
      <c r="CT442" s="208" t="str">
        <f t="shared" si="439"/>
        <v/>
      </c>
      <c r="CU442" s="440" t="str">
        <f>IFERROR(IF(N442="60PAY900",ADJ60x(CT442),IF(N442="75PAY450",ADJ75x(CT442),IF(N442="PIPAY900",ADJPoTthick(CT442,CS442),IF(N442="PIPAY450",ADJPoTthin(CT442,CS442),IF(N442="OGFConNEW",ADJPoTogfc(CS442),""))))),"must corr")</f>
        <v/>
      </c>
      <c r="CV442" s="442" t="str">
        <f t="shared" si="440"/>
        <v/>
      </c>
      <c r="CW442" s="443"/>
      <c r="CY442" s="207"/>
      <c r="CZ442" s="444" t="s">
        <v>1876</v>
      </c>
      <c r="DA442" s="445" t="str">
        <f>IFERROR(IF(AZ442=TRUE,corval(CO442,CV442),CO442),CZ442)</f>
        <v/>
      </c>
      <c r="DB442" s="205" t="b">
        <f t="shared" si="441"/>
        <v>0</v>
      </c>
      <c r="DC442" s="205" t="b">
        <f t="shared" si="442"/>
        <v>1</v>
      </c>
      <c r="DD442" s="205" t="b">
        <f t="shared" si="443"/>
        <v>1</v>
      </c>
      <c r="DE442" s="446" t="str">
        <f t="shared" si="444"/>
        <v/>
      </c>
      <c r="DG442" s="208" t="str">
        <f t="shared" si="445"/>
        <v/>
      </c>
      <c r="DH442" s="208">
        <f t="shared" si="446"/>
        <v>0</v>
      </c>
      <c r="DI442" s="205" t="e">
        <f t="shared" si="447"/>
        <v>#VALUE!</v>
      </c>
      <c r="DJ442" s="205" t="e">
        <f t="shared" si="448"/>
        <v>#VALUE!</v>
      </c>
      <c r="DK442" s="205" t="e">
        <f t="shared" si="449"/>
        <v>#VALUE!</v>
      </c>
      <c r="DM442" s="208">
        <f t="shared" si="450"/>
        <v>0</v>
      </c>
      <c r="DN442" s="208">
        <f t="shared" si="451"/>
        <v>0</v>
      </c>
      <c r="DO442" s="205">
        <f t="shared" si="452"/>
        <v>75</v>
      </c>
      <c r="DP442" s="205">
        <f t="shared" si="453"/>
        <v>0</v>
      </c>
      <c r="DQ442" s="446" t="e">
        <f t="shared" ca="1" si="454"/>
        <v>#NAME?</v>
      </c>
      <c r="DR442" s="446" t="e">
        <f t="shared" ca="1" si="455"/>
        <v>#NAME?</v>
      </c>
      <c r="DT442" s="208">
        <f t="shared" si="456"/>
        <v>0</v>
      </c>
      <c r="DU442" s="446" t="e">
        <f t="shared" ca="1" si="457"/>
        <v>#NAME?</v>
      </c>
      <c r="DV442" s="446" t="e">
        <f t="shared" ca="1" si="458"/>
        <v>#NAME?</v>
      </c>
    </row>
    <row r="443" spans="1:126" ht="15" customHeight="1" x14ac:dyDescent="0.25">
      <c r="A443" s="448" t="str">
        <f>IFERROR(ROUNDUP(IF(OR(N443="PIPAY450",N443="PIPAY900"),MRIt(J443,M443,V443,N443),IF(N443="PIOGFCPAY450",MAX(60,(0.3*J443)+35),"")),1),"")</f>
        <v/>
      </c>
      <c r="B443" s="413">
        <v>421</v>
      </c>
      <c r="C443" s="414"/>
      <c r="D443" s="449"/>
      <c r="E443" s="416" t="str">
        <f>IF('EXIST IP'!A422="","",'EXIST IP'!A422)</f>
        <v/>
      </c>
      <c r="F443" s="450" t="str">
        <f>IF('EXIST IP'!B422="","",'EXIST IP'!B422)</f>
        <v/>
      </c>
      <c r="G443" s="450" t="str">
        <f>IF('EXIST IP'!C422="","",'EXIST IP'!C422)</f>
        <v/>
      </c>
      <c r="H443" s="418" t="str">
        <f>IF('EXIST IP'!D422="","",'EXIST IP'!D422)</f>
        <v/>
      </c>
      <c r="I443" s="451" t="str">
        <f>IF(BASELINE!D422="","",BASELINE!D422)</f>
        <v/>
      </c>
      <c r="J443" s="420"/>
      <c r="K443" s="421"/>
      <c r="L443" s="422" t="str">
        <f>IF(FINAL!D422=0,"",FINAL!D422)</f>
        <v/>
      </c>
      <c r="M443" s="421"/>
      <c r="N443" s="421"/>
      <c r="O443" s="421"/>
      <c r="P443" s="423" t="str">
        <f t="shared" si="422"/>
        <v/>
      </c>
      <c r="Q443" s="424" t="str">
        <f t="shared" si="423"/>
        <v/>
      </c>
      <c r="R443" s="456"/>
      <c r="S443" s="452" t="str">
        <f t="shared" si="399"/>
        <v/>
      </c>
      <c r="T443" s="427" t="str">
        <f>IF(OR(BASELINE!I422&gt;BASELINE!J422,FINAL!I422&gt;FINAL!J422),"M.D.","")</f>
        <v/>
      </c>
      <c r="U443" s="428" t="str">
        <f t="shared" si="424"/>
        <v/>
      </c>
      <c r="V443" s="429" t="str">
        <f t="shared" si="425"/>
        <v/>
      </c>
      <c r="W443" s="429" t="str">
        <f t="shared" si="426"/>
        <v/>
      </c>
      <c r="X443" s="430" t="str">
        <f t="shared" si="400"/>
        <v/>
      </c>
      <c r="Y443" s="429" t="str">
        <f t="shared" si="401"/>
        <v/>
      </c>
      <c r="Z443" s="429" t="str">
        <f t="shared" si="402"/>
        <v/>
      </c>
      <c r="AA443" s="429" t="str">
        <f t="shared" si="403"/>
        <v/>
      </c>
      <c r="AB443" s="429" t="str">
        <f t="shared" si="404"/>
        <v/>
      </c>
      <c r="AC443" s="429" t="str">
        <f t="shared" si="405"/>
        <v/>
      </c>
      <c r="AD443" s="429" t="str">
        <f t="shared" si="406"/>
        <v/>
      </c>
      <c r="AE443" s="429" t="str">
        <f t="shared" si="427"/>
        <v/>
      </c>
      <c r="AF443" s="429" t="str">
        <f t="shared" si="417"/>
        <v/>
      </c>
      <c r="AG443" s="429" t="str">
        <f t="shared" si="407"/>
        <v/>
      </c>
      <c r="AH443" s="429" t="str">
        <f t="shared" si="408"/>
        <v/>
      </c>
      <c r="AI443" s="431" t="str">
        <f t="shared" si="418"/>
        <v/>
      </c>
      <c r="AJ443" s="429" t="str">
        <f t="shared" si="428"/>
        <v/>
      </c>
      <c r="AK443" s="429" t="str">
        <f t="shared" si="429"/>
        <v/>
      </c>
      <c r="AL443" s="429" t="str">
        <f t="shared" si="430"/>
        <v/>
      </c>
      <c r="AM443" s="429" t="str">
        <f t="shared" si="431"/>
        <v/>
      </c>
      <c r="AN443" s="432"/>
      <c r="AO443" s="432"/>
      <c r="AP443" s="205"/>
      <c r="AQ443" s="205"/>
      <c r="AR443" s="205"/>
      <c r="AS443" s="205"/>
      <c r="AT443" s="205"/>
      <c r="AU443" s="205"/>
      <c r="AV443" s="205"/>
      <c r="AW443" s="205"/>
      <c r="AX443" s="205"/>
      <c r="AY443" s="205"/>
      <c r="AZ443" s="432"/>
      <c r="BU443" s="152">
        <v>421</v>
      </c>
      <c r="BV443" s="433" t="str">
        <f t="shared" si="419"/>
        <v/>
      </c>
      <c r="BW443" s="433" t="str">
        <f t="shared" si="420"/>
        <v/>
      </c>
      <c r="BX443" s="434" t="str">
        <f t="shared" si="421"/>
        <v/>
      </c>
      <c r="BY443" s="205" t="str">
        <f t="shared" si="409"/>
        <v/>
      </c>
      <c r="BZ443" s="205" t="str">
        <f t="shared" si="410"/>
        <v/>
      </c>
      <c r="CA443" s="207" t="str">
        <f t="shared" si="411"/>
        <v/>
      </c>
      <c r="CB443" s="453" t="str">
        <f>IF(BY443="","",COUNTIF(BY$23:BY442,"&lt;1")+1)</f>
        <v/>
      </c>
      <c r="CC443" s="205" t="str">
        <f t="shared" si="412"/>
        <v/>
      </c>
      <c r="CD443" s="436" t="str">
        <f t="shared" si="413"/>
        <v/>
      </c>
      <c r="CE443" s="433" t="str">
        <f t="shared" si="416"/>
        <v/>
      </c>
      <c r="CF443" s="438" t="str">
        <f t="shared" si="414"/>
        <v/>
      </c>
      <c r="CG443" s="433" t="str">
        <f t="shared" si="415"/>
        <v/>
      </c>
      <c r="CH443" s="439"/>
      <c r="CI443" s="205" t="str">
        <f t="shared" si="432"/>
        <v/>
      </c>
      <c r="CJ443" s="205" t="str">
        <f t="shared" si="433"/>
        <v/>
      </c>
      <c r="CK443" s="205" t="str">
        <f>IF(OR(N443="PIPAY450",N443="PIPAY900"),MRIt(J443,M443,V443,N443),IF(N443="OGFConNEW",MRIt(H443,M443,V443,N443),IF(N443="PIOGFCPAY450",MAX(60,(0.3*J443)+35),"")))</f>
        <v/>
      </c>
      <c r="CL443" s="205" t="str">
        <f t="shared" si="434"/>
        <v/>
      </c>
      <c r="CM443" s="208">
        <f t="shared" si="435"/>
        <v>0</v>
      </c>
      <c r="CN443" s="440" t="str">
        <f>IFERROR(IF(N443="60PAY900",ADJ60x(CM443),IF(N443="75PAY450",ADJ75x(CM443),IF(N443="PIPAY900",ADJPoTthick(CM443,CL443),IF(N443="PIPAY450",ADJPoTthin(CM443,CL443),IF(N443="OGFConNEW",ADJPoTogfc(CL443),""))))),"must corr")</f>
        <v/>
      </c>
      <c r="CO443" s="441" t="str">
        <f t="shared" si="436"/>
        <v/>
      </c>
      <c r="CQ443" s="205" t="str">
        <f t="shared" si="437"/>
        <v/>
      </c>
      <c r="CR443" s="205" t="str">
        <f>IF(OR(N443="PIPAY450",N443="PIPAY900",N443="PIOGFCPAY450",N443="75OGFCPAY450"),MRIt(J443,M443,V443,N443),IF(N443="OGFConNEW",MRIt(H443,M443,V443,N443),""))</f>
        <v/>
      </c>
      <c r="CS443" s="205" t="str">
        <f t="shared" si="438"/>
        <v/>
      </c>
      <c r="CT443" s="208" t="str">
        <f t="shared" si="439"/>
        <v/>
      </c>
      <c r="CU443" s="440" t="str">
        <f>IFERROR(IF(N443="60PAY900",ADJ60x(CT443),IF(N443="75PAY450",ADJ75x(CT443),IF(N443="PIPAY900",ADJPoTthick(CT443,CS443),IF(N443="PIPAY450",ADJPoTthin(CT443,CS443),IF(N443="OGFConNEW",ADJPoTogfc(CS443),""))))),"must corr")</f>
        <v/>
      </c>
      <c r="CV443" s="442" t="str">
        <f t="shared" si="440"/>
        <v/>
      </c>
      <c r="CW443" s="443"/>
      <c r="CY443" s="207"/>
      <c r="CZ443" s="444" t="s">
        <v>1876</v>
      </c>
      <c r="DA443" s="445" t="str">
        <f>IFERROR(IF(AZ443=TRUE,corval(CO443,CV443),CO443),CZ443)</f>
        <v/>
      </c>
      <c r="DB443" s="205" t="b">
        <f t="shared" si="441"/>
        <v>0</v>
      </c>
      <c r="DC443" s="205" t="b">
        <f t="shared" si="442"/>
        <v>1</v>
      </c>
      <c r="DD443" s="205" t="b">
        <f t="shared" si="443"/>
        <v>1</v>
      </c>
      <c r="DE443" s="446" t="str">
        <f t="shared" si="444"/>
        <v/>
      </c>
      <c r="DG443" s="208" t="str">
        <f t="shared" si="445"/>
        <v/>
      </c>
      <c r="DH443" s="208">
        <f t="shared" si="446"/>
        <v>0</v>
      </c>
      <c r="DI443" s="205" t="e">
        <f t="shared" si="447"/>
        <v>#VALUE!</v>
      </c>
      <c r="DJ443" s="205" t="e">
        <f t="shared" si="448"/>
        <v>#VALUE!</v>
      </c>
      <c r="DK443" s="205" t="e">
        <f t="shared" si="449"/>
        <v>#VALUE!</v>
      </c>
      <c r="DM443" s="208">
        <f t="shared" si="450"/>
        <v>0</v>
      </c>
      <c r="DN443" s="208">
        <f t="shared" si="451"/>
        <v>0</v>
      </c>
      <c r="DO443" s="205">
        <f t="shared" si="452"/>
        <v>75</v>
      </c>
      <c r="DP443" s="205">
        <f t="shared" si="453"/>
        <v>0</v>
      </c>
      <c r="DQ443" s="446" t="e">
        <f t="shared" ca="1" si="454"/>
        <v>#NAME?</v>
      </c>
      <c r="DR443" s="446" t="e">
        <f t="shared" ca="1" si="455"/>
        <v>#NAME?</v>
      </c>
      <c r="DT443" s="208">
        <f t="shared" si="456"/>
        <v>0</v>
      </c>
      <c r="DU443" s="446" t="e">
        <f t="shared" ca="1" si="457"/>
        <v>#NAME?</v>
      </c>
      <c r="DV443" s="446" t="e">
        <f t="shared" ca="1" si="458"/>
        <v>#NAME?</v>
      </c>
    </row>
    <row r="444" spans="1:126" ht="16.5" thickBot="1" x14ac:dyDescent="0.3">
      <c r="A444" s="448" t="str">
        <f>IFERROR(ROUNDUP(IF(OR(N444="PIPAY450",N444="PIPAY900"),MRIt(J444,M444,V444,N444),IF(N444="PIOGFCPAY450",MAX(60,(0.3*J444)+35),"")),1),"")</f>
        <v/>
      </c>
      <c r="B444" s="413">
        <v>422</v>
      </c>
      <c r="C444" s="414"/>
      <c r="D444" s="449"/>
      <c r="E444" s="457" t="str">
        <f>IF('EXIST IP'!A423="","",'EXIST IP'!A423)</f>
        <v/>
      </c>
      <c r="F444" s="458" t="str">
        <f>IF('EXIST IP'!B423="","",'EXIST IP'!B423)</f>
        <v/>
      </c>
      <c r="G444" s="458" t="str">
        <f>IF('EXIST IP'!C423="","",'EXIST IP'!C423)</f>
        <v/>
      </c>
      <c r="H444" s="459" t="str">
        <f>IF('EXIST IP'!D423="","",'EXIST IP'!D423)</f>
        <v/>
      </c>
      <c r="I444" s="460" t="str">
        <f>IF(BASELINE!D423="","",BASELINE!D423)</f>
        <v/>
      </c>
      <c r="J444" s="420"/>
      <c r="K444" s="421"/>
      <c r="L444" s="422" t="str">
        <f>IF(FINAL!D423=0,"",FINAL!D423)</f>
        <v/>
      </c>
      <c r="M444" s="421"/>
      <c r="N444" s="421"/>
      <c r="O444" s="421"/>
      <c r="P444" s="423" t="str">
        <f t="shared" si="422"/>
        <v/>
      </c>
      <c r="Q444" s="424" t="str">
        <f t="shared" si="423"/>
        <v/>
      </c>
      <c r="R444" s="456"/>
      <c r="S444" s="452" t="str">
        <f t="shared" si="399"/>
        <v/>
      </c>
      <c r="T444" s="427" t="str">
        <f>IF(OR(BASELINE!I423&gt;BASELINE!J423,FINAL!I423&gt;FINAL!J423),"M.D.","")</f>
        <v/>
      </c>
      <c r="U444" s="428" t="str">
        <f t="shared" si="424"/>
        <v/>
      </c>
      <c r="V444" s="429" t="str">
        <f t="shared" si="425"/>
        <v/>
      </c>
      <c r="W444" s="429" t="str">
        <f t="shared" si="426"/>
        <v/>
      </c>
      <c r="X444" s="430" t="str">
        <f t="shared" si="400"/>
        <v/>
      </c>
      <c r="Y444" s="429" t="str">
        <f t="shared" si="401"/>
        <v/>
      </c>
      <c r="Z444" s="429" t="str">
        <f t="shared" si="402"/>
        <v/>
      </c>
      <c r="AA444" s="429" t="str">
        <f t="shared" si="403"/>
        <v/>
      </c>
      <c r="AB444" s="429" t="str">
        <f t="shared" si="404"/>
        <v/>
      </c>
      <c r="AC444" s="429" t="str">
        <f t="shared" si="405"/>
        <v/>
      </c>
      <c r="AD444" s="429" t="str">
        <f t="shared" si="406"/>
        <v/>
      </c>
      <c r="AE444" s="429" t="str">
        <f t="shared" si="427"/>
        <v/>
      </c>
      <c r="AF444" s="429" t="str">
        <f t="shared" si="417"/>
        <v/>
      </c>
      <c r="AG444" s="429" t="str">
        <f t="shared" si="407"/>
        <v/>
      </c>
      <c r="AH444" s="429" t="str">
        <f t="shared" si="408"/>
        <v/>
      </c>
      <c r="AI444" s="431" t="str">
        <f t="shared" si="418"/>
        <v/>
      </c>
      <c r="AJ444" s="429" t="str">
        <f t="shared" si="428"/>
        <v/>
      </c>
      <c r="AK444" s="429" t="str">
        <f t="shared" si="429"/>
        <v/>
      </c>
      <c r="AL444" s="429" t="str">
        <f t="shared" si="430"/>
        <v/>
      </c>
      <c r="AM444" s="429" t="str">
        <f t="shared" si="431"/>
        <v/>
      </c>
      <c r="AN444" s="432"/>
      <c r="AO444" s="432"/>
      <c r="AP444" s="205"/>
      <c r="AQ444" s="205"/>
      <c r="AR444" s="205"/>
      <c r="AS444" s="205"/>
      <c r="AT444" s="205"/>
      <c r="AU444" s="205"/>
      <c r="AV444" s="205"/>
      <c r="AW444" s="205"/>
      <c r="AX444" s="205"/>
      <c r="AY444" s="205"/>
      <c r="AZ444" s="432"/>
      <c r="BU444" s="152">
        <v>422</v>
      </c>
      <c r="BV444" s="433" t="str">
        <f t="shared" si="419"/>
        <v/>
      </c>
      <c r="BW444" s="433" t="str">
        <f t="shared" si="420"/>
        <v/>
      </c>
      <c r="BX444" s="434" t="str">
        <f t="shared" si="421"/>
        <v/>
      </c>
      <c r="BY444" s="205" t="str">
        <f t="shared" si="409"/>
        <v/>
      </c>
      <c r="BZ444" s="205" t="str">
        <f t="shared" si="410"/>
        <v/>
      </c>
      <c r="CA444" s="207" t="str">
        <f t="shared" si="411"/>
        <v/>
      </c>
      <c r="CB444" s="453" t="str">
        <f>IF(BY444="","",COUNTIF(BY$23:BY443,"&lt;1")+1)</f>
        <v/>
      </c>
      <c r="CC444" s="205" t="str">
        <f t="shared" si="412"/>
        <v/>
      </c>
      <c r="CD444" s="436" t="str">
        <f t="shared" si="413"/>
        <v/>
      </c>
      <c r="CE444" s="433" t="str">
        <f t="shared" si="416"/>
        <v/>
      </c>
      <c r="CF444" s="438" t="str">
        <f t="shared" si="414"/>
        <v/>
      </c>
      <c r="CG444" s="433" t="str">
        <f t="shared" si="415"/>
        <v/>
      </c>
      <c r="CH444" s="439"/>
      <c r="CI444" s="205" t="str">
        <f t="shared" si="432"/>
        <v/>
      </c>
      <c r="CJ444" s="205" t="str">
        <f t="shared" si="433"/>
        <v/>
      </c>
      <c r="CK444" s="205" t="str">
        <f>IF(OR(N444="PIPAY450",N444="PIPAY900"),MRIt(J444,M444,V444,N444),IF(N444="OGFConNEW",MRIt(H444,M444,V444,N444),IF(N444="PIOGFCPAY450",MAX(60,(0.3*J444)+35),"")))</f>
        <v/>
      </c>
      <c r="CL444" s="205" t="str">
        <f t="shared" si="434"/>
        <v/>
      </c>
      <c r="CM444" s="208">
        <f t="shared" si="435"/>
        <v>0</v>
      </c>
      <c r="CN444" s="440" t="str">
        <f>IFERROR(IF(N444="60PAY900",ADJ60x(CM444),IF(N444="75PAY450",ADJ75x(CM444),IF(N444="PIPAY900",ADJPoTthick(CM444,CL444),IF(N444="PIPAY450",ADJPoTthin(CM444,CL444),IF(N444="OGFConNEW",ADJPoTogfc(CL444),""))))),"must corr")</f>
        <v/>
      </c>
      <c r="CO444" s="441" t="str">
        <f t="shared" si="436"/>
        <v/>
      </c>
      <c r="CQ444" s="205" t="str">
        <f t="shared" si="437"/>
        <v/>
      </c>
      <c r="CR444" s="205" t="str">
        <f>IF(OR(N444="PIPAY450",N444="PIPAY900",N444="PIOGFCPAY450",N444="75OGFCPAY450"),MRIt(J444,M444,V444,N444),IF(N444="OGFConNEW",MRIt(H444,M444,V444,N444),""))</f>
        <v/>
      </c>
      <c r="CS444" s="205" t="str">
        <f t="shared" si="438"/>
        <v/>
      </c>
      <c r="CT444" s="208" t="str">
        <f t="shared" si="439"/>
        <v/>
      </c>
      <c r="CU444" s="440" t="str">
        <f>IFERROR(IF(N444="60PAY900",ADJ60x(CT444),IF(N444="75PAY450",ADJ75x(CT444),IF(N444="PIPAY900",ADJPoTthick(CT444,CS444),IF(N444="PIPAY450",ADJPoTthin(CT444,CS444),IF(N444="OGFConNEW",ADJPoTogfc(CS444),""))))),"must corr")</f>
        <v/>
      </c>
      <c r="CV444" s="442" t="str">
        <f t="shared" si="440"/>
        <v/>
      </c>
      <c r="CW444" s="443"/>
      <c r="CY444" s="207"/>
      <c r="CZ444" s="444" t="s">
        <v>1876</v>
      </c>
      <c r="DA444" s="445" t="str">
        <f>IFERROR(IF(AZ444=TRUE,corval(CO444,CV444),CO444),CZ444)</f>
        <v/>
      </c>
      <c r="DB444" s="205" t="b">
        <f t="shared" si="441"/>
        <v>0</v>
      </c>
      <c r="DC444" s="205" t="b">
        <f t="shared" si="442"/>
        <v>1</v>
      </c>
      <c r="DD444" s="205" t="b">
        <f t="shared" si="443"/>
        <v>1</v>
      </c>
      <c r="DE444" s="446" t="str">
        <f t="shared" si="444"/>
        <v/>
      </c>
      <c r="DG444" s="208" t="str">
        <f t="shared" si="445"/>
        <v/>
      </c>
      <c r="DH444" s="208">
        <f t="shared" si="446"/>
        <v>0</v>
      </c>
      <c r="DI444" s="205" t="e">
        <f t="shared" si="447"/>
        <v>#VALUE!</v>
      </c>
      <c r="DJ444" s="205" t="e">
        <f t="shared" si="448"/>
        <v>#VALUE!</v>
      </c>
      <c r="DK444" s="205" t="e">
        <f t="shared" si="449"/>
        <v>#VALUE!</v>
      </c>
      <c r="DM444" s="208">
        <f t="shared" si="450"/>
        <v>0</v>
      </c>
      <c r="DN444" s="208">
        <f t="shared" si="451"/>
        <v>0</v>
      </c>
      <c r="DO444" s="205">
        <f t="shared" si="452"/>
        <v>75</v>
      </c>
      <c r="DP444" s="205">
        <f t="shared" si="453"/>
        <v>0</v>
      </c>
      <c r="DQ444" s="446" t="e">
        <f t="shared" ca="1" si="454"/>
        <v>#NAME?</v>
      </c>
      <c r="DR444" s="446" t="e">
        <f t="shared" ca="1" si="455"/>
        <v>#NAME?</v>
      </c>
      <c r="DT444" s="208">
        <f t="shared" si="456"/>
        <v>0</v>
      </c>
      <c r="DU444" s="446" t="e">
        <f t="shared" ca="1" si="457"/>
        <v>#NAME?</v>
      </c>
      <c r="DV444" s="446" t="e">
        <f t="shared" ca="1" si="458"/>
        <v>#NAME?</v>
      </c>
    </row>
    <row r="445" spans="1:126" ht="15.75" x14ac:dyDescent="0.25">
      <c r="A445" s="448" t="str">
        <f>IFERROR(ROUNDUP(IF(OR(N445="PIPAY450",N445="PIPAY900"),MRIt(J445,M445,V445,N445),IF(N445="PIOGFCPAY450",MAX(60,(0.3*J445)+35),"")),1),"")</f>
        <v/>
      </c>
      <c r="B445" s="413">
        <v>423</v>
      </c>
      <c r="C445" s="414"/>
      <c r="D445" s="449"/>
      <c r="E445" s="416" t="str">
        <f>IF('EXIST IP'!A424="","",'EXIST IP'!A424)</f>
        <v/>
      </c>
      <c r="F445" s="450" t="str">
        <f>IF('EXIST IP'!B424="","",'EXIST IP'!B424)</f>
        <v/>
      </c>
      <c r="G445" s="450" t="str">
        <f>IF('EXIST IP'!C424="","",'EXIST IP'!C424)</f>
        <v/>
      </c>
      <c r="H445" s="418" t="str">
        <f>IF('EXIST IP'!D424="","",'EXIST IP'!D424)</f>
        <v/>
      </c>
      <c r="I445" s="451" t="str">
        <f>IF(BASELINE!D424="","",BASELINE!D424)</f>
        <v/>
      </c>
      <c r="J445" s="420"/>
      <c r="K445" s="421"/>
      <c r="L445" s="422" t="str">
        <f>IF(FINAL!D424=0,"",FINAL!D424)</f>
        <v/>
      </c>
      <c r="M445" s="421"/>
      <c r="N445" s="421"/>
      <c r="O445" s="421"/>
      <c r="P445" s="423" t="str">
        <f t="shared" si="422"/>
        <v/>
      </c>
      <c r="Q445" s="424" t="str">
        <f t="shared" si="423"/>
        <v/>
      </c>
      <c r="R445" s="456"/>
      <c r="S445" s="452" t="str">
        <f t="shared" si="399"/>
        <v/>
      </c>
      <c r="T445" s="427" t="str">
        <f>IF(OR(BASELINE!I424&gt;BASELINE!J424,FINAL!I424&gt;FINAL!J424),"M.D.","")</f>
        <v/>
      </c>
      <c r="U445" s="428" t="str">
        <f t="shared" si="424"/>
        <v/>
      </c>
      <c r="V445" s="429" t="str">
        <f t="shared" si="425"/>
        <v/>
      </c>
      <c r="W445" s="429" t="str">
        <f t="shared" si="426"/>
        <v/>
      </c>
      <c r="X445" s="430" t="str">
        <f t="shared" si="400"/>
        <v/>
      </c>
      <c r="Y445" s="429" t="str">
        <f t="shared" si="401"/>
        <v/>
      </c>
      <c r="Z445" s="429" t="str">
        <f t="shared" si="402"/>
        <v/>
      </c>
      <c r="AA445" s="429" t="str">
        <f t="shared" si="403"/>
        <v/>
      </c>
      <c r="AB445" s="429" t="str">
        <f t="shared" si="404"/>
        <v/>
      </c>
      <c r="AC445" s="429" t="str">
        <f t="shared" si="405"/>
        <v/>
      </c>
      <c r="AD445" s="429" t="str">
        <f t="shared" si="406"/>
        <v/>
      </c>
      <c r="AE445" s="429" t="str">
        <f t="shared" si="427"/>
        <v/>
      </c>
      <c r="AF445" s="429" t="str">
        <f t="shared" si="417"/>
        <v/>
      </c>
      <c r="AG445" s="429" t="str">
        <f t="shared" si="407"/>
        <v/>
      </c>
      <c r="AH445" s="429" t="str">
        <f t="shared" si="408"/>
        <v/>
      </c>
      <c r="AI445" s="431" t="str">
        <f t="shared" si="418"/>
        <v/>
      </c>
      <c r="AJ445" s="429" t="str">
        <f t="shared" si="428"/>
        <v/>
      </c>
      <c r="AK445" s="429" t="str">
        <f t="shared" si="429"/>
        <v/>
      </c>
      <c r="AL445" s="429" t="str">
        <f t="shared" si="430"/>
        <v/>
      </c>
      <c r="AM445" s="429" t="str">
        <f t="shared" si="431"/>
        <v/>
      </c>
      <c r="AN445" s="432"/>
      <c r="AO445" s="432"/>
      <c r="AP445" s="205"/>
      <c r="AQ445" s="205"/>
      <c r="AR445" s="205"/>
      <c r="AS445" s="205"/>
      <c r="AT445" s="205"/>
      <c r="AU445" s="205"/>
      <c r="AV445" s="205"/>
      <c r="AW445" s="205"/>
      <c r="AX445" s="205"/>
      <c r="AY445" s="205"/>
      <c r="AZ445" s="432"/>
      <c r="BU445" s="152">
        <v>423</v>
      </c>
      <c r="BV445" s="433" t="str">
        <f t="shared" si="419"/>
        <v/>
      </c>
      <c r="BW445" s="433" t="str">
        <f t="shared" si="420"/>
        <v/>
      </c>
      <c r="BX445" s="434" t="str">
        <f t="shared" si="421"/>
        <v/>
      </c>
      <c r="BY445" s="205" t="str">
        <f t="shared" si="409"/>
        <v/>
      </c>
      <c r="BZ445" s="205" t="str">
        <f t="shared" si="410"/>
        <v/>
      </c>
      <c r="CA445" s="207" t="str">
        <f t="shared" si="411"/>
        <v/>
      </c>
      <c r="CB445" s="453" t="str">
        <f>IF(BY445="","",COUNTIF(BY$23:BY444,"&lt;1")+1)</f>
        <v/>
      </c>
      <c r="CC445" s="205" t="str">
        <f t="shared" si="412"/>
        <v/>
      </c>
      <c r="CD445" s="436" t="str">
        <f t="shared" si="413"/>
        <v/>
      </c>
      <c r="CE445" s="433" t="str">
        <f t="shared" si="416"/>
        <v/>
      </c>
      <c r="CF445" s="438" t="str">
        <f t="shared" si="414"/>
        <v/>
      </c>
      <c r="CG445" s="433" t="str">
        <f t="shared" si="415"/>
        <v/>
      </c>
      <c r="CH445" s="439"/>
      <c r="CI445" s="205" t="str">
        <f t="shared" si="432"/>
        <v/>
      </c>
      <c r="CJ445" s="205" t="str">
        <f t="shared" si="433"/>
        <v/>
      </c>
      <c r="CK445" s="205" t="str">
        <f>IF(OR(N445="PIPAY450",N445="PIPAY900"),MRIt(J445,M445,V445,N445),IF(N445="OGFConNEW",MRIt(H445,M445,V445,N445),IF(N445="PIOGFCPAY450",MAX(60,(0.3*J445)+35),"")))</f>
        <v/>
      </c>
      <c r="CL445" s="205" t="str">
        <f t="shared" si="434"/>
        <v/>
      </c>
      <c r="CM445" s="208">
        <f t="shared" si="435"/>
        <v>0</v>
      </c>
      <c r="CN445" s="440" t="str">
        <f>IFERROR(IF(N445="60PAY900",ADJ60x(CM445),IF(N445="75PAY450",ADJ75x(CM445),IF(N445="PIPAY900",ADJPoTthick(CM445,CL445),IF(N445="PIPAY450",ADJPoTthin(CM445,CL445),IF(N445="OGFConNEW",ADJPoTogfc(CL445),""))))),"must corr")</f>
        <v/>
      </c>
      <c r="CO445" s="441" t="str">
        <f t="shared" si="436"/>
        <v/>
      </c>
      <c r="CQ445" s="205" t="str">
        <f t="shared" si="437"/>
        <v/>
      </c>
      <c r="CR445" s="205" t="str">
        <f>IF(OR(N445="PIPAY450",N445="PIPAY900",N445="PIOGFCPAY450",N445="75OGFCPAY450"),MRIt(J445,M445,V445,N445),IF(N445="OGFConNEW",MRIt(H445,M445,V445,N445),""))</f>
        <v/>
      </c>
      <c r="CS445" s="205" t="str">
        <f t="shared" si="438"/>
        <v/>
      </c>
      <c r="CT445" s="208" t="str">
        <f t="shared" si="439"/>
        <v/>
      </c>
      <c r="CU445" s="440" t="str">
        <f>IFERROR(IF(N445="60PAY900",ADJ60x(CT445),IF(N445="75PAY450",ADJ75x(CT445),IF(N445="PIPAY900",ADJPoTthick(CT445,CS445),IF(N445="PIPAY450",ADJPoTthin(CT445,CS445),IF(N445="OGFConNEW",ADJPoTogfc(CS445),""))))),"must corr")</f>
        <v/>
      </c>
      <c r="CV445" s="442" t="str">
        <f t="shared" si="440"/>
        <v/>
      </c>
      <c r="CW445" s="443"/>
      <c r="CY445" s="207"/>
      <c r="CZ445" s="444" t="s">
        <v>1876</v>
      </c>
      <c r="DA445" s="445" t="str">
        <f>IFERROR(IF(AZ445=TRUE,corval(CO445,CV445),CO445),CZ445)</f>
        <v/>
      </c>
      <c r="DB445" s="205" t="b">
        <f t="shared" si="441"/>
        <v>0</v>
      </c>
      <c r="DC445" s="205" t="b">
        <f t="shared" si="442"/>
        <v>1</v>
      </c>
      <c r="DD445" s="205" t="b">
        <f t="shared" si="443"/>
        <v>1</v>
      </c>
      <c r="DE445" s="446" t="str">
        <f t="shared" si="444"/>
        <v/>
      </c>
      <c r="DG445" s="208" t="str">
        <f t="shared" si="445"/>
        <v/>
      </c>
      <c r="DH445" s="208">
        <f t="shared" si="446"/>
        <v>0</v>
      </c>
      <c r="DI445" s="205" t="e">
        <f t="shared" si="447"/>
        <v>#VALUE!</v>
      </c>
      <c r="DJ445" s="205" t="e">
        <f t="shared" si="448"/>
        <v>#VALUE!</v>
      </c>
      <c r="DK445" s="205" t="e">
        <f t="shared" si="449"/>
        <v>#VALUE!</v>
      </c>
      <c r="DM445" s="208">
        <f t="shared" si="450"/>
        <v>0</v>
      </c>
      <c r="DN445" s="208">
        <f t="shared" si="451"/>
        <v>0</v>
      </c>
      <c r="DO445" s="205">
        <f t="shared" si="452"/>
        <v>75</v>
      </c>
      <c r="DP445" s="205">
        <f t="shared" si="453"/>
        <v>0</v>
      </c>
      <c r="DQ445" s="446" t="e">
        <f t="shared" ca="1" si="454"/>
        <v>#NAME?</v>
      </c>
      <c r="DR445" s="446" t="e">
        <f t="shared" ca="1" si="455"/>
        <v>#NAME?</v>
      </c>
      <c r="DT445" s="208">
        <f t="shared" si="456"/>
        <v>0</v>
      </c>
      <c r="DU445" s="446" t="e">
        <f t="shared" ca="1" si="457"/>
        <v>#NAME?</v>
      </c>
      <c r="DV445" s="446" t="e">
        <f t="shared" ca="1" si="458"/>
        <v>#NAME?</v>
      </c>
    </row>
    <row r="446" spans="1:126" ht="15.75" customHeight="1" thickBot="1" x14ac:dyDescent="0.3">
      <c r="A446" s="448" t="str">
        <f>IFERROR(ROUNDUP(IF(OR(N446="PIPAY450",N446="PIPAY900"),MRIt(J446,M446,V446,N446),IF(N446="PIOGFCPAY450",MAX(60,(0.3*J446)+35),"")),1),"")</f>
        <v/>
      </c>
      <c r="B446" s="413">
        <v>424</v>
      </c>
      <c r="C446" s="414"/>
      <c r="D446" s="449"/>
      <c r="E446" s="457" t="str">
        <f>IF('EXIST IP'!A425="","",'EXIST IP'!A425)</f>
        <v/>
      </c>
      <c r="F446" s="458" t="str">
        <f>IF('EXIST IP'!B425="","",'EXIST IP'!B425)</f>
        <v/>
      </c>
      <c r="G446" s="458" t="str">
        <f>IF('EXIST IP'!C425="","",'EXIST IP'!C425)</f>
        <v/>
      </c>
      <c r="H446" s="459" t="str">
        <f>IF('EXIST IP'!D425="","",'EXIST IP'!D425)</f>
        <v/>
      </c>
      <c r="I446" s="460" t="str">
        <f>IF(BASELINE!D425="","",BASELINE!D425)</f>
        <v/>
      </c>
      <c r="J446" s="420"/>
      <c r="K446" s="421"/>
      <c r="L446" s="422" t="str">
        <f>IF(FINAL!D425=0,"",FINAL!D425)</f>
        <v/>
      </c>
      <c r="M446" s="421"/>
      <c r="N446" s="421"/>
      <c r="O446" s="421"/>
      <c r="P446" s="423" t="str">
        <f t="shared" si="422"/>
        <v/>
      </c>
      <c r="Q446" s="424" t="str">
        <f t="shared" si="423"/>
        <v/>
      </c>
      <c r="R446" s="456"/>
      <c r="S446" s="452" t="str">
        <f t="shared" si="399"/>
        <v/>
      </c>
      <c r="T446" s="427" t="str">
        <f>IF(OR(BASELINE!I425&gt;BASELINE!J425,FINAL!I425&gt;FINAL!J425),"M.D.","")</f>
        <v/>
      </c>
      <c r="U446" s="428" t="str">
        <f t="shared" si="424"/>
        <v/>
      </c>
      <c r="V446" s="429" t="str">
        <f t="shared" si="425"/>
        <v/>
      </c>
      <c r="W446" s="429" t="str">
        <f t="shared" si="426"/>
        <v/>
      </c>
      <c r="X446" s="430" t="str">
        <f t="shared" si="400"/>
        <v/>
      </c>
      <c r="Y446" s="429" t="str">
        <f t="shared" si="401"/>
        <v/>
      </c>
      <c r="Z446" s="429" t="str">
        <f t="shared" si="402"/>
        <v/>
      </c>
      <c r="AA446" s="429" t="str">
        <f t="shared" si="403"/>
        <v/>
      </c>
      <c r="AB446" s="429" t="str">
        <f t="shared" si="404"/>
        <v/>
      </c>
      <c r="AC446" s="429" t="str">
        <f t="shared" si="405"/>
        <v/>
      </c>
      <c r="AD446" s="429" t="str">
        <f t="shared" si="406"/>
        <v/>
      </c>
      <c r="AE446" s="429" t="str">
        <f t="shared" si="427"/>
        <v/>
      </c>
      <c r="AF446" s="429" t="str">
        <f t="shared" si="417"/>
        <v/>
      </c>
      <c r="AG446" s="429" t="str">
        <f t="shared" si="407"/>
        <v/>
      </c>
      <c r="AH446" s="429" t="str">
        <f t="shared" si="408"/>
        <v/>
      </c>
      <c r="AI446" s="431" t="str">
        <f t="shared" si="418"/>
        <v/>
      </c>
      <c r="AJ446" s="429" t="str">
        <f t="shared" si="428"/>
        <v/>
      </c>
      <c r="AK446" s="429" t="str">
        <f t="shared" si="429"/>
        <v/>
      </c>
      <c r="AL446" s="429" t="str">
        <f t="shared" si="430"/>
        <v/>
      </c>
      <c r="AM446" s="429" t="str">
        <f t="shared" si="431"/>
        <v/>
      </c>
      <c r="AN446" s="432"/>
      <c r="AO446" s="432"/>
      <c r="AP446" s="205"/>
      <c r="AQ446" s="205"/>
      <c r="AR446" s="205"/>
      <c r="AS446" s="205"/>
      <c r="AT446" s="205"/>
      <c r="AU446" s="205"/>
      <c r="AV446" s="205"/>
      <c r="AW446" s="205"/>
      <c r="AX446" s="205"/>
      <c r="AY446" s="205"/>
      <c r="AZ446" s="432"/>
      <c r="BU446" s="152">
        <v>424</v>
      </c>
      <c r="BV446" s="433" t="str">
        <f t="shared" si="419"/>
        <v/>
      </c>
      <c r="BW446" s="433" t="str">
        <f t="shared" si="420"/>
        <v/>
      </c>
      <c r="BX446" s="434" t="str">
        <f t="shared" si="421"/>
        <v/>
      </c>
      <c r="BY446" s="205" t="str">
        <f t="shared" si="409"/>
        <v/>
      </c>
      <c r="BZ446" s="205" t="str">
        <f t="shared" si="410"/>
        <v/>
      </c>
      <c r="CA446" s="207" t="str">
        <f t="shared" si="411"/>
        <v/>
      </c>
      <c r="CB446" s="453" t="str">
        <f>IF(BY446="","",COUNTIF(BY$23:BY445,"&lt;1")+1)</f>
        <v/>
      </c>
      <c r="CC446" s="205" t="str">
        <f t="shared" si="412"/>
        <v/>
      </c>
      <c r="CD446" s="436" t="str">
        <f t="shared" si="413"/>
        <v/>
      </c>
      <c r="CE446" s="433" t="str">
        <f t="shared" si="416"/>
        <v/>
      </c>
      <c r="CF446" s="438" t="str">
        <f t="shared" si="414"/>
        <v/>
      </c>
      <c r="CG446" s="433" t="str">
        <f t="shared" si="415"/>
        <v/>
      </c>
      <c r="CH446" s="439"/>
      <c r="CI446" s="205" t="str">
        <f t="shared" si="432"/>
        <v/>
      </c>
      <c r="CJ446" s="205" t="str">
        <f t="shared" si="433"/>
        <v/>
      </c>
      <c r="CK446" s="205" t="str">
        <f>IF(OR(N446="PIPAY450",N446="PIPAY900"),MRIt(J446,M446,V446,N446),IF(N446="OGFConNEW",MRIt(H446,M446,V446,N446),IF(N446="PIOGFCPAY450",MAX(60,(0.3*J446)+35),"")))</f>
        <v/>
      </c>
      <c r="CL446" s="205" t="str">
        <f t="shared" si="434"/>
        <v/>
      </c>
      <c r="CM446" s="208">
        <f t="shared" si="435"/>
        <v>0</v>
      </c>
      <c r="CN446" s="440" t="str">
        <f>IFERROR(IF(N446="60PAY900",ADJ60x(CM446),IF(N446="75PAY450",ADJ75x(CM446),IF(N446="PIPAY900",ADJPoTthick(CM446,CL446),IF(N446="PIPAY450",ADJPoTthin(CM446,CL446),IF(N446="OGFConNEW",ADJPoTogfc(CL446),""))))),"must corr")</f>
        <v/>
      </c>
      <c r="CO446" s="441" t="str">
        <f t="shared" si="436"/>
        <v/>
      </c>
      <c r="CQ446" s="205" t="str">
        <f t="shared" si="437"/>
        <v/>
      </c>
      <c r="CR446" s="205" t="str">
        <f>IF(OR(N446="PIPAY450",N446="PIPAY900",N446="PIOGFCPAY450",N446="75OGFCPAY450"),MRIt(J446,M446,V446,N446),IF(N446="OGFConNEW",MRIt(H446,M446,V446,N446),""))</f>
        <v/>
      </c>
      <c r="CS446" s="205" t="str">
        <f t="shared" si="438"/>
        <v/>
      </c>
      <c r="CT446" s="208" t="str">
        <f t="shared" si="439"/>
        <v/>
      </c>
      <c r="CU446" s="440" t="str">
        <f>IFERROR(IF(N446="60PAY900",ADJ60x(CT446),IF(N446="75PAY450",ADJ75x(CT446),IF(N446="PIPAY900",ADJPoTthick(CT446,CS446),IF(N446="PIPAY450",ADJPoTthin(CT446,CS446),IF(N446="OGFConNEW",ADJPoTogfc(CS446),""))))),"must corr")</f>
        <v/>
      </c>
      <c r="CV446" s="442" t="str">
        <f t="shared" si="440"/>
        <v/>
      </c>
      <c r="CW446" s="443"/>
      <c r="CY446" s="207"/>
      <c r="CZ446" s="444" t="s">
        <v>1876</v>
      </c>
      <c r="DA446" s="445" t="str">
        <f>IFERROR(IF(AZ446=TRUE,corval(CO446,CV446),CO446),CZ446)</f>
        <v/>
      </c>
      <c r="DB446" s="205" t="b">
        <f t="shared" si="441"/>
        <v>0</v>
      </c>
      <c r="DC446" s="205" t="b">
        <f t="shared" si="442"/>
        <v>1</v>
      </c>
      <c r="DD446" s="205" t="b">
        <f t="shared" si="443"/>
        <v>1</v>
      </c>
      <c r="DE446" s="446" t="str">
        <f t="shared" si="444"/>
        <v/>
      </c>
      <c r="DG446" s="208" t="str">
        <f t="shared" si="445"/>
        <v/>
      </c>
      <c r="DH446" s="208">
        <f t="shared" si="446"/>
        <v>0</v>
      </c>
      <c r="DI446" s="205" t="e">
        <f t="shared" si="447"/>
        <v>#VALUE!</v>
      </c>
      <c r="DJ446" s="205" t="e">
        <f t="shared" si="448"/>
        <v>#VALUE!</v>
      </c>
      <c r="DK446" s="205" t="e">
        <f t="shared" si="449"/>
        <v>#VALUE!</v>
      </c>
      <c r="DM446" s="208">
        <f t="shared" si="450"/>
        <v>0</v>
      </c>
      <c r="DN446" s="208">
        <f t="shared" si="451"/>
        <v>0</v>
      </c>
      <c r="DO446" s="205">
        <f t="shared" si="452"/>
        <v>75</v>
      </c>
      <c r="DP446" s="205">
        <f t="shared" si="453"/>
        <v>0</v>
      </c>
      <c r="DQ446" s="446" t="e">
        <f t="shared" ca="1" si="454"/>
        <v>#NAME?</v>
      </c>
      <c r="DR446" s="446" t="e">
        <f t="shared" ca="1" si="455"/>
        <v>#NAME?</v>
      </c>
      <c r="DT446" s="208">
        <f t="shared" si="456"/>
        <v>0</v>
      </c>
      <c r="DU446" s="446" t="e">
        <f t="shared" ca="1" si="457"/>
        <v>#NAME?</v>
      </c>
      <c r="DV446" s="446" t="e">
        <f t="shared" ca="1" si="458"/>
        <v>#NAME?</v>
      </c>
    </row>
    <row r="447" spans="1:126" ht="15.75" x14ac:dyDescent="0.25">
      <c r="A447" s="448" t="str">
        <f>IFERROR(ROUNDUP(IF(OR(N447="PIPAY450",N447="PIPAY900"),MRIt(J447,M447,V447,N447),IF(N447="PIOGFCPAY450",MAX(60,(0.3*J447)+35),"")),1),"")</f>
        <v/>
      </c>
      <c r="B447" s="413">
        <v>425</v>
      </c>
      <c r="C447" s="414"/>
      <c r="D447" s="449"/>
      <c r="E447" s="416" t="str">
        <f>IF('EXIST IP'!A426="","",'EXIST IP'!A426)</f>
        <v/>
      </c>
      <c r="F447" s="450" t="str">
        <f>IF('EXIST IP'!B426="","",'EXIST IP'!B426)</f>
        <v/>
      </c>
      <c r="G447" s="450" t="str">
        <f>IF('EXIST IP'!C426="","",'EXIST IP'!C426)</f>
        <v/>
      </c>
      <c r="H447" s="418" t="str">
        <f>IF('EXIST IP'!D426="","",'EXIST IP'!D426)</f>
        <v/>
      </c>
      <c r="I447" s="451" t="str">
        <f>IF(BASELINE!D426="","",BASELINE!D426)</f>
        <v/>
      </c>
      <c r="J447" s="420"/>
      <c r="K447" s="421"/>
      <c r="L447" s="422" t="str">
        <f>IF(FINAL!D426=0,"",FINAL!D426)</f>
        <v/>
      </c>
      <c r="M447" s="421"/>
      <c r="N447" s="421"/>
      <c r="O447" s="421"/>
      <c r="P447" s="423" t="str">
        <f t="shared" si="422"/>
        <v/>
      </c>
      <c r="Q447" s="424" t="str">
        <f t="shared" si="423"/>
        <v/>
      </c>
      <c r="R447" s="456"/>
      <c r="S447" s="452" t="str">
        <f t="shared" si="399"/>
        <v/>
      </c>
      <c r="T447" s="427" t="str">
        <f>IF(OR(BASELINE!I426&gt;BASELINE!J426,FINAL!I426&gt;FINAL!J426),"M.D.","")</f>
        <v/>
      </c>
      <c r="U447" s="428" t="str">
        <f t="shared" si="424"/>
        <v/>
      </c>
      <c r="V447" s="429" t="str">
        <f t="shared" si="425"/>
        <v/>
      </c>
      <c r="W447" s="429" t="str">
        <f t="shared" si="426"/>
        <v/>
      </c>
      <c r="X447" s="430" t="str">
        <f t="shared" si="400"/>
        <v/>
      </c>
      <c r="Y447" s="429" t="str">
        <f t="shared" si="401"/>
        <v/>
      </c>
      <c r="Z447" s="429" t="str">
        <f t="shared" si="402"/>
        <v/>
      </c>
      <c r="AA447" s="429" t="str">
        <f t="shared" si="403"/>
        <v/>
      </c>
      <c r="AB447" s="429" t="str">
        <f t="shared" si="404"/>
        <v/>
      </c>
      <c r="AC447" s="429" t="str">
        <f t="shared" si="405"/>
        <v/>
      </c>
      <c r="AD447" s="429" t="str">
        <f t="shared" si="406"/>
        <v/>
      </c>
      <c r="AE447" s="429" t="str">
        <f t="shared" si="427"/>
        <v/>
      </c>
      <c r="AF447" s="429" t="str">
        <f t="shared" si="417"/>
        <v/>
      </c>
      <c r="AG447" s="429" t="str">
        <f t="shared" si="407"/>
        <v/>
      </c>
      <c r="AH447" s="429" t="str">
        <f t="shared" si="408"/>
        <v/>
      </c>
      <c r="AI447" s="431" t="str">
        <f t="shared" si="418"/>
        <v/>
      </c>
      <c r="AJ447" s="429" t="str">
        <f t="shared" si="428"/>
        <v/>
      </c>
      <c r="AK447" s="429" t="str">
        <f t="shared" si="429"/>
        <v/>
      </c>
      <c r="AL447" s="429" t="str">
        <f t="shared" si="430"/>
        <v/>
      </c>
      <c r="AM447" s="429" t="str">
        <f t="shared" si="431"/>
        <v/>
      </c>
      <c r="AN447" s="432"/>
      <c r="AO447" s="432"/>
      <c r="AP447" s="205"/>
      <c r="AQ447" s="205"/>
      <c r="AR447" s="205"/>
      <c r="AS447" s="205"/>
      <c r="AT447" s="205"/>
      <c r="AU447" s="205"/>
      <c r="AV447" s="205"/>
      <c r="AW447" s="205"/>
      <c r="AX447" s="205"/>
      <c r="AY447" s="205"/>
      <c r="AZ447" s="432"/>
      <c r="BU447" s="152">
        <v>425</v>
      </c>
      <c r="BV447" s="433" t="str">
        <f t="shared" si="419"/>
        <v/>
      </c>
      <c r="BW447" s="433" t="str">
        <f t="shared" si="420"/>
        <v/>
      </c>
      <c r="BX447" s="434" t="str">
        <f t="shared" si="421"/>
        <v/>
      </c>
      <c r="BY447" s="205" t="str">
        <f t="shared" si="409"/>
        <v/>
      </c>
      <c r="BZ447" s="205" t="str">
        <f t="shared" si="410"/>
        <v/>
      </c>
      <c r="CA447" s="207" t="str">
        <f t="shared" si="411"/>
        <v/>
      </c>
      <c r="CB447" s="453" t="str">
        <f>IF(BY447="","",COUNTIF(BY$23:BY446,"&lt;1")+1)</f>
        <v/>
      </c>
      <c r="CC447" s="205" t="str">
        <f t="shared" si="412"/>
        <v/>
      </c>
      <c r="CD447" s="436" t="str">
        <f t="shared" si="413"/>
        <v/>
      </c>
      <c r="CE447" s="433" t="str">
        <f t="shared" si="416"/>
        <v/>
      </c>
      <c r="CF447" s="438" t="str">
        <f t="shared" si="414"/>
        <v/>
      </c>
      <c r="CG447" s="433" t="str">
        <f t="shared" si="415"/>
        <v/>
      </c>
      <c r="CH447" s="439"/>
      <c r="CI447" s="205" t="str">
        <f t="shared" si="432"/>
        <v/>
      </c>
      <c r="CJ447" s="205" t="str">
        <f t="shared" si="433"/>
        <v/>
      </c>
      <c r="CK447" s="205" t="str">
        <f>IF(OR(N447="PIPAY450",N447="PIPAY900"),MRIt(J447,M447,V447,N447),IF(N447="OGFConNEW",MRIt(H447,M447,V447,N447),IF(N447="PIOGFCPAY450",MAX(60,(0.3*J447)+35),"")))</f>
        <v/>
      </c>
      <c r="CL447" s="205" t="str">
        <f t="shared" si="434"/>
        <v/>
      </c>
      <c r="CM447" s="208">
        <f t="shared" si="435"/>
        <v>0</v>
      </c>
      <c r="CN447" s="440" t="str">
        <f>IFERROR(IF(N447="60PAY900",ADJ60x(CM447),IF(N447="75PAY450",ADJ75x(CM447),IF(N447="PIPAY900",ADJPoTthick(CM447,CL447),IF(N447="PIPAY450",ADJPoTthin(CM447,CL447),IF(N447="OGFConNEW",ADJPoTogfc(CL447),""))))),"must corr")</f>
        <v/>
      </c>
      <c r="CO447" s="441" t="str">
        <f t="shared" si="436"/>
        <v/>
      </c>
      <c r="CQ447" s="205" t="str">
        <f t="shared" si="437"/>
        <v/>
      </c>
      <c r="CR447" s="205" t="str">
        <f>IF(OR(N447="PIPAY450",N447="PIPAY900",N447="PIOGFCPAY450",N447="75OGFCPAY450"),MRIt(J447,M447,V447,N447),IF(N447="OGFConNEW",MRIt(H447,M447,V447,N447),""))</f>
        <v/>
      </c>
      <c r="CS447" s="205" t="str">
        <f t="shared" si="438"/>
        <v/>
      </c>
      <c r="CT447" s="208" t="str">
        <f t="shared" si="439"/>
        <v/>
      </c>
      <c r="CU447" s="440" t="str">
        <f>IFERROR(IF(N447="60PAY900",ADJ60x(CT447),IF(N447="75PAY450",ADJ75x(CT447),IF(N447="PIPAY900",ADJPoTthick(CT447,CS447),IF(N447="PIPAY450",ADJPoTthin(CT447,CS447),IF(N447="OGFConNEW",ADJPoTogfc(CS447),""))))),"must corr")</f>
        <v/>
      </c>
      <c r="CV447" s="442" t="str">
        <f t="shared" si="440"/>
        <v/>
      </c>
      <c r="CW447" s="443"/>
      <c r="CY447" s="207"/>
      <c r="CZ447" s="444" t="s">
        <v>1876</v>
      </c>
      <c r="DA447" s="445" t="str">
        <f>IFERROR(IF(AZ447=TRUE,corval(CO447,CV447),CO447),CZ447)</f>
        <v/>
      </c>
      <c r="DB447" s="205" t="b">
        <f t="shared" si="441"/>
        <v>0</v>
      </c>
      <c r="DC447" s="205" t="b">
        <f t="shared" si="442"/>
        <v>1</v>
      </c>
      <c r="DD447" s="205" t="b">
        <f t="shared" si="443"/>
        <v>1</v>
      </c>
      <c r="DE447" s="446" t="str">
        <f t="shared" si="444"/>
        <v/>
      </c>
      <c r="DG447" s="208" t="str">
        <f t="shared" si="445"/>
        <v/>
      </c>
      <c r="DH447" s="208">
        <f t="shared" si="446"/>
        <v>0</v>
      </c>
      <c r="DI447" s="205" t="e">
        <f t="shared" si="447"/>
        <v>#VALUE!</v>
      </c>
      <c r="DJ447" s="205" t="e">
        <f t="shared" si="448"/>
        <v>#VALUE!</v>
      </c>
      <c r="DK447" s="205" t="e">
        <f t="shared" si="449"/>
        <v>#VALUE!</v>
      </c>
      <c r="DM447" s="208">
        <f t="shared" si="450"/>
        <v>0</v>
      </c>
      <c r="DN447" s="208">
        <f t="shared" si="451"/>
        <v>0</v>
      </c>
      <c r="DO447" s="205">
        <f t="shared" si="452"/>
        <v>75</v>
      </c>
      <c r="DP447" s="205">
        <f t="shared" si="453"/>
        <v>0</v>
      </c>
      <c r="DQ447" s="446" t="e">
        <f t="shared" ca="1" si="454"/>
        <v>#NAME?</v>
      </c>
      <c r="DR447" s="446" t="e">
        <f t="shared" ca="1" si="455"/>
        <v>#NAME?</v>
      </c>
      <c r="DT447" s="208">
        <f t="shared" si="456"/>
        <v>0</v>
      </c>
      <c r="DU447" s="446" t="e">
        <f t="shared" ca="1" si="457"/>
        <v>#NAME?</v>
      </c>
      <c r="DV447" s="446" t="e">
        <f t="shared" ca="1" si="458"/>
        <v>#NAME?</v>
      </c>
    </row>
    <row r="448" spans="1:126" ht="16.5" thickBot="1" x14ac:dyDescent="0.3">
      <c r="A448" s="448" t="str">
        <f>IFERROR(ROUNDUP(IF(OR(N448="PIPAY450",N448="PIPAY900"),MRIt(J448,M448,V448,N448),IF(N448="PIOGFCPAY450",MAX(60,(0.3*J448)+35),"")),1),"")</f>
        <v/>
      </c>
      <c r="B448" s="413">
        <v>426</v>
      </c>
      <c r="C448" s="414"/>
      <c r="D448" s="449"/>
      <c r="E448" s="457" t="str">
        <f>IF('EXIST IP'!A427="","",'EXIST IP'!A427)</f>
        <v/>
      </c>
      <c r="F448" s="458" t="str">
        <f>IF('EXIST IP'!B427="","",'EXIST IP'!B427)</f>
        <v/>
      </c>
      <c r="G448" s="458" t="str">
        <f>IF('EXIST IP'!C427="","",'EXIST IP'!C427)</f>
        <v/>
      </c>
      <c r="H448" s="459" t="str">
        <f>IF('EXIST IP'!D427="","",'EXIST IP'!D427)</f>
        <v/>
      </c>
      <c r="I448" s="460" t="str">
        <f>IF(BASELINE!D427="","",BASELINE!D427)</f>
        <v/>
      </c>
      <c r="J448" s="420"/>
      <c r="K448" s="421"/>
      <c r="L448" s="422" t="str">
        <f>IF(FINAL!D427=0,"",FINAL!D427)</f>
        <v/>
      </c>
      <c r="M448" s="421"/>
      <c r="N448" s="421"/>
      <c r="O448" s="421"/>
      <c r="P448" s="423" t="str">
        <f t="shared" si="422"/>
        <v/>
      </c>
      <c r="Q448" s="424" t="str">
        <f t="shared" si="423"/>
        <v/>
      </c>
      <c r="R448" s="456"/>
      <c r="S448" s="452" t="str">
        <f t="shared" si="399"/>
        <v/>
      </c>
      <c r="T448" s="427" t="str">
        <f>IF(OR(BASELINE!I427&gt;BASELINE!J427,FINAL!I427&gt;FINAL!J427),"M.D.","")</f>
        <v/>
      </c>
      <c r="U448" s="428" t="str">
        <f t="shared" si="424"/>
        <v/>
      </c>
      <c r="V448" s="429" t="str">
        <f t="shared" si="425"/>
        <v/>
      </c>
      <c r="W448" s="429" t="str">
        <f t="shared" si="426"/>
        <v/>
      </c>
      <c r="X448" s="430" t="str">
        <f t="shared" si="400"/>
        <v/>
      </c>
      <c r="Y448" s="429" t="str">
        <f t="shared" si="401"/>
        <v/>
      </c>
      <c r="Z448" s="429" t="str">
        <f t="shared" si="402"/>
        <v/>
      </c>
      <c r="AA448" s="429" t="str">
        <f t="shared" si="403"/>
        <v/>
      </c>
      <c r="AB448" s="429" t="str">
        <f t="shared" si="404"/>
        <v/>
      </c>
      <c r="AC448" s="429" t="str">
        <f t="shared" si="405"/>
        <v/>
      </c>
      <c r="AD448" s="429" t="str">
        <f t="shared" si="406"/>
        <v/>
      </c>
      <c r="AE448" s="429" t="str">
        <f t="shared" si="427"/>
        <v/>
      </c>
      <c r="AF448" s="429" t="str">
        <f t="shared" si="417"/>
        <v/>
      </c>
      <c r="AG448" s="429" t="str">
        <f t="shared" si="407"/>
        <v/>
      </c>
      <c r="AH448" s="429" t="str">
        <f t="shared" si="408"/>
        <v/>
      </c>
      <c r="AI448" s="431" t="str">
        <f t="shared" si="418"/>
        <v/>
      </c>
      <c r="AJ448" s="429" t="str">
        <f t="shared" si="428"/>
        <v/>
      </c>
      <c r="AK448" s="429" t="str">
        <f t="shared" si="429"/>
        <v/>
      </c>
      <c r="AL448" s="429" t="str">
        <f t="shared" si="430"/>
        <v/>
      </c>
      <c r="AM448" s="429" t="str">
        <f t="shared" si="431"/>
        <v/>
      </c>
      <c r="AN448" s="432"/>
      <c r="AO448" s="432"/>
      <c r="AP448" s="205"/>
      <c r="AQ448" s="205"/>
      <c r="AR448" s="205"/>
      <c r="AS448" s="205"/>
      <c r="AT448" s="205"/>
      <c r="AU448" s="205"/>
      <c r="AV448" s="205"/>
      <c r="AW448" s="205"/>
      <c r="AX448" s="205"/>
      <c r="AY448" s="205"/>
      <c r="AZ448" s="432"/>
      <c r="BU448" s="152">
        <v>426</v>
      </c>
      <c r="BV448" s="433" t="str">
        <f t="shared" si="419"/>
        <v/>
      </c>
      <c r="BW448" s="433" t="str">
        <f t="shared" si="420"/>
        <v/>
      </c>
      <c r="BX448" s="434" t="str">
        <f t="shared" si="421"/>
        <v/>
      </c>
      <c r="BY448" s="205" t="str">
        <f t="shared" si="409"/>
        <v/>
      </c>
      <c r="BZ448" s="205" t="str">
        <f t="shared" si="410"/>
        <v/>
      </c>
      <c r="CA448" s="207" t="str">
        <f t="shared" si="411"/>
        <v/>
      </c>
      <c r="CB448" s="453" t="str">
        <f>IF(BY448="","",COUNTIF(BY$23:BY447,"&lt;1")+1)</f>
        <v/>
      </c>
      <c r="CC448" s="205" t="str">
        <f t="shared" si="412"/>
        <v/>
      </c>
      <c r="CD448" s="436" t="str">
        <f t="shared" si="413"/>
        <v/>
      </c>
      <c r="CE448" s="433" t="str">
        <f t="shared" si="416"/>
        <v/>
      </c>
      <c r="CF448" s="438" t="str">
        <f t="shared" si="414"/>
        <v/>
      </c>
      <c r="CG448" s="433" t="str">
        <f t="shared" si="415"/>
        <v/>
      </c>
      <c r="CH448" s="439"/>
      <c r="CI448" s="205" t="str">
        <f t="shared" si="432"/>
        <v/>
      </c>
      <c r="CJ448" s="205" t="str">
        <f t="shared" si="433"/>
        <v/>
      </c>
      <c r="CK448" s="205" t="str">
        <f>IF(OR(N448="PIPAY450",N448="PIPAY900"),MRIt(J448,M448,V448,N448),IF(N448="OGFConNEW",MRIt(H448,M448,V448,N448),IF(N448="PIOGFCPAY450",MAX(60,(0.3*J448)+35),"")))</f>
        <v/>
      </c>
      <c r="CL448" s="205" t="str">
        <f t="shared" si="434"/>
        <v/>
      </c>
      <c r="CM448" s="208">
        <f t="shared" si="435"/>
        <v>0</v>
      </c>
      <c r="CN448" s="440" t="str">
        <f>IFERROR(IF(N448="60PAY900",ADJ60x(CM448),IF(N448="75PAY450",ADJ75x(CM448),IF(N448="PIPAY900",ADJPoTthick(CM448,CL448),IF(N448="PIPAY450",ADJPoTthin(CM448,CL448),IF(N448="OGFConNEW",ADJPoTogfc(CL448),""))))),"must corr")</f>
        <v/>
      </c>
      <c r="CO448" s="441" t="str">
        <f t="shared" si="436"/>
        <v/>
      </c>
      <c r="CQ448" s="205" t="str">
        <f t="shared" si="437"/>
        <v/>
      </c>
      <c r="CR448" s="205" t="str">
        <f>IF(OR(N448="PIPAY450",N448="PIPAY900",N448="PIOGFCPAY450",N448="75OGFCPAY450"),MRIt(J448,M448,V448,N448),IF(N448="OGFConNEW",MRIt(H448,M448,V448,N448),""))</f>
        <v/>
      </c>
      <c r="CS448" s="205" t="str">
        <f t="shared" si="438"/>
        <v/>
      </c>
      <c r="CT448" s="208" t="str">
        <f t="shared" si="439"/>
        <v/>
      </c>
      <c r="CU448" s="440" t="str">
        <f>IFERROR(IF(N448="60PAY900",ADJ60x(CT448),IF(N448="75PAY450",ADJ75x(CT448),IF(N448="PIPAY900",ADJPoTthick(CT448,CS448),IF(N448="PIPAY450",ADJPoTthin(CT448,CS448),IF(N448="OGFConNEW",ADJPoTogfc(CS448),""))))),"must corr")</f>
        <v/>
      </c>
      <c r="CV448" s="442" t="str">
        <f t="shared" si="440"/>
        <v/>
      </c>
      <c r="CW448" s="443"/>
      <c r="CY448" s="207"/>
      <c r="CZ448" s="444" t="s">
        <v>1876</v>
      </c>
      <c r="DA448" s="445" t="str">
        <f>IFERROR(IF(AZ448=TRUE,corval(CO448,CV448),CO448),CZ448)</f>
        <v/>
      </c>
      <c r="DB448" s="205" t="b">
        <f t="shared" si="441"/>
        <v>0</v>
      </c>
      <c r="DC448" s="205" t="b">
        <f t="shared" si="442"/>
        <v>1</v>
      </c>
      <c r="DD448" s="205" t="b">
        <f t="shared" si="443"/>
        <v>1</v>
      </c>
      <c r="DE448" s="446" t="str">
        <f t="shared" si="444"/>
        <v/>
      </c>
      <c r="DG448" s="208" t="str">
        <f t="shared" si="445"/>
        <v/>
      </c>
      <c r="DH448" s="208">
        <f t="shared" si="446"/>
        <v>0</v>
      </c>
      <c r="DI448" s="205" t="e">
        <f t="shared" si="447"/>
        <v>#VALUE!</v>
      </c>
      <c r="DJ448" s="205" t="e">
        <f t="shared" si="448"/>
        <v>#VALUE!</v>
      </c>
      <c r="DK448" s="205" t="e">
        <f t="shared" si="449"/>
        <v>#VALUE!</v>
      </c>
      <c r="DM448" s="208">
        <f t="shared" si="450"/>
        <v>0</v>
      </c>
      <c r="DN448" s="208">
        <f t="shared" si="451"/>
        <v>0</v>
      </c>
      <c r="DO448" s="205">
        <f t="shared" si="452"/>
        <v>75</v>
      </c>
      <c r="DP448" s="205">
        <f t="shared" si="453"/>
        <v>0</v>
      </c>
      <c r="DQ448" s="446" t="e">
        <f t="shared" ca="1" si="454"/>
        <v>#NAME?</v>
      </c>
      <c r="DR448" s="446" t="e">
        <f t="shared" ca="1" si="455"/>
        <v>#NAME?</v>
      </c>
      <c r="DT448" s="208">
        <f t="shared" si="456"/>
        <v>0</v>
      </c>
      <c r="DU448" s="446" t="e">
        <f t="shared" ca="1" si="457"/>
        <v>#NAME?</v>
      </c>
      <c r="DV448" s="446" t="e">
        <f t="shared" ca="1" si="458"/>
        <v>#NAME?</v>
      </c>
    </row>
    <row r="449" spans="1:126" ht="15" customHeight="1" x14ac:dyDescent="0.25">
      <c r="A449" s="448" t="str">
        <f>IFERROR(ROUNDUP(IF(OR(N449="PIPAY450",N449="PIPAY900"),MRIt(J449,M449,V449,N449),IF(N449="PIOGFCPAY450",MAX(60,(0.3*J449)+35),"")),1),"")</f>
        <v/>
      </c>
      <c r="B449" s="413">
        <v>427</v>
      </c>
      <c r="C449" s="414"/>
      <c r="D449" s="449"/>
      <c r="E449" s="416" t="str">
        <f>IF('EXIST IP'!A428="","",'EXIST IP'!A428)</f>
        <v/>
      </c>
      <c r="F449" s="450" t="str">
        <f>IF('EXIST IP'!B428="","",'EXIST IP'!B428)</f>
        <v/>
      </c>
      <c r="G449" s="450" t="str">
        <f>IF('EXIST IP'!C428="","",'EXIST IP'!C428)</f>
        <v/>
      </c>
      <c r="H449" s="418" t="str">
        <f>IF('EXIST IP'!D428="","",'EXIST IP'!D428)</f>
        <v/>
      </c>
      <c r="I449" s="451" t="str">
        <f>IF(BASELINE!D428="","",BASELINE!D428)</f>
        <v/>
      </c>
      <c r="J449" s="420"/>
      <c r="K449" s="421"/>
      <c r="L449" s="422" t="str">
        <f>IF(FINAL!D428=0,"",FINAL!D428)</f>
        <v/>
      </c>
      <c r="M449" s="421"/>
      <c r="N449" s="421"/>
      <c r="O449" s="421"/>
      <c r="P449" s="423" t="str">
        <f t="shared" si="422"/>
        <v/>
      </c>
      <c r="Q449" s="424" t="str">
        <f t="shared" si="423"/>
        <v/>
      </c>
      <c r="R449" s="456"/>
      <c r="S449" s="452" t="str">
        <f t="shared" si="399"/>
        <v/>
      </c>
      <c r="T449" s="427" t="str">
        <f>IF(OR(BASELINE!I428&gt;BASELINE!J428,FINAL!I428&gt;FINAL!J428),"M.D.","")</f>
        <v/>
      </c>
      <c r="U449" s="428" t="str">
        <f t="shared" si="424"/>
        <v/>
      </c>
      <c r="V449" s="429" t="str">
        <f t="shared" si="425"/>
        <v/>
      </c>
      <c r="W449" s="429" t="str">
        <f t="shared" si="426"/>
        <v/>
      </c>
      <c r="X449" s="430" t="str">
        <f t="shared" si="400"/>
        <v/>
      </c>
      <c r="Y449" s="429" t="str">
        <f t="shared" si="401"/>
        <v/>
      </c>
      <c r="Z449" s="429" t="str">
        <f t="shared" si="402"/>
        <v/>
      </c>
      <c r="AA449" s="429" t="str">
        <f t="shared" si="403"/>
        <v/>
      </c>
      <c r="AB449" s="429" t="str">
        <f t="shared" si="404"/>
        <v/>
      </c>
      <c r="AC449" s="429" t="str">
        <f t="shared" si="405"/>
        <v/>
      </c>
      <c r="AD449" s="429" t="str">
        <f t="shared" si="406"/>
        <v/>
      </c>
      <c r="AE449" s="429" t="str">
        <f t="shared" si="427"/>
        <v/>
      </c>
      <c r="AF449" s="429" t="str">
        <f t="shared" si="417"/>
        <v/>
      </c>
      <c r="AG449" s="429" t="str">
        <f t="shared" si="407"/>
        <v/>
      </c>
      <c r="AH449" s="429" t="str">
        <f t="shared" si="408"/>
        <v/>
      </c>
      <c r="AI449" s="431" t="str">
        <f t="shared" si="418"/>
        <v/>
      </c>
      <c r="AJ449" s="429" t="str">
        <f t="shared" si="428"/>
        <v/>
      </c>
      <c r="AK449" s="429" t="str">
        <f t="shared" si="429"/>
        <v/>
      </c>
      <c r="AL449" s="429" t="str">
        <f t="shared" si="430"/>
        <v/>
      </c>
      <c r="AM449" s="429" t="str">
        <f t="shared" si="431"/>
        <v/>
      </c>
      <c r="AN449" s="432"/>
      <c r="AO449" s="432"/>
      <c r="AP449" s="205"/>
      <c r="AQ449" s="205"/>
      <c r="AR449" s="205"/>
      <c r="AS449" s="205"/>
      <c r="AT449" s="205"/>
      <c r="AU449" s="205"/>
      <c r="AV449" s="205"/>
      <c r="AW449" s="205"/>
      <c r="AX449" s="205"/>
      <c r="AY449" s="205"/>
      <c r="AZ449" s="432"/>
      <c r="BU449" s="152">
        <v>427</v>
      </c>
      <c r="BV449" s="433" t="str">
        <f t="shared" si="419"/>
        <v/>
      </c>
      <c r="BW449" s="433" t="str">
        <f t="shared" si="420"/>
        <v/>
      </c>
      <c r="BX449" s="434" t="str">
        <f t="shared" si="421"/>
        <v/>
      </c>
      <c r="BY449" s="205" t="str">
        <f t="shared" si="409"/>
        <v/>
      </c>
      <c r="BZ449" s="205" t="str">
        <f t="shared" si="410"/>
        <v/>
      </c>
      <c r="CA449" s="207" t="str">
        <f t="shared" si="411"/>
        <v/>
      </c>
      <c r="CB449" s="453" t="str">
        <f>IF(BY449="","",COUNTIF(BY$23:BY448,"&lt;1")+1)</f>
        <v/>
      </c>
      <c r="CC449" s="205" t="str">
        <f t="shared" si="412"/>
        <v/>
      </c>
      <c r="CD449" s="436" t="str">
        <f t="shared" si="413"/>
        <v/>
      </c>
      <c r="CE449" s="433" t="str">
        <f t="shared" si="416"/>
        <v/>
      </c>
      <c r="CF449" s="438" t="str">
        <f t="shared" si="414"/>
        <v/>
      </c>
      <c r="CG449" s="433" t="str">
        <f t="shared" si="415"/>
        <v/>
      </c>
      <c r="CH449" s="439"/>
      <c r="CI449" s="205" t="str">
        <f t="shared" si="432"/>
        <v/>
      </c>
      <c r="CJ449" s="205" t="str">
        <f t="shared" si="433"/>
        <v/>
      </c>
      <c r="CK449" s="205" t="str">
        <f>IF(OR(N449="PIPAY450",N449="PIPAY900"),MRIt(J449,M449,V449,N449),IF(N449="OGFConNEW",MRIt(H449,M449,V449,N449),IF(N449="PIOGFCPAY450",MAX(60,(0.3*J449)+35),"")))</f>
        <v/>
      </c>
      <c r="CL449" s="205" t="str">
        <f t="shared" si="434"/>
        <v/>
      </c>
      <c r="CM449" s="208">
        <f t="shared" si="435"/>
        <v>0</v>
      </c>
      <c r="CN449" s="440" t="str">
        <f>IFERROR(IF(N449="60PAY900",ADJ60x(CM449),IF(N449="75PAY450",ADJ75x(CM449),IF(N449="PIPAY900",ADJPoTthick(CM449,CL449),IF(N449="PIPAY450",ADJPoTthin(CM449,CL449),IF(N449="OGFConNEW",ADJPoTogfc(CL449),""))))),"must corr")</f>
        <v/>
      </c>
      <c r="CO449" s="441" t="str">
        <f t="shared" si="436"/>
        <v/>
      </c>
      <c r="CQ449" s="205" t="str">
        <f t="shared" si="437"/>
        <v/>
      </c>
      <c r="CR449" s="205" t="str">
        <f>IF(OR(N449="PIPAY450",N449="PIPAY900",N449="PIOGFCPAY450",N449="75OGFCPAY450"),MRIt(J449,M449,V449,N449),IF(N449="OGFConNEW",MRIt(H449,M449,V449,N449),""))</f>
        <v/>
      </c>
      <c r="CS449" s="205" t="str">
        <f t="shared" si="438"/>
        <v/>
      </c>
      <c r="CT449" s="208" t="str">
        <f t="shared" si="439"/>
        <v/>
      </c>
      <c r="CU449" s="440" t="str">
        <f>IFERROR(IF(N449="60PAY900",ADJ60x(CT449),IF(N449="75PAY450",ADJ75x(CT449),IF(N449="PIPAY900",ADJPoTthick(CT449,CS449),IF(N449="PIPAY450",ADJPoTthin(CT449,CS449),IF(N449="OGFConNEW",ADJPoTogfc(CS449),""))))),"must corr")</f>
        <v/>
      </c>
      <c r="CV449" s="442" t="str">
        <f t="shared" si="440"/>
        <v/>
      </c>
      <c r="CW449" s="443"/>
      <c r="CY449" s="207"/>
      <c r="CZ449" s="444" t="s">
        <v>1876</v>
      </c>
      <c r="DA449" s="445" t="str">
        <f>IFERROR(IF(AZ449=TRUE,corval(CO449,CV449),CO449),CZ449)</f>
        <v/>
      </c>
      <c r="DB449" s="205" t="b">
        <f t="shared" si="441"/>
        <v>0</v>
      </c>
      <c r="DC449" s="205" t="b">
        <f t="shared" si="442"/>
        <v>1</v>
      </c>
      <c r="DD449" s="205" t="b">
        <f t="shared" si="443"/>
        <v>1</v>
      </c>
      <c r="DE449" s="446" t="str">
        <f t="shared" si="444"/>
        <v/>
      </c>
      <c r="DG449" s="208" t="str">
        <f t="shared" si="445"/>
        <v/>
      </c>
      <c r="DH449" s="208">
        <f t="shared" si="446"/>
        <v>0</v>
      </c>
      <c r="DI449" s="205" t="e">
        <f t="shared" si="447"/>
        <v>#VALUE!</v>
      </c>
      <c r="DJ449" s="205" t="e">
        <f t="shared" si="448"/>
        <v>#VALUE!</v>
      </c>
      <c r="DK449" s="205" t="e">
        <f t="shared" si="449"/>
        <v>#VALUE!</v>
      </c>
      <c r="DM449" s="208">
        <f t="shared" si="450"/>
        <v>0</v>
      </c>
      <c r="DN449" s="208">
        <f t="shared" si="451"/>
        <v>0</v>
      </c>
      <c r="DO449" s="205">
        <f t="shared" si="452"/>
        <v>75</v>
      </c>
      <c r="DP449" s="205">
        <f t="shared" si="453"/>
        <v>0</v>
      </c>
      <c r="DQ449" s="446" t="e">
        <f t="shared" ca="1" si="454"/>
        <v>#NAME?</v>
      </c>
      <c r="DR449" s="446" t="e">
        <f t="shared" ca="1" si="455"/>
        <v>#NAME?</v>
      </c>
      <c r="DT449" s="208">
        <f t="shared" si="456"/>
        <v>0</v>
      </c>
      <c r="DU449" s="446" t="e">
        <f t="shared" ca="1" si="457"/>
        <v>#NAME?</v>
      </c>
      <c r="DV449" s="446" t="e">
        <f t="shared" ca="1" si="458"/>
        <v>#NAME?</v>
      </c>
    </row>
    <row r="450" spans="1:126" ht="16.5" thickBot="1" x14ac:dyDescent="0.3">
      <c r="A450" s="448" t="str">
        <f>IFERROR(ROUNDUP(IF(OR(N450="PIPAY450",N450="PIPAY900"),MRIt(J450,M450,V450,N450),IF(N450="PIOGFCPAY450",MAX(60,(0.3*J450)+35),"")),1),"")</f>
        <v/>
      </c>
      <c r="B450" s="413">
        <v>428</v>
      </c>
      <c r="C450" s="414"/>
      <c r="D450" s="449"/>
      <c r="E450" s="457" t="str">
        <f>IF('EXIST IP'!A429="","",'EXIST IP'!A429)</f>
        <v/>
      </c>
      <c r="F450" s="458" t="str">
        <f>IF('EXIST IP'!B429="","",'EXIST IP'!B429)</f>
        <v/>
      </c>
      <c r="G450" s="458" t="str">
        <f>IF('EXIST IP'!C429="","",'EXIST IP'!C429)</f>
        <v/>
      </c>
      <c r="H450" s="459" t="str">
        <f>IF('EXIST IP'!D429="","",'EXIST IP'!D429)</f>
        <v/>
      </c>
      <c r="I450" s="460" t="str">
        <f>IF(BASELINE!D429="","",BASELINE!D429)</f>
        <v/>
      </c>
      <c r="J450" s="420"/>
      <c r="K450" s="421"/>
      <c r="L450" s="422" t="str">
        <f>IF(FINAL!D429=0,"",FINAL!D429)</f>
        <v/>
      </c>
      <c r="M450" s="421"/>
      <c r="N450" s="421"/>
      <c r="O450" s="421"/>
      <c r="P450" s="423" t="str">
        <f t="shared" si="422"/>
        <v/>
      </c>
      <c r="Q450" s="424" t="str">
        <f t="shared" si="423"/>
        <v/>
      </c>
      <c r="R450" s="456"/>
      <c r="S450" s="452" t="str">
        <f t="shared" si="399"/>
        <v/>
      </c>
      <c r="T450" s="427" t="str">
        <f>IF(OR(BASELINE!I429&gt;BASELINE!J429,FINAL!I429&gt;FINAL!J429),"M.D.","")</f>
        <v/>
      </c>
      <c r="U450" s="428" t="str">
        <f t="shared" si="424"/>
        <v/>
      </c>
      <c r="V450" s="429" t="str">
        <f t="shared" si="425"/>
        <v/>
      </c>
      <c r="W450" s="429" t="str">
        <f t="shared" si="426"/>
        <v/>
      </c>
      <c r="X450" s="430" t="str">
        <f t="shared" si="400"/>
        <v/>
      </c>
      <c r="Y450" s="429" t="str">
        <f t="shared" si="401"/>
        <v/>
      </c>
      <c r="Z450" s="429" t="str">
        <f t="shared" si="402"/>
        <v/>
      </c>
      <c r="AA450" s="429" t="str">
        <f t="shared" si="403"/>
        <v/>
      </c>
      <c r="AB450" s="429" t="str">
        <f t="shared" si="404"/>
        <v/>
      </c>
      <c r="AC450" s="429" t="str">
        <f t="shared" si="405"/>
        <v/>
      </c>
      <c r="AD450" s="429" t="str">
        <f t="shared" si="406"/>
        <v/>
      </c>
      <c r="AE450" s="429" t="str">
        <f t="shared" si="427"/>
        <v/>
      </c>
      <c r="AF450" s="429" t="str">
        <f t="shared" si="417"/>
        <v/>
      </c>
      <c r="AG450" s="429" t="str">
        <f t="shared" si="407"/>
        <v/>
      </c>
      <c r="AH450" s="429" t="str">
        <f t="shared" si="408"/>
        <v/>
      </c>
      <c r="AI450" s="431" t="str">
        <f t="shared" si="418"/>
        <v/>
      </c>
      <c r="AJ450" s="429" t="str">
        <f t="shared" si="428"/>
        <v/>
      </c>
      <c r="AK450" s="429" t="str">
        <f t="shared" si="429"/>
        <v/>
      </c>
      <c r="AL450" s="429" t="str">
        <f t="shared" si="430"/>
        <v/>
      </c>
      <c r="AM450" s="429" t="str">
        <f t="shared" si="431"/>
        <v/>
      </c>
      <c r="AN450" s="432"/>
      <c r="AO450" s="432"/>
      <c r="AP450" s="205"/>
      <c r="AQ450" s="205"/>
      <c r="AR450" s="205"/>
      <c r="AS450" s="205"/>
      <c r="AT450" s="205"/>
      <c r="AU450" s="205"/>
      <c r="AV450" s="205"/>
      <c r="AW450" s="205"/>
      <c r="AX450" s="205"/>
      <c r="AY450" s="205"/>
      <c r="AZ450" s="432"/>
      <c r="BU450" s="152">
        <v>428</v>
      </c>
      <c r="BV450" s="433" t="str">
        <f t="shared" si="419"/>
        <v/>
      </c>
      <c r="BW450" s="433" t="str">
        <f t="shared" si="420"/>
        <v/>
      </c>
      <c r="BX450" s="434" t="str">
        <f t="shared" si="421"/>
        <v/>
      </c>
      <c r="BY450" s="205" t="str">
        <f t="shared" si="409"/>
        <v/>
      </c>
      <c r="BZ450" s="205" t="str">
        <f t="shared" si="410"/>
        <v/>
      </c>
      <c r="CA450" s="207" t="str">
        <f t="shared" si="411"/>
        <v/>
      </c>
      <c r="CB450" s="453" t="str">
        <f>IF(BY450="","",COUNTIF(BY$23:BY449,"&lt;1")+1)</f>
        <v/>
      </c>
      <c r="CC450" s="205" t="str">
        <f t="shared" si="412"/>
        <v/>
      </c>
      <c r="CD450" s="436" t="str">
        <f t="shared" si="413"/>
        <v/>
      </c>
      <c r="CE450" s="433" t="str">
        <f t="shared" si="416"/>
        <v/>
      </c>
      <c r="CF450" s="438" t="str">
        <f t="shared" si="414"/>
        <v/>
      </c>
      <c r="CG450" s="433" t="str">
        <f t="shared" si="415"/>
        <v/>
      </c>
      <c r="CH450" s="439"/>
      <c r="CI450" s="205" t="str">
        <f t="shared" si="432"/>
        <v/>
      </c>
      <c r="CJ450" s="205" t="str">
        <f t="shared" si="433"/>
        <v/>
      </c>
      <c r="CK450" s="205" t="str">
        <f>IF(OR(N450="PIPAY450",N450="PIPAY900"),MRIt(J450,M450,V450,N450),IF(N450="OGFConNEW",MRIt(H450,M450,V450,N450),IF(N450="PIOGFCPAY450",MAX(60,(0.3*J450)+35),"")))</f>
        <v/>
      </c>
      <c r="CL450" s="205" t="str">
        <f t="shared" si="434"/>
        <v/>
      </c>
      <c r="CM450" s="208">
        <f t="shared" si="435"/>
        <v>0</v>
      </c>
      <c r="CN450" s="440" t="str">
        <f>IFERROR(IF(N450="60PAY900",ADJ60x(CM450),IF(N450="75PAY450",ADJ75x(CM450),IF(N450="PIPAY900",ADJPoTthick(CM450,CL450),IF(N450="PIPAY450",ADJPoTthin(CM450,CL450),IF(N450="OGFConNEW",ADJPoTogfc(CL450),""))))),"must corr")</f>
        <v/>
      </c>
      <c r="CO450" s="441" t="str">
        <f t="shared" si="436"/>
        <v/>
      </c>
      <c r="CQ450" s="205" t="str">
        <f t="shared" si="437"/>
        <v/>
      </c>
      <c r="CR450" s="205" t="str">
        <f>IF(OR(N450="PIPAY450",N450="PIPAY900",N450="PIOGFCPAY450",N450="75OGFCPAY450"),MRIt(J450,M450,V450,N450),IF(N450="OGFConNEW",MRIt(H450,M450,V450,N450),""))</f>
        <v/>
      </c>
      <c r="CS450" s="205" t="str">
        <f t="shared" si="438"/>
        <v/>
      </c>
      <c r="CT450" s="208" t="str">
        <f t="shared" si="439"/>
        <v/>
      </c>
      <c r="CU450" s="440" t="str">
        <f>IFERROR(IF(N450="60PAY900",ADJ60x(CT450),IF(N450="75PAY450",ADJ75x(CT450),IF(N450="PIPAY900",ADJPoTthick(CT450,CS450),IF(N450="PIPAY450",ADJPoTthin(CT450,CS450),IF(N450="OGFConNEW",ADJPoTogfc(CS450),""))))),"must corr")</f>
        <v/>
      </c>
      <c r="CV450" s="442" t="str">
        <f t="shared" si="440"/>
        <v/>
      </c>
      <c r="CW450" s="443"/>
      <c r="CY450" s="207"/>
      <c r="CZ450" s="444" t="s">
        <v>1876</v>
      </c>
      <c r="DA450" s="445" t="str">
        <f>IFERROR(IF(AZ450=TRUE,corval(CO450,CV450),CO450),CZ450)</f>
        <v/>
      </c>
      <c r="DB450" s="205" t="b">
        <f t="shared" si="441"/>
        <v>0</v>
      </c>
      <c r="DC450" s="205" t="b">
        <f t="shared" si="442"/>
        <v>1</v>
      </c>
      <c r="DD450" s="205" t="b">
        <f t="shared" si="443"/>
        <v>1</v>
      </c>
      <c r="DE450" s="446" t="str">
        <f t="shared" si="444"/>
        <v/>
      </c>
      <c r="DG450" s="208" t="str">
        <f t="shared" si="445"/>
        <v/>
      </c>
      <c r="DH450" s="208">
        <f t="shared" si="446"/>
        <v>0</v>
      </c>
      <c r="DI450" s="205" t="e">
        <f t="shared" si="447"/>
        <v>#VALUE!</v>
      </c>
      <c r="DJ450" s="205" t="e">
        <f t="shared" si="448"/>
        <v>#VALUE!</v>
      </c>
      <c r="DK450" s="205" t="e">
        <f t="shared" si="449"/>
        <v>#VALUE!</v>
      </c>
      <c r="DM450" s="208">
        <f t="shared" si="450"/>
        <v>0</v>
      </c>
      <c r="DN450" s="208">
        <f t="shared" si="451"/>
        <v>0</v>
      </c>
      <c r="DO450" s="205">
        <f t="shared" si="452"/>
        <v>75</v>
      </c>
      <c r="DP450" s="205">
        <f t="shared" si="453"/>
        <v>0</v>
      </c>
      <c r="DQ450" s="446" t="e">
        <f t="shared" ca="1" si="454"/>
        <v>#NAME?</v>
      </c>
      <c r="DR450" s="446" t="e">
        <f t="shared" ca="1" si="455"/>
        <v>#NAME?</v>
      </c>
      <c r="DT450" s="208">
        <f t="shared" si="456"/>
        <v>0</v>
      </c>
      <c r="DU450" s="446" t="e">
        <f t="shared" ca="1" si="457"/>
        <v>#NAME?</v>
      </c>
      <c r="DV450" s="446" t="e">
        <f t="shared" ca="1" si="458"/>
        <v>#NAME?</v>
      </c>
    </row>
    <row r="451" spans="1:126" ht="15.75" x14ac:dyDescent="0.25">
      <c r="A451" s="448" t="str">
        <f>IFERROR(ROUNDUP(IF(OR(N451="PIPAY450",N451="PIPAY900"),MRIt(J451,M451,V451,N451),IF(N451="PIOGFCPAY450",MAX(60,(0.3*J451)+35),"")),1),"")</f>
        <v/>
      </c>
      <c r="B451" s="413">
        <v>429</v>
      </c>
      <c r="C451" s="414"/>
      <c r="D451" s="449"/>
      <c r="E451" s="416" t="str">
        <f>IF('EXIST IP'!A430="","",'EXIST IP'!A430)</f>
        <v/>
      </c>
      <c r="F451" s="450" t="str">
        <f>IF('EXIST IP'!B430="","",'EXIST IP'!B430)</f>
        <v/>
      </c>
      <c r="G451" s="450" t="str">
        <f>IF('EXIST IP'!C430="","",'EXIST IP'!C430)</f>
        <v/>
      </c>
      <c r="H451" s="418" t="str">
        <f>IF('EXIST IP'!D430="","",'EXIST IP'!D430)</f>
        <v/>
      </c>
      <c r="I451" s="451" t="str">
        <f>IF(BASELINE!D430="","",BASELINE!D430)</f>
        <v/>
      </c>
      <c r="J451" s="420"/>
      <c r="K451" s="421"/>
      <c r="L451" s="422" t="str">
        <f>IF(FINAL!D430=0,"",FINAL!D430)</f>
        <v/>
      </c>
      <c r="M451" s="421"/>
      <c r="N451" s="421"/>
      <c r="O451" s="421"/>
      <c r="P451" s="423" t="str">
        <f t="shared" si="422"/>
        <v/>
      </c>
      <c r="Q451" s="424" t="str">
        <f t="shared" si="423"/>
        <v/>
      </c>
      <c r="R451" s="456"/>
      <c r="S451" s="452" t="str">
        <f t="shared" si="399"/>
        <v/>
      </c>
      <c r="T451" s="427" t="str">
        <f>IF(OR(BASELINE!I430&gt;BASELINE!J430,FINAL!I430&gt;FINAL!J430),"M.D.","")</f>
        <v/>
      </c>
      <c r="U451" s="428" t="str">
        <f t="shared" si="424"/>
        <v/>
      </c>
      <c r="V451" s="429" t="str">
        <f t="shared" si="425"/>
        <v/>
      </c>
      <c r="W451" s="429" t="str">
        <f t="shared" si="426"/>
        <v/>
      </c>
      <c r="X451" s="430" t="str">
        <f t="shared" si="400"/>
        <v/>
      </c>
      <c r="Y451" s="429" t="str">
        <f t="shared" si="401"/>
        <v/>
      </c>
      <c r="Z451" s="429" t="str">
        <f t="shared" si="402"/>
        <v/>
      </c>
      <c r="AA451" s="429" t="str">
        <f t="shared" si="403"/>
        <v/>
      </c>
      <c r="AB451" s="429" t="str">
        <f t="shared" si="404"/>
        <v/>
      </c>
      <c r="AC451" s="429" t="str">
        <f t="shared" si="405"/>
        <v/>
      </c>
      <c r="AD451" s="429" t="str">
        <f t="shared" si="406"/>
        <v/>
      </c>
      <c r="AE451" s="429" t="str">
        <f t="shared" si="427"/>
        <v/>
      </c>
      <c r="AF451" s="429" t="str">
        <f t="shared" si="417"/>
        <v/>
      </c>
      <c r="AG451" s="429" t="str">
        <f t="shared" si="407"/>
        <v/>
      </c>
      <c r="AH451" s="429" t="str">
        <f t="shared" si="408"/>
        <v/>
      </c>
      <c r="AI451" s="431" t="str">
        <f t="shared" si="418"/>
        <v/>
      </c>
      <c r="AJ451" s="429" t="str">
        <f t="shared" si="428"/>
        <v/>
      </c>
      <c r="AK451" s="429" t="str">
        <f t="shared" si="429"/>
        <v/>
      </c>
      <c r="AL451" s="429" t="str">
        <f t="shared" si="430"/>
        <v/>
      </c>
      <c r="AM451" s="429" t="str">
        <f t="shared" si="431"/>
        <v/>
      </c>
      <c r="AN451" s="432"/>
      <c r="AO451" s="432"/>
      <c r="AP451" s="205"/>
      <c r="AQ451" s="205"/>
      <c r="AR451" s="205"/>
      <c r="AS451" s="205"/>
      <c r="AT451" s="205"/>
      <c r="AU451" s="205"/>
      <c r="AV451" s="205"/>
      <c r="AW451" s="205"/>
      <c r="AX451" s="205"/>
      <c r="AY451" s="205"/>
      <c r="AZ451" s="432"/>
      <c r="BU451" s="152">
        <v>429</v>
      </c>
      <c r="BV451" s="433" t="str">
        <f t="shared" si="419"/>
        <v/>
      </c>
      <c r="BW451" s="433" t="str">
        <f t="shared" si="420"/>
        <v/>
      </c>
      <c r="BX451" s="434" t="str">
        <f t="shared" si="421"/>
        <v/>
      </c>
      <c r="BY451" s="205" t="str">
        <f t="shared" si="409"/>
        <v/>
      </c>
      <c r="BZ451" s="205" t="str">
        <f t="shared" si="410"/>
        <v/>
      </c>
      <c r="CA451" s="207" t="str">
        <f t="shared" si="411"/>
        <v/>
      </c>
      <c r="CB451" s="453" t="str">
        <f>IF(BY451="","",COUNTIF(BY$23:BY450,"&lt;1")+1)</f>
        <v/>
      </c>
      <c r="CC451" s="205" t="str">
        <f t="shared" si="412"/>
        <v/>
      </c>
      <c r="CD451" s="436" t="str">
        <f t="shared" si="413"/>
        <v/>
      </c>
      <c r="CE451" s="433" t="str">
        <f t="shared" si="416"/>
        <v/>
      </c>
      <c r="CF451" s="438" t="str">
        <f t="shared" si="414"/>
        <v/>
      </c>
      <c r="CG451" s="433" t="str">
        <f t="shared" si="415"/>
        <v/>
      </c>
      <c r="CH451" s="439"/>
      <c r="CI451" s="205" t="str">
        <f t="shared" si="432"/>
        <v/>
      </c>
      <c r="CJ451" s="205" t="str">
        <f t="shared" si="433"/>
        <v/>
      </c>
      <c r="CK451" s="205" t="str">
        <f>IF(OR(N451="PIPAY450",N451="PIPAY900"),MRIt(J451,M451,V451,N451),IF(N451="OGFConNEW",MRIt(H451,M451,V451,N451),IF(N451="PIOGFCPAY450",MAX(60,(0.3*J451)+35),"")))</f>
        <v/>
      </c>
      <c r="CL451" s="205" t="str">
        <f t="shared" si="434"/>
        <v/>
      </c>
      <c r="CM451" s="208">
        <f t="shared" si="435"/>
        <v>0</v>
      </c>
      <c r="CN451" s="440" t="str">
        <f>IFERROR(IF(N451="60PAY900",ADJ60x(CM451),IF(N451="75PAY450",ADJ75x(CM451),IF(N451="PIPAY900",ADJPoTthick(CM451,CL451),IF(N451="PIPAY450",ADJPoTthin(CM451,CL451),IF(N451="OGFConNEW",ADJPoTogfc(CL451),""))))),"must corr")</f>
        <v/>
      </c>
      <c r="CO451" s="441" t="str">
        <f t="shared" si="436"/>
        <v/>
      </c>
      <c r="CQ451" s="205" t="str">
        <f t="shared" si="437"/>
        <v/>
      </c>
      <c r="CR451" s="205" t="str">
        <f>IF(OR(N451="PIPAY450",N451="PIPAY900",N451="PIOGFCPAY450",N451="75OGFCPAY450"),MRIt(J451,M451,V451,N451),IF(N451="OGFConNEW",MRIt(H451,M451,V451,N451),""))</f>
        <v/>
      </c>
      <c r="CS451" s="205" t="str">
        <f t="shared" si="438"/>
        <v/>
      </c>
      <c r="CT451" s="208" t="str">
        <f t="shared" si="439"/>
        <v/>
      </c>
      <c r="CU451" s="440" t="str">
        <f>IFERROR(IF(N451="60PAY900",ADJ60x(CT451),IF(N451="75PAY450",ADJ75x(CT451),IF(N451="PIPAY900",ADJPoTthick(CT451,CS451),IF(N451="PIPAY450",ADJPoTthin(CT451,CS451),IF(N451="OGFConNEW",ADJPoTogfc(CS451),""))))),"must corr")</f>
        <v/>
      </c>
      <c r="CV451" s="442" t="str">
        <f t="shared" si="440"/>
        <v/>
      </c>
      <c r="CW451" s="443"/>
      <c r="CY451" s="207"/>
      <c r="CZ451" s="444" t="s">
        <v>1876</v>
      </c>
      <c r="DA451" s="445" t="str">
        <f>IFERROR(IF(AZ451=TRUE,corval(CO451,CV451),CO451),CZ451)</f>
        <v/>
      </c>
      <c r="DB451" s="205" t="b">
        <f t="shared" si="441"/>
        <v>0</v>
      </c>
      <c r="DC451" s="205" t="b">
        <f t="shared" si="442"/>
        <v>1</v>
      </c>
      <c r="DD451" s="205" t="b">
        <f t="shared" si="443"/>
        <v>1</v>
      </c>
      <c r="DE451" s="446" t="str">
        <f t="shared" si="444"/>
        <v/>
      </c>
      <c r="DG451" s="208" t="str">
        <f t="shared" si="445"/>
        <v/>
      </c>
      <c r="DH451" s="208">
        <f t="shared" si="446"/>
        <v>0</v>
      </c>
      <c r="DI451" s="205" t="e">
        <f t="shared" si="447"/>
        <v>#VALUE!</v>
      </c>
      <c r="DJ451" s="205" t="e">
        <f t="shared" si="448"/>
        <v>#VALUE!</v>
      </c>
      <c r="DK451" s="205" t="e">
        <f t="shared" si="449"/>
        <v>#VALUE!</v>
      </c>
      <c r="DM451" s="208">
        <f t="shared" si="450"/>
        <v>0</v>
      </c>
      <c r="DN451" s="208">
        <f t="shared" si="451"/>
        <v>0</v>
      </c>
      <c r="DO451" s="205">
        <f t="shared" si="452"/>
        <v>75</v>
      </c>
      <c r="DP451" s="205">
        <f t="shared" si="453"/>
        <v>0</v>
      </c>
      <c r="DQ451" s="446" t="e">
        <f t="shared" ca="1" si="454"/>
        <v>#NAME?</v>
      </c>
      <c r="DR451" s="446" t="e">
        <f t="shared" ca="1" si="455"/>
        <v>#NAME?</v>
      </c>
      <c r="DT451" s="208">
        <f t="shared" si="456"/>
        <v>0</v>
      </c>
      <c r="DU451" s="446" t="e">
        <f t="shared" ca="1" si="457"/>
        <v>#NAME?</v>
      </c>
      <c r="DV451" s="446" t="e">
        <f t="shared" ca="1" si="458"/>
        <v>#NAME?</v>
      </c>
    </row>
    <row r="452" spans="1:126" ht="15.75" customHeight="1" thickBot="1" x14ac:dyDescent="0.3">
      <c r="A452" s="448" t="str">
        <f>IFERROR(ROUNDUP(IF(OR(N452="PIPAY450",N452="PIPAY900"),MRIt(J452,M452,V452,N452),IF(N452="PIOGFCPAY450",MAX(60,(0.3*J452)+35),"")),1),"")</f>
        <v/>
      </c>
      <c r="B452" s="413">
        <v>430</v>
      </c>
      <c r="C452" s="414"/>
      <c r="D452" s="449"/>
      <c r="E452" s="457" t="str">
        <f>IF('EXIST IP'!A431="","",'EXIST IP'!A431)</f>
        <v/>
      </c>
      <c r="F452" s="458" t="str">
        <f>IF('EXIST IP'!B431="","",'EXIST IP'!B431)</f>
        <v/>
      </c>
      <c r="G452" s="458" t="str">
        <f>IF('EXIST IP'!C431="","",'EXIST IP'!C431)</f>
        <v/>
      </c>
      <c r="H452" s="459" t="str">
        <f>IF('EXIST IP'!D431="","",'EXIST IP'!D431)</f>
        <v/>
      </c>
      <c r="I452" s="460" t="str">
        <f>IF(BASELINE!D431="","",BASELINE!D431)</f>
        <v/>
      </c>
      <c r="J452" s="420"/>
      <c r="K452" s="421"/>
      <c r="L452" s="422" t="str">
        <f>IF(FINAL!D431=0,"",FINAL!D431)</f>
        <v/>
      </c>
      <c r="M452" s="421"/>
      <c r="N452" s="421"/>
      <c r="O452" s="421"/>
      <c r="P452" s="423" t="str">
        <f t="shared" si="422"/>
        <v/>
      </c>
      <c r="Q452" s="424" t="str">
        <f t="shared" si="423"/>
        <v/>
      </c>
      <c r="R452" s="456"/>
      <c r="S452" s="452" t="str">
        <f t="shared" si="399"/>
        <v/>
      </c>
      <c r="T452" s="427" t="str">
        <f>IF(OR(BASELINE!I431&gt;BASELINE!J431,FINAL!I431&gt;FINAL!J431),"M.D.","")</f>
        <v/>
      </c>
      <c r="U452" s="428" t="str">
        <f t="shared" si="424"/>
        <v/>
      </c>
      <c r="V452" s="429" t="str">
        <f t="shared" si="425"/>
        <v/>
      </c>
      <c r="W452" s="429" t="str">
        <f t="shared" si="426"/>
        <v/>
      </c>
      <c r="X452" s="430" t="str">
        <f t="shared" si="400"/>
        <v/>
      </c>
      <c r="Y452" s="429" t="str">
        <f t="shared" si="401"/>
        <v/>
      </c>
      <c r="Z452" s="429" t="str">
        <f t="shared" si="402"/>
        <v/>
      </c>
      <c r="AA452" s="429" t="str">
        <f t="shared" si="403"/>
        <v/>
      </c>
      <c r="AB452" s="429" t="str">
        <f t="shared" si="404"/>
        <v/>
      </c>
      <c r="AC452" s="429" t="str">
        <f t="shared" si="405"/>
        <v/>
      </c>
      <c r="AD452" s="429" t="str">
        <f t="shared" si="406"/>
        <v/>
      </c>
      <c r="AE452" s="429" t="str">
        <f t="shared" si="427"/>
        <v/>
      </c>
      <c r="AF452" s="429" t="str">
        <f t="shared" si="417"/>
        <v/>
      </c>
      <c r="AG452" s="429" t="str">
        <f t="shared" si="407"/>
        <v/>
      </c>
      <c r="AH452" s="429" t="str">
        <f t="shared" si="408"/>
        <v/>
      </c>
      <c r="AI452" s="431" t="str">
        <f t="shared" si="418"/>
        <v/>
      </c>
      <c r="AJ452" s="429" t="str">
        <f t="shared" si="428"/>
        <v/>
      </c>
      <c r="AK452" s="429" t="str">
        <f t="shared" si="429"/>
        <v/>
      </c>
      <c r="AL452" s="429" t="str">
        <f t="shared" si="430"/>
        <v/>
      </c>
      <c r="AM452" s="429" t="str">
        <f t="shared" si="431"/>
        <v/>
      </c>
      <c r="AN452" s="432"/>
      <c r="AO452" s="432"/>
      <c r="AP452" s="205"/>
      <c r="AQ452" s="205"/>
      <c r="AR452" s="205"/>
      <c r="AS452" s="205"/>
      <c r="AT452" s="205"/>
      <c r="AU452" s="205"/>
      <c r="AV452" s="205"/>
      <c r="AW452" s="205"/>
      <c r="AX452" s="205"/>
      <c r="AY452" s="205"/>
      <c r="AZ452" s="432"/>
      <c r="BU452" s="152">
        <v>430</v>
      </c>
      <c r="BV452" s="433" t="str">
        <f t="shared" si="419"/>
        <v/>
      </c>
      <c r="BW452" s="433" t="str">
        <f t="shared" si="420"/>
        <v/>
      </c>
      <c r="BX452" s="434" t="str">
        <f t="shared" si="421"/>
        <v/>
      </c>
      <c r="BY452" s="205" t="str">
        <f t="shared" si="409"/>
        <v/>
      </c>
      <c r="BZ452" s="205" t="str">
        <f t="shared" si="410"/>
        <v/>
      </c>
      <c r="CA452" s="207" t="str">
        <f t="shared" si="411"/>
        <v/>
      </c>
      <c r="CB452" s="453" t="str">
        <f>IF(BY452="","",COUNTIF(BY$23:BY451,"&lt;1")+1)</f>
        <v/>
      </c>
      <c r="CC452" s="205" t="str">
        <f t="shared" si="412"/>
        <v/>
      </c>
      <c r="CD452" s="436" t="str">
        <f t="shared" si="413"/>
        <v/>
      </c>
      <c r="CE452" s="433" t="str">
        <f t="shared" si="416"/>
        <v/>
      </c>
      <c r="CF452" s="438" t="str">
        <f t="shared" si="414"/>
        <v/>
      </c>
      <c r="CG452" s="433" t="str">
        <f t="shared" si="415"/>
        <v/>
      </c>
      <c r="CH452" s="439"/>
      <c r="CI452" s="205" t="str">
        <f t="shared" si="432"/>
        <v/>
      </c>
      <c r="CJ452" s="205" t="str">
        <f t="shared" si="433"/>
        <v/>
      </c>
      <c r="CK452" s="205" t="str">
        <f>IF(OR(N452="PIPAY450",N452="PIPAY900"),MRIt(J452,M452,V452,N452),IF(N452="OGFConNEW",MRIt(H452,M452,V452,N452),IF(N452="PIOGFCPAY450",MAX(60,(0.3*J452)+35),"")))</f>
        <v/>
      </c>
      <c r="CL452" s="205" t="str">
        <f t="shared" si="434"/>
        <v/>
      </c>
      <c r="CM452" s="208">
        <f t="shared" si="435"/>
        <v>0</v>
      </c>
      <c r="CN452" s="440" t="str">
        <f>IFERROR(IF(N452="60PAY900",ADJ60x(CM452),IF(N452="75PAY450",ADJ75x(CM452),IF(N452="PIPAY900",ADJPoTthick(CM452,CL452),IF(N452="PIPAY450",ADJPoTthin(CM452,CL452),IF(N452="OGFConNEW",ADJPoTogfc(CL452),""))))),"must corr")</f>
        <v/>
      </c>
      <c r="CO452" s="441" t="str">
        <f t="shared" si="436"/>
        <v/>
      </c>
      <c r="CQ452" s="205" t="str">
        <f t="shared" si="437"/>
        <v/>
      </c>
      <c r="CR452" s="205" t="str">
        <f>IF(OR(N452="PIPAY450",N452="PIPAY900",N452="PIOGFCPAY450",N452="75OGFCPAY450"),MRIt(J452,M452,V452,N452),IF(N452="OGFConNEW",MRIt(H452,M452,V452,N452),""))</f>
        <v/>
      </c>
      <c r="CS452" s="205" t="str">
        <f t="shared" si="438"/>
        <v/>
      </c>
      <c r="CT452" s="208" t="str">
        <f t="shared" si="439"/>
        <v/>
      </c>
      <c r="CU452" s="440" t="str">
        <f>IFERROR(IF(N452="60PAY900",ADJ60x(CT452),IF(N452="75PAY450",ADJ75x(CT452),IF(N452="PIPAY900",ADJPoTthick(CT452,CS452),IF(N452="PIPAY450",ADJPoTthin(CT452,CS452),IF(N452="OGFConNEW",ADJPoTogfc(CS452),""))))),"must corr")</f>
        <v/>
      </c>
      <c r="CV452" s="442" t="str">
        <f t="shared" si="440"/>
        <v/>
      </c>
      <c r="CW452" s="443"/>
      <c r="CY452" s="207"/>
      <c r="CZ452" s="444" t="s">
        <v>1876</v>
      </c>
      <c r="DA452" s="445" t="str">
        <f>IFERROR(IF(AZ452=TRUE,corval(CO452,CV452),CO452),CZ452)</f>
        <v/>
      </c>
      <c r="DB452" s="205" t="b">
        <f t="shared" si="441"/>
        <v>0</v>
      </c>
      <c r="DC452" s="205" t="b">
        <f t="shared" si="442"/>
        <v>1</v>
      </c>
      <c r="DD452" s="205" t="b">
        <f t="shared" si="443"/>
        <v>1</v>
      </c>
      <c r="DE452" s="446" t="str">
        <f t="shared" si="444"/>
        <v/>
      </c>
      <c r="DG452" s="208" t="str">
        <f t="shared" si="445"/>
        <v/>
      </c>
      <c r="DH452" s="208">
        <f t="shared" si="446"/>
        <v>0</v>
      </c>
      <c r="DI452" s="205" t="e">
        <f t="shared" si="447"/>
        <v>#VALUE!</v>
      </c>
      <c r="DJ452" s="205" t="e">
        <f t="shared" si="448"/>
        <v>#VALUE!</v>
      </c>
      <c r="DK452" s="205" t="e">
        <f t="shared" si="449"/>
        <v>#VALUE!</v>
      </c>
      <c r="DM452" s="208">
        <f t="shared" si="450"/>
        <v>0</v>
      </c>
      <c r="DN452" s="208">
        <f t="shared" si="451"/>
        <v>0</v>
      </c>
      <c r="DO452" s="205">
        <f t="shared" si="452"/>
        <v>75</v>
      </c>
      <c r="DP452" s="205">
        <f t="shared" si="453"/>
        <v>0</v>
      </c>
      <c r="DQ452" s="446" t="e">
        <f t="shared" ca="1" si="454"/>
        <v>#NAME?</v>
      </c>
      <c r="DR452" s="446" t="e">
        <f t="shared" ca="1" si="455"/>
        <v>#NAME?</v>
      </c>
      <c r="DT452" s="208">
        <f t="shared" si="456"/>
        <v>0</v>
      </c>
      <c r="DU452" s="446" t="e">
        <f t="shared" ca="1" si="457"/>
        <v>#NAME?</v>
      </c>
      <c r="DV452" s="446" t="e">
        <f t="shared" ca="1" si="458"/>
        <v>#NAME?</v>
      </c>
    </row>
    <row r="453" spans="1:126" ht="15.75" x14ac:dyDescent="0.25">
      <c r="A453" s="448" t="str">
        <f>IFERROR(ROUNDUP(IF(OR(N453="PIPAY450",N453="PIPAY900"),MRIt(J453,M453,V453,N453),IF(N453="PIOGFCPAY450",MAX(60,(0.3*J453)+35),"")),1),"")</f>
        <v/>
      </c>
      <c r="B453" s="413">
        <v>431</v>
      </c>
      <c r="C453" s="414"/>
      <c r="D453" s="449"/>
      <c r="E453" s="416" t="str">
        <f>IF('EXIST IP'!A432="","",'EXIST IP'!A432)</f>
        <v/>
      </c>
      <c r="F453" s="450" t="str">
        <f>IF('EXIST IP'!B432="","",'EXIST IP'!B432)</f>
        <v/>
      </c>
      <c r="G453" s="450" t="str">
        <f>IF('EXIST IP'!C432="","",'EXIST IP'!C432)</f>
        <v/>
      </c>
      <c r="H453" s="418" t="str">
        <f>IF('EXIST IP'!D432="","",'EXIST IP'!D432)</f>
        <v/>
      </c>
      <c r="I453" s="451" t="str">
        <f>IF(BASELINE!D432="","",BASELINE!D432)</f>
        <v/>
      </c>
      <c r="J453" s="420"/>
      <c r="K453" s="421"/>
      <c r="L453" s="422" t="str">
        <f>IF(FINAL!D432=0,"",FINAL!D432)</f>
        <v/>
      </c>
      <c r="M453" s="421"/>
      <c r="N453" s="421"/>
      <c r="O453" s="421"/>
      <c r="P453" s="423" t="str">
        <f t="shared" si="422"/>
        <v/>
      </c>
      <c r="Q453" s="424" t="str">
        <f t="shared" si="423"/>
        <v/>
      </c>
      <c r="R453" s="456"/>
      <c r="S453" s="452" t="str">
        <f t="shared" si="399"/>
        <v/>
      </c>
      <c r="T453" s="427" t="str">
        <f>IF(OR(BASELINE!I432&gt;BASELINE!J432,FINAL!I432&gt;FINAL!J432),"M.D.","")</f>
        <v/>
      </c>
      <c r="U453" s="428" t="str">
        <f t="shared" si="424"/>
        <v/>
      </c>
      <c r="V453" s="429" t="str">
        <f t="shared" si="425"/>
        <v/>
      </c>
      <c r="W453" s="429" t="str">
        <f t="shared" si="426"/>
        <v/>
      </c>
      <c r="X453" s="430" t="str">
        <f t="shared" si="400"/>
        <v/>
      </c>
      <c r="Y453" s="429" t="str">
        <f t="shared" si="401"/>
        <v/>
      </c>
      <c r="Z453" s="429" t="str">
        <f t="shared" si="402"/>
        <v/>
      </c>
      <c r="AA453" s="429" t="str">
        <f t="shared" si="403"/>
        <v/>
      </c>
      <c r="AB453" s="429" t="str">
        <f t="shared" si="404"/>
        <v/>
      </c>
      <c r="AC453" s="429" t="str">
        <f t="shared" si="405"/>
        <v/>
      </c>
      <c r="AD453" s="429" t="str">
        <f t="shared" si="406"/>
        <v/>
      </c>
      <c r="AE453" s="429" t="str">
        <f t="shared" si="427"/>
        <v/>
      </c>
      <c r="AF453" s="429" t="str">
        <f t="shared" si="417"/>
        <v/>
      </c>
      <c r="AG453" s="429" t="str">
        <f t="shared" si="407"/>
        <v/>
      </c>
      <c r="AH453" s="429" t="str">
        <f t="shared" si="408"/>
        <v/>
      </c>
      <c r="AI453" s="431" t="str">
        <f t="shared" si="418"/>
        <v/>
      </c>
      <c r="AJ453" s="429" t="str">
        <f t="shared" si="428"/>
        <v/>
      </c>
      <c r="AK453" s="429" t="str">
        <f t="shared" si="429"/>
        <v/>
      </c>
      <c r="AL453" s="429" t="str">
        <f t="shared" si="430"/>
        <v/>
      </c>
      <c r="AM453" s="429" t="str">
        <f t="shared" si="431"/>
        <v/>
      </c>
      <c r="AN453" s="432"/>
      <c r="AO453" s="432"/>
      <c r="AP453" s="205"/>
      <c r="AQ453" s="205"/>
      <c r="AR453" s="205"/>
      <c r="AS453" s="205"/>
      <c r="AT453" s="205"/>
      <c r="AU453" s="205"/>
      <c r="AV453" s="205"/>
      <c r="AW453" s="205"/>
      <c r="AX453" s="205"/>
      <c r="AY453" s="205"/>
      <c r="AZ453" s="432"/>
      <c r="BU453" s="152">
        <v>431</v>
      </c>
      <c r="BV453" s="433" t="str">
        <f t="shared" si="419"/>
        <v/>
      </c>
      <c r="BW453" s="433" t="str">
        <f t="shared" si="420"/>
        <v/>
      </c>
      <c r="BX453" s="434" t="str">
        <f t="shared" si="421"/>
        <v/>
      </c>
      <c r="BY453" s="205" t="str">
        <f t="shared" si="409"/>
        <v/>
      </c>
      <c r="BZ453" s="205" t="str">
        <f t="shared" si="410"/>
        <v/>
      </c>
      <c r="CA453" s="207" t="str">
        <f t="shared" si="411"/>
        <v/>
      </c>
      <c r="CB453" s="453" t="str">
        <f>IF(BY453="","",COUNTIF(BY$23:BY452,"&lt;1")+1)</f>
        <v/>
      </c>
      <c r="CC453" s="205" t="str">
        <f t="shared" si="412"/>
        <v/>
      </c>
      <c r="CD453" s="436" t="str">
        <f t="shared" si="413"/>
        <v/>
      </c>
      <c r="CE453" s="433" t="str">
        <f t="shared" si="416"/>
        <v/>
      </c>
      <c r="CF453" s="438" t="str">
        <f t="shared" si="414"/>
        <v/>
      </c>
      <c r="CG453" s="433" t="str">
        <f t="shared" si="415"/>
        <v/>
      </c>
      <c r="CH453" s="439"/>
      <c r="CI453" s="205" t="str">
        <f t="shared" si="432"/>
        <v/>
      </c>
      <c r="CJ453" s="205" t="str">
        <f t="shared" si="433"/>
        <v/>
      </c>
      <c r="CK453" s="205" t="str">
        <f>IF(OR(N453="PIPAY450",N453="PIPAY900"),MRIt(J453,M453,V453,N453),IF(N453="OGFConNEW",MRIt(H453,M453,V453,N453),IF(N453="PIOGFCPAY450",MAX(60,(0.3*J453)+35),"")))</f>
        <v/>
      </c>
      <c r="CL453" s="205" t="str">
        <f t="shared" si="434"/>
        <v/>
      </c>
      <c r="CM453" s="208">
        <f t="shared" si="435"/>
        <v>0</v>
      </c>
      <c r="CN453" s="440" t="str">
        <f>IFERROR(IF(N453="60PAY900",ADJ60x(CM453),IF(N453="75PAY450",ADJ75x(CM453),IF(N453="PIPAY900",ADJPoTthick(CM453,CL453),IF(N453="PIPAY450",ADJPoTthin(CM453,CL453),IF(N453="OGFConNEW",ADJPoTogfc(CL453),""))))),"must corr")</f>
        <v/>
      </c>
      <c r="CO453" s="441" t="str">
        <f t="shared" si="436"/>
        <v/>
      </c>
      <c r="CQ453" s="205" t="str">
        <f t="shared" si="437"/>
        <v/>
      </c>
      <c r="CR453" s="205" t="str">
        <f>IF(OR(N453="PIPAY450",N453="PIPAY900",N453="PIOGFCPAY450",N453="75OGFCPAY450"),MRIt(J453,M453,V453,N453),IF(N453="OGFConNEW",MRIt(H453,M453,V453,N453),""))</f>
        <v/>
      </c>
      <c r="CS453" s="205" t="str">
        <f t="shared" si="438"/>
        <v/>
      </c>
      <c r="CT453" s="208" t="str">
        <f t="shared" si="439"/>
        <v/>
      </c>
      <c r="CU453" s="440" t="str">
        <f>IFERROR(IF(N453="60PAY900",ADJ60x(CT453),IF(N453="75PAY450",ADJ75x(CT453),IF(N453="PIPAY900",ADJPoTthick(CT453,CS453),IF(N453="PIPAY450",ADJPoTthin(CT453,CS453),IF(N453="OGFConNEW",ADJPoTogfc(CS453),""))))),"must corr")</f>
        <v/>
      </c>
      <c r="CV453" s="442" t="str">
        <f t="shared" si="440"/>
        <v/>
      </c>
      <c r="CW453" s="443"/>
      <c r="CY453" s="207"/>
      <c r="CZ453" s="444" t="s">
        <v>1876</v>
      </c>
      <c r="DA453" s="445" t="str">
        <f>IFERROR(IF(AZ453=TRUE,corval(CO453,CV453),CO453),CZ453)</f>
        <v/>
      </c>
      <c r="DB453" s="205" t="b">
        <f t="shared" si="441"/>
        <v>0</v>
      </c>
      <c r="DC453" s="205" t="b">
        <f t="shared" si="442"/>
        <v>1</v>
      </c>
      <c r="DD453" s="205" t="b">
        <f t="shared" si="443"/>
        <v>1</v>
      </c>
      <c r="DE453" s="446" t="str">
        <f t="shared" si="444"/>
        <v/>
      </c>
      <c r="DG453" s="208" t="str">
        <f t="shared" si="445"/>
        <v/>
      </c>
      <c r="DH453" s="208">
        <f t="shared" si="446"/>
        <v>0</v>
      </c>
      <c r="DI453" s="205" t="e">
        <f t="shared" si="447"/>
        <v>#VALUE!</v>
      </c>
      <c r="DJ453" s="205" t="e">
        <f t="shared" si="448"/>
        <v>#VALUE!</v>
      </c>
      <c r="DK453" s="205" t="e">
        <f t="shared" si="449"/>
        <v>#VALUE!</v>
      </c>
      <c r="DM453" s="208">
        <f t="shared" si="450"/>
        <v>0</v>
      </c>
      <c r="DN453" s="208">
        <f t="shared" si="451"/>
        <v>0</v>
      </c>
      <c r="DO453" s="205">
        <f t="shared" si="452"/>
        <v>75</v>
      </c>
      <c r="DP453" s="205">
        <f t="shared" si="453"/>
        <v>0</v>
      </c>
      <c r="DQ453" s="446" t="e">
        <f t="shared" ca="1" si="454"/>
        <v>#NAME?</v>
      </c>
      <c r="DR453" s="446" t="e">
        <f t="shared" ca="1" si="455"/>
        <v>#NAME?</v>
      </c>
      <c r="DT453" s="208">
        <f t="shared" si="456"/>
        <v>0</v>
      </c>
      <c r="DU453" s="446" t="e">
        <f t="shared" ca="1" si="457"/>
        <v>#NAME?</v>
      </c>
      <c r="DV453" s="446" t="e">
        <f t="shared" ca="1" si="458"/>
        <v>#NAME?</v>
      </c>
    </row>
    <row r="454" spans="1:126" ht="16.5" thickBot="1" x14ac:dyDescent="0.3">
      <c r="A454" s="448" t="str">
        <f>IFERROR(ROUNDUP(IF(OR(N454="PIPAY450",N454="PIPAY900"),MRIt(J454,M454,V454,N454),IF(N454="PIOGFCPAY450",MAX(60,(0.3*J454)+35),"")),1),"")</f>
        <v/>
      </c>
      <c r="B454" s="413">
        <v>432</v>
      </c>
      <c r="C454" s="414"/>
      <c r="D454" s="449"/>
      <c r="E454" s="457" t="str">
        <f>IF('EXIST IP'!A433="","",'EXIST IP'!A433)</f>
        <v/>
      </c>
      <c r="F454" s="458" t="str">
        <f>IF('EXIST IP'!B433="","",'EXIST IP'!B433)</f>
        <v/>
      </c>
      <c r="G454" s="458" t="str">
        <f>IF('EXIST IP'!C433="","",'EXIST IP'!C433)</f>
        <v/>
      </c>
      <c r="H454" s="459" t="str">
        <f>IF('EXIST IP'!D433="","",'EXIST IP'!D433)</f>
        <v/>
      </c>
      <c r="I454" s="460" t="str">
        <f>IF(BASELINE!D433="","",BASELINE!D433)</f>
        <v/>
      </c>
      <c r="J454" s="420"/>
      <c r="K454" s="421"/>
      <c r="L454" s="422" t="str">
        <f>IF(FINAL!D433=0,"",FINAL!D433)</f>
        <v/>
      </c>
      <c r="M454" s="421"/>
      <c r="N454" s="421"/>
      <c r="O454" s="421"/>
      <c r="P454" s="423" t="str">
        <f t="shared" si="422"/>
        <v/>
      </c>
      <c r="Q454" s="424" t="str">
        <f t="shared" si="423"/>
        <v/>
      </c>
      <c r="R454" s="456"/>
      <c r="S454" s="452" t="str">
        <f t="shared" si="399"/>
        <v/>
      </c>
      <c r="T454" s="427" t="str">
        <f>IF(OR(BASELINE!I433&gt;BASELINE!J433,FINAL!I433&gt;FINAL!J433),"M.D.","")</f>
        <v/>
      </c>
      <c r="U454" s="428" t="str">
        <f t="shared" si="424"/>
        <v/>
      </c>
      <c r="V454" s="429" t="str">
        <f t="shared" si="425"/>
        <v/>
      </c>
      <c r="W454" s="429" t="str">
        <f t="shared" si="426"/>
        <v/>
      </c>
      <c r="X454" s="430" t="str">
        <f t="shared" si="400"/>
        <v/>
      </c>
      <c r="Y454" s="429" t="str">
        <f t="shared" si="401"/>
        <v/>
      </c>
      <c r="Z454" s="429" t="str">
        <f t="shared" si="402"/>
        <v/>
      </c>
      <c r="AA454" s="429" t="str">
        <f t="shared" si="403"/>
        <v/>
      </c>
      <c r="AB454" s="429" t="str">
        <f t="shared" si="404"/>
        <v/>
      </c>
      <c r="AC454" s="429" t="str">
        <f t="shared" si="405"/>
        <v/>
      </c>
      <c r="AD454" s="429" t="str">
        <f t="shared" si="406"/>
        <v/>
      </c>
      <c r="AE454" s="429" t="str">
        <f t="shared" si="427"/>
        <v/>
      </c>
      <c r="AF454" s="429" t="str">
        <f t="shared" si="417"/>
        <v/>
      </c>
      <c r="AG454" s="429" t="str">
        <f t="shared" si="407"/>
        <v/>
      </c>
      <c r="AH454" s="429" t="str">
        <f t="shared" si="408"/>
        <v/>
      </c>
      <c r="AI454" s="431" t="str">
        <f t="shared" si="418"/>
        <v/>
      </c>
      <c r="AJ454" s="429" t="str">
        <f t="shared" si="428"/>
        <v/>
      </c>
      <c r="AK454" s="429" t="str">
        <f t="shared" si="429"/>
        <v/>
      </c>
      <c r="AL454" s="429" t="str">
        <f t="shared" si="430"/>
        <v/>
      </c>
      <c r="AM454" s="429" t="str">
        <f t="shared" si="431"/>
        <v/>
      </c>
      <c r="AN454" s="432"/>
      <c r="AO454" s="432"/>
      <c r="AP454" s="205"/>
      <c r="AQ454" s="205"/>
      <c r="AR454" s="205"/>
      <c r="AS454" s="205"/>
      <c r="AT454" s="205"/>
      <c r="AU454" s="205"/>
      <c r="AV454" s="205"/>
      <c r="AW454" s="205"/>
      <c r="AX454" s="205"/>
      <c r="AY454" s="205"/>
      <c r="AZ454" s="432"/>
      <c r="BU454" s="152">
        <v>432</v>
      </c>
      <c r="BV454" s="433" t="str">
        <f t="shared" si="419"/>
        <v/>
      </c>
      <c r="BW454" s="433" t="str">
        <f t="shared" si="420"/>
        <v/>
      </c>
      <c r="BX454" s="434" t="str">
        <f t="shared" si="421"/>
        <v/>
      </c>
      <c r="BY454" s="205" t="str">
        <f t="shared" si="409"/>
        <v/>
      </c>
      <c r="BZ454" s="205" t="str">
        <f t="shared" si="410"/>
        <v/>
      </c>
      <c r="CA454" s="207" t="str">
        <f t="shared" si="411"/>
        <v/>
      </c>
      <c r="CB454" s="453" t="str">
        <f>IF(BY454="","",COUNTIF(BY$23:BY453,"&lt;1")+1)</f>
        <v/>
      </c>
      <c r="CC454" s="205" t="str">
        <f t="shared" si="412"/>
        <v/>
      </c>
      <c r="CD454" s="436" t="str">
        <f t="shared" si="413"/>
        <v/>
      </c>
      <c r="CE454" s="433" t="str">
        <f t="shared" si="416"/>
        <v/>
      </c>
      <c r="CF454" s="438" t="str">
        <f t="shared" si="414"/>
        <v/>
      </c>
      <c r="CG454" s="433" t="str">
        <f t="shared" si="415"/>
        <v/>
      </c>
      <c r="CH454" s="439"/>
      <c r="CI454" s="205" t="str">
        <f t="shared" si="432"/>
        <v/>
      </c>
      <c r="CJ454" s="205" t="str">
        <f t="shared" si="433"/>
        <v/>
      </c>
      <c r="CK454" s="205" t="str">
        <f>IF(OR(N454="PIPAY450",N454="PIPAY900"),MRIt(J454,M454,V454,N454),IF(N454="OGFConNEW",MRIt(H454,M454,V454,N454),IF(N454="PIOGFCPAY450",MAX(60,(0.3*J454)+35),"")))</f>
        <v/>
      </c>
      <c r="CL454" s="205" t="str">
        <f t="shared" si="434"/>
        <v/>
      </c>
      <c r="CM454" s="208">
        <f t="shared" si="435"/>
        <v>0</v>
      </c>
      <c r="CN454" s="440" t="str">
        <f>IFERROR(IF(N454="60PAY900",ADJ60x(CM454),IF(N454="75PAY450",ADJ75x(CM454),IF(N454="PIPAY900",ADJPoTthick(CM454,CL454),IF(N454="PIPAY450",ADJPoTthin(CM454,CL454),IF(N454="OGFConNEW",ADJPoTogfc(CL454),""))))),"must corr")</f>
        <v/>
      </c>
      <c r="CO454" s="441" t="str">
        <f t="shared" si="436"/>
        <v/>
      </c>
      <c r="CQ454" s="205" t="str">
        <f t="shared" si="437"/>
        <v/>
      </c>
      <c r="CR454" s="205" t="str">
        <f>IF(OR(N454="PIPAY450",N454="PIPAY900",N454="PIOGFCPAY450",N454="75OGFCPAY450"),MRIt(J454,M454,V454,N454),IF(N454="OGFConNEW",MRIt(H454,M454,V454,N454),""))</f>
        <v/>
      </c>
      <c r="CS454" s="205" t="str">
        <f t="shared" si="438"/>
        <v/>
      </c>
      <c r="CT454" s="208" t="str">
        <f t="shared" si="439"/>
        <v/>
      </c>
      <c r="CU454" s="440" t="str">
        <f>IFERROR(IF(N454="60PAY900",ADJ60x(CT454),IF(N454="75PAY450",ADJ75x(CT454),IF(N454="PIPAY900",ADJPoTthick(CT454,CS454),IF(N454="PIPAY450",ADJPoTthin(CT454,CS454),IF(N454="OGFConNEW",ADJPoTogfc(CS454),""))))),"must corr")</f>
        <v/>
      </c>
      <c r="CV454" s="442" t="str">
        <f t="shared" si="440"/>
        <v/>
      </c>
      <c r="CW454" s="443"/>
      <c r="CY454" s="207"/>
      <c r="CZ454" s="444" t="s">
        <v>1876</v>
      </c>
      <c r="DA454" s="445" t="str">
        <f>IFERROR(IF(AZ454=TRUE,corval(CO454,CV454),CO454),CZ454)</f>
        <v/>
      </c>
      <c r="DB454" s="205" t="b">
        <f t="shared" si="441"/>
        <v>0</v>
      </c>
      <c r="DC454" s="205" t="b">
        <f t="shared" si="442"/>
        <v>1</v>
      </c>
      <c r="DD454" s="205" t="b">
        <f t="shared" si="443"/>
        <v>1</v>
      </c>
      <c r="DE454" s="446" t="str">
        <f t="shared" si="444"/>
        <v/>
      </c>
      <c r="DG454" s="208" t="str">
        <f t="shared" si="445"/>
        <v/>
      </c>
      <c r="DH454" s="208">
        <f t="shared" si="446"/>
        <v>0</v>
      </c>
      <c r="DI454" s="205" t="e">
        <f t="shared" si="447"/>
        <v>#VALUE!</v>
      </c>
      <c r="DJ454" s="205" t="e">
        <f t="shared" si="448"/>
        <v>#VALUE!</v>
      </c>
      <c r="DK454" s="205" t="e">
        <f t="shared" si="449"/>
        <v>#VALUE!</v>
      </c>
      <c r="DM454" s="208">
        <f t="shared" si="450"/>
        <v>0</v>
      </c>
      <c r="DN454" s="208">
        <f t="shared" si="451"/>
        <v>0</v>
      </c>
      <c r="DO454" s="205">
        <f t="shared" si="452"/>
        <v>75</v>
      </c>
      <c r="DP454" s="205">
        <f t="shared" si="453"/>
        <v>0</v>
      </c>
      <c r="DQ454" s="446" t="e">
        <f t="shared" ca="1" si="454"/>
        <v>#NAME?</v>
      </c>
      <c r="DR454" s="446" t="e">
        <f t="shared" ca="1" si="455"/>
        <v>#NAME?</v>
      </c>
      <c r="DT454" s="208">
        <f t="shared" si="456"/>
        <v>0</v>
      </c>
      <c r="DU454" s="446" t="e">
        <f t="shared" ca="1" si="457"/>
        <v>#NAME?</v>
      </c>
      <c r="DV454" s="446" t="e">
        <f t="shared" ca="1" si="458"/>
        <v>#NAME?</v>
      </c>
    </row>
    <row r="455" spans="1:126" ht="15" customHeight="1" x14ac:dyDescent="0.25">
      <c r="A455" s="448" t="str">
        <f>IFERROR(ROUNDUP(IF(OR(N455="PIPAY450",N455="PIPAY900"),MRIt(J455,M455,V455,N455),IF(N455="PIOGFCPAY450",MAX(60,(0.3*J455)+35),"")),1),"")</f>
        <v/>
      </c>
      <c r="B455" s="413">
        <v>433</v>
      </c>
      <c r="C455" s="414"/>
      <c r="D455" s="449"/>
      <c r="E455" s="416" t="str">
        <f>IF('EXIST IP'!A434="","",'EXIST IP'!A434)</f>
        <v/>
      </c>
      <c r="F455" s="450" t="str">
        <f>IF('EXIST IP'!B434="","",'EXIST IP'!B434)</f>
        <v/>
      </c>
      <c r="G455" s="450" t="str">
        <f>IF('EXIST IP'!C434="","",'EXIST IP'!C434)</f>
        <v/>
      </c>
      <c r="H455" s="418" t="str">
        <f>IF('EXIST IP'!D434="","",'EXIST IP'!D434)</f>
        <v/>
      </c>
      <c r="I455" s="451" t="str">
        <f>IF(BASELINE!D434="","",BASELINE!D434)</f>
        <v/>
      </c>
      <c r="J455" s="420"/>
      <c r="K455" s="421"/>
      <c r="L455" s="422" t="str">
        <f>IF(FINAL!D434=0,"",FINAL!D434)</f>
        <v/>
      </c>
      <c r="M455" s="421"/>
      <c r="N455" s="421"/>
      <c r="O455" s="421"/>
      <c r="P455" s="423" t="str">
        <f t="shared" si="422"/>
        <v/>
      </c>
      <c r="Q455" s="424" t="str">
        <f t="shared" si="423"/>
        <v/>
      </c>
      <c r="R455" s="456"/>
      <c r="S455" s="452" t="str">
        <f t="shared" si="399"/>
        <v/>
      </c>
      <c r="T455" s="427" t="str">
        <f>IF(OR(BASELINE!I434&gt;BASELINE!J434,FINAL!I434&gt;FINAL!J434),"M.D.","")</f>
        <v/>
      </c>
      <c r="U455" s="428" t="str">
        <f t="shared" si="424"/>
        <v/>
      </c>
      <c r="V455" s="429" t="str">
        <f t="shared" si="425"/>
        <v/>
      </c>
      <c r="W455" s="429" t="str">
        <f t="shared" si="426"/>
        <v/>
      </c>
      <c r="X455" s="430" t="str">
        <f t="shared" si="400"/>
        <v/>
      </c>
      <c r="Y455" s="429" t="str">
        <f t="shared" si="401"/>
        <v/>
      </c>
      <c r="Z455" s="429" t="str">
        <f t="shared" si="402"/>
        <v/>
      </c>
      <c r="AA455" s="429" t="str">
        <f t="shared" si="403"/>
        <v/>
      </c>
      <c r="AB455" s="429" t="str">
        <f t="shared" si="404"/>
        <v/>
      </c>
      <c r="AC455" s="429" t="str">
        <f t="shared" si="405"/>
        <v/>
      </c>
      <c r="AD455" s="429" t="str">
        <f t="shared" si="406"/>
        <v/>
      </c>
      <c r="AE455" s="429" t="str">
        <f t="shared" si="427"/>
        <v/>
      </c>
      <c r="AF455" s="429" t="str">
        <f t="shared" si="417"/>
        <v/>
      </c>
      <c r="AG455" s="429" t="str">
        <f t="shared" si="407"/>
        <v/>
      </c>
      <c r="AH455" s="429" t="str">
        <f t="shared" si="408"/>
        <v/>
      </c>
      <c r="AI455" s="431" t="str">
        <f t="shared" si="418"/>
        <v/>
      </c>
      <c r="AJ455" s="429" t="str">
        <f t="shared" si="428"/>
        <v/>
      </c>
      <c r="AK455" s="429" t="str">
        <f t="shared" si="429"/>
        <v/>
      </c>
      <c r="AL455" s="429" t="str">
        <f t="shared" si="430"/>
        <v/>
      </c>
      <c r="AM455" s="429" t="str">
        <f t="shared" si="431"/>
        <v/>
      </c>
      <c r="AN455" s="432"/>
      <c r="AO455" s="432"/>
      <c r="AP455" s="205"/>
      <c r="AQ455" s="205"/>
      <c r="AR455" s="205"/>
      <c r="AS455" s="205"/>
      <c r="AT455" s="205"/>
      <c r="AU455" s="205"/>
      <c r="AV455" s="205"/>
      <c r="AW455" s="205"/>
      <c r="AX455" s="205"/>
      <c r="AY455" s="205"/>
      <c r="AZ455" s="432"/>
      <c r="BU455" s="152">
        <v>433</v>
      </c>
      <c r="BV455" s="433" t="str">
        <f t="shared" si="419"/>
        <v/>
      </c>
      <c r="BW455" s="433" t="str">
        <f t="shared" si="420"/>
        <v/>
      </c>
      <c r="BX455" s="434" t="str">
        <f t="shared" si="421"/>
        <v/>
      </c>
      <c r="BY455" s="205" t="str">
        <f t="shared" si="409"/>
        <v/>
      </c>
      <c r="BZ455" s="205" t="str">
        <f t="shared" si="410"/>
        <v/>
      </c>
      <c r="CA455" s="207" t="str">
        <f t="shared" si="411"/>
        <v/>
      </c>
      <c r="CB455" s="453" t="str">
        <f>IF(BY455="","",COUNTIF(BY$23:BY454,"&lt;1")+1)</f>
        <v/>
      </c>
      <c r="CC455" s="205" t="str">
        <f t="shared" si="412"/>
        <v/>
      </c>
      <c r="CD455" s="436" t="str">
        <f t="shared" si="413"/>
        <v/>
      </c>
      <c r="CE455" s="433" t="str">
        <f t="shared" si="416"/>
        <v/>
      </c>
      <c r="CF455" s="438" t="str">
        <f t="shared" si="414"/>
        <v/>
      </c>
      <c r="CG455" s="433" t="str">
        <f t="shared" si="415"/>
        <v/>
      </c>
      <c r="CH455" s="439"/>
      <c r="CI455" s="205" t="str">
        <f t="shared" si="432"/>
        <v/>
      </c>
      <c r="CJ455" s="205" t="str">
        <f t="shared" si="433"/>
        <v/>
      </c>
      <c r="CK455" s="205" t="str">
        <f>IF(OR(N455="PIPAY450",N455="PIPAY900"),MRIt(J455,M455,V455,N455),IF(N455="OGFConNEW",MRIt(H455,M455,V455,N455),IF(N455="PIOGFCPAY450",MAX(60,(0.3*J455)+35),"")))</f>
        <v/>
      </c>
      <c r="CL455" s="205" t="str">
        <f t="shared" si="434"/>
        <v/>
      </c>
      <c r="CM455" s="208">
        <f t="shared" si="435"/>
        <v>0</v>
      </c>
      <c r="CN455" s="440" t="str">
        <f>IFERROR(IF(N455="60PAY900",ADJ60x(CM455),IF(N455="75PAY450",ADJ75x(CM455),IF(N455="PIPAY900",ADJPoTthick(CM455,CL455),IF(N455="PIPAY450",ADJPoTthin(CM455,CL455),IF(N455="OGFConNEW",ADJPoTogfc(CL455),""))))),"must corr")</f>
        <v/>
      </c>
      <c r="CO455" s="441" t="str">
        <f t="shared" si="436"/>
        <v/>
      </c>
      <c r="CQ455" s="205" t="str">
        <f t="shared" si="437"/>
        <v/>
      </c>
      <c r="CR455" s="205" t="str">
        <f>IF(OR(N455="PIPAY450",N455="PIPAY900",N455="PIOGFCPAY450",N455="75OGFCPAY450"),MRIt(J455,M455,V455,N455),IF(N455="OGFConNEW",MRIt(H455,M455,V455,N455),""))</f>
        <v/>
      </c>
      <c r="CS455" s="205" t="str">
        <f t="shared" si="438"/>
        <v/>
      </c>
      <c r="CT455" s="208" t="str">
        <f t="shared" si="439"/>
        <v/>
      </c>
      <c r="CU455" s="440" t="str">
        <f>IFERROR(IF(N455="60PAY900",ADJ60x(CT455),IF(N455="75PAY450",ADJ75x(CT455),IF(N455="PIPAY900",ADJPoTthick(CT455,CS455),IF(N455="PIPAY450",ADJPoTthin(CT455,CS455),IF(N455="OGFConNEW",ADJPoTogfc(CS455),""))))),"must corr")</f>
        <v/>
      </c>
      <c r="CV455" s="442" t="str">
        <f t="shared" si="440"/>
        <v/>
      </c>
      <c r="CW455" s="443"/>
      <c r="CY455" s="207"/>
      <c r="CZ455" s="444" t="s">
        <v>1876</v>
      </c>
      <c r="DA455" s="445" t="str">
        <f>IFERROR(IF(AZ455=TRUE,corval(CO455,CV455),CO455),CZ455)</f>
        <v/>
      </c>
      <c r="DB455" s="205" t="b">
        <f t="shared" si="441"/>
        <v>0</v>
      </c>
      <c r="DC455" s="205" t="b">
        <f t="shared" si="442"/>
        <v>1</v>
      </c>
      <c r="DD455" s="205" t="b">
        <f t="shared" si="443"/>
        <v>1</v>
      </c>
      <c r="DE455" s="446" t="str">
        <f t="shared" si="444"/>
        <v/>
      </c>
      <c r="DG455" s="208" t="str">
        <f t="shared" si="445"/>
        <v/>
      </c>
      <c r="DH455" s="208">
        <f t="shared" si="446"/>
        <v>0</v>
      </c>
      <c r="DI455" s="205" t="e">
        <f t="shared" si="447"/>
        <v>#VALUE!</v>
      </c>
      <c r="DJ455" s="205" t="e">
        <f t="shared" si="448"/>
        <v>#VALUE!</v>
      </c>
      <c r="DK455" s="205" t="e">
        <f t="shared" si="449"/>
        <v>#VALUE!</v>
      </c>
      <c r="DM455" s="208">
        <f t="shared" si="450"/>
        <v>0</v>
      </c>
      <c r="DN455" s="208">
        <f t="shared" si="451"/>
        <v>0</v>
      </c>
      <c r="DO455" s="205">
        <f t="shared" si="452"/>
        <v>75</v>
      </c>
      <c r="DP455" s="205">
        <f t="shared" si="453"/>
        <v>0</v>
      </c>
      <c r="DQ455" s="446" t="e">
        <f t="shared" ca="1" si="454"/>
        <v>#NAME?</v>
      </c>
      <c r="DR455" s="446" t="e">
        <f t="shared" ca="1" si="455"/>
        <v>#NAME?</v>
      </c>
      <c r="DT455" s="208">
        <f t="shared" si="456"/>
        <v>0</v>
      </c>
      <c r="DU455" s="446" t="e">
        <f t="shared" ca="1" si="457"/>
        <v>#NAME?</v>
      </c>
      <c r="DV455" s="446" t="e">
        <f t="shared" ca="1" si="458"/>
        <v>#NAME?</v>
      </c>
    </row>
    <row r="456" spans="1:126" ht="16.5" thickBot="1" x14ac:dyDescent="0.3">
      <c r="A456" s="448" t="str">
        <f>IFERROR(ROUNDUP(IF(OR(N456="PIPAY450",N456="PIPAY900"),MRIt(J456,M456,V456,N456),IF(N456="PIOGFCPAY450",MAX(60,(0.3*J456)+35),"")),1),"")</f>
        <v/>
      </c>
      <c r="B456" s="413">
        <v>434</v>
      </c>
      <c r="C456" s="414"/>
      <c r="D456" s="449"/>
      <c r="E456" s="457" t="str">
        <f>IF('EXIST IP'!A435="","",'EXIST IP'!A435)</f>
        <v/>
      </c>
      <c r="F456" s="458" t="str">
        <f>IF('EXIST IP'!B435="","",'EXIST IP'!B435)</f>
        <v/>
      </c>
      <c r="G456" s="458" t="str">
        <f>IF('EXIST IP'!C435="","",'EXIST IP'!C435)</f>
        <v/>
      </c>
      <c r="H456" s="459" t="str">
        <f>IF('EXIST IP'!D435="","",'EXIST IP'!D435)</f>
        <v/>
      </c>
      <c r="I456" s="460" t="str">
        <f>IF(BASELINE!D435="","",BASELINE!D435)</f>
        <v/>
      </c>
      <c r="J456" s="420"/>
      <c r="K456" s="421"/>
      <c r="L456" s="422" t="str">
        <f>IF(FINAL!D435=0,"",FINAL!D435)</f>
        <v/>
      </c>
      <c r="M456" s="421"/>
      <c r="N456" s="421"/>
      <c r="O456" s="421"/>
      <c r="P456" s="423" t="str">
        <f t="shared" si="422"/>
        <v/>
      </c>
      <c r="Q456" s="424" t="str">
        <f t="shared" si="423"/>
        <v/>
      </c>
      <c r="R456" s="456"/>
      <c r="S456" s="452" t="str">
        <f t="shared" si="399"/>
        <v/>
      </c>
      <c r="T456" s="427" t="str">
        <f>IF(OR(BASELINE!I435&gt;BASELINE!J435,FINAL!I435&gt;FINAL!J435),"M.D.","")</f>
        <v/>
      </c>
      <c r="U456" s="428" t="str">
        <f t="shared" si="424"/>
        <v/>
      </c>
      <c r="V456" s="429" t="str">
        <f t="shared" si="425"/>
        <v/>
      </c>
      <c r="W456" s="429" t="str">
        <f t="shared" si="426"/>
        <v/>
      </c>
      <c r="X456" s="430" t="str">
        <f t="shared" si="400"/>
        <v/>
      </c>
      <c r="Y456" s="429" t="str">
        <f t="shared" si="401"/>
        <v/>
      </c>
      <c r="Z456" s="429" t="str">
        <f t="shared" si="402"/>
        <v/>
      </c>
      <c r="AA456" s="429" t="str">
        <f t="shared" si="403"/>
        <v/>
      </c>
      <c r="AB456" s="429" t="str">
        <f t="shared" si="404"/>
        <v/>
      </c>
      <c r="AC456" s="429" t="str">
        <f t="shared" si="405"/>
        <v/>
      </c>
      <c r="AD456" s="429" t="str">
        <f t="shared" si="406"/>
        <v/>
      </c>
      <c r="AE456" s="429" t="str">
        <f t="shared" si="427"/>
        <v/>
      </c>
      <c r="AF456" s="429" t="str">
        <f t="shared" si="417"/>
        <v/>
      </c>
      <c r="AG456" s="429" t="str">
        <f t="shared" si="407"/>
        <v/>
      </c>
      <c r="AH456" s="429" t="str">
        <f t="shared" si="408"/>
        <v/>
      </c>
      <c r="AI456" s="431" t="str">
        <f t="shared" si="418"/>
        <v/>
      </c>
      <c r="AJ456" s="429" t="str">
        <f t="shared" si="428"/>
        <v/>
      </c>
      <c r="AK456" s="429" t="str">
        <f t="shared" si="429"/>
        <v/>
      </c>
      <c r="AL456" s="429" t="str">
        <f t="shared" si="430"/>
        <v/>
      </c>
      <c r="AM456" s="429" t="str">
        <f t="shared" si="431"/>
        <v/>
      </c>
      <c r="AN456" s="432"/>
      <c r="AO456" s="432"/>
      <c r="AP456" s="205"/>
      <c r="AQ456" s="205"/>
      <c r="AR456" s="205"/>
      <c r="AS456" s="205"/>
      <c r="AT456" s="205"/>
      <c r="AU456" s="205"/>
      <c r="AV456" s="205"/>
      <c r="AW456" s="205"/>
      <c r="AX456" s="205"/>
      <c r="AY456" s="205"/>
      <c r="AZ456" s="432"/>
      <c r="BU456" s="152">
        <v>434</v>
      </c>
      <c r="BV456" s="433" t="str">
        <f t="shared" si="419"/>
        <v/>
      </c>
      <c r="BW456" s="433" t="str">
        <f t="shared" si="420"/>
        <v/>
      </c>
      <c r="BX456" s="434" t="str">
        <f t="shared" si="421"/>
        <v/>
      </c>
      <c r="BY456" s="205" t="str">
        <f t="shared" si="409"/>
        <v/>
      </c>
      <c r="BZ456" s="205" t="str">
        <f t="shared" si="410"/>
        <v/>
      </c>
      <c r="CA456" s="207" t="str">
        <f t="shared" si="411"/>
        <v/>
      </c>
      <c r="CB456" s="453" t="str">
        <f>IF(BY456="","",COUNTIF(BY$23:BY455,"&lt;1")+1)</f>
        <v/>
      </c>
      <c r="CC456" s="205" t="str">
        <f t="shared" si="412"/>
        <v/>
      </c>
      <c r="CD456" s="436" t="str">
        <f t="shared" si="413"/>
        <v/>
      </c>
      <c r="CE456" s="433" t="str">
        <f t="shared" si="416"/>
        <v/>
      </c>
      <c r="CF456" s="438" t="str">
        <f t="shared" si="414"/>
        <v/>
      </c>
      <c r="CG456" s="433" t="str">
        <f t="shared" si="415"/>
        <v/>
      </c>
      <c r="CH456" s="439"/>
      <c r="CI456" s="205" t="str">
        <f t="shared" si="432"/>
        <v/>
      </c>
      <c r="CJ456" s="205" t="str">
        <f t="shared" si="433"/>
        <v/>
      </c>
      <c r="CK456" s="205" t="str">
        <f>IF(OR(N456="PIPAY450",N456="PIPAY900"),MRIt(J456,M456,V456,N456),IF(N456="OGFConNEW",MRIt(H456,M456,V456,N456),IF(N456="PIOGFCPAY450",MAX(60,(0.3*J456)+35),"")))</f>
        <v/>
      </c>
      <c r="CL456" s="205" t="str">
        <f t="shared" si="434"/>
        <v/>
      </c>
      <c r="CM456" s="208">
        <f t="shared" si="435"/>
        <v>0</v>
      </c>
      <c r="CN456" s="440" t="str">
        <f>IFERROR(IF(N456="60PAY900",ADJ60x(CM456),IF(N456="75PAY450",ADJ75x(CM456),IF(N456="PIPAY900",ADJPoTthick(CM456,CL456),IF(N456="PIPAY450",ADJPoTthin(CM456,CL456),IF(N456="OGFConNEW",ADJPoTogfc(CL456),""))))),"must corr")</f>
        <v/>
      </c>
      <c r="CO456" s="441" t="str">
        <f t="shared" si="436"/>
        <v/>
      </c>
      <c r="CQ456" s="205" t="str">
        <f t="shared" si="437"/>
        <v/>
      </c>
      <c r="CR456" s="205" t="str">
        <f>IF(OR(N456="PIPAY450",N456="PIPAY900",N456="PIOGFCPAY450",N456="75OGFCPAY450"),MRIt(J456,M456,V456,N456),IF(N456="OGFConNEW",MRIt(H456,M456,V456,N456),""))</f>
        <v/>
      </c>
      <c r="CS456" s="205" t="str">
        <f t="shared" si="438"/>
        <v/>
      </c>
      <c r="CT456" s="208" t="str">
        <f t="shared" si="439"/>
        <v/>
      </c>
      <c r="CU456" s="440" t="str">
        <f>IFERROR(IF(N456="60PAY900",ADJ60x(CT456),IF(N456="75PAY450",ADJ75x(CT456),IF(N456="PIPAY900",ADJPoTthick(CT456,CS456),IF(N456="PIPAY450",ADJPoTthin(CT456,CS456),IF(N456="OGFConNEW",ADJPoTogfc(CS456),""))))),"must corr")</f>
        <v/>
      </c>
      <c r="CV456" s="442" t="str">
        <f t="shared" si="440"/>
        <v/>
      </c>
      <c r="CW456" s="443"/>
      <c r="CY456" s="207"/>
      <c r="CZ456" s="444" t="s">
        <v>1876</v>
      </c>
      <c r="DA456" s="445" t="str">
        <f>IFERROR(IF(AZ456=TRUE,corval(CO456,CV456),CO456),CZ456)</f>
        <v/>
      </c>
      <c r="DB456" s="205" t="b">
        <f t="shared" si="441"/>
        <v>0</v>
      </c>
      <c r="DC456" s="205" t="b">
        <f t="shared" si="442"/>
        <v>1</v>
      </c>
      <c r="DD456" s="205" t="b">
        <f t="shared" si="443"/>
        <v>1</v>
      </c>
      <c r="DE456" s="446" t="str">
        <f t="shared" si="444"/>
        <v/>
      </c>
      <c r="DG456" s="208" t="str">
        <f t="shared" si="445"/>
        <v/>
      </c>
      <c r="DH456" s="208">
        <f t="shared" si="446"/>
        <v>0</v>
      </c>
      <c r="DI456" s="205" t="e">
        <f t="shared" si="447"/>
        <v>#VALUE!</v>
      </c>
      <c r="DJ456" s="205" t="e">
        <f t="shared" si="448"/>
        <v>#VALUE!</v>
      </c>
      <c r="DK456" s="205" t="e">
        <f t="shared" si="449"/>
        <v>#VALUE!</v>
      </c>
      <c r="DM456" s="208">
        <f t="shared" si="450"/>
        <v>0</v>
      </c>
      <c r="DN456" s="208">
        <f t="shared" si="451"/>
        <v>0</v>
      </c>
      <c r="DO456" s="205">
        <f t="shared" si="452"/>
        <v>75</v>
      </c>
      <c r="DP456" s="205">
        <f t="shared" si="453"/>
        <v>0</v>
      </c>
      <c r="DQ456" s="446" t="e">
        <f t="shared" ca="1" si="454"/>
        <v>#NAME?</v>
      </c>
      <c r="DR456" s="446" t="e">
        <f t="shared" ca="1" si="455"/>
        <v>#NAME?</v>
      </c>
      <c r="DT456" s="208">
        <f t="shared" si="456"/>
        <v>0</v>
      </c>
      <c r="DU456" s="446" t="e">
        <f t="shared" ca="1" si="457"/>
        <v>#NAME?</v>
      </c>
      <c r="DV456" s="446" t="e">
        <f t="shared" ca="1" si="458"/>
        <v>#NAME?</v>
      </c>
    </row>
    <row r="457" spans="1:126" ht="15.75" x14ac:dyDescent="0.25">
      <c r="A457" s="448" t="str">
        <f>IFERROR(ROUNDUP(IF(OR(N457="PIPAY450",N457="PIPAY900"),MRIt(J457,M457,V457,N457),IF(N457="PIOGFCPAY450",MAX(60,(0.3*J457)+35),"")),1),"")</f>
        <v/>
      </c>
      <c r="B457" s="413">
        <v>435</v>
      </c>
      <c r="C457" s="414"/>
      <c r="D457" s="449"/>
      <c r="E457" s="416" t="str">
        <f>IF('EXIST IP'!A436="","",'EXIST IP'!A436)</f>
        <v/>
      </c>
      <c r="F457" s="450" t="str">
        <f>IF('EXIST IP'!B436="","",'EXIST IP'!B436)</f>
        <v/>
      </c>
      <c r="G457" s="450" t="str">
        <f>IF('EXIST IP'!C436="","",'EXIST IP'!C436)</f>
        <v/>
      </c>
      <c r="H457" s="418" t="str">
        <f>IF('EXIST IP'!D436="","",'EXIST IP'!D436)</f>
        <v/>
      </c>
      <c r="I457" s="451" t="str">
        <f>IF(BASELINE!D436="","",BASELINE!D436)</f>
        <v/>
      </c>
      <c r="J457" s="420"/>
      <c r="K457" s="421"/>
      <c r="L457" s="422" t="str">
        <f>IF(FINAL!D436=0,"",FINAL!D436)</f>
        <v/>
      </c>
      <c r="M457" s="421"/>
      <c r="N457" s="421"/>
      <c r="O457" s="421"/>
      <c r="P457" s="423" t="str">
        <f t="shared" si="422"/>
        <v/>
      </c>
      <c r="Q457" s="424" t="str">
        <f t="shared" si="423"/>
        <v/>
      </c>
      <c r="R457" s="456"/>
      <c r="S457" s="452" t="str">
        <f t="shared" si="399"/>
        <v/>
      </c>
      <c r="T457" s="427" t="str">
        <f>IF(OR(BASELINE!I436&gt;BASELINE!J436,FINAL!I436&gt;FINAL!J436),"M.D.","")</f>
        <v/>
      </c>
      <c r="U457" s="428" t="str">
        <f t="shared" si="424"/>
        <v/>
      </c>
      <c r="V457" s="429" t="str">
        <f t="shared" si="425"/>
        <v/>
      </c>
      <c r="W457" s="429" t="str">
        <f t="shared" si="426"/>
        <v/>
      </c>
      <c r="X457" s="430" t="str">
        <f t="shared" si="400"/>
        <v/>
      </c>
      <c r="Y457" s="429" t="str">
        <f t="shared" si="401"/>
        <v/>
      </c>
      <c r="Z457" s="429" t="str">
        <f t="shared" si="402"/>
        <v/>
      </c>
      <c r="AA457" s="429" t="str">
        <f t="shared" si="403"/>
        <v/>
      </c>
      <c r="AB457" s="429" t="str">
        <f t="shared" si="404"/>
        <v/>
      </c>
      <c r="AC457" s="429" t="str">
        <f t="shared" si="405"/>
        <v/>
      </c>
      <c r="AD457" s="429" t="str">
        <f t="shared" si="406"/>
        <v/>
      </c>
      <c r="AE457" s="429" t="str">
        <f t="shared" si="427"/>
        <v/>
      </c>
      <c r="AF457" s="429" t="str">
        <f t="shared" si="417"/>
        <v/>
      </c>
      <c r="AG457" s="429" t="str">
        <f t="shared" si="407"/>
        <v/>
      </c>
      <c r="AH457" s="429" t="str">
        <f t="shared" si="408"/>
        <v/>
      </c>
      <c r="AI457" s="431" t="str">
        <f t="shared" si="418"/>
        <v/>
      </c>
      <c r="AJ457" s="429" t="str">
        <f t="shared" si="428"/>
        <v/>
      </c>
      <c r="AK457" s="429" t="str">
        <f t="shared" si="429"/>
        <v/>
      </c>
      <c r="AL457" s="429" t="str">
        <f t="shared" si="430"/>
        <v/>
      </c>
      <c r="AM457" s="429" t="str">
        <f t="shared" si="431"/>
        <v/>
      </c>
      <c r="AN457" s="432"/>
      <c r="AO457" s="432"/>
      <c r="AP457" s="205"/>
      <c r="AQ457" s="205"/>
      <c r="AR457" s="205"/>
      <c r="AS457" s="205"/>
      <c r="AT457" s="205"/>
      <c r="AU457" s="205"/>
      <c r="AV457" s="205"/>
      <c r="AW457" s="205"/>
      <c r="AX457" s="205"/>
      <c r="AY457" s="205"/>
      <c r="AZ457" s="432"/>
      <c r="BU457" s="152">
        <v>435</v>
      </c>
      <c r="BV457" s="433" t="str">
        <f t="shared" si="419"/>
        <v/>
      </c>
      <c r="BW457" s="433" t="str">
        <f t="shared" si="420"/>
        <v/>
      </c>
      <c r="BX457" s="434" t="str">
        <f t="shared" si="421"/>
        <v/>
      </c>
      <c r="BY457" s="205" t="str">
        <f t="shared" si="409"/>
        <v/>
      </c>
      <c r="BZ457" s="205" t="str">
        <f t="shared" si="410"/>
        <v/>
      </c>
      <c r="CA457" s="207" t="str">
        <f t="shared" si="411"/>
        <v/>
      </c>
      <c r="CB457" s="453" t="str">
        <f>IF(BY457="","",COUNTIF(BY$23:BY456,"&lt;1")+1)</f>
        <v/>
      </c>
      <c r="CC457" s="205" t="str">
        <f t="shared" si="412"/>
        <v/>
      </c>
      <c r="CD457" s="436" t="str">
        <f t="shared" si="413"/>
        <v/>
      </c>
      <c r="CE457" s="433" t="str">
        <f t="shared" si="416"/>
        <v/>
      </c>
      <c r="CF457" s="438" t="str">
        <f t="shared" si="414"/>
        <v/>
      </c>
      <c r="CG457" s="433" t="str">
        <f t="shared" si="415"/>
        <v/>
      </c>
      <c r="CH457" s="439"/>
      <c r="CI457" s="205" t="str">
        <f t="shared" si="432"/>
        <v/>
      </c>
      <c r="CJ457" s="205" t="str">
        <f t="shared" si="433"/>
        <v/>
      </c>
      <c r="CK457" s="205" t="str">
        <f>IF(OR(N457="PIPAY450",N457="PIPAY900"),MRIt(J457,M457,V457,N457),IF(N457="OGFConNEW",MRIt(H457,M457,V457,N457),IF(N457="PIOGFCPAY450",MAX(60,(0.3*J457)+35),"")))</f>
        <v/>
      </c>
      <c r="CL457" s="205" t="str">
        <f t="shared" si="434"/>
        <v/>
      </c>
      <c r="CM457" s="208">
        <f t="shared" si="435"/>
        <v>0</v>
      </c>
      <c r="CN457" s="440" t="str">
        <f>IFERROR(IF(N457="60PAY900",ADJ60x(CM457),IF(N457="75PAY450",ADJ75x(CM457),IF(N457="PIPAY900",ADJPoTthick(CM457,CL457),IF(N457="PIPAY450",ADJPoTthin(CM457,CL457),IF(N457="OGFConNEW",ADJPoTogfc(CL457),""))))),"must corr")</f>
        <v/>
      </c>
      <c r="CO457" s="441" t="str">
        <f t="shared" si="436"/>
        <v/>
      </c>
      <c r="CQ457" s="205" t="str">
        <f t="shared" si="437"/>
        <v/>
      </c>
      <c r="CR457" s="205" t="str">
        <f>IF(OR(N457="PIPAY450",N457="PIPAY900",N457="PIOGFCPAY450",N457="75OGFCPAY450"),MRIt(J457,M457,V457,N457),IF(N457="OGFConNEW",MRIt(H457,M457,V457,N457),""))</f>
        <v/>
      </c>
      <c r="CS457" s="205" t="str">
        <f t="shared" si="438"/>
        <v/>
      </c>
      <c r="CT457" s="208" t="str">
        <f t="shared" si="439"/>
        <v/>
      </c>
      <c r="CU457" s="440" t="str">
        <f>IFERROR(IF(N457="60PAY900",ADJ60x(CT457),IF(N457="75PAY450",ADJ75x(CT457),IF(N457="PIPAY900",ADJPoTthick(CT457,CS457),IF(N457="PIPAY450",ADJPoTthin(CT457,CS457),IF(N457="OGFConNEW",ADJPoTogfc(CS457),""))))),"must corr")</f>
        <v/>
      </c>
      <c r="CV457" s="442" t="str">
        <f t="shared" si="440"/>
        <v/>
      </c>
      <c r="CW457" s="443"/>
      <c r="CY457" s="207"/>
      <c r="CZ457" s="444" t="s">
        <v>1876</v>
      </c>
      <c r="DA457" s="445" t="str">
        <f>IFERROR(IF(AZ457=TRUE,corval(CO457,CV457),CO457),CZ457)</f>
        <v/>
      </c>
      <c r="DB457" s="205" t="b">
        <f t="shared" si="441"/>
        <v>0</v>
      </c>
      <c r="DC457" s="205" t="b">
        <f t="shared" si="442"/>
        <v>1</v>
      </c>
      <c r="DD457" s="205" t="b">
        <f t="shared" si="443"/>
        <v>1</v>
      </c>
      <c r="DE457" s="446" t="str">
        <f t="shared" si="444"/>
        <v/>
      </c>
      <c r="DG457" s="208" t="str">
        <f t="shared" si="445"/>
        <v/>
      </c>
      <c r="DH457" s="208">
        <f t="shared" si="446"/>
        <v>0</v>
      </c>
      <c r="DI457" s="205" t="e">
        <f t="shared" si="447"/>
        <v>#VALUE!</v>
      </c>
      <c r="DJ457" s="205" t="e">
        <f t="shared" si="448"/>
        <v>#VALUE!</v>
      </c>
      <c r="DK457" s="205" t="e">
        <f t="shared" si="449"/>
        <v>#VALUE!</v>
      </c>
      <c r="DM457" s="208">
        <f t="shared" si="450"/>
        <v>0</v>
      </c>
      <c r="DN457" s="208">
        <f t="shared" si="451"/>
        <v>0</v>
      </c>
      <c r="DO457" s="205">
        <f t="shared" si="452"/>
        <v>75</v>
      </c>
      <c r="DP457" s="205">
        <f t="shared" si="453"/>
        <v>0</v>
      </c>
      <c r="DQ457" s="446" t="e">
        <f t="shared" ca="1" si="454"/>
        <v>#NAME?</v>
      </c>
      <c r="DR457" s="446" t="e">
        <f t="shared" ca="1" si="455"/>
        <v>#NAME?</v>
      </c>
      <c r="DT457" s="208">
        <f t="shared" si="456"/>
        <v>0</v>
      </c>
      <c r="DU457" s="446" t="e">
        <f t="shared" ca="1" si="457"/>
        <v>#NAME?</v>
      </c>
      <c r="DV457" s="446" t="e">
        <f t="shared" ca="1" si="458"/>
        <v>#NAME?</v>
      </c>
    </row>
    <row r="458" spans="1:126" ht="15.75" customHeight="1" thickBot="1" x14ac:dyDescent="0.3">
      <c r="A458" s="448" t="str">
        <f>IFERROR(ROUNDUP(IF(OR(N458="PIPAY450",N458="PIPAY900"),MRIt(J458,M458,V458,N458),IF(N458="PIOGFCPAY450",MAX(60,(0.3*J458)+35),"")),1),"")</f>
        <v/>
      </c>
      <c r="B458" s="413">
        <v>436</v>
      </c>
      <c r="C458" s="414"/>
      <c r="D458" s="449"/>
      <c r="E458" s="457" t="str">
        <f>IF('EXIST IP'!A437="","",'EXIST IP'!A437)</f>
        <v/>
      </c>
      <c r="F458" s="458" t="str">
        <f>IF('EXIST IP'!B437="","",'EXIST IP'!B437)</f>
        <v/>
      </c>
      <c r="G458" s="458" t="str">
        <f>IF('EXIST IP'!C437="","",'EXIST IP'!C437)</f>
        <v/>
      </c>
      <c r="H458" s="459" t="str">
        <f>IF('EXIST IP'!D437="","",'EXIST IP'!D437)</f>
        <v/>
      </c>
      <c r="I458" s="460" t="str">
        <f>IF(BASELINE!D437="","",BASELINE!D437)</f>
        <v/>
      </c>
      <c r="J458" s="420"/>
      <c r="K458" s="421"/>
      <c r="L458" s="422" t="str">
        <f>IF(FINAL!D437=0,"",FINAL!D437)</f>
        <v/>
      </c>
      <c r="M458" s="421"/>
      <c r="N458" s="421"/>
      <c r="O458" s="421"/>
      <c r="P458" s="423" t="str">
        <f t="shared" si="422"/>
        <v/>
      </c>
      <c r="Q458" s="424" t="str">
        <f t="shared" si="423"/>
        <v/>
      </c>
      <c r="R458" s="456"/>
      <c r="S458" s="452" t="str">
        <f t="shared" si="399"/>
        <v/>
      </c>
      <c r="T458" s="427" t="str">
        <f>IF(OR(BASELINE!I437&gt;BASELINE!J437,FINAL!I437&gt;FINAL!J437),"M.D.","")</f>
        <v/>
      </c>
      <c r="U458" s="428" t="str">
        <f t="shared" si="424"/>
        <v/>
      </c>
      <c r="V458" s="429" t="str">
        <f t="shared" si="425"/>
        <v/>
      </c>
      <c r="W458" s="429" t="str">
        <f t="shared" si="426"/>
        <v/>
      </c>
      <c r="X458" s="430" t="str">
        <f t="shared" si="400"/>
        <v/>
      </c>
      <c r="Y458" s="429" t="str">
        <f t="shared" si="401"/>
        <v/>
      </c>
      <c r="Z458" s="429" t="str">
        <f t="shared" si="402"/>
        <v/>
      </c>
      <c r="AA458" s="429" t="str">
        <f t="shared" si="403"/>
        <v/>
      </c>
      <c r="AB458" s="429" t="str">
        <f t="shared" si="404"/>
        <v/>
      </c>
      <c r="AC458" s="429" t="str">
        <f t="shared" si="405"/>
        <v/>
      </c>
      <c r="AD458" s="429" t="str">
        <f t="shared" si="406"/>
        <v/>
      </c>
      <c r="AE458" s="429" t="str">
        <f t="shared" si="427"/>
        <v/>
      </c>
      <c r="AF458" s="429" t="str">
        <f t="shared" si="417"/>
        <v/>
      </c>
      <c r="AG458" s="429" t="str">
        <f t="shared" si="407"/>
        <v/>
      </c>
      <c r="AH458" s="429" t="str">
        <f t="shared" si="408"/>
        <v/>
      </c>
      <c r="AI458" s="431" t="str">
        <f t="shared" si="418"/>
        <v/>
      </c>
      <c r="AJ458" s="429" t="str">
        <f t="shared" si="428"/>
        <v/>
      </c>
      <c r="AK458" s="429" t="str">
        <f t="shared" si="429"/>
        <v/>
      </c>
      <c r="AL458" s="429" t="str">
        <f t="shared" si="430"/>
        <v/>
      </c>
      <c r="AM458" s="429" t="str">
        <f t="shared" si="431"/>
        <v/>
      </c>
      <c r="AN458" s="432"/>
      <c r="AO458" s="432"/>
      <c r="AP458" s="205"/>
      <c r="AQ458" s="205"/>
      <c r="AR458" s="205"/>
      <c r="AS458" s="205"/>
      <c r="AT458" s="205"/>
      <c r="AU458" s="205"/>
      <c r="AV458" s="205"/>
      <c r="AW458" s="205"/>
      <c r="AX458" s="205"/>
      <c r="AY458" s="205"/>
      <c r="AZ458" s="432"/>
      <c r="BU458" s="152">
        <v>436</v>
      </c>
      <c r="BV458" s="433" t="str">
        <f t="shared" si="419"/>
        <v/>
      </c>
      <c r="BW458" s="433" t="str">
        <f t="shared" si="420"/>
        <v/>
      </c>
      <c r="BX458" s="434" t="str">
        <f t="shared" si="421"/>
        <v/>
      </c>
      <c r="BY458" s="205" t="str">
        <f t="shared" si="409"/>
        <v/>
      </c>
      <c r="BZ458" s="205" t="str">
        <f t="shared" si="410"/>
        <v/>
      </c>
      <c r="CA458" s="207" t="str">
        <f t="shared" si="411"/>
        <v/>
      </c>
      <c r="CB458" s="453" t="str">
        <f>IF(BY458="","",COUNTIF(BY$23:BY457,"&lt;1")+1)</f>
        <v/>
      </c>
      <c r="CC458" s="205" t="str">
        <f t="shared" si="412"/>
        <v/>
      </c>
      <c r="CD458" s="436" t="str">
        <f t="shared" si="413"/>
        <v/>
      </c>
      <c r="CE458" s="433" t="str">
        <f t="shared" si="416"/>
        <v/>
      </c>
      <c r="CF458" s="438" t="str">
        <f t="shared" si="414"/>
        <v/>
      </c>
      <c r="CG458" s="433" t="str">
        <f t="shared" si="415"/>
        <v/>
      </c>
      <c r="CH458" s="439"/>
      <c r="CI458" s="205" t="str">
        <f t="shared" si="432"/>
        <v/>
      </c>
      <c r="CJ458" s="205" t="str">
        <f t="shared" si="433"/>
        <v/>
      </c>
      <c r="CK458" s="205" t="str">
        <f>IF(OR(N458="PIPAY450",N458="PIPAY900"),MRIt(J458,M458,V458,N458),IF(N458="OGFConNEW",MRIt(H458,M458,V458,N458),IF(N458="PIOGFCPAY450",MAX(60,(0.3*J458)+35),"")))</f>
        <v/>
      </c>
      <c r="CL458" s="205" t="str">
        <f t="shared" si="434"/>
        <v/>
      </c>
      <c r="CM458" s="208">
        <f t="shared" si="435"/>
        <v>0</v>
      </c>
      <c r="CN458" s="440" t="str">
        <f>IFERROR(IF(N458="60PAY900",ADJ60x(CM458),IF(N458="75PAY450",ADJ75x(CM458),IF(N458="PIPAY900",ADJPoTthick(CM458,CL458),IF(N458="PIPAY450",ADJPoTthin(CM458,CL458),IF(N458="OGFConNEW",ADJPoTogfc(CL458),""))))),"must corr")</f>
        <v/>
      </c>
      <c r="CO458" s="441" t="str">
        <f t="shared" si="436"/>
        <v/>
      </c>
      <c r="CQ458" s="205" t="str">
        <f t="shared" si="437"/>
        <v/>
      </c>
      <c r="CR458" s="205" t="str">
        <f>IF(OR(N458="PIPAY450",N458="PIPAY900",N458="PIOGFCPAY450",N458="75OGFCPAY450"),MRIt(J458,M458,V458,N458),IF(N458="OGFConNEW",MRIt(H458,M458,V458,N458),""))</f>
        <v/>
      </c>
      <c r="CS458" s="205" t="str">
        <f t="shared" si="438"/>
        <v/>
      </c>
      <c r="CT458" s="208" t="str">
        <f t="shared" si="439"/>
        <v/>
      </c>
      <c r="CU458" s="440" t="str">
        <f>IFERROR(IF(N458="60PAY900",ADJ60x(CT458),IF(N458="75PAY450",ADJ75x(CT458),IF(N458="PIPAY900",ADJPoTthick(CT458,CS458),IF(N458="PIPAY450",ADJPoTthin(CT458,CS458),IF(N458="OGFConNEW",ADJPoTogfc(CS458),""))))),"must corr")</f>
        <v/>
      </c>
      <c r="CV458" s="442" t="str">
        <f t="shared" si="440"/>
        <v/>
      </c>
      <c r="CW458" s="443"/>
      <c r="CY458" s="207"/>
      <c r="CZ458" s="444" t="s">
        <v>1876</v>
      </c>
      <c r="DA458" s="445" t="str">
        <f>IFERROR(IF(AZ458=TRUE,corval(CO458,CV458),CO458),CZ458)</f>
        <v/>
      </c>
      <c r="DB458" s="205" t="b">
        <f t="shared" si="441"/>
        <v>0</v>
      </c>
      <c r="DC458" s="205" t="b">
        <f t="shared" si="442"/>
        <v>1</v>
      </c>
      <c r="DD458" s="205" t="b">
        <f t="shared" si="443"/>
        <v>1</v>
      </c>
      <c r="DE458" s="446" t="str">
        <f t="shared" si="444"/>
        <v/>
      </c>
      <c r="DG458" s="208" t="str">
        <f t="shared" si="445"/>
        <v/>
      </c>
      <c r="DH458" s="208">
        <f t="shared" si="446"/>
        <v>0</v>
      </c>
      <c r="DI458" s="205" t="e">
        <f t="shared" si="447"/>
        <v>#VALUE!</v>
      </c>
      <c r="DJ458" s="205" t="e">
        <f t="shared" si="448"/>
        <v>#VALUE!</v>
      </c>
      <c r="DK458" s="205" t="e">
        <f t="shared" si="449"/>
        <v>#VALUE!</v>
      </c>
      <c r="DM458" s="208">
        <f t="shared" si="450"/>
        <v>0</v>
      </c>
      <c r="DN458" s="208">
        <f t="shared" si="451"/>
        <v>0</v>
      </c>
      <c r="DO458" s="205">
        <f t="shared" si="452"/>
        <v>75</v>
      </c>
      <c r="DP458" s="205">
        <f t="shared" si="453"/>
        <v>0</v>
      </c>
      <c r="DQ458" s="446" t="e">
        <f t="shared" ca="1" si="454"/>
        <v>#NAME?</v>
      </c>
      <c r="DR458" s="446" t="e">
        <f t="shared" ca="1" si="455"/>
        <v>#NAME?</v>
      </c>
      <c r="DT458" s="208">
        <f t="shared" si="456"/>
        <v>0</v>
      </c>
      <c r="DU458" s="446" t="e">
        <f t="shared" ca="1" si="457"/>
        <v>#NAME?</v>
      </c>
      <c r="DV458" s="446" t="e">
        <f t="shared" ca="1" si="458"/>
        <v>#NAME?</v>
      </c>
    </row>
    <row r="459" spans="1:126" ht="15.75" x14ac:dyDescent="0.25">
      <c r="A459" s="448" t="str">
        <f>IFERROR(ROUNDUP(IF(OR(N459="PIPAY450",N459="PIPAY900"),MRIt(J459,M459,V459,N459),IF(N459="PIOGFCPAY450",MAX(60,(0.3*J459)+35),"")),1),"")</f>
        <v/>
      </c>
      <c r="B459" s="413">
        <v>437</v>
      </c>
      <c r="C459" s="414"/>
      <c r="D459" s="449"/>
      <c r="E459" s="416" t="str">
        <f>IF('EXIST IP'!A438="","",'EXIST IP'!A438)</f>
        <v/>
      </c>
      <c r="F459" s="450" t="str">
        <f>IF('EXIST IP'!B438="","",'EXIST IP'!B438)</f>
        <v/>
      </c>
      <c r="G459" s="450" t="str">
        <f>IF('EXIST IP'!C438="","",'EXIST IP'!C438)</f>
        <v/>
      </c>
      <c r="H459" s="418" t="str">
        <f>IF('EXIST IP'!D438="","",'EXIST IP'!D438)</f>
        <v/>
      </c>
      <c r="I459" s="451" t="str">
        <f>IF(BASELINE!D438="","",BASELINE!D438)</f>
        <v/>
      </c>
      <c r="J459" s="420"/>
      <c r="K459" s="421"/>
      <c r="L459" s="422" t="str">
        <f>IF(FINAL!D438=0,"",FINAL!D438)</f>
        <v/>
      </c>
      <c r="M459" s="421"/>
      <c r="N459" s="421"/>
      <c r="O459" s="421"/>
      <c r="P459" s="423" t="str">
        <f t="shared" si="422"/>
        <v/>
      </c>
      <c r="Q459" s="424" t="str">
        <f t="shared" si="423"/>
        <v/>
      </c>
      <c r="R459" s="456"/>
      <c r="S459" s="452" t="str">
        <f t="shared" si="399"/>
        <v/>
      </c>
      <c r="T459" s="427" t="str">
        <f>IF(OR(BASELINE!I438&gt;BASELINE!J438,FINAL!I438&gt;FINAL!J438),"M.D.","")</f>
        <v/>
      </c>
      <c r="U459" s="428" t="str">
        <f t="shared" si="424"/>
        <v/>
      </c>
      <c r="V459" s="429" t="str">
        <f t="shared" si="425"/>
        <v/>
      </c>
      <c r="W459" s="429" t="str">
        <f t="shared" si="426"/>
        <v/>
      </c>
      <c r="X459" s="430" t="str">
        <f t="shared" si="400"/>
        <v/>
      </c>
      <c r="Y459" s="429" t="str">
        <f t="shared" si="401"/>
        <v/>
      </c>
      <c r="Z459" s="429" t="str">
        <f t="shared" si="402"/>
        <v/>
      </c>
      <c r="AA459" s="429" t="str">
        <f t="shared" si="403"/>
        <v/>
      </c>
      <c r="AB459" s="429" t="str">
        <f t="shared" si="404"/>
        <v/>
      </c>
      <c r="AC459" s="429" t="str">
        <f t="shared" si="405"/>
        <v/>
      </c>
      <c r="AD459" s="429" t="str">
        <f t="shared" si="406"/>
        <v/>
      </c>
      <c r="AE459" s="429" t="str">
        <f t="shared" si="427"/>
        <v/>
      </c>
      <c r="AF459" s="429" t="str">
        <f t="shared" si="417"/>
        <v/>
      </c>
      <c r="AG459" s="429" t="str">
        <f t="shared" si="407"/>
        <v/>
      </c>
      <c r="AH459" s="429" t="str">
        <f t="shared" si="408"/>
        <v/>
      </c>
      <c r="AI459" s="431" t="str">
        <f t="shared" si="418"/>
        <v/>
      </c>
      <c r="AJ459" s="429" t="str">
        <f t="shared" si="428"/>
        <v/>
      </c>
      <c r="AK459" s="429" t="str">
        <f t="shared" si="429"/>
        <v/>
      </c>
      <c r="AL459" s="429" t="str">
        <f t="shared" si="430"/>
        <v/>
      </c>
      <c r="AM459" s="429" t="str">
        <f t="shared" si="431"/>
        <v/>
      </c>
      <c r="AN459" s="432"/>
      <c r="AO459" s="432"/>
      <c r="AP459" s="205"/>
      <c r="AQ459" s="205"/>
      <c r="AR459" s="205"/>
      <c r="AS459" s="205"/>
      <c r="AT459" s="205"/>
      <c r="AU459" s="205"/>
      <c r="AV459" s="205"/>
      <c r="AW459" s="205"/>
      <c r="AX459" s="205"/>
      <c r="AY459" s="205"/>
      <c r="AZ459" s="432"/>
      <c r="BU459" s="152">
        <v>437</v>
      </c>
      <c r="BV459" s="433" t="str">
        <f t="shared" si="419"/>
        <v/>
      </c>
      <c r="BW459" s="433" t="str">
        <f t="shared" si="420"/>
        <v/>
      </c>
      <c r="BX459" s="434" t="str">
        <f t="shared" si="421"/>
        <v/>
      </c>
      <c r="BY459" s="205" t="str">
        <f t="shared" si="409"/>
        <v/>
      </c>
      <c r="BZ459" s="205" t="str">
        <f t="shared" si="410"/>
        <v/>
      </c>
      <c r="CA459" s="207" t="str">
        <f t="shared" si="411"/>
        <v/>
      </c>
      <c r="CB459" s="453" t="str">
        <f>IF(BY459="","",COUNTIF(BY$23:BY458,"&lt;1")+1)</f>
        <v/>
      </c>
      <c r="CC459" s="205" t="str">
        <f t="shared" si="412"/>
        <v/>
      </c>
      <c r="CD459" s="436" t="str">
        <f t="shared" si="413"/>
        <v/>
      </c>
      <c r="CE459" s="433" t="str">
        <f t="shared" si="416"/>
        <v/>
      </c>
      <c r="CF459" s="438" t="str">
        <f t="shared" si="414"/>
        <v/>
      </c>
      <c r="CG459" s="433" t="str">
        <f t="shared" si="415"/>
        <v/>
      </c>
      <c r="CH459" s="439"/>
      <c r="CI459" s="205" t="str">
        <f t="shared" si="432"/>
        <v/>
      </c>
      <c r="CJ459" s="205" t="str">
        <f t="shared" si="433"/>
        <v/>
      </c>
      <c r="CK459" s="205" t="str">
        <f>IF(OR(N459="PIPAY450",N459="PIPAY900"),MRIt(J459,M459,V459,N459),IF(N459="OGFConNEW",MRIt(H459,M459,V459,N459),IF(N459="PIOGFCPAY450",MAX(60,(0.3*J459)+35),"")))</f>
        <v/>
      </c>
      <c r="CL459" s="205" t="str">
        <f t="shared" si="434"/>
        <v/>
      </c>
      <c r="CM459" s="208">
        <f t="shared" si="435"/>
        <v>0</v>
      </c>
      <c r="CN459" s="440" t="str">
        <f>IFERROR(IF(N459="60PAY900",ADJ60x(CM459),IF(N459="75PAY450",ADJ75x(CM459),IF(N459="PIPAY900",ADJPoTthick(CM459,CL459),IF(N459="PIPAY450",ADJPoTthin(CM459,CL459),IF(N459="OGFConNEW",ADJPoTogfc(CL459),""))))),"must corr")</f>
        <v/>
      </c>
      <c r="CO459" s="441" t="str">
        <f t="shared" si="436"/>
        <v/>
      </c>
      <c r="CQ459" s="205" t="str">
        <f t="shared" si="437"/>
        <v/>
      </c>
      <c r="CR459" s="205" t="str">
        <f>IF(OR(N459="PIPAY450",N459="PIPAY900",N459="PIOGFCPAY450",N459="75OGFCPAY450"),MRIt(J459,M459,V459,N459),IF(N459="OGFConNEW",MRIt(H459,M459,V459,N459),""))</f>
        <v/>
      </c>
      <c r="CS459" s="205" t="str">
        <f t="shared" si="438"/>
        <v/>
      </c>
      <c r="CT459" s="208" t="str">
        <f t="shared" si="439"/>
        <v/>
      </c>
      <c r="CU459" s="440" t="str">
        <f>IFERROR(IF(N459="60PAY900",ADJ60x(CT459),IF(N459="75PAY450",ADJ75x(CT459),IF(N459="PIPAY900",ADJPoTthick(CT459,CS459),IF(N459="PIPAY450",ADJPoTthin(CT459,CS459),IF(N459="OGFConNEW",ADJPoTogfc(CS459),""))))),"must corr")</f>
        <v/>
      </c>
      <c r="CV459" s="442" t="str">
        <f t="shared" si="440"/>
        <v/>
      </c>
      <c r="CW459" s="443"/>
      <c r="CY459" s="207"/>
      <c r="CZ459" s="444" t="s">
        <v>1876</v>
      </c>
      <c r="DA459" s="445" t="str">
        <f>IFERROR(IF(AZ459=TRUE,corval(CO459,CV459),CO459),CZ459)</f>
        <v/>
      </c>
      <c r="DB459" s="205" t="b">
        <f t="shared" si="441"/>
        <v>0</v>
      </c>
      <c r="DC459" s="205" t="b">
        <f t="shared" si="442"/>
        <v>1</v>
      </c>
      <c r="DD459" s="205" t="b">
        <f t="shared" si="443"/>
        <v>1</v>
      </c>
      <c r="DE459" s="446" t="str">
        <f t="shared" si="444"/>
        <v/>
      </c>
      <c r="DG459" s="208" t="str">
        <f t="shared" si="445"/>
        <v/>
      </c>
      <c r="DH459" s="208">
        <f t="shared" si="446"/>
        <v>0</v>
      </c>
      <c r="DI459" s="205" t="e">
        <f t="shared" si="447"/>
        <v>#VALUE!</v>
      </c>
      <c r="DJ459" s="205" t="e">
        <f t="shared" si="448"/>
        <v>#VALUE!</v>
      </c>
      <c r="DK459" s="205" t="e">
        <f t="shared" si="449"/>
        <v>#VALUE!</v>
      </c>
      <c r="DM459" s="208">
        <f t="shared" si="450"/>
        <v>0</v>
      </c>
      <c r="DN459" s="208">
        <f t="shared" si="451"/>
        <v>0</v>
      </c>
      <c r="DO459" s="205">
        <f t="shared" si="452"/>
        <v>75</v>
      </c>
      <c r="DP459" s="205">
        <f t="shared" si="453"/>
        <v>0</v>
      </c>
      <c r="DQ459" s="446" t="e">
        <f t="shared" ca="1" si="454"/>
        <v>#NAME?</v>
      </c>
      <c r="DR459" s="446" t="e">
        <f t="shared" ca="1" si="455"/>
        <v>#NAME?</v>
      </c>
      <c r="DT459" s="208">
        <f t="shared" si="456"/>
        <v>0</v>
      </c>
      <c r="DU459" s="446" t="e">
        <f t="shared" ca="1" si="457"/>
        <v>#NAME?</v>
      </c>
      <c r="DV459" s="446" t="e">
        <f t="shared" ca="1" si="458"/>
        <v>#NAME?</v>
      </c>
    </row>
    <row r="460" spans="1:126" ht="16.5" thickBot="1" x14ac:dyDescent="0.3">
      <c r="A460" s="448" t="str">
        <f>IFERROR(ROUNDUP(IF(OR(N460="PIPAY450",N460="PIPAY900"),MRIt(J460,M460,V460,N460),IF(N460="PIOGFCPAY450",MAX(60,(0.3*J460)+35),"")),1),"")</f>
        <v/>
      </c>
      <c r="B460" s="413">
        <v>438</v>
      </c>
      <c r="C460" s="414"/>
      <c r="D460" s="449"/>
      <c r="E460" s="457" t="str">
        <f>IF('EXIST IP'!A439="","",'EXIST IP'!A439)</f>
        <v/>
      </c>
      <c r="F460" s="458" t="str">
        <f>IF('EXIST IP'!B439="","",'EXIST IP'!B439)</f>
        <v/>
      </c>
      <c r="G460" s="458" t="str">
        <f>IF('EXIST IP'!C439="","",'EXIST IP'!C439)</f>
        <v/>
      </c>
      <c r="H460" s="459" t="str">
        <f>IF('EXIST IP'!D439="","",'EXIST IP'!D439)</f>
        <v/>
      </c>
      <c r="I460" s="460" t="str">
        <f>IF(BASELINE!D439="","",BASELINE!D439)</f>
        <v/>
      </c>
      <c r="J460" s="420"/>
      <c r="K460" s="421"/>
      <c r="L460" s="422" t="str">
        <f>IF(FINAL!D439=0,"",FINAL!D439)</f>
        <v/>
      </c>
      <c r="M460" s="421"/>
      <c r="N460" s="421"/>
      <c r="O460" s="421"/>
      <c r="P460" s="423" t="str">
        <f t="shared" si="422"/>
        <v/>
      </c>
      <c r="Q460" s="424" t="str">
        <f t="shared" si="423"/>
        <v/>
      </c>
      <c r="R460" s="456"/>
      <c r="S460" s="452" t="str">
        <f t="shared" si="399"/>
        <v/>
      </c>
      <c r="T460" s="427" t="str">
        <f>IF(OR(BASELINE!I439&gt;BASELINE!J439,FINAL!I439&gt;FINAL!J439),"M.D.","")</f>
        <v/>
      </c>
      <c r="U460" s="428" t="str">
        <f t="shared" si="424"/>
        <v/>
      </c>
      <c r="V460" s="429" t="str">
        <f t="shared" si="425"/>
        <v/>
      </c>
      <c r="W460" s="429" t="str">
        <f t="shared" si="426"/>
        <v/>
      </c>
      <c r="X460" s="430" t="str">
        <f t="shared" si="400"/>
        <v/>
      </c>
      <c r="Y460" s="429" t="str">
        <f t="shared" si="401"/>
        <v/>
      </c>
      <c r="Z460" s="429" t="str">
        <f t="shared" si="402"/>
        <v/>
      </c>
      <c r="AA460" s="429" t="str">
        <f t="shared" si="403"/>
        <v/>
      </c>
      <c r="AB460" s="429" t="str">
        <f t="shared" si="404"/>
        <v/>
      </c>
      <c r="AC460" s="429" t="str">
        <f t="shared" si="405"/>
        <v/>
      </c>
      <c r="AD460" s="429" t="str">
        <f t="shared" si="406"/>
        <v/>
      </c>
      <c r="AE460" s="429" t="str">
        <f t="shared" si="427"/>
        <v/>
      </c>
      <c r="AF460" s="429" t="str">
        <f t="shared" si="417"/>
        <v/>
      </c>
      <c r="AG460" s="429" t="str">
        <f t="shared" si="407"/>
        <v/>
      </c>
      <c r="AH460" s="429" t="str">
        <f t="shared" si="408"/>
        <v/>
      </c>
      <c r="AI460" s="431" t="str">
        <f t="shared" si="418"/>
        <v/>
      </c>
      <c r="AJ460" s="429" t="str">
        <f t="shared" si="428"/>
        <v/>
      </c>
      <c r="AK460" s="429" t="str">
        <f t="shared" si="429"/>
        <v/>
      </c>
      <c r="AL460" s="429" t="str">
        <f t="shared" si="430"/>
        <v/>
      </c>
      <c r="AM460" s="429" t="str">
        <f t="shared" si="431"/>
        <v/>
      </c>
      <c r="AN460" s="432"/>
      <c r="AO460" s="432"/>
      <c r="AP460" s="205"/>
      <c r="AQ460" s="205"/>
      <c r="AR460" s="205"/>
      <c r="AS460" s="205"/>
      <c r="AT460" s="205"/>
      <c r="AU460" s="205"/>
      <c r="AV460" s="205"/>
      <c r="AW460" s="205"/>
      <c r="AX460" s="205"/>
      <c r="AY460" s="205"/>
      <c r="AZ460" s="432"/>
      <c r="BU460" s="152">
        <v>438</v>
      </c>
      <c r="BV460" s="433" t="str">
        <f t="shared" si="419"/>
        <v/>
      </c>
      <c r="BW460" s="433" t="str">
        <f t="shared" si="420"/>
        <v/>
      </c>
      <c r="BX460" s="434" t="str">
        <f t="shared" si="421"/>
        <v/>
      </c>
      <c r="BY460" s="205" t="str">
        <f t="shared" si="409"/>
        <v/>
      </c>
      <c r="BZ460" s="205" t="str">
        <f t="shared" si="410"/>
        <v/>
      </c>
      <c r="CA460" s="207" t="str">
        <f t="shared" si="411"/>
        <v/>
      </c>
      <c r="CB460" s="453" t="str">
        <f>IF(BY460="","",COUNTIF(BY$23:BY459,"&lt;1")+1)</f>
        <v/>
      </c>
      <c r="CC460" s="205" t="str">
        <f t="shared" si="412"/>
        <v/>
      </c>
      <c r="CD460" s="436" t="str">
        <f t="shared" si="413"/>
        <v/>
      </c>
      <c r="CE460" s="433" t="str">
        <f t="shared" si="416"/>
        <v/>
      </c>
      <c r="CF460" s="438" t="str">
        <f t="shared" si="414"/>
        <v/>
      </c>
      <c r="CG460" s="433" t="str">
        <f t="shared" si="415"/>
        <v/>
      </c>
      <c r="CH460" s="439"/>
      <c r="CI460" s="205" t="str">
        <f t="shared" si="432"/>
        <v/>
      </c>
      <c r="CJ460" s="205" t="str">
        <f t="shared" si="433"/>
        <v/>
      </c>
      <c r="CK460" s="205" t="str">
        <f>IF(OR(N460="PIPAY450",N460="PIPAY900"),MRIt(J460,M460,V460,N460),IF(N460="OGFConNEW",MRIt(H460,M460,V460,N460),IF(N460="PIOGFCPAY450",MAX(60,(0.3*J460)+35),"")))</f>
        <v/>
      </c>
      <c r="CL460" s="205" t="str">
        <f t="shared" si="434"/>
        <v/>
      </c>
      <c r="CM460" s="208">
        <f t="shared" si="435"/>
        <v>0</v>
      </c>
      <c r="CN460" s="440" t="str">
        <f>IFERROR(IF(N460="60PAY900",ADJ60x(CM460),IF(N460="75PAY450",ADJ75x(CM460),IF(N460="PIPAY900",ADJPoTthick(CM460,CL460),IF(N460="PIPAY450",ADJPoTthin(CM460,CL460),IF(N460="OGFConNEW",ADJPoTogfc(CL460),""))))),"must corr")</f>
        <v/>
      </c>
      <c r="CO460" s="441" t="str">
        <f t="shared" si="436"/>
        <v/>
      </c>
      <c r="CQ460" s="205" t="str">
        <f t="shared" si="437"/>
        <v/>
      </c>
      <c r="CR460" s="205" t="str">
        <f>IF(OR(N460="PIPAY450",N460="PIPAY900",N460="PIOGFCPAY450",N460="75OGFCPAY450"),MRIt(J460,M460,V460,N460),IF(N460="OGFConNEW",MRIt(H460,M460,V460,N460),""))</f>
        <v/>
      </c>
      <c r="CS460" s="205" t="str">
        <f t="shared" si="438"/>
        <v/>
      </c>
      <c r="CT460" s="208" t="str">
        <f t="shared" si="439"/>
        <v/>
      </c>
      <c r="CU460" s="440" t="str">
        <f>IFERROR(IF(N460="60PAY900",ADJ60x(CT460),IF(N460="75PAY450",ADJ75x(CT460),IF(N460="PIPAY900",ADJPoTthick(CT460,CS460),IF(N460="PIPAY450",ADJPoTthin(CT460,CS460),IF(N460="OGFConNEW",ADJPoTogfc(CS460),""))))),"must corr")</f>
        <v/>
      </c>
      <c r="CV460" s="442" t="str">
        <f t="shared" si="440"/>
        <v/>
      </c>
      <c r="CW460" s="443"/>
      <c r="CY460" s="207"/>
      <c r="CZ460" s="444" t="s">
        <v>1876</v>
      </c>
      <c r="DA460" s="445" t="str">
        <f>IFERROR(IF(AZ460=TRUE,corval(CO460,CV460),CO460),CZ460)</f>
        <v/>
      </c>
      <c r="DB460" s="205" t="b">
        <f t="shared" si="441"/>
        <v>0</v>
      </c>
      <c r="DC460" s="205" t="b">
        <f t="shared" si="442"/>
        <v>1</v>
      </c>
      <c r="DD460" s="205" t="b">
        <f t="shared" si="443"/>
        <v>1</v>
      </c>
      <c r="DE460" s="446" t="str">
        <f t="shared" si="444"/>
        <v/>
      </c>
      <c r="DG460" s="208" t="str">
        <f t="shared" si="445"/>
        <v/>
      </c>
      <c r="DH460" s="208">
        <f t="shared" si="446"/>
        <v>0</v>
      </c>
      <c r="DI460" s="205" t="e">
        <f t="shared" si="447"/>
        <v>#VALUE!</v>
      </c>
      <c r="DJ460" s="205" t="e">
        <f t="shared" si="448"/>
        <v>#VALUE!</v>
      </c>
      <c r="DK460" s="205" t="e">
        <f t="shared" si="449"/>
        <v>#VALUE!</v>
      </c>
      <c r="DM460" s="208">
        <f t="shared" si="450"/>
        <v>0</v>
      </c>
      <c r="DN460" s="208">
        <f t="shared" si="451"/>
        <v>0</v>
      </c>
      <c r="DO460" s="205">
        <f t="shared" si="452"/>
        <v>75</v>
      </c>
      <c r="DP460" s="205">
        <f t="shared" si="453"/>
        <v>0</v>
      </c>
      <c r="DQ460" s="446" t="e">
        <f t="shared" ca="1" si="454"/>
        <v>#NAME?</v>
      </c>
      <c r="DR460" s="446" t="e">
        <f t="shared" ca="1" si="455"/>
        <v>#NAME?</v>
      </c>
      <c r="DT460" s="208">
        <f t="shared" si="456"/>
        <v>0</v>
      </c>
      <c r="DU460" s="446" t="e">
        <f t="shared" ca="1" si="457"/>
        <v>#NAME?</v>
      </c>
      <c r="DV460" s="446" t="e">
        <f t="shared" ca="1" si="458"/>
        <v>#NAME?</v>
      </c>
    </row>
    <row r="461" spans="1:126" ht="15" customHeight="1" x14ac:dyDescent="0.25">
      <c r="A461" s="448" t="str">
        <f>IFERROR(ROUNDUP(IF(OR(N461="PIPAY450",N461="PIPAY900"),MRIt(J461,M461,V461,N461),IF(N461="PIOGFCPAY450",MAX(60,(0.3*J461)+35),"")),1),"")</f>
        <v/>
      </c>
      <c r="B461" s="413">
        <v>439</v>
      </c>
      <c r="C461" s="414"/>
      <c r="D461" s="449"/>
      <c r="E461" s="416" t="str">
        <f>IF('EXIST IP'!A440="","",'EXIST IP'!A440)</f>
        <v/>
      </c>
      <c r="F461" s="450" t="str">
        <f>IF('EXIST IP'!B440="","",'EXIST IP'!B440)</f>
        <v/>
      </c>
      <c r="G461" s="450" t="str">
        <f>IF('EXIST IP'!C440="","",'EXIST IP'!C440)</f>
        <v/>
      </c>
      <c r="H461" s="418" t="str">
        <f>IF('EXIST IP'!D440="","",'EXIST IP'!D440)</f>
        <v/>
      </c>
      <c r="I461" s="451" t="str">
        <f>IF(BASELINE!D440="","",BASELINE!D440)</f>
        <v/>
      </c>
      <c r="J461" s="420"/>
      <c r="K461" s="421"/>
      <c r="L461" s="422" t="str">
        <f>IF(FINAL!D440=0,"",FINAL!D440)</f>
        <v/>
      </c>
      <c r="M461" s="421"/>
      <c r="N461" s="421"/>
      <c r="O461" s="421"/>
      <c r="P461" s="423" t="str">
        <f t="shared" si="422"/>
        <v/>
      </c>
      <c r="Q461" s="424" t="str">
        <f t="shared" si="423"/>
        <v/>
      </c>
      <c r="R461" s="456"/>
      <c r="S461" s="452" t="str">
        <f t="shared" si="399"/>
        <v/>
      </c>
      <c r="T461" s="427" t="str">
        <f>IF(OR(BASELINE!I440&gt;BASELINE!J440,FINAL!I440&gt;FINAL!J440),"M.D.","")</f>
        <v/>
      </c>
      <c r="U461" s="428" t="str">
        <f t="shared" si="424"/>
        <v/>
      </c>
      <c r="V461" s="429" t="str">
        <f t="shared" si="425"/>
        <v/>
      </c>
      <c r="W461" s="429" t="str">
        <f t="shared" si="426"/>
        <v/>
      </c>
      <c r="X461" s="430" t="str">
        <f t="shared" si="400"/>
        <v/>
      </c>
      <c r="Y461" s="429" t="str">
        <f t="shared" si="401"/>
        <v/>
      </c>
      <c r="Z461" s="429" t="str">
        <f t="shared" si="402"/>
        <v/>
      </c>
      <c r="AA461" s="429" t="str">
        <f t="shared" si="403"/>
        <v/>
      </c>
      <c r="AB461" s="429" t="str">
        <f t="shared" si="404"/>
        <v/>
      </c>
      <c r="AC461" s="429" t="str">
        <f t="shared" si="405"/>
        <v/>
      </c>
      <c r="AD461" s="429" t="str">
        <f t="shared" si="406"/>
        <v/>
      </c>
      <c r="AE461" s="429" t="str">
        <f t="shared" si="427"/>
        <v/>
      </c>
      <c r="AF461" s="429" t="str">
        <f t="shared" si="417"/>
        <v/>
      </c>
      <c r="AG461" s="429" t="str">
        <f t="shared" si="407"/>
        <v/>
      </c>
      <c r="AH461" s="429" t="str">
        <f t="shared" si="408"/>
        <v/>
      </c>
      <c r="AI461" s="431" t="str">
        <f t="shared" si="418"/>
        <v/>
      </c>
      <c r="AJ461" s="429" t="str">
        <f t="shared" si="428"/>
        <v/>
      </c>
      <c r="AK461" s="429" t="str">
        <f t="shared" si="429"/>
        <v/>
      </c>
      <c r="AL461" s="429" t="str">
        <f t="shared" si="430"/>
        <v/>
      </c>
      <c r="AM461" s="429" t="str">
        <f t="shared" si="431"/>
        <v/>
      </c>
      <c r="AN461" s="432"/>
      <c r="AO461" s="432"/>
      <c r="AP461" s="205"/>
      <c r="AQ461" s="205"/>
      <c r="AR461" s="205"/>
      <c r="AS461" s="205"/>
      <c r="AT461" s="205"/>
      <c r="AU461" s="205"/>
      <c r="AV461" s="205"/>
      <c r="AW461" s="205"/>
      <c r="AX461" s="205"/>
      <c r="AY461" s="205"/>
      <c r="AZ461" s="432"/>
      <c r="BU461" s="152">
        <v>439</v>
      </c>
      <c r="BV461" s="433" t="str">
        <f t="shared" si="419"/>
        <v/>
      </c>
      <c r="BW461" s="433" t="str">
        <f t="shared" si="420"/>
        <v/>
      </c>
      <c r="BX461" s="434" t="str">
        <f t="shared" si="421"/>
        <v/>
      </c>
      <c r="BY461" s="205" t="str">
        <f t="shared" si="409"/>
        <v/>
      </c>
      <c r="BZ461" s="205" t="str">
        <f t="shared" si="410"/>
        <v/>
      </c>
      <c r="CA461" s="207" t="str">
        <f t="shared" si="411"/>
        <v/>
      </c>
      <c r="CB461" s="453" t="str">
        <f>IF(BY461="","",COUNTIF(BY$23:BY460,"&lt;1")+1)</f>
        <v/>
      </c>
      <c r="CC461" s="205" t="str">
        <f t="shared" si="412"/>
        <v/>
      </c>
      <c r="CD461" s="436" t="str">
        <f t="shared" si="413"/>
        <v/>
      </c>
      <c r="CE461" s="433" t="str">
        <f t="shared" si="416"/>
        <v/>
      </c>
      <c r="CF461" s="438" t="str">
        <f t="shared" si="414"/>
        <v/>
      </c>
      <c r="CG461" s="433" t="str">
        <f t="shared" si="415"/>
        <v/>
      </c>
      <c r="CH461" s="439"/>
      <c r="CI461" s="205" t="str">
        <f t="shared" si="432"/>
        <v/>
      </c>
      <c r="CJ461" s="205" t="str">
        <f t="shared" si="433"/>
        <v/>
      </c>
      <c r="CK461" s="205" t="str">
        <f>IF(OR(N461="PIPAY450",N461="PIPAY900"),MRIt(J461,M461,V461,N461),IF(N461="OGFConNEW",MRIt(H461,M461,V461,N461),IF(N461="PIOGFCPAY450",MAX(60,(0.3*J461)+35),"")))</f>
        <v/>
      </c>
      <c r="CL461" s="205" t="str">
        <f t="shared" si="434"/>
        <v/>
      </c>
      <c r="CM461" s="208">
        <f t="shared" si="435"/>
        <v>0</v>
      </c>
      <c r="CN461" s="440" t="str">
        <f>IFERROR(IF(N461="60PAY900",ADJ60x(CM461),IF(N461="75PAY450",ADJ75x(CM461),IF(N461="PIPAY900",ADJPoTthick(CM461,CL461),IF(N461="PIPAY450",ADJPoTthin(CM461,CL461),IF(N461="OGFConNEW",ADJPoTogfc(CL461),""))))),"must corr")</f>
        <v/>
      </c>
      <c r="CO461" s="441" t="str">
        <f t="shared" si="436"/>
        <v/>
      </c>
      <c r="CQ461" s="205" t="str">
        <f t="shared" si="437"/>
        <v/>
      </c>
      <c r="CR461" s="205" t="str">
        <f>IF(OR(N461="PIPAY450",N461="PIPAY900",N461="PIOGFCPAY450",N461="75OGFCPAY450"),MRIt(J461,M461,V461,N461),IF(N461="OGFConNEW",MRIt(H461,M461,V461,N461),""))</f>
        <v/>
      </c>
      <c r="CS461" s="205" t="str">
        <f t="shared" si="438"/>
        <v/>
      </c>
      <c r="CT461" s="208" t="str">
        <f t="shared" si="439"/>
        <v/>
      </c>
      <c r="CU461" s="440" t="str">
        <f>IFERROR(IF(N461="60PAY900",ADJ60x(CT461),IF(N461="75PAY450",ADJ75x(CT461),IF(N461="PIPAY900",ADJPoTthick(CT461,CS461),IF(N461="PIPAY450",ADJPoTthin(CT461,CS461),IF(N461="OGFConNEW",ADJPoTogfc(CS461),""))))),"must corr")</f>
        <v/>
      </c>
      <c r="CV461" s="442" t="str">
        <f t="shared" si="440"/>
        <v/>
      </c>
      <c r="CW461" s="443"/>
      <c r="CY461" s="207"/>
      <c r="CZ461" s="444" t="s">
        <v>1876</v>
      </c>
      <c r="DA461" s="445" t="str">
        <f>IFERROR(IF(AZ461=TRUE,corval(CO461,CV461),CO461),CZ461)</f>
        <v/>
      </c>
      <c r="DB461" s="205" t="b">
        <f t="shared" si="441"/>
        <v>0</v>
      </c>
      <c r="DC461" s="205" t="b">
        <f t="shared" si="442"/>
        <v>1</v>
      </c>
      <c r="DD461" s="205" t="b">
        <f t="shared" si="443"/>
        <v>1</v>
      </c>
      <c r="DE461" s="446" t="str">
        <f t="shared" si="444"/>
        <v/>
      </c>
      <c r="DG461" s="208" t="str">
        <f t="shared" si="445"/>
        <v/>
      </c>
      <c r="DH461" s="208">
        <f t="shared" si="446"/>
        <v>0</v>
      </c>
      <c r="DI461" s="205" t="e">
        <f t="shared" si="447"/>
        <v>#VALUE!</v>
      </c>
      <c r="DJ461" s="205" t="e">
        <f t="shared" si="448"/>
        <v>#VALUE!</v>
      </c>
      <c r="DK461" s="205" t="e">
        <f t="shared" si="449"/>
        <v>#VALUE!</v>
      </c>
      <c r="DM461" s="208">
        <f t="shared" si="450"/>
        <v>0</v>
      </c>
      <c r="DN461" s="208">
        <f t="shared" si="451"/>
        <v>0</v>
      </c>
      <c r="DO461" s="205">
        <f t="shared" si="452"/>
        <v>75</v>
      </c>
      <c r="DP461" s="205">
        <f t="shared" si="453"/>
        <v>0</v>
      </c>
      <c r="DQ461" s="446" t="e">
        <f t="shared" ca="1" si="454"/>
        <v>#NAME?</v>
      </c>
      <c r="DR461" s="446" t="e">
        <f t="shared" ca="1" si="455"/>
        <v>#NAME?</v>
      </c>
      <c r="DT461" s="208">
        <f t="shared" si="456"/>
        <v>0</v>
      </c>
      <c r="DU461" s="446" t="e">
        <f t="shared" ca="1" si="457"/>
        <v>#NAME?</v>
      </c>
      <c r="DV461" s="446" t="e">
        <f t="shared" ca="1" si="458"/>
        <v>#NAME?</v>
      </c>
    </row>
    <row r="462" spans="1:126" ht="16.5" thickBot="1" x14ac:dyDescent="0.3">
      <c r="A462" s="448" t="str">
        <f>IFERROR(ROUNDUP(IF(OR(N462="PIPAY450",N462="PIPAY900"),MRIt(J462,M462,V462,N462),IF(N462="PIOGFCPAY450",MAX(60,(0.3*J462)+35),"")),1),"")</f>
        <v/>
      </c>
      <c r="B462" s="413">
        <v>440</v>
      </c>
      <c r="C462" s="414"/>
      <c r="D462" s="449"/>
      <c r="E462" s="457" t="str">
        <f>IF('EXIST IP'!A441="","",'EXIST IP'!A441)</f>
        <v/>
      </c>
      <c r="F462" s="458" t="str">
        <f>IF('EXIST IP'!B441="","",'EXIST IP'!B441)</f>
        <v/>
      </c>
      <c r="G462" s="458" t="str">
        <f>IF('EXIST IP'!C441="","",'EXIST IP'!C441)</f>
        <v/>
      </c>
      <c r="H462" s="459" t="str">
        <f>IF('EXIST IP'!D441="","",'EXIST IP'!D441)</f>
        <v/>
      </c>
      <c r="I462" s="460" t="str">
        <f>IF(BASELINE!D441="","",BASELINE!D441)</f>
        <v/>
      </c>
      <c r="J462" s="420"/>
      <c r="K462" s="421"/>
      <c r="L462" s="422" t="str">
        <f>IF(FINAL!D441=0,"",FINAL!D441)</f>
        <v/>
      </c>
      <c r="M462" s="421"/>
      <c r="N462" s="421"/>
      <c r="O462" s="421"/>
      <c r="P462" s="423" t="str">
        <f t="shared" si="422"/>
        <v/>
      </c>
      <c r="Q462" s="424" t="str">
        <f t="shared" si="423"/>
        <v/>
      </c>
      <c r="R462" s="456"/>
      <c r="S462" s="452" t="str">
        <f t="shared" si="399"/>
        <v/>
      </c>
      <c r="T462" s="427" t="str">
        <f>IF(OR(BASELINE!I441&gt;BASELINE!J441,FINAL!I441&gt;FINAL!J441),"M.D.","")</f>
        <v/>
      </c>
      <c r="U462" s="428" t="str">
        <f t="shared" si="424"/>
        <v/>
      </c>
      <c r="V462" s="429" t="str">
        <f t="shared" si="425"/>
        <v/>
      </c>
      <c r="W462" s="429" t="str">
        <f t="shared" si="426"/>
        <v/>
      </c>
      <c r="X462" s="430" t="str">
        <f t="shared" si="400"/>
        <v/>
      </c>
      <c r="Y462" s="429" t="str">
        <f t="shared" si="401"/>
        <v/>
      </c>
      <c r="Z462" s="429" t="str">
        <f t="shared" si="402"/>
        <v/>
      </c>
      <c r="AA462" s="429" t="str">
        <f t="shared" si="403"/>
        <v/>
      </c>
      <c r="AB462" s="429" t="str">
        <f t="shared" si="404"/>
        <v/>
      </c>
      <c r="AC462" s="429" t="str">
        <f t="shared" si="405"/>
        <v/>
      </c>
      <c r="AD462" s="429" t="str">
        <f t="shared" si="406"/>
        <v/>
      </c>
      <c r="AE462" s="429" t="str">
        <f t="shared" si="427"/>
        <v/>
      </c>
      <c r="AF462" s="429" t="str">
        <f t="shared" si="417"/>
        <v/>
      </c>
      <c r="AG462" s="429" t="str">
        <f t="shared" si="407"/>
        <v/>
      </c>
      <c r="AH462" s="429" t="str">
        <f t="shared" si="408"/>
        <v/>
      </c>
      <c r="AI462" s="431" t="str">
        <f t="shared" si="418"/>
        <v/>
      </c>
      <c r="AJ462" s="429" t="str">
        <f t="shared" si="428"/>
        <v/>
      </c>
      <c r="AK462" s="429" t="str">
        <f t="shared" si="429"/>
        <v/>
      </c>
      <c r="AL462" s="429" t="str">
        <f t="shared" si="430"/>
        <v/>
      </c>
      <c r="AM462" s="429" t="str">
        <f t="shared" si="431"/>
        <v/>
      </c>
      <c r="AN462" s="432"/>
      <c r="AO462" s="432"/>
      <c r="AP462" s="205"/>
      <c r="AQ462" s="205"/>
      <c r="AR462" s="205"/>
      <c r="AS462" s="205"/>
      <c r="AT462" s="205"/>
      <c r="AU462" s="205"/>
      <c r="AV462" s="205"/>
      <c r="AW462" s="205"/>
      <c r="AX462" s="205"/>
      <c r="AY462" s="205"/>
      <c r="AZ462" s="432"/>
      <c r="BU462" s="152">
        <v>440</v>
      </c>
      <c r="BV462" s="433" t="str">
        <f t="shared" si="419"/>
        <v/>
      </c>
      <c r="BW462" s="433" t="str">
        <f t="shared" si="420"/>
        <v/>
      </c>
      <c r="BX462" s="434" t="str">
        <f t="shared" si="421"/>
        <v/>
      </c>
      <c r="BY462" s="205" t="str">
        <f t="shared" si="409"/>
        <v/>
      </c>
      <c r="BZ462" s="205" t="str">
        <f t="shared" si="410"/>
        <v/>
      </c>
      <c r="CA462" s="207" t="str">
        <f t="shared" si="411"/>
        <v/>
      </c>
      <c r="CB462" s="453" t="str">
        <f>IF(BY462="","",COUNTIF(BY$23:BY461,"&lt;1")+1)</f>
        <v/>
      </c>
      <c r="CC462" s="205" t="str">
        <f t="shared" si="412"/>
        <v/>
      </c>
      <c r="CD462" s="436" t="str">
        <f t="shared" si="413"/>
        <v/>
      </c>
      <c r="CE462" s="433" t="str">
        <f t="shared" si="416"/>
        <v/>
      </c>
      <c r="CF462" s="438" t="str">
        <f t="shared" si="414"/>
        <v/>
      </c>
      <c r="CG462" s="433" t="str">
        <f t="shared" si="415"/>
        <v/>
      </c>
      <c r="CH462" s="439"/>
      <c r="CI462" s="205" t="str">
        <f t="shared" si="432"/>
        <v/>
      </c>
      <c r="CJ462" s="205" t="str">
        <f t="shared" si="433"/>
        <v/>
      </c>
      <c r="CK462" s="205" t="str">
        <f>IF(OR(N462="PIPAY450",N462="PIPAY900"),MRIt(J462,M462,V462,N462),IF(N462="OGFConNEW",MRIt(H462,M462,V462,N462),IF(N462="PIOGFCPAY450",MAX(60,(0.3*J462)+35),"")))</f>
        <v/>
      </c>
      <c r="CL462" s="205" t="str">
        <f t="shared" si="434"/>
        <v/>
      </c>
      <c r="CM462" s="208">
        <f t="shared" si="435"/>
        <v>0</v>
      </c>
      <c r="CN462" s="440" t="str">
        <f>IFERROR(IF(N462="60PAY900",ADJ60x(CM462),IF(N462="75PAY450",ADJ75x(CM462),IF(N462="PIPAY900",ADJPoTthick(CM462,CL462),IF(N462="PIPAY450",ADJPoTthin(CM462,CL462),IF(N462="OGFConNEW",ADJPoTogfc(CL462),""))))),"must corr")</f>
        <v/>
      </c>
      <c r="CO462" s="441" t="str">
        <f t="shared" si="436"/>
        <v/>
      </c>
      <c r="CQ462" s="205" t="str">
        <f t="shared" si="437"/>
        <v/>
      </c>
      <c r="CR462" s="205" t="str">
        <f>IF(OR(N462="PIPAY450",N462="PIPAY900",N462="PIOGFCPAY450",N462="75OGFCPAY450"),MRIt(J462,M462,V462,N462),IF(N462="OGFConNEW",MRIt(H462,M462,V462,N462),""))</f>
        <v/>
      </c>
      <c r="CS462" s="205" t="str">
        <f t="shared" si="438"/>
        <v/>
      </c>
      <c r="CT462" s="208" t="str">
        <f t="shared" si="439"/>
        <v/>
      </c>
      <c r="CU462" s="440" t="str">
        <f>IFERROR(IF(N462="60PAY900",ADJ60x(CT462),IF(N462="75PAY450",ADJ75x(CT462),IF(N462="PIPAY900",ADJPoTthick(CT462,CS462),IF(N462="PIPAY450",ADJPoTthin(CT462,CS462),IF(N462="OGFConNEW",ADJPoTogfc(CS462),""))))),"must corr")</f>
        <v/>
      </c>
      <c r="CV462" s="442" t="str">
        <f t="shared" si="440"/>
        <v/>
      </c>
      <c r="CW462" s="443"/>
      <c r="CY462" s="207"/>
      <c r="CZ462" s="444" t="s">
        <v>1876</v>
      </c>
      <c r="DA462" s="445" t="str">
        <f>IFERROR(IF(AZ462=TRUE,corval(CO462,CV462),CO462),CZ462)</f>
        <v/>
      </c>
      <c r="DB462" s="205" t="b">
        <f t="shared" si="441"/>
        <v>0</v>
      </c>
      <c r="DC462" s="205" t="b">
        <f t="shared" si="442"/>
        <v>1</v>
      </c>
      <c r="DD462" s="205" t="b">
        <f t="shared" si="443"/>
        <v>1</v>
      </c>
      <c r="DE462" s="446" t="str">
        <f t="shared" si="444"/>
        <v/>
      </c>
      <c r="DG462" s="208" t="str">
        <f t="shared" si="445"/>
        <v/>
      </c>
      <c r="DH462" s="208">
        <f t="shared" si="446"/>
        <v>0</v>
      </c>
      <c r="DI462" s="205" t="e">
        <f t="shared" si="447"/>
        <v>#VALUE!</v>
      </c>
      <c r="DJ462" s="205" t="e">
        <f t="shared" si="448"/>
        <v>#VALUE!</v>
      </c>
      <c r="DK462" s="205" t="e">
        <f t="shared" si="449"/>
        <v>#VALUE!</v>
      </c>
      <c r="DM462" s="208">
        <f t="shared" si="450"/>
        <v>0</v>
      </c>
      <c r="DN462" s="208">
        <f t="shared" si="451"/>
        <v>0</v>
      </c>
      <c r="DO462" s="205">
        <f t="shared" si="452"/>
        <v>75</v>
      </c>
      <c r="DP462" s="205">
        <f t="shared" si="453"/>
        <v>0</v>
      </c>
      <c r="DQ462" s="446" t="e">
        <f t="shared" ca="1" si="454"/>
        <v>#NAME?</v>
      </c>
      <c r="DR462" s="446" t="e">
        <f t="shared" ca="1" si="455"/>
        <v>#NAME?</v>
      </c>
      <c r="DT462" s="208">
        <f t="shared" si="456"/>
        <v>0</v>
      </c>
      <c r="DU462" s="446" t="e">
        <f t="shared" ca="1" si="457"/>
        <v>#NAME?</v>
      </c>
      <c r="DV462" s="446" t="e">
        <f t="shared" ca="1" si="458"/>
        <v>#NAME?</v>
      </c>
    </row>
    <row r="463" spans="1:126" ht="15.75" x14ac:dyDescent="0.25">
      <c r="A463" s="448" t="str">
        <f>IFERROR(ROUNDUP(IF(OR(N463="PIPAY450",N463="PIPAY900"),MRIt(J463,M463,V463,N463),IF(N463="PIOGFCPAY450",MAX(60,(0.3*J463)+35),"")),1),"")</f>
        <v/>
      </c>
      <c r="B463" s="413">
        <v>441</v>
      </c>
      <c r="C463" s="414"/>
      <c r="D463" s="449"/>
      <c r="E463" s="416" t="str">
        <f>IF('EXIST IP'!A442="","",'EXIST IP'!A442)</f>
        <v/>
      </c>
      <c r="F463" s="450" t="str">
        <f>IF('EXIST IP'!B442="","",'EXIST IP'!B442)</f>
        <v/>
      </c>
      <c r="G463" s="450" t="str">
        <f>IF('EXIST IP'!C442="","",'EXIST IP'!C442)</f>
        <v/>
      </c>
      <c r="H463" s="418" t="str">
        <f>IF('EXIST IP'!D442="","",'EXIST IP'!D442)</f>
        <v/>
      </c>
      <c r="I463" s="451" t="str">
        <f>IF(BASELINE!D442="","",BASELINE!D442)</f>
        <v/>
      </c>
      <c r="J463" s="420"/>
      <c r="K463" s="421"/>
      <c r="L463" s="422" t="str">
        <f>IF(FINAL!D442=0,"",FINAL!D442)</f>
        <v/>
      </c>
      <c r="M463" s="421"/>
      <c r="N463" s="421"/>
      <c r="O463" s="421"/>
      <c r="P463" s="423" t="str">
        <f t="shared" si="422"/>
        <v/>
      </c>
      <c r="Q463" s="424" t="str">
        <f t="shared" si="423"/>
        <v/>
      </c>
      <c r="R463" s="456"/>
      <c r="S463" s="452" t="str">
        <f t="shared" ref="S463:S522" si="459">CC463</f>
        <v/>
      </c>
      <c r="T463" s="427" t="str">
        <f>IF(OR(BASELINE!I442&gt;BASELINE!J442,FINAL!I442&gt;FINAL!J442),"M.D.","")</f>
        <v/>
      </c>
      <c r="U463" s="428" t="str">
        <f t="shared" si="424"/>
        <v/>
      </c>
      <c r="V463" s="429" t="str">
        <f t="shared" si="425"/>
        <v/>
      </c>
      <c r="W463" s="429" t="str">
        <f t="shared" si="426"/>
        <v/>
      </c>
      <c r="X463" s="430" t="str">
        <f t="shared" ref="X463:X522" si="460">IF(CC463="","",efisno)</f>
        <v/>
      </c>
      <c r="Y463" s="429" t="str">
        <f t="shared" ref="Y463:Y522" si="461">(IF(CC463="","",contractno))</f>
        <v/>
      </c>
      <c r="Z463" s="429" t="str">
        <f t="shared" ref="Z463:Z522" si="462">IF(CC463="","",dist)</f>
        <v/>
      </c>
      <c r="AA463" s="429" t="str">
        <f t="shared" ref="AA463:AA522" si="463">IF(CC463="","",county)</f>
        <v/>
      </c>
      <c r="AB463" s="429" t="str">
        <f t="shared" ref="AB463:AB522" si="464">IF(CC463="","",route)</f>
        <v/>
      </c>
      <c r="AC463" s="429" t="str">
        <f t="shared" ref="AC463:AC522" si="465">IF(CC463="","",dir)</f>
        <v/>
      </c>
      <c r="AD463" s="429" t="str">
        <f t="shared" ref="AD463:AD522" si="466">IF(CC463="","",lane)</f>
        <v/>
      </c>
      <c r="AE463" s="429" t="str">
        <f t="shared" si="427"/>
        <v/>
      </c>
      <c r="AF463" s="429" t="str">
        <f t="shared" si="417"/>
        <v/>
      </c>
      <c r="AG463" s="429" t="str">
        <f t="shared" ref="AG463:AG522" si="467">IF(OR(CC463="",contractor=""),"",contractor)</f>
        <v/>
      </c>
      <c r="AH463" s="429" t="str">
        <f t="shared" ref="AH463:AH522" si="468">IF(OR(CC463="",pavcontractor=""),"",pavcontractor)</f>
        <v/>
      </c>
      <c r="AI463" s="431" t="str">
        <f t="shared" si="418"/>
        <v/>
      </c>
      <c r="AJ463" s="429" t="str">
        <f t="shared" si="428"/>
        <v/>
      </c>
      <c r="AK463" s="429" t="str">
        <f t="shared" si="429"/>
        <v/>
      </c>
      <c r="AL463" s="429" t="str">
        <f t="shared" si="430"/>
        <v/>
      </c>
      <c r="AM463" s="429" t="str">
        <f t="shared" si="431"/>
        <v/>
      </c>
      <c r="AN463" s="432"/>
      <c r="AO463" s="432"/>
      <c r="AP463" s="205"/>
      <c r="AQ463" s="205"/>
      <c r="AR463" s="205"/>
      <c r="AS463" s="205"/>
      <c r="AT463" s="205"/>
      <c r="AU463" s="205"/>
      <c r="AV463" s="205"/>
      <c r="AW463" s="205"/>
      <c r="AX463" s="205"/>
      <c r="AY463" s="205"/>
      <c r="AZ463" s="432"/>
      <c r="BU463" s="152">
        <v>441</v>
      </c>
      <c r="BV463" s="433" t="str">
        <f t="shared" si="419"/>
        <v/>
      </c>
      <c r="BW463" s="433" t="str">
        <f t="shared" si="420"/>
        <v/>
      </c>
      <c r="BX463" s="434" t="str">
        <f t="shared" si="421"/>
        <v/>
      </c>
      <c r="BY463" s="205" t="str">
        <f t="shared" ref="BY463:BY522" si="469">IF(BX463="","",IF(BX463&lt;527.9,BX463/528,1))</f>
        <v/>
      </c>
      <c r="BZ463" s="205" t="str">
        <f t="shared" ref="BZ463:BZ522" si="470">IF(CB463="","",IF(ISODD(CB463),"odd",IF(ISEVEN(CB463),"even","")))</f>
        <v/>
      </c>
      <c r="CA463" s="207" t="str">
        <f t="shared" ref="CA463:CA522" si="471">IF(BY463="","",IF(BW463&gt;BV463,"inc","dec"))</f>
        <v/>
      </c>
      <c r="CB463" s="453" t="str">
        <f>IF(BY463="","",COUNTIF(BY$23:BY462,"&lt;1")+1)</f>
        <v/>
      </c>
      <c r="CC463" s="205" t="str">
        <f t="shared" ref="CC463:CC522" si="472">IF(BY463="","","s"&amp;CB463)</f>
        <v/>
      </c>
      <c r="CD463" s="436" t="str">
        <f t="shared" ref="CD463:CD522" si="473">IF(CE463="","",CB463)</f>
        <v/>
      </c>
      <c r="CE463" s="433" t="str">
        <f t="shared" si="416"/>
        <v/>
      </c>
      <c r="CF463" s="438" t="str">
        <f t="shared" ref="CF463:CF522" si="474">IF(CG463="","",CB463)</f>
        <v/>
      </c>
      <c r="CG463" s="433" t="str">
        <f t="shared" ref="CG463:CG522" si="475">IF(BY463&lt;1,BW463,"")</f>
        <v/>
      </c>
      <c r="CH463" s="439"/>
      <c r="CI463" s="205" t="str">
        <f t="shared" si="432"/>
        <v/>
      </c>
      <c r="CJ463" s="205" t="str">
        <f t="shared" si="433"/>
        <v/>
      </c>
      <c r="CK463" s="205" t="str">
        <f>IF(OR(N463="PIPAY450",N463="PIPAY900"),MRIt(J463,M463,V463,N463),IF(N463="OGFConNEW",MRIt(H463,M463,V463,N463),IF(N463="PIOGFCPAY450",MAX(60,(0.3*J463)+35),"")))</f>
        <v/>
      </c>
      <c r="CL463" s="205" t="str">
        <f t="shared" si="434"/>
        <v/>
      </c>
      <c r="CM463" s="208">
        <f t="shared" si="435"/>
        <v>0</v>
      </c>
      <c r="CN463" s="440" t="str">
        <f>IFERROR(IF(N463="60PAY900",ADJ60x(CM463),IF(N463="75PAY450",ADJ75x(CM463),IF(N463="PIPAY900",ADJPoTthick(CM463,CL463),IF(N463="PIPAY450",ADJPoTthin(CM463,CL463),IF(N463="OGFConNEW",ADJPoTogfc(CL463),""))))),"must corr")</f>
        <v/>
      </c>
      <c r="CO463" s="441" t="str">
        <f t="shared" si="436"/>
        <v/>
      </c>
      <c r="CQ463" s="205" t="str">
        <f t="shared" si="437"/>
        <v/>
      </c>
      <c r="CR463" s="205" t="str">
        <f>IF(OR(N463="PIPAY450",N463="PIPAY900",N463="PIOGFCPAY450",N463="75OGFCPAY450"),MRIt(J463,M463,V463,N463),IF(N463="OGFConNEW",MRIt(H463,M463,V463,N463),""))</f>
        <v/>
      </c>
      <c r="CS463" s="205" t="str">
        <f t="shared" si="438"/>
        <v/>
      </c>
      <c r="CT463" s="208" t="str">
        <f t="shared" si="439"/>
        <v/>
      </c>
      <c r="CU463" s="440" t="str">
        <f>IFERROR(IF(N463="60PAY900",ADJ60x(CT463),IF(N463="75PAY450",ADJ75x(CT463),IF(N463="PIPAY900",ADJPoTthick(CT463,CS463),IF(N463="PIPAY450",ADJPoTthin(CT463,CS463),IF(N463="OGFConNEW",ADJPoTogfc(CS463),""))))),"must corr")</f>
        <v/>
      </c>
      <c r="CV463" s="442" t="str">
        <f t="shared" si="440"/>
        <v/>
      </c>
      <c r="CW463" s="443"/>
      <c r="CY463" s="207"/>
      <c r="CZ463" s="444" t="s">
        <v>1876</v>
      </c>
      <c r="DA463" s="445" t="str">
        <f>IFERROR(IF(AZ463=TRUE,corval(CO463,CV463),CO463),CZ463)</f>
        <v/>
      </c>
      <c r="DB463" s="205" t="b">
        <f t="shared" si="441"/>
        <v>0</v>
      </c>
      <c r="DC463" s="205" t="b">
        <f t="shared" si="442"/>
        <v>1</v>
      </c>
      <c r="DD463" s="205" t="b">
        <f t="shared" si="443"/>
        <v>1</v>
      </c>
      <c r="DE463" s="446" t="str">
        <f t="shared" si="444"/>
        <v/>
      </c>
      <c r="DG463" s="208" t="str">
        <f t="shared" si="445"/>
        <v/>
      </c>
      <c r="DH463" s="208">
        <f t="shared" si="446"/>
        <v>0</v>
      </c>
      <c r="DI463" s="205" t="e">
        <f t="shared" si="447"/>
        <v>#VALUE!</v>
      </c>
      <c r="DJ463" s="205" t="e">
        <f t="shared" si="448"/>
        <v>#VALUE!</v>
      </c>
      <c r="DK463" s="205" t="e">
        <f t="shared" si="449"/>
        <v>#VALUE!</v>
      </c>
      <c r="DM463" s="208">
        <f t="shared" si="450"/>
        <v>0</v>
      </c>
      <c r="DN463" s="208">
        <f t="shared" si="451"/>
        <v>0</v>
      </c>
      <c r="DO463" s="205">
        <f t="shared" si="452"/>
        <v>75</v>
      </c>
      <c r="DP463" s="205">
        <f t="shared" si="453"/>
        <v>0</v>
      </c>
      <c r="DQ463" s="446" t="e">
        <f t="shared" ca="1" si="454"/>
        <v>#NAME?</v>
      </c>
      <c r="DR463" s="446" t="e">
        <f t="shared" ca="1" si="455"/>
        <v>#NAME?</v>
      </c>
      <c r="DT463" s="208">
        <f t="shared" si="456"/>
        <v>0</v>
      </c>
      <c r="DU463" s="446" t="e">
        <f t="shared" ca="1" si="457"/>
        <v>#NAME?</v>
      </c>
      <c r="DV463" s="446" t="e">
        <f t="shared" ca="1" si="458"/>
        <v>#NAME?</v>
      </c>
    </row>
    <row r="464" spans="1:126" ht="15.75" customHeight="1" thickBot="1" x14ac:dyDescent="0.3">
      <c r="A464" s="448" t="str">
        <f>IFERROR(ROUNDUP(IF(OR(N464="PIPAY450",N464="PIPAY900"),MRIt(J464,M464,V464,N464),IF(N464="PIOGFCPAY450",MAX(60,(0.3*J464)+35),"")),1),"")</f>
        <v/>
      </c>
      <c r="B464" s="413">
        <v>442</v>
      </c>
      <c r="C464" s="414"/>
      <c r="D464" s="449"/>
      <c r="E464" s="457" t="str">
        <f>IF('EXIST IP'!A443="","",'EXIST IP'!A443)</f>
        <v/>
      </c>
      <c r="F464" s="458" t="str">
        <f>IF('EXIST IP'!B443="","",'EXIST IP'!B443)</f>
        <v/>
      </c>
      <c r="G464" s="458" t="str">
        <f>IF('EXIST IP'!C443="","",'EXIST IP'!C443)</f>
        <v/>
      </c>
      <c r="H464" s="459" t="str">
        <f>IF('EXIST IP'!D443="","",'EXIST IP'!D443)</f>
        <v/>
      </c>
      <c r="I464" s="460" t="str">
        <f>IF(BASELINE!D443="","",BASELINE!D443)</f>
        <v/>
      </c>
      <c r="J464" s="420"/>
      <c r="K464" s="421"/>
      <c r="L464" s="422" t="str">
        <f>IF(FINAL!D443=0,"",FINAL!D443)</f>
        <v/>
      </c>
      <c r="M464" s="421"/>
      <c r="N464" s="421"/>
      <c r="O464" s="421"/>
      <c r="P464" s="423" t="str">
        <f t="shared" si="422"/>
        <v/>
      </c>
      <c r="Q464" s="424" t="str">
        <f t="shared" si="423"/>
        <v/>
      </c>
      <c r="R464" s="456"/>
      <c r="S464" s="452" t="str">
        <f t="shared" si="459"/>
        <v/>
      </c>
      <c r="T464" s="427" t="str">
        <f>IF(OR(BASELINE!I443&gt;BASELINE!J443,FINAL!I443&gt;FINAL!J443),"M.D.","")</f>
        <v/>
      </c>
      <c r="U464" s="428" t="str">
        <f t="shared" si="424"/>
        <v/>
      </c>
      <c r="V464" s="429" t="str">
        <f t="shared" si="425"/>
        <v/>
      </c>
      <c r="W464" s="429" t="str">
        <f t="shared" si="426"/>
        <v/>
      </c>
      <c r="X464" s="430" t="str">
        <f t="shared" si="460"/>
        <v/>
      </c>
      <c r="Y464" s="429" t="str">
        <f t="shared" si="461"/>
        <v/>
      </c>
      <c r="Z464" s="429" t="str">
        <f t="shared" si="462"/>
        <v/>
      </c>
      <c r="AA464" s="429" t="str">
        <f t="shared" si="463"/>
        <v/>
      </c>
      <c r="AB464" s="429" t="str">
        <f t="shared" si="464"/>
        <v/>
      </c>
      <c r="AC464" s="429" t="str">
        <f t="shared" si="465"/>
        <v/>
      </c>
      <c r="AD464" s="429" t="str">
        <f t="shared" si="466"/>
        <v/>
      </c>
      <c r="AE464" s="429" t="str">
        <f t="shared" si="427"/>
        <v/>
      </c>
      <c r="AF464" s="429" t="str">
        <f t="shared" si="417"/>
        <v/>
      </c>
      <c r="AG464" s="429" t="str">
        <f t="shared" si="467"/>
        <v/>
      </c>
      <c r="AH464" s="429" t="str">
        <f t="shared" si="468"/>
        <v/>
      </c>
      <c r="AI464" s="431" t="str">
        <f t="shared" si="418"/>
        <v/>
      </c>
      <c r="AJ464" s="429" t="str">
        <f t="shared" si="428"/>
        <v/>
      </c>
      <c r="AK464" s="429" t="str">
        <f t="shared" si="429"/>
        <v/>
      </c>
      <c r="AL464" s="429" t="str">
        <f t="shared" si="430"/>
        <v/>
      </c>
      <c r="AM464" s="429" t="str">
        <f t="shared" si="431"/>
        <v/>
      </c>
      <c r="AN464" s="432"/>
      <c r="AO464" s="432"/>
      <c r="AP464" s="205"/>
      <c r="AQ464" s="205"/>
      <c r="AR464" s="205"/>
      <c r="AS464" s="205"/>
      <c r="AT464" s="205"/>
      <c r="AU464" s="205"/>
      <c r="AV464" s="205"/>
      <c r="AW464" s="205"/>
      <c r="AX464" s="205"/>
      <c r="AY464" s="205"/>
      <c r="AZ464" s="432"/>
      <c r="BU464" s="152">
        <v>442</v>
      </c>
      <c r="BV464" s="433" t="str">
        <f t="shared" si="419"/>
        <v/>
      </c>
      <c r="BW464" s="433" t="str">
        <f t="shared" si="420"/>
        <v/>
      </c>
      <c r="BX464" s="434" t="str">
        <f t="shared" si="421"/>
        <v/>
      </c>
      <c r="BY464" s="205" t="str">
        <f t="shared" si="469"/>
        <v/>
      </c>
      <c r="BZ464" s="205" t="str">
        <f t="shared" si="470"/>
        <v/>
      </c>
      <c r="CA464" s="207" t="str">
        <f t="shared" si="471"/>
        <v/>
      </c>
      <c r="CB464" s="453" t="str">
        <f>IF(BY464="","",COUNTIF(BY$23:BY463,"&lt;1")+1)</f>
        <v/>
      </c>
      <c r="CC464" s="205" t="str">
        <f t="shared" si="472"/>
        <v/>
      </c>
      <c r="CD464" s="436" t="str">
        <f t="shared" si="473"/>
        <v/>
      </c>
      <c r="CE464" s="433" t="str">
        <f t="shared" ref="CE464:CE522" si="476">IF(CB464="","",IF(CG463="","",BV464))</f>
        <v/>
      </c>
      <c r="CF464" s="438" t="str">
        <f t="shared" si="474"/>
        <v/>
      </c>
      <c r="CG464" s="433" t="str">
        <f t="shared" si="475"/>
        <v/>
      </c>
      <c r="CH464" s="439"/>
      <c r="CI464" s="205" t="str">
        <f t="shared" si="432"/>
        <v/>
      </c>
      <c r="CJ464" s="205" t="str">
        <f t="shared" si="433"/>
        <v/>
      </c>
      <c r="CK464" s="205" t="str">
        <f>IF(OR(N464="PIPAY450",N464="PIPAY900"),MRIt(J464,M464,V464,N464),IF(N464="OGFConNEW",MRIt(H464,M464,V464,N464),IF(N464="PIOGFCPAY450",MAX(60,(0.3*J464)+35),"")))</f>
        <v/>
      </c>
      <c r="CL464" s="205" t="str">
        <f t="shared" si="434"/>
        <v/>
      </c>
      <c r="CM464" s="208">
        <f t="shared" si="435"/>
        <v>0</v>
      </c>
      <c r="CN464" s="440" t="str">
        <f>IFERROR(IF(N464="60PAY900",ADJ60x(CM464),IF(N464="75PAY450",ADJ75x(CM464),IF(N464="PIPAY900",ADJPoTthick(CM464,CL464),IF(N464="PIPAY450",ADJPoTthin(CM464,CL464),IF(N464="OGFConNEW",ADJPoTogfc(CL464),""))))),"must corr")</f>
        <v/>
      </c>
      <c r="CO464" s="441" t="str">
        <f t="shared" si="436"/>
        <v/>
      </c>
      <c r="CQ464" s="205" t="str">
        <f t="shared" si="437"/>
        <v/>
      </c>
      <c r="CR464" s="205" t="str">
        <f>IF(OR(N464="PIPAY450",N464="PIPAY900",N464="PIOGFCPAY450",N464="75OGFCPAY450"),MRIt(J464,M464,V464,N464),IF(N464="OGFConNEW",MRIt(H464,M464,V464,N464),""))</f>
        <v/>
      </c>
      <c r="CS464" s="205" t="str">
        <f t="shared" si="438"/>
        <v/>
      </c>
      <c r="CT464" s="208" t="str">
        <f t="shared" si="439"/>
        <v/>
      </c>
      <c r="CU464" s="440" t="str">
        <f>IFERROR(IF(N464="60PAY900",ADJ60x(CT464),IF(N464="75PAY450",ADJ75x(CT464),IF(N464="PIPAY900",ADJPoTthick(CT464,CS464),IF(N464="PIPAY450",ADJPoTthin(CT464,CS464),IF(N464="OGFConNEW",ADJPoTogfc(CS464),""))))),"must corr")</f>
        <v/>
      </c>
      <c r="CV464" s="442" t="str">
        <f t="shared" si="440"/>
        <v/>
      </c>
      <c r="CW464" s="443"/>
      <c r="CY464" s="207"/>
      <c r="CZ464" s="444" t="s">
        <v>1876</v>
      </c>
      <c r="DA464" s="445" t="str">
        <f>IFERROR(IF(AZ464=TRUE,corval(CO464,CV464),CO464),CZ464)</f>
        <v/>
      </c>
      <c r="DB464" s="205" t="b">
        <f t="shared" si="441"/>
        <v>0</v>
      </c>
      <c r="DC464" s="205" t="b">
        <f t="shared" si="442"/>
        <v>1</v>
      </c>
      <c r="DD464" s="205" t="b">
        <f t="shared" si="443"/>
        <v>1</v>
      </c>
      <c r="DE464" s="446" t="str">
        <f t="shared" si="444"/>
        <v/>
      </c>
      <c r="DG464" s="208" t="str">
        <f t="shared" si="445"/>
        <v/>
      </c>
      <c r="DH464" s="208">
        <f t="shared" si="446"/>
        <v>0</v>
      </c>
      <c r="DI464" s="205" t="e">
        <f t="shared" si="447"/>
        <v>#VALUE!</v>
      </c>
      <c r="DJ464" s="205" t="e">
        <f t="shared" si="448"/>
        <v>#VALUE!</v>
      </c>
      <c r="DK464" s="205" t="e">
        <f t="shared" si="449"/>
        <v>#VALUE!</v>
      </c>
      <c r="DM464" s="208">
        <f t="shared" si="450"/>
        <v>0</v>
      </c>
      <c r="DN464" s="208">
        <f t="shared" si="451"/>
        <v>0</v>
      </c>
      <c r="DO464" s="205">
        <f t="shared" si="452"/>
        <v>75</v>
      </c>
      <c r="DP464" s="205">
        <f t="shared" si="453"/>
        <v>0</v>
      </c>
      <c r="DQ464" s="446" t="e">
        <f t="shared" ca="1" si="454"/>
        <v>#NAME?</v>
      </c>
      <c r="DR464" s="446" t="e">
        <f t="shared" ca="1" si="455"/>
        <v>#NAME?</v>
      </c>
      <c r="DT464" s="208">
        <f t="shared" si="456"/>
        <v>0</v>
      </c>
      <c r="DU464" s="446" t="e">
        <f t="shared" ca="1" si="457"/>
        <v>#NAME?</v>
      </c>
      <c r="DV464" s="446" t="e">
        <f t="shared" ca="1" si="458"/>
        <v>#NAME?</v>
      </c>
    </row>
    <row r="465" spans="1:126" ht="15.75" x14ac:dyDescent="0.25">
      <c r="A465" s="448" t="str">
        <f>IFERROR(ROUNDUP(IF(OR(N465="PIPAY450",N465="PIPAY900"),MRIt(J465,M465,V465,N465),IF(N465="PIOGFCPAY450",MAX(60,(0.3*J465)+35),"")),1),"")</f>
        <v/>
      </c>
      <c r="B465" s="413">
        <v>443</v>
      </c>
      <c r="C465" s="414"/>
      <c r="D465" s="449"/>
      <c r="E465" s="416" t="str">
        <f>IF('EXIST IP'!A444="","",'EXIST IP'!A444)</f>
        <v/>
      </c>
      <c r="F465" s="450" t="str">
        <f>IF('EXIST IP'!B444="","",'EXIST IP'!B444)</f>
        <v/>
      </c>
      <c r="G465" s="450" t="str">
        <f>IF('EXIST IP'!C444="","",'EXIST IP'!C444)</f>
        <v/>
      </c>
      <c r="H465" s="418" t="str">
        <f>IF('EXIST IP'!D444="","",'EXIST IP'!D444)</f>
        <v/>
      </c>
      <c r="I465" s="451" t="str">
        <f>IF(BASELINE!D444="","",BASELINE!D444)</f>
        <v/>
      </c>
      <c r="J465" s="420"/>
      <c r="K465" s="421"/>
      <c r="L465" s="422" t="str">
        <f>IF(FINAL!D444=0,"",FINAL!D444)</f>
        <v/>
      </c>
      <c r="M465" s="421"/>
      <c r="N465" s="421"/>
      <c r="O465" s="421"/>
      <c r="P465" s="423" t="str">
        <f t="shared" si="422"/>
        <v/>
      </c>
      <c r="Q465" s="424" t="str">
        <f t="shared" si="423"/>
        <v/>
      </c>
      <c r="R465" s="456"/>
      <c r="S465" s="452" t="str">
        <f t="shared" si="459"/>
        <v/>
      </c>
      <c r="T465" s="427" t="str">
        <f>IF(OR(BASELINE!I444&gt;BASELINE!J444,FINAL!I444&gt;FINAL!J444),"M.D.","")</f>
        <v/>
      </c>
      <c r="U465" s="428" t="str">
        <f t="shared" si="424"/>
        <v/>
      </c>
      <c r="V465" s="429" t="str">
        <f t="shared" si="425"/>
        <v/>
      </c>
      <c r="W465" s="429" t="str">
        <f t="shared" si="426"/>
        <v/>
      </c>
      <c r="X465" s="430" t="str">
        <f t="shared" si="460"/>
        <v/>
      </c>
      <c r="Y465" s="429" t="str">
        <f t="shared" si="461"/>
        <v/>
      </c>
      <c r="Z465" s="429" t="str">
        <f t="shared" si="462"/>
        <v/>
      </c>
      <c r="AA465" s="429" t="str">
        <f t="shared" si="463"/>
        <v/>
      </c>
      <c r="AB465" s="429" t="str">
        <f t="shared" si="464"/>
        <v/>
      </c>
      <c r="AC465" s="429" t="str">
        <f t="shared" si="465"/>
        <v/>
      </c>
      <c r="AD465" s="429" t="str">
        <f t="shared" si="466"/>
        <v/>
      </c>
      <c r="AE465" s="429" t="str">
        <f t="shared" si="427"/>
        <v/>
      </c>
      <c r="AF465" s="429" t="str">
        <f t="shared" si="417"/>
        <v/>
      </c>
      <c r="AG465" s="429" t="str">
        <f t="shared" si="467"/>
        <v/>
      </c>
      <c r="AH465" s="429" t="str">
        <f t="shared" si="468"/>
        <v/>
      </c>
      <c r="AI465" s="431" t="str">
        <f t="shared" si="418"/>
        <v/>
      </c>
      <c r="AJ465" s="429" t="str">
        <f t="shared" si="428"/>
        <v/>
      </c>
      <c r="AK465" s="429" t="str">
        <f t="shared" si="429"/>
        <v/>
      </c>
      <c r="AL465" s="429" t="str">
        <f t="shared" si="430"/>
        <v/>
      </c>
      <c r="AM465" s="429" t="str">
        <f t="shared" si="431"/>
        <v/>
      </c>
      <c r="AN465" s="432"/>
      <c r="AO465" s="432"/>
      <c r="AP465" s="205"/>
      <c r="AQ465" s="205"/>
      <c r="AR465" s="205"/>
      <c r="AS465" s="205"/>
      <c r="AT465" s="205"/>
      <c r="AU465" s="205"/>
      <c r="AV465" s="205"/>
      <c r="AW465" s="205"/>
      <c r="AX465" s="205"/>
      <c r="AY465" s="205"/>
      <c r="AZ465" s="432"/>
      <c r="BU465" s="152">
        <v>443</v>
      </c>
      <c r="BV465" s="433" t="str">
        <f t="shared" si="419"/>
        <v/>
      </c>
      <c r="BW465" s="433" t="str">
        <f t="shared" si="420"/>
        <v/>
      </c>
      <c r="BX465" s="434" t="str">
        <f t="shared" si="421"/>
        <v/>
      </c>
      <c r="BY465" s="205" t="str">
        <f t="shared" si="469"/>
        <v/>
      </c>
      <c r="BZ465" s="205" t="str">
        <f t="shared" si="470"/>
        <v/>
      </c>
      <c r="CA465" s="207" t="str">
        <f t="shared" si="471"/>
        <v/>
      </c>
      <c r="CB465" s="453" t="str">
        <f>IF(BY465="","",COUNTIF(BY$23:BY464,"&lt;1")+1)</f>
        <v/>
      </c>
      <c r="CC465" s="205" t="str">
        <f t="shared" si="472"/>
        <v/>
      </c>
      <c r="CD465" s="436" t="str">
        <f t="shared" si="473"/>
        <v/>
      </c>
      <c r="CE465" s="433" t="str">
        <f t="shared" si="476"/>
        <v/>
      </c>
      <c r="CF465" s="438" t="str">
        <f t="shared" si="474"/>
        <v/>
      </c>
      <c r="CG465" s="433" t="str">
        <f t="shared" si="475"/>
        <v/>
      </c>
      <c r="CH465" s="439"/>
      <c r="CI465" s="205" t="str">
        <f t="shared" si="432"/>
        <v/>
      </c>
      <c r="CJ465" s="205" t="str">
        <f t="shared" si="433"/>
        <v/>
      </c>
      <c r="CK465" s="205" t="str">
        <f>IF(OR(N465="PIPAY450",N465="PIPAY900"),MRIt(J465,M465,V465,N465),IF(N465="OGFConNEW",MRIt(H465,M465,V465,N465),IF(N465="PIOGFCPAY450",MAX(60,(0.3*J465)+35),"")))</f>
        <v/>
      </c>
      <c r="CL465" s="205" t="str">
        <f t="shared" si="434"/>
        <v/>
      </c>
      <c r="CM465" s="208">
        <f t="shared" si="435"/>
        <v>0</v>
      </c>
      <c r="CN465" s="440" t="str">
        <f>IFERROR(IF(N465="60PAY900",ADJ60x(CM465),IF(N465="75PAY450",ADJ75x(CM465),IF(N465="PIPAY900",ADJPoTthick(CM465,CL465),IF(N465="PIPAY450",ADJPoTthin(CM465,CL465),IF(N465="OGFConNEW",ADJPoTogfc(CL465),""))))),"must corr")</f>
        <v/>
      </c>
      <c r="CO465" s="441" t="str">
        <f t="shared" si="436"/>
        <v/>
      </c>
      <c r="CQ465" s="205" t="str">
        <f t="shared" si="437"/>
        <v/>
      </c>
      <c r="CR465" s="205" t="str">
        <f>IF(OR(N465="PIPAY450",N465="PIPAY900",N465="PIOGFCPAY450",N465="75OGFCPAY450"),MRIt(J465,M465,V465,N465),IF(N465="OGFConNEW",MRIt(H465,M465,V465,N465),""))</f>
        <v/>
      </c>
      <c r="CS465" s="205" t="str">
        <f t="shared" si="438"/>
        <v/>
      </c>
      <c r="CT465" s="208" t="str">
        <f t="shared" si="439"/>
        <v/>
      </c>
      <c r="CU465" s="440" t="str">
        <f>IFERROR(IF(N465="60PAY900",ADJ60x(CT465),IF(N465="75PAY450",ADJ75x(CT465),IF(N465="PIPAY900",ADJPoTthick(CT465,CS465),IF(N465="PIPAY450",ADJPoTthin(CT465,CS465),IF(N465="OGFConNEW",ADJPoTogfc(CS465),""))))),"must corr")</f>
        <v/>
      </c>
      <c r="CV465" s="442" t="str">
        <f t="shared" si="440"/>
        <v/>
      </c>
      <c r="CW465" s="443"/>
      <c r="CY465" s="207"/>
      <c r="CZ465" s="444" t="s">
        <v>1876</v>
      </c>
      <c r="DA465" s="445" t="str">
        <f>IFERROR(IF(AZ465=TRUE,corval(CO465,CV465),CO465),CZ465)</f>
        <v/>
      </c>
      <c r="DB465" s="205" t="b">
        <f t="shared" si="441"/>
        <v>0</v>
      </c>
      <c r="DC465" s="205" t="b">
        <f t="shared" si="442"/>
        <v>1</v>
      </c>
      <c r="DD465" s="205" t="b">
        <f t="shared" si="443"/>
        <v>1</v>
      </c>
      <c r="DE465" s="446" t="str">
        <f t="shared" si="444"/>
        <v/>
      </c>
      <c r="DG465" s="208" t="str">
        <f t="shared" si="445"/>
        <v/>
      </c>
      <c r="DH465" s="208">
        <f t="shared" si="446"/>
        <v>0</v>
      </c>
      <c r="DI465" s="205" t="e">
        <f t="shared" si="447"/>
        <v>#VALUE!</v>
      </c>
      <c r="DJ465" s="205" t="e">
        <f t="shared" si="448"/>
        <v>#VALUE!</v>
      </c>
      <c r="DK465" s="205" t="e">
        <f t="shared" si="449"/>
        <v>#VALUE!</v>
      </c>
      <c r="DM465" s="208">
        <f t="shared" si="450"/>
        <v>0</v>
      </c>
      <c r="DN465" s="208">
        <f t="shared" si="451"/>
        <v>0</v>
      </c>
      <c r="DO465" s="205">
        <f t="shared" si="452"/>
        <v>75</v>
      </c>
      <c r="DP465" s="205">
        <f t="shared" si="453"/>
        <v>0</v>
      </c>
      <c r="DQ465" s="446" t="e">
        <f t="shared" ca="1" si="454"/>
        <v>#NAME?</v>
      </c>
      <c r="DR465" s="446" t="e">
        <f t="shared" ca="1" si="455"/>
        <v>#NAME?</v>
      </c>
      <c r="DT465" s="208">
        <f t="shared" si="456"/>
        <v>0</v>
      </c>
      <c r="DU465" s="446" t="e">
        <f t="shared" ca="1" si="457"/>
        <v>#NAME?</v>
      </c>
      <c r="DV465" s="446" t="e">
        <f t="shared" ca="1" si="458"/>
        <v>#NAME?</v>
      </c>
    </row>
    <row r="466" spans="1:126" ht="16.5" thickBot="1" x14ac:dyDescent="0.3">
      <c r="A466" s="448" t="str">
        <f>IFERROR(ROUNDUP(IF(OR(N466="PIPAY450",N466="PIPAY900"),MRIt(J466,M466,V466,N466),IF(N466="PIOGFCPAY450",MAX(60,(0.3*J466)+35),"")),1),"")</f>
        <v/>
      </c>
      <c r="B466" s="413">
        <v>444</v>
      </c>
      <c r="C466" s="414"/>
      <c r="D466" s="449"/>
      <c r="E466" s="457" t="str">
        <f>IF('EXIST IP'!A445="","",'EXIST IP'!A445)</f>
        <v/>
      </c>
      <c r="F466" s="458" t="str">
        <f>IF('EXIST IP'!B445="","",'EXIST IP'!B445)</f>
        <v/>
      </c>
      <c r="G466" s="458" t="str">
        <f>IF('EXIST IP'!C445="","",'EXIST IP'!C445)</f>
        <v/>
      </c>
      <c r="H466" s="459" t="str">
        <f>IF('EXIST IP'!D445="","",'EXIST IP'!D445)</f>
        <v/>
      </c>
      <c r="I466" s="460" t="str">
        <f>IF(BASELINE!D445="","",BASELINE!D445)</f>
        <v/>
      </c>
      <c r="J466" s="420"/>
      <c r="K466" s="421"/>
      <c r="L466" s="422" t="str">
        <f>IF(FINAL!D445=0,"",FINAL!D445)</f>
        <v/>
      </c>
      <c r="M466" s="421"/>
      <c r="N466" s="421"/>
      <c r="O466" s="421"/>
      <c r="P466" s="423" t="str">
        <f t="shared" si="422"/>
        <v/>
      </c>
      <c r="Q466" s="424" t="str">
        <f t="shared" si="423"/>
        <v/>
      </c>
      <c r="R466" s="456"/>
      <c r="S466" s="452" t="str">
        <f t="shared" si="459"/>
        <v/>
      </c>
      <c r="T466" s="427" t="str">
        <f>IF(OR(BASELINE!I445&gt;BASELINE!J445,FINAL!I445&gt;FINAL!J445),"M.D.","")</f>
        <v/>
      </c>
      <c r="U466" s="428" t="str">
        <f t="shared" si="424"/>
        <v/>
      </c>
      <c r="V466" s="429" t="str">
        <f t="shared" si="425"/>
        <v/>
      </c>
      <c r="W466" s="429" t="str">
        <f t="shared" si="426"/>
        <v/>
      </c>
      <c r="X466" s="430" t="str">
        <f t="shared" si="460"/>
        <v/>
      </c>
      <c r="Y466" s="429" t="str">
        <f t="shared" si="461"/>
        <v/>
      </c>
      <c r="Z466" s="429" t="str">
        <f t="shared" si="462"/>
        <v/>
      </c>
      <c r="AA466" s="429" t="str">
        <f t="shared" si="463"/>
        <v/>
      </c>
      <c r="AB466" s="429" t="str">
        <f t="shared" si="464"/>
        <v/>
      </c>
      <c r="AC466" s="429" t="str">
        <f t="shared" si="465"/>
        <v/>
      </c>
      <c r="AD466" s="429" t="str">
        <f t="shared" si="466"/>
        <v/>
      </c>
      <c r="AE466" s="429" t="str">
        <f t="shared" si="427"/>
        <v/>
      </c>
      <c r="AF466" s="429" t="str">
        <f t="shared" si="417"/>
        <v/>
      </c>
      <c r="AG466" s="429" t="str">
        <f t="shared" si="467"/>
        <v/>
      </c>
      <c r="AH466" s="429" t="str">
        <f t="shared" si="468"/>
        <v/>
      </c>
      <c r="AI466" s="431" t="str">
        <f t="shared" si="418"/>
        <v/>
      </c>
      <c r="AJ466" s="429" t="str">
        <f t="shared" si="428"/>
        <v/>
      </c>
      <c r="AK466" s="429" t="str">
        <f t="shared" si="429"/>
        <v/>
      </c>
      <c r="AL466" s="429" t="str">
        <f t="shared" si="430"/>
        <v/>
      </c>
      <c r="AM466" s="429" t="str">
        <f t="shared" si="431"/>
        <v/>
      </c>
      <c r="AN466" s="432"/>
      <c r="AO466" s="432"/>
      <c r="AP466" s="205"/>
      <c r="AQ466" s="205"/>
      <c r="AR466" s="205"/>
      <c r="AS466" s="205"/>
      <c r="AT466" s="205"/>
      <c r="AU466" s="205"/>
      <c r="AV466" s="205"/>
      <c r="AW466" s="205"/>
      <c r="AX466" s="205"/>
      <c r="AY466" s="205"/>
      <c r="AZ466" s="432"/>
      <c r="BU466" s="152">
        <v>444</v>
      </c>
      <c r="BV466" s="433" t="str">
        <f t="shared" si="419"/>
        <v/>
      </c>
      <c r="BW466" s="433" t="str">
        <f t="shared" si="420"/>
        <v/>
      </c>
      <c r="BX466" s="434" t="str">
        <f t="shared" si="421"/>
        <v/>
      </c>
      <c r="BY466" s="205" t="str">
        <f t="shared" si="469"/>
        <v/>
      </c>
      <c r="BZ466" s="205" t="str">
        <f t="shared" si="470"/>
        <v/>
      </c>
      <c r="CA466" s="207" t="str">
        <f t="shared" si="471"/>
        <v/>
      </c>
      <c r="CB466" s="453" t="str">
        <f>IF(BY466="","",COUNTIF(BY$23:BY465,"&lt;1")+1)</f>
        <v/>
      </c>
      <c r="CC466" s="205" t="str">
        <f t="shared" si="472"/>
        <v/>
      </c>
      <c r="CD466" s="436" t="str">
        <f t="shared" si="473"/>
        <v/>
      </c>
      <c r="CE466" s="433" t="str">
        <f t="shared" si="476"/>
        <v/>
      </c>
      <c r="CF466" s="438" t="str">
        <f t="shared" si="474"/>
        <v/>
      </c>
      <c r="CG466" s="433" t="str">
        <f t="shared" si="475"/>
        <v/>
      </c>
      <c r="CH466" s="439"/>
      <c r="CI466" s="205" t="str">
        <f t="shared" si="432"/>
        <v/>
      </c>
      <c r="CJ466" s="205" t="str">
        <f t="shared" si="433"/>
        <v/>
      </c>
      <c r="CK466" s="205" t="str">
        <f>IF(OR(N466="PIPAY450",N466="PIPAY900"),MRIt(J466,M466,V466,N466),IF(N466="OGFConNEW",MRIt(H466,M466,V466,N466),IF(N466="PIOGFCPAY450",MAX(60,(0.3*J466)+35),"")))</f>
        <v/>
      </c>
      <c r="CL466" s="205" t="str">
        <f t="shared" si="434"/>
        <v/>
      </c>
      <c r="CM466" s="208">
        <f t="shared" si="435"/>
        <v>0</v>
      </c>
      <c r="CN466" s="440" t="str">
        <f>IFERROR(IF(N466="60PAY900",ADJ60x(CM466),IF(N466="75PAY450",ADJ75x(CM466),IF(N466="PIPAY900",ADJPoTthick(CM466,CL466),IF(N466="PIPAY450",ADJPoTthin(CM466,CL466),IF(N466="OGFConNEW",ADJPoTogfc(CL466),""))))),"must corr")</f>
        <v/>
      </c>
      <c r="CO466" s="441" t="str">
        <f t="shared" si="436"/>
        <v/>
      </c>
      <c r="CQ466" s="205" t="str">
        <f t="shared" si="437"/>
        <v/>
      </c>
      <c r="CR466" s="205" t="str">
        <f>IF(OR(N466="PIPAY450",N466="PIPAY900",N466="PIOGFCPAY450",N466="75OGFCPAY450"),MRIt(J466,M466,V466,N466),IF(N466="OGFConNEW",MRIt(H466,M466,V466,N466),""))</f>
        <v/>
      </c>
      <c r="CS466" s="205" t="str">
        <f t="shared" si="438"/>
        <v/>
      </c>
      <c r="CT466" s="208" t="str">
        <f t="shared" si="439"/>
        <v/>
      </c>
      <c r="CU466" s="440" t="str">
        <f>IFERROR(IF(N466="60PAY900",ADJ60x(CT466),IF(N466="75PAY450",ADJ75x(CT466),IF(N466="PIPAY900",ADJPoTthick(CT466,CS466),IF(N466="PIPAY450",ADJPoTthin(CT466,CS466),IF(N466="OGFConNEW",ADJPoTogfc(CS466),""))))),"must corr")</f>
        <v/>
      </c>
      <c r="CV466" s="442" t="str">
        <f t="shared" si="440"/>
        <v/>
      </c>
      <c r="CW466" s="443"/>
      <c r="CY466" s="207"/>
      <c r="CZ466" s="444" t="s">
        <v>1876</v>
      </c>
      <c r="DA466" s="445" t="str">
        <f>IFERROR(IF(AZ466=TRUE,corval(CO466,CV466),CO466),CZ466)</f>
        <v/>
      </c>
      <c r="DB466" s="205" t="b">
        <f t="shared" si="441"/>
        <v>0</v>
      </c>
      <c r="DC466" s="205" t="b">
        <f t="shared" si="442"/>
        <v>1</v>
      </c>
      <c r="DD466" s="205" t="b">
        <f t="shared" si="443"/>
        <v>1</v>
      </c>
      <c r="DE466" s="446" t="str">
        <f t="shared" si="444"/>
        <v/>
      </c>
      <c r="DG466" s="208" t="str">
        <f t="shared" si="445"/>
        <v/>
      </c>
      <c r="DH466" s="208">
        <f t="shared" si="446"/>
        <v>0</v>
      </c>
      <c r="DI466" s="205" t="e">
        <f t="shared" si="447"/>
        <v>#VALUE!</v>
      </c>
      <c r="DJ466" s="205" t="e">
        <f t="shared" si="448"/>
        <v>#VALUE!</v>
      </c>
      <c r="DK466" s="205" t="e">
        <f t="shared" si="449"/>
        <v>#VALUE!</v>
      </c>
      <c r="DM466" s="208">
        <f t="shared" si="450"/>
        <v>0</v>
      </c>
      <c r="DN466" s="208">
        <f t="shared" si="451"/>
        <v>0</v>
      </c>
      <c r="DO466" s="205">
        <f t="shared" si="452"/>
        <v>75</v>
      </c>
      <c r="DP466" s="205">
        <f t="shared" si="453"/>
        <v>0</v>
      </c>
      <c r="DQ466" s="446" t="e">
        <f t="shared" ca="1" si="454"/>
        <v>#NAME?</v>
      </c>
      <c r="DR466" s="446" t="e">
        <f t="shared" ca="1" si="455"/>
        <v>#NAME?</v>
      </c>
      <c r="DT466" s="208">
        <f t="shared" si="456"/>
        <v>0</v>
      </c>
      <c r="DU466" s="446" t="e">
        <f t="shared" ca="1" si="457"/>
        <v>#NAME?</v>
      </c>
      <c r="DV466" s="446" t="e">
        <f t="shared" ca="1" si="458"/>
        <v>#NAME?</v>
      </c>
    </row>
    <row r="467" spans="1:126" ht="15" customHeight="1" x14ac:dyDescent="0.25">
      <c r="A467" s="448" t="str">
        <f>IFERROR(ROUNDUP(IF(OR(N467="PIPAY450",N467="PIPAY900"),MRIt(J467,M467,V467,N467),IF(N467="PIOGFCPAY450",MAX(60,(0.3*J467)+35),"")),1),"")</f>
        <v/>
      </c>
      <c r="B467" s="413">
        <v>445</v>
      </c>
      <c r="C467" s="414"/>
      <c r="D467" s="449"/>
      <c r="E467" s="416" t="str">
        <f>IF('EXIST IP'!A446="","",'EXIST IP'!A446)</f>
        <v/>
      </c>
      <c r="F467" s="450" t="str">
        <f>IF('EXIST IP'!B446="","",'EXIST IP'!B446)</f>
        <v/>
      </c>
      <c r="G467" s="450" t="str">
        <f>IF('EXIST IP'!C446="","",'EXIST IP'!C446)</f>
        <v/>
      </c>
      <c r="H467" s="418" t="str">
        <f>IF('EXIST IP'!D446="","",'EXIST IP'!D446)</f>
        <v/>
      </c>
      <c r="I467" s="451" t="str">
        <f>IF(BASELINE!D446="","",BASELINE!D446)</f>
        <v/>
      </c>
      <c r="J467" s="420"/>
      <c r="K467" s="421"/>
      <c r="L467" s="422" t="str">
        <f>IF(FINAL!D446=0,"",FINAL!D446)</f>
        <v/>
      </c>
      <c r="M467" s="421"/>
      <c r="N467" s="421"/>
      <c r="O467" s="421"/>
      <c r="P467" s="423" t="str">
        <f t="shared" si="422"/>
        <v/>
      </c>
      <c r="Q467" s="424" t="str">
        <f t="shared" si="423"/>
        <v/>
      </c>
      <c r="R467" s="456"/>
      <c r="S467" s="452" t="str">
        <f t="shared" si="459"/>
        <v/>
      </c>
      <c r="T467" s="427" t="str">
        <f>IF(OR(BASELINE!I446&gt;BASELINE!J446,FINAL!I446&gt;FINAL!J446),"M.D.","")</f>
        <v/>
      </c>
      <c r="U467" s="428" t="str">
        <f t="shared" si="424"/>
        <v/>
      </c>
      <c r="V467" s="429" t="str">
        <f t="shared" si="425"/>
        <v/>
      </c>
      <c r="W467" s="429" t="str">
        <f t="shared" si="426"/>
        <v/>
      </c>
      <c r="X467" s="430" t="str">
        <f t="shared" si="460"/>
        <v/>
      </c>
      <c r="Y467" s="429" t="str">
        <f t="shared" si="461"/>
        <v/>
      </c>
      <c r="Z467" s="429" t="str">
        <f t="shared" si="462"/>
        <v/>
      </c>
      <c r="AA467" s="429" t="str">
        <f t="shared" si="463"/>
        <v/>
      </c>
      <c r="AB467" s="429" t="str">
        <f t="shared" si="464"/>
        <v/>
      </c>
      <c r="AC467" s="429" t="str">
        <f t="shared" si="465"/>
        <v/>
      </c>
      <c r="AD467" s="429" t="str">
        <f t="shared" si="466"/>
        <v/>
      </c>
      <c r="AE467" s="429" t="str">
        <f t="shared" si="427"/>
        <v/>
      </c>
      <c r="AF467" s="429" t="str">
        <f t="shared" si="417"/>
        <v/>
      </c>
      <c r="AG467" s="429" t="str">
        <f t="shared" si="467"/>
        <v/>
      </c>
      <c r="AH467" s="429" t="str">
        <f t="shared" si="468"/>
        <v/>
      </c>
      <c r="AI467" s="431" t="str">
        <f t="shared" si="418"/>
        <v/>
      </c>
      <c r="AJ467" s="429" t="str">
        <f t="shared" si="428"/>
        <v/>
      </c>
      <c r="AK467" s="429" t="str">
        <f t="shared" si="429"/>
        <v/>
      </c>
      <c r="AL467" s="429" t="str">
        <f t="shared" si="430"/>
        <v/>
      </c>
      <c r="AM467" s="429" t="str">
        <f t="shared" si="431"/>
        <v/>
      </c>
      <c r="AN467" s="432"/>
      <c r="AO467" s="432"/>
      <c r="AP467" s="205"/>
      <c r="AQ467" s="205"/>
      <c r="AR467" s="205"/>
      <c r="AS467" s="205"/>
      <c r="AT467" s="205"/>
      <c r="AU467" s="205"/>
      <c r="AV467" s="205"/>
      <c r="AW467" s="205"/>
      <c r="AX467" s="205"/>
      <c r="AY467" s="205"/>
      <c r="AZ467" s="432"/>
      <c r="BU467" s="152">
        <v>445</v>
      </c>
      <c r="BV467" s="433" t="str">
        <f t="shared" si="419"/>
        <v/>
      </c>
      <c r="BW467" s="433" t="str">
        <f t="shared" si="420"/>
        <v/>
      </c>
      <c r="BX467" s="434" t="str">
        <f t="shared" si="421"/>
        <v/>
      </c>
      <c r="BY467" s="205" t="str">
        <f t="shared" si="469"/>
        <v/>
      </c>
      <c r="BZ467" s="205" t="str">
        <f t="shared" si="470"/>
        <v/>
      </c>
      <c r="CA467" s="207" t="str">
        <f t="shared" si="471"/>
        <v/>
      </c>
      <c r="CB467" s="453" t="str">
        <f>IF(BY467="","",COUNTIF(BY$23:BY466,"&lt;1")+1)</f>
        <v/>
      </c>
      <c r="CC467" s="205" t="str">
        <f t="shared" si="472"/>
        <v/>
      </c>
      <c r="CD467" s="436" t="str">
        <f t="shared" si="473"/>
        <v/>
      </c>
      <c r="CE467" s="433" t="str">
        <f t="shared" si="476"/>
        <v/>
      </c>
      <c r="CF467" s="438" t="str">
        <f t="shared" si="474"/>
        <v/>
      </c>
      <c r="CG467" s="433" t="str">
        <f t="shared" si="475"/>
        <v/>
      </c>
      <c r="CH467" s="439"/>
      <c r="CI467" s="205" t="str">
        <f t="shared" si="432"/>
        <v/>
      </c>
      <c r="CJ467" s="205" t="str">
        <f t="shared" si="433"/>
        <v/>
      </c>
      <c r="CK467" s="205" t="str">
        <f>IF(OR(N467="PIPAY450",N467="PIPAY900"),MRIt(J467,M467,V467,N467),IF(N467="OGFConNEW",MRIt(H467,M467,V467,N467),IF(N467="PIOGFCPAY450",MAX(60,(0.3*J467)+35),"")))</f>
        <v/>
      </c>
      <c r="CL467" s="205" t="str">
        <f t="shared" si="434"/>
        <v/>
      </c>
      <c r="CM467" s="208">
        <f t="shared" si="435"/>
        <v>0</v>
      </c>
      <c r="CN467" s="440" t="str">
        <f>IFERROR(IF(N467="60PAY900",ADJ60x(CM467),IF(N467="75PAY450",ADJ75x(CM467),IF(N467="PIPAY900",ADJPoTthick(CM467,CL467),IF(N467="PIPAY450",ADJPoTthin(CM467,CL467),IF(N467="OGFConNEW",ADJPoTogfc(CL467),""))))),"must corr")</f>
        <v/>
      </c>
      <c r="CO467" s="441" t="str">
        <f t="shared" si="436"/>
        <v/>
      </c>
      <c r="CQ467" s="205" t="str">
        <f t="shared" si="437"/>
        <v/>
      </c>
      <c r="CR467" s="205" t="str">
        <f>IF(OR(N467="PIPAY450",N467="PIPAY900",N467="PIOGFCPAY450",N467="75OGFCPAY450"),MRIt(J467,M467,V467,N467),IF(N467="OGFConNEW",MRIt(H467,M467,V467,N467),""))</f>
        <v/>
      </c>
      <c r="CS467" s="205" t="str">
        <f t="shared" si="438"/>
        <v/>
      </c>
      <c r="CT467" s="208" t="str">
        <f t="shared" si="439"/>
        <v/>
      </c>
      <c r="CU467" s="440" t="str">
        <f>IFERROR(IF(N467="60PAY900",ADJ60x(CT467),IF(N467="75PAY450",ADJ75x(CT467),IF(N467="PIPAY900",ADJPoTthick(CT467,CS467),IF(N467="PIPAY450",ADJPoTthin(CT467,CS467),IF(N467="OGFConNEW",ADJPoTogfc(CS467),""))))),"must corr")</f>
        <v/>
      </c>
      <c r="CV467" s="442" t="str">
        <f t="shared" si="440"/>
        <v/>
      </c>
      <c r="CW467" s="443"/>
      <c r="CY467" s="207"/>
      <c r="CZ467" s="444" t="s">
        <v>1876</v>
      </c>
      <c r="DA467" s="445" t="str">
        <f>IFERROR(IF(AZ467=TRUE,corval(CO467,CV467),CO467),CZ467)</f>
        <v/>
      </c>
      <c r="DB467" s="205" t="b">
        <f t="shared" si="441"/>
        <v>0</v>
      </c>
      <c r="DC467" s="205" t="b">
        <f t="shared" si="442"/>
        <v>1</v>
      </c>
      <c r="DD467" s="205" t="b">
        <f t="shared" si="443"/>
        <v>1</v>
      </c>
      <c r="DE467" s="446" t="str">
        <f t="shared" si="444"/>
        <v/>
      </c>
      <c r="DG467" s="208" t="str">
        <f t="shared" si="445"/>
        <v/>
      </c>
      <c r="DH467" s="208">
        <f t="shared" si="446"/>
        <v>0</v>
      </c>
      <c r="DI467" s="205" t="e">
        <f t="shared" si="447"/>
        <v>#VALUE!</v>
      </c>
      <c r="DJ467" s="205" t="e">
        <f t="shared" si="448"/>
        <v>#VALUE!</v>
      </c>
      <c r="DK467" s="205" t="e">
        <f t="shared" si="449"/>
        <v>#VALUE!</v>
      </c>
      <c r="DM467" s="208">
        <f t="shared" si="450"/>
        <v>0</v>
      </c>
      <c r="DN467" s="208">
        <f t="shared" si="451"/>
        <v>0</v>
      </c>
      <c r="DO467" s="205">
        <f t="shared" si="452"/>
        <v>75</v>
      </c>
      <c r="DP467" s="205">
        <f t="shared" si="453"/>
        <v>0</v>
      </c>
      <c r="DQ467" s="446" t="e">
        <f t="shared" ca="1" si="454"/>
        <v>#NAME?</v>
      </c>
      <c r="DR467" s="446" t="e">
        <f t="shared" ca="1" si="455"/>
        <v>#NAME?</v>
      </c>
      <c r="DT467" s="208">
        <f t="shared" si="456"/>
        <v>0</v>
      </c>
      <c r="DU467" s="446" t="e">
        <f t="shared" ca="1" si="457"/>
        <v>#NAME?</v>
      </c>
      <c r="DV467" s="446" t="e">
        <f t="shared" ca="1" si="458"/>
        <v>#NAME?</v>
      </c>
    </row>
    <row r="468" spans="1:126" ht="16.5" thickBot="1" x14ac:dyDescent="0.3">
      <c r="A468" s="448" t="str">
        <f>IFERROR(ROUNDUP(IF(OR(N468="PIPAY450",N468="PIPAY900"),MRIt(J468,M468,V468,N468),IF(N468="PIOGFCPAY450",MAX(60,(0.3*J468)+35),"")),1),"")</f>
        <v/>
      </c>
      <c r="B468" s="413">
        <v>446</v>
      </c>
      <c r="C468" s="414"/>
      <c r="D468" s="449"/>
      <c r="E468" s="457" t="str">
        <f>IF('EXIST IP'!A447="","",'EXIST IP'!A447)</f>
        <v/>
      </c>
      <c r="F468" s="458" t="str">
        <f>IF('EXIST IP'!B447="","",'EXIST IP'!B447)</f>
        <v/>
      </c>
      <c r="G468" s="458" t="str">
        <f>IF('EXIST IP'!C447="","",'EXIST IP'!C447)</f>
        <v/>
      </c>
      <c r="H468" s="459" t="str">
        <f>IF('EXIST IP'!D447="","",'EXIST IP'!D447)</f>
        <v/>
      </c>
      <c r="I468" s="460" t="str">
        <f>IF(BASELINE!D447="","",BASELINE!D447)</f>
        <v/>
      </c>
      <c r="J468" s="420"/>
      <c r="K468" s="421"/>
      <c r="L468" s="422" t="str">
        <f>IF(FINAL!D447=0,"",FINAL!D447)</f>
        <v/>
      </c>
      <c r="M468" s="421"/>
      <c r="N468" s="421"/>
      <c r="O468" s="421"/>
      <c r="P468" s="423" t="str">
        <f t="shared" si="422"/>
        <v/>
      </c>
      <c r="Q468" s="424" t="str">
        <f t="shared" si="423"/>
        <v/>
      </c>
      <c r="R468" s="456"/>
      <c r="S468" s="452" t="str">
        <f t="shared" si="459"/>
        <v/>
      </c>
      <c r="T468" s="427" t="str">
        <f>IF(OR(BASELINE!I447&gt;BASELINE!J447,FINAL!I447&gt;FINAL!J447),"M.D.","")</f>
        <v/>
      </c>
      <c r="U468" s="428" t="str">
        <f t="shared" si="424"/>
        <v/>
      </c>
      <c r="V468" s="429" t="str">
        <f t="shared" si="425"/>
        <v/>
      </c>
      <c r="W468" s="429" t="str">
        <f t="shared" si="426"/>
        <v/>
      </c>
      <c r="X468" s="430" t="str">
        <f t="shared" si="460"/>
        <v/>
      </c>
      <c r="Y468" s="429" t="str">
        <f t="shared" si="461"/>
        <v/>
      </c>
      <c r="Z468" s="429" t="str">
        <f t="shared" si="462"/>
        <v/>
      </c>
      <c r="AA468" s="429" t="str">
        <f t="shared" si="463"/>
        <v/>
      </c>
      <c r="AB468" s="429" t="str">
        <f t="shared" si="464"/>
        <v/>
      </c>
      <c r="AC468" s="429" t="str">
        <f t="shared" si="465"/>
        <v/>
      </c>
      <c r="AD468" s="429" t="str">
        <f t="shared" si="466"/>
        <v/>
      </c>
      <c r="AE468" s="429" t="str">
        <f t="shared" si="427"/>
        <v/>
      </c>
      <c r="AF468" s="429" t="str">
        <f t="shared" si="417"/>
        <v/>
      </c>
      <c r="AG468" s="429" t="str">
        <f t="shared" si="467"/>
        <v/>
      </c>
      <c r="AH468" s="429" t="str">
        <f t="shared" si="468"/>
        <v/>
      </c>
      <c r="AI468" s="431" t="str">
        <f t="shared" si="418"/>
        <v/>
      </c>
      <c r="AJ468" s="429" t="str">
        <f t="shared" si="428"/>
        <v/>
      </c>
      <c r="AK468" s="429" t="str">
        <f t="shared" si="429"/>
        <v/>
      </c>
      <c r="AL468" s="429" t="str">
        <f t="shared" si="430"/>
        <v/>
      </c>
      <c r="AM468" s="429" t="str">
        <f t="shared" si="431"/>
        <v/>
      </c>
      <c r="AN468" s="432"/>
      <c r="AO468" s="432"/>
      <c r="AP468" s="205"/>
      <c r="AQ468" s="205"/>
      <c r="AR468" s="205"/>
      <c r="AS468" s="205"/>
      <c r="AT468" s="205"/>
      <c r="AU468" s="205"/>
      <c r="AV468" s="205"/>
      <c r="AW468" s="205"/>
      <c r="AX468" s="205"/>
      <c r="AY468" s="205"/>
      <c r="AZ468" s="432"/>
      <c r="BU468" s="152">
        <v>446</v>
      </c>
      <c r="BV468" s="433" t="str">
        <f t="shared" si="419"/>
        <v/>
      </c>
      <c r="BW468" s="433" t="str">
        <f t="shared" si="420"/>
        <v/>
      </c>
      <c r="BX468" s="434" t="str">
        <f t="shared" si="421"/>
        <v/>
      </c>
      <c r="BY468" s="205" t="str">
        <f t="shared" si="469"/>
        <v/>
      </c>
      <c r="BZ468" s="205" t="str">
        <f t="shared" si="470"/>
        <v/>
      </c>
      <c r="CA468" s="207" t="str">
        <f t="shared" si="471"/>
        <v/>
      </c>
      <c r="CB468" s="453" t="str">
        <f>IF(BY468="","",COUNTIF(BY$23:BY467,"&lt;1")+1)</f>
        <v/>
      </c>
      <c r="CC468" s="205" t="str">
        <f t="shared" si="472"/>
        <v/>
      </c>
      <c r="CD468" s="436" t="str">
        <f t="shared" si="473"/>
        <v/>
      </c>
      <c r="CE468" s="433" t="str">
        <f t="shared" si="476"/>
        <v/>
      </c>
      <c r="CF468" s="438" t="str">
        <f t="shared" si="474"/>
        <v/>
      </c>
      <c r="CG468" s="433" t="str">
        <f t="shared" si="475"/>
        <v/>
      </c>
      <c r="CH468" s="439"/>
      <c r="CI468" s="205" t="str">
        <f t="shared" si="432"/>
        <v/>
      </c>
      <c r="CJ468" s="205" t="str">
        <f t="shared" si="433"/>
        <v/>
      </c>
      <c r="CK468" s="205" t="str">
        <f>IF(OR(N468="PIPAY450",N468="PIPAY900"),MRIt(J468,M468,V468,N468),IF(N468="OGFConNEW",MRIt(H468,M468,V468,N468),IF(N468="PIOGFCPAY450",MAX(60,(0.3*J468)+35),"")))</f>
        <v/>
      </c>
      <c r="CL468" s="205" t="str">
        <f t="shared" si="434"/>
        <v/>
      </c>
      <c r="CM468" s="208">
        <f t="shared" si="435"/>
        <v>0</v>
      </c>
      <c r="CN468" s="440" t="str">
        <f>IFERROR(IF(N468="60PAY900",ADJ60x(CM468),IF(N468="75PAY450",ADJ75x(CM468),IF(N468="PIPAY900",ADJPoTthick(CM468,CL468),IF(N468="PIPAY450",ADJPoTthin(CM468,CL468),IF(N468="OGFConNEW",ADJPoTogfc(CL468),""))))),"must corr")</f>
        <v/>
      </c>
      <c r="CO468" s="441" t="str">
        <f t="shared" si="436"/>
        <v/>
      </c>
      <c r="CQ468" s="205" t="str">
        <f t="shared" si="437"/>
        <v/>
      </c>
      <c r="CR468" s="205" t="str">
        <f>IF(OR(N468="PIPAY450",N468="PIPAY900",N468="PIOGFCPAY450",N468="75OGFCPAY450"),MRIt(J468,M468,V468,N468),IF(N468="OGFConNEW",MRIt(H468,M468,V468,N468),""))</f>
        <v/>
      </c>
      <c r="CS468" s="205" t="str">
        <f t="shared" si="438"/>
        <v/>
      </c>
      <c r="CT468" s="208" t="str">
        <f t="shared" si="439"/>
        <v/>
      </c>
      <c r="CU468" s="440" t="str">
        <f>IFERROR(IF(N468="60PAY900",ADJ60x(CT468),IF(N468="75PAY450",ADJ75x(CT468),IF(N468="PIPAY900",ADJPoTthick(CT468,CS468),IF(N468="PIPAY450",ADJPoTthin(CT468,CS468),IF(N468="OGFConNEW",ADJPoTogfc(CS468),""))))),"must corr")</f>
        <v/>
      </c>
      <c r="CV468" s="442" t="str">
        <f t="shared" si="440"/>
        <v/>
      </c>
      <c r="CW468" s="443"/>
      <c r="CY468" s="207"/>
      <c r="CZ468" s="444" t="s">
        <v>1876</v>
      </c>
      <c r="DA468" s="445" t="str">
        <f>IFERROR(IF(AZ468=TRUE,corval(CO468,CV468),CO468),CZ468)</f>
        <v/>
      </c>
      <c r="DB468" s="205" t="b">
        <f t="shared" si="441"/>
        <v>0</v>
      </c>
      <c r="DC468" s="205" t="b">
        <f t="shared" si="442"/>
        <v>1</v>
      </c>
      <c r="DD468" s="205" t="b">
        <f t="shared" si="443"/>
        <v>1</v>
      </c>
      <c r="DE468" s="446" t="str">
        <f t="shared" si="444"/>
        <v/>
      </c>
      <c r="DG468" s="208" t="str">
        <f t="shared" si="445"/>
        <v/>
      </c>
      <c r="DH468" s="208">
        <f t="shared" si="446"/>
        <v>0</v>
      </c>
      <c r="DI468" s="205" t="e">
        <f t="shared" si="447"/>
        <v>#VALUE!</v>
      </c>
      <c r="DJ468" s="205" t="e">
        <f t="shared" si="448"/>
        <v>#VALUE!</v>
      </c>
      <c r="DK468" s="205" t="e">
        <f t="shared" si="449"/>
        <v>#VALUE!</v>
      </c>
      <c r="DM468" s="208">
        <f t="shared" si="450"/>
        <v>0</v>
      </c>
      <c r="DN468" s="208">
        <f t="shared" si="451"/>
        <v>0</v>
      </c>
      <c r="DO468" s="205">
        <f t="shared" si="452"/>
        <v>75</v>
      </c>
      <c r="DP468" s="205">
        <f t="shared" si="453"/>
        <v>0</v>
      </c>
      <c r="DQ468" s="446" t="e">
        <f t="shared" ca="1" si="454"/>
        <v>#NAME?</v>
      </c>
      <c r="DR468" s="446" t="e">
        <f t="shared" ca="1" si="455"/>
        <v>#NAME?</v>
      </c>
      <c r="DT468" s="208">
        <f t="shared" si="456"/>
        <v>0</v>
      </c>
      <c r="DU468" s="446" t="e">
        <f t="shared" ca="1" si="457"/>
        <v>#NAME?</v>
      </c>
      <c r="DV468" s="446" t="e">
        <f t="shared" ca="1" si="458"/>
        <v>#NAME?</v>
      </c>
    </row>
    <row r="469" spans="1:126" ht="15.75" x14ac:dyDescent="0.25">
      <c r="A469" s="448" t="str">
        <f>IFERROR(ROUNDUP(IF(OR(N469="PIPAY450",N469="PIPAY900"),MRIt(J469,M469,V469,N469),IF(N469="PIOGFCPAY450",MAX(60,(0.3*J469)+35),"")),1),"")</f>
        <v/>
      </c>
      <c r="B469" s="413">
        <v>447</v>
      </c>
      <c r="C469" s="414"/>
      <c r="D469" s="449"/>
      <c r="E469" s="416" t="str">
        <f>IF('EXIST IP'!A448="","",'EXIST IP'!A448)</f>
        <v/>
      </c>
      <c r="F469" s="450" t="str">
        <f>IF('EXIST IP'!B448="","",'EXIST IP'!B448)</f>
        <v/>
      </c>
      <c r="G469" s="450" t="str">
        <f>IF('EXIST IP'!C448="","",'EXIST IP'!C448)</f>
        <v/>
      </c>
      <c r="H469" s="418" t="str">
        <f>IF('EXIST IP'!D448="","",'EXIST IP'!D448)</f>
        <v/>
      </c>
      <c r="I469" s="451" t="str">
        <f>IF(BASELINE!D448="","",BASELINE!D448)</f>
        <v/>
      </c>
      <c r="J469" s="420"/>
      <c r="K469" s="421"/>
      <c r="L469" s="422" t="str">
        <f>IF(FINAL!D448=0,"",FINAL!D448)</f>
        <v/>
      </c>
      <c r="M469" s="421"/>
      <c r="N469" s="421"/>
      <c r="O469" s="421"/>
      <c r="P469" s="423" t="str">
        <f t="shared" si="422"/>
        <v/>
      </c>
      <c r="Q469" s="424" t="str">
        <f t="shared" si="423"/>
        <v/>
      </c>
      <c r="R469" s="456"/>
      <c r="S469" s="452" t="str">
        <f t="shared" si="459"/>
        <v/>
      </c>
      <c r="T469" s="427" t="str">
        <f>IF(OR(BASELINE!I448&gt;BASELINE!J448,FINAL!I448&gt;FINAL!J448),"M.D.","")</f>
        <v/>
      </c>
      <c r="U469" s="428" t="str">
        <f t="shared" si="424"/>
        <v/>
      </c>
      <c r="V469" s="429" t="str">
        <f t="shared" si="425"/>
        <v/>
      </c>
      <c r="W469" s="429" t="str">
        <f t="shared" si="426"/>
        <v/>
      </c>
      <c r="X469" s="430" t="str">
        <f t="shared" si="460"/>
        <v/>
      </c>
      <c r="Y469" s="429" t="str">
        <f t="shared" si="461"/>
        <v/>
      </c>
      <c r="Z469" s="429" t="str">
        <f t="shared" si="462"/>
        <v/>
      </c>
      <c r="AA469" s="429" t="str">
        <f t="shared" si="463"/>
        <v/>
      </c>
      <c r="AB469" s="429" t="str">
        <f t="shared" si="464"/>
        <v/>
      </c>
      <c r="AC469" s="429" t="str">
        <f t="shared" si="465"/>
        <v/>
      </c>
      <c r="AD469" s="429" t="str">
        <f t="shared" si="466"/>
        <v/>
      </c>
      <c r="AE469" s="429" t="str">
        <f t="shared" si="427"/>
        <v/>
      </c>
      <c r="AF469" s="429" t="str">
        <f t="shared" si="417"/>
        <v/>
      </c>
      <c r="AG469" s="429" t="str">
        <f t="shared" si="467"/>
        <v/>
      </c>
      <c r="AH469" s="429" t="str">
        <f t="shared" si="468"/>
        <v/>
      </c>
      <c r="AI469" s="431" t="str">
        <f t="shared" si="418"/>
        <v/>
      </c>
      <c r="AJ469" s="429" t="str">
        <f t="shared" si="428"/>
        <v/>
      </c>
      <c r="AK469" s="429" t="str">
        <f t="shared" si="429"/>
        <v/>
      </c>
      <c r="AL469" s="429" t="str">
        <f t="shared" si="430"/>
        <v/>
      </c>
      <c r="AM469" s="429" t="str">
        <f t="shared" si="431"/>
        <v/>
      </c>
      <c r="AN469" s="432"/>
      <c r="AO469" s="432"/>
      <c r="AP469" s="205"/>
      <c r="AQ469" s="205"/>
      <c r="AR469" s="205"/>
      <c r="AS469" s="205"/>
      <c r="AT469" s="205"/>
      <c r="AU469" s="205"/>
      <c r="AV469" s="205"/>
      <c r="AW469" s="205"/>
      <c r="AX469" s="205"/>
      <c r="AY469" s="205"/>
      <c r="AZ469" s="432"/>
      <c r="BU469" s="152">
        <v>447</v>
      </c>
      <c r="BV469" s="433" t="str">
        <f t="shared" si="419"/>
        <v/>
      </c>
      <c r="BW469" s="433" t="str">
        <f t="shared" si="420"/>
        <v/>
      </c>
      <c r="BX469" s="434" t="str">
        <f t="shared" si="421"/>
        <v/>
      </c>
      <c r="BY469" s="205" t="str">
        <f t="shared" si="469"/>
        <v/>
      </c>
      <c r="BZ469" s="205" t="str">
        <f t="shared" si="470"/>
        <v/>
      </c>
      <c r="CA469" s="207" t="str">
        <f t="shared" si="471"/>
        <v/>
      </c>
      <c r="CB469" s="453" t="str">
        <f>IF(BY469="","",COUNTIF(BY$23:BY468,"&lt;1")+1)</f>
        <v/>
      </c>
      <c r="CC469" s="205" t="str">
        <f t="shared" si="472"/>
        <v/>
      </c>
      <c r="CD469" s="436" t="str">
        <f t="shared" si="473"/>
        <v/>
      </c>
      <c r="CE469" s="433" t="str">
        <f t="shared" si="476"/>
        <v/>
      </c>
      <c r="CF469" s="438" t="str">
        <f t="shared" si="474"/>
        <v/>
      </c>
      <c r="CG469" s="433" t="str">
        <f t="shared" si="475"/>
        <v/>
      </c>
      <c r="CH469" s="439"/>
      <c r="CI469" s="205" t="str">
        <f t="shared" si="432"/>
        <v/>
      </c>
      <c r="CJ469" s="205" t="str">
        <f t="shared" si="433"/>
        <v/>
      </c>
      <c r="CK469" s="205" t="str">
        <f>IF(OR(N469="PIPAY450",N469="PIPAY900"),MRIt(J469,M469,V469,N469),IF(N469="OGFConNEW",MRIt(H469,M469,V469,N469),IF(N469="PIOGFCPAY450",MAX(60,(0.3*J469)+35),"")))</f>
        <v/>
      </c>
      <c r="CL469" s="205" t="str">
        <f t="shared" si="434"/>
        <v/>
      </c>
      <c r="CM469" s="208">
        <f t="shared" si="435"/>
        <v>0</v>
      </c>
      <c r="CN469" s="440" t="str">
        <f>IFERROR(IF(N469="60PAY900",ADJ60x(CM469),IF(N469="75PAY450",ADJ75x(CM469),IF(N469="PIPAY900",ADJPoTthick(CM469,CL469),IF(N469="PIPAY450",ADJPoTthin(CM469,CL469),IF(N469="OGFConNEW",ADJPoTogfc(CL469),""))))),"must corr")</f>
        <v/>
      </c>
      <c r="CO469" s="441" t="str">
        <f t="shared" si="436"/>
        <v/>
      </c>
      <c r="CQ469" s="205" t="str">
        <f t="shared" si="437"/>
        <v/>
      </c>
      <c r="CR469" s="205" t="str">
        <f>IF(OR(N469="PIPAY450",N469="PIPAY900",N469="PIOGFCPAY450",N469="75OGFCPAY450"),MRIt(J469,M469,V469,N469),IF(N469="OGFConNEW",MRIt(H469,M469,V469,N469),""))</f>
        <v/>
      </c>
      <c r="CS469" s="205" t="str">
        <f t="shared" si="438"/>
        <v/>
      </c>
      <c r="CT469" s="208" t="str">
        <f t="shared" si="439"/>
        <v/>
      </c>
      <c r="CU469" s="440" t="str">
        <f>IFERROR(IF(N469="60PAY900",ADJ60x(CT469),IF(N469="75PAY450",ADJ75x(CT469),IF(N469="PIPAY900",ADJPoTthick(CT469,CS469),IF(N469="PIPAY450",ADJPoTthin(CT469,CS469),IF(N469="OGFConNEW",ADJPoTogfc(CS469),""))))),"must corr")</f>
        <v/>
      </c>
      <c r="CV469" s="442" t="str">
        <f t="shared" si="440"/>
        <v/>
      </c>
      <c r="CW469" s="443"/>
      <c r="CY469" s="207"/>
      <c r="CZ469" s="444" t="s">
        <v>1876</v>
      </c>
      <c r="DA469" s="445" t="str">
        <f>IFERROR(IF(AZ469=TRUE,corval(CO469,CV469),CO469),CZ469)</f>
        <v/>
      </c>
      <c r="DB469" s="205" t="b">
        <f t="shared" si="441"/>
        <v>0</v>
      </c>
      <c r="DC469" s="205" t="b">
        <f t="shared" si="442"/>
        <v>1</v>
      </c>
      <c r="DD469" s="205" t="b">
        <f t="shared" si="443"/>
        <v>1</v>
      </c>
      <c r="DE469" s="446" t="str">
        <f t="shared" si="444"/>
        <v/>
      </c>
      <c r="DG469" s="208" t="str">
        <f t="shared" si="445"/>
        <v/>
      </c>
      <c r="DH469" s="208">
        <f t="shared" si="446"/>
        <v>0</v>
      </c>
      <c r="DI469" s="205" t="e">
        <f t="shared" si="447"/>
        <v>#VALUE!</v>
      </c>
      <c r="DJ469" s="205" t="e">
        <f t="shared" si="448"/>
        <v>#VALUE!</v>
      </c>
      <c r="DK469" s="205" t="e">
        <f t="shared" si="449"/>
        <v>#VALUE!</v>
      </c>
      <c r="DM469" s="208">
        <f t="shared" si="450"/>
        <v>0</v>
      </c>
      <c r="DN469" s="208">
        <f t="shared" si="451"/>
        <v>0</v>
      </c>
      <c r="DO469" s="205">
        <f t="shared" si="452"/>
        <v>75</v>
      </c>
      <c r="DP469" s="205">
        <f t="shared" si="453"/>
        <v>0</v>
      </c>
      <c r="DQ469" s="446" t="e">
        <f t="shared" ca="1" si="454"/>
        <v>#NAME?</v>
      </c>
      <c r="DR469" s="446" t="e">
        <f t="shared" ca="1" si="455"/>
        <v>#NAME?</v>
      </c>
      <c r="DT469" s="208">
        <f t="shared" si="456"/>
        <v>0</v>
      </c>
      <c r="DU469" s="446" t="e">
        <f t="shared" ca="1" si="457"/>
        <v>#NAME?</v>
      </c>
      <c r="DV469" s="446" t="e">
        <f t="shared" ca="1" si="458"/>
        <v>#NAME?</v>
      </c>
    </row>
    <row r="470" spans="1:126" ht="15.75" customHeight="1" thickBot="1" x14ac:dyDescent="0.3">
      <c r="A470" s="448" t="str">
        <f>IFERROR(ROUNDUP(IF(OR(N470="PIPAY450",N470="PIPAY900"),MRIt(J470,M470,V470,N470),IF(N470="PIOGFCPAY450",MAX(60,(0.3*J470)+35),"")),1),"")</f>
        <v/>
      </c>
      <c r="B470" s="413">
        <v>448</v>
      </c>
      <c r="C470" s="414"/>
      <c r="D470" s="449"/>
      <c r="E470" s="457" t="str">
        <f>IF('EXIST IP'!A449="","",'EXIST IP'!A449)</f>
        <v/>
      </c>
      <c r="F470" s="458" t="str">
        <f>IF('EXIST IP'!B449="","",'EXIST IP'!B449)</f>
        <v/>
      </c>
      <c r="G470" s="458" t="str">
        <f>IF('EXIST IP'!C449="","",'EXIST IP'!C449)</f>
        <v/>
      </c>
      <c r="H470" s="459" t="str">
        <f>IF('EXIST IP'!D449="","",'EXIST IP'!D449)</f>
        <v/>
      </c>
      <c r="I470" s="460" t="str">
        <f>IF(BASELINE!D449="","",BASELINE!D449)</f>
        <v/>
      </c>
      <c r="J470" s="420"/>
      <c r="K470" s="421"/>
      <c r="L470" s="422" t="str">
        <f>IF(FINAL!D449=0,"",FINAL!D449)</f>
        <v/>
      </c>
      <c r="M470" s="421"/>
      <c r="N470" s="421"/>
      <c r="O470" s="421"/>
      <c r="P470" s="423" t="str">
        <f t="shared" si="422"/>
        <v/>
      </c>
      <c r="Q470" s="424" t="str">
        <f t="shared" si="423"/>
        <v/>
      </c>
      <c r="R470" s="456"/>
      <c r="S470" s="452" t="str">
        <f t="shared" si="459"/>
        <v/>
      </c>
      <c r="T470" s="427" t="str">
        <f>IF(OR(BASELINE!I449&gt;BASELINE!J449,FINAL!I449&gt;FINAL!J449),"M.D.","")</f>
        <v/>
      </c>
      <c r="U470" s="428" t="str">
        <f t="shared" si="424"/>
        <v/>
      </c>
      <c r="V470" s="429" t="str">
        <f t="shared" si="425"/>
        <v/>
      </c>
      <c r="W470" s="429" t="str">
        <f t="shared" si="426"/>
        <v/>
      </c>
      <c r="X470" s="430" t="str">
        <f t="shared" si="460"/>
        <v/>
      </c>
      <c r="Y470" s="429" t="str">
        <f t="shared" si="461"/>
        <v/>
      </c>
      <c r="Z470" s="429" t="str">
        <f t="shared" si="462"/>
        <v/>
      </c>
      <c r="AA470" s="429" t="str">
        <f t="shared" si="463"/>
        <v/>
      </c>
      <c r="AB470" s="429" t="str">
        <f t="shared" si="464"/>
        <v/>
      </c>
      <c r="AC470" s="429" t="str">
        <f t="shared" si="465"/>
        <v/>
      </c>
      <c r="AD470" s="429" t="str">
        <f t="shared" si="466"/>
        <v/>
      </c>
      <c r="AE470" s="429" t="str">
        <f t="shared" si="427"/>
        <v/>
      </c>
      <c r="AF470" s="429" t="str">
        <f t="shared" si="417"/>
        <v/>
      </c>
      <c r="AG470" s="429" t="str">
        <f t="shared" si="467"/>
        <v/>
      </c>
      <c r="AH470" s="429" t="str">
        <f t="shared" si="468"/>
        <v/>
      </c>
      <c r="AI470" s="431" t="str">
        <f t="shared" si="418"/>
        <v/>
      </c>
      <c r="AJ470" s="429" t="str">
        <f t="shared" si="428"/>
        <v/>
      </c>
      <c r="AK470" s="429" t="str">
        <f t="shared" si="429"/>
        <v/>
      </c>
      <c r="AL470" s="429" t="str">
        <f t="shared" si="430"/>
        <v/>
      </c>
      <c r="AM470" s="429" t="str">
        <f t="shared" si="431"/>
        <v/>
      </c>
      <c r="AN470" s="432"/>
      <c r="AO470" s="432"/>
      <c r="AP470" s="205"/>
      <c r="AQ470" s="205"/>
      <c r="AR470" s="205"/>
      <c r="AS470" s="205"/>
      <c r="AT470" s="205"/>
      <c r="AU470" s="205"/>
      <c r="AV470" s="205"/>
      <c r="AW470" s="205"/>
      <c r="AX470" s="205"/>
      <c r="AY470" s="205"/>
      <c r="AZ470" s="432"/>
      <c r="BU470" s="152">
        <v>448</v>
      </c>
      <c r="BV470" s="433" t="str">
        <f t="shared" si="419"/>
        <v/>
      </c>
      <c r="BW470" s="433" t="str">
        <f t="shared" si="420"/>
        <v/>
      </c>
      <c r="BX470" s="434" t="str">
        <f t="shared" si="421"/>
        <v/>
      </c>
      <c r="BY470" s="205" t="str">
        <f t="shared" si="469"/>
        <v/>
      </c>
      <c r="BZ470" s="205" t="str">
        <f t="shared" si="470"/>
        <v/>
      </c>
      <c r="CA470" s="207" t="str">
        <f t="shared" si="471"/>
        <v/>
      </c>
      <c r="CB470" s="453" t="str">
        <f>IF(BY470="","",COUNTIF(BY$23:BY469,"&lt;1")+1)</f>
        <v/>
      </c>
      <c r="CC470" s="205" t="str">
        <f t="shared" si="472"/>
        <v/>
      </c>
      <c r="CD470" s="436" t="str">
        <f t="shared" si="473"/>
        <v/>
      </c>
      <c r="CE470" s="433" t="str">
        <f t="shared" si="476"/>
        <v/>
      </c>
      <c r="CF470" s="438" t="str">
        <f t="shared" si="474"/>
        <v/>
      </c>
      <c r="CG470" s="433" t="str">
        <f t="shared" si="475"/>
        <v/>
      </c>
      <c r="CH470" s="439"/>
      <c r="CI470" s="205" t="str">
        <f t="shared" si="432"/>
        <v/>
      </c>
      <c r="CJ470" s="205" t="str">
        <f t="shared" si="433"/>
        <v/>
      </c>
      <c r="CK470" s="205" t="str">
        <f>IF(OR(N470="PIPAY450",N470="PIPAY900"),MRIt(J470,M470,V470,N470),IF(N470="OGFConNEW",MRIt(H470,M470,V470,N470),IF(N470="PIOGFCPAY450",MAX(60,(0.3*J470)+35),"")))</f>
        <v/>
      </c>
      <c r="CL470" s="205" t="str">
        <f t="shared" si="434"/>
        <v/>
      </c>
      <c r="CM470" s="208">
        <f t="shared" si="435"/>
        <v>0</v>
      </c>
      <c r="CN470" s="440" t="str">
        <f>IFERROR(IF(N470="60PAY900",ADJ60x(CM470),IF(N470="75PAY450",ADJ75x(CM470),IF(N470="PIPAY900",ADJPoTthick(CM470,CL470),IF(N470="PIPAY450",ADJPoTthin(CM470,CL470),IF(N470="OGFConNEW",ADJPoTogfc(CL470),""))))),"must corr")</f>
        <v/>
      </c>
      <c r="CO470" s="441" t="str">
        <f t="shared" si="436"/>
        <v/>
      </c>
      <c r="CQ470" s="205" t="str">
        <f t="shared" si="437"/>
        <v/>
      </c>
      <c r="CR470" s="205" t="str">
        <f>IF(OR(N470="PIPAY450",N470="PIPAY900",N470="PIOGFCPAY450",N470="75OGFCPAY450"),MRIt(J470,M470,V470,N470),IF(N470="OGFConNEW",MRIt(H470,M470,V470,N470),""))</f>
        <v/>
      </c>
      <c r="CS470" s="205" t="str">
        <f t="shared" si="438"/>
        <v/>
      </c>
      <c r="CT470" s="208" t="str">
        <f t="shared" si="439"/>
        <v/>
      </c>
      <c r="CU470" s="440" t="str">
        <f>IFERROR(IF(N470="60PAY900",ADJ60x(CT470),IF(N470="75PAY450",ADJ75x(CT470),IF(N470="PIPAY900",ADJPoTthick(CT470,CS470),IF(N470="PIPAY450",ADJPoTthin(CT470,CS470),IF(N470="OGFConNEW",ADJPoTogfc(CS470),""))))),"must corr")</f>
        <v/>
      </c>
      <c r="CV470" s="442" t="str">
        <f t="shared" si="440"/>
        <v/>
      </c>
      <c r="CW470" s="443"/>
      <c r="CY470" s="207"/>
      <c r="CZ470" s="444" t="s">
        <v>1876</v>
      </c>
      <c r="DA470" s="445" t="str">
        <f>IFERROR(IF(AZ470=TRUE,corval(CO470,CV470),CO470),CZ470)</f>
        <v/>
      </c>
      <c r="DB470" s="205" t="b">
        <f t="shared" si="441"/>
        <v>0</v>
      </c>
      <c r="DC470" s="205" t="b">
        <f t="shared" si="442"/>
        <v>1</v>
      </c>
      <c r="DD470" s="205" t="b">
        <f t="shared" si="443"/>
        <v>1</v>
      </c>
      <c r="DE470" s="446" t="str">
        <f t="shared" si="444"/>
        <v/>
      </c>
      <c r="DG470" s="208" t="str">
        <f t="shared" si="445"/>
        <v/>
      </c>
      <c r="DH470" s="208">
        <f t="shared" si="446"/>
        <v>0</v>
      </c>
      <c r="DI470" s="205" t="e">
        <f t="shared" si="447"/>
        <v>#VALUE!</v>
      </c>
      <c r="DJ470" s="205" t="e">
        <f t="shared" si="448"/>
        <v>#VALUE!</v>
      </c>
      <c r="DK470" s="205" t="e">
        <f t="shared" si="449"/>
        <v>#VALUE!</v>
      </c>
      <c r="DM470" s="208">
        <f t="shared" si="450"/>
        <v>0</v>
      </c>
      <c r="DN470" s="208">
        <f t="shared" si="451"/>
        <v>0</v>
      </c>
      <c r="DO470" s="205">
        <f t="shared" si="452"/>
        <v>75</v>
      </c>
      <c r="DP470" s="205">
        <f t="shared" si="453"/>
        <v>0</v>
      </c>
      <c r="DQ470" s="446" t="e">
        <f t="shared" ca="1" si="454"/>
        <v>#NAME?</v>
      </c>
      <c r="DR470" s="446" t="e">
        <f t="shared" ca="1" si="455"/>
        <v>#NAME?</v>
      </c>
      <c r="DT470" s="208">
        <f t="shared" si="456"/>
        <v>0</v>
      </c>
      <c r="DU470" s="446" t="e">
        <f t="shared" ca="1" si="457"/>
        <v>#NAME?</v>
      </c>
      <c r="DV470" s="446" t="e">
        <f t="shared" ca="1" si="458"/>
        <v>#NAME?</v>
      </c>
    </row>
    <row r="471" spans="1:126" ht="15.75" x14ac:dyDescent="0.25">
      <c r="A471" s="448" t="str">
        <f>IFERROR(ROUNDUP(IF(OR(N471="PIPAY450",N471="PIPAY900"),MRIt(J471,M471,V471,N471),IF(N471="PIOGFCPAY450",MAX(60,(0.3*J471)+35),"")),1),"")</f>
        <v/>
      </c>
      <c r="B471" s="413">
        <v>449</v>
      </c>
      <c r="C471" s="414"/>
      <c r="D471" s="449"/>
      <c r="E471" s="416" t="str">
        <f>IF('EXIST IP'!A450="","",'EXIST IP'!A450)</f>
        <v/>
      </c>
      <c r="F471" s="450" t="str">
        <f>IF('EXIST IP'!B450="","",'EXIST IP'!B450)</f>
        <v/>
      </c>
      <c r="G471" s="450" t="str">
        <f>IF('EXIST IP'!C450="","",'EXIST IP'!C450)</f>
        <v/>
      </c>
      <c r="H471" s="418" t="str">
        <f>IF('EXIST IP'!D450="","",'EXIST IP'!D450)</f>
        <v/>
      </c>
      <c r="I471" s="451" t="str">
        <f>IF(BASELINE!D450="","",BASELINE!D450)</f>
        <v/>
      </c>
      <c r="J471" s="420"/>
      <c r="K471" s="421"/>
      <c r="L471" s="422" t="str">
        <f>IF(FINAL!D450=0,"",FINAL!D450)</f>
        <v/>
      </c>
      <c r="M471" s="421"/>
      <c r="N471" s="421"/>
      <c r="O471" s="421"/>
      <c r="P471" s="423" t="str">
        <f t="shared" si="422"/>
        <v/>
      </c>
      <c r="Q471" s="424" t="str">
        <f t="shared" si="423"/>
        <v/>
      </c>
      <c r="R471" s="456"/>
      <c r="S471" s="452" t="str">
        <f t="shared" si="459"/>
        <v/>
      </c>
      <c r="T471" s="427" t="str">
        <f>IF(OR(BASELINE!I450&gt;BASELINE!J450,FINAL!I450&gt;FINAL!J450),"M.D.","")</f>
        <v/>
      </c>
      <c r="U471" s="428" t="str">
        <f t="shared" si="424"/>
        <v/>
      </c>
      <c r="V471" s="429" t="str">
        <f t="shared" si="425"/>
        <v/>
      </c>
      <c r="W471" s="429" t="str">
        <f t="shared" si="426"/>
        <v/>
      </c>
      <c r="X471" s="430" t="str">
        <f t="shared" si="460"/>
        <v/>
      </c>
      <c r="Y471" s="429" t="str">
        <f t="shared" si="461"/>
        <v/>
      </c>
      <c r="Z471" s="429" t="str">
        <f t="shared" si="462"/>
        <v/>
      </c>
      <c r="AA471" s="429" t="str">
        <f t="shared" si="463"/>
        <v/>
      </c>
      <c r="AB471" s="429" t="str">
        <f t="shared" si="464"/>
        <v/>
      </c>
      <c r="AC471" s="429" t="str">
        <f t="shared" si="465"/>
        <v/>
      </c>
      <c r="AD471" s="429" t="str">
        <f t="shared" si="466"/>
        <v/>
      </c>
      <c r="AE471" s="429" t="str">
        <f t="shared" si="427"/>
        <v/>
      </c>
      <c r="AF471" s="429" t="str">
        <f t="shared" ref="AF471:AF522" si="477">IF(F471="","",ROUND(IF(endpm&gt;begpm,AE471+G471/5280,IF(endpm&lt;begpm,AE471-G471/5280,"error")),2))</f>
        <v/>
      </c>
      <c r="AG471" s="429" t="str">
        <f t="shared" si="467"/>
        <v/>
      </c>
      <c r="AH471" s="429" t="str">
        <f t="shared" si="468"/>
        <v/>
      </c>
      <c r="AI471" s="431" t="str">
        <f t="shared" ref="AI471:AI522" si="478">IF(CC471="","",bidprice)</f>
        <v/>
      </c>
      <c r="AJ471" s="429" t="str">
        <f t="shared" si="428"/>
        <v/>
      </c>
      <c r="AK471" s="429" t="str">
        <f t="shared" si="429"/>
        <v/>
      </c>
      <c r="AL471" s="429" t="str">
        <f t="shared" si="430"/>
        <v/>
      </c>
      <c r="AM471" s="429" t="str">
        <f t="shared" si="431"/>
        <v/>
      </c>
      <c r="AN471" s="432"/>
      <c r="AO471" s="432"/>
      <c r="AP471" s="205"/>
      <c r="AQ471" s="205"/>
      <c r="AR471" s="205"/>
      <c r="AS471" s="205"/>
      <c r="AT471" s="205"/>
      <c r="AU471" s="205"/>
      <c r="AV471" s="205"/>
      <c r="AW471" s="205"/>
      <c r="AX471" s="205"/>
      <c r="AY471" s="205"/>
      <c r="AZ471" s="432"/>
      <c r="BU471" s="152">
        <v>449</v>
      </c>
      <c r="BV471" s="433" t="str">
        <f t="shared" ref="BV471:BV522" si="479">E471</f>
        <v/>
      </c>
      <c r="BW471" s="433" t="str">
        <f t="shared" ref="BW471:BW522" si="480">F471</f>
        <v/>
      </c>
      <c r="BX471" s="434" t="str">
        <f t="shared" ref="BX471:BX522" si="481">G471</f>
        <v/>
      </c>
      <c r="BY471" s="205" t="str">
        <f t="shared" si="469"/>
        <v/>
      </c>
      <c r="BZ471" s="205" t="str">
        <f t="shared" si="470"/>
        <v/>
      </c>
      <c r="CA471" s="207" t="str">
        <f t="shared" si="471"/>
        <v/>
      </c>
      <c r="CB471" s="453" t="str">
        <f>IF(BY471="","",COUNTIF(BY$23:BY470,"&lt;1")+1)</f>
        <v/>
      </c>
      <c r="CC471" s="205" t="str">
        <f t="shared" si="472"/>
        <v/>
      </c>
      <c r="CD471" s="436" t="str">
        <f t="shared" si="473"/>
        <v/>
      </c>
      <c r="CE471" s="433" t="str">
        <f t="shared" si="476"/>
        <v/>
      </c>
      <c r="CF471" s="438" t="str">
        <f t="shared" si="474"/>
        <v/>
      </c>
      <c r="CG471" s="433" t="str">
        <f t="shared" si="475"/>
        <v/>
      </c>
      <c r="CH471" s="439"/>
      <c r="CI471" s="205" t="str">
        <f t="shared" si="432"/>
        <v/>
      </c>
      <c r="CJ471" s="205" t="str">
        <f t="shared" si="433"/>
        <v/>
      </c>
      <c r="CK471" s="205" t="str">
        <f>IF(OR(N471="PIPAY450",N471="PIPAY900"),MRIt(J471,M471,V471,N471),IF(N471="OGFConNEW",MRIt(H471,M471,V471,N471),IF(N471="PIOGFCPAY450",MAX(60,(0.3*J471)+35),"")))</f>
        <v/>
      </c>
      <c r="CL471" s="205" t="str">
        <f t="shared" si="434"/>
        <v/>
      </c>
      <c r="CM471" s="208">
        <f t="shared" si="435"/>
        <v>0</v>
      </c>
      <c r="CN471" s="440" t="str">
        <f>IFERROR(IF(N471="60PAY900",ADJ60x(CM471),IF(N471="75PAY450",ADJ75x(CM471),IF(N471="PIPAY900",ADJPoTthick(CM471,CL471),IF(N471="PIPAY450",ADJPoTthin(CM471,CL471),IF(N471="OGFConNEW",ADJPoTogfc(CL471),""))))),"must corr")</f>
        <v/>
      </c>
      <c r="CO471" s="441" t="str">
        <f t="shared" si="436"/>
        <v/>
      </c>
      <c r="CQ471" s="205" t="str">
        <f t="shared" si="437"/>
        <v/>
      </c>
      <c r="CR471" s="205" t="str">
        <f>IF(OR(N471="PIPAY450",N471="PIPAY900",N471="PIOGFCPAY450",N471="75OGFCPAY450"),MRIt(J471,M471,V471,N471),IF(N471="OGFConNEW",MRIt(H471,M471,V471,N471),""))</f>
        <v/>
      </c>
      <c r="CS471" s="205" t="str">
        <f t="shared" si="438"/>
        <v/>
      </c>
      <c r="CT471" s="208" t="str">
        <f t="shared" si="439"/>
        <v/>
      </c>
      <c r="CU471" s="440" t="str">
        <f>IFERROR(IF(N471="60PAY900",ADJ60x(CT471),IF(N471="75PAY450",ADJ75x(CT471),IF(N471="PIPAY900",ADJPoTthick(CT471,CS471),IF(N471="PIPAY450",ADJPoTthin(CT471,CS471),IF(N471="OGFConNEW",ADJPoTogfc(CS471),""))))),"must corr")</f>
        <v/>
      </c>
      <c r="CV471" s="442" t="str">
        <f t="shared" si="440"/>
        <v/>
      </c>
      <c r="CW471" s="443"/>
      <c r="CY471" s="207"/>
      <c r="CZ471" s="444" t="s">
        <v>1876</v>
      </c>
      <c r="DA471" s="445" t="str">
        <f>IFERROR(IF(AZ471=TRUE,corval(CO471,CV471),CO471),CZ471)</f>
        <v/>
      </c>
      <c r="DB471" s="205" t="b">
        <f t="shared" si="441"/>
        <v>0</v>
      </c>
      <c r="DC471" s="205" t="b">
        <f t="shared" si="442"/>
        <v>1</v>
      </c>
      <c r="DD471" s="205" t="b">
        <f t="shared" si="443"/>
        <v>1</v>
      </c>
      <c r="DE471" s="446" t="str">
        <f t="shared" si="444"/>
        <v/>
      </c>
      <c r="DG471" s="208" t="str">
        <f t="shared" si="445"/>
        <v/>
      </c>
      <c r="DH471" s="208">
        <f t="shared" si="446"/>
        <v>0</v>
      </c>
      <c r="DI471" s="205" t="e">
        <f t="shared" si="447"/>
        <v>#VALUE!</v>
      </c>
      <c r="DJ471" s="205" t="e">
        <f t="shared" si="448"/>
        <v>#VALUE!</v>
      </c>
      <c r="DK471" s="205" t="e">
        <f t="shared" si="449"/>
        <v>#VALUE!</v>
      </c>
      <c r="DM471" s="208">
        <f t="shared" si="450"/>
        <v>0</v>
      </c>
      <c r="DN471" s="208">
        <f t="shared" si="451"/>
        <v>0</v>
      </c>
      <c r="DO471" s="205">
        <f t="shared" si="452"/>
        <v>75</v>
      </c>
      <c r="DP471" s="205">
        <f t="shared" si="453"/>
        <v>0</v>
      </c>
      <c r="DQ471" s="446" t="e">
        <f t="shared" ca="1" si="454"/>
        <v>#NAME?</v>
      </c>
      <c r="DR471" s="446" t="e">
        <f t="shared" ca="1" si="455"/>
        <v>#NAME?</v>
      </c>
      <c r="DT471" s="208">
        <f t="shared" si="456"/>
        <v>0</v>
      </c>
      <c r="DU471" s="446" t="e">
        <f t="shared" ca="1" si="457"/>
        <v>#NAME?</v>
      </c>
      <c r="DV471" s="446" t="e">
        <f t="shared" ca="1" si="458"/>
        <v>#NAME?</v>
      </c>
    </row>
    <row r="472" spans="1:126" ht="16.5" thickBot="1" x14ac:dyDescent="0.3">
      <c r="A472" s="448" t="str">
        <f>IFERROR(ROUNDUP(IF(OR(N472="PIPAY450",N472="PIPAY900"),MRIt(J472,M472,V472,N472),IF(N472="PIOGFCPAY450",MAX(60,(0.3*J472)+35),"")),1),"")</f>
        <v/>
      </c>
      <c r="B472" s="413">
        <v>450</v>
      </c>
      <c r="C472" s="414"/>
      <c r="D472" s="449"/>
      <c r="E472" s="457" t="str">
        <f>IF('EXIST IP'!A451="","",'EXIST IP'!A451)</f>
        <v/>
      </c>
      <c r="F472" s="458" t="str">
        <f>IF('EXIST IP'!B451="","",'EXIST IP'!B451)</f>
        <v/>
      </c>
      <c r="G472" s="458" t="str">
        <f>IF('EXIST IP'!C451="","",'EXIST IP'!C451)</f>
        <v/>
      </c>
      <c r="H472" s="459" t="str">
        <f>IF('EXIST IP'!D451="","",'EXIST IP'!D451)</f>
        <v/>
      </c>
      <c r="I472" s="460" t="str">
        <f>IF(BASELINE!D451="","",BASELINE!D451)</f>
        <v/>
      </c>
      <c r="J472" s="420"/>
      <c r="K472" s="421"/>
      <c r="L472" s="422" t="str">
        <f>IF(FINAL!D451=0,"",FINAL!D451)</f>
        <v/>
      </c>
      <c r="M472" s="421"/>
      <c r="N472" s="421"/>
      <c r="O472" s="421"/>
      <c r="P472" s="423" t="str">
        <f t="shared" ref="P472:P522" si="482">IFERROR(IF(AND(H472="",L472&lt;&gt;""),"must corr",IF(AND(H472&lt;&gt;"",L472=""),"must corr",IF(AND(M472&lt;&gt;"",L472=""),"must corr", IF(AND(L472&gt;60,(L472/H472)&gt;0.6),"must corr","")))),"")</f>
        <v/>
      </c>
      <c r="Q472" s="424" t="str">
        <f t="shared" ref="Q472:Q522" si="483">IFERROR(MAX(60,0.6*H472),"")</f>
        <v/>
      </c>
      <c r="R472" s="456"/>
      <c r="S472" s="452" t="str">
        <f t="shared" si="459"/>
        <v/>
      </c>
      <c r="T472" s="427" t="str">
        <f>IF(OR(BASELINE!I451&gt;BASELINE!J451,FINAL!I451&gt;FINAL!J451),"M.D.","")</f>
        <v/>
      </c>
      <c r="U472" s="428" t="str">
        <f t="shared" ref="U472:U522" si="484">IF(G472="","","GrExistCnc")</f>
        <v/>
      </c>
      <c r="V472" s="429" t="str">
        <f t="shared" ref="V472:V522" si="485">IF(G472="","","n/a")</f>
        <v/>
      </c>
      <c r="W472" s="429" t="str">
        <f t="shared" ref="W472:W522" si="486">IF(G472="","","n/a")</f>
        <v/>
      </c>
      <c r="X472" s="430" t="str">
        <f t="shared" si="460"/>
        <v/>
      </c>
      <c r="Y472" s="429" t="str">
        <f t="shared" si="461"/>
        <v/>
      </c>
      <c r="Z472" s="429" t="str">
        <f t="shared" si="462"/>
        <v/>
      </c>
      <c r="AA472" s="429" t="str">
        <f t="shared" si="463"/>
        <v/>
      </c>
      <c r="AB472" s="429" t="str">
        <f t="shared" si="464"/>
        <v/>
      </c>
      <c r="AC472" s="429" t="str">
        <f t="shared" si="465"/>
        <v/>
      </c>
      <c r="AD472" s="429" t="str">
        <f t="shared" si="466"/>
        <v/>
      </c>
      <c r="AE472" s="429" t="str">
        <f t="shared" ref="AE472:AE522" si="487">IF(E472="","",ROUND(IF(endpm&gt;begpm,begpm+ABS(E472-begsta)/5280,IF(endpm&lt;begpm,begpm-ABS(E472-begsta)/5280,"error")),2))</f>
        <v/>
      </c>
      <c r="AF472" s="429" t="str">
        <f t="shared" si="477"/>
        <v/>
      </c>
      <c r="AG472" s="429" t="str">
        <f t="shared" si="467"/>
        <v/>
      </c>
      <c r="AH472" s="429" t="str">
        <f t="shared" si="468"/>
        <v/>
      </c>
      <c r="AI472" s="431" t="str">
        <f t="shared" si="478"/>
        <v/>
      </c>
      <c r="AJ472" s="429" t="str">
        <f t="shared" ref="AJ472:AJ522" si="488">IF(G472="","","n/a")</f>
        <v/>
      </c>
      <c r="AK472" s="429" t="str">
        <f t="shared" ref="AK472:AK522" si="489">IF(G472="","","n/a")</f>
        <v/>
      </c>
      <c r="AL472" s="429" t="str">
        <f t="shared" ref="AL472:AL522" si="490">IF(G472="","","n/a")</f>
        <v/>
      </c>
      <c r="AM472" s="429" t="str">
        <f t="shared" ref="AM472:AM522" si="491">IF(G472="","","n/a")</f>
        <v/>
      </c>
      <c r="AN472" s="432"/>
      <c r="AO472" s="432"/>
      <c r="AP472" s="205"/>
      <c r="AQ472" s="205"/>
      <c r="AR472" s="205"/>
      <c r="AS472" s="205"/>
      <c r="AT472" s="205"/>
      <c r="AU472" s="205"/>
      <c r="AV472" s="205"/>
      <c r="AW472" s="205"/>
      <c r="AX472" s="205"/>
      <c r="AY472" s="205"/>
      <c r="AZ472" s="432"/>
      <c r="BU472" s="152">
        <v>450</v>
      </c>
      <c r="BV472" s="433" t="str">
        <f t="shared" si="479"/>
        <v/>
      </c>
      <c r="BW472" s="433" t="str">
        <f t="shared" si="480"/>
        <v/>
      </c>
      <c r="BX472" s="434" t="str">
        <f t="shared" si="481"/>
        <v/>
      </c>
      <c r="BY472" s="205" t="str">
        <f t="shared" si="469"/>
        <v/>
      </c>
      <c r="BZ472" s="205" t="str">
        <f t="shared" si="470"/>
        <v/>
      </c>
      <c r="CA472" s="207" t="str">
        <f t="shared" si="471"/>
        <v/>
      </c>
      <c r="CB472" s="453" t="str">
        <f>IF(BY472="","",COUNTIF(BY$23:BY471,"&lt;1")+1)</f>
        <v/>
      </c>
      <c r="CC472" s="205" t="str">
        <f t="shared" si="472"/>
        <v/>
      </c>
      <c r="CD472" s="436" t="str">
        <f t="shared" si="473"/>
        <v/>
      </c>
      <c r="CE472" s="433" t="str">
        <f t="shared" si="476"/>
        <v/>
      </c>
      <c r="CF472" s="438" t="str">
        <f t="shared" si="474"/>
        <v/>
      </c>
      <c r="CG472" s="433" t="str">
        <f t="shared" si="475"/>
        <v/>
      </c>
      <c r="CH472" s="439"/>
      <c r="CI472" s="205" t="str">
        <f t="shared" ref="CI472:CI522" si="492">IF(CK472="","",IF(N472="PIPAY450",ROUNDDOWN(MAX(75,1.25*CK472),1),IF(OR(N472="PIPAY900",N472="PIOGFCPAY450"),ROUNDDOWN(MAX(60,1.25*CK472),1),"")))</f>
        <v/>
      </c>
      <c r="CJ472" s="205" t="str">
        <f t="shared" ref="CJ472:CJ522" si="493">IF(CK472="","",IF(ROUNDDOWN(MAX(160,CK472*2.1),0)=160,"",ROUNDDOWN(MAX(160,CK472*2.1),0)))</f>
        <v/>
      </c>
      <c r="CK472" s="205" t="str">
        <f>IF(OR(N472="PIPAY450",N472="PIPAY900"),MRIt(J472,M472,V472,N472),IF(N472="OGFConNEW",MRIt(H472,M472,V472,N472),IF(N472="PIOGFCPAY450",MAX(60,(0.3*J472)+35),"")))</f>
        <v/>
      </c>
      <c r="CL472" s="205" t="str">
        <f t="shared" ref="CL472:CL522" si="494">IF(CK472="","",K472/CK472)</f>
        <v/>
      </c>
      <c r="CM472" s="208">
        <f t="shared" ref="CM472:CM522" si="495">K472</f>
        <v>0</v>
      </c>
      <c r="CN472" s="440" t="str">
        <f>IFERROR(IF(N472="60PAY900",ADJ60x(CM472),IF(N472="75PAY450",ADJ75x(CM472),IF(N472="PIPAY900",ADJPoTthick(CM472,CL472),IF(N472="PIPAY450",ADJPoTthin(CM472,CL472),IF(N472="OGFConNEW",ADJPoTogfc(CL472),""))))),"must corr")</f>
        <v/>
      </c>
      <c r="CO472" s="441" t="str">
        <f t="shared" ref="CO472:CO522" si="496">IFERROR(IF(G472&lt;264,0,IF(CN472="must corr","must corr",(CN472*G472/528))),"")</f>
        <v/>
      </c>
      <c r="CQ472" s="205" t="str">
        <f t="shared" ref="CQ472:CQ522" si="497">IF(CR472="","",CR472*2.1)</f>
        <v/>
      </c>
      <c r="CR472" s="205" t="str">
        <f>IF(OR(N472="PIPAY450",N472="PIPAY900",N472="PIOGFCPAY450",N472="75OGFCPAY450"),MRIt(J472,M472,V472,N472),IF(N472="OGFConNEW",MRIt(H472,M472,V472,N472),""))</f>
        <v/>
      </c>
      <c r="CS472" s="205" t="str">
        <f t="shared" ref="CS472:CS522" si="498">IF(CR472="","",L472/CR472)</f>
        <v/>
      </c>
      <c r="CT472" s="208" t="str">
        <f t="shared" ref="CT472:CT522" si="499">L472</f>
        <v/>
      </c>
      <c r="CU472" s="440" t="str">
        <f>IFERROR(IF(N472="60PAY900",ADJ60x(CT472),IF(N472="75PAY450",ADJ75x(CT472),IF(N472="PIPAY900",ADJPoTthick(CT472,CS472),IF(N472="PIPAY450",ADJPoTthin(CT472,CS472),IF(N472="OGFConNEW",ADJPoTogfc(CS472),""))))),"must corr")</f>
        <v/>
      </c>
      <c r="CV472" s="442" t="str">
        <f t="shared" ref="CV472:CV522" si="500">IFERROR(IF(G472&lt;264,0,IF(CU472="must corr","must corr",(CU472*G472/528))),"")</f>
        <v/>
      </c>
      <c r="CW472" s="443"/>
      <c r="CY472" s="207"/>
      <c r="CZ472" s="444" t="s">
        <v>1876</v>
      </c>
      <c r="DA472" s="445" t="str">
        <f>IFERROR(IF(AZ472=TRUE,corval(CO472,CV472),CO472),CZ472)</f>
        <v/>
      </c>
      <c r="DB472" s="205" t="b">
        <f t="shared" ref="DB472:DB522" si="501">R472&lt;&gt;""</f>
        <v>0</v>
      </c>
      <c r="DC472" s="205" t="b">
        <f t="shared" ref="DC472:DC522" si="502">R472=0</f>
        <v>1</v>
      </c>
      <c r="DD472" s="205" t="b">
        <f t="shared" ref="DD472:DD522" si="503">P472&lt;&gt;"must corr"</f>
        <v>1</v>
      </c>
      <c r="DE472" s="446" t="str">
        <f t="shared" ref="DE472:DE522" si="504">IF(AND(DB472=TRUE,DC472=TRUE,DD472=TRUE),DA472,"")</f>
        <v/>
      </c>
      <c r="DG472" s="208" t="str">
        <f t="shared" ref="DG472:DG522" si="505">H472</f>
        <v/>
      </c>
      <c r="DH472" s="208">
        <f t="shared" ref="DH472:DH522" si="506">K472</f>
        <v>0</v>
      </c>
      <c r="DI472" s="205" t="e">
        <f t="shared" ref="DI472:DI522" si="507">ROUND(100*DH472/DG472,1)</f>
        <v>#VALUE!</v>
      </c>
      <c r="DJ472" s="205" t="e">
        <f t="shared" ref="DJ472:DJ522" si="508">IF(DI472&lt;100,0,(DI472-100)*(-100))</f>
        <v>#VALUE!</v>
      </c>
      <c r="DK472" s="205" t="e">
        <f t="shared" ref="DK472:DK522" si="509">IF(G472&lt;264,0,DJ472*G472/528)</f>
        <v>#VALUE!</v>
      </c>
      <c r="DM472" s="208">
        <f t="shared" ref="DM472:DM522" si="510">J472</f>
        <v>0</v>
      </c>
      <c r="DN472" s="208">
        <f t="shared" ref="DN472:DN522" si="511">K472</f>
        <v>0</v>
      </c>
      <c r="DO472" s="205">
        <f t="shared" ref="DO472:DO522" si="512">MAX(75,0.3*DM472+35)</f>
        <v>75</v>
      </c>
      <c r="DP472" s="205">
        <f t="shared" ref="DP472:DP522" si="513">ROUND(DN472/DO472,3)</f>
        <v>0</v>
      </c>
      <c r="DQ472" s="446" t="e">
        <f t="shared" ref="DQ472:DQ522" ca="1" si="514">ADJPIOGFC(DN472,DP472)</f>
        <v>#NAME?</v>
      </c>
      <c r="DR472" s="446" t="e">
        <f t="shared" ref="DR472:DR522" ca="1" si="515">IF(G472&lt;264,0,DQ472*G472/528)</f>
        <v>#NAME?</v>
      </c>
      <c r="DT472" s="208">
        <f t="shared" ref="DT472:DT522" si="516">K472</f>
        <v>0</v>
      </c>
      <c r="DU472" s="446" t="e">
        <f t="shared" ref="DU472:DU522" ca="1" si="517">ADJ75OGFC(DT472)</f>
        <v>#NAME?</v>
      </c>
      <c r="DV472" s="446" t="e">
        <f t="shared" ref="DV472:DV522" ca="1" si="518">IF(G472&lt;264,0,DU472*G472/528)</f>
        <v>#NAME?</v>
      </c>
    </row>
    <row r="473" spans="1:126" ht="15" customHeight="1" x14ac:dyDescent="0.25">
      <c r="A473" s="448" t="str">
        <f>IFERROR(ROUNDUP(IF(OR(N473="PIPAY450",N473="PIPAY900"),MRIt(J473,M473,V473,N473),IF(N473="PIOGFCPAY450",MAX(60,(0.3*J473)+35),"")),1),"")</f>
        <v/>
      </c>
      <c r="B473" s="413">
        <v>451</v>
      </c>
      <c r="C473" s="414"/>
      <c r="D473" s="449"/>
      <c r="E473" s="416" t="str">
        <f>IF('EXIST IP'!A452="","",'EXIST IP'!A452)</f>
        <v/>
      </c>
      <c r="F473" s="450" t="str">
        <f>IF('EXIST IP'!B452="","",'EXIST IP'!B452)</f>
        <v/>
      </c>
      <c r="G473" s="450" t="str">
        <f>IF('EXIST IP'!C452="","",'EXIST IP'!C452)</f>
        <v/>
      </c>
      <c r="H473" s="418" t="str">
        <f>IF('EXIST IP'!D452="","",'EXIST IP'!D452)</f>
        <v/>
      </c>
      <c r="I473" s="451" t="str">
        <f>IF(BASELINE!D452="","",BASELINE!D452)</f>
        <v/>
      </c>
      <c r="J473" s="420"/>
      <c r="K473" s="421"/>
      <c r="L473" s="422" t="str">
        <f>IF(FINAL!D452=0,"",FINAL!D452)</f>
        <v/>
      </c>
      <c r="M473" s="421"/>
      <c r="N473" s="421"/>
      <c r="O473" s="421"/>
      <c r="P473" s="423" t="str">
        <f t="shared" si="482"/>
        <v/>
      </c>
      <c r="Q473" s="424" t="str">
        <f t="shared" si="483"/>
        <v/>
      </c>
      <c r="R473" s="456"/>
      <c r="S473" s="452" t="str">
        <f t="shared" si="459"/>
        <v/>
      </c>
      <c r="T473" s="427" t="str">
        <f>IF(OR(BASELINE!I452&gt;BASELINE!J452,FINAL!I452&gt;FINAL!J452),"M.D.","")</f>
        <v/>
      </c>
      <c r="U473" s="428" t="str">
        <f t="shared" si="484"/>
        <v/>
      </c>
      <c r="V473" s="429" t="str">
        <f t="shared" si="485"/>
        <v/>
      </c>
      <c r="W473" s="429" t="str">
        <f t="shared" si="486"/>
        <v/>
      </c>
      <c r="X473" s="430" t="str">
        <f t="shared" si="460"/>
        <v/>
      </c>
      <c r="Y473" s="429" t="str">
        <f t="shared" si="461"/>
        <v/>
      </c>
      <c r="Z473" s="429" t="str">
        <f t="shared" si="462"/>
        <v/>
      </c>
      <c r="AA473" s="429" t="str">
        <f t="shared" si="463"/>
        <v/>
      </c>
      <c r="AB473" s="429" t="str">
        <f t="shared" si="464"/>
        <v/>
      </c>
      <c r="AC473" s="429" t="str">
        <f t="shared" si="465"/>
        <v/>
      </c>
      <c r="AD473" s="429" t="str">
        <f t="shared" si="466"/>
        <v/>
      </c>
      <c r="AE473" s="429" t="str">
        <f t="shared" si="487"/>
        <v/>
      </c>
      <c r="AF473" s="429" t="str">
        <f t="shared" si="477"/>
        <v/>
      </c>
      <c r="AG473" s="429" t="str">
        <f t="shared" si="467"/>
        <v/>
      </c>
      <c r="AH473" s="429" t="str">
        <f t="shared" si="468"/>
        <v/>
      </c>
      <c r="AI473" s="431" t="str">
        <f t="shared" si="478"/>
        <v/>
      </c>
      <c r="AJ473" s="429" t="str">
        <f t="shared" si="488"/>
        <v/>
      </c>
      <c r="AK473" s="429" t="str">
        <f t="shared" si="489"/>
        <v/>
      </c>
      <c r="AL473" s="429" t="str">
        <f t="shared" si="490"/>
        <v/>
      </c>
      <c r="AM473" s="429" t="str">
        <f t="shared" si="491"/>
        <v/>
      </c>
      <c r="AN473" s="432"/>
      <c r="AO473" s="432"/>
      <c r="AP473" s="205"/>
      <c r="AQ473" s="205"/>
      <c r="AR473" s="205"/>
      <c r="AS473" s="205"/>
      <c r="AT473" s="205"/>
      <c r="AU473" s="205"/>
      <c r="AV473" s="205"/>
      <c r="AW473" s="205"/>
      <c r="AX473" s="205"/>
      <c r="AY473" s="205"/>
      <c r="AZ473" s="432"/>
      <c r="BU473" s="152">
        <v>451</v>
      </c>
      <c r="BV473" s="433" t="str">
        <f t="shared" si="479"/>
        <v/>
      </c>
      <c r="BW473" s="433" t="str">
        <f t="shared" si="480"/>
        <v/>
      </c>
      <c r="BX473" s="434" t="str">
        <f t="shared" si="481"/>
        <v/>
      </c>
      <c r="BY473" s="205" t="str">
        <f t="shared" si="469"/>
        <v/>
      </c>
      <c r="BZ473" s="205" t="str">
        <f t="shared" si="470"/>
        <v/>
      </c>
      <c r="CA473" s="207" t="str">
        <f t="shared" si="471"/>
        <v/>
      </c>
      <c r="CB473" s="453" t="str">
        <f>IF(BY473="","",COUNTIF(BY$23:BY472,"&lt;1")+1)</f>
        <v/>
      </c>
      <c r="CC473" s="205" t="str">
        <f t="shared" si="472"/>
        <v/>
      </c>
      <c r="CD473" s="436" t="str">
        <f t="shared" si="473"/>
        <v/>
      </c>
      <c r="CE473" s="433" t="str">
        <f t="shared" si="476"/>
        <v/>
      </c>
      <c r="CF473" s="438" t="str">
        <f t="shared" si="474"/>
        <v/>
      </c>
      <c r="CG473" s="433" t="str">
        <f t="shared" si="475"/>
        <v/>
      </c>
      <c r="CH473" s="439"/>
      <c r="CI473" s="205" t="str">
        <f t="shared" si="492"/>
        <v/>
      </c>
      <c r="CJ473" s="205" t="str">
        <f t="shared" si="493"/>
        <v/>
      </c>
      <c r="CK473" s="205" t="str">
        <f>IF(OR(N473="PIPAY450",N473="PIPAY900"),MRIt(J473,M473,V473,N473),IF(N473="OGFConNEW",MRIt(H473,M473,V473,N473),IF(N473="PIOGFCPAY450",MAX(60,(0.3*J473)+35),"")))</f>
        <v/>
      </c>
      <c r="CL473" s="205" t="str">
        <f t="shared" si="494"/>
        <v/>
      </c>
      <c r="CM473" s="208">
        <f t="shared" si="495"/>
        <v>0</v>
      </c>
      <c r="CN473" s="440" t="str">
        <f>IFERROR(IF(N473="60PAY900",ADJ60x(CM473),IF(N473="75PAY450",ADJ75x(CM473),IF(N473="PIPAY900",ADJPoTthick(CM473,CL473),IF(N473="PIPAY450",ADJPoTthin(CM473,CL473),IF(N473="OGFConNEW",ADJPoTogfc(CL473),""))))),"must corr")</f>
        <v/>
      </c>
      <c r="CO473" s="441" t="str">
        <f t="shared" si="496"/>
        <v/>
      </c>
      <c r="CQ473" s="205" t="str">
        <f t="shared" si="497"/>
        <v/>
      </c>
      <c r="CR473" s="205" t="str">
        <f>IF(OR(N473="PIPAY450",N473="PIPAY900",N473="PIOGFCPAY450",N473="75OGFCPAY450"),MRIt(J473,M473,V473,N473),IF(N473="OGFConNEW",MRIt(H473,M473,V473,N473),""))</f>
        <v/>
      </c>
      <c r="CS473" s="205" t="str">
        <f t="shared" si="498"/>
        <v/>
      </c>
      <c r="CT473" s="208" t="str">
        <f t="shared" si="499"/>
        <v/>
      </c>
      <c r="CU473" s="440" t="str">
        <f>IFERROR(IF(N473="60PAY900",ADJ60x(CT473),IF(N473="75PAY450",ADJ75x(CT473),IF(N473="PIPAY900",ADJPoTthick(CT473,CS473),IF(N473="PIPAY450",ADJPoTthin(CT473,CS473),IF(N473="OGFConNEW",ADJPoTogfc(CS473),""))))),"must corr")</f>
        <v/>
      </c>
      <c r="CV473" s="442" t="str">
        <f t="shared" si="500"/>
        <v/>
      </c>
      <c r="CW473" s="443"/>
      <c r="CY473" s="207"/>
      <c r="CZ473" s="444" t="s">
        <v>1876</v>
      </c>
      <c r="DA473" s="445" t="str">
        <f>IFERROR(IF(AZ473=TRUE,corval(CO473,CV473),CO473),CZ473)</f>
        <v/>
      </c>
      <c r="DB473" s="205" t="b">
        <f t="shared" si="501"/>
        <v>0</v>
      </c>
      <c r="DC473" s="205" t="b">
        <f t="shared" si="502"/>
        <v>1</v>
      </c>
      <c r="DD473" s="205" t="b">
        <f t="shared" si="503"/>
        <v>1</v>
      </c>
      <c r="DE473" s="446" t="str">
        <f t="shared" si="504"/>
        <v/>
      </c>
      <c r="DG473" s="208" t="str">
        <f t="shared" si="505"/>
        <v/>
      </c>
      <c r="DH473" s="208">
        <f t="shared" si="506"/>
        <v>0</v>
      </c>
      <c r="DI473" s="205" t="e">
        <f t="shared" si="507"/>
        <v>#VALUE!</v>
      </c>
      <c r="DJ473" s="205" t="e">
        <f t="shared" si="508"/>
        <v>#VALUE!</v>
      </c>
      <c r="DK473" s="205" t="e">
        <f t="shared" si="509"/>
        <v>#VALUE!</v>
      </c>
      <c r="DM473" s="208">
        <f t="shared" si="510"/>
        <v>0</v>
      </c>
      <c r="DN473" s="208">
        <f t="shared" si="511"/>
        <v>0</v>
      </c>
      <c r="DO473" s="205">
        <f t="shared" si="512"/>
        <v>75</v>
      </c>
      <c r="DP473" s="205">
        <f t="shared" si="513"/>
        <v>0</v>
      </c>
      <c r="DQ473" s="446" t="e">
        <f t="shared" ca="1" si="514"/>
        <v>#NAME?</v>
      </c>
      <c r="DR473" s="446" t="e">
        <f t="shared" ca="1" si="515"/>
        <v>#NAME?</v>
      </c>
      <c r="DT473" s="208">
        <f t="shared" si="516"/>
        <v>0</v>
      </c>
      <c r="DU473" s="446" t="e">
        <f t="shared" ca="1" si="517"/>
        <v>#NAME?</v>
      </c>
      <c r="DV473" s="446" t="e">
        <f t="shared" ca="1" si="518"/>
        <v>#NAME?</v>
      </c>
    </row>
    <row r="474" spans="1:126" ht="16.5" thickBot="1" x14ac:dyDescent="0.3">
      <c r="A474" s="448" t="str">
        <f>IFERROR(ROUNDUP(IF(OR(N474="PIPAY450",N474="PIPAY900"),MRIt(J474,M474,V474,N474),IF(N474="PIOGFCPAY450",MAX(60,(0.3*J474)+35),"")),1),"")</f>
        <v/>
      </c>
      <c r="B474" s="413">
        <v>452</v>
      </c>
      <c r="C474" s="414"/>
      <c r="D474" s="449"/>
      <c r="E474" s="457" t="str">
        <f>IF('EXIST IP'!A453="","",'EXIST IP'!A453)</f>
        <v/>
      </c>
      <c r="F474" s="458" t="str">
        <f>IF('EXIST IP'!B453="","",'EXIST IP'!B453)</f>
        <v/>
      </c>
      <c r="G474" s="458" t="str">
        <f>IF('EXIST IP'!C453="","",'EXIST IP'!C453)</f>
        <v/>
      </c>
      <c r="H474" s="459" t="str">
        <f>IF('EXIST IP'!D453="","",'EXIST IP'!D453)</f>
        <v/>
      </c>
      <c r="I474" s="460" t="str">
        <f>IF(BASELINE!D453="","",BASELINE!D453)</f>
        <v/>
      </c>
      <c r="J474" s="420"/>
      <c r="K474" s="421"/>
      <c r="L474" s="422" t="str">
        <f>IF(FINAL!D453=0,"",FINAL!D453)</f>
        <v/>
      </c>
      <c r="M474" s="421"/>
      <c r="N474" s="421"/>
      <c r="O474" s="421"/>
      <c r="P474" s="423" t="str">
        <f t="shared" si="482"/>
        <v/>
      </c>
      <c r="Q474" s="424" t="str">
        <f t="shared" si="483"/>
        <v/>
      </c>
      <c r="R474" s="456"/>
      <c r="S474" s="452" t="str">
        <f t="shared" si="459"/>
        <v/>
      </c>
      <c r="T474" s="427" t="str">
        <f>IF(OR(BASELINE!I453&gt;BASELINE!J453,FINAL!I453&gt;FINAL!J453),"M.D.","")</f>
        <v/>
      </c>
      <c r="U474" s="428" t="str">
        <f t="shared" si="484"/>
        <v/>
      </c>
      <c r="V474" s="429" t="str">
        <f t="shared" si="485"/>
        <v/>
      </c>
      <c r="W474" s="429" t="str">
        <f t="shared" si="486"/>
        <v/>
      </c>
      <c r="X474" s="430" t="str">
        <f t="shared" si="460"/>
        <v/>
      </c>
      <c r="Y474" s="429" t="str">
        <f t="shared" si="461"/>
        <v/>
      </c>
      <c r="Z474" s="429" t="str">
        <f t="shared" si="462"/>
        <v/>
      </c>
      <c r="AA474" s="429" t="str">
        <f t="shared" si="463"/>
        <v/>
      </c>
      <c r="AB474" s="429" t="str">
        <f t="shared" si="464"/>
        <v/>
      </c>
      <c r="AC474" s="429" t="str">
        <f t="shared" si="465"/>
        <v/>
      </c>
      <c r="AD474" s="429" t="str">
        <f t="shared" si="466"/>
        <v/>
      </c>
      <c r="AE474" s="429" t="str">
        <f t="shared" si="487"/>
        <v/>
      </c>
      <c r="AF474" s="429" t="str">
        <f t="shared" si="477"/>
        <v/>
      </c>
      <c r="AG474" s="429" t="str">
        <f t="shared" si="467"/>
        <v/>
      </c>
      <c r="AH474" s="429" t="str">
        <f t="shared" si="468"/>
        <v/>
      </c>
      <c r="AI474" s="431" t="str">
        <f t="shared" si="478"/>
        <v/>
      </c>
      <c r="AJ474" s="429" t="str">
        <f t="shared" si="488"/>
        <v/>
      </c>
      <c r="AK474" s="429" t="str">
        <f t="shared" si="489"/>
        <v/>
      </c>
      <c r="AL474" s="429" t="str">
        <f t="shared" si="490"/>
        <v/>
      </c>
      <c r="AM474" s="429" t="str">
        <f t="shared" si="491"/>
        <v/>
      </c>
      <c r="AN474" s="432"/>
      <c r="AO474" s="432"/>
      <c r="AP474" s="205"/>
      <c r="AQ474" s="205"/>
      <c r="AR474" s="205"/>
      <c r="AS474" s="205"/>
      <c r="AT474" s="205"/>
      <c r="AU474" s="205"/>
      <c r="AV474" s="205"/>
      <c r="AW474" s="205"/>
      <c r="AX474" s="205"/>
      <c r="AY474" s="205"/>
      <c r="AZ474" s="432"/>
      <c r="BU474" s="152">
        <v>452</v>
      </c>
      <c r="BV474" s="433" t="str">
        <f t="shared" si="479"/>
        <v/>
      </c>
      <c r="BW474" s="433" t="str">
        <f t="shared" si="480"/>
        <v/>
      </c>
      <c r="BX474" s="434" t="str">
        <f t="shared" si="481"/>
        <v/>
      </c>
      <c r="BY474" s="205" t="str">
        <f t="shared" si="469"/>
        <v/>
      </c>
      <c r="BZ474" s="205" t="str">
        <f t="shared" si="470"/>
        <v/>
      </c>
      <c r="CA474" s="207" t="str">
        <f t="shared" si="471"/>
        <v/>
      </c>
      <c r="CB474" s="453" t="str">
        <f>IF(BY474="","",COUNTIF(BY$23:BY473,"&lt;1")+1)</f>
        <v/>
      </c>
      <c r="CC474" s="205" t="str">
        <f t="shared" si="472"/>
        <v/>
      </c>
      <c r="CD474" s="436" t="str">
        <f t="shared" si="473"/>
        <v/>
      </c>
      <c r="CE474" s="433" t="str">
        <f t="shared" si="476"/>
        <v/>
      </c>
      <c r="CF474" s="438" t="str">
        <f t="shared" si="474"/>
        <v/>
      </c>
      <c r="CG474" s="433" t="str">
        <f t="shared" si="475"/>
        <v/>
      </c>
      <c r="CH474" s="439"/>
      <c r="CI474" s="205" t="str">
        <f t="shared" si="492"/>
        <v/>
      </c>
      <c r="CJ474" s="205" t="str">
        <f t="shared" si="493"/>
        <v/>
      </c>
      <c r="CK474" s="205" t="str">
        <f>IF(OR(N474="PIPAY450",N474="PIPAY900"),MRIt(J474,M474,V474,N474),IF(N474="OGFConNEW",MRIt(H474,M474,V474,N474),IF(N474="PIOGFCPAY450",MAX(60,(0.3*J474)+35),"")))</f>
        <v/>
      </c>
      <c r="CL474" s="205" t="str">
        <f t="shared" si="494"/>
        <v/>
      </c>
      <c r="CM474" s="208">
        <f t="shared" si="495"/>
        <v>0</v>
      </c>
      <c r="CN474" s="440" t="str">
        <f>IFERROR(IF(N474="60PAY900",ADJ60x(CM474),IF(N474="75PAY450",ADJ75x(CM474),IF(N474="PIPAY900",ADJPoTthick(CM474,CL474),IF(N474="PIPAY450",ADJPoTthin(CM474,CL474),IF(N474="OGFConNEW",ADJPoTogfc(CL474),""))))),"must corr")</f>
        <v/>
      </c>
      <c r="CO474" s="441" t="str">
        <f t="shared" si="496"/>
        <v/>
      </c>
      <c r="CQ474" s="205" t="str">
        <f t="shared" si="497"/>
        <v/>
      </c>
      <c r="CR474" s="205" t="str">
        <f>IF(OR(N474="PIPAY450",N474="PIPAY900",N474="PIOGFCPAY450",N474="75OGFCPAY450"),MRIt(J474,M474,V474,N474),IF(N474="OGFConNEW",MRIt(H474,M474,V474,N474),""))</f>
        <v/>
      </c>
      <c r="CS474" s="205" t="str">
        <f t="shared" si="498"/>
        <v/>
      </c>
      <c r="CT474" s="208" t="str">
        <f t="shared" si="499"/>
        <v/>
      </c>
      <c r="CU474" s="440" t="str">
        <f>IFERROR(IF(N474="60PAY900",ADJ60x(CT474),IF(N474="75PAY450",ADJ75x(CT474),IF(N474="PIPAY900",ADJPoTthick(CT474,CS474),IF(N474="PIPAY450",ADJPoTthin(CT474,CS474),IF(N474="OGFConNEW",ADJPoTogfc(CS474),""))))),"must corr")</f>
        <v/>
      </c>
      <c r="CV474" s="442" t="str">
        <f t="shared" si="500"/>
        <v/>
      </c>
      <c r="CW474" s="443"/>
      <c r="CY474" s="207"/>
      <c r="CZ474" s="444" t="s">
        <v>1876</v>
      </c>
      <c r="DA474" s="445" t="str">
        <f>IFERROR(IF(AZ474=TRUE,corval(CO474,CV474),CO474),CZ474)</f>
        <v/>
      </c>
      <c r="DB474" s="205" t="b">
        <f t="shared" si="501"/>
        <v>0</v>
      </c>
      <c r="DC474" s="205" t="b">
        <f t="shared" si="502"/>
        <v>1</v>
      </c>
      <c r="DD474" s="205" t="b">
        <f t="shared" si="503"/>
        <v>1</v>
      </c>
      <c r="DE474" s="446" t="str">
        <f t="shared" si="504"/>
        <v/>
      </c>
      <c r="DG474" s="208" t="str">
        <f t="shared" si="505"/>
        <v/>
      </c>
      <c r="DH474" s="208">
        <f t="shared" si="506"/>
        <v>0</v>
      </c>
      <c r="DI474" s="205" t="e">
        <f t="shared" si="507"/>
        <v>#VALUE!</v>
      </c>
      <c r="DJ474" s="205" t="e">
        <f t="shared" si="508"/>
        <v>#VALUE!</v>
      </c>
      <c r="DK474" s="205" t="e">
        <f t="shared" si="509"/>
        <v>#VALUE!</v>
      </c>
      <c r="DM474" s="208">
        <f t="shared" si="510"/>
        <v>0</v>
      </c>
      <c r="DN474" s="208">
        <f t="shared" si="511"/>
        <v>0</v>
      </c>
      <c r="DO474" s="205">
        <f t="shared" si="512"/>
        <v>75</v>
      </c>
      <c r="DP474" s="205">
        <f t="shared" si="513"/>
        <v>0</v>
      </c>
      <c r="DQ474" s="446" t="e">
        <f t="shared" ca="1" si="514"/>
        <v>#NAME?</v>
      </c>
      <c r="DR474" s="446" t="e">
        <f t="shared" ca="1" si="515"/>
        <v>#NAME?</v>
      </c>
      <c r="DT474" s="208">
        <f t="shared" si="516"/>
        <v>0</v>
      </c>
      <c r="DU474" s="446" t="e">
        <f t="shared" ca="1" si="517"/>
        <v>#NAME?</v>
      </c>
      <c r="DV474" s="446" t="e">
        <f t="shared" ca="1" si="518"/>
        <v>#NAME?</v>
      </c>
    </row>
    <row r="475" spans="1:126" ht="15.75" x14ac:dyDescent="0.25">
      <c r="A475" s="448" t="str">
        <f>IFERROR(ROUNDUP(IF(OR(N475="PIPAY450",N475="PIPAY900"),MRIt(J475,M475,V475,N475),IF(N475="PIOGFCPAY450",MAX(60,(0.3*J475)+35),"")),1),"")</f>
        <v/>
      </c>
      <c r="B475" s="413">
        <v>453</v>
      </c>
      <c r="C475" s="414"/>
      <c r="D475" s="449"/>
      <c r="E475" s="416" t="str">
        <f>IF('EXIST IP'!A454="","",'EXIST IP'!A454)</f>
        <v/>
      </c>
      <c r="F475" s="450" t="str">
        <f>IF('EXIST IP'!B454="","",'EXIST IP'!B454)</f>
        <v/>
      </c>
      <c r="G475" s="450" t="str">
        <f>IF('EXIST IP'!C454="","",'EXIST IP'!C454)</f>
        <v/>
      </c>
      <c r="H475" s="418" t="str">
        <f>IF('EXIST IP'!D454="","",'EXIST IP'!D454)</f>
        <v/>
      </c>
      <c r="I475" s="451" t="str">
        <f>IF(BASELINE!D454="","",BASELINE!D454)</f>
        <v/>
      </c>
      <c r="J475" s="420"/>
      <c r="K475" s="421"/>
      <c r="L475" s="422" t="str">
        <f>IF(FINAL!D454=0,"",FINAL!D454)</f>
        <v/>
      </c>
      <c r="M475" s="421"/>
      <c r="N475" s="421"/>
      <c r="O475" s="421"/>
      <c r="P475" s="423" t="str">
        <f t="shared" si="482"/>
        <v/>
      </c>
      <c r="Q475" s="424" t="str">
        <f t="shared" si="483"/>
        <v/>
      </c>
      <c r="R475" s="456"/>
      <c r="S475" s="452" t="str">
        <f t="shared" si="459"/>
        <v/>
      </c>
      <c r="T475" s="427" t="str">
        <f>IF(OR(BASELINE!I454&gt;BASELINE!J454,FINAL!I454&gt;FINAL!J454),"M.D.","")</f>
        <v/>
      </c>
      <c r="U475" s="428" t="str">
        <f t="shared" si="484"/>
        <v/>
      </c>
      <c r="V475" s="429" t="str">
        <f t="shared" si="485"/>
        <v/>
      </c>
      <c r="W475" s="429" t="str">
        <f t="shared" si="486"/>
        <v/>
      </c>
      <c r="X475" s="430" t="str">
        <f t="shared" si="460"/>
        <v/>
      </c>
      <c r="Y475" s="429" t="str">
        <f t="shared" si="461"/>
        <v/>
      </c>
      <c r="Z475" s="429" t="str">
        <f t="shared" si="462"/>
        <v/>
      </c>
      <c r="AA475" s="429" t="str">
        <f t="shared" si="463"/>
        <v/>
      </c>
      <c r="AB475" s="429" t="str">
        <f t="shared" si="464"/>
        <v/>
      </c>
      <c r="AC475" s="429" t="str">
        <f t="shared" si="465"/>
        <v/>
      </c>
      <c r="AD475" s="429" t="str">
        <f t="shared" si="466"/>
        <v/>
      </c>
      <c r="AE475" s="429" t="str">
        <f t="shared" si="487"/>
        <v/>
      </c>
      <c r="AF475" s="429" t="str">
        <f t="shared" si="477"/>
        <v/>
      </c>
      <c r="AG475" s="429" t="str">
        <f t="shared" si="467"/>
        <v/>
      </c>
      <c r="AH475" s="429" t="str">
        <f t="shared" si="468"/>
        <v/>
      </c>
      <c r="AI475" s="431" t="str">
        <f t="shared" si="478"/>
        <v/>
      </c>
      <c r="AJ475" s="429" t="str">
        <f t="shared" si="488"/>
        <v/>
      </c>
      <c r="AK475" s="429" t="str">
        <f t="shared" si="489"/>
        <v/>
      </c>
      <c r="AL475" s="429" t="str">
        <f t="shared" si="490"/>
        <v/>
      </c>
      <c r="AM475" s="429" t="str">
        <f t="shared" si="491"/>
        <v/>
      </c>
      <c r="AN475" s="432"/>
      <c r="AO475" s="432"/>
      <c r="AP475" s="205"/>
      <c r="AQ475" s="205"/>
      <c r="AR475" s="205"/>
      <c r="AS475" s="205"/>
      <c r="AT475" s="205"/>
      <c r="AU475" s="205"/>
      <c r="AV475" s="205"/>
      <c r="AW475" s="205"/>
      <c r="AX475" s="205"/>
      <c r="AY475" s="205"/>
      <c r="AZ475" s="432"/>
      <c r="BU475" s="152">
        <v>453</v>
      </c>
      <c r="BV475" s="433" t="str">
        <f t="shared" si="479"/>
        <v/>
      </c>
      <c r="BW475" s="433" t="str">
        <f t="shared" si="480"/>
        <v/>
      </c>
      <c r="BX475" s="434" t="str">
        <f t="shared" si="481"/>
        <v/>
      </c>
      <c r="BY475" s="205" t="str">
        <f t="shared" si="469"/>
        <v/>
      </c>
      <c r="BZ475" s="205" t="str">
        <f t="shared" si="470"/>
        <v/>
      </c>
      <c r="CA475" s="207" t="str">
        <f t="shared" si="471"/>
        <v/>
      </c>
      <c r="CB475" s="453" t="str">
        <f>IF(BY475="","",COUNTIF(BY$23:BY474,"&lt;1")+1)</f>
        <v/>
      </c>
      <c r="CC475" s="205" t="str">
        <f t="shared" si="472"/>
        <v/>
      </c>
      <c r="CD475" s="436" t="str">
        <f t="shared" si="473"/>
        <v/>
      </c>
      <c r="CE475" s="433" t="str">
        <f t="shared" si="476"/>
        <v/>
      </c>
      <c r="CF475" s="438" t="str">
        <f t="shared" si="474"/>
        <v/>
      </c>
      <c r="CG475" s="433" t="str">
        <f t="shared" si="475"/>
        <v/>
      </c>
      <c r="CH475" s="439"/>
      <c r="CI475" s="205" t="str">
        <f t="shared" si="492"/>
        <v/>
      </c>
      <c r="CJ475" s="205" t="str">
        <f t="shared" si="493"/>
        <v/>
      </c>
      <c r="CK475" s="205" t="str">
        <f>IF(OR(N475="PIPAY450",N475="PIPAY900"),MRIt(J475,M475,V475,N475),IF(N475="OGFConNEW",MRIt(H475,M475,V475,N475),IF(N475="PIOGFCPAY450",MAX(60,(0.3*J475)+35),"")))</f>
        <v/>
      </c>
      <c r="CL475" s="205" t="str">
        <f t="shared" si="494"/>
        <v/>
      </c>
      <c r="CM475" s="208">
        <f t="shared" si="495"/>
        <v>0</v>
      </c>
      <c r="CN475" s="440" t="str">
        <f>IFERROR(IF(N475="60PAY900",ADJ60x(CM475),IF(N475="75PAY450",ADJ75x(CM475),IF(N475="PIPAY900",ADJPoTthick(CM475,CL475),IF(N475="PIPAY450",ADJPoTthin(CM475,CL475),IF(N475="OGFConNEW",ADJPoTogfc(CL475),""))))),"must corr")</f>
        <v/>
      </c>
      <c r="CO475" s="441" t="str">
        <f t="shared" si="496"/>
        <v/>
      </c>
      <c r="CQ475" s="205" t="str">
        <f t="shared" si="497"/>
        <v/>
      </c>
      <c r="CR475" s="205" t="str">
        <f>IF(OR(N475="PIPAY450",N475="PIPAY900",N475="PIOGFCPAY450",N475="75OGFCPAY450"),MRIt(J475,M475,V475,N475),IF(N475="OGFConNEW",MRIt(H475,M475,V475,N475),""))</f>
        <v/>
      </c>
      <c r="CS475" s="205" t="str">
        <f t="shared" si="498"/>
        <v/>
      </c>
      <c r="CT475" s="208" t="str">
        <f t="shared" si="499"/>
        <v/>
      </c>
      <c r="CU475" s="440" t="str">
        <f>IFERROR(IF(N475="60PAY900",ADJ60x(CT475),IF(N475="75PAY450",ADJ75x(CT475),IF(N475="PIPAY900",ADJPoTthick(CT475,CS475),IF(N475="PIPAY450",ADJPoTthin(CT475,CS475),IF(N475="OGFConNEW",ADJPoTogfc(CS475),""))))),"must corr")</f>
        <v/>
      </c>
      <c r="CV475" s="442" t="str">
        <f t="shared" si="500"/>
        <v/>
      </c>
      <c r="CW475" s="443"/>
      <c r="CY475" s="207"/>
      <c r="CZ475" s="444" t="s">
        <v>1876</v>
      </c>
      <c r="DA475" s="445" t="str">
        <f>IFERROR(IF(AZ475=TRUE,corval(CO475,CV475),CO475),CZ475)</f>
        <v/>
      </c>
      <c r="DB475" s="205" t="b">
        <f t="shared" si="501"/>
        <v>0</v>
      </c>
      <c r="DC475" s="205" t="b">
        <f t="shared" si="502"/>
        <v>1</v>
      </c>
      <c r="DD475" s="205" t="b">
        <f t="shared" si="503"/>
        <v>1</v>
      </c>
      <c r="DE475" s="446" t="str">
        <f t="shared" si="504"/>
        <v/>
      </c>
      <c r="DG475" s="208" t="str">
        <f t="shared" si="505"/>
        <v/>
      </c>
      <c r="DH475" s="208">
        <f t="shared" si="506"/>
        <v>0</v>
      </c>
      <c r="DI475" s="205" t="e">
        <f t="shared" si="507"/>
        <v>#VALUE!</v>
      </c>
      <c r="DJ475" s="205" t="e">
        <f t="shared" si="508"/>
        <v>#VALUE!</v>
      </c>
      <c r="DK475" s="205" t="e">
        <f t="shared" si="509"/>
        <v>#VALUE!</v>
      </c>
      <c r="DM475" s="208">
        <f t="shared" si="510"/>
        <v>0</v>
      </c>
      <c r="DN475" s="208">
        <f t="shared" si="511"/>
        <v>0</v>
      </c>
      <c r="DO475" s="205">
        <f t="shared" si="512"/>
        <v>75</v>
      </c>
      <c r="DP475" s="205">
        <f t="shared" si="513"/>
        <v>0</v>
      </c>
      <c r="DQ475" s="446" t="e">
        <f t="shared" ca="1" si="514"/>
        <v>#NAME?</v>
      </c>
      <c r="DR475" s="446" t="e">
        <f t="shared" ca="1" si="515"/>
        <v>#NAME?</v>
      </c>
      <c r="DT475" s="208">
        <f t="shared" si="516"/>
        <v>0</v>
      </c>
      <c r="DU475" s="446" t="e">
        <f t="shared" ca="1" si="517"/>
        <v>#NAME?</v>
      </c>
      <c r="DV475" s="446" t="e">
        <f t="shared" ca="1" si="518"/>
        <v>#NAME?</v>
      </c>
    </row>
    <row r="476" spans="1:126" ht="15.75" customHeight="1" thickBot="1" x14ac:dyDescent="0.3">
      <c r="A476" s="448" t="str">
        <f>IFERROR(ROUNDUP(IF(OR(N476="PIPAY450",N476="PIPAY900"),MRIt(J476,M476,V476,N476),IF(N476="PIOGFCPAY450",MAX(60,(0.3*J476)+35),"")),1),"")</f>
        <v/>
      </c>
      <c r="B476" s="413">
        <v>454</v>
      </c>
      <c r="C476" s="414"/>
      <c r="D476" s="449"/>
      <c r="E476" s="457" t="str">
        <f>IF('EXIST IP'!A455="","",'EXIST IP'!A455)</f>
        <v/>
      </c>
      <c r="F476" s="458" t="str">
        <f>IF('EXIST IP'!B455="","",'EXIST IP'!B455)</f>
        <v/>
      </c>
      <c r="G476" s="458" t="str">
        <f>IF('EXIST IP'!C455="","",'EXIST IP'!C455)</f>
        <v/>
      </c>
      <c r="H476" s="459" t="str">
        <f>IF('EXIST IP'!D455="","",'EXIST IP'!D455)</f>
        <v/>
      </c>
      <c r="I476" s="460" t="str">
        <f>IF(BASELINE!D455="","",BASELINE!D455)</f>
        <v/>
      </c>
      <c r="J476" s="420"/>
      <c r="K476" s="421"/>
      <c r="L476" s="422" t="str">
        <f>IF(FINAL!D455=0,"",FINAL!D455)</f>
        <v/>
      </c>
      <c r="M476" s="421"/>
      <c r="N476" s="421"/>
      <c r="O476" s="421"/>
      <c r="P476" s="423" t="str">
        <f t="shared" si="482"/>
        <v/>
      </c>
      <c r="Q476" s="424" t="str">
        <f t="shared" si="483"/>
        <v/>
      </c>
      <c r="R476" s="456"/>
      <c r="S476" s="452" t="str">
        <f t="shared" si="459"/>
        <v/>
      </c>
      <c r="T476" s="427" t="str">
        <f>IF(OR(BASELINE!I455&gt;BASELINE!J455,FINAL!I455&gt;FINAL!J455),"M.D.","")</f>
        <v/>
      </c>
      <c r="U476" s="428" t="str">
        <f t="shared" si="484"/>
        <v/>
      </c>
      <c r="V476" s="429" t="str">
        <f t="shared" si="485"/>
        <v/>
      </c>
      <c r="W476" s="429" t="str">
        <f t="shared" si="486"/>
        <v/>
      </c>
      <c r="X476" s="430" t="str">
        <f t="shared" si="460"/>
        <v/>
      </c>
      <c r="Y476" s="429" t="str">
        <f t="shared" si="461"/>
        <v/>
      </c>
      <c r="Z476" s="429" t="str">
        <f t="shared" si="462"/>
        <v/>
      </c>
      <c r="AA476" s="429" t="str">
        <f t="shared" si="463"/>
        <v/>
      </c>
      <c r="AB476" s="429" t="str">
        <f t="shared" si="464"/>
        <v/>
      </c>
      <c r="AC476" s="429" t="str">
        <f t="shared" si="465"/>
        <v/>
      </c>
      <c r="AD476" s="429" t="str">
        <f t="shared" si="466"/>
        <v/>
      </c>
      <c r="AE476" s="429" t="str">
        <f t="shared" si="487"/>
        <v/>
      </c>
      <c r="AF476" s="429" t="str">
        <f t="shared" si="477"/>
        <v/>
      </c>
      <c r="AG476" s="429" t="str">
        <f t="shared" si="467"/>
        <v/>
      </c>
      <c r="AH476" s="429" t="str">
        <f t="shared" si="468"/>
        <v/>
      </c>
      <c r="AI476" s="431" t="str">
        <f t="shared" si="478"/>
        <v/>
      </c>
      <c r="AJ476" s="429" t="str">
        <f t="shared" si="488"/>
        <v/>
      </c>
      <c r="AK476" s="429" t="str">
        <f t="shared" si="489"/>
        <v/>
      </c>
      <c r="AL476" s="429" t="str">
        <f t="shared" si="490"/>
        <v/>
      </c>
      <c r="AM476" s="429" t="str">
        <f t="shared" si="491"/>
        <v/>
      </c>
      <c r="AN476" s="432"/>
      <c r="AO476" s="432"/>
      <c r="AP476" s="205"/>
      <c r="AQ476" s="205"/>
      <c r="AR476" s="205"/>
      <c r="AS476" s="205"/>
      <c r="AT476" s="205"/>
      <c r="AU476" s="205"/>
      <c r="AV476" s="205"/>
      <c r="AW476" s="205"/>
      <c r="AX476" s="205"/>
      <c r="AY476" s="205"/>
      <c r="AZ476" s="432"/>
      <c r="BU476" s="152">
        <v>454</v>
      </c>
      <c r="BV476" s="433" t="str">
        <f t="shared" si="479"/>
        <v/>
      </c>
      <c r="BW476" s="433" t="str">
        <f t="shared" si="480"/>
        <v/>
      </c>
      <c r="BX476" s="434" t="str">
        <f t="shared" si="481"/>
        <v/>
      </c>
      <c r="BY476" s="205" t="str">
        <f t="shared" si="469"/>
        <v/>
      </c>
      <c r="BZ476" s="205" t="str">
        <f t="shared" si="470"/>
        <v/>
      </c>
      <c r="CA476" s="207" t="str">
        <f t="shared" si="471"/>
        <v/>
      </c>
      <c r="CB476" s="453" t="str">
        <f>IF(BY476="","",COUNTIF(BY$23:BY475,"&lt;1")+1)</f>
        <v/>
      </c>
      <c r="CC476" s="205" t="str">
        <f t="shared" si="472"/>
        <v/>
      </c>
      <c r="CD476" s="436" t="str">
        <f t="shared" si="473"/>
        <v/>
      </c>
      <c r="CE476" s="433" t="str">
        <f t="shared" si="476"/>
        <v/>
      </c>
      <c r="CF476" s="438" t="str">
        <f t="shared" si="474"/>
        <v/>
      </c>
      <c r="CG476" s="433" t="str">
        <f t="shared" si="475"/>
        <v/>
      </c>
      <c r="CH476" s="439"/>
      <c r="CI476" s="205" t="str">
        <f t="shared" si="492"/>
        <v/>
      </c>
      <c r="CJ476" s="205" t="str">
        <f t="shared" si="493"/>
        <v/>
      </c>
      <c r="CK476" s="205" t="str">
        <f>IF(OR(N476="PIPAY450",N476="PIPAY900"),MRIt(J476,M476,V476,N476),IF(N476="OGFConNEW",MRIt(H476,M476,V476,N476),IF(N476="PIOGFCPAY450",MAX(60,(0.3*J476)+35),"")))</f>
        <v/>
      </c>
      <c r="CL476" s="205" t="str">
        <f t="shared" si="494"/>
        <v/>
      </c>
      <c r="CM476" s="208">
        <f t="shared" si="495"/>
        <v>0</v>
      </c>
      <c r="CN476" s="440" t="str">
        <f>IFERROR(IF(N476="60PAY900",ADJ60x(CM476),IF(N476="75PAY450",ADJ75x(CM476),IF(N476="PIPAY900",ADJPoTthick(CM476,CL476),IF(N476="PIPAY450",ADJPoTthin(CM476,CL476),IF(N476="OGFConNEW",ADJPoTogfc(CL476),""))))),"must corr")</f>
        <v/>
      </c>
      <c r="CO476" s="441" t="str">
        <f t="shared" si="496"/>
        <v/>
      </c>
      <c r="CQ476" s="205" t="str">
        <f t="shared" si="497"/>
        <v/>
      </c>
      <c r="CR476" s="205" t="str">
        <f>IF(OR(N476="PIPAY450",N476="PIPAY900",N476="PIOGFCPAY450",N476="75OGFCPAY450"),MRIt(J476,M476,V476,N476),IF(N476="OGFConNEW",MRIt(H476,M476,V476,N476),""))</f>
        <v/>
      </c>
      <c r="CS476" s="205" t="str">
        <f t="shared" si="498"/>
        <v/>
      </c>
      <c r="CT476" s="208" t="str">
        <f t="shared" si="499"/>
        <v/>
      </c>
      <c r="CU476" s="440" t="str">
        <f>IFERROR(IF(N476="60PAY900",ADJ60x(CT476),IF(N476="75PAY450",ADJ75x(CT476),IF(N476="PIPAY900",ADJPoTthick(CT476,CS476),IF(N476="PIPAY450",ADJPoTthin(CT476,CS476),IF(N476="OGFConNEW",ADJPoTogfc(CS476),""))))),"must corr")</f>
        <v/>
      </c>
      <c r="CV476" s="442" t="str">
        <f t="shared" si="500"/>
        <v/>
      </c>
      <c r="CW476" s="443"/>
      <c r="CY476" s="207"/>
      <c r="CZ476" s="444" t="s">
        <v>1876</v>
      </c>
      <c r="DA476" s="445" t="str">
        <f>IFERROR(IF(AZ476=TRUE,corval(CO476,CV476),CO476),CZ476)</f>
        <v/>
      </c>
      <c r="DB476" s="205" t="b">
        <f t="shared" si="501"/>
        <v>0</v>
      </c>
      <c r="DC476" s="205" t="b">
        <f t="shared" si="502"/>
        <v>1</v>
      </c>
      <c r="DD476" s="205" t="b">
        <f t="shared" si="503"/>
        <v>1</v>
      </c>
      <c r="DE476" s="446" t="str">
        <f t="shared" si="504"/>
        <v/>
      </c>
      <c r="DG476" s="208" t="str">
        <f t="shared" si="505"/>
        <v/>
      </c>
      <c r="DH476" s="208">
        <f t="shared" si="506"/>
        <v>0</v>
      </c>
      <c r="DI476" s="205" t="e">
        <f t="shared" si="507"/>
        <v>#VALUE!</v>
      </c>
      <c r="DJ476" s="205" t="e">
        <f t="shared" si="508"/>
        <v>#VALUE!</v>
      </c>
      <c r="DK476" s="205" t="e">
        <f t="shared" si="509"/>
        <v>#VALUE!</v>
      </c>
      <c r="DM476" s="208">
        <f t="shared" si="510"/>
        <v>0</v>
      </c>
      <c r="DN476" s="208">
        <f t="shared" si="511"/>
        <v>0</v>
      </c>
      <c r="DO476" s="205">
        <f t="shared" si="512"/>
        <v>75</v>
      </c>
      <c r="DP476" s="205">
        <f t="shared" si="513"/>
        <v>0</v>
      </c>
      <c r="DQ476" s="446" t="e">
        <f t="shared" ca="1" si="514"/>
        <v>#NAME?</v>
      </c>
      <c r="DR476" s="446" t="e">
        <f t="shared" ca="1" si="515"/>
        <v>#NAME?</v>
      </c>
      <c r="DT476" s="208">
        <f t="shared" si="516"/>
        <v>0</v>
      </c>
      <c r="DU476" s="446" t="e">
        <f t="shared" ca="1" si="517"/>
        <v>#NAME?</v>
      </c>
      <c r="DV476" s="446" t="e">
        <f t="shared" ca="1" si="518"/>
        <v>#NAME?</v>
      </c>
    </row>
    <row r="477" spans="1:126" ht="15.75" x14ac:dyDescent="0.25">
      <c r="A477" s="448" t="str">
        <f>IFERROR(ROUNDUP(IF(OR(N477="PIPAY450",N477="PIPAY900"),MRIt(J477,M477,V477,N477),IF(N477="PIOGFCPAY450",MAX(60,(0.3*J477)+35),"")),1),"")</f>
        <v/>
      </c>
      <c r="B477" s="413">
        <v>455</v>
      </c>
      <c r="C477" s="414"/>
      <c r="D477" s="449"/>
      <c r="E477" s="416" t="str">
        <f>IF('EXIST IP'!A456="","",'EXIST IP'!A456)</f>
        <v/>
      </c>
      <c r="F477" s="450" t="str">
        <f>IF('EXIST IP'!B456="","",'EXIST IP'!B456)</f>
        <v/>
      </c>
      <c r="G477" s="450" t="str">
        <f>IF('EXIST IP'!C456="","",'EXIST IP'!C456)</f>
        <v/>
      </c>
      <c r="H477" s="418" t="str">
        <f>IF('EXIST IP'!D456="","",'EXIST IP'!D456)</f>
        <v/>
      </c>
      <c r="I477" s="451" t="str">
        <f>IF(BASELINE!D456="","",BASELINE!D456)</f>
        <v/>
      </c>
      <c r="J477" s="420"/>
      <c r="K477" s="421"/>
      <c r="L477" s="422" t="str">
        <f>IF(FINAL!D456=0,"",FINAL!D456)</f>
        <v/>
      </c>
      <c r="M477" s="421"/>
      <c r="N477" s="421"/>
      <c r="O477" s="421"/>
      <c r="P477" s="423" t="str">
        <f t="shared" si="482"/>
        <v/>
      </c>
      <c r="Q477" s="424" t="str">
        <f t="shared" si="483"/>
        <v/>
      </c>
      <c r="R477" s="456"/>
      <c r="S477" s="452" t="str">
        <f t="shared" si="459"/>
        <v/>
      </c>
      <c r="T477" s="427" t="str">
        <f>IF(OR(BASELINE!I456&gt;BASELINE!J456,FINAL!I456&gt;FINAL!J456),"M.D.","")</f>
        <v/>
      </c>
      <c r="U477" s="428" t="str">
        <f t="shared" si="484"/>
        <v/>
      </c>
      <c r="V477" s="429" t="str">
        <f t="shared" si="485"/>
        <v/>
      </c>
      <c r="W477" s="429" t="str">
        <f t="shared" si="486"/>
        <v/>
      </c>
      <c r="X477" s="430" t="str">
        <f t="shared" si="460"/>
        <v/>
      </c>
      <c r="Y477" s="429" t="str">
        <f t="shared" si="461"/>
        <v/>
      </c>
      <c r="Z477" s="429" t="str">
        <f t="shared" si="462"/>
        <v/>
      </c>
      <c r="AA477" s="429" t="str">
        <f t="shared" si="463"/>
        <v/>
      </c>
      <c r="AB477" s="429" t="str">
        <f t="shared" si="464"/>
        <v/>
      </c>
      <c r="AC477" s="429" t="str">
        <f t="shared" si="465"/>
        <v/>
      </c>
      <c r="AD477" s="429" t="str">
        <f t="shared" si="466"/>
        <v/>
      </c>
      <c r="AE477" s="429" t="str">
        <f t="shared" si="487"/>
        <v/>
      </c>
      <c r="AF477" s="429" t="str">
        <f t="shared" si="477"/>
        <v/>
      </c>
      <c r="AG477" s="429" t="str">
        <f t="shared" si="467"/>
        <v/>
      </c>
      <c r="AH477" s="429" t="str">
        <f t="shared" si="468"/>
        <v/>
      </c>
      <c r="AI477" s="431" t="str">
        <f t="shared" si="478"/>
        <v/>
      </c>
      <c r="AJ477" s="429" t="str">
        <f t="shared" si="488"/>
        <v/>
      </c>
      <c r="AK477" s="429" t="str">
        <f t="shared" si="489"/>
        <v/>
      </c>
      <c r="AL477" s="429" t="str">
        <f t="shared" si="490"/>
        <v/>
      </c>
      <c r="AM477" s="429" t="str">
        <f t="shared" si="491"/>
        <v/>
      </c>
      <c r="AN477" s="432"/>
      <c r="AO477" s="432"/>
      <c r="AP477" s="205"/>
      <c r="AQ477" s="205"/>
      <c r="AR477" s="205"/>
      <c r="AS477" s="205"/>
      <c r="AT477" s="205"/>
      <c r="AU477" s="205"/>
      <c r="AV477" s="205"/>
      <c r="AW477" s="205"/>
      <c r="AX477" s="205"/>
      <c r="AY477" s="205"/>
      <c r="AZ477" s="432"/>
      <c r="BU477" s="152">
        <v>455</v>
      </c>
      <c r="BV477" s="433" t="str">
        <f t="shared" si="479"/>
        <v/>
      </c>
      <c r="BW477" s="433" t="str">
        <f t="shared" si="480"/>
        <v/>
      </c>
      <c r="BX477" s="434" t="str">
        <f t="shared" si="481"/>
        <v/>
      </c>
      <c r="BY477" s="205" t="str">
        <f t="shared" si="469"/>
        <v/>
      </c>
      <c r="BZ477" s="205" t="str">
        <f t="shared" si="470"/>
        <v/>
      </c>
      <c r="CA477" s="207" t="str">
        <f t="shared" si="471"/>
        <v/>
      </c>
      <c r="CB477" s="453" t="str">
        <f>IF(BY477="","",COUNTIF(BY$23:BY476,"&lt;1")+1)</f>
        <v/>
      </c>
      <c r="CC477" s="205" t="str">
        <f t="shared" si="472"/>
        <v/>
      </c>
      <c r="CD477" s="436" t="str">
        <f t="shared" si="473"/>
        <v/>
      </c>
      <c r="CE477" s="433" t="str">
        <f t="shared" si="476"/>
        <v/>
      </c>
      <c r="CF477" s="438" t="str">
        <f t="shared" si="474"/>
        <v/>
      </c>
      <c r="CG477" s="433" t="str">
        <f t="shared" si="475"/>
        <v/>
      </c>
      <c r="CH477" s="439"/>
      <c r="CI477" s="205" t="str">
        <f t="shared" si="492"/>
        <v/>
      </c>
      <c r="CJ477" s="205" t="str">
        <f t="shared" si="493"/>
        <v/>
      </c>
      <c r="CK477" s="205" t="str">
        <f>IF(OR(N477="PIPAY450",N477="PIPAY900"),MRIt(J477,M477,V477,N477),IF(N477="OGFConNEW",MRIt(H477,M477,V477,N477),IF(N477="PIOGFCPAY450",MAX(60,(0.3*J477)+35),"")))</f>
        <v/>
      </c>
      <c r="CL477" s="205" t="str">
        <f t="shared" si="494"/>
        <v/>
      </c>
      <c r="CM477" s="208">
        <f t="shared" si="495"/>
        <v>0</v>
      </c>
      <c r="CN477" s="440" t="str">
        <f>IFERROR(IF(N477="60PAY900",ADJ60x(CM477),IF(N477="75PAY450",ADJ75x(CM477),IF(N477="PIPAY900",ADJPoTthick(CM477,CL477),IF(N477="PIPAY450",ADJPoTthin(CM477,CL477),IF(N477="OGFConNEW",ADJPoTogfc(CL477),""))))),"must corr")</f>
        <v/>
      </c>
      <c r="CO477" s="441" t="str">
        <f t="shared" si="496"/>
        <v/>
      </c>
      <c r="CQ477" s="205" t="str">
        <f t="shared" si="497"/>
        <v/>
      </c>
      <c r="CR477" s="205" t="str">
        <f>IF(OR(N477="PIPAY450",N477="PIPAY900",N477="PIOGFCPAY450",N477="75OGFCPAY450"),MRIt(J477,M477,V477,N477),IF(N477="OGFConNEW",MRIt(H477,M477,V477,N477),""))</f>
        <v/>
      </c>
      <c r="CS477" s="205" t="str">
        <f t="shared" si="498"/>
        <v/>
      </c>
      <c r="CT477" s="208" t="str">
        <f t="shared" si="499"/>
        <v/>
      </c>
      <c r="CU477" s="440" t="str">
        <f>IFERROR(IF(N477="60PAY900",ADJ60x(CT477),IF(N477="75PAY450",ADJ75x(CT477),IF(N477="PIPAY900",ADJPoTthick(CT477,CS477),IF(N477="PIPAY450",ADJPoTthin(CT477,CS477),IF(N477="OGFConNEW",ADJPoTogfc(CS477),""))))),"must corr")</f>
        <v/>
      </c>
      <c r="CV477" s="442" t="str">
        <f t="shared" si="500"/>
        <v/>
      </c>
      <c r="CW477" s="443"/>
      <c r="CY477" s="207"/>
      <c r="CZ477" s="444" t="s">
        <v>1876</v>
      </c>
      <c r="DA477" s="445" t="str">
        <f>IFERROR(IF(AZ477=TRUE,corval(CO477,CV477),CO477),CZ477)</f>
        <v/>
      </c>
      <c r="DB477" s="205" t="b">
        <f t="shared" si="501"/>
        <v>0</v>
      </c>
      <c r="DC477" s="205" t="b">
        <f t="shared" si="502"/>
        <v>1</v>
      </c>
      <c r="DD477" s="205" t="b">
        <f t="shared" si="503"/>
        <v>1</v>
      </c>
      <c r="DE477" s="446" t="str">
        <f t="shared" si="504"/>
        <v/>
      </c>
      <c r="DG477" s="208" t="str">
        <f t="shared" si="505"/>
        <v/>
      </c>
      <c r="DH477" s="208">
        <f t="shared" si="506"/>
        <v>0</v>
      </c>
      <c r="DI477" s="205" t="e">
        <f t="shared" si="507"/>
        <v>#VALUE!</v>
      </c>
      <c r="DJ477" s="205" t="e">
        <f t="shared" si="508"/>
        <v>#VALUE!</v>
      </c>
      <c r="DK477" s="205" t="e">
        <f t="shared" si="509"/>
        <v>#VALUE!</v>
      </c>
      <c r="DM477" s="208">
        <f t="shared" si="510"/>
        <v>0</v>
      </c>
      <c r="DN477" s="208">
        <f t="shared" si="511"/>
        <v>0</v>
      </c>
      <c r="DO477" s="205">
        <f t="shared" si="512"/>
        <v>75</v>
      </c>
      <c r="DP477" s="205">
        <f t="shared" si="513"/>
        <v>0</v>
      </c>
      <c r="DQ477" s="446" t="e">
        <f t="shared" ca="1" si="514"/>
        <v>#NAME?</v>
      </c>
      <c r="DR477" s="446" t="e">
        <f t="shared" ca="1" si="515"/>
        <v>#NAME?</v>
      </c>
      <c r="DT477" s="208">
        <f t="shared" si="516"/>
        <v>0</v>
      </c>
      <c r="DU477" s="446" t="e">
        <f t="shared" ca="1" si="517"/>
        <v>#NAME?</v>
      </c>
      <c r="DV477" s="446" t="e">
        <f t="shared" ca="1" si="518"/>
        <v>#NAME?</v>
      </c>
    </row>
    <row r="478" spans="1:126" ht="16.5" thickBot="1" x14ac:dyDescent="0.3">
      <c r="A478" s="448" t="str">
        <f>IFERROR(ROUNDUP(IF(OR(N478="PIPAY450",N478="PIPAY900"),MRIt(J478,M478,V478,N478),IF(N478="PIOGFCPAY450",MAX(60,(0.3*J478)+35),"")),1),"")</f>
        <v/>
      </c>
      <c r="B478" s="413">
        <v>456</v>
      </c>
      <c r="C478" s="414"/>
      <c r="D478" s="449"/>
      <c r="E478" s="457" t="str">
        <f>IF('EXIST IP'!A457="","",'EXIST IP'!A457)</f>
        <v/>
      </c>
      <c r="F478" s="458" t="str">
        <f>IF('EXIST IP'!B457="","",'EXIST IP'!B457)</f>
        <v/>
      </c>
      <c r="G478" s="458" t="str">
        <f>IF('EXIST IP'!C457="","",'EXIST IP'!C457)</f>
        <v/>
      </c>
      <c r="H478" s="459" t="str">
        <f>IF('EXIST IP'!D457="","",'EXIST IP'!D457)</f>
        <v/>
      </c>
      <c r="I478" s="460" t="str">
        <f>IF(BASELINE!D457="","",BASELINE!D457)</f>
        <v/>
      </c>
      <c r="J478" s="420"/>
      <c r="K478" s="421"/>
      <c r="L478" s="422" t="str">
        <f>IF(FINAL!D457=0,"",FINAL!D457)</f>
        <v/>
      </c>
      <c r="M478" s="421"/>
      <c r="N478" s="421"/>
      <c r="O478" s="421"/>
      <c r="P478" s="423" t="str">
        <f t="shared" si="482"/>
        <v/>
      </c>
      <c r="Q478" s="424" t="str">
        <f t="shared" si="483"/>
        <v/>
      </c>
      <c r="R478" s="456"/>
      <c r="S478" s="452" t="str">
        <f t="shared" si="459"/>
        <v/>
      </c>
      <c r="T478" s="427" t="str">
        <f>IF(OR(BASELINE!I457&gt;BASELINE!J457,FINAL!I457&gt;FINAL!J457),"M.D.","")</f>
        <v/>
      </c>
      <c r="U478" s="428" t="str">
        <f t="shared" si="484"/>
        <v/>
      </c>
      <c r="V478" s="429" t="str">
        <f t="shared" si="485"/>
        <v/>
      </c>
      <c r="W478" s="429" t="str">
        <f t="shared" si="486"/>
        <v/>
      </c>
      <c r="X478" s="430" t="str">
        <f t="shared" si="460"/>
        <v/>
      </c>
      <c r="Y478" s="429" t="str">
        <f t="shared" si="461"/>
        <v/>
      </c>
      <c r="Z478" s="429" t="str">
        <f t="shared" si="462"/>
        <v/>
      </c>
      <c r="AA478" s="429" t="str">
        <f t="shared" si="463"/>
        <v/>
      </c>
      <c r="AB478" s="429" t="str">
        <f t="shared" si="464"/>
        <v/>
      </c>
      <c r="AC478" s="429" t="str">
        <f t="shared" si="465"/>
        <v/>
      </c>
      <c r="AD478" s="429" t="str">
        <f t="shared" si="466"/>
        <v/>
      </c>
      <c r="AE478" s="429" t="str">
        <f t="shared" si="487"/>
        <v/>
      </c>
      <c r="AF478" s="429" t="str">
        <f t="shared" si="477"/>
        <v/>
      </c>
      <c r="AG478" s="429" t="str">
        <f t="shared" si="467"/>
        <v/>
      </c>
      <c r="AH478" s="429" t="str">
        <f t="shared" si="468"/>
        <v/>
      </c>
      <c r="AI478" s="431" t="str">
        <f t="shared" si="478"/>
        <v/>
      </c>
      <c r="AJ478" s="429" t="str">
        <f t="shared" si="488"/>
        <v/>
      </c>
      <c r="AK478" s="429" t="str">
        <f t="shared" si="489"/>
        <v/>
      </c>
      <c r="AL478" s="429" t="str">
        <f t="shared" si="490"/>
        <v/>
      </c>
      <c r="AM478" s="429" t="str">
        <f t="shared" si="491"/>
        <v/>
      </c>
      <c r="AN478" s="432"/>
      <c r="AO478" s="432"/>
      <c r="AP478" s="205"/>
      <c r="AQ478" s="205"/>
      <c r="AR478" s="205"/>
      <c r="AS478" s="205"/>
      <c r="AT478" s="205"/>
      <c r="AU478" s="205"/>
      <c r="AV478" s="205"/>
      <c r="AW478" s="205"/>
      <c r="AX478" s="205"/>
      <c r="AY478" s="205"/>
      <c r="AZ478" s="432"/>
      <c r="BU478" s="152">
        <v>456</v>
      </c>
      <c r="BV478" s="433" t="str">
        <f t="shared" si="479"/>
        <v/>
      </c>
      <c r="BW478" s="433" t="str">
        <f t="shared" si="480"/>
        <v/>
      </c>
      <c r="BX478" s="434" t="str">
        <f t="shared" si="481"/>
        <v/>
      </c>
      <c r="BY478" s="205" t="str">
        <f t="shared" si="469"/>
        <v/>
      </c>
      <c r="BZ478" s="205" t="str">
        <f t="shared" si="470"/>
        <v/>
      </c>
      <c r="CA478" s="207" t="str">
        <f t="shared" si="471"/>
        <v/>
      </c>
      <c r="CB478" s="453" t="str">
        <f>IF(BY478="","",COUNTIF(BY$23:BY477,"&lt;1")+1)</f>
        <v/>
      </c>
      <c r="CC478" s="205" t="str">
        <f t="shared" si="472"/>
        <v/>
      </c>
      <c r="CD478" s="436" t="str">
        <f t="shared" si="473"/>
        <v/>
      </c>
      <c r="CE478" s="433" t="str">
        <f t="shared" si="476"/>
        <v/>
      </c>
      <c r="CF478" s="438" t="str">
        <f t="shared" si="474"/>
        <v/>
      </c>
      <c r="CG478" s="433" t="str">
        <f t="shared" si="475"/>
        <v/>
      </c>
      <c r="CH478" s="439"/>
      <c r="CI478" s="205" t="str">
        <f t="shared" si="492"/>
        <v/>
      </c>
      <c r="CJ478" s="205" t="str">
        <f t="shared" si="493"/>
        <v/>
      </c>
      <c r="CK478" s="205" t="str">
        <f>IF(OR(N478="PIPAY450",N478="PIPAY900"),MRIt(J478,M478,V478,N478),IF(N478="OGFConNEW",MRIt(H478,M478,V478,N478),IF(N478="PIOGFCPAY450",MAX(60,(0.3*J478)+35),"")))</f>
        <v/>
      </c>
      <c r="CL478" s="205" t="str">
        <f t="shared" si="494"/>
        <v/>
      </c>
      <c r="CM478" s="208">
        <f t="shared" si="495"/>
        <v>0</v>
      </c>
      <c r="CN478" s="440" t="str">
        <f>IFERROR(IF(N478="60PAY900",ADJ60x(CM478),IF(N478="75PAY450",ADJ75x(CM478),IF(N478="PIPAY900",ADJPoTthick(CM478,CL478),IF(N478="PIPAY450",ADJPoTthin(CM478,CL478),IF(N478="OGFConNEW",ADJPoTogfc(CL478),""))))),"must corr")</f>
        <v/>
      </c>
      <c r="CO478" s="441" t="str">
        <f t="shared" si="496"/>
        <v/>
      </c>
      <c r="CQ478" s="205" t="str">
        <f t="shared" si="497"/>
        <v/>
      </c>
      <c r="CR478" s="205" t="str">
        <f>IF(OR(N478="PIPAY450",N478="PIPAY900",N478="PIOGFCPAY450",N478="75OGFCPAY450"),MRIt(J478,M478,V478,N478),IF(N478="OGFConNEW",MRIt(H478,M478,V478,N478),""))</f>
        <v/>
      </c>
      <c r="CS478" s="205" t="str">
        <f t="shared" si="498"/>
        <v/>
      </c>
      <c r="CT478" s="208" t="str">
        <f t="shared" si="499"/>
        <v/>
      </c>
      <c r="CU478" s="440" t="str">
        <f>IFERROR(IF(N478="60PAY900",ADJ60x(CT478),IF(N478="75PAY450",ADJ75x(CT478),IF(N478="PIPAY900",ADJPoTthick(CT478,CS478),IF(N478="PIPAY450",ADJPoTthin(CT478,CS478),IF(N478="OGFConNEW",ADJPoTogfc(CS478),""))))),"must corr")</f>
        <v/>
      </c>
      <c r="CV478" s="442" t="str">
        <f t="shared" si="500"/>
        <v/>
      </c>
      <c r="CW478" s="443"/>
      <c r="CY478" s="207"/>
      <c r="CZ478" s="444" t="s">
        <v>1876</v>
      </c>
      <c r="DA478" s="445" t="str">
        <f>IFERROR(IF(AZ478=TRUE,corval(CO478,CV478),CO478),CZ478)</f>
        <v/>
      </c>
      <c r="DB478" s="205" t="b">
        <f t="shared" si="501"/>
        <v>0</v>
      </c>
      <c r="DC478" s="205" t="b">
        <f t="shared" si="502"/>
        <v>1</v>
      </c>
      <c r="DD478" s="205" t="b">
        <f t="shared" si="503"/>
        <v>1</v>
      </c>
      <c r="DE478" s="446" t="str">
        <f t="shared" si="504"/>
        <v/>
      </c>
      <c r="DG478" s="208" t="str">
        <f t="shared" si="505"/>
        <v/>
      </c>
      <c r="DH478" s="208">
        <f t="shared" si="506"/>
        <v>0</v>
      </c>
      <c r="DI478" s="205" t="e">
        <f t="shared" si="507"/>
        <v>#VALUE!</v>
      </c>
      <c r="DJ478" s="205" t="e">
        <f t="shared" si="508"/>
        <v>#VALUE!</v>
      </c>
      <c r="DK478" s="205" t="e">
        <f t="shared" si="509"/>
        <v>#VALUE!</v>
      </c>
      <c r="DM478" s="208">
        <f t="shared" si="510"/>
        <v>0</v>
      </c>
      <c r="DN478" s="208">
        <f t="shared" si="511"/>
        <v>0</v>
      </c>
      <c r="DO478" s="205">
        <f t="shared" si="512"/>
        <v>75</v>
      </c>
      <c r="DP478" s="205">
        <f t="shared" si="513"/>
        <v>0</v>
      </c>
      <c r="DQ478" s="446" t="e">
        <f t="shared" ca="1" si="514"/>
        <v>#NAME?</v>
      </c>
      <c r="DR478" s="446" t="e">
        <f t="shared" ca="1" si="515"/>
        <v>#NAME?</v>
      </c>
      <c r="DT478" s="208">
        <f t="shared" si="516"/>
        <v>0</v>
      </c>
      <c r="DU478" s="446" t="e">
        <f t="shared" ca="1" si="517"/>
        <v>#NAME?</v>
      </c>
      <c r="DV478" s="446" t="e">
        <f t="shared" ca="1" si="518"/>
        <v>#NAME?</v>
      </c>
    </row>
    <row r="479" spans="1:126" ht="15" customHeight="1" x14ac:dyDescent="0.25">
      <c r="A479" s="448" t="str">
        <f>IFERROR(ROUNDUP(IF(OR(N479="PIPAY450",N479="PIPAY900"),MRIt(J479,M479,V479,N479),IF(N479="PIOGFCPAY450",MAX(60,(0.3*J479)+35),"")),1),"")</f>
        <v/>
      </c>
      <c r="B479" s="413">
        <v>457</v>
      </c>
      <c r="C479" s="414"/>
      <c r="D479" s="449"/>
      <c r="E479" s="416" t="str">
        <f>IF('EXIST IP'!A458="","",'EXIST IP'!A458)</f>
        <v/>
      </c>
      <c r="F479" s="450" t="str">
        <f>IF('EXIST IP'!B458="","",'EXIST IP'!B458)</f>
        <v/>
      </c>
      <c r="G479" s="450" t="str">
        <f>IF('EXIST IP'!C458="","",'EXIST IP'!C458)</f>
        <v/>
      </c>
      <c r="H479" s="418" t="str">
        <f>IF('EXIST IP'!D458="","",'EXIST IP'!D458)</f>
        <v/>
      </c>
      <c r="I479" s="451" t="str">
        <f>IF(BASELINE!D458="","",BASELINE!D458)</f>
        <v/>
      </c>
      <c r="J479" s="420"/>
      <c r="K479" s="421"/>
      <c r="L479" s="422" t="str">
        <f>IF(FINAL!D458=0,"",FINAL!D458)</f>
        <v/>
      </c>
      <c r="M479" s="421"/>
      <c r="N479" s="421"/>
      <c r="O479" s="421"/>
      <c r="P479" s="423" t="str">
        <f t="shared" si="482"/>
        <v/>
      </c>
      <c r="Q479" s="424" t="str">
        <f t="shared" si="483"/>
        <v/>
      </c>
      <c r="R479" s="456"/>
      <c r="S479" s="452" t="str">
        <f t="shared" si="459"/>
        <v/>
      </c>
      <c r="T479" s="427" t="str">
        <f>IF(OR(BASELINE!I458&gt;BASELINE!J458,FINAL!I458&gt;FINAL!J458),"M.D.","")</f>
        <v/>
      </c>
      <c r="U479" s="428" t="str">
        <f t="shared" si="484"/>
        <v/>
      </c>
      <c r="V479" s="429" t="str">
        <f t="shared" si="485"/>
        <v/>
      </c>
      <c r="W479" s="429" t="str">
        <f t="shared" si="486"/>
        <v/>
      </c>
      <c r="X479" s="430" t="str">
        <f t="shared" si="460"/>
        <v/>
      </c>
      <c r="Y479" s="429" t="str">
        <f t="shared" si="461"/>
        <v/>
      </c>
      <c r="Z479" s="429" t="str">
        <f t="shared" si="462"/>
        <v/>
      </c>
      <c r="AA479" s="429" t="str">
        <f t="shared" si="463"/>
        <v/>
      </c>
      <c r="AB479" s="429" t="str">
        <f t="shared" si="464"/>
        <v/>
      </c>
      <c r="AC479" s="429" t="str">
        <f t="shared" si="465"/>
        <v/>
      </c>
      <c r="AD479" s="429" t="str">
        <f t="shared" si="466"/>
        <v/>
      </c>
      <c r="AE479" s="429" t="str">
        <f t="shared" si="487"/>
        <v/>
      </c>
      <c r="AF479" s="429" t="str">
        <f t="shared" si="477"/>
        <v/>
      </c>
      <c r="AG479" s="429" t="str">
        <f t="shared" si="467"/>
        <v/>
      </c>
      <c r="AH479" s="429" t="str">
        <f t="shared" si="468"/>
        <v/>
      </c>
      <c r="AI479" s="431" t="str">
        <f t="shared" si="478"/>
        <v/>
      </c>
      <c r="AJ479" s="429" t="str">
        <f t="shared" si="488"/>
        <v/>
      </c>
      <c r="AK479" s="429" t="str">
        <f t="shared" si="489"/>
        <v/>
      </c>
      <c r="AL479" s="429" t="str">
        <f t="shared" si="490"/>
        <v/>
      </c>
      <c r="AM479" s="429" t="str">
        <f t="shared" si="491"/>
        <v/>
      </c>
      <c r="AN479" s="432"/>
      <c r="AO479" s="432"/>
      <c r="AP479" s="205"/>
      <c r="AQ479" s="205"/>
      <c r="AR479" s="205"/>
      <c r="AS479" s="205"/>
      <c r="AT479" s="205"/>
      <c r="AU479" s="205"/>
      <c r="AV479" s="205"/>
      <c r="AW479" s="205"/>
      <c r="AX479" s="205"/>
      <c r="AY479" s="205"/>
      <c r="AZ479" s="432"/>
      <c r="BU479" s="152">
        <v>457</v>
      </c>
      <c r="BV479" s="433" t="str">
        <f t="shared" si="479"/>
        <v/>
      </c>
      <c r="BW479" s="433" t="str">
        <f t="shared" si="480"/>
        <v/>
      </c>
      <c r="BX479" s="434" t="str">
        <f t="shared" si="481"/>
        <v/>
      </c>
      <c r="BY479" s="205" t="str">
        <f t="shared" si="469"/>
        <v/>
      </c>
      <c r="BZ479" s="205" t="str">
        <f t="shared" si="470"/>
        <v/>
      </c>
      <c r="CA479" s="207" t="str">
        <f t="shared" si="471"/>
        <v/>
      </c>
      <c r="CB479" s="453" t="str">
        <f>IF(BY479="","",COUNTIF(BY$23:BY478,"&lt;1")+1)</f>
        <v/>
      </c>
      <c r="CC479" s="205" t="str">
        <f t="shared" si="472"/>
        <v/>
      </c>
      <c r="CD479" s="436" t="str">
        <f t="shared" si="473"/>
        <v/>
      </c>
      <c r="CE479" s="433" t="str">
        <f t="shared" si="476"/>
        <v/>
      </c>
      <c r="CF479" s="438" t="str">
        <f t="shared" si="474"/>
        <v/>
      </c>
      <c r="CG479" s="433" t="str">
        <f t="shared" si="475"/>
        <v/>
      </c>
      <c r="CH479" s="439"/>
      <c r="CI479" s="205" t="str">
        <f t="shared" si="492"/>
        <v/>
      </c>
      <c r="CJ479" s="205" t="str">
        <f t="shared" si="493"/>
        <v/>
      </c>
      <c r="CK479" s="205" t="str">
        <f>IF(OR(N479="PIPAY450",N479="PIPAY900"),MRIt(J479,M479,V479,N479),IF(N479="OGFConNEW",MRIt(H479,M479,V479,N479),IF(N479="PIOGFCPAY450",MAX(60,(0.3*J479)+35),"")))</f>
        <v/>
      </c>
      <c r="CL479" s="205" t="str">
        <f t="shared" si="494"/>
        <v/>
      </c>
      <c r="CM479" s="208">
        <f t="shared" si="495"/>
        <v>0</v>
      </c>
      <c r="CN479" s="440" t="str">
        <f>IFERROR(IF(N479="60PAY900",ADJ60x(CM479),IF(N479="75PAY450",ADJ75x(CM479),IF(N479="PIPAY900",ADJPoTthick(CM479,CL479),IF(N479="PIPAY450",ADJPoTthin(CM479,CL479),IF(N479="OGFConNEW",ADJPoTogfc(CL479),""))))),"must corr")</f>
        <v/>
      </c>
      <c r="CO479" s="441" t="str">
        <f t="shared" si="496"/>
        <v/>
      </c>
      <c r="CQ479" s="205" t="str">
        <f t="shared" si="497"/>
        <v/>
      </c>
      <c r="CR479" s="205" t="str">
        <f>IF(OR(N479="PIPAY450",N479="PIPAY900",N479="PIOGFCPAY450",N479="75OGFCPAY450"),MRIt(J479,M479,V479,N479),IF(N479="OGFConNEW",MRIt(H479,M479,V479,N479),""))</f>
        <v/>
      </c>
      <c r="CS479" s="205" t="str">
        <f t="shared" si="498"/>
        <v/>
      </c>
      <c r="CT479" s="208" t="str">
        <f t="shared" si="499"/>
        <v/>
      </c>
      <c r="CU479" s="440" t="str">
        <f>IFERROR(IF(N479="60PAY900",ADJ60x(CT479),IF(N479="75PAY450",ADJ75x(CT479),IF(N479="PIPAY900",ADJPoTthick(CT479,CS479),IF(N479="PIPAY450",ADJPoTthin(CT479,CS479),IF(N479="OGFConNEW",ADJPoTogfc(CS479),""))))),"must corr")</f>
        <v/>
      </c>
      <c r="CV479" s="442" t="str">
        <f t="shared" si="500"/>
        <v/>
      </c>
      <c r="CW479" s="443"/>
      <c r="CY479" s="207"/>
      <c r="CZ479" s="444" t="s">
        <v>1876</v>
      </c>
      <c r="DA479" s="445" t="str">
        <f>IFERROR(IF(AZ479=TRUE,corval(CO479,CV479),CO479),CZ479)</f>
        <v/>
      </c>
      <c r="DB479" s="205" t="b">
        <f t="shared" si="501"/>
        <v>0</v>
      </c>
      <c r="DC479" s="205" t="b">
        <f t="shared" si="502"/>
        <v>1</v>
      </c>
      <c r="DD479" s="205" t="b">
        <f t="shared" si="503"/>
        <v>1</v>
      </c>
      <c r="DE479" s="446" t="str">
        <f t="shared" si="504"/>
        <v/>
      </c>
      <c r="DG479" s="208" t="str">
        <f t="shared" si="505"/>
        <v/>
      </c>
      <c r="DH479" s="208">
        <f t="shared" si="506"/>
        <v>0</v>
      </c>
      <c r="DI479" s="205" t="e">
        <f t="shared" si="507"/>
        <v>#VALUE!</v>
      </c>
      <c r="DJ479" s="205" t="e">
        <f t="shared" si="508"/>
        <v>#VALUE!</v>
      </c>
      <c r="DK479" s="205" t="e">
        <f t="shared" si="509"/>
        <v>#VALUE!</v>
      </c>
      <c r="DM479" s="208">
        <f t="shared" si="510"/>
        <v>0</v>
      </c>
      <c r="DN479" s="208">
        <f t="shared" si="511"/>
        <v>0</v>
      </c>
      <c r="DO479" s="205">
        <f t="shared" si="512"/>
        <v>75</v>
      </c>
      <c r="DP479" s="205">
        <f t="shared" si="513"/>
        <v>0</v>
      </c>
      <c r="DQ479" s="446" t="e">
        <f t="shared" ca="1" si="514"/>
        <v>#NAME?</v>
      </c>
      <c r="DR479" s="446" t="e">
        <f t="shared" ca="1" si="515"/>
        <v>#NAME?</v>
      </c>
      <c r="DT479" s="208">
        <f t="shared" si="516"/>
        <v>0</v>
      </c>
      <c r="DU479" s="446" t="e">
        <f t="shared" ca="1" si="517"/>
        <v>#NAME?</v>
      </c>
      <c r="DV479" s="446" t="e">
        <f t="shared" ca="1" si="518"/>
        <v>#NAME?</v>
      </c>
    </row>
    <row r="480" spans="1:126" ht="16.5" thickBot="1" x14ac:dyDescent="0.3">
      <c r="A480" s="448" t="str">
        <f>IFERROR(ROUNDUP(IF(OR(N480="PIPAY450",N480="PIPAY900"),MRIt(J480,M480,V480,N480),IF(N480="PIOGFCPAY450",MAX(60,(0.3*J480)+35),"")),1),"")</f>
        <v/>
      </c>
      <c r="B480" s="413">
        <v>458</v>
      </c>
      <c r="C480" s="414"/>
      <c r="D480" s="449"/>
      <c r="E480" s="457" t="str">
        <f>IF('EXIST IP'!A459="","",'EXIST IP'!A459)</f>
        <v/>
      </c>
      <c r="F480" s="458" t="str">
        <f>IF('EXIST IP'!B459="","",'EXIST IP'!B459)</f>
        <v/>
      </c>
      <c r="G480" s="458" t="str">
        <f>IF('EXIST IP'!C459="","",'EXIST IP'!C459)</f>
        <v/>
      </c>
      <c r="H480" s="459" t="str">
        <f>IF('EXIST IP'!D459="","",'EXIST IP'!D459)</f>
        <v/>
      </c>
      <c r="I480" s="460" t="str">
        <f>IF(BASELINE!D459="","",BASELINE!D459)</f>
        <v/>
      </c>
      <c r="J480" s="420"/>
      <c r="K480" s="421"/>
      <c r="L480" s="422" t="str">
        <f>IF(FINAL!D459=0,"",FINAL!D459)</f>
        <v/>
      </c>
      <c r="M480" s="421"/>
      <c r="N480" s="421"/>
      <c r="O480" s="421"/>
      <c r="P480" s="423" t="str">
        <f t="shared" si="482"/>
        <v/>
      </c>
      <c r="Q480" s="424" t="str">
        <f t="shared" si="483"/>
        <v/>
      </c>
      <c r="R480" s="456"/>
      <c r="S480" s="452" t="str">
        <f t="shared" si="459"/>
        <v/>
      </c>
      <c r="T480" s="427" t="str">
        <f>IF(OR(BASELINE!I459&gt;BASELINE!J459,FINAL!I459&gt;FINAL!J459),"M.D.","")</f>
        <v/>
      </c>
      <c r="U480" s="428" t="str">
        <f t="shared" si="484"/>
        <v/>
      </c>
      <c r="V480" s="429" t="str">
        <f t="shared" si="485"/>
        <v/>
      </c>
      <c r="W480" s="429" t="str">
        <f t="shared" si="486"/>
        <v/>
      </c>
      <c r="X480" s="430" t="str">
        <f t="shared" si="460"/>
        <v/>
      </c>
      <c r="Y480" s="429" t="str">
        <f t="shared" si="461"/>
        <v/>
      </c>
      <c r="Z480" s="429" t="str">
        <f t="shared" si="462"/>
        <v/>
      </c>
      <c r="AA480" s="429" t="str">
        <f t="shared" si="463"/>
        <v/>
      </c>
      <c r="AB480" s="429" t="str">
        <f t="shared" si="464"/>
        <v/>
      </c>
      <c r="AC480" s="429" t="str">
        <f t="shared" si="465"/>
        <v/>
      </c>
      <c r="AD480" s="429" t="str">
        <f t="shared" si="466"/>
        <v/>
      </c>
      <c r="AE480" s="429" t="str">
        <f t="shared" si="487"/>
        <v/>
      </c>
      <c r="AF480" s="429" t="str">
        <f t="shared" si="477"/>
        <v/>
      </c>
      <c r="AG480" s="429" t="str">
        <f t="shared" si="467"/>
        <v/>
      </c>
      <c r="AH480" s="429" t="str">
        <f t="shared" si="468"/>
        <v/>
      </c>
      <c r="AI480" s="431" t="str">
        <f t="shared" si="478"/>
        <v/>
      </c>
      <c r="AJ480" s="429" t="str">
        <f t="shared" si="488"/>
        <v/>
      </c>
      <c r="AK480" s="429" t="str">
        <f t="shared" si="489"/>
        <v/>
      </c>
      <c r="AL480" s="429" t="str">
        <f t="shared" si="490"/>
        <v/>
      </c>
      <c r="AM480" s="429" t="str">
        <f t="shared" si="491"/>
        <v/>
      </c>
      <c r="AN480" s="432"/>
      <c r="AO480" s="432"/>
      <c r="AP480" s="205"/>
      <c r="AQ480" s="205"/>
      <c r="AR480" s="205"/>
      <c r="AS480" s="205"/>
      <c r="AT480" s="205"/>
      <c r="AU480" s="205"/>
      <c r="AV480" s="205"/>
      <c r="AW480" s="205"/>
      <c r="AX480" s="205"/>
      <c r="AY480" s="205"/>
      <c r="AZ480" s="432"/>
      <c r="BU480" s="152">
        <v>458</v>
      </c>
      <c r="BV480" s="433" t="str">
        <f t="shared" si="479"/>
        <v/>
      </c>
      <c r="BW480" s="433" t="str">
        <f t="shared" si="480"/>
        <v/>
      </c>
      <c r="BX480" s="434" t="str">
        <f t="shared" si="481"/>
        <v/>
      </c>
      <c r="BY480" s="205" t="str">
        <f t="shared" si="469"/>
        <v/>
      </c>
      <c r="BZ480" s="205" t="str">
        <f t="shared" si="470"/>
        <v/>
      </c>
      <c r="CA480" s="207" t="str">
        <f t="shared" si="471"/>
        <v/>
      </c>
      <c r="CB480" s="453" t="str">
        <f>IF(BY480="","",COUNTIF(BY$23:BY479,"&lt;1")+1)</f>
        <v/>
      </c>
      <c r="CC480" s="205" t="str">
        <f t="shared" si="472"/>
        <v/>
      </c>
      <c r="CD480" s="436" t="str">
        <f t="shared" si="473"/>
        <v/>
      </c>
      <c r="CE480" s="433" t="str">
        <f t="shared" si="476"/>
        <v/>
      </c>
      <c r="CF480" s="438" t="str">
        <f t="shared" si="474"/>
        <v/>
      </c>
      <c r="CG480" s="433" t="str">
        <f t="shared" si="475"/>
        <v/>
      </c>
      <c r="CH480" s="439"/>
      <c r="CI480" s="205" t="str">
        <f t="shared" si="492"/>
        <v/>
      </c>
      <c r="CJ480" s="205" t="str">
        <f t="shared" si="493"/>
        <v/>
      </c>
      <c r="CK480" s="205" t="str">
        <f>IF(OR(N480="PIPAY450",N480="PIPAY900"),MRIt(J480,M480,V480,N480),IF(N480="OGFConNEW",MRIt(H480,M480,V480,N480),IF(N480="PIOGFCPAY450",MAX(60,(0.3*J480)+35),"")))</f>
        <v/>
      </c>
      <c r="CL480" s="205" t="str">
        <f t="shared" si="494"/>
        <v/>
      </c>
      <c r="CM480" s="208">
        <f t="shared" si="495"/>
        <v>0</v>
      </c>
      <c r="CN480" s="440" t="str">
        <f>IFERROR(IF(N480="60PAY900",ADJ60x(CM480),IF(N480="75PAY450",ADJ75x(CM480),IF(N480="PIPAY900",ADJPoTthick(CM480,CL480),IF(N480="PIPAY450",ADJPoTthin(CM480,CL480),IF(N480="OGFConNEW",ADJPoTogfc(CL480),""))))),"must corr")</f>
        <v/>
      </c>
      <c r="CO480" s="441" t="str">
        <f t="shared" si="496"/>
        <v/>
      </c>
      <c r="CQ480" s="205" t="str">
        <f t="shared" si="497"/>
        <v/>
      </c>
      <c r="CR480" s="205" t="str">
        <f>IF(OR(N480="PIPAY450",N480="PIPAY900",N480="PIOGFCPAY450",N480="75OGFCPAY450"),MRIt(J480,M480,V480,N480),IF(N480="OGFConNEW",MRIt(H480,M480,V480,N480),""))</f>
        <v/>
      </c>
      <c r="CS480" s="205" t="str">
        <f t="shared" si="498"/>
        <v/>
      </c>
      <c r="CT480" s="208" t="str">
        <f t="shared" si="499"/>
        <v/>
      </c>
      <c r="CU480" s="440" t="str">
        <f>IFERROR(IF(N480="60PAY900",ADJ60x(CT480),IF(N480="75PAY450",ADJ75x(CT480),IF(N480="PIPAY900",ADJPoTthick(CT480,CS480),IF(N480="PIPAY450",ADJPoTthin(CT480,CS480),IF(N480="OGFConNEW",ADJPoTogfc(CS480),""))))),"must corr")</f>
        <v/>
      </c>
      <c r="CV480" s="442" t="str">
        <f t="shared" si="500"/>
        <v/>
      </c>
      <c r="CW480" s="443"/>
      <c r="CY480" s="207"/>
      <c r="CZ480" s="444" t="s">
        <v>1876</v>
      </c>
      <c r="DA480" s="445" t="str">
        <f>IFERROR(IF(AZ480=TRUE,corval(CO480,CV480),CO480),CZ480)</f>
        <v/>
      </c>
      <c r="DB480" s="205" t="b">
        <f t="shared" si="501"/>
        <v>0</v>
      </c>
      <c r="DC480" s="205" t="b">
        <f t="shared" si="502"/>
        <v>1</v>
      </c>
      <c r="DD480" s="205" t="b">
        <f t="shared" si="503"/>
        <v>1</v>
      </c>
      <c r="DE480" s="446" t="str">
        <f t="shared" si="504"/>
        <v/>
      </c>
      <c r="DG480" s="208" t="str">
        <f t="shared" si="505"/>
        <v/>
      </c>
      <c r="DH480" s="208">
        <f t="shared" si="506"/>
        <v>0</v>
      </c>
      <c r="DI480" s="205" t="e">
        <f t="shared" si="507"/>
        <v>#VALUE!</v>
      </c>
      <c r="DJ480" s="205" t="e">
        <f t="shared" si="508"/>
        <v>#VALUE!</v>
      </c>
      <c r="DK480" s="205" t="e">
        <f t="shared" si="509"/>
        <v>#VALUE!</v>
      </c>
      <c r="DM480" s="208">
        <f t="shared" si="510"/>
        <v>0</v>
      </c>
      <c r="DN480" s="208">
        <f t="shared" si="511"/>
        <v>0</v>
      </c>
      <c r="DO480" s="205">
        <f t="shared" si="512"/>
        <v>75</v>
      </c>
      <c r="DP480" s="205">
        <f t="shared" si="513"/>
        <v>0</v>
      </c>
      <c r="DQ480" s="446" t="e">
        <f t="shared" ca="1" si="514"/>
        <v>#NAME?</v>
      </c>
      <c r="DR480" s="446" t="e">
        <f t="shared" ca="1" si="515"/>
        <v>#NAME?</v>
      </c>
      <c r="DT480" s="208">
        <f t="shared" si="516"/>
        <v>0</v>
      </c>
      <c r="DU480" s="446" t="e">
        <f t="shared" ca="1" si="517"/>
        <v>#NAME?</v>
      </c>
      <c r="DV480" s="446" t="e">
        <f t="shared" ca="1" si="518"/>
        <v>#NAME?</v>
      </c>
    </row>
    <row r="481" spans="1:126" ht="15.75" x14ac:dyDescent="0.25">
      <c r="A481" s="448" t="str">
        <f>IFERROR(ROUNDUP(IF(OR(N481="PIPAY450",N481="PIPAY900"),MRIt(J481,M481,V481,N481),IF(N481="PIOGFCPAY450",MAX(60,(0.3*J481)+35),"")),1),"")</f>
        <v/>
      </c>
      <c r="B481" s="413">
        <v>459</v>
      </c>
      <c r="C481" s="414"/>
      <c r="D481" s="449"/>
      <c r="E481" s="416" t="str">
        <f>IF('EXIST IP'!A460="","",'EXIST IP'!A460)</f>
        <v/>
      </c>
      <c r="F481" s="450" t="str">
        <f>IF('EXIST IP'!B460="","",'EXIST IP'!B460)</f>
        <v/>
      </c>
      <c r="G481" s="450" t="str">
        <f>IF('EXIST IP'!C460="","",'EXIST IP'!C460)</f>
        <v/>
      </c>
      <c r="H481" s="418" t="str">
        <f>IF('EXIST IP'!D460="","",'EXIST IP'!D460)</f>
        <v/>
      </c>
      <c r="I481" s="451" t="str">
        <f>IF(BASELINE!D460="","",BASELINE!D460)</f>
        <v/>
      </c>
      <c r="J481" s="420"/>
      <c r="K481" s="421"/>
      <c r="L481" s="422" t="str">
        <f>IF(FINAL!D460=0,"",FINAL!D460)</f>
        <v/>
      </c>
      <c r="M481" s="421"/>
      <c r="N481" s="421"/>
      <c r="O481" s="421"/>
      <c r="P481" s="423" t="str">
        <f t="shared" si="482"/>
        <v/>
      </c>
      <c r="Q481" s="424" t="str">
        <f t="shared" si="483"/>
        <v/>
      </c>
      <c r="R481" s="456"/>
      <c r="S481" s="452" t="str">
        <f t="shared" si="459"/>
        <v/>
      </c>
      <c r="T481" s="427" t="str">
        <f>IF(OR(BASELINE!I460&gt;BASELINE!J460,FINAL!I460&gt;FINAL!J460),"M.D.","")</f>
        <v/>
      </c>
      <c r="U481" s="428" t="str">
        <f t="shared" si="484"/>
        <v/>
      </c>
      <c r="V481" s="429" t="str">
        <f t="shared" si="485"/>
        <v/>
      </c>
      <c r="W481" s="429" t="str">
        <f t="shared" si="486"/>
        <v/>
      </c>
      <c r="X481" s="430" t="str">
        <f t="shared" si="460"/>
        <v/>
      </c>
      <c r="Y481" s="429" t="str">
        <f t="shared" si="461"/>
        <v/>
      </c>
      <c r="Z481" s="429" t="str">
        <f t="shared" si="462"/>
        <v/>
      </c>
      <c r="AA481" s="429" t="str">
        <f t="shared" si="463"/>
        <v/>
      </c>
      <c r="AB481" s="429" t="str">
        <f t="shared" si="464"/>
        <v/>
      </c>
      <c r="AC481" s="429" t="str">
        <f t="shared" si="465"/>
        <v/>
      </c>
      <c r="AD481" s="429" t="str">
        <f t="shared" si="466"/>
        <v/>
      </c>
      <c r="AE481" s="429" t="str">
        <f t="shared" si="487"/>
        <v/>
      </c>
      <c r="AF481" s="429" t="str">
        <f t="shared" si="477"/>
        <v/>
      </c>
      <c r="AG481" s="429" t="str">
        <f t="shared" si="467"/>
        <v/>
      </c>
      <c r="AH481" s="429" t="str">
        <f t="shared" si="468"/>
        <v/>
      </c>
      <c r="AI481" s="431" t="str">
        <f t="shared" si="478"/>
        <v/>
      </c>
      <c r="AJ481" s="429" t="str">
        <f t="shared" si="488"/>
        <v/>
      </c>
      <c r="AK481" s="429" t="str">
        <f t="shared" si="489"/>
        <v/>
      </c>
      <c r="AL481" s="429" t="str">
        <f t="shared" si="490"/>
        <v/>
      </c>
      <c r="AM481" s="429" t="str">
        <f t="shared" si="491"/>
        <v/>
      </c>
      <c r="AN481" s="432"/>
      <c r="AO481" s="432"/>
      <c r="AP481" s="205"/>
      <c r="AQ481" s="205"/>
      <c r="AR481" s="205"/>
      <c r="AS481" s="205"/>
      <c r="AT481" s="205"/>
      <c r="AU481" s="205"/>
      <c r="AV481" s="205"/>
      <c r="AW481" s="205"/>
      <c r="AX481" s="205"/>
      <c r="AY481" s="205"/>
      <c r="AZ481" s="432"/>
      <c r="BU481" s="152">
        <v>459</v>
      </c>
      <c r="BV481" s="433" t="str">
        <f t="shared" si="479"/>
        <v/>
      </c>
      <c r="BW481" s="433" t="str">
        <f t="shared" si="480"/>
        <v/>
      </c>
      <c r="BX481" s="434" t="str">
        <f t="shared" si="481"/>
        <v/>
      </c>
      <c r="BY481" s="205" t="str">
        <f t="shared" si="469"/>
        <v/>
      </c>
      <c r="BZ481" s="205" t="str">
        <f t="shared" si="470"/>
        <v/>
      </c>
      <c r="CA481" s="207" t="str">
        <f t="shared" si="471"/>
        <v/>
      </c>
      <c r="CB481" s="453" t="str">
        <f>IF(BY481="","",COUNTIF(BY$23:BY480,"&lt;1")+1)</f>
        <v/>
      </c>
      <c r="CC481" s="205" t="str">
        <f t="shared" si="472"/>
        <v/>
      </c>
      <c r="CD481" s="436" t="str">
        <f t="shared" si="473"/>
        <v/>
      </c>
      <c r="CE481" s="433" t="str">
        <f t="shared" si="476"/>
        <v/>
      </c>
      <c r="CF481" s="438" t="str">
        <f t="shared" si="474"/>
        <v/>
      </c>
      <c r="CG481" s="433" t="str">
        <f t="shared" si="475"/>
        <v/>
      </c>
      <c r="CH481" s="439"/>
      <c r="CI481" s="205" t="str">
        <f t="shared" si="492"/>
        <v/>
      </c>
      <c r="CJ481" s="205" t="str">
        <f t="shared" si="493"/>
        <v/>
      </c>
      <c r="CK481" s="205" t="str">
        <f>IF(OR(N481="PIPAY450",N481="PIPAY900"),MRIt(J481,M481,V481,N481),IF(N481="OGFConNEW",MRIt(H481,M481,V481,N481),IF(N481="PIOGFCPAY450",MAX(60,(0.3*J481)+35),"")))</f>
        <v/>
      </c>
      <c r="CL481" s="205" t="str">
        <f t="shared" si="494"/>
        <v/>
      </c>
      <c r="CM481" s="208">
        <f t="shared" si="495"/>
        <v>0</v>
      </c>
      <c r="CN481" s="440" t="str">
        <f>IFERROR(IF(N481="60PAY900",ADJ60x(CM481),IF(N481="75PAY450",ADJ75x(CM481),IF(N481="PIPAY900",ADJPoTthick(CM481,CL481),IF(N481="PIPAY450",ADJPoTthin(CM481,CL481),IF(N481="OGFConNEW",ADJPoTogfc(CL481),""))))),"must corr")</f>
        <v/>
      </c>
      <c r="CO481" s="441" t="str">
        <f t="shared" si="496"/>
        <v/>
      </c>
      <c r="CQ481" s="205" t="str">
        <f t="shared" si="497"/>
        <v/>
      </c>
      <c r="CR481" s="205" t="str">
        <f>IF(OR(N481="PIPAY450",N481="PIPAY900",N481="PIOGFCPAY450",N481="75OGFCPAY450"),MRIt(J481,M481,V481,N481),IF(N481="OGFConNEW",MRIt(H481,M481,V481,N481),""))</f>
        <v/>
      </c>
      <c r="CS481" s="205" t="str">
        <f t="shared" si="498"/>
        <v/>
      </c>
      <c r="CT481" s="208" t="str">
        <f t="shared" si="499"/>
        <v/>
      </c>
      <c r="CU481" s="440" t="str">
        <f>IFERROR(IF(N481="60PAY900",ADJ60x(CT481),IF(N481="75PAY450",ADJ75x(CT481),IF(N481="PIPAY900",ADJPoTthick(CT481,CS481),IF(N481="PIPAY450",ADJPoTthin(CT481,CS481),IF(N481="OGFConNEW",ADJPoTogfc(CS481),""))))),"must corr")</f>
        <v/>
      </c>
      <c r="CV481" s="442" t="str">
        <f t="shared" si="500"/>
        <v/>
      </c>
      <c r="CW481" s="443"/>
      <c r="CY481" s="207"/>
      <c r="CZ481" s="444" t="s">
        <v>1876</v>
      </c>
      <c r="DA481" s="445" t="str">
        <f>IFERROR(IF(AZ481=TRUE,corval(CO481,CV481),CO481),CZ481)</f>
        <v/>
      </c>
      <c r="DB481" s="205" t="b">
        <f t="shared" si="501"/>
        <v>0</v>
      </c>
      <c r="DC481" s="205" t="b">
        <f t="shared" si="502"/>
        <v>1</v>
      </c>
      <c r="DD481" s="205" t="b">
        <f t="shared" si="503"/>
        <v>1</v>
      </c>
      <c r="DE481" s="446" t="str">
        <f t="shared" si="504"/>
        <v/>
      </c>
      <c r="DG481" s="208" t="str">
        <f t="shared" si="505"/>
        <v/>
      </c>
      <c r="DH481" s="208">
        <f t="shared" si="506"/>
        <v>0</v>
      </c>
      <c r="DI481" s="205" t="e">
        <f t="shared" si="507"/>
        <v>#VALUE!</v>
      </c>
      <c r="DJ481" s="205" t="e">
        <f t="shared" si="508"/>
        <v>#VALUE!</v>
      </c>
      <c r="DK481" s="205" t="e">
        <f t="shared" si="509"/>
        <v>#VALUE!</v>
      </c>
      <c r="DM481" s="208">
        <f t="shared" si="510"/>
        <v>0</v>
      </c>
      <c r="DN481" s="208">
        <f t="shared" si="511"/>
        <v>0</v>
      </c>
      <c r="DO481" s="205">
        <f t="shared" si="512"/>
        <v>75</v>
      </c>
      <c r="DP481" s="205">
        <f t="shared" si="513"/>
        <v>0</v>
      </c>
      <c r="DQ481" s="446" t="e">
        <f t="shared" ca="1" si="514"/>
        <v>#NAME?</v>
      </c>
      <c r="DR481" s="446" t="e">
        <f t="shared" ca="1" si="515"/>
        <v>#NAME?</v>
      </c>
      <c r="DT481" s="208">
        <f t="shared" si="516"/>
        <v>0</v>
      </c>
      <c r="DU481" s="446" t="e">
        <f t="shared" ca="1" si="517"/>
        <v>#NAME?</v>
      </c>
      <c r="DV481" s="446" t="e">
        <f t="shared" ca="1" si="518"/>
        <v>#NAME?</v>
      </c>
    </row>
    <row r="482" spans="1:126" ht="15.75" customHeight="1" thickBot="1" x14ac:dyDescent="0.3">
      <c r="A482" s="448" t="str">
        <f>IFERROR(ROUNDUP(IF(OR(N482="PIPAY450",N482="PIPAY900"),MRIt(J482,M482,V482,N482),IF(N482="PIOGFCPAY450",MAX(60,(0.3*J482)+35),"")),1),"")</f>
        <v/>
      </c>
      <c r="B482" s="413">
        <v>460</v>
      </c>
      <c r="C482" s="414"/>
      <c r="D482" s="449"/>
      <c r="E482" s="457" t="str">
        <f>IF('EXIST IP'!A461="","",'EXIST IP'!A461)</f>
        <v/>
      </c>
      <c r="F482" s="458" t="str">
        <f>IF('EXIST IP'!B461="","",'EXIST IP'!B461)</f>
        <v/>
      </c>
      <c r="G482" s="458" t="str">
        <f>IF('EXIST IP'!C461="","",'EXIST IP'!C461)</f>
        <v/>
      </c>
      <c r="H482" s="459" t="str">
        <f>IF('EXIST IP'!D461="","",'EXIST IP'!D461)</f>
        <v/>
      </c>
      <c r="I482" s="460" t="str">
        <f>IF(BASELINE!D461="","",BASELINE!D461)</f>
        <v/>
      </c>
      <c r="J482" s="420"/>
      <c r="K482" s="421"/>
      <c r="L482" s="422" t="str">
        <f>IF(FINAL!D461=0,"",FINAL!D461)</f>
        <v/>
      </c>
      <c r="M482" s="421"/>
      <c r="N482" s="421"/>
      <c r="O482" s="421"/>
      <c r="P482" s="423" t="str">
        <f t="shared" si="482"/>
        <v/>
      </c>
      <c r="Q482" s="424" t="str">
        <f t="shared" si="483"/>
        <v/>
      </c>
      <c r="R482" s="456"/>
      <c r="S482" s="452" t="str">
        <f t="shared" si="459"/>
        <v/>
      </c>
      <c r="T482" s="427" t="str">
        <f>IF(OR(BASELINE!I461&gt;BASELINE!J461,FINAL!I461&gt;FINAL!J461),"M.D.","")</f>
        <v/>
      </c>
      <c r="U482" s="428" t="str">
        <f t="shared" si="484"/>
        <v/>
      </c>
      <c r="V482" s="429" t="str">
        <f t="shared" si="485"/>
        <v/>
      </c>
      <c r="W482" s="429" t="str">
        <f t="shared" si="486"/>
        <v/>
      </c>
      <c r="X482" s="430" t="str">
        <f t="shared" si="460"/>
        <v/>
      </c>
      <c r="Y482" s="429" t="str">
        <f t="shared" si="461"/>
        <v/>
      </c>
      <c r="Z482" s="429" t="str">
        <f t="shared" si="462"/>
        <v/>
      </c>
      <c r="AA482" s="429" t="str">
        <f t="shared" si="463"/>
        <v/>
      </c>
      <c r="AB482" s="429" t="str">
        <f t="shared" si="464"/>
        <v/>
      </c>
      <c r="AC482" s="429" t="str">
        <f t="shared" si="465"/>
        <v/>
      </c>
      <c r="AD482" s="429" t="str">
        <f t="shared" si="466"/>
        <v/>
      </c>
      <c r="AE482" s="429" t="str">
        <f t="shared" si="487"/>
        <v/>
      </c>
      <c r="AF482" s="429" t="str">
        <f t="shared" si="477"/>
        <v/>
      </c>
      <c r="AG482" s="429" t="str">
        <f t="shared" si="467"/>
        <v/>
      </c>
      <c r="AH482" s="429" t="str">
        <f t="shared" si="468"/>
        <v/>
      </c>
      <c r="AI482" s="431" t="str">
        <f t="shared" si="478"/>
        <v/>
      </c>
      <c r="AJ482" s="429" t="str">
        <f t="shared" si="488"/>
        <v/>
      </c>
      <c r="AK482" s="429" t="str">
        <f t="shared" si="489"/>
        <v/>
      </c>
      <c r="AL482" s="429" t="str">
        <f t="shared" si="490"/>
        <v/>
      </c>
      <c r="AM482" s="429" t="str">
        <f t="shared" si="491"/>
        <v/>
      </c>
      <c r="AN482" s="432"/>
      <c r="AO482" s="432"/>
      <c r="AP482" s="205"/>
      <c r="AQ482" s="205"/>
      <c r="AR482" s="205"/>
      <c r="AS482" s="205"/>
      <c r="AT482" s="205"/>
      <c r="AU482" s="205"/>
      <c r="AV482" s="205"/>
      <c r="AW482" s="205"/>
      <c r="AX482" s="205"/>
      <c r="AY482" s="205"/>
      <c r="AZ482" s="432"/>
      <c r="BU482" s="152">
        <v>460</v>
      </c>
      <c r="BV482" s="433" t="str">
        <f t="shared" si="479"/>
        <v/>
      </c>
      <c r="BW482" s="433" t="str">
        <f t="shared" si="480"/>
        <v/>
      </c>
      <c r="BX482" s="434" t="str">
        <f t="shared" si="481"/>
        <v/>
      </c>
      <c r="BY482" s="205" t="str">
        <f t="shared" si="469"/>
        <v/>
      </c>
      <c r="BZ482" s="205" t="str">
        <f t="shared" si="470"/>
        <v/>
      </c>
      <c r="CA482" s="207" t="str">
        <f t="shared" si="471"/>
        <v/>
      </c>
      <c r="CB482" s="453" t="str">
        <f>IF(BY482="","",COUNTIF(BY$23:BY481,"&lt;1")+1)</f>
        <v/>
      </c>
      <c r="CC482" s="205" t="str">
        <f t="shared" si="472"/>
        <v/>
      </c>
      <c r="CD482" s="436" t="str">
        <f t="shared" si="473"/>
        <v/>
      </c>
      <c r="CE482" s="433" t="str">
        <f t="shared" si="476"/>
        <v/>
      </c>
      <c r="CF482" s="438" t="str">
        <f t="shared" si="474"/>
        <v/>
      </c>
      <c r="CG482" s="433" t="str">
        <f t="shared" si="475"/>
        <v/>
      </c>
      <c r="CH482" s="439"/>
      <c r="CI482" s="205" t="str">
        <f t="shared" si="492"/>
        <v/>
      </c>
      <c r="CJ482" s="205" t="str">
        <f t="shared" si="493"/>
        <v/>
      </c>
      <c r="CK482" s="205" t="str">
        <f>IF(OR(N482="PIPAY450",N482="PIPAY900"),MRIt(J482,M482,V482,N482),IF(N482="OGFConNEW",MRIt(H482,M482,V482,N482),IF(N482="PIOGFCPAY450",MAX(60,(0.3*J482)+35),"")))</f>
        <v/>
      </c>
      <c r="CL482" s="205" t="str">
        <f t="shared" si="494"/>
        <v/>
      </c>
      <c r="CM482" s="208">
        <f t="shared" si="495"/>
        <v>0</v>
      </c>
      <c r="CN482" s="440" t="str">
        <f>IFERROR(IF(N482="60PAY900",ADJ60x(CM482),IF(N482="75PAY450",ADJ75x(CM482),IF(N482="PIPAY900",ADJPoTthick(CM482,CL482),IF(N482="PIPAY450",ADJPoTthin(CM482,CL482),IF(N482="OGFConNEW",ADJPoTogfc(CL482),""))))),"must corr")</f>
        <v/>
      </c>
      <c r="CO482" s="441" t="str">
        <f t="shared" si="496"/>
        <v/>
      </c>
      <c r="CQ482" s="205" t="str">
        <f t="shared" si="497"/>
        <v/>
      </c>
      <c r="CR482" s="205" t="str">
        <f>IF(OR(N482="PIPAY450",N482="PIPAY900",N482="PIOGFCPAY450",N482="75OGFCPAY450"),MRIt(J482,M482,V482,N482),IF(N482="OGFConNEW",MRIt(H482,M482,V482,N482),""))</f>
        <v/>
      </c>
      <c r="CS482" s="205" t="str">
        <f t="shared" si="498"/>
        <v/>
      </c>
      <c r="CT482" s="208" t="str">
        <f t="shared" si="499"/>
        <v/>
      </c>
      <c r="CU482" s="440" t="str">
        <f>IFERROR(IF(N482="60PAY900",ADJ60x(CT482),IF(N482="75PAY450",ADJ75x(CT482),IF(N482="PIPAY900",ADJPoTthick(CT482,CS482),IF(N482="PIPAY450",ADJPoTthin(CT482,CS482),IF(N482="OGFConNEW",ADJPoTogfc(CS482),""))))),"must corr")</f>
        <v/>
      </c>
      <c r="CV482" s="442" t="str">
        <f t="shared" si="500"/>
        <v/>
      </c>
      <c r="CW482" s="443"/>
      <c r="CY482" s="207"/>
      <c r="CZ482" s="444" t="s">
        <v>1876</v>
      </c>
      <c r="DA482" s="445" t="str">
        <f>IFERROR(IF(AZ482=TRUE,corval(CO482,CV482),CO482),CZ482)</f>
        <v/>
      </c>
      <c r="DB482" s="205" t="b">
        <f t="shared" si="501"/>
        <v>0</v>
      </c>
      <c r="DC482" s="205" t="b">
        <f t="shared" si="502"/>
        <v>1</v>
      </c>
      <c r="DD482" s="205" t="b">
        <f t="shared" si="503"/>
        <v>1</v>
      </c>
      <c r="DE482" s="446" t="str">
        <f t="shared" si="504"/>
        <v/>
      </c>
      <c r="DG482" s="208" t="str">
        <f t="shared" si="505"/>
        <v/>
      </c>
      <c r="DH482" s="208">
        <f t="shared" si="506"/>
        <v>0</v>
      </c>
      <c r="DI482" s="205" t="e">
        <f t="shared" si="507"/>
        <v>#VALUE!</v>
      </c>
      <c r="DJ482" s="205" t="e">
        <f t="shared" si="508"/>
        <v>#VALUE!</v>
      </c>
      <c r="DK482" s="205" t="e">
        <f t="shared" si="509"/>
        <v>#VALUE!</v>
      </c>
      <c r="DM482" s="208">
        <f t="shared" si="510"/>
        <v>0</v>
      </c>
      <c r="DN482" s="208">
        <f t="shared" si="511"/>
        <v>0</v>
      </c>
      <c r="DO482" s="205">
        <f t="shared" si="512"/>
        <v>75</v>
      </c>
      <c r="DP482" s="205">
        <f t="shared" si="513"/>
        <v>0</v>
      </c>
      <c r="DQ482" s="446" t="e">
        <f t="shared" ca="1" si="514"/>
        <v>#NAME?</v>
      </c>
      <c r="DR482" s="446" t="e">
        <f t="shared" ca="1" si="515"/>
        <v>#NAME?</v>
      </c>
      <c r="DT482" s="208">
        <f t="shared" si="516"/>
        <v>0</v>
      </c>
      <c r="DU482" s="446" t="e">
        <f t="shared" ca="1" si="517"/>
        <v>#NAME?</v>
      </c>
      <c r="DV482" s="446" t="e">
        <f t="shared" ca="1" si="518"/>
        <v>#NAME?</v>
      </c>
    </row>
    <row r="483" spans="1:126" ht="15.75" x14ac:dyDescent="0.25">
      <c r="A483" s="448" t="str">
        <f>IFERROR(ROUNDUP(IF(OR(N483="PIPAY450",N483="PIPAY900"),MRIt(J483,M483,V483,N483),IF(N483="PIOGFCPAY450",MAX(60,(0.3*J483)+35),"")),1),"")</f>
        <v/>
      </c>
      <c r="B483" s="413">
        <v>461</v>
      </c>
      <c r="C483" s="414"/>
      <c r="D483" s="449"/>
      <c r="E483" s="416" t="str">
        <f>IF('EXIST IP'!A462="","",'EXIST IP'!A462)</f>
        <v/>
      </c>
      <c r="F483" s="450" t="str">
        <f>IF('EXIST IP'!B462="","",'EXIST IP'!B462)</f>
        <v/>
      </c>
      <c r="G483" s="450" t="str">
        <f>IF('EXIST IP'!C462="","",'EXIST IP'!C462)</f>
        <v/>
      </c>
      <c r="H483" s="418" t="str">
        <f>IF('EXIST IP'!D462="","",'EXIST IP'!D462)</f>
        <v/>
      </c>
      <c r="I483" s="451" t="str">
        <f>IF(BASELINE!D462="","",BASELINE!D462)</f>
        <v/>
      </c>
      <c r="J483" s="420"/>
      <c r="K483" s="421"/>
      <c r="L483" s="422" t="str">
        <f>IF(FINAL!D462=0,"",FINAL!D462)</f>
        <v/>
      </c>
      <c r="M483" s="421"/>
      <c r="N483" s="421"/>
      <c r="O483" s="421"/>
      <c r="P483" s="423" t="str">
        <f t="shared" si="482"/>
        <v/>
      </c>
      <c r="Q483" s="424" t="str">
        <f t="shared" si="483"/>
        <v/>
      </c>
      <c r="R483" s="456"/>
      <c r="S483" s="452" t="str">
        <f t="shared" si="459"/>
        <v/>
      </c>
      <c r="T483" s="427" t="str">
        <f>IF(OR(BASELINE!I462&gt;BASELINE!J462,FINAL!I462&gt;FINAL!J462),"M.D.","")</f>
        <v/>
      </c>
      <c r="U483" s="428" t="str">
        <f t="shared" si="484"/>
        <v/>
      </c>
      <c r="V483" s="429" t="str">
        <f t="shared" si="485"/>
        <v/>
      </c>
      <c r="W483" s="429" t="str">
        <f t="shared" si="486"/>
        <v/>
      </c>
      <c r="X483" s="430" t="str">
        <f t="shared" si="460"/>
        <v/>
      </c>
      <c r="Y483" s="429" t="str">
        <f t="shared" si="461"/>
        <v/>
      </c>
      <c r="Z483" s="429" t="str">
        <f t="shared" si="462"/>
        <v/>
      </c>
      <c r="AA483" s="429" t="str">
        <f t="shared" si="463"/>
        <v/>
      </c>
      <c r="AB483" s="429" t="str">
        <f t="shared" si="464"/>
        <v/>
      </c>
      <c r="AC483" s="429" t="str">
        <f t="shared" si="465"/>
        <v/>
      </c>
      <c r="AD483" s="429" t="str">
        <f t="shared" si="466"/>
        <v/>
      </c>
      <c r="AE483" s="429" t="str">
        <f t="shared" si="487"/>
        <v/>
      </c>
      <c r="AF483" s="429" t="str">
        <f t="shared" si="477"/>
        <v/>
      </c>
      <c r="AG483" s="429" t="str">
        <f t="shared" si="467"/>
        <v/>
      </c>
      <c r="AH483" s="429" t="str">
        <f t="shared" si="468"/>
        <v/>
      </c>
      <c r="AI483" s="431" t="str">
        <f t="shared" si="478"/>
        <v/>
      </c>
      <c r="AJ483" s="429" t="str">
        <f t="shared" si="488"/>
        <v/>
      </c>
      <c r="AK483" s="429" t="str">
        <f t="shared" si="489"/>
        <v/>
      </c>
      <c r="AL483" s="429" t="str">
        <f t="shared" si="490"/>
        <v/>
      </c>
      <c r="AM483" s="429" t="str">
        <f t="shared" si="491"/>
        <v/>
      </c>
      <c r="AN483" s="432"/>
      <c r="AO483" s="432"/>
      <c r="AP483" s="205"/>
      <c r="AQ483" s="205"/>
      <c r="AR483" s="205"/>
      <c r="AS483" s="205"/>
      <c r="AT483" s="205"/>
      <c r="AU483" s="205"/>
      <c r="AV483" s="205"/>
      <c r="AW483" s="205"/>
      <c r="AX483" s="205"/>
      <c r="AY483" s="205"/>
      <c r="AZ483" s="432"/>
      <c r="BU483" s="152">
        <v>461</v>
      </c>
      <c r="BV483" s="433" t="str">
        <f t="shared" si="479"/>
        <v/>
      </c>
      <c r="BW483" s="433" t="str">
        <f t="shared" si="480"/>
        <v/>
      </c>
      <c r="BX483" s="434" t="str">
        <f t="shared" si="481"/>
        <v/>
      </c>
      <c r="BY483" s="205" t="str">
        <f t="shared" si="469"/>
        <v/>
      </c>
      <c r="BZ483" s="205" t="str">
        <f t="shared" si="470"/>
        <v/>
      </c>
      <c r="CA483" s="207" t="str">
        <f t="shared" si="471"/>
        <v/>
      </c>
      <c r="CB483" s="453" t="str">
        <f>IF(BY483="","",COUNTIF(BY$23:BY482,"&lt;1")+1)</f>
        <v/>
      </c>
      <c r="CC483" s="205" t="str">
        <f t="shared" si="472"/>
        <v/>
      </c>
      <c r="CD483" s="436" t="str">
        <f t="shared" si="473"/>
        <v/>
      </c>
      <c r="CE483" s="433" t="str">
        <f t="shared" si="476"/>
        <v/>
      </c>
      <c r="CF483" s="438" t="str">
        <f t="shared" si="474"/>
        <v/>
      </c>
      <c r="CG483" s="433" t="str">
        <f t="shared" si="475"/>
        <v/>
      </c>
      <c r="CH483" s="439"/>
      <c r="CI483" s="205" t="str">
        <f t="shared" si="492"/>
        <v/>
      </c>
      <c r="CJ483" s="205" t="str">
        <f t="shared" si="493"/>
        <v/>
      </c>
      <c r="CK483" s="205" t="str">
        <f>IF(OR(N483="PIPAY450",N483="PIPAY900"),MRIt(J483,M483,V483,N483),IF(N483="OGFConNEW",MRIt(H483,M483,V483,N483),IF(N483="PIOGFCPAY450",MAX(60,(0.3*J483)+35),"")))</f>
        <v/>
      </c>
      <c r="CL483" s="205" t="str">
        <f t="shared" si="494"/>
        <v/>
      </c>
      <c r="CM483" s="208">
        <f t="shared" si="495"/>
        <v>0</v>
      </c>
      <c r="CN483" s="440" t="str">
        <f>IFERROR(IF(N483="60PAY900",ADJ60x(CM483),IF(N483="75PAY450",ADJ75x(CM483),IF(N483="PIPAY900",ADJPoTthick(CM483,CL483),IF(N483="PIPAY450",ADJPoTthin(CM483,CL483),IF(N483="OGFConNEW",ADJPoTogfc(CL483),""))))),"must corr")</f>
        <v/>
      </c>
      <c r="CO483" s="441" t="str">
        <f t="shared" si="496"/>
        <v/>
      </c>
      <c r="CQ483" s="205" t="str">
        <f t="shared" si="497"/>
        <v/>
      </c>
      <c r="CR483" s="205" t="str">
        <f>IF(OR(N483="PIPAY450",N483="PIPAY900",N483="PIOGFCPAY450",N483="75OGFCPAY450"),MRIt(J483,M483,V483,N483),IF(N483="OGFConNEW",MRIt(H483,M483,V483,N483),""))</f>
        <v/>
      </c>
      <c r="CS483" s="205" t="str">
        <f t="shared" si="498"/>
        <v/>
      </c>
      <c r="CT483" s="208" t="str">
        <f t="shared" si="499"/>
        <v/>
      </c>
      <c r="CU483" s="440" t="str">
        <f>IFERROR(IF(N483="60PAY900",ADJ60x(CT483),IF(N483="75PAY450",ADJ75x(CT483),IF(N483="PIPAY900",ADJPoTthick(CT483,CS483),IF(N483="PIPAY450",ADJPoTthin(CT483,CS483),IF(N483="OGFConNEW",ADJPoTogfc(CS483),""))))),"must corr")</f>
        <v/>
      </c>
      <c r="CV483" s="442" t="str">
        <f t="shared" si="500"/>
        <v/>
      </c>
      <c r="CW483" s="443"/>
      <c r="CY483" s="207"/>
      <c r="CZ483" s="444" t="s">
        <v>1876</v>
      </c>
      <c r="DA483" s="445" t="str">
        <f>IFERROR(IF(AZ483=TRUE,corval(CO483,CV483),CO483),CZ483)</f>
        <v/>
      </c>
      <c r="DB483" s="205" t="b">
        <f t="shared" si="501"/>
        <v>0</v>
      </c>
      <c r="DC483" s="205" t="b">
        <f t="shared" si="502"/>
        <v>1</v>
      </c>
      <c r="DD483" s="205" t="b">
        <f t="shared" si="503"/>
        <v>1</v>
      </c>
      <c r="DE483" s="446" t="str">
        <f t="shared" si="504"/>
        <v/>
      </c>
      <c r="DG483" s="208" t="str">
        <f t="shared" si="505"/>
        <v/>
      </c>
      <c r="DH483" s="208">
        <f t="shared" si="506"/>
        <v>0</v>
      </c>
      <c r="DI483" s="205" t="e">
        <f t="shared" si="507"/>
        <v>#VALUE!</v>
      </c>
      <c r="DJ483" s="205" t="e">
        <f t="shared" si="508"/>
        <v>#VALUE!</v>
      </c>
      <c r="DK483" s="205" t="e">
        <f t="shared" si="509"/>
        <v>#VALUE!</v>
      </c>
      <c r="DM483" s="208">
        <f t="shared" si="510"/>
        <v>0</v>
      </c>
      <c r="DN483" s="208">
        <f t="shared" si="511"/>
        <v>0</v>
      </c>
      <c r="DO483" s="205">
        <f t="shared" si="512"/>
        <v>75</v>
      </c>
      <c r="DP483" s="205">
        <f t="shared" si="513"/>
        <v>0</v>
      </c>
      <c r="DQ483" s="446" t="e">
        <f t="shared" ca="1" si="514"/>
        <v>#NAME?</v>
      </c>
      <c r="DR483" s="446" t="e">
        <f t="shared" ca="1" si="515"/>
        <v>#NAME?</v>
      </c>
      <c r="DT483" s="208">
        <f t="shared" si="516"/>
        <v>0</v>
      </c>
      <c r="DU483" s="446" t="e">
        <f t="shared" ca="1" si="517"/>
        <v>#NAME?</v>
      </c>
      <c r="DV483" s="446" t="e">
        <f t="shared" ca="1" si="518"/>
        <v>#NAME?</v>
      </c>
    </row>
    <row r="484" spans="1:126" ht="16.5" thickBot="1" x14ac:dyDescent="0.3">
      <c r="A484" s="448" t="str">
        <f>IFERROR(ROUNDUP(IF(OR(N484="PIPAY450",N484="PIPAY900"),MRIt(J484,M484,V484,N484),IF(N484="PIOGFCPAY450",MAX(60,(0.3*J484)+35),"")),1),"")</f>
        <v/>
      </c>
      <c r="B484" s="413">
        <v>462</v>
      </c>
      <c r="C484" s="414"/>
      <c r="D484" s="449"/>
      <c r="E484" s="457" t="str">
        <f>IF('EXIST IP'!A463="","",'EXIST IP'!A463)</f>
        <v/>
      </c>
      <c r="F484" s="458" t="str">
        <f>IF('EXIST IP'!B463="","",'EXIST IP'!B463)</f>
        <v/>
      </c>
      <c r="G484" s="458" t="str">
        <f>IF('EXIST IP'!C463="","",'EXIST IP'!C463)</f>
        <v/>
      </c>
      <c r="H484" s="459" t="str">
        <f>IF('EXIST IP'!D463="","",'EXIST IP'!D463)</f>
        <v/>
      </c>
      <c r="I484" s="460" t="str">
        <f>IF(BASELINE!D463="","",BASELINE!D463)</f>
        <v/>
      </c>
      <c r="J484" s="420"/>
      <c r="K484" s="421"/>
      <c r="L484" s="422" t="str">
        <f>IF(FINAL!D463=0,"",FINAL!D463)</f>
        <v/>
      </c>
      <c r="M484" s="421"/>
      <c r="N484" s="421"/>
      <c r="O484" s="421"/>
      <c r="P484" s="423" t="str">
        <f t="shared" si="482"/>
        <v/>
      </c>
      <c r="Q484" s="424" t="str">
        <f t="shared" si="483"/>
        <v/>
      </c>
      <c r="R484" s="456"/>
      <c r="S484" s="452" t="str">
        <f t="shared" si="459"/>
        <v/>
      </c>
      <c r="T484" s="427" t="str">
        <f>IF(OR(BASELINE!I463&gt;BASELINE!J463,FINAL!I463&gt;FINAL!J463),"M.D.","")</f>
        <v/>
      </c>
      <c r="U484" s="428" t="str">
        <f t="shared" si="484"/>
        <v/>
      </c>
      <c r="V484" s="429" t="str">
        <f t="shared" si="485"/>
        <v/>
      </c>
      <c r="W484" s="429" t="str">
        <f t="shared" si="486"/>
        <v/>
      </c>
      <c r="X484" s="430" t="str">
        <f t="shared" si="460"/>
        <v/>
      </c>
      <c r="Y484" s="429" t="str">
        <f t="shared" si="461"/>
        <v/>
      </c>
      <c r="Z484" s="429" t="str">
        <f t="shared" si="462"/>
        <v/>
      </c>
      <c r="AA484" s="429" t="str">
        <f t="shared" si="463"/>
        <v/>
      </c>
      <c r="AB484" s="429" t="str">
        <f t="shared" si="464"/>
        <v/>
      </c>
      <c r="AC484" s="429" t="str">
        <f t="shared" si="465"/>
        <v/>
      </c>
      <c r="AD484" s="429" t="str">
        <f t="shared" si="466"/>
        <v/>
      </c>
      <c r="AE484" s="429" t="str">
        <f t="shared" si="487"/>
        <v/>
      </c>
      <c r="AF484" s="429" t="str">
        <f t="shared" si="477"/>
        <v/>
      </c>
      <c r="AG484" s="429" t="str">
        <f t="shared" si="467"/>
        <v/>
      </c>
      <c r="AH484" s="429" t="str">
        <f t="shared" si="468"/>
        <v/>
      </c>
      <c r="AI484" s="431" t="str">
        <f t="shared" si="478"/>
        <v/>
      </c>
      <c r="AJ484" s="429" t="str">
        <f t="shared" si="488"/>
        <v/>
      </c>
      <c r="AK484" s="429" t="str">
        <f t="shared" si="489"/>
        <v/>
      </c>
      <c r="AL484" s="429" t="str">
        <f t="shared" si="490"/>
        <v/>
      </c>
      <c r="AM484" s="429" t="str">
        <f t="shared" si="491"/>
        <v/>
      </c>
      <c r="AN484" s="432"/>
      <c r="AO484" s="432"/>
      <c r="AP484" s="205"/>
      <c r="AQ484" s="205"/>
      <c r="AR484" s="205"/>
      <c r="AS484" s="205"/>
      <c r="AT484" s="205"/>
      <c r="AU484" s="205"/>
      <c r="AV484" s="205"/>
      <c r="AW484" s="205"/>
      <c r="AX484" s="205"/>
      <c r="AY484" s="205"/>
      <c r="AZ484" s="432"/>
      <c r="BU484" s="152">
        <v>462</v>
      </c>
      <c r="BV484" s="433" t="str">
        <f t="shared" si="479"/>
        <v/>
      </c>
      <c r="BW484" s="433" t="str">
        <f t="shared" si="480"/>
        <v/>
      </c>
      <c r="BX484" s="434" t="str">
        <f t="shared" si="481"/>
        <v/>
      </c>
      <c r="BY484" s="205" t="str">
        <f t="shared" si="469"/>
        <v/>
      </c>
      <c r="BZ484" s="205" t="str">
        <f t="shared" si="470"/>
        <v/>
      </c>
      <c r="CA484" s="207" t="str">
        <f t="shared" si="471"/>
        <v/>
      </c>
      <c r="CB484" s="453" t="str">
        <f>IF(BY484="","",COUNTIF(BY$23:BY483,"&lt;1")+1)</f>
        <v/>
      </c>
      <c r="CC484" s="205" t="str">
        <f t="shared" si="472"/>
        <v/>
      </c>
      <c r="CD484" s="436" t="str">
        <f t="shared" si="473"/>
        <v/>
      </c>
      <c r="CE484" s="433" t="str">
        <f t="shared" si="476"/>
        <v/>
      </c>
      <c r="CF484" s="438" t="str">
        <f t="shared" si="474"/>
        <v/>
      </c>
      <c r="CG484" s="433" t="str">
        <f t="shared" si="475"/>
        <v/>
      </c>
      <c r="CH484" s="439"/>
      <c r="CI484" s="205" t="str">
        <f t="shared" si="492"/>
        <v/>
      </c>
      <c r="CJ484" s="205" t="str">
        <f t="shared" si="493"/>
        <v/>
      </c>
      <c r="CK484" s="205" t="str">
        <f>IF(OR(N484="PIPAY450",N484="PIPAY900"),MRIt(J484,M484,V484,N484),IF(N484="OGFConNEW",MRIt(H484,M484,V484,N484),IF(N484="PIOGFCPAY450",MAX(60,(0.3*J484)+35),"")))</f>
        <v/>
      </c>
      <c r="CL484" s="205" t="str">
        <f t="shared" si="494"/>
        <v/>
      </c>
      <c r="CM484" s="208">
        <f t="shared" si="495"/>
        <v>0</v>
      </c>
      <c r="CN484" s="440" t="str">
        <f>IFERROR(IF(N484="60PAY900",ADJ60x(CM484),IF(N484="75PAY450",ADJ75x(CM484),IF(N484="PIPAY900",ADJPoTthick(CM484,CL484),IF(N484="PIPAY450",ADJPoTthin(CM484,CL484),IF(N484="OGFConNEW",ADJPoTogfc(CL484),""))))),"must corr")</f>
        <v/>
      </c>
      <c r="CO484" s="441" t="str">
        <f t="shared" si="496"/>
        <v/>
      </c>
      <c r="CQ484" s="205" t="str">
        <f t="shared" si="497"/>
        <v/>
      </c>
      <c r="CR484" s="205" t="str">
        <f>IF(OR(N484="PIPAY450",N484="PIPAY900",N484="PIOGFCPAY450",N484="75OGFCPAY450"),MRIt(J484,M484,V484,N484),IF(N484="OGFConNEW",MRIt(H484,M484,V484,N484),""))</f>
        <v/>
      </c>
      <c r="CS484" s="205" t="str">
        <f t="shared" si="498"/>
        <v/>
      </c>
      <c r="CT484" s="208" t="str">
        <f t="shared" si="499"/>
        <v/>
      </c>
      <c r="CU484" s="440" t="str">
        <f>IFERROR(IF(N484="60PAY900",ADJ60x(CT484),IF(N484="75PAY450",ADJ75x(CT484),IF(N484="PIPAY900",ADJPoTthick(CT484,CS484),IF(N484="PIPAY450",ADJPoTthin(CT484,CS484),IF(N484="OGFConNEW",ADJPoTogfc(CS484),""))))),"must corr")</f>
        <v/>
      </c>
      <c r="CV484" s="442" t="str">
        <f t="shared" si="500"/>
        <v/>
      </c>
      <c r="CW484" s="443"/>
      <c r="CY484" s="207"/>
      <c r="CZ484" s="444" t="s">
        <v>1876</v>
      </c>
      <c r="DA484" s="445" t="str">
        <f>IFERROR(IF(AZ484=TRUE,corval(CO484,CV484),CO484),CZ484)</f>
        <v/>
      </c>
      <c r="DB484" s="205" t="b">
        <f t="shared" si="501"/>
        <v>0</v>
      </c>
      <c r="DC484" s="205" t="b">
        <f t="shared" si="502"/>
        <v>1</v>
      </c>
      <c r="DD484" s="205" t="b">
        <f t="shared" si="503"/>
        <v>1</v>
      </c>
      <c r="DE484" s="446" t="str">
        <f t="shared" si="504"/>
        <v/>
      </c>
      <c r="DG484" s="208" t="str">
        <f t="shared" si="505"/>
        <v/>
      </c>
      <c r="DH484" s="208">
        <f t="shared" si="506"/>
        <v>0</v>
      </c>
      <c r="DI484" s="205" t="e">
        <f t="shared" si="507"/>
        <v>#VALUE!</v>
      </c>
      <c r="DJ484" s="205" t="e">
        <f t="shared" si="508"/>
        <v>#VALUE!</v>
      </c>
      <c r="DK484" s="205" t="e">
        <f t="shared" si="509"/>
        <v>#VALUE!</v>
      </c>
      <c r="DM484" s="208">
        <f t="shared" si="510"/>
        <v>0</v>
      </c>
      <c r="DN484" s="208">
        <f t="shared" si="511"/>
        <v>0</v>
      </c>
      <c r="DO484" s="205">
        <f t="shared" si="512"/>
        <v>75</v>
      </c>
      <c r="DP484" s="205">
        <f t="shared" si="513"/>
        <v>0</v>
      </c>
      <c r="DQ484" s="446" t="e">
        <f t="shared" ca="1" si="514"/>
        <v>#NAME?</v>
      </c>
      <c r="DR484" s="446" t="e">
        <f t="shared" ca="1" si="515"/>
        <v>#NAME?</v>
      </c>
      <c r="DT484" s="208">
        <f t="shared" si="516"/>
        <v>0</v>
      </c>
      <c r="DU484" s="446" t="e">
        <f t="shared" ca="1" si="517"/>
        <v>#NAME?</v>
      </c>
      <c r="DV484" s="446" t="e">
        <f t="shared" ca="1" si="518"/>
        <v>#NAME?</v>
      </c>
    </row>
    <row r="485" spans="1:126" ht="15" customHeight="1" x14ac:dyDescent="0.25">
      <c r="A485" s="448" t="str">
        <f>IFERROR(ROUNDUP(IF(OR(N485="PIPAY450",N485="PIPAY900"),MRIt(J485,M485,V485,N485),IF(N485="PIOGFCPAY450",MAX(60,(0.3*J485)+35),"")),1),"")</f>
        <v/>
      </c>
      <c r="B485" s="413">
        <v>463</v>
      </c>
      <c r="C485" s="414"/>
      <c r="D485" s="449"/>
      <c r="E485" s="416" t="str">
        <f>IF('EXIST IP'!A464="","",'EXIST IP'!A464)</f>
        <v/>
      </c>
      <c r="F485" s="450" t="str">
        <f>IF('EXIST IP'!B464="","",'EXIST IP'!B464)</f>
        <v/>
      </c>
      <c r="G485" s="450" t="str">
        <f>IF('EXIST IP'!C464="","",'EXIST IP'!C464)</f>
        <v/>
      </c>
      <c r="H485" s="418" t="str">
        <f>IF('EXIST IP'!D464="","",'EXIST IP'!D464)</f>
        <v/>
      </c>
      <c r="I485" s="451" t="str">
        <f>IF(BASELINE!D464="","",BASELINE!D464)</f>
        <v/>
      </c>
      <c r="J485" s="420"/>
      <c r="K485" s="421"/>
      <c r="L485" s="422" t="str">
        <f>IF(FINAL!D464=0,"",FINAL!D464)</f>
        <v/>
      </c>
      <c r="M485" s="421"/>
      <c r="N485" s="421"/>
      <c r="O485" s="421"/>
      <c r="P485" s="423" t="str">
        <f t="shared" si="482"/>
        <v/>
      </c>
      <c r="Q485" s="424" t="str">
        <f t="shared" si="483"/>
        <v/>
      </c>
      <c r="R485" s="456"/>
      <c r="S485" s="452" t="str">
        <f t="shared" si="459"/>
        <v/>
      </c>
      <c r="T485" s="427" t="str">
        <f>IF(OR(BASELINE!I464&gt;BASELINE!J464,FINAL!I464&gt;FINAL!J464),"M.D.","")</f>
        <v/>
      </c>
      <c r="U485" s="428" t="str">
        <f t="shared" si="484"/>
        <v/>
      </c>
      <c r="V485" s="429" t="str">
        <f t="shared" si="485"/>
        <v/>
      </c>
      <c r="W485" s="429" t="str">
        <f t="shared" si="486"/>
        <v/>
      </c>
      <c r="X485" s="430" t="str">
        <f t="shared" si="460"/>
        <v/>
      </c>
      <c r="Y485" s="429" t="str">
        <f t="shared" si="461"/>
        <v/>
      </c>
      <c r="Z485" s="429" t="str">
        <f t="shared" si="462"/>
        <v/>
      </c>
      <c r="AA485" s="429" t="str">
        <f t="shared" si="463"/>
        <v/>
      </c>
      <c r="AB485" s="429" t="str">
        <f t="shared" si="464"/>
        <v/>
      </c>
      <c r="AC485" s="429" t="str">
        <f t="shared" si="465"/>
        <v/>
      </c>
      <c r="AD485" s="429" t="str">
        <f t="shared" si="466"/>
        <v/>
      </c>
      <c r="AE485" s="429" t="str">
        <f t="shared" si="487"/>
        <v/>
      </c>
      <c r="AF485" s="429" t="str">
        <f t="shared" si="477"/>
        <v/>
      </c>
      <c r="AG485" s="429" t="str">
        <f t="shared" si="467"/>
        <v/>
      </c>
      <c r="AH485" s="429" t="str">
        <f t="shared" si="468"/>
        <v/>
      </c>
      <c r="AI485" s="431" t="str">
        <f t="shared" si="478"/>
        <v/>
      </c>
      <c r="AJ485" s="429" t="str">
        <f t="shared" si="488"/>
        <v/>
      </c>
      <c r="AK485" s="429" t="str">
        <f t="shared" si="489"/>
        <v/>
      </c>
      <c r="AL485" s="429" t="str">
        <f t="shared" si="490"/>
        <v/>
      </c>
      <c r="AM485" s="429" t="str">
        <f t="shared" si="491"/>
        <v/>
      </c>
      <c r="AN485" s="432"/>
      <c r="AO485" s="432"/>
      <c r="AP485" s="205"/>
      <c r="AQ485" s="205"/>
      <c r="AR485" s="205"/>
      <c r="AS485" s="205"/>
      <c r="AT485" s="205"/>
      <c r="AU485" s="205"/>
      <c r="AV485" s="205"/>
      <c r="AW485" s="205"/>
      <c r="AX485" s="205"/>
      <c r="AY485" s="205"/>
      <c r="AZ485" s="432"/>
      <c r="BU485" s="152">
        <v>463</v>
      </c>
      <c r="BV485" s="433" t="str">
        <f t="shared" si="479"/>
        <v/>
      </c>
      <c r="BW485" s="433" t="str">
        <f t="shared" si="480"/>
        <v/>
      </c>
      <c r="BX485" s="434" t="str">
        <f t="shared" si="481"/>
        <v/>
      </c>
      <c r="BY485" s="205" t="str">
        <f t="shared" si="469"/>
        <v/>
      </c>
      <c r="BZ485" s="205" t="str">
        <f t="shared" si="470"/>
        <v/>
      </c>
      <c r="CA485" s="207" t="str">
        <f t="shared" si="471"/>
        <v/>
      </c>
      <c r="CB485" s="453" t="str">
        <f>IF(BY485="","",COUNTIF(BY$23:BY484,"&lt;1")+1)</f>
        <v/>
      </c>
      <c r="CC485" s="205" t="str">
        <f t="shared" si="472"/>
        <v/>
      </c>
      <c r="CD485" s="436" t="str">
        <f t="shared" si="473"/>
        <v/>
      </c>
      <c r="CE485" s="433" t="str">
        <f t="shared" si="476"/>
        <v/>
      </c>
      <c r="CF485" s="438" t="str">
        <f t="shared" si="474"/>
        <v/>
      </c>
      <c r="CG485" s="433" t="str">
        <f t="shared" si="475"/>
        <v/>
      </c>
      <c r="CH485" s="439"/>
      <c r="CI485" s="205" t="str">
        <f t="shared" si="492"/>
        <v/>
      </c>
      <c r="CJ485" s="205" t="str">
        <f t="shared" si="493"/>
        <v/>
      </c>
      <c r="CK485" s="205" t="str">
        <f>IF(OR(N485="PIPAY450",N485="PIPAY900"),MRIt(J485,M485,V485,N485),IF(N485="OGFConNEW",MRIt(H485,M485,V485,N485),IF(N485="PIOGFCPAY450",MAX(60,(0.3*J485)+35),"")))</f>
        <v/>
      </c>
      <c r="CL485" s="205" t="str">
        <f t="shared" si="494"/>
        <v/>
      </c>
      <c r="CM485" s="208">
        <f t="shared" si="495"/>
        <v>0</v>
      </c>
      <c r="CN485" s="440" t="str">
        <f>IFERROR(IF(N485="60PAY900",ADJ60x(CM485),IF(N485="75PAY450",ADJ75x(CM485),IF(N485="PIPAY900",ADJPoTthick(CM485,CL485),IF(N485="PIPAY450",ADJPoTthin(CM485,CL485),IF(N485="OGFConNEW",ADJPoTogfc(CL485),""))))),"must corr")</f>
        <v/>
      </c>
      <c r="CO485" s="441" t="str">
        <f t="shared" si="496"/>
        <v/>
      </c>
      <c r="CQ485" s="205" t="str">
        <f t="shared" si="497"/>
        <v/>
      </c>
      <c r="CR485" s="205" t="str">
        <f>IF(OR(N485="PIPAY450",N485="PIPAY900",N485="PIOGFCPAY450",N485="75OGFCPAY450"),MRIt(J485,M485,V485,N485),IF(N485="OGFConNEW",MRIt(H485,M485,V485,N485),""))</f>
        <v/>
      </c>
      <c r="CS485" s="205" t="str">
        <f t="shared" si="498"/>
        <v/>
      </c>
      <c r="CT485" s="208" t="str">
        <f t="shared" si="499"/>
        <v/>
      </c>
      <c r="CU485" s="440" t="str">
        <f>IFERROR(IF(N485="60PAY900",ADJ60x(CT485),IF(N485="75PAY450",ADJ75x(CT485),IF(N485="PIPAY900",ADJPoTthick(CT485,CS485),IF(N485="PIPAY450",ADJPoTthin(CT485,CS485),IF(N485="OGFConNEW",ADJPoTogfc(CS485),""))))),"must corr")</f>
        <v/>
      </c>
      <c r="CV485" s="442" t="str">
        <f t="shared" si="500"/>
        <v/>
      </c>
      <c r="CW485" s="443"/>
      <c r="CY485" s="207"/>
      <c r="CZ485" s="444" t="s">
        <v>1876</v>
      </c>
      <c r="DA485" s="445" t="str">
        <f>IFERROR(IF(AZ485=TRUE,corval(CO485,CV485),CO485),CZ485)</f>
        <v/>
      </c>
      <c r="DB485" s="205" t="b">
        <f t="shared" si="501"/>
        <v>0</v>
      </c>
      <c r="DC485" s="205" t="b">
        <f t="shared" si="502"/>
        <v>1</v>
      </c>
      <c r="DD485" s="205" t="b">
        <f t="shared" si="503"/>
        <v>1</v>
      </c>
      <c r="DE485" s="446" t="str">
        <f t="shared" si="504"/>
        <v/>
      </c>
      <c r="DG485" s="208" t="str">
        <f t="shared" si="505"/>
        <v/>
      </c>
      <c r="DH485" s="208">
        <f t="shared" si="506"/>
        <v>0</v>
      </c>
      <c r="DI485" s="205" t="e">
        <f t="shared" si="507"/>
        <v>#VALUE!</v>
      </c>
      <c r="DJ485" s="205" t="e">
        <f t="shared" si="508"/>
        <v>#VALUE!</v>
      </c>
      <c r="DK485" s="205" t="e">
        <f t="shared" si="509"/>
        <v>#VALUE!</v>
      </c>
      <c r="DM485" s="208">
        <f t="shared" si="510"/>
        <v>0</v>
      </c>
      <c r="DN485" s="208">
        <f t="shared" si="511"/>
        <v>0</v>
      </c>
      <c r="DO485" s="205">
        <f t="shared" si="512"/>
        <v>75</v>
      </c>
      <c r="DP485" s="205">
        <f t="shared" si="513"/>
        <v>0</v>
      </c>
      <c r="DQ485" s="446" t="e">
        <f t="shared" ca="1" si="514"/>
        <v>#NAME?</v>
      </c>
      <c r="DR485" s="446" t="e">
        <f t="shared" ca="1" si="515"/>
        <v>#NAME?</v>
      </c>
      <c r="DT485" s="208">
        <f t="shared" si="516"/>
        <v>0</v>
      </c>
      <c r="DU485" s="446" t="e">
        <f t="shared" ca="1" si="517"/>
        <v>#NAME?</v>
      </c>
      <c r="DV485" s="446" t="e">
        <f t="shared" ca="1" si="518"/>
        <v>#NAME?</v>
      </c>
    </row>
    <row r="486" spans="1:126" ht="16.5" thickBot="1" x14ac:dyDescent="0.3">
      <c r="A486" s="448" t="str">
        <f>IFERROR(ROUNDUP(IF(OR(N486="PIPAY450",N486="PIPAY900"),MRIt(J486,M486,V486,N486),IF(N486="PIOGFCPAY450",MAX(60,(0.3*J486)+35),"")),1),"")</f>
        <v/>
      </c>
      <c r="B486" s="413">
        <v>464</v>
      </c>
      <c r="C486" s="414"/>
      <c r="D486" s="449"/>
      <c r="E486" s="457" t="str">
        <f>IF('EXIST IP'!A465="","",'EXIST IP'!A465)</f>
        <v/>
      </c>
      <c r="F486" s="458" t="str">
        <f>IF('EXIST IP'!B465="","",'EXIST IP'!B465)</f>
        <v/>
      </c>
      <c r="G486" s="458" t="str">
        <f>IF('EXIST IP'!C465="","",'EXIST IP'!C465)</f>
        <v/>
      </c>
      <c r="H486" s="459" t="str">
        <f>IF('EXIST IP'!D465="","",'EXIST IP'!D465)</f>
        <v/>
      </c>
      <c r="I486" s="460" t="str">
        <f>IF(BASELINE!D465="","",BASELINE!D465)</f>
        <v/>
      </c>
      <c r="J486" s="420"/>
      <c r="K486" s="421"/>
      <c r="L486" s="422" t="str">
        <f>IF(FINAL!D465=0,"",FINAL!D465)</f>
        <v/>
      </c>
      <c r="M486" s="421"/>
      <c r="N486" s="421"/>
      <c r="O486" s="421"/>
      <c r="P486" s="423" t="str">
        <f t="shared" si="482"/>
        <v/>
      </c>
      <c r="Q486" s="424" t="str">
        <f t="shared" si="483"/>
        <v/>
      </c>
      <c r="R486" s="456"/>
      <c r="S486" s="452" t="str">
        <f t="shared" si="459"/>
        <v/>
      </c>
      <c r="T486" s="427" t="str">
        <f>IF(OR(BASELINE!I465&gt;BASELINE!J465,FINAL!I465&gt;FINAL!J465),"M.D.","")</f>
        <v/>
      </c>
      <c r="U486" s="428" t="str">
        <f t="shared" si="484"/>
        <v/>
      </c>
      <c r="V486" s="429" t="str">
        <f t="shared" si="485"/>
        <v/>
      </c>
      <c r="W486" s="429" t="str">
        <f t="shared" si="486"/>
        <v/>
      </c>
      <c r="X486" s="430" t="str">
        <f t="shared" si="460"/>
        <v/>
      </c>
      <c r="Y486" s="429" t="str">
        <f t="shared" si="461"/>
        <v/>
      </c>
      <c r="Z486" s="429" t="str">
        <f t="shared" si="462"/>
        <v/>
      </c>
      <c r="AA486" s="429" t="str">
        <f t="shared" si="463"/>
        <v/>
      </c>
      <c r="AB486" s="429" t="str">
        <f t="shared" si="464"/>
        <v/>
      </c>
      <c r="AC486" s="429" t="str">
        <f t="shared" si="465"/>
        <v/>
      </c>
      <c r="AD486" s="429" t="str">
        <f t="shared" si="466"/>
        <v/>
      </c>
      <c r="AE486" s="429" t="str">
        <f t="shared" si="487"/>
        <v/>
      </c>
      <c r="AF486" s="429" t="str">
        <f t="shared" si="477"/>
        <v/>
      </c>
      <c r="AG486" s="429" t="str">
        <f t="shared" si="467"/>
        <v/>
      </c>
      <c r="AH486" s="429" t="str">
        <f t="shared" si="468"/>
        <v/>
      </c>
      <c r="AI486" s="431" t="str">
        <f t="shared" si="478"/>
        <v/>
      </c>
      <c r="AJ486" s="429" t="str">
        <f t="shared" si="488"/>
        <v/>
      </c>
      <c r="AK486" s="429" t="str">
        <f t="shared" si="489"/>
        <v/>
      </c>
      <c r="AL486" s="429" t="str">
        <f t="shared" si="490"/>
        <v/>
      </c>
      <c r="AM486" s="429" t="str">
        <f t="shared" si="491"/>
        <v/>
      </c>
      <c r="AN486" s="432"/>
      <c r="AO486" s="432"/>
      <c r="AP486" s="205"/>
      <c r="AQ486" s="205"/>
      <c r="AR486" s="205"/>
      <c r="AS486" s="205"/>
      <c r="AT486" s="205"/>
      <c r="AU486" s="205"/>
      <c r="AV486" s="205"/>
      <c r="AW486" s="205"/>
      <c r="AX486" s="205"/>
      <c r="AY486" s="205"/>
      <c r="AZ486" s="432"/>
      <c r="BU486" s="152">
        <v>464</v>
      </c>
      <c r="BV486" s="433" t="str">
        <f t="shared" si="479"/>
        <v/>
      </c>
      <c r="BW486" s="433" t="str">
        <f t="shared" si="480"/>
        <v/>
      </c>
      <c r="BX486" s="434" t="str">
        <f t="shared" si="481"/>
        <v/>
      </c>
      <c r="BY486" s="205" t="str">
        <f t="shared" si="469"/>
        <v/>
      </c>
      <c r="BZ486" s="205" t="str">
        <f t="shared" si="470"/>
        <v/>
      </c>
      <c r="CA486" s="207" t="str">
        <f t="shared" si="471"/>
        <v/>
      </c>
      <c r="CB486" s="453" t="str">
        <f>IF(BY486="","",COUNTIF(BY$23:BY485,"&lt;1")+1)</f>
        <v/>
      </c>
      <c r="CC486" s="205" t="str">
        <f t="shared" si="472"/>
        <v/>
      </c>
      <c r="CD486" s="436" t="str">
        <f t="shared" si="473"/>
        <v/>
      </c>
      <c r="CE486" s="433" t="str">
        <f t="shared" si="476"/>
        <v/>
      </c>
      <c r="CF486" s="438" t="str">
        <f t="shared" si="474"/>
        <v/>
      </c>
      <c r="CG486" s="433" t="str">
        <f t="shared" si="475"/>
        <v/>
      </c>
      <c r="CH486" s="439"/>
      <c r="CI486" s="205" t="str">
        <f t="shared" si="492"/>
        <v/>
      </c>
      <c r="CJ486" s="205" t="str">
        <f t="shared" si="493"/>
        <v/>
      </c>
      <c r="CK486" s="205" t="str">
        <f>IF(OR(N486="PIPAY450",N486="PIPAY900"),MRIt(J486,M486,V486,N486),IF(N486="OGFConNEW",MRIt(H486,M486,V486,N486),IF(N486="PIOGFCPAY450",MAX(60,(0.3*J486)+35),"")))</f>
        <v/>
      </c>
      <c r="CL486" s="205" t="str">
        <f t="shared" si="494"/>
        <v/>
      </c>
      <c r="CM486" s="208">
        <f t="shared" si="495"/>
        <v>0</v>
      </c>
      <c r="CN486" s="440" t="str">
        <f>IFERROR(IF(N486="60PAY900",ADJ60x(CM486),IF(N486="75PAY450",ADJ75x(CM486),IF(N486="PIPAY900",ADJPoTthick(CM486,CL486),IF(N486="PIPAY450",ADJPoTthin(CM486,CL486),IF(N486="OGFConNEW",ADJPoTogfc(CL486),""))))),"must corr")</f>
        <v/>
      </c>
      <c r="CO486" s="441" t="str">
        <f t="shared" si="496"/>
        <v/>
      </c>
      <c r="CQ486" s="205" t="str">
        <f t="shared" si="497"/>
        <v/>
      </c>
      <c r="CR486" s="205" t="str">
        <f>IF(OR(N486="PIPAY450",N486="PIPAY900",N486="PIOGFCPAY450",N486="75OGFCPAY450"),MRIt(J486,M486,V486,N486),IF(N486="OGFConNEW",MRIt(H486,M486,V486,N486),""))</f>
        <v/>
      </c>
      <c r="CS486" s="205" t="str">
        <f t="shared" si="498"/>
        <v/>
      </c>
      <c r="CT486" s="208" t="str">
        <f t="shared" si="499"/>
        <v/>
      </c>
      <c r="CU486" s="440" t="str">
        <f>IFERROR(IF(N486="60PAY900",ADJ60x(CT486),IF(N486="75PAY450",ADJ75x(CT486),IF(N486="PIPAY900",ADJPoTthick(CT486,CS486),IF(N486="PIPAY450",ADJPoTthin(CT486,CS486),IF(N486="OGFConNEW",ADJPoTogfc(CS486),""))))),"must corr")</f>
        <v/>
      </c>
      <c r="CV486" s="442" t="str">
        <f t="shared" si="500"/>
        <v/>
      </c>
      <c r="CW486" s="443"/>
      <c r="CY486" s="207"/>
      <c r="CZ486" s="444" t="s">
        <v>1876</v>
      </c>
      <c r="DA486" s="445" t="str">
        <f>IFERROR(IF(AZ486=TRUE,corval(CO486,CV486),CO486),CZ486)</f>
        <v/>
      </c>
      <c r="DB486" s="205" t="b">
        <f t="shared" si="501"/>
        <v>0</v>
      </c>
      <c r="DC486" s="205" t="b">
        <f t="shared" si="502"/>
        <v>1</v>
      </c>
      <c r="DD486" s="205" t="b">
        <f t="shared" si="503"/>
        <v>1</v>
      </c>
      <c r="DE486" s="446" t="str">
        <f t="shared" si="504"/>
        <v/>
      </c>
      <c r="DG486" s="208" t="str">
        <f t="shared" si="505"/>
        <v/>
      </c>
      <c r="DH486" s="208">
        <f t="shared" si="506"/>
        <v>0</v>
      </c>
      <c r="DI486" s="205" t="e">
        <f t="shared" si="507"/>
        <v>#VALUE!</v>
      </c>
      <c r="DJ486" s="205" t="e">
        <f t="shared" si="508"/>
        <v>#VALUE!</v>
      </c>
      <c r="DK486" s="205" t="e">
        <f t="shared" si="509"/>
        <v>#VALUE!</v>
      </c>
      <c r="DM486" s="208">
        <f t="shared" si="510"/>
        <v>0</v>
      </c>
      <c r="DN486" s="208">
        <f t="shared" si="511"/>
        <v>0</v>
      </c>
      <c r="DO486" s="205">
        <f t="shared" si="512"/>
        <v>75</v>
      </c>
      <c r="DP486" s="205">
        <f t="shared" si="513"/>
        <v>0</v>
      </c>
      <c r="DQ486" s="446" t="e">
        <f t="shared" ca="1" si="514"/>
        <v>#NAME?</v>
      </c>
      <c r="DR486" s="446" t="e">
        <f t="shared" ca="1" si="515"/>
        <v>#NAME?</v>
      </c>
      <c r="DT486" s="208">
        <f t="shared" si="516"/>
        <v>0</v>
      </c>
      <c r="DU486" s="446" t="e">
        <f t="shared" ca="1" si="517"/>
        <v>#NAME?</v>
      </c>
      <c r="DV486" s="446" t="e">
        <f t="shared" ca="1" si="518"/>
        <v>#NAME?</v>
      </c>
    </row>
    <row r="487" spans="1:126" ht="15.75" x14ac:dyDescent="0.25">
      <c r="A487" s="448" t="str">
        <f>IFERROR(ROUNDUP(IF(OR(N487="PIPAY450",N487="PIPAY900"),MRIt(J487,M487,V487,N487),IF(N487="PIOGFCPAY450",MAX(60,(0.3*J487)+35),"")),1),"")</f>
        <v/>
      </c>
      <c r="B487" s="413">
        <v>465</v>
      </c>
      <c r="C487" s="414"/>
      <c r="D487" s="449"/>
      <c r="E487" s="416" t="str">
        <f>IF('EXIST IP'!A466="","",'EXIST IP'!A466)</f>
        <v/>
      </c>
      <c r="F487" s="450" t="str">
        <f>IF('EXIST IP'!B466="","",'EXIST IP'!B466)</f>
        <v/>
      </c>
      <c r="G487" s="450" t="str">
        <f>IF('EXIST IP'!C466="","",'EXIST IP'!C466)</f>
        <v/>
      </c>
      <c r="H487" s="418" t="str">
        <f>IF('EXIST IP'!D466="","",'EXIST IP'!D466)</f>
        <v/>
      </c>
      <c r="I487" s="451" t="str">
        <f>IF(BASELINE!D466="","",BASELINE!D466)</f>
        <v/>
      </c>
      <c r="J487" s="420"/>
      <c r="K487" s="421"/>
      <c r="L487" s="422" t="str">
        <f>IF(FINAL!D466=0,"",FINAL!D466)</f>
        <v/>
      </c>
      <c r="M487" s="421"/>
      <c r="N487" s="421"/>
      <c r="O487" s="421"/>
      <c r="P487" s="423" t="str">
        <f t="shared" si="482"/>
        <v/>
      </c>
      <c r="Q487" s="424" t="str">
        <f t="shared" si="483"/>
        <v/>
      </c>
      <c r="R487" s="456"/>
      <c r="S487" s="452" t="str">
        <f t="shared" si="459"/>
        <v/>
      </c>
      <c r="T487" s="427" t="str">
        <f>IF(OR(BASELINE!I466&gt;BASELINE!J466,FINAL!I466&gt;FINAL!J466),"M.D.","")</f>
        <v/>
      </c>
      <c r="U487" s="428" t="str">
        <f t="shared" si="484"/>
        <v/>
      </c>
      <c r="V487" s="429" t="str">
        <f t="shared" si="485"/>
        <v/>
      </c>
      <c r="W487" s="429" t="str">
        <f t="shared" si="486"/>
        <v/>
      </c>
      <c r="X487" s="430" t="str">
        <f t="shared" si="460"/>
        <v/>
      </c>
      <c r="Y487" s="429" t="str">
        <f t="shared" si="461"/>
        <v/>
      </c>
      <c r="Z487" s="429" t="str">
        <f t="shared" si="462"/>
        <v/>
      </c>
      <c r="AA487" s="429" t="str">
        <f t="shared" si="463"/>
        <v/>
      </c>
      <c r="AB487" s="429" t="str">
        <f t="shared" si="464"/>
        <v/>
      </c>
      <c r="AC487" s="429" t="str">
        <f t="shared" si="465"/>
        <v/>
      </c>
      <c r="AD487" s="429" t="str">
        <f t="shared" si="466"/>
        <v/>
      </c>
      <c r="AE487" s="429" t="str">
        <f t="shared" si="487"/>
        <v/>
      </c>
      <c r="AF487" s="429" t="str">
        <f t="shared" si="477"/>
        <v/>
      </c>
      <c r="AG487" s="429" t="str">
        <f t="shared" si="467"/>
        <v/>
      </c>
      <c r="AH487" s="429" t="str">
        <f t="shared" si="468"/>
        <v/>
      </c>
      <c r="AI487" s="431" t="str">
        <f t="shared" si="478"/>
        <v/>
      </c>
      <c r="AJ487" s="429" t="str">
        <f t="shared" si="488"/>
        <v/>
      </c>
      <c r="AK487" s="429" t="str">
        <f t="shared" si="489"/>
        <v/>
      </c>
      <c r="AL487" s="429" t="str">
        <f t="shared" si="490"/>
        <v/>
      </c>
      <c r="AM487" s="429" t="str">
        <f t="shared" si="491"/>
        <v/>
      </c>
      <c r="AN487" s="432"/>
      <c r="AO487" s="432"/>
      <c r="AP487" s="205"/>
      <c r="AQ487" s="205"/>
      <c r="AR487" s="205"/>
      <c r="AS487" s="205"/>
      <c r="AT487" s="205"/>
      <c r="AU487" s="205"/>
      <c r="AV487" s="205"/>
      <c r="AW487" s="205"/>
      <c r="AX487" s="205"/>
      <c r="AY487" s="205"/>
      <c r="AZ487" s="432"/>
      <c r="BU487" s="152">
        <v>465</v>
      </c>
      <c r="BV487" s="433" t="str">
        <f t="shared" si="479"/>
        <v/>
      </c>
      <c r="BW487" s="433" t="str">
        <f t="shared" si="480"/>
        <v/>
      </c>
      <c r="BX487" s="434" t="str">
        <f t="shared" si="481"/>
        <v/>
      </c>
      <c r="BY487" s="205" t="str">
        <f t="shared" si="469"/>
        <v/>
      </c>
      <c r="BZ487" s="205" t="str">
        <f t="shared" si="470"/>
        <v/>
      </c>
      <c r="CA487" s="207" t="str">
        <f t="shared" si="471"/>
        <v/>
      </c>
      <c r="CB487" s="453" t="str">
        <f>IF(BY487="","",COUNTIF(BY$23:BY486,"&lt;1")+1)</f>
        <v/>
      </c>
      <c r="CC487" s="205" t="str">
        <f t="shared" si="472"/>
        <v/>
      </c>
      <c r="CD487" s="436" t="str">
        <f t="shared" si="473"/>
        <v/>
      </c>
      <c r="CE487" s="433" t="str">
        <f t="shared" si="476"/>
        <v/>
      </c>
      <c r="CF487" s="438" t="str">
        <f t="shared" si="474"/>
        <v/>
      </c>
      <c r="CG487" s="433" t="str">
        <f t="shared" si="475"/>
        <v/>
      </c>
      <c r="CH487" s="439"/>
      <c r="CI487" s="205" t="str">
        <f t="shared" si="492"/>
        <v/>
      </c>
      <c r="CJ487" s="205" t="str">
        <f t="shared" si="493"/>
        <v/>
      </c>
      <c r="CK487" s="205" t="str">
        <f>IF(OR(N487="PIPAY450",N487="PIPAY900"),MRIt(J487,M487,V487,N487),IF(N487="OGFConNEW",MRIt(H487,M487,V487,N487),IF(N487="PIOGFCPAY450",MAX(60,(0.3*J487)+35),"")))</f>
        <v/>
      </c>
      <c r="CL487" s="205" t="str">
        <f t="shared" si="494"/>
        <v/>
      </c>
      <c r="CM487" s="208">
        <f t="shared" si="495"/>
        <v>0</v>
      </c>
      <c r="CN487" s="440" t="str">
        <f>IFERROR(IF(N487="60PAY900",ADJ60x(CM487),IF(N487="75PAY450",ADJ75x(CM487),IF(N487="PIPAY900",ADJPoTthick(CM487,CL487),IF(N487="PIPAY450",ADJPoTthin(CM487,CL487),IF(N487="OGFConNEW",ADJPoTogfc(CL487),""))))),"must corr")</f>
        <v/>
      </c>
      <c r="CO487" s="441" t="str">
        <f t="shared" si="496"/>
        <v/>
      </c>
      <c r="CQ487" s="205" t="str">
        <f t="shared" si="497"/>
        <v/>
      </c>
      <c r="CR487" s="205" t="str">
        <f>IF(OR(N487="PIPAY450",N487="PIPAY900",N487="PIOGFCPAY450",N487="75OGFCPAY450"),MRIt(J487,M487,V487,N487),IF(N487="OGFConNEW",MRIt(H487,M487,V487,N487),""))</f>
        <v/>
      </c>
      <c r="CS487" s="205" t="str">
        <f t="shared" si="498"/>
        <v/>
      </c>
      <c r="CT487" s="208" t="str">
        <f t="shared" si="499"/>
        <v/>
      </c>
      <c r="CU487" s="440" t="str">
        <f>IFERROR(IF(N487="60PAY900",ADJ60x(CT487),IF(N487="75PAY450",ADJ75x(CT487),IF(N487="PIPAY900",ADJPoTthick(CT487,CS487),IF(N487="PIPAY450",ADJPoTthin(CT487,CS487),IF(N487="OGFConNEW",ADJPoTogfc(CS487),""))))),"must corr")</f>
        <v/>
      </c>
      <c r="CV487" s="442" t="str">
        <f t="shared" si="500"/>
        <v/>
      </c>
      <c r="CW487" s="443"/>
      <c r="CY487" s="207"/>
      <c r="CZ487" s="444" t="s">
        <v>1876</v>
      </c>
      <c r="DA487" s="445" t="str">
        <f>IFERROR(IF(AZ487=TRUE,corval(CO487,CV487),CO487),CZ487)</f>
        <v/>
      </c>
      <c r="DB487" s="205" t="b">
        <f t="shared" si="501"/>
        <v>0</v>
      </c>
      <c r="DC487" s="205" t="b">
        <f t="shared" si="502"/>
        <v>1</v>
      </c>
      <c r="DD487" s="205" t="b">
        <f t="shared" si="503"/>
        <v>1</v>
      </c>
      <c r="DE487" s="446" t="str">
        <f t="shared" si="504"/>
        <v/>
      </c>
      <c r="DG487" s="208" t="str">
        <f t="shared" si="505"/>
        <v/>
      </c>
      <c r="DH487" s="208">
        <f t="shared" si="506"/>
        <v>0</v>
      </c>
      <c r="DI487" s="205" t="e">
        <f t="shared" si="507"/>
        <v>#VALUE!</v>
      </c>
      <c r="DJ487" s="205" t="e">
        <f t="shared" si="508"/>
        <v>#VALUE!</v>
      </c>
      <c r="DK487" s="205" t="e">
        <f t="shared" si="509"/>
        <v>#VALUE!</v>
      </c>
      <c r="DM487" s="208">
        <f t="shared" si="510"/>
        <v>0</v>
      </c>
      <c r="DN487" s="208">
        <f t="shared" si="511"/>
        <v>0</v>
      </c>
      <c r="DO487" s="205">
        <f t="shared" si="512"/>
        <v>75</v>
      </c>
      <c r="DP487" s="205">
        <f t="shared" si="513"/>
        <v>0</v>
      </c>
      <c r="DQ487" s="446" t="e">
        <f t="shared" ca="1" si="514"/>
        <v>#NAME?</v>
      </c>
      <c r="DR487" s="446" t="e">
        <f t="shared" ca="1" si="515"/>
        <v>#NAME?</v>
      </c>
      <c r="DT487" s="208">
        <f t="shared" si="516"/>
        <v>0</v>
      </c>
      <c r="DU487" s="446" t="e">
        <f t="shared" ca="1" si="517"/>
        <v>#NAME?</v>
      </c>
      <c r="DV487" s="446" t="e">
        <f t="shared" ca="1" si="518"/>
        <v>#NAME?</v>
      </c>
    </row>
    <row r="488" spans="1:126" ht="15.75" customHeight="1" thickBot="1" x14ac:dyDescent="0.3">
      <c r="A488" s="448" t="str">
        <f>IFERROR(ROUNDUP(IF(OR(N488="PIPAY450",N488="PIPAY900"),MRIt(J488,M488,V488,N488),IF(N488="PIOGFCPAY450",MAX(60,(0.3*J488)+35),"")),1),"")</f>
        <v/>
      </c>
      <c r="B488" s="413">
        <v>466</v>
      </c>
      <c r="C488" s="414"/>
      <c r="D488" s="449"/>
      <c r="E488" s="457" t="str">
        <f>IF('EXIST IP'!A467="","",'EXIST IP'!A467)</f>
        <v/>
      </c>
      <c r="F488" s="458" t="str">
        <f>IF('EXIST IP'!B467="","",'EXIST IP'!B467)</f>
        <v/>
      </c>
      <c r="G488" s="458" t="str">
        <f>IF('EXIST IP'!C467="","",'EXIST IP'!C467)</f>
        <v/>
      </c>
      <c r="H488" s="459" t="str">
        <f>IF('EXIST IP'!D467="","",'EXIST IP'!D467)</f>
        <v/>
      </c>
      <c r="I488" s="460" t="str">
        <f>IF(BASELINE!D467="","",BASELINE!D467)</f>
        <v/>
      </c>
      <c r="J488" s="420"/>
      <c r="K488" s="421"/>
      <c r="L488" s="422" t="str">
        <f>IF(FINAL!D467=0,"",FINAL!D467)</f>
        <v/>
      </c>
      <c r="M488" s="421"/>
      <c r="N488" s="421"/>
      <c r="O488" s="421"/>
      <c r="P488" s="423" t="str">
        <f t="shared" si="482"/>
        <v/>
      </c>
      <c r="Q488" s="424" t="str">
        <f t="shared" si="483"/>
        <v/>
      </c>
      <c r="R488" s="456"/>
      <c r="S488" s="452" t="str">
        <f t="shared" si="459"/>
        <v/>
      </c>
      <c r="T488" s="427" t="str">
        <f>IF(OR(BASELINE!I467&gt;BASELINE!J467,FINAL!I467&gt;FINAL!J467),"M.D.","")</f>
        <v/>
      </c>
      <c r="U488" s="428" t="str">
        <f t="shared" si="484"/>
        <v/>
      </c>
      <c r="V488" s="429" t="str">
        <f t="shared" si="485"/>
        <v/>
      </c>
      <c r="W488" s="429" t="str">
        <f t="shared" si="486"/>
        <v/>
      </c>
      <c r="X488" s="430" t="str">
        <f t="shared" si="460"/>
        <v/>
      </c>
      <c r="Y488" s="429" t="str">
        <f t="shared" si="461"/>
        <v/>
      </c>
      <c r="Z488" s="429" t="str">
        <f t="shared" si="462"/>
        <v/>
      </c>
      <c r="AA488" s="429" t="str">
        <f t="shared" si="463"/>
        <v/>
      </c>
      <c r="AB488" s="429" t="str">
        <f t="shared" si="464"/>
        <v/>
      </c>
      <c r="AC488" s="429" t="str">
        <f t="shared" si="465"/>
        <v/>
      </c>
      <c r="AD488" s="429" t="str">
        <f t="shared" si="466"/>
        <v/>
      </c>
      <c r="AE488" s="429" t="str">
        <f t="shared" si="487"/>
        <v/>
      </c>
      <c r="AF488" s="429" t="str">
        <f t="shared" si="477"/>
        <v/>
      </c>
      <c r="AG488" s="429" t="str">
        <f t="shared" si="467"/>
        <v/>
      </c>
      <c r="AH488" s="429" t="str">
        <f t="shared" si="468"/>
        <v/>
      </c>
      <c r="AI488" s="431" t="str">
        <f t="shared" si="478"/>
        <v/>
      </c>
      <c r="AJ488" s="429" t="str">
        <f t="shared" si="488"/>
        <v/>
      </c>
      <c r="AK488" s="429" t="str">
        <f t="shared" si="489"/>
        <v/>
      </c>
      <c r="AL488" s="429" t="str">
        <f t="shared" si="490"/>
        <v/>
      </c>
      <c r="AM488" s="429" t="str">
        <f t="shared" si="491"/>
        <v/>
      </c>
      <c r="AN488" s="432"/>
      <c r="AO488" s="432"/>
      <c r="AP488" s="205"/>
      <c r="AQ488" s="205"/>
      <c r="AR488" s="205"/>
      <c r="AS488" s="205"/>
      <c r="AT488" s="205"/>
      <c r="AU488" s="205"/>
      <c r="AV488" s="205"/>
      <c r="AW488" s="205"/>
      <c r="AX488" s="205"/>
      <c r="AY488" s="205"/>
      <c r="AZ488" s="432"/>
      <c r="BU488" s="152">
        <v>466</v>
      </c>
      <c r="BV488" s="433" t="str">
        <f t="shared" si="479"/>
        <v/>
      </c>
      <c r="BW488" s="433" t="str">
        <f t="shared" si="480"/>
        <v/>
      </c>
      <c r="BX488" s="434" t="str">
        <f t="shared" si="481"/>
        <v/>
      </c>
      <c r="BY488" s="205" t="str">
        <f t="shared" si="469"/>
        <v/>
      </c>
      <c r="BZ488" s="205" t="str">
        <f t="shared" si="470"/>
        <v/>
      </c>
      <c r="CA488" s="207" t="str">
        <f t="shared" si="471"/>
        <v/>
      </c>
      <c r="CB488" s="453" t="str">
        <f>IF(BY488="","",COUNTIF(BY$23:BY487,"&lt;1")+1)</f>
        <v/>
      </c>
      <c r="CC488" s="205" t="str">
        <f t="shared" si="472"/>
        <v/>
      </c>
      <c r="CD488" s="436" t="str">
        <f t="shared" si="473"/>
        <v/>
      </c>
      <c r="CE488" s="433" t="str">
        <f t="shared" si="476"/>
        <v/>
      </c>
      <c r="CF488" s="438" t="str">
        <f t="shared" si="474"/>
        <v/>
      </c>
      <c r="CG488" s="433" t="str">
        <f t="shared" si="475"/>
        <v/>
      </c>
      <c r="CH488" s="439"/>
      <c r="CI488" s="205" t="str">
        <f t="shared" si="492"/>
        <v/>
      </c>
      <c r="CJ488" s="205" t="str">
        <f t="shared" si="493"/>
        <v/>
      </c>
      <c r="CK488" s="205" t="str">
        <f>IF(OR(N488="PIPAY450",N488="PIPAY900"),MRIt(J488,M488,V488,N488),IF(N488="OGFConNEW",MRIt(H488,M488,V488,N488),IF(N488="PIOGFCPAY450",MAX(60,(0.3*J488)+35),"")))</f>
        <v/>
      </c>
      <c r="CL488" s="205" t="str">
        <f t="shared" si="494"/>
        <v/>
      </c>
      <c r="CM488" s="208">
        <f t="shared" si="495"/>
        <v>0</v>
      </c>
      <c r="CN488" s="440" t="str">
        <f>IFERROR(IF(N488="60PAY900",ADJ60x(CM488),IF(N488="75PAY450",ADJ75x(CM488),IF(N488="PIPAY900",ADJPoTthick(CM488,CL488),IF(N488="PIPAY450",ADJPoTthin(CM488,CL488),IF(N488="OGFConNEW",ADJPoTogfc(CL488),""))))),"must corr")</f>
        <v/>
      </c>
      <c r="CO488" s="441" t="str">
        <f t="shared" si="496"/>
        <v/>
      </c>
      <c r="CQ488" s="205" t="str">
        <f t="shared" si="497"/>
        <v/>
      </c>
      <c r="CR488" s="205" t="str">
        <f>IF(OR(N488="PIPAY450",N488="PIPAY900",N488="PIOGFCPAY450",N488="75OGFCPAY450"),MRIt(J488,M488,V488,N488),IF(N488="OGFConNEW",MRIt(H488,M488,V488,N488),""))</f>
        <v/>
      </c>
      <c r="CS488" s="205" t="str">
        <f t="shared" si="498"/>
        <v/>
      </c>
      <c r="CT488" s="208" t="str">
        <f t="shared" si="499"/>
        <v/>
      </c>
      <c r="CU488" s="440" t="str">
        <f>IFERROR(IF(N488="60PAY900",ADJ60x(CT488),IF(N488="75PAY450",ADJ75x(CT488),IF(N488="PIPAY900",ADJPoTthick(CT488,CS488),IF(N488="PIPAY450",ADJPoTthin(CT488,CS488),IF(N488="OGFConNEW",ADJPoTogfc(CS488),""))))),"must corr")</f>
        <v/>
      </c>
      <c r="CV488" s="442" t="str">
        <f t="shared" si="500"/>
        <v/>
      </c>
      <c r="CW488" s="443"/>
      <c r="CY488" s="207"/>
      <c r="CZ488" s="444" t="s">
        <v>1876</v>
      </c>
      <c r="DA488" s="445" t="str">
        <f>IFERROR(IF(AZ488=TRUE,corval(CO488,CV488),CO488),CZ488)</f>
        <v/>
      </c>
      <c r="DB488" s="205" t="b">
        <f t="shared" si="501"/>
        <v>0</v>
      </c>
      <c r="DC488" s="205" t="b">
        <f t="shared" si="502"/>
        <v>1</v>
      </c>
      <c r="DD488" s="205" t="b">
        <f t="shared" si="503"/>
        <v>1</v>
      </c>
      <c r="DE488" s="446" t="str">
        <f t="shared" si="504"/>
        <v/>
      </c>
      <c r="DG488" s="208" t="str">
        <f t="shared" si="505"/>
        <v/>
      </c>
      <c r="DH488" s="208">
        <f t="shared" si="506"/>
        <v>0</v>
      </c>
      <c r="DI488" s="205" t="e">
        <f t="shared" si="507"/>
        <v>#VALUE!</v>
      </c>
      <c r="DJ488" s="205" t="e">
        <f t="shared" si="508"/>
        <v>#VALUE!</v>
      </c>
      <c r="DK488" s="205" t="e">
        <f t="shared" si="509"/>
        <v>#VALUE!</v>
      </c>
      <c r="DM488" s="208">
        <f t="shared" si="510"/>
        <v>0</v>
      </c>
      <c r="DN488" s="208">
        <f t="shared" si="511"/>
        <v>0</v>
      </c>
      <c r="DO488" s="205">
        <f t="shared" si="512"/>
        <v>75</v>
      </c>
      <c r="DP488" s="205">
        <f t="shared" si="513"/>
        <v>0</v>
      </c>
      <c r="DQ488" s="446" t="e">
        <f t="shared" ca="1" si="514"/>
        <v>#NAME?</v>
      </c>
      <c r="DR488" s="446" t="e">
        <f t="shared" ca="1" si="515"/>
        <v>#NAME?</v>
      </c>
      <c r="DT488" s="208">
        <f t="shared" si="516"/>
        <v>0</v>
      </c>
      <c r="DU488" s="446" t="e">
        <f t="shared" ca="1" si="517"/>
        <v>#NAME?</v>
      </c>
      <c r="DV488" s="446" t="e">
        <f t="shared" ca="1" si="518"/>
        <v>#NAME?</v>
      </c>
    </row>
    <row r="489" spans="1:126" ht="15.75" x14ac:dyDescent="0.25">
      <c r="A489" s="448" t="str">
        <f>IFERROR(ROUNDUP(IF(OR(N489="PIPAY450",N489="PIPAY900"),MRIt(J489,M489,V489,N489),IF(N489="PIOGFCPAY450",MAX(60,(0.3*J489)+35),"")),1),"")</f>
        <v/>
      </c>
      <c r="B489" s="413">
        <v>467</v>
      </c>
      <c r="C489" s="414"/>
      <c r="D489" s="449"/>
      <c r="E489" s="416" t="str">
        <f>IF('EXIST IP'!A468="","",'EXIST IP'!A468)</f>
        <v/>
      </c>
      <c r="F489" s="450" t="str">
        <f>IF('EXIST IP'!B468="","",'EXIST IP'!B468)</f>
        <v/>
      </c>
      <c r="G489" s="450" t="str">
        <f>IF('EXIST IP'!C468="","",'EXIST IP'!C468)</f>
        <v/>
      </c>
      <c r="H489" s="418" t="str">
        <f>IF('EXIST IP'!D468="","",'EXIST IP'!D468)</f>
        <v/>
      </c>
      <c r="I489" s="451" t="str">
        <f>IF(BASELINE!D468="","",BASELINE!D468)</f>
        <v/>
      </c>
      <c r="J489" s="420"/>
      <c r="K489" s="421"/>
      <c r="L489" s="422" t="str">
        <f>IF(FINAL!D468=0,"",FINAL!D468)</f>
        <v/>
      </c>
      <c r="M489" s="421"/>
      <c r="N489" s="421"/>
      <c r="O489" s="421"/>
      <c r="P489" s="423" t="str">
        <f t="shared" si="482"/>
        <v/>
      </c>
      <c r="Q489" s="424" t="str">
        <f t="shared" si="483"/>
        <v/>
      </c>
      <c r="R489" s="456"/>
      <c r="S489" s="452" t="str">
        <f t="shared" si="459"/>
        <v/>
      </c>
      <c r="T489" s="427" t="str">
        <f>IF(OR(BASELINE!I468&gt;BASELINE!J468,FINAL!I468&gt;FINAL!J468),"M.D.","")</f>
        <v/>
      </c>
      <c r="U489" s="428" t="str">
        <f t="shared" si="484"/>
        <v/>
      </c>
      <c r="V489" s="429" t="str">
        <f t="shared" si="485"/>
        <v/>
      </c>
      <c r="W489" s="429" t="str">
        <f t="shared" si="486"/>
        <v/>
      </c>
      <c r="X489" s="430" t="str">
        <f t="shared" si="460"/>
        <v/>
      </c>
      <c r="Y489" s="429" t="str">
        <f t="shared" si="461"/>
        <v/>
      </c>
      <c r="Z489" s="429" t="str">
        <f t="shared" si="462"/>
        <v/>
      </c>
      <c r="AA489" s="429" t="str">
        <f t="shared" si="463"/>
        <v/>
      </c>
      <c r="AB489" s="429" t="str">
        <f t="shared" si="464"/>
        <v/>
      </c>
      <c r="AC489" s="429" t="str">
        <f t="shared" si="465"/>
        <v/>
      </c>
      <c r="AD489" s="429" t="str">
        <f t="shared" si="466"/>
        <v/>
      </c>
      <c r="AE489" s="429" t="str">
        <f t="shared" si="487"/>
        <v/>
      </c>
      <c r="AF489" s="429" t="str">
        <f t="shared" si="477"/>
        <v/>
      </c>
      <c r="AG489" s="429" t="str">
        <f t="shared" si="467"/>
        <v/>
      </c>
      <c r="AH489" s="429" t="str">
        <f t="shared" si="468"/>
        <v/>
      </c>
      <c r="AI489" s="431" t="str">
        <f t="shared" si="478"/>
        <v/>
      </c>
      <c r="AJ489" s="429" t="str">
        <f t="shared" si="488"/>
        <v/>
      </c>
      <c r="AK489" s="429" t="str">
        <f t="shared" si="489"/>
        <v/>
      </c>
      <c r="AL489" s="429" t="str">
        <f t="shared" si="490"/>
        <v/>
      </c>
      <c r="AM489" s="429" t="str">
        <f t="shared" si="491"/>
        <v/>
      </c>
      <c r="AN489" s="432"/>
      <c r="AO489" s="432"/>
      <c r="AP489" s="205"/>
      <c r="AQ489" s="205"/>
      <c r="AR489" s="205"/>
      <c r="AS489" s="205"/>
      <c r="AT489" s="205"/>
      <c r="AU489" s="205"/>
      <c r="AV489" s="205"/>
      <c r="AW489" s="205"/>
      <c r="AX489" s="205"/>
      <c r="AY489" s="205"/>
      <c r="AZ489" s="432"/>
      <c r="BU489" s="152">
        <v>467</v>
      </c>
      <c r="BV489" s="433" t="str">
        <f t="shared" si="479"/>
        <v/>
      </c>
      <c r="BW489" s="433" t="str">
        <f t="shared" si="480"/>
        <v/>
      </c>
      <c r="BX489" s="434" t="str">
        <f t="shared" si="481"/>
        <v/>
      </c>
      <c r="BY489" s="205" t="str">
        <f t="shared" si="469"/>
        <v/>
      </c>
      <c r="BZ489" s="205" t="str">
        <f t="shared" si="470"/>
        <v/>
      </c>
      <c r="CA489" s="207" t="str">
        <f t="shared" si="471"/>
        <v/>
      </c>
      <c r="CB489" s="453" t="str">
        <f>IF(BY489="","",COUNTIF(BY$23:BY488,"&lt;1")+1)</f>
        <v/>
      </c>
      <c r="CC489" s="205" t="str">
        <f t="shared" si="472"/>
        <v/>
      </c>
      <c r="CD489" s="436" t="str">
        <f t="shared" si="473"/>
        <v/>
      </c>
      <c r="CE489" s="433" t="str">
        <f t="shared" si="476"/>
        <v/>
      </c>
      <c r="CF489" s="438" t="str">
        <f t="shared" si="474"/>
        <v/>
      </c>
      <c r="CG489" s="433" t="str">
        <f t="shared" si="475"/>
        <v/>
      </c>
      <c r="CH489" s="439"/>
      <c r="CI489" s="205" t="str">
        <f t="shared" si="492"/>
        <v/>
      </c>
      <c r="CJ489" s="205" t="str">
        <f t="shared" si="493"/>
        <v/>
      </c>
      <c r="CK489" s="205" t="str">
        <f>IF(OR(N489="PIPAY450",N489="PIPAY900"),MRIt(J489,M489,V489,N489),IF(N489="OGFConNEW",MRIt(H489,M489,V489,N489),IF(N489="PIOGFCPAY450",MAX(60,(0.3*J489)+35),"")))</f>
        <v/>
      </c>
      <c r="CL489" s="205" t="str">
        <f t="shared" si="494"/>
        <v/>
      </c>
      <c r="CM489" s="208">
        <f t="shared" si="495"/>
        <v>0</v>
      </c>
      <c r="CN489" s="440" t="str">
        <f>IFERROR(IF(N489="60PAY900",ADJ60x(CM489),IF(N489="75PAY450",ADJ75x(CM489),IF(N489="PIPAY900",ADJPoTthick(CM489,CL489),IF(N489="PIPAY450",ADJPoTthin(CM489,CL489),IF(N489="OGFConNEW",ADJPoTogfc(CL489),""))))),"must corr")</f>
        <v/>
      </c>
      <c r="CO489" s="441" t="str">
        <f t="shared" si="496"/>
        <v/>
      </c>
      <c r="CQ489" s="205" t="str">
        <f t="shared" si="497"/>
        <v/>
      </c>
      <c r="CR489" s="205" t="str">
        <f>IF(OR(N489="PIPAY450",N489="PIPAY900",N489="PIOGFCPAY450",N489="75OGFCPAY450"),MRIt(J489,M489,V489,N489),IF(N489="OGFConNEW",MRIt(H489,M489,V489,N489),""))</f>
        <v/>
      </c>
      <c r="CS489" s="205" t="str">
        <f t="shared" si="498"/>
        <v/>
      </c>
      <c r="CT489" s="208" t="str">
        <f t="shared" si="499"/>
        <v/>
      </c>
      <c r="CU489" s="440" t="str">
        <f>IFERROR(IF(N489="60PAY900",ADJ60x(CT489),IF(N489="75PAY450",ADJ75x(CT489),IF(N489="PIPAY900",ADJPoTthick(CT489,CS489),IF(N489="PIPAY450",ADJPoTthin(CT489,CS489),IF(N489="OGFConNEW",ADJPoTogfc(CS489),""))))),"must corr")</f>
        <v/>
      </c>
      <c r="CV489" s="442" t="str">
        <f t="shared" si="500"/>
        <v/>
      </c>
      <c r="CW489" s="443"/>
      <c r="CY489" s="207"/>
      <c r="CZ489" s="444" t="s">
        <v>1876</v>
      </c>
      <c r="DA489" s="445" t="str">
        <f>IFERROR(IF(AZ489=TRUE,corval(CO489,CV489),CO489),CZ489)</f>
        <v/>
      </c>
      <c r="DB489" s="205" t="b">
        <f t="shared" si="501"/>
        <v>0</v>
      </c>
      <c r="DC489" s="205" t="b">
        <f t="shared" si="502"/>
        <v>1</v>
      </c>
      <c r="DD489" s="205" t="b">
        <f t="shared" si="503"/>
        <v>1</v>
      </c>
      <c r="DE489" s="446" t="str">
        <f t="shared" si="504"/>
        <v/>
      </c>
      <c r="DG489" s="208" t="str">
        <f t="shared" si="505"/>
        <v/>
      </c>
      <c r="DH489" s="208">
        <f t="shared" si="506"/>
        <v>0</v>
      </c>
      <c r="DI489" s="205" t="e">
        <f t="shared" si="507"/>
        <v>#VALUE!</v>
      </c>
      <c r="DJ489" s="205" t="e">
        <f t="shared" si="508"/>
        <v>#VALUE!</v>
      </c>
      <c r="DK489" s="205" t="e">
        <f t="shared" si="509"/>
        <v>#VALUE!</v>
      </c>
      <c r="DM489" s="208">
        <f t="shared" si="510"/>
        <v>0</v>
      </c>
      <c r="DN489" s="208">
        <f t="shared" si="511"/>
        <v>0</v>
      </c>
      <c r="DO489" s="205">
        <f t="shared" si="512"/>
        <v>75</v>
      </c>
      <c r="DP489" s="205">
        <f t="shared" si="513"/>
        <v>0</v>
      </c>
      <c r="DQ489" s="446" t="e">
        <f t="shared" ca="1" si="514"/>
        <v>#NAME?</v>
      </c>
      <c r="DR489" s="446" t="e">
        <f t="shared" ca="1" si="515"/>
        <v>#NAME?</v>
      </c>
      <c r="DT489" s="208">
        <f t="shared" si="516"/>
        <v>0</v>
      </c>
      <c r="DU489" s="446" t="e">
        <f t="shared" ca="1" si="517"/>
        <v>#NAME?</v>
      </c>
      <c r="DV489" s="446" t="e">
        <f t="shared" ca="1" si="518"/>
        <v>#NAME?</v>
      </c>
    </row>
    <row r="490" spans="1:126" ht="16.5" thickBot="1" x14ac:dyDescent="0.3">
      <c r="A490" s="448" t="str">
        <f>IFERROR(ROUNDUP(IF(OR(N490="PIPAY450",N490="PIPAY900"),MRIt(J490,M490,V490,N490),IF(N490="PIOGFCPAY450",MAX(60,(0.3*J490)+35),"")),1),"")</f>
        <v/>
      </c>
      <c r="B490" s="413">
        <v>468</v>
      </c>
      <c r="C490" s="414"/>
      <c r="D490" s="449"/>
      <c r="E490" s="457" t="str">
        <f>IF('EXIST IP'!A469="","",'EXIST IP'!A469)</f>
        <v/>
      </c>
      <c r="F490" s="458" t="str">
        <f>IF('EXIST IP'!B469="","",'EXIST IP'!B469)</f>
        <v/>
      </c>
      <c r="G490" s="458" t="str">
        <f>IF('EXIST IP'!C469="","",'EXIST IP'!C469)</f>
        <v/>
      </c>
      <c r="H490" s="459" t="str">
        <f>IF('EXIST IP'!D469="","",'EXIST IP'!D469)</f>
        <v/>
      </c>
      <c r="I490" s="460" t="str">
        <f>IF(BASELINE!D469="","",BASELINE!D469)</f>
        <v/>
      </c>
      <c r="J490" s="420"/>
      <c r="K490" s="421"/>
      <c r="L490" s="422" t="str">
        <f>IF(FINAL!D469=0,"",FINAL!D469)</f>
        <v/>
      </c>
      <c r="M490" s="421"/>
      <c r="N490" s="421"/>
      <c r="O490" s="421"/>
      <c r="P490" s="423" t="str">
        <f t="shared" si="482"/>
        <v/>
      </c>
      <c r="Q490" s="424" t="str">
        <f t="shared" si="483"/>
        <v/>
      </c>
      <c r="R490" s="456"/>
      <c r="S490" s="452" t="str">
        <f t="shared" si="459"/>
        <v/>
      </c>
      <c r="T490" s="427" t="str">
        <f>IF(OR(BASELINE!I469&gt;BASELINE!J469,FINAL!I469&gt;FINAL!J469),"M.D.","")</f>
        <v/>
      </c>
      <c r="U490" s="428" t="str">
        <f t="shared" si="484"/>
        <v/>
      </c>
      <c r="V490" s="429" t="str">
        <f t="shared" si="485"/>
        <v/>
      </c>
      <c r="W490" s="429" t="str">
        <f t="shared" si="486"/>
        <v/>
      </c>
      <c r="X490" s="430" t="str">
        <f t="shared" si="460"/>
        <v/>
      </c>
      <c r="Y490" s="429" t="str">
        <f t="shared" si="461"/>
        <v/>
      </c>
      <c r="Z490" s="429" t="str">
        <f t="shared" si="462"/>
        <v/>
      </c>
      <c r="AA490" s="429" t="str">
        <f t="shared" si="463"/>
        <v/>
      </c>
      <c r="AB490" s="429" t="str">
        <f t="shared" si="464"/>
        <v/>
      </c>
      <c r="AC490" s="429" t="str">
        <f t="shared" si="465"/>
        <v/>
      </c>
      <c r="AD490" s="429" t="str">
        <f t="shared" si="466"/>
        <v/>
      </c>
      <c r="AE490" s="429" t="str">
        <f t="shared" si="487"/>
        <v/>
      </c>
      <c r="AF490" s="429" t="str">
        <f t="shared" si="477"/>
        <v/>
      </c>
      <c r="AG490" s="429" t="str">
        <f t="shared" si="467"/>
        <v/>
      </c>
      <c r="AH490" s="429" t="str">
        <f t="shared" si="468"/>
        <v/>
      </c>
      <c r="AI490" s="431" t="str">
        <f t="shared" si="478"/>
        <v/>
      </c>
      <c r="AJ490" s="429" t="str">
        <f t="shared" si="488"/>
        <v/>
      </c>
      <c r="AK490" s="429" t="str">
        <f t="shared" si="489"/>
        <v/>
      </c>
      <c r="AL490" s="429" t="str">
        <f t="shared" si="490"/>
        <v/>
      </c>
      <c r="AM490" s="429" t="str">
        <f t="shared" si="491"/>
        <v/>
      </c>
      <c r="AN490" s="432"/>
      <c r="AO490" s="432"/>
      <c r="AP490" s="205"/>
      <c r="AQ490" s="205"/>
      <c r="AR490" s="205"/>
      <c r="AS490" s="205"/>
      <c r="AT490" s="205"/>
      <c r="AU490" s="205"/>
      <c r="AV490" s="205"/>
      <c r="AW490" s="205"/>
      <c r="AX490" s="205"/>
      <c r="AY490" s="205"/>
      <c r="AZ490" s="432"/>
      <c r="BU490" s="152">
        <v>468</v>
      </c>
      <c r="BV490" s="433" t="str">
        <f t="shared" si="479"/>
        <v/>
      </c>
      <c r="BW490" s="433" t="str">
        <f t="shared" si="480"/>
        <v/>
      </c>
      <c r="BX490" s="434" t="str">
        <f t="shared" si="481"/>
        <v/>
      </c>
      <c r="BY490" s="205" t="str">
        <f t="shared" si="469"/>
        <v/>
      </c>
      <c r="BZ490" s="205" t="str">
        <f t="shared" si="470"/>
        <v/>
      </c>
      <c r="CA490" s="207" t="str">
        <f t="shared" si="471"/>
        <v/>
      </c>
      <c r="CB490" s="453" t="str">
        <f>IF(BY490="","",COUNTIF(BY$23:BY489,"&lt;1")+1)</f>
        <v/>
      </c>
      <c r="CC490" s="205" t="str">
        <f t="shared" si="472"/>
        <v/>
      </c>
      <c r="CD490" s="436" t="str">
        <f t="shared" si="473"/>
        <v/>
      </c>
      <c r="CE490" s="433" t="str">
        <f t="shared" si="476"/>
        <v/>
      </c>
      <c r="CF490" s="438" t="str">
        <f t="shared" si="474"/>
        <v/>
      </c>
      <c r="CG490" s="433" t="str">
        <f t="shared" si="475"/>
        <v/>
      </c>
      <c r="CH490" s="439"/>
      <c r="CI490" s="205" t="str">
        <f t="shared" si="492"/>
        <v/>
      </c>
      <c r="CJ490" s="205" t="str">
        <f t="shared" si="493"/>
        <v/>
      </c>
      <c r="CK490" s="205" t="str">
        <f>IF(OR(N490="PIPAY450",N490="PIPAY900"),MRIt(J490,M490,V490,N490),IF(N490="OGFConNEW",MRIt(H490,M490,V490,N490),IF(N490="PIOGFCPAY450",MAX(60,(0.3*J490)+35),"")))</f>
        <v/>
      </c>
      <c r="CL490" s="205" t="str">
        <f t="shared" si="494"/>
        <v/>
      </c>
      <c r="CM490" s="208">
        <f t="shared" si="495"/>
        <v>0</v>
      </c>
      <c r="CN490" s="440" t="str">
        <f>IFERROR(IF(N490="60PAY900",ADJ60x(CM490),IF(N490="75PAY450",ADJ75x(CM490),IF(N490="PIPAY900",ADJPoTthick(CM490,CL490),IF(N490="PIPAY450",ADJPoTthin(CM490,CL490),IF(N490="OGFConNEW",ADJPoTogfc(CL490),""))))),"must corr")</f>
        <v/>
      </c>
      <c r="CO490" s="441" t="str">
        <f t="shared" si="496"/>
        <v/>
      </c>
      <c r="CQ490" s="205" t="str">
        <f t="shared" si="497"/>
        <v/>
      </c>
      <c r="CR490" s="205" t="str">
        <f>IF(OR(N490="PIPAY450",N490="PIPAY900",N490="PIOGFCPAY450",N490="75OGFCPAY450"),MRIt(J490,M490,V490,N490),IF(N490="OGFConNEW",MRIt(H490,M490,V490,N490),""))</f>
        <v/>
      </c>
      <c r="CS490" s="205" t="str">
        <f t="shared" si="498"/>
        <v/>
      </c>
      <c r="CT490" s="208" t="str">
        <f t="shared" si="499"/>
        <v/>
      </c>
      <c r="CU490" s="440" t="str">
        <f>IFERROR(IF(N490="60PAY900",ADJ60x(CT490),IF(N490="75PAY450",ADJ75x(CT490),IF(N490="PIPAY900",ADJPoTthick(CT490,CS490),IF(N490="PIPAY450",ADJPoTthin(CT490,CS490),IF(N490="OGFConNEW",ADJPoTogfc(CS490),""))))),"must corr")</f>
        <v/>
      </c>
      <c r="CV490" s="442" t="str">
        <f t="shared" si="500"/>
        <v/>
      </c>
      <c r="CW490" s="443"/>
      <c r="CY490" s="207"/>
      <c r="CZ490" s="444" t="s">
        <v>1876</v>
      </c>
      <c r="DA490" s="445" t="str">
        <f>IFERROR(IF(AZ490=TRUE,corval(CO490,CV490),CO490),CZ490)</f>
        <v/>
      </c>
      <c r="DB490" s="205" t="b">
        <f t="shared" si="501"/>
        <v>0</v>
      </c>
      <c r="DC490" s="205" t="b">
        <f t="shared" si="502"/>
        <v>1</v>
      </c>
      <c r="DD490" s="205" t="b">
        <f t="shared" si="503"/>
        <v>1</v>
      </c>
      <c r="DE490" s="446" t="str">
        <f t="shared" si="504"/>
        <v/>
      </c>
      <c r="DG490" s="208" t="str">
        <f t="shared" si="505"/>
        <v/>
      </c>
      <c r="DH490" s="208">
        <f t="shared" si="506"/>
        <v>0</v>
      </c>
      <c r="DI490" s="205" t="e">
        <f t="shared" si="507"/>
        <v>#VALUE!</v>
      </c>
      <c r="DJ490" s="205" t="e">
        <f t="shared" si="508"/>
        <v>#VALUE!</v>
      </c>
      <c r="DK490" s="205" t="e">
        <f t="shared" si="509"/>
        <v>#VALUE!</v>
      </c>
      <c r="DM490" s="208">
        <f t="shared" si="510"/>
        <v>0</v>
      </c>
      <c r="DN490" s="208">
        <f t="shared" si="511"/>
        <v>0</v>
      </c>
      <c r="DO490" s="205">
        <f t="shared" si="512"/>
        <v>75</v>
      </c>
      <c r="DP490" s="205">
        <f t="shared" si="513"/>
        <v>0</v>
      </c>
      <c r="DQ490" s="446" t="e">
        <f t="shared" ca="1" si="514"/>
        <v>#NAME?</v>
      </c>
      <c r="DR490" s="446" t="e">
        <f t="shared" ca="1" si="515"/>
        <v>#NAME?</v>
      </c>
      <c r="DT490" s="208">
        <f t="shared" si="516"/>
        <v>0</v>
      </c>
      <c r="DU490" s="446" t="e">
        <f t="shared" ca="1" si="517"/>
        <v>#NAME?</v>
      </c>
      <c r="DV490" s="446" t="e">
        <f t="shared" ca="1" si="518"/>
        <v>#NAME?</v>
      </c>
    </row>
    <row r="491" spans="1:126" ht="15" customHeight="1" x14ac:dyDescent="0.25">
      <c r="A491" s="448" t="str">
        <f>IFERROR(ROUNDUP(IF(OR(N491="PIPAY450",N491="PIPAY900"),MRIt(J491,M491,V491,N491),IF(N491="PIOGFCPAY450",MAX(60,(0.3*J491)+35),"")),1),"")</f>
        <v/>
      </c>
      <c r="B491" s="413">
        <v>469</v>
      </c>
      <c r="C491" s="414"/>
      <c r="D491" s="449"/>
      <c r="E491" s="416" t="str">
        <f>IF('EXIST IP'!A470="","",'EXIST IP'!A470)</f>
        <v/>
      </c>
      <c r="F491" s="450" t="str">
        <f>IF('EXIST IP'!B470="","",'EXIST IP'!B470)</f>
        <v/>
      </c>
      <c r="G491" s="450" t="str">
        <f>IF('EXIST IP'!C470="","",'EXIST IP'!C470)</f>
        <v/>
      </c>
      <c r="H491" s="418" t="str">
        <f>IF('EXIST IP'!D470="","",'EXIST IP'!D470)</f>
        <v/>
      </c>
      <c r="I491" s="451" t="str">
        <f>IF(BASELINE!D470="","",BASELINE!D470)</f>
        <v/>
      </c>
      <c r="J491" s="420"/>
      <c r="K491" s="421"/>
      <c r="L491" s="422" t="str">
        <f>IF(FINAL!D470=0,"",FINAL!D470)</f>
        <v/>
      </c>
      <c r="M491" s="421"/>
      <c r="N491" s="421"/>
      <c r="O491" s="421"/>
      <c r="P491" s="423" t="str">
        <f t="shared" si="482"/>
        <v/>
      </c>
      <c r="Q491" s="424" t="str">
        <f t="shared" si="483"/>
        <v/>
      </c>
      <c r="R491" s="456"/>
      <c r="S491" s="452" t="str">
        <f t="shared" si="459"/>
        <v/>
      </c>
      <c r="T491" s="427" t="str">
        <f>IF(OR(BASELINE!I470&gt;BASELINE!J470,FINAL!I470&gt;FINAL!J470),"M.D.","")</f>
        <v/>
      </c>
      <c r="U491" s="428" t="str">
        <f t="shared" si="484"/>
        <v/>
      </c>
      <c r="V491" s="429" t="str">
        <f t="shared" si="485"/>
        <v/>
      </c>
      <c r="W491" s="429" t="str">
        <f t="shared" si="486"/>
        <v/>
      </c>
      <c r="X491" s="430" t="str">
        <f t="shared" si="460"/>
        <v/>
      </c>
      <c r="Y491" s="429" t="str">
        <f t="shared" si="461"/>
        <v/>
      </c>
      <c r="Z491" s="429" t="str">
        <f t="shared" si="462"/>
        <v/>
      </c>
      <c r="AA491" s="429" t="str">
        <f t="shared" si="463"/>
        <v/>
      </c>
      <c r="AB491" s="429" t="str">
        <f t="shared" si="464"/>
        <v/>
      </c>
      <c r="AC491" s="429" t="str">
        <f t="shared" si="465"/>
        <v/>
      </c>
      <c r="AD491" s="429" t="str">
        <f t="shared" si="466"/>
        <v/>
      </c>
      <c r="AE491" s="429" t="str">
        <f t="shared" si="487"/>
        <v/>
      </c>
      <c r="AF491" s="429" t="str">
        <f t="shared" si="477"/>
        <v/>
      </c>
      <c r="AG491" s="429" t="str">
        <f t="shared" si="467"/>
        <v/>
      </c>
      <c r="AH491" s="429" t="str">
        <f t="shared" si="468"/>
        <v/>
      </c>
      <c r="AI491" s="431" t="str">
        <f t="shared" si="478"/>
        <v/>
      </c>
      <c r="AJ491" s="429" t="str">
        <f t="shared" si="488"/>
        <v/>
      </c>
      <c r="AK491" s="429" t="str">
        <f t="shared" si="489"/>
        <v/>
      </c>
      <c r="AL491" s="429" t="str">
        <f t="shared" si="490"/>
        <v/>
      </c>
      <c r="AM491" s="429" t="str">
        <f t="shared" si="491"/>
        <v/>
      </c>
      <c r="AN491" s="432"/>
      <c r="AO491" s="432"/>
      <c r="AP491" s="205"/>
      <c r="AQ491" s="205"/>
      <c r="AR491" s="205"/>
      <c r="AS491" s="205"/>
      <c r="AT491" s="205"/>
      <c r="AU491" s="205"/>
      <c r="AV491" s="205"/>
      <c r="AW491" s="205"/>
      <c r="AX491" s="205"/>
      <c r="AY491" s="205"/>
      <c r="AZ491" s="432"/>
      <c r="BU491" s="152">
        <v>469</v>
      </c>
      <c r="BV491" s="433" t="str">
        <f t="shared" si="479"/>
        <v/>
      </c>
      <c r="BW491" s="433" t="str">
        <f t="shared" si="480"/>
        <v/>
      </c>
      <c r="BX491" s="434" t="str">
        <f t="shared" si="481"/>
        <v/>
      </c>
      <c r="BY491" s="205" t="str">
        <f t="shared" si="469"/>
        <v/>
      </c>
      <c r="BZ491" s="205" t="str">
        <f t="shared" si="470"/>
        <v/>
      </c>
      <c r="CA491" s="207" t="str">
        <f t="shared" si="471"/>
        <v/>
      </c>
      <c r="CB491" s="453" t="str">
        <f>IF(BY491="","",COUNTIF(BY$23:BY490,"&lt;1")+1)</f>
        <v/>
      </c>
      <c r="CC491" s="205" t="str">
        <f t="shared" si="472"/>
        <v/>
      </c>
      <c r="CD491" s="436" t="str">
        <f t="shared" si="473"/>
        <v/>
      </c>
      <c r="CE491" s="433" t="str">
        <f t="shared" si="476"/>
        <v/>
      </c>
      <c r="CF491" s="438" t="str">
        <f t="shared" si="474"/>
        <v/>
      </c>
      <c r="CG491" s="433" t="str">
        <f t="shared" si="475"/>
        <v/>
      </c>
      <c r="CH491" s="439"/>
      <c r="CI491" s="205" t="str">
        <f t="shared" si="492"/>
        <v/>
      </c>
      <c r="CJ491" s="205" t="str">
        <f t="shared" si="493"/>
        <v/>
      </c>
      <c r="CK491" s="205" t="str">
        <f>IF(OR(N491="PIPAY450",N491="PIPAY900"),MRIt(J491,M491,V491,N491),IF(N491="OGFConNEW",MRIt(H491,M491,V491,N491),IF(N491="PIOGFCPAY450",MAX(60,(0.3*J491)+35),"")))</f>
        <v/>
      </c>
      <c r="CL491" s="205" t="str">
        <f t="shared" si="494"/>
        <v/>
      </c>
      <c r="CM491" s="208">
        <f t="shared" si="495"/>
        <v>0</v>
      </c>
      <c r="CN491" s="440" t="str">
        <f>IFERROR(IF(N491="60PAY900",ADJ60x(CM491),IF(N491="75PAY450",ADJ75x(CM491),IF(N491="PIPAY900",ADJPoTthick(CM491,CL491),IF(N491="PIPAY450",ADJPoTthin(CM491,CL491),IF(N491="OGFConNEW",ADJPoTogfc(CL491),""))))),"must corr")</f>
        <v/>
      </c>
      <c r="CO491" s="441" t="str">
        <f t="shared" si="496"/>
        <v/>
      </c>
      <c r="CQ491" s="205" t="str">
        <f t="shared" si="497"/>
        <v/>
      </c>
      <c r="CR491" s="205" t="str">
        <f>IF(OR(N491="PIPAY450",N491="PIPAY900",N491="PIOGFCPAY450",N491="75OGFCPAY450"),MRIt(J491,M491,V491,N491),IF(N491="OGFConNEW",MRIt(H491,M491,V491,N491),""))</f>
        <v/>
      </c>
      <c r="CS491" s="205" t="str">
        <f t="shared" si="498"/>
        <v/>
      </c>
      <c r="CT491" s="208" t="str">
        <f t="shared" si="499"/>
        <v/>
      </c>
      <c r="CU491" s="440" t="str">
        <f>IFERROR(IF(N491="60PAY900",ADJ60x(CT491),IF(N491="75PAY450",ADJ75x(CT491),IF(N491="PIPAY900",ADJPoTthick(CT491,CS491),IF(N491="PIPAY450",ADJPoTthin(CT491,CS491),IF(N491="OGFConNEW",ADJPoTogfc(CS491),""))))),"must corr")</f>
        <v/>
      </c>
      <c r="CV491" s="442" t="str">
        <f t="shared" si="500"/>
        <v/>
      </c>
      <c r="CW491" s="443"/>
      <c r="CY491" s="207"/>
      <c r="CZ491" s="444" t="s">
        <v>1876</v>
      </c>
      <c r="DA491" s="445" t="str">
        <f>IFERROR(IF(AZ491=TRUE,corval(CO491,CV491),CO491),CZ491)</f>
        <v/>
      </c>
      <c r="DB491" s="205" t="b">
        <f t="shared" si="501"/>
        <v>0</v>
      </c>
      <c r="DC491" s="205" t="b">
        <f t="shared" si="502"/>
        <v>1</v>
      </c>
      <c r="DD491" s="205" t="b">
        <f t="shared" si="503"/>
        <v>1</v>
      </c>
      <c r="DE491" s="446" t="str">
        <f t="shared" si="504"/>
        <v/>
      </c>
      <c r="DG491" s="208" t="str">
        <f t="shared" si="505"/>
        <v/>
      </c>
      <c r="DH491" s="208">
        <f t="shared" si="506"/>
        <v>0</v>
      </c>
      <c r="DI491" s="205" t="e">
        <f t="shared" si="507"/>
        <v>#VALUE!</v>
      </c>
      <c r="DJ491" s="205" t="e">
        <f t="shared" si="508"/>
        <v>#VALUE!</v>
      </c>
      <c r="DK491" s="205" t="e">
        <f t="shared" si="509"/>
        <v>#VALUE!</v>
      </c>
      <c r="DM491" s="208">
        <f t="shared" si="510"/>
        <v>0</v>
      </c>
      <c r="DN491" s="208">
        <f t="shared" si="511"/>
        <v>0</v>
      </c>
      <c r="DO491" s="205">
        <f t="shared" si="512"/>
        <v>75</v>
      </c>
      <c r="DP491" s="205">
        <f t="shared" si="513"/>
        <v>0</v>
      </c>
      <c r="DQ491" s="446" t="e">
        <f t="shared" ca="1" si="514"/>
        <v>#NAME?</v>
      </c>
      <c r="DR491" s="446" t="e">
        <f t="shared" ca="1" si="515"/>
        <v>#NAME?</v>
      </c>
      <c r="DT491" s="208">
        <f t="shared" si="516"/>
        <v>0</v>
      </c>
      <c r="DU491" s="446" t="e">
        <f t="shared" ca="1" si="517"/>
        <v>#NAME?</v>
      </c>
      <c r="DV491" s="446" t="e">
        <f t="shared" ca="1" si="518"/>
        <v>#NAME?</v>
      </c>
    </row>
    <row r="492" spans="1:126" ht="16.5" thickBot="1" x14ac:dyDescent="0.3">
      <c r="A492" s="448" t="str">
        <f>IFERROR(ROUNDUP(IF(OR(N492="PIPAY450",N492="PIPAY900"),MRIt(J492,M492,V492,N492),IF(N492="PIOGFCPAY450",MAX(60,(0.3*J492)+35),"")),1),"")</f>
        <v/>
      </c>
      <c r="B492" s="413">
        <v>470</v>
      </c>
      <c r="C492" s="414"/>
      <c r="D492" s="449"/>
      <c r="E492" s="457" t="str">
        <f>IF('EXIST IP'!A471="","",'EXIST IP'!A471)</f>
        <v/>
      </c>
      <c r="F492" s="458" t="str">
        <f>IF('EXIST IP'!B471="","",'EXIST IP'!B471)</f>
        <v/>
      </c>
      <c r="G492" s="458" t="str">
        <f>IF('EXIST IP'!C471="","",'EXIST IP'!C471)</f>
        <v/>
      </c>
      <c r="H492" s="459" t="str">
        <f>IF('EXIST IP'!D471="","",'EXIST IP'!D471)</f>
        <v/>
      </c>
      <c r="I492" s="460" t="str">
        <f>IF(BASELINE!D471="","",BASELINE!D471)</f>
        <v/>
      </c>
      <c r="J492" s="420"/>
      <c r="K492" s="421"/>
      <c r="L492" s="422" t="str">
        <f>IF(FINAL!D471=0,"",FINAL!D471)</f>
        <v/>
      </c>
      <c r="M492" s="421"/>
      <c r="N492" s="421"/>
      <c r="O492" s="421"/>
      <c r="P492" s="423" t="str">
        <f t="shared" si="482"/>
        <v/>
      </c>
      <c r="Q492" s="424" t="str">
        <f t="shared" si="483"/>
        <v/>
      </c>
      <c r="R492" s="456"/>
      <c r="S492" s="452" t="str">
        <f t="shared" si="459"/>
        <v/>
      </c>
      <c r="T492" s="427" t="str">
        <f>IF(OR(BASELINE!I471&gt;BASELINE!J471,FINAL!I471&gt;FINAL!J471),"M.D.","")</f>
        <v/>
      </c>
      <c r="U492" s="428" t="str">
        <f t="shared" si="484"/>
        <v/>
      </c>
      <c r="V492" s="429" t="str">
        <f t="shared" si="485"/>
        <v/>
      </c>
      <c r="W492" s="429" t="str">
        <f t="shared" si="486"/>
        <v/>
      </c>
      <c r="X492" s="430" t="str">
        <f t="shared" si="460"/>
        <v/>
      </c>
      <c r="Y492" s="429" t="str">
        <f t="shared" si="461"/>
        <v/>
      </c>
      <c r="Z492" s="429" t="str">
        <f t="shared" si="462"/>
        <v/>
      </c>
      <c r="AA492" s="429" t="str">
        <f t="shared" si="463"/>
        <v/>
      </c>
      <c r="AB492" s="429" t="str">
        <f t="shared" si="464"/>
        <v/>
      </c>
      <c r="AC492" s="429" t="str">
        <f t="shared" si="465"/>
        <v/>
      </c>
      <c r="AD492" s="429" t="str">
        <f t="shared" si="466"/>
        <v/>
      </c>
      <c r="AE492" s="429" t="str">
        <f t="shared" si="487"/>
        <v/>
      </c>
      <c r="AF492" s="429" t="str">
        <f t="shared" si="477"/>
        <v/>
      </c>
      <c r="AG492" s="429" t="str">
        <f t="shared" si="467"/>
        <v/>
      </c>
      <c r="AH492" s="429" t="str">
        <f t="shared" si="468"/>
        <v/>
      </c>
      <c r="AI492" s="431" t="str">
        <f t="shared" si="478"/>
        <v/>
      </c>
      <c r="AJ492" s="429" t="str">
        <f t="shared" si="488"/>
        <v/>
      </c>
      <c r="AK492" s="429" t="str">
        <f t="shared" si="489"/>
        <v/>
      </c>
      <c r="AL492" s="429" t="str">
        <f t="shared" si="490"/>
        <v/>
      </c>
      <c r="AM492" s="429" t="str">
        <f t="shared" si="491"/>
        <v/>
      </c>
      <c r="AN492" s="432"/>
      <c r="AO492" s="432"/>
      <c r="AP492" s="205"/>
      <c r="AQ492" s="205"/>
      <c r="AR492" s="205"/>
      <c r="AS492" s="205"/>
      <c r="AT492" s="205"/>
      <c r="AU492" s="205"/>
      <c r="AV492" s="205"/>
      <c r="AW492" s="205"/>
      <c r="AX492" s="205"/>
      <c r="AY492" s="205"/>
      <c r="AZ492" s="432"/>
      <c r="BU492" s="152">
        <v>470</v>
      </c>
      <c r="BV492" s="433" t="str">
        <f t="shared" si="479"/>
        <v/>
      </c>
      <c r="BW492" s="433" t="str">
        <f t="shared" si="480"/>
        <v/>
      </c>
      <c r="BX492" s="434" t="str">
        <f t="shared" si="481"/>
        <v/>
      </c>
      <c r="BY492" s="205" t="str">
        <f t="shared" si="469"/>
        <v/>
      </c>
      <c r="BZ492" s="205" t="str">
        <f t="shared" si="470"/>
        <v/>
      </c>
      <c r="CA492" s="207" t="str">
        <f t="shared" si="471"/>
        <v/>
      </c>
      <c r="CB492" s="453" t="str">
        <f>IF(BY492="","",COUNTIF(BY$23:BY491,"&lt;1")+1)</f>
        <v/>
      </c>
      <c r="CC492" s="205" t="str">
        <f t="shared" si="472"/>
        <v/>
      </c>
      <c r="CD492" s="436" t="str">
        <f t="shared" si="473"/>
        <v/>
      </c>
      <c r="CE492" s="433" t="str">
        <f t="shared" si="476"/>
        <v/>
      </c>
      <c r="CF492" s="438" t="str">
        <f t="shared" si="474"/>
        <v/>
      </c>
      <c r="CG492" s="433" t="str">
        <f t="shared" si="475"/>
        <v/>
      </c>
      <c r="CH492" s="439"/>
      <c r="CI492" s="205" t="str">
        <f t="shared" si="492"/>
        <v/>
      </c>
      <c r="CJ492" s="205" t="str">
        <f t="shared" si="493"/>
        <v/>
      </c>
      <c r="CK492" s="205" t="str">
        <f>IF(OR(N492="PIPAY450",N492="PIPAY900"),MRIt(J492,M492,V492,N492),IF(N492="OGFConNEW",MRIt(H492,M492,V492,N492),IF(N492="PIOGFCPAY450",MAX(60,(0.3*J492)+35),"")))</f>
        <v/>
      </c>
      <c r="CL492" s="205" t="str">
        <f t="shared" si="494"/>
        <v/>
      </c>
      <c r="CM492" s="208">
        <f t="shared" si="495"/>
        <v>0</v>
      </c>
      <c r="CN492" s="440" t="str">
        <f>IFERROR(IF(N492="60PAY900",ADJ60x(CM492),IF(N492="75PAY450",ADJ75x(CM492),IF(N492="PIPAY900",ADJPoTthick(CM492,CL492),IF(N492="PIPAY450",ADJPoTthin(CM492,CL492),IF(N492="OGFConNEW",ADJPoTogfc(CL492),""))))),"must corr")</f>
        <v/>
      </c>
      <c r="CO492" s="441" t="str">
        <f t="shared" si="496"/>
        <v/>
      </c>
      <c r="CQ492" s="205" t="str">
        <f t="shared" si="497"/>
        <v/>
      </c>
      <c r="CR492" s="205" t="str">
        <f>IF(OR(N492="PIPAY450",N492="PIPAY900",N492="PIOGFCPAY450",N492="75OGFCPAY450"),MRIt(J492,M492,V492,N492),IF(N492="OGFConNEW",MRIt(H492,M492,V492,N492),""))</f>
        <v/>
      </c>
      <c r="CS492" s="205" t="str">
        <f t="shared" si="498"/>
        <v/>
      </c>
      <c r="CT492" s="208" t="str">
        <f t="shared" si="499"/>
        <v/>
      </c>
      <c r="CU492" s="440" t="str">
        <f>IFERROR(IF(N492="60PAY900",ADJ60x(CT492),IF(N492="75PAY450",ADJ75x(CT492),IF(N492="PIPAY900",ADJPoTthick(CT492,CS492),IF(N492="PIPAY450",ADJPoTthin(CT492,CS492),IF(N492="OGFConNEW",ADJPoTogfc(CS492),""))))),"must corr")</f>
        <v/>
      </c>
      <c r="CV492" s="442" t="str">
        <f t="shared" si="500"/>
        <v/>
      </c>
      <c r="CW492" s="443"/>
      <c r="CY492" s="207"/>
      <c r="CZ492" s="444" t="s">
        <v>1876</v>
      </c>
      <c r="DA492" s="445" t="str">
        <f>IFERROR(IF(AZ492=TRUE,corval(CO492,CV492),CO492),CZ492)</f>
        <v/>
      </c>
      <c r="DB492" s="205" t="b">
        <f t="shared" si="501"/>
        <v>0</v>
      </c>
      <c r="DC492" s="205" t="b">
        <f t="shared" si="502"/>
        <v>1</v>
      </c>
      <c r="DD492" s="205" t="b">
        <f t="shared" si="503"/>
        <v>1</v>
      </c>
      <c r="DE492" s="446" t="str">
        <f t="shared" si="504"/>
        <v/>
      </c>
      <c r="DG492" s="208" t="str">
        <f t="shared" si="505"/>
        <v/>
      </c>
      <c r="DH492" s="208">
        <f t="shared" si="506"/>
        <v>0</v>
      </c>
      <c r="DI492" s="205" t="e">
        <f t="shared" si="507"/>
        <v>#VALUE!</v>
      </c>
      <c r="DJ492" s="205" t="e">
        <f t="shared" si="508"/>
        <v>#VALUE!</v>
      </c>
      <c r="DK492" s="205" t="e">
        <f t="shared" si="509"/>
        <v>#VALUE!</v>
      </c>
      <c r="DM492" s="208">
        <f t="shared" si="510"/>
        <v>0</v>
      </c>
      <c r="DN492" s="208">
        <f t="shared" si="511"/>
        <v>0</v>
      </c>
      <c r="DO492" s="205">
        <f t="shared" si="512"/>
        <v>75</v>
      </c>
      <c r="DP492" s="205">
        <f t="shared" si="513"/>
        <v>0</v>
      </c>
      <c r="DQ492" s="446" t="e">
        <f t="shared" ca="1" si="514"/>
        <v>#NAME?</v>
      </c>
      <c r="DR492" s="446" t="e">
        <f t="shared" ca="1" si="515"/>
        <v>#NAME?</v>
      </c>
      <c r="DT492" s="208">
        <f t="shared" si="516"/>
        <v>0</v>
      </c>
      <c r="DU492" s="446" t="e">
        <f t="shared" ca="1" si="517"/>
        <v>#NAME?</v>
      </c>
      <c r="DV492" s="446" t="e">
        <f t="shared" ca="1" si="518"/>
        <v>#NAME?</v>
      </c>
    </row>
    <row r="493" spans="1:126" ht="15.75" x14ac:dyDescent="0.25">
      <c r="A493" s="448" t="str">
        <f>IFERROR(ROUNDUP(IF(OR(N493="PIPAY450",N493="PIPAY900"),MRIt(J493,M493,V493,N493),IF(N493="PIOGFCPAY450",MAX(60,(0.3*J493)+35),"")),1),"")</f>
        <v/>
      </c>
      <c r="B493" s="413">
        <v>471</v>
      </c>
      <c r="C493" s="414"/>
      <c r="D493" s="449"/>
      <c r="E493" s="416" t="str">
        <f>IF('EXIST IP'!A472="","",'EXIST IP'!A472)</f>
        <v/>
      </c>
      <c r="F493" s="450" t="str">
        <f>IF('EXIST IP'!B472="","",'EXIST IP'!B472)</f>
        <v/>
      </c>
      <c r="G493" s="450" t="str">
        <f>IF('EXIST IP'!C472="","",'EXIST IP'!C472)</f>
        <v/>
      </c>
      <c r="H493" s="418" t="str">
        <f>IF('EXIST IP'!D472="","",'EXIST IP'!D472)</f>
        <v/>
      </c>
      <c r="I493" s="451" t="str">
        <f>IF(BASELINE!D472="","",BASELINE!D472)</f>
        <v/>
      </c>
      <c r="J493" s="420"/>
      <c r="K493" s="421"/>
      <c r="L493" s="422" t="str">
        <f>IF(FINAL!D472=0,"",FINAL!D472)</f>
        <v/>
      </c>
      <c r="M493" s="421"/>
      <c r="N493" s="421"/>
      <c r="O493" s="421"/>
      <c r="P493" s="423" t="str">
        <f t="shared" si="482"/>
        <v/>
      </c>
      <c r="Q493" s="424" t="str">
        <f t="shared" si="483"/>
        <v/>
      </c>
      <c r="R493" s="456"/>
      <c r="S493" s="452" t="str">
        <f t="shared" si="459"/>
        <v/>
      </c>
      <c r="T493" s="427" t="str">
        <f>IF(OR(BASELINE!I472&gt;BASELINE!J472,FINAL!I472&gt;FINAL!J472),"M.D.","")</f>
        <v/>
      </c>
      <c r="U493" s="428" t="str">
        <f t="shared" si="484"/>
        <v/>
      </c>
      <c r="V493" s="429" t="str">
        <f t="shared" si="485"/>
        <v/>
      </c>
      <c r="W493" s="429" t="str">
        <f t="shared" si="486"/>
        <v/>
      </c>
      <c r="X493" s="430" t="str">
        <f t="shared" si="460"/>
        <v/>
      </c>
      <c r="Y493" s="429" t="str">
        <f t="shared" si="461"/>
        <v/>
      </c>
      <c r="Z493" s="429" t="str">
        <f t="shared" si="462"/>
        <v/>
      </c>
      <c r="AA493" s="429" t="str">
        <f t="shared" si="463"/>
        <v/>
      </c>
      <c r="AB493" s="429" t="str">
        <f t="shared" si="464"/>
        <v/>
      </c>
      <c r="AC493" s="429" t="str">
        <f t="shared" si="465"/>
        <v/>
      </c>
      <c r="AD493" s="429" t="str">
        <f t="shared" si="466"/>
        <v/>
      </c>
      <c r="AE493" s="429" t="str">
        <f t="shared" si="487"/>
        <v/>
      </c>
      <c r="AF493" s="429" t="str">
        <f t="shared" si="477"/>
        <v/>
      </c>
      <c r="AG493" s="429" t="str">
        <f t="shared" si="467"/>
        <v/>
      </c>
      <c r="AH493" s="429" t="str">
        <f t="shared" si="468"/>
        <v/>
      </c>
      <c r="AI493" s="431" t="str">
        <f t="shared" si="478"/>
        <v/>
      </c>
      <c r="AJ493" s="429" t="str">
        <f t="shared" si="488"/>
        <v/>
      </c>
      <c r="AK493" s="429" t="str">
        <f t="shared" si="489"/>
        <v/>
      </c>
      <c r="AL493" s="429" t="str">
        <f t="shared" si="490"/>
        <v/>
      </c>
      <c r="AM493" s="429" t="str">
        <f t="shared" si="491"/>
        <v/>
      </c>
      <c r="AN493" s="432"/>
      <c r="AO493" s="432"/>
      <c r="AP493" s="205"/>
      <c r="AQ493" s="205"/>
      <c r="AR493" s="205"/>
      <c r="AS493" s="205"/>
      <c r="AT493" s="205"/>
      <c r="AU493" s="205"/>
      <c r="AV493" s="205"/>
      <c r="AW493" s="205"/>
      <c r="AX493" s="205"/>
      <c r="AY493" s="205"/>
      <c r="AZ493" s="432"/>
      <c r="BU493" s="152">
        <v>471</v>
      </c>
      <c r="BV493" s="433" t="str">
        <f t="shared" si="479"/>
        <v/>
      </c>
      <c r="BW493" s="433" t="str">
        <f t="shared" si="480"/>
        <v/>
      </c>
      <c r="BX493" s="434" t="str">
        <f t="shared" si="481"/>
        <v/>
      </c>
      <c r="BY493" s="205" t="str">
        <f t="shared" si="469"/>
        <v/>
      </c>
      <c r="BZ493" s="205" t="str">
        <f t="shared" si="470"/>
        <v/>
      </c>
      <c r="CA493" s="207" t="str">
        <f t="shared" si="471"/>
        <v/>
      </c>
      <c r="CB493" s="453" t="str">
        <f>IF(BY493="","",COUNTIF(BY$23:BY492,"&lt;1")+1)</f>
        <v/>
      </c>
      <c r="CC493" s="205" t="str">
        <f t="shared" si="472"/>
        <v/>
      </c>
      <c r="CD493" s="436" t="str">
        <f t="shared" si="473"/>
        <v/>
      </c>
      <c r="CE493" s="433" t="str">
        <f t="shared" si="476"/>
        <v/>
      </c>
      <c r="CF493" s="438" t="str">
        <f t="shared" si="474"/>
        <v/>
      </c>
      <c r="CG493" s="433" t="str">
        <f t="shared" si="475"/>
        <v/>
      </c>
      <c r="CH493" s="439"/>
      <c r="CI493" s="205" t="str">
        <f t="shared" si="492"/>
        <v/>
      </c>
      <c r="CJ493" s="205" t="str">
        <f t="shared" si="493"/>
        <v/>
      </c>
      <c r="CK493" s="205" t="str">
        <f>IF(OR(N493="PIPAY450",N493="PIPAY900"),MRIt(J493,M493,V493,N493),IF(N493="OGFConNEW",MRIt(H493,M493,V493,N493),IF(N493="PIOGFCPAY450",MAX(60,(0.3*J493)+35),"")))</f>
        <v/>
      </c>
      <c r="CL493" s="205" t="str">
        <f t="shared" si="494"/>
        <v/>
      </c>
      <c r="CM493" s="208">
        <f t="shared" si="495"/>
        <v>0</v>
      </c>
      <c r="CN493" s="440" t="str">
        <f>IFERROR(IF(N493="60PAY900",ADJ60x(CM493),IF(N493="75PAY450",ADJ75x(CM493),IF(N493="PIPAY900",ADJPoTthick(CM493,CL493),IF(N493="PIPAY450",ADJPoTthin(CM493,CL493),IF(N493="OGFConNEW",ADJPoTogfc(CL493),""))))),"must corr")</f>
        <v/>
      </c>
      <c r="CO493" s="441" t="str">
        <f t="shared" si="496"/>
        <v/>
      </c>
      <c r="CQ493" s="205" t="str">
        <f t="shared" si="497"/>
        <v/>
      </c>
      <c r="CR493" s="205" t="str">
        <f>IF(OR(N493="PIPAY450",N493="PIPAY900",N493="PIOGFCPAY450",N493="75OGFCPAY450"),MRIt(J493,M493,V493,N493),IF(N493="OGFConNEW",MRIt(H493,M493,V493,N493),""))</f>
        <v/>
      </c>
      <c r="CS493" s="205" t="str">
        <f t="shared" si="498"/>
        <v/>
      </c>
      <c r="CT493" s="208" t="str">
        <f t="shared" si="499"/>
        <v/>
      </c>
      <c r="CU493" s="440" t="str">
        <f>IFERROR(IF(N493="60PAY900",ADJ60x(CT493),IF(N493="75PAY450",ADJ75x(CT493),IF(N493="PIPAY900",ADJPoTthick(CT493,CS493),IF(N493="PIPAY450",ADJPoTthin(CT493,CS493),IF(N493="OGFConNEW",ADJPoTogfc(CS493),""))))),"must corr")</f>
        <v/>
      </c>
      <c r="CV493" s="442" t="str">
        <f t="shared" si="500"/>
        <v/>
      </c>
      <c r="CW493" s="443"/>
      <c r="CY493" s="207"/>
      <c r="CZ493" s="444" t="s">
        <v>1876</v>
      </c>
      <c r="DA493" s="445" t="str">
        <f>IFERROR(IF(AZ493=TRUE,corval(CO493,CV493),CO493),CZ493)</f>
        <v/>
      </c>
      <c r="DB493" s="205" t="b">
        <f t="shared" si="501"/>
        <v>0</v>
      </c>
      <c r="DC493" s="205" t="b">
        <f t="shared" si="502"/>
        <v>1</v>
      </c>
      <c r="DD493" s="205" t="b">
        <f t="shared" si="503"/>
        <v>1</v>
      </c>
      <c r="DE493" s="446" t="str">
        <f t="shared" si="504"/>
        <v/>
      </c>
      <c r="DG493" s="208" t="str">
        <f t="shared" si="505"/>
        <v/>
      </c>
      <c r="DH493" s="208">
        <f t="shared" si="506"/>
        <v>0</v>
      </c>
      <c r="DI493" s="205" t="e">
        <f t="shared" si="507"/>
        <v>#VALUE!</v>
      </c>
      <c r="DJ493" s="205" t="e">
        <f t="shared" si="508"/>
        <v>#VALUE!</v>
      </c>
      <c r="DK493" s="205" t="e">
        <f t="shared" si="509"/>
        <v>#VALUE!</v>
      </c>
      <c r="DM493" s="208">
        <f t="shared" si="510"/>
        <v>0</v>
      </c>
      <c r="DN493" s="208">
        <f t="shared" si="511"/>
        <v>0</v>
      </c>
      <c r="DO493" s="205">
        <f t="shared" si="512"/>
        <v>75</v>
      </c>
      <c r="DP493" s="205">
        <f t="shared" si="513"/>
        <v>0</v>
      </c>
      <c r="DQ493" s="446" t="e">
        <f t="shared" ca="1" si="514"/>
        <v>#NAME?</v>
      </c>
      <c r="DR493" s="446" t="e">
        <f t="shared" ca="1" si="515"/>
        <v>#NAME?</v>
      </c>
      <c r="DT493" s="208">
        <f t="shared" si="516"/>
        <v>0</v>
      </c>
      <c r="DU493" s="446" t="e">
        <f t="shared" ca="1" si="517"/>
        <v>#NAME?</v>
      </c>
      <c r="DV493" s="446" t="e">
        <f t="shared" ca="1" si="518"/>
        <v>#NAME?</v>
      </c>
    </row>
    <row r="494" spans="1:126" ht="15.75" customHeight="1" thickBot="1" x14ac:dyDescent="0.3">
      <c r="A494" s="448" t="str">
        <f>IFERROR(ROUNDUP(IF(OR(N494="PIPAY450",N494="PIPAY900"),MRIt(J494,M494,V494,N494),IF(N494="PIOGFCPAY450",MAX(60,(0.3*J494)+35),"")),1),"")</f>
        <v/>
      </c>
      <c r="B494" s="413">
        <v>472</v>
      </c>
      <c r="C494" s="414"/>
      <c r="D494" s="449"/>
      <c r="E494" s="457" t="str">
        <f>IF('EXIST IP'!A473="","",'EXIST IP'!A473)</f>
        <v/>
      </c>
      <c r="F494" s="458" t="str">
        <f>IF('EXIST IP'!B473="","",'EXIST IP'!B473)</f>
        <v/>
      </c>
      <c r="G494" s="458" t="str">
        <f>IF('EXIST IP'!C473="","",'EXIST IP'!C473)</f>
        <v/>
      </c>
      <c r="H494" s="459" t="str">
        <f>IF('EXIST IP'!D473="","",'EXIST IP'!D473)</f>
        <v/>
      </c>
      <c r="I494" s="460" t="str">
        <f>IF(BASELINE!D473="","",BASELINE!D473)</f>
        <v/>
      </c>
      <c r="J494" s="420"/>
      <c r="K494" s="421"/>
      <c r="L494" s="422" t="str">
        <f>IF(FINAL!D473=0,"",FINAL!D473)</f>
        <v/>
      </c>
      <c r="M494" s="421"/>
      <c r="N494" s="421"/>
      <c r="O494" s="421"/>
      <c r="P494" s="423" t="str">
        <f t="shared" si="482"/>
        <v/>
      </c>
      <c r="Q494" s="424" t="str">
        <f t="shared" si="483"/>
        <v/>
      </c>
      <c r="R494" s="456"/>
      <c r="S494" s="452" t="str">
        <f t="shared" si="459"/>
        <v/>
      </c>
      <c r="T494" s="427" t="str">
        <f>IF(OR(BASELINE!I473&gt;BASELINE!J473,FINAL!I473&gt;FINAL!J473),"M.D.","")</f>
        <v/>
      </c>
      <c r="U494" s="428" t="str">
        <f t="shared" si="484"/>
        <v/>
      </c>
      <c r="V494" s="429" t="str">
        <f t="shared" si="485"/>
        <v/>
      </c>
      <c r="W494" s="429" t="str">
        <f t="shared" si="486"/>
        <v/>
      </c>
      <c r="X494" s="430" t="str">
        <f t="shared" si="460"/>
        <v/>
      </c>
      <c r="Y494" s="429" t="str">
        <f t="shared" si="461"/>
        <v/>
      </c>
      <c r="Z494" s="429" t="str">
        <f t="shared" si="462"/>
        <v/>
      </c>
      <c r="AA494" s="429" t="str">
        <f t="shared" si="463"/>
        <v/>
      </c>
      <c r="AB494" s="429" t="str">
        <f t="shared" si="464"/>
        <v/>
      </c>
      <c r="AC494" s="429" t="str">
        <f t="shared" si="465"/>
        <v/>
      </c>
      <c r="AD494" s="429" t="str">
        <f t="shared" si="466"/>
        <v/>
      </c>
      <c r="AE494" s="429" t="str">
        <f t="shared" si="487"/>
        <v/>
      </c>
      <c r="AF494" s="429" t="str">
        <f t="shared" si="477"/>
        <v/>
      </c>
      <c r="AG494" s="429" t="str">
        <f t="shared" si="467"/>
        <v/>
      </c>
      <c r="AH494" s="429" t="str">
        <f t="shared" si="468"/>
        <v/>
      </c>
      <c r="AI494" s="431" t="str">
        <f t="shared" si="478"/>
        <v/>
      </c>
      <c r="AJ494" s="429" t="str">
        <f t="shared" si="488"/>
        <v/>
      </c>
      <c r="AK494" s="429" t="str">
        <f t="shared" si="489"/>
        <v/>
      </c>
      <c r="AL494" s="429" t="str">
        <f t="shared" si="490"/>
        <v/>
      </c>
      <c r="AM494" s="429" t="str">
        <f t="shared" si="491"/>
        <v/>
      </c>
      <c r="AN494" s="432"/>
      <c r="AO494" s="432"/>
      <c r="AP494" s="205"/>
      <c r="AQ494" s="205"/>
      <c r="AR494" s="205"/>
      <c r="AS494" s="205"/>
      <c r="AT494" s="205"/>
      <c r="AU494" s="205"/>
      <c r="AV494" s="205"/>
      <c r="AW494" s="205"/>
      <c r="AX494" s="205"/>
      <c r="AY494" s="205"/>
      <c r="AZ494" s="432"/>
      <c r="BU494" s="152">
        <v>472</v>
      </c>
      <c r="BV494" s="433" t="str">
        <f t="shared" si="479"/>
        <v/>
      </c>
      <c r="BW494" s="433" t="str">
        <f t="shared" si="480"/>
        <v/>
      </c>
      <c r="BX494" s="434" t="str">
        <f t="shared" si="481"/>
        <v/>
      </c>
      <c r="BY494" s="205" t="str">
        <f t="shared" si="469"/>
        <v/>
      </c>
      <c r="BZ494" s="205" t="str">
        <f t="shared" si="470"/>
        <v/>
      </c>
      <c r="CA494" s="207" t="str">
        <f t="shared" si="471"/>
        <v/>
      </c>
      <c r="CB494" s="453" t="str">
        <f>IF(BY494="","",COUNTIF(BY$23:BY493,"&lt;1")+1)</f>
        <v/>
      </c>
      <c r="CC494" s="205" t="str">
        <f t="shared" si="472"/>
        <v/>
      </c>
      <c r="CD494" s="436" t="str">
        <f t="shared" si="473"/>
        <v/>
      </c>
      <c r="CE494" s="433" t="str">
        <f t="shared" si="476"/>
        <v/>
      </c>
      <c r="CF494" s="438" t="str">
        <f t="shared" si="474"/>
        <v/>
      </c>
      <c r="CG494" s="433" t="str">
        <f t="shared" si="475"/>
        <v/>
      </c>
      <c r="CH494" s="439"/>
      <c r="CI494" s="205" t="str">
        <f t="shared" si="492"/>
        <v/>
      </c>
      <c r="CJ494" s="205" t="str">
        <f t="shared" si="493"/>
        <v/>
      </c>
      <c r="CK494" s="205" t="str">
        <f>IF(OR(N494="PIPAY450",N494="PIPAY900"),MRIt(J494,M494,V494,N494),IF(N494="OGFConNEW",MRIt(H494,M494,V494,N494),IF(N494="PIOGFCPAY450",MAX(60,(0.3*J494)+35),"")))</f>
        <v/>
      </c>
      <c r="CL494" s="205" t="str">
        <f t="shared" si="494"/>
        <v/>
      </c>
      <c r="CM494" s="208">
        <f t="shared" si="495"/>
        <v>0</v>
      </c>
      <c r="CN494" s="440" t="str">
        <f>IFERROR(IF(N494="60PAY900",ADJ60x(CM494),IF(N494="75PAY450",ADJ75x(CM494),IF(N494="PIPAY900",ADJPoTthick(CM494,CL494),IF(N494="PIPAY450",ADJPoTthin(CM494,CL494),IF(N494="OGFConNEW",ADJPoTogfc(CL494),""))))),"must corr")</f>
        <v/>
      </c>
      <c r="CO494" s="441" t="str">
        <f t="shared" si="496"/>
        <v/>
      </c>
      <c r="CQ494" s="205" t="str">
        <f t="shared" si="497"/>
        <v/>
      </c>
      <c r="CR494" s="205" t="str">
        <f>IF(OR(N494="PIPAY450",N494="PIPAY900",N494="PIOGFCPAY450",N494="75OGFCPAY450"),MRIt(J494,M494,V494,N494),IF(N494="OGFConNEW",MRIt(H494,M494,V494,N494),""))</f>
        <v/>
      </c>
      <c r="CS494" s="205" t="str">
        <f t="shared" si="498"/>
        <v/>
      </c>
      <c r="CT494" s="208" t="str">
        <f t="shared" si="499"/>
        <v/>
      </c>
      <c r="CU494" s="440" t="str">
        <f>IFERROR(IF(N494="60PAY900",ADJ60x(CT494),IF(N494="75PAY450",ADJ75x(CT494),IF(N494="PIPAY900",ADJPoTthick(CT494,CS494),IF(N494="PIPAY450",ADJPoTthin(CT494,CS494),IF(N494="OGFConNEW",ADJPoTogfc(CS494),""))))),"must corr")</f>
        <v/>
      </c>
      <c r="CV494" s="442" t="str">
        <f t="shared" si="500"/>
        <v/>
      </c>
      <c r="CW494" s="443"/>
      <c r="CY494" s="207"/>
      <c r="CZ494" s="444" t="s">
        <v>1876</v>
      </c>
      <c r="DA494" s="445" t="str">
        <f>IFERROR(IF(AZ494=TRUE,corval(CO494,CV494),CO494),CZ494)</f>
        <v/>
      </c>
      <c r="DB494" s="205" t="b">
        <f t="shared" si="501"/>
        <v>0</v>
      </c>
      <c r="DC494" s="205" t="b">
        <f t="shared" si="502"/>
        <v>1</v>
      </c>
      <c r="DD494" s="205" t="b">
        <f t="shared" si="503"/>
        <v>1</v>
      </c>
      <c r="DE494" s="446" t="str">
        <f t="shared" si="504"/>
        <v/>
      </c>
      <c r="DG494" s="208" t="str">
        <f t="shared" si="505"/>
        <v/>
      </c>
      <c r="DH494" s="208">
        <f t="shared" si="506"/>
        <v>0</v>
      </c>
      <c r="DI494" s="205" t="e">
        <f t="shared" si="507"/>
        <v>#VALUE!</v>
      </c>
      <c r="DJ494" s="205" t="e">
        <f t="shared" si="508"/>
        <v>#VALUE!</v>
      </c>
      <c r="DK494" s="205" t="e">
        <f t="shared" si="509"/>
        <v>#VALUE!</v>
      </c>
      <c r="DM494" s="208">
        <f t="shared" si="510"/>
        <v>0</v>
      </c>
      <c r="DN494" s="208">
        <f t="shared" si="511"/>
        <v>0</v>
      </c>
      <c r="DO494" s="205">
        <f t="shared" si="512"/>
        <v>75</v>
      </c>
      <c r="DP494" s="205">
        <f t="shared" si="513"/>
        <v>0</v>
      </c>
      <c r="DQ494" s="446" t="e">
        <f t="shared" ca="1" si="514"/>
        <v>#NAME?</v>
      </c>
      <c r="DR494" s="446" t="e">
        <f t="shared" ca="1" si="515"/>
        <v>#NAME?</v>
      </c>
      <c r="DT494" s="208">
        <f t="shared" si="516"/>
        <v>0</v>
      </c>
      <c r="DU494" s="446" t="e">
        <f t="shared" ca="1" si="517"/>
        <v>#NAME?</v>
      </c>
      <c r="DV494" s="446" t="e">
        <f t="shared" ca="1" si="518"/>
        <v>#NAME?</v>
      </c>
    </row>
    <row r="495" spans="1:126" ht="15.75" x14ac:dyDescent="0.25">
      <c r="A495" s="448" t="str">
        <f>IFERROR(ROUNDUP(IF(OR(N495="PIPAY450",N495="PIPAY900"),MRIt(J495,M495,V495,N495),IF(N495="PIOGFCPAY450",MAX(60,(0.3*J495)+35),"")),1),"")</f>
        <v/>
      </c>
      <c r="B495" s="413">
        <v>473</v>
      </c>
      <c r="C495" s="414"/>
      <c r="D495" s="449"/>
      <c r="E495" s="416" t="str">
        <f>IF('EXIST IP'!A474="","",'EXIST IP'!A474)</f>
        <v/>
      </c>
      <c r="F495" s="450" t="str">
        <f>IF('EXIST IP'!B474="","",'EXIST IP'!B474)</f>
        <v/>
      </c>
      <c r="G495" s="450" t="str">
        <f>IF('EXIST IP'!C474="","",'EXIST IP'!C474)</f>
        <v/>
      </c>
      <c r="H495" s="418" t="str">
        <f>IF('EXIST IP'!D474="","",'EXIST IP'!D474)</f>
        <v/>
      </c>
      <c r="I495" s="451" t="str">
        <f>IF(BASELINE!D474="","",BASELINE!D474)</f>
        <v/>
      </c>
      <c r="J495" s="420"/>
      <c r="K495" s="421"/>
      <c r="L495" s="422" t="str">
        <f>IF(FINAL!D474=0,"",FINAL!D474)</f>
        <v/>
      </c>
      <c r="M495" s="421"/>
      <c r="N495" s="421"/>
      <c r="O495" s="421"/>
      <c r="P495" s="423" t="str">
        <f t="shared" si="482"/>
        <v/>
      </c>
      <c r="Q495" s="424" t="str">
        <f t="shared" si="483"/>
        <v/>
      </c>
      <c r="R495" s="456"/>
      <c r="S495" s="452" t="str">
        <f t="shared" si="459"/>
        <v/>
      </c>
      <c r="T495" s="427" t="str">
        <f>IF(OR(BASELINE!I474&gt;BASELINE!J474,FINAL!I474&gt;FINAL!J474),"M.D.","")</f>
        <v/>
      </c>
      <c r="U495" s="428" t="str">
        <f t="shared" si="484"/>
        <v/>
      </c>
      <c r="V495" s="429" t="str">
        <f t="shared" si="485"/>
        <v/>
      </c>
      <c r="W495" s="429" t="str">
        <f t="shared" si="486"/>
        <v/>
      </c>
      <c r="X495" s="430" t="str">
        <f t="shared" si="460"/>
        <v/>
      </c>
      <c r="Y495" s="429" t="str">
        <f t="shared" si="461"/>
        <v/>
      </c>
      <c r="Z495" s="429" t="str">
        <f t="shared" si="462"/>
        <v/>
      </c>
      <c r="AA495" s="429" t="str">
        <f t="shared" si="463"/>
        <v/>
      </c>
      <c r="AB495" s="429" t="str">
        <f t="shared" si="464"/>
        <v/>
      </c>
      <c r="AC495" s="429" t="str">
        <f t="shared" si="465"/>
        <v/>
      </c>
      <c r="AD495" s="429" t="str">
        <f t="shared" si="466"/>
        <v/>
      </c>
      <c r="AE495" s="429" t="str">
        <f t="shared" si="487"/>
        <v/>
      </c>
      <c r="AF495" s="429" t="str">
        <f t="shared" si="477"/>
        <v/>
      </c>
      <c r="AG495" s="429" t="str">
        <f t="shared" si="467"/>
        <v/>
      </c>
      <c r="AH495" s="429" t="str">
        <f t="shared" si="468"/>
        <v/>
      </c>
      <c r="AI495" s="431" t="str">
        <f t="shared" si="478"/>
        <v/>
      </c>
      <c r="AJ495" s="429" t="str">
        <f t="shared" si="488"/>
        <v/>
      </c>
      <c r="AK495" s="429" t="str">
        <f t="shared" si="489"/>
        <v/>
      </c>
      <c r="AL495" s="429" t="str">
        <f t="shared" si="490"/>
        <v/>
      </c>
      <c r="AM495" s="429" t="str">
        <f t="shared" si="491"/>
        <v/>
      </c>
      <c r="AN495" s="432"/>
      <c r="AO495" s="432"/>
      <c r="AP495" s="205"/>
      <c r="AQ495" s="205"/>
      <c r="AR495" s="205"/>
      <c r="AS495" s="205"/>
      <c r="AT495" s="205"/>
      <c r="AU495" s="205"/>
      <c r="AV495" s="205"/>
      <c r="AW495" s="205"/>
      <c r="AX495" s="205"/>
      <c r="AY495" s="205"/>
      <c r="AZ495" s="432"/>
      <c r="BU495" s="152">
        <v>473</v>
      </c>
      <c r="BV495" s="433" t="str">
        <f t="shared" si="479"/>
        <v/>
      </c>
      <c r="BW495" s="433" t="str">
        <f t="shared" si="480"/>
        <v/>
      </c>
      <c r="BX495" s="434" t="str">
        <f t="shared" si="481"/>
        <v/>
      </c>
      <c r="BY495" s="205" t="str">
        <f t="shared" si="469"/>
        <v/>
      </c>
      <c r="BZ495" s="205" t="str">
        <f t="shared" si="470"/>
        <v/>
      </c>
      <c r="CA495" s="207" t="str">
        <f t="shared" si="471"/>
        <v/>
      </c>
      <c r="CB495" s="453" t="str">
        <f>IF(BY495="","",COUNTIF(BY$23:BY494,"&lt;1")+1)</f>
        <v/>
      </c>
      <c r="CC495" s="205" t="str">
        <f t="shared" si="472"/>
        <v/>
      </c>
      <c r="CD495" s="436" t="str">
        <f t="shared" si="473"/>
        <v/>
      </c>
      <c r="CE495" s="433" t="str">
        <f t="shared" si="476"/>
        <v/>
      </c>
      <c r="CF495" s="438" t="str">
        <f t="shared" si="474"/>
        <v/>
      </c>
      <c r="CG495" s="433" t="str">
        <f t="shared" si="475"/>
        <v/>
      </c>
      <c r="CH495" s="439"/>
      <c r="CI495" s="205" t="str">
        <f t="shared" si="492"/>
        <v/>
      </c>
      <c r="CJ495" s="205" t="str">
        <f t="shared" si="493"/>
        <v/>
      </c>
      <c r="CK495" s="205" t="str">
        <f>IF(OR(N495="PIPAY450",N495="PIPAY900"),MRIt(J495,M495,V495,N495),IF(N495="OGFConNEW",MRIt(H495,M495,V495,N495),IF(N495="PIOGFCPAY450",MAX(60,(0.3*J495)+35),"")))</f>
        <v/>
      </c>
      <c r="CL495" s="205" t="str">
        <f t="shared" si="494"/>
        <v/>
      </c>
      <c r="CM495" s="208">
        <f t="shared" si="495"/>
        <v>0</v>
      </c>
      <c r="CN495" s="440" t="str">
        <f>IFERROR(IF(N495="60PAY900",ADJ60x(CM495),IF(N495="75PAY450",ADJ75x(CM495),IF(N495="PIPAY900",ADJPoTthick(CM495,CL495),IF(N495="PIPAY450",ADJPoTthin(CM495,CL495),IF(N495="OGFConNEW",ADJPoTogfc(CL495),""))))),"must corr")</f>
        <v/>
      </c>
      <c r="CO495" s="441" t="str">
        <f t="shared" si="496"/>
        <v/>
      </c>
      <c r="CQ495" s="205" t="str">
        <f t="shared" si="497"/>
        <v/>
      </c>
      <c r="CR495" s="205" t="str">
        <f>IF(OR(N495="PIPAY450",N495="PIPAY900",N495="PIOGFCPAY450",N495="75OGFCPAY450"),MRIt(J495,M495,V495,N495),IF(N495="OGFConNEW",MRIt(H495,M495,V495,N495),""))</f>
        <v/>
      </c>
      <c r="CS495" s="205" t="str">
        <f t="shared" si="498"/>
        <v/>
      </c>
      <c r="CT495" s="208" t="str">
        <f t="shared" si="499"/>
        <v/>
      </c>
      <c r="CU495" s="440" t="str">
        <f>IFERROR(IF(N495="60PAY900",ADJ60x(CT495),IF(N495="75PAY450",ADJ75x(CT495),IF(N495="PIPAY900",ADJPoTthick(CT495,CS495),IF(N495="PIPAY450",ADJPoTthin(CT495,CS495),IF(N495="OGFConNEW",ADJPoTogfc(CS495),""))))),"must corr")</f>
        <v/>
      </c>
      <c r="CV495" s="442" t="str">
        <f t="shared" si="500"/>
        <v/>
      </c>
      <c r="CW495" s="443"/>
      <c r="CY495" s="207"/>
      <c r="CZ495" s="444" t="s">
        <v>1876</v>
      </c>
      <c r="DA495" s="445" t="str">
        <f>IFERROR(IF(AZ495=TRUE,corval(CO495,CV495),CO495),CZ495)</f>
        <v/>
      </c>
      <c r="DB495" s="205" t="b">
        <f t="shared" si="501"/>
        <v>0</v>
      </c>
      <c r="DC495" s="205" t="b">
        <f t="shared" si="502"/>
        <v>1</v>
      </c>
      <c r="DD495" s="205" t="b">
        <f t="shared" si="503"/>
        <v>1</v>
      </c>
      <c r="DE495" s="446" t="str">
        <f t="shared" si="504"/>
        <v/>
      </c>
      <c r="DG495" s="208" t="str">
        <f t="shared" si="505"/>
        <v/>
      </c>
      <c r="DH495" s="208">
        <f t="shared" si="506"/>
        <v>0</v>
      </c>
      <c r="DI495" s="205" t="e">
        <f t="shared" si="507"/>
        <v>#VALUE!</v>
      </c>
      <c r="DJ495" s="205" t="e">
        <f t="shared" si="508"/>
        <v>#VALUE!</v>
      </c>
      <c r="DK495" s="205" t="e">
        <f t="shared" si="509"/>
        <v>#VALUE!</v>
      </c>
      <c r="DM495" s="208">
        <f t="shared" si="510"/>
        <v>0</v>
      </c>
      <c r="DN495" s="208">
        <f t="shared" si="511"/>
        <v>0</v>
      </c>
      <c r="DO495" s="205">
        <f t="shared" si="512"/>
        <v>75</v>
      </c>
      <c r="DP495" s="205">
        <f t="shared" si="513"/>
        <v>0</v>
      </c>
      <c r="DQ495" s="446" t="e">
        <f t="shared" ca="1" si="514"/>
        <v>#NAME?</v>
      </c>
      <c r="DR495" s="446" t="e">
        <f t="shared" ca="1" si="515"/>
        <v>#NAME?</v>
      </c>
      <c r="DT495" s="208">
        <f t="shared" si="516"/>
        <v>0</v>
      </c>
      <c r="DU495" s="446" t="e">
        <f t="shared" ca="1" si="517"/>
        <v>#NAME?</v>
      </c>
      <c r="DV495" s="446" t="e">
        <f t="shared" ca="1" si="518"/>
        <v>#NAME?</v>
      </c>
    </row>
    <row r="496" spans="1:126" ht="16.5" thickBot="1" x14ac:dyDescent="0.3">
      <c r="A496" s="448" t="str">
        <f>IFERROR(ROUNDUP(IF(OR(N496="PIPAY450",N496="PIPAY900"),MRIt(J496,M496,V496,N496),IF(N496="PIOGFCPAY450",MAX(60,(0.3*J496)+35),"")),1),"")</f>
        <v/>
      </c>
      <c r="B496" s="413">
        <v>474</v>
      </c>
      <c r="C496" s="414"/>
      <c r="D496" s="449"/>
      <c r="E496" s="457" t="str">
        <f>IF('EXIST IP'!A475="","",'EXIST IP'!A475)</f>
        <v/>
      </c>
      <c r="F496" s="458" t="str">
        <f>IF('EXIST IP'!B475="","",'EXIST IP'!B475)</f>
        <v/>
      </c>
      <c r="G496" s="458" t="str">
        <f>IF('EXIST IP'!C475="","",'EXIST IP'!C475)</f>
        <v/>
      </c>
      <c r="H496" s="459" t="str">
        <f>IF('EXIST IP'!D475="","",'EXIST IP'!D475)</f>
        <v/>
      </c>
      <c r="I496" s="460" t="str">
        <f>IF(BASELINE!D475="","",BASELINE!D475)</f>
        <v/>
      </c>
      <c r="J496" s="420"/>
      <c r="K496" s="421"/>
      <c r="L496" s="422" t="str">
        <f>IF(FINAL!D475=0,"",FINAL!D475)</f>
        <v/>
      </c>
      <c r="M496" s="421"/>
      <c r="N496" s="421"/>
      <c r="O496" s="421"/>
      <c r="P496" s="423" t="str">
        <f t="shared" si="482"/>
        <v/>
      </c>
      <c r="Q496" s="424" t="str">
        <f t="shared" si="483"/>
        <v/>
      </c>
      <c r="R496" s="456"/>
      <c r="S496" s="452" t="str">
        <f t="shared" si="459"/>
        <v/>
      </c>
      <c r="T496" s="427" t="str">
        <f>IF(OR(BASELINE!I475&gt;BASELINE!J475,FINAL!I475&gt;FINAL!J475),"M.D.","")</f>
        <v/>
      </c>
      <c r="U496" s="428" t="str">
        <f t="shared" si="484"/>
        <v/>
      </c>
      <c r="V496" s="429" t="str">
        <f t="shared" si="485"/>
        <v/>
      </c>
      <c r="W496" s="429" t="str">
        <f t="shared" si="486"/>
        <v/>
      </c>
      <c r="X496" s="430" t="str">
        <f t="shared" si="460"/>
        <v/>
      </c>
      <c r="Y496" s="429" t="str">
        <f t="shared" si="461"/>
        <v/>
      </c>
      <c r="Z496" s="429" t="str">
        <f t="shared" si="462"/>
        <v/>
      </c>
      <c r="AA496" s="429" t="str">
        <f t="shared" si="463"/>
        <v/>
      </c>
      <c r="AB496" s="429" t="str">
        <f t="shared" si="464"/>
        <v/>
      </c>
      <c r="AC496" s="429" t="str">
        <f t="shared" si="465"/>
        <v/>
      </c>
      <c r="AD496" s="429" t="str">
        <f t="shared" si="466"/>
        <v/>
      </c>
      <c r="AE496" s="429" t="str">
        <f t="shared" si="487"/>
        <v/>
      </c>
      <c r="AF496" s="429" t="str">
        <f t="shared" si="477"/>
        <v/>
      </c>
      <c r="AG496" s="429" t="str">
        <f t="shared" si="467"/>
        <v/>
      </c>
      <c r="AH496" s="429" t="str">
        <f t="shared" si="468"/>
        <v/>
      </c>
      <c r="AI496" s="431" t="str">
        <f t="shared" si="478"/>
        <v/>
      </c>
      <c r="AJ496" s="429" t="str">
        <f t="shared" si="488"/>
        <v/>
      </c>
      <c r="AK496" s="429" t="str">
        <f t="shared" si="489"/>
        <v/>
      </c>
      <c r="AL496" s="429" t="str">
        <f t="shared" si="490"/>
        <v/>
      </c>
      <c r="AM496" s="429" t="str">
        <f t="shared" si="491"/>
        <v/>
      </c>
      <c r="AN496" s="432"/>
      <c r="AO496" s="432"/>
      <c r="AP496" s="205"/>
      <c r="AQ496" s="205"/>
      <c r="AR496" s="205"/>
      <c r="AS496" s="205"/>
      <c r="AT496" s="205"/>
      <c r="AU496" s="205"/>
      <c r="AV496" s="205"/>
      <c r="AW496" s="205"/>
      <c r="AX496" s="205"/>
      <c r="AY496" s="205"/>
      <c r="AZ496" s="432"/>
      <c r="BU496" s="152">
        <v>474</v>
      </c>
      <c r="BV496" s="433" t="str">
        <f t="shared" si="479"/>
        <v/>
      </c>
      <c r="BW496" s="433" t="str">
        <f t="shared" si="480"/>
        <v/>
      </c>
      <c r="BX496" s="434" t="str">
        <f t="shared" si="481"/>
        <v/>
      </c>
      <c r="BY496" s="205" t="str">
        <f t="shared" si="469"/>
        <v/>
      </c>
      <c r="BZ496" s="205" t="str">
        <f t="shared" si="470"/>
        <v/>
      </c>
      <c r="CA496" s="207" t="str">
        <f t="shared" si="471"/>
        <v/>
      </c>
      <c r="CB496" s="453" t="str">
        <f>IF(BY496="","",COUNTIF(BY$23:BY495,"&lt;1")+1)</f>
        <v/>
      </c>
      <c r="CC496" s="205" t="str">
        <f t="shared" si="472"/>
        <v/>
      </c>
      <c r="CD496" s="436" t="str">
        <f t="shared" si="473"/>
        <v/>
      </c>
      <c r="CE496" s="433" t="str">
        <f t="shared" si="476"/>
        <v/>
      </c>
      <c r="CF496" s="438" t="str">
        <f t="shared" si="474"/>
        <v/>
      </c>
      <c r="CG496" s="433" t="str">
        <f t="shared" si="475"/>
        <v/>
      </c>
      <c r="CH496" s="439"/>
      <c r="CI496" s="205" t="str">
        <f t="shared" si="492"/>
        <v/>
      </c>
      <c r="CJ496" s="205" t="str">
        <f t="shared" si="493"/>
        <v/>
      </c>
      <c r="CK496" s="205" t="str">
        <f>IF(OR(N496="PIPAY450",N496="PIPAY900"),MRIt(J496,M496,V496,N496),IF(N496="OGFConNEW",MRIt(H496,M496,V496,N496),IF(N496="PIOGFCPAY450",MAX(60,(0.3*J496)+35),"")))</f>
        <v/>
      </c>
      <c r="CL496" s="205" t="str">
        <f t="shared" si="494"/>
        <v/>
      </c>
      <c r="CM496" s="208">
        <f t="shared" si="495"/>
        <v>0</v>
      </c>
      <c r="CN496" s="440" t="str">
        <f>IFERROR(IF(N496="60PAY900",ADJ60x(CM496),IF(N496="75PAY450",ADJ75x(CM496),IF(N496="PIPAY900",ADJPoTthick(CM496,CL496),IF(N496="PIPAY450",ADJPoTthin(CM496,CL496),IF(N496="OGFConNEW",ADJPoTogfc(CL496),""))))),"must corr")</f>
        <v/>
      </c>
      <c r="CO496" s="441" t="str">
        <f t="shared" si="496"/>
        <v/>
      </c>
      <c r="CQ496" s="205" t="str">
        <f t="shared" si="497"/>
        <v/>
      </c>
      <c r="CR496" s="205" t="str">
        <f>IF(OR(N496="PIPAY450",N496="PIPAY900",N496="PIOGFCPAY450",N496="75OGFCPAY450"),MRIt(J496,M496,V496,N496),IF(N496="OGFConNEW",MRIt(H496,M496,V496,N496),""))</f>
        <v/>
      </c>
      <c r="CS496" s="205" t="str">
        <f t="shared" si="498"/>
        <v/>
      </c>
      <c r="CT496" s="208" t="str">
        <f t="shared" si="499"/>
        <v/>
      </c>
      <c r="CU496" s="440" t="str">
        <f>IFERROR(IF(N496="60PAY900",ADJ60x(CT496),IF(N496="75PAY450",ADJ75x(CT496),IF(N496="PIPAY900",ADJPoTthick(CT496,CS496),IF(N496="PIPAY450",ADJPoTthin(CT496,CS496),IF(N496="OGFConNEW",ADJPoTogfc(CS496),""))))),"must corr")</f>
        <v/>
      </c>
      <c r="CV496" s="442" t="str">
        <f t="shared" si="500"/>
        <v/>
      </c>
      <c r="CW496" s="443"/>
      <c r="CY496" s="207"/>
      <c r="CZ496" s="444" t="s">
        <v>1876</v>
      </c>
      <c r="DA496" s="445" t="str">
        <f>IFERROR(IF(AZ496=TRUE,corval(CO496,CV496),CO496),CZ496)</f>
        <v/>
      </c>
      <c r="DB496" s="205" t="b">
        <f t="shared" si="501"/>
        <v>0</v>
      </c>
      <c r="DC496" s="205" t="b">
        <f t="shared" si="502"/>
        <v>1</v>
      </c>
      <c r="DD496" s="205" t="b">
        <f t="shared" si="503"/>
        <v>1</v>
      </c>
      <c r="DE496" s="446" t="str">
        <f t="shared" si="504"/>
        <v/>
      </c>
      <c r="DG496" s="208" t="str">
        <f t="shared" si="505"/>
        <v/>
      </c>
      <c r="DH496" s="208">
        <f t="shared" si="506"/>
        <v>0</v>
      </c>
      <c r="DI496" s="205" t="e">
        <f t="shared" si="507"/>
        <v>#VALUE!</v>
      </c>
      <c r="DJ496" s="205" t="e">
        <f t="shared" si="508"/>
        <v>#VALUE!</v>
      </c>
      <c r="DK496" s="205" t="e">
        <f t="shared" si="509"/>
        <v>#VALUE!</v>
      </c>
      <c r="DM496" s="208">
        <f t="shared" si="510"/>
        <v>0</v>
      </c>
      <c r="DN496" s="208">
        <f t="shared" si="511"/>
        <v>0</v>
      </c>
      <c r="DO496" s="205">
        <f t="shared" si="512"/>
        <v>75</v>
      </c>
      <c r="DP496" s="205">
        <f t="shared" si="513"/>
        <v>0</v>
      </c>
      <c r="DQ496" s="446" t="e">
        <f t="shared" ca="1" si="514"/>
        <v>#NAME?</v>
      </c>
      <c r="DR496" s="446" t="e">
        <f t="shared" ca="1" si="515"/>
        <v>#NAME?</v>
      </c>
      <c r="DT496" s="208">
        <f t="shared" si="516"/>
        <v>0</v>
      </c>
      <c r="DU496" s="446" t="e">
        <f t="shared" ca="1" si="517"/>
        <v>#NAME?</v>
      </c>
      <c r="DV496" s="446" t="e">
        <f t="shared" ca="1" si="518"/>
        <v>#NAME?</v>
      </c>
    </row>
    <row r="497" spans="1:126" ht="15" customHeight="1" x14ac:dyDescent="0.25">
      <c r="A497" s="448" t="str">
        <f>IFERROR(ROUNDUP(IF(OR(N497="PIPAY450",N497="PIPAY900"),MRIt(J497,M497,V497,N497),IF(N497="PIOGFCPAY450",MAX(60,(0.3*J497)+35),"")),1),"")</f>
        <v/>
      </c>
      <c r="B497" s="413">
        <v>475</v>
      </c>
      <c r="C497" s="414"/>
      <c r="D497" s="449"/>
      <c r="E497" s="416" t="str">
        <f>IF('EXIST IP'!A476="","",'EXIST IP'!A476)</f>
        <v/>
      </c>
      <c r="F497" s="450" t="str">
        <f>IF('EXIST IP'!B476="","",'EXIST IP'!B476)</f>
        <v/>
      </c>
      <c r="G497" s="450" t="str">
        <f>IF('EXIST IP'!C476="","",'EXIST IP'!C476)</f>
        <v/>
      </c>
      <c r="H497" s="418" t="str">
        <f>IF('EXIST IP'!D476="","",'EXIST IP'!D476)</f>
        <v/>
      </c>
      <c r="I497" s="451" t="str">
        <f>IF(BASELINE!D476="","",BASELINE!D476)</f>
        <v/>
      </c>
      <c r="J497" s="420"/>
      <c r="K497" s="421"/>
      <c r="L497" s="422" t="str">
        <f>IF(FINAL!D476=0,"",FINAL!D476)</f>
        <v/>
      </c>
      <c r="M497" s="421"/>
      <c r="N497" s="421"/>
      <c r="O497" s="421"/>
      <c r="P497" s="423" t="str">
        <f t="shared" si="482"/>
        <v/>
      </c>
      <c r="Q497" s="424" t="str">
        <f t="shared" si="483"/>
        <v/>
      </c>
      <c r="R497" s="456"/>
      <c r="S497" s="452" t="str">
        <f t="shared" si="459"/>
        <v/>
      </c>
      <c r="T497" s="427" t="str">
        <f>IF(OR(BASELINE!I476&gt;BASELINE!J476,FINAL!I476&gt;FINAL!J476),"M.D.","")</f>
        <v/>
      </c>
      <c r="U497" s="428" t="str">
        <f t="shared" si="484"/>
        <v/>
      </c>
      <c r="V497" s="429" t="str">
        <f t="shared" si="485"/>
        <v/>
      </c>
      <c r="W497" s="429" t="str">
        <f t="shared" si="486"/>
        <v/>
      </c>
      <c r="X497" s="430" t="str">
        <f t="shared" si="460"/>
        <v/>
      </c>
      <c r="Y497" s="429" t="str">
        <f t="shared" si="461"/>
        <v/>
      </c>
      <c r="Z497" s="429" t="str">
        <f t="shared" si="462"/>
        <v/>
      </c>
      <c r="AA497" s="429" t="str">
        <f t="shared" si="463"/>
        <v/>
      </c>
      <c r="AB497" s="429" t="str">
        <f t="shared" si="464"/>
        <v/>
      </c>
      <c r="AC497" s="429" t="str">
        <f t="shared" si="465"/>
        <v/>
      </c>
      <c r="AD497" s="429" t="str">
        <f t="shared" si="466"/>
        <v/>
      </c>
      <c r="AE497" s="429" t="str">
        <f t="shared" si="487"/>
        <v/>
      </c>
      <c r="AF497" s="429" t="str">
        <f t="shared" si="477"/>
        <v/>
      </c>
      <c r="AG497" s="429" t="str">
        <f t="shared" si="467"/>
        <v/>
      </c>
      <c r="AH497" s="429" t="str">
        <f t="shared" si="468"/>
        <v/>
      </c>
      <c r="AI497" s="431" t="str">
        <f t="shared" si="478"/>
        <v/>
      </c>
      <c r="AJ497" s="429" t="str">
        <f t="shared" si="488"/>
        <v/>
      </c>
      <c r="AK497" s="429" t="str">
        <f t="shared" si="489"/>
        <v/>
      </c>
      <c r="AL497" s="429" t="str">
        <f t="shared" si="490"/>
        <v/>
      </c>
      <c r="AM497" s="429" t="str">
        <f t="shared" si="491"/>
        <v/>
      </c>
      <c r="AN497" s="432"/>
      <c r="AO497" s="432"/>
      <c r="AP497" s="205"/>
      <c r="AQ497" s="205"/>
      <c r="AR497" s="205"/>
      <c r="AS497" s="205"/>
      <c r="AT497" s="205"/>
      <c r="AU497" s="205"/>
      <c r="AV497" s="205"/>
      <c r="AW497" s="205"/>
      <c r="AX497" s="205"/>
      <c r="AY497" s="205"/>
      <c r="AZ497" s="432"/>
      <c r="BU497" s="152">
        <v>475</v>
      </c>
      <c r="BV497" s="433" t="str">
        <f t="shared" si="479"/>
        <v/>
      </c>
      <c r="BW497" s="433" t="str">
        <f t="shared" si="480"/>
        <v/>
      </c>
      <c r="BX497" s="434" t="str">
        <f t="shared" si="481"/>
        <v/>
      </c>
      <c r="BY497" s="205" t="str">
        <f t="shared" si="469"/>
        <v/>
      </c>
      <c r="BZ497" s="205" t="str">
        <f t="shared" si="470"/>
        <v/>
      </c>
      <c r="CA497" s="207" t="str">
        <f t="shared" si="471"/>
        <v/>
      </c>
      <c r="CB497" s="453" t="str">
        <f>IF(BY497="","",COUNTIF(BY$23:BY496,"&lt;1")+1)</f>
        <v/>
      </c>
      <c r="CC497" s="205" t="str">
        <f t="shared" si="472"/>
        <v/>
      </c>
      <c r="CD497" s="436" t="str">
        <f t="shared" si="473"/>
        <v/>
      </c>
      <c r="CE497" s="433" t="str">
        <f t="shared" si="476"/>
        <v/>
      </c>
      <c r="CF497" s="438" t="str">
        <f t="shared" si="474"/>
        <v/>
      </c>
      <c r="CG497" s="433" t="str">
        <f t="shared" si="475"/>
        <v/>
      </c>
      <c r="CH497" s="439"/>
      <c r="CI497" s="205" t="str">
        <f t="shared" si="492"/>
        <v/>
      </c>
      <c r="CJ497" s="205" t="str">
        <f t="shared" si="493"/>
        <v/>
      </c>
      <c r="CK497" s="205" t="str">
        <f>IF(OR(N497="PIPAY450",N497="PIPAY900"),MRIt(J497,M497,V497,N497),IF(N497="OGFConNEW",MRIt(H497,M497,V497,N497),IF(N497="PIOGFCPAY450",MAX(60,(0.3*J497)+35),"")))</f>
        <v/>
      </c>
      <c r="CL497" s="205" t="str">
        <f t="shared" si="494"/>
        <v/>
      </c>
      <c r="CM497" s="208">
        <f t="shared" si="495"/>
        <v>0</v>
      </c>
      <c r="CN497" s="440" t="str">
        <f>IFERROR(IF(N497="60PAY900",ADJ60x(CM497),IF(N497="75PAY450",ADJ75x(CM497),IF(N497="PIPAY900",ADJPoTthick(CM497,CL497),IF(N497="PIPAY450",ADJPoTthin(CM497,CL497),IF(N497="OGFConNEW",ADJPoTogfc(CL497),""))))),"must corr")</f>
        <v/>
      </c>
      <c r="CO497" s="441" t="str">
        <f t="shared" si="496"/>
        <v/>
      </c>
      <c r="CQ497" s="205" t="str">
        <f t="shared" si="497"/>
        <v/>
      </c>
      <c r="CR497" s="205" t="str">
        <f>IF(OR(N497="PIPAY450",N497="PIPAY900",N497="PIOGFCPAY450",N497="75OGFCPAY450"),MRIt(J497,M497,V497,N497),IF(N497="OGFConNEW",MRIt(H497,M497,V497,N497),""))</f>
        <v/>
      </c>
      <c r="CS497" s="205" t="str">
        <f t="shared" si="498"/>
        <v/>
      </c>
      <c r="CT497" s="208" t="str">
        <f t="shared" si="499"/>
        <v/>
      </c>
      <c r="CU497" s="440" t="str">
        <f>IFERROR(IF(N497="60PAY900",ADJ60x(CT497),IF(N497="75PAY450",ADJ75x(CT497),IF(N497="PIPAY900",ADJPoTthick(CT497,CS497),IF(N497="PIPAY450",ADJPoTthin(CT497,CS497),IF(N497="OGFConNEW",ADJPoTogfc(CS497),""))))),"must corr")</f>
        <v/>
      </c>
      <c r="CV497" s="442" t="str">
        <f t="shared" si="500"/>
        <v/>
      </c>
      <c r="CW497" s="443"/>
      <c r="CY497" s="207"/>
      <c r="CZ497" s="444" t="s">
        <v>1876</v>
      </c>
      <c r="DA497" s="445" t="str">
        <f>IFERROR(IF(AZ497=TRUE,corval(CO497,CV497),CO497),CZ497)</f>
        <v/>
      </c>
      <c r="DB497" s="205" t="b">
        <f t="shared" si="501"/>
        <v>0</v>
      </c>
      <c r="DC497" s="205" t="b">
        <f t="shared" si="502"/>
        <v>1</v>
      </c>
      <c r="DD497" s="205" t="b">
        <f t="shared" si="503"/>
        <v>1</v>
      </c>
      <c r="DE497" s="446" t="str">
        <f t="shared" si="504"/>
        <v/>
      </c>
      <c r="DG497" s="208" t="str">
        <f t="shared" si="505"/>
        <v/>
      </c>
      <c r="DH497" s="208">
        <f t="shared" si="506"/>
        <v>0</v>
      </c>
      <c r="DI497" s="205" t="e">
        <f t="shared" si="507"/>
        <v>#VALUE!</v>
      </c>
      <c r="DJ497" s="205" t="e">
        <f t="shared" si="508"/>
        <v>#VALUE!</v>
      </c>
      <c r="DK497" s="205" t="e">
        <f t="shared" si="509"/>
        <v>#VALUE!</v>
      </c>
      <c r="DM497" s="208">
        <f t="shared" si="510"/>
        <v>0</v>
      </c>
      <c r="DN497" s="208">
        <f t="shared" si="511"/>
        <v>0</v>
      </c>
      <c r="DO497" s="205">
        <f t="shared" si="512"/>
        <v>75</v>
      </c>
      <c r="DP497" s="205">
        <f t="shared" si="513"/>
        <v>0</v>
      </c>
      <c r="DQ497" s="446" t="e">
        <f t="shared" ca="1" si="514"/>
        <v>#NAME?</v>
      </c>
      <c r="DR497" s="446" t="e">
        <f t="shared" ca="1" si="515"/>
        <v>#NAME?</v>
      </c>
      <c r="DT497" s="208">
        <f t="shared" si="516"/>
        <v>0</v>
      </c>
      <c r="DU497" s="446" t="e">
        <f t="shared" ca="1" si="517"/>
        <v>#NAME?</v>
      </c>
      <c r="DV497" s="446" t="e">
        <f t="shared" ca="1" si="518"/>
        <v>#NAME?</v>
      </c>
    </row>
    <row r="498" spans="1:126" ht="16.5" thickBot="1" x14ac:dyDescent="0.3">
      <c r="A498" s="448" t="str">
        <f>IFERROR(ROUNDUP(IF(OR(N498="PIPAY450",N498="PIPAY900"),MRIt(J498,M498,V498,N498),IF(N498="PIOGFCPAY450",MAX(60,(0.3*J498)+35),"")),1),"")</f>
        <v/>
      </c>
      <c r="B498" s="413">
        <v>476</v>
      </c>
      <c r="C498" s="414"/>
      <c r="D498" s="449"/>
      <c r="E498" s="457" t="str">
        <f>IF('EXIST IP'!A477="","",'EXIST IP'!A477)</f>
        <v/>
      </c>
      <c r="F498" s="458" t="str">
        <f>IF('EXIST IP'!B477="","",'EXIST IP'!B477)</f>
        <v/>
      </c>
      <c r="G498" s="458" t="str">
        <f>IF('EXIST IP'!C477="","",'EXIST IP'!C477)</f>
        <v/>
      </c>
      <c r="H498" s="459" t="str">
        <f>IF('EXIST IP'!D477="","",'EXIST IP'!D477)</f>
        <v/>
      </c>
      <c r="I498" s="460" t="str">
        <f>IF(BASELINE!D477="","",BASELINE!D477)</f>
        <v/>
      </c>
      <c r="J498" s="420"/>
      <c r="K498" s="421"/>
      <c r="L498" s="422" t="str">
        <f>IF(FINAL!D477=0,"",FINAL!D477)</f>
        <v/>
      </c>
      <c r="M498" s="421"/>
      <c r="N498" s="421"/>
      <c r="O498" s="421"/>
      <c r="P498" s="423" t="str">
        <f t="shared" si="482"/>
        <v/>
      </c>
      <c r="Q498" s="424" t="str">
        <f t="shared" si="483"/>
        <v/>
      </c>
      <c r="R498" s="456"/>
      <c r="S498" s="452" t="str">
        <f t="shared" si="459"/>
        <v/>
      </c>
      <c r="T498" s="427" t="str">
        <f>IF(OR(BASELINE!I477&gt;BASELINE!J477,FINAL!I477&gt;FINAL!J477),"M.D.","")</f>
        <v/>
      </c>
      <c r="U498" s="428" t="str">
        <f t="shared" si="484"/>
        <v/>
      </c>
      <c r="V498" s="429" t="str">
        <f t="shared" si="485"/>
        <v/>
      </c>
      <c r="W498" s="429" t="str">
        <f t="shared" si="486"/>
        <v/>
      </c>
      <c r="X498" s="430" t="str">
        <f t="shared" si="460"/>
        <v/>
      </c>
      <c r="Y498" s="429" t="str">
        <f t="shared" si="461"/>
        <v/>
      </c>
      <c r="Z498" s="429" t="str">
        <f t="shared" si="462"/>
        <v/>
      </c>
      <c r="AA498" s="429" t="str">
        <f t="shared" si="463"/>
        <v/>
      </c>
      <c r="AB498" s="429" t="str">
        <f t="shared" si="464"/>
        <v/>
      </c>
      <c r="AC498" s="429" t="str">
        <f t="shared" si="465"/>
        <v/>
      </c>
      <c r="AD498" s="429" t="str">
        <f t="shared" si="466"/>
        <v/>
      </c>
      <c r="AE498" s="429" t="str">
        <f t="shared" si="487"/>
        <v/>
      </c>
      <c r="AF498" s="429" t="str">
        <f t="shared" si="477"/>
        <v/>
      </c>
      <c r="AG498" s="429" t="str">
        <f t="shared" si="467"/>
        <v/>
      </c>
      <c r="AH498" s="429" t="str">
        <f t="shared" si="468"/>
        <v/>
      </c>
      <c r="AI498" s="431" t="str">
        <f t="shared" si="478"/>
        <v/>
      </c>
      <c r="AJ498" s="429" t="str">
        <f t="shared" si="488"/>
        <v/>
      </c>
      <c r="AK498" s="429" t="str">
        <f t="shared" si="489"/>
        <v/>
      </c>
      <c r="AL498" s="429" t="str">
        <f t="shared" si="490"/>
        <v/>
      </c>
      <c r="AM498" s="429" t="str">
        <f t="shared" si="491"/>
        <v/>
      </c>
      <c r="AN498" s="432"/>
      <c r="AO498" s="432"/>
      <c r="AP498" s="205"/>
      <c r="AQ498" s="205"/>
      <c r="AR498" s="205"/>
      <c r="AS498" s="205"/>
      <c r="AT498" s="205"/>
      <c r="AU498" s="205"/>
      <c r="AV498" s="205"/>
      <c r="AW498" s="205"/>
      <c r="AX498" s="205"/>
      <c r="AY498" s="205"/>
      <c r="AZ498" s="432"/>
      <c r="BU498" s="152">
        <v>476</v>
      </c>
      <c r="BV498" s="433" t="str">
        <f t="shared" si="479"/>
        <v/>
      </c>
      <c r="BW498" s="433" t="str">
        <f t="shared" si="480"/>
        <v/>
      </c>
      <c r="BX498" s="434" t="str">
        <f t="shared" si="481"/>
        <v/>
      </c>
      <c r="BY498" s="205" t="str">
        <f t="shared" si="469"/>
        <v/>
      </c>
      <c r="BZ498" s="205" t="str">
        <f t="shared" si="470"/>
        <v/>
      </c>
      <c r="CA498" s="207" t="str">
        <f t="shared" si="471"/>
        <v/>
      </c>
      <c r="CB498" s="453" t="str">
        <f>IF(BY498="","",COUNTIF(BY$23:BY497,"&lt;1")+1)</f>
        <v/>
      </c>
      <c r="CC498" s="205" t="str">
        <f t="shared" si="472"/>
        <v/>
      </c>
      <c r="CD498" s="436" t="str">
        <f t="shared" si="473"/>
        <v/>
      </c>
      <c r="CE498" s="433" t="str">
        <f t="shared" si="476"/>
        <v/>
      </c>
      <c r="CF498" s="438" t="str">
        <f t="shared" si="474"/>
        <v/>
      </c>
      <c r="CG498" s="433" t="str">
        <f t="shared" si="475"/>
        <v/>
      </c>
      <c r="CH498" s="439"/>
      <c r="CI498" s="205" t="str">
        <f t="shared" si="492"/>
        <v/>
      </c>
      <c r="CJ498" s="205" t="str">
        <f t="shared" si="493"/>
        <v/>
      </c>
      <c r="CK498" s="205" t="str">
        <f>IF(OR(N498="PIPAY450",N498="PIPAY900"),MRIt(J498,M498,V498,N498),IF(N498="OGFConNEW",MRIt(H498,M498,V498,N498),IF(N498="PIOGFCPAY450",MAX(60,(0.3*J498)+35),"")))</f>
        <v/>
      </c>
      <c r="CL498" s="205" t="str">
        <f t="shared" si="494"/>
        <v/>
      </c>
      <c r="CM498" s="208">
        <f t="shared" si="495"/>
        <v>0</v>
      </c>
      <c r="CN498" s="440" t="str">
        <f>IFERROR(IF(N498="60PAY900",ADJ60x(CM498),IF(N498="75PAY450",ADJ75x(CM498),IF(N498="PIPAY900",ADJPoTthick(CM498,CL498),IF(N498="PIPAY450",ADJPoTthin(CM498,CL498),IF(N498="OGFConNEW",ADJPoTogfc(CL498),""))))),"must corr")</f>
        <v/>
      </c>
      <c r="CO498" s="441" t="str">
        <f t="shared" si="496"/>
        <v/>
      </c>
      <c r="CQ498" s="205" t="str">
        <f t="shared" si="497"/>
        <v/>
      </c>
      <c r="CR498" s="205" t="str">
        <f>IF(OR(N498="PIPAY450",N498="PIPAY900",N498="PIOGFCPAY450",N498="75OGFCPAY450"),MRIt(J498,M498,V498,N498),IF(N498="OGFConNEW",MRIt(H498,M498,V498,N498),""))</f>
        <v/>
      </c>
      <c r="CS498" s="205" t="str">
        <f t="shared" si="498"/>
        <v/>
      </c>
      <c r="CT498" s="208" t="str">
        <f t="shared" si="499"/>
        <v/>
      </c>
      <c r="CU498" s="440" t="str">
        <f>IFERROR(IF(N498="60PAY900",ADJ60x(CT498),IF(N498="75PAY450",ADJ75x(CT498),IF(N498="PIPAY900",ADJPoTthick(CT498,CS498),IF(N498="PIPAY450",ADJPoTthin(CT498,CS498),IF(N498="OGFConNEW",ADJPoTogfc(CS498),""))))),"must corr")</f>
        <v/>
      </c>
      <c r="CV498" s="442" t="str">
        <f t="shared" si="500"/>
        <v/>
      </c>
      <c r="CW498" s="443"/>
      <c r="CY498" s="207"/>
      <c r="CZ498" s="444" t="s">
        <v>1876</v>
      </c>
      <c r="DA498" s="445" t="str">
        <f>IFERROR(IF(AZ498=TRUE,corval(CO498,CV498),CO498),CZ498)</f>
        <v/>
      </c>
      <c r="DB498" s="205" t="b">
        <f t="shared" si="501"/>
        <v>0</v>
      </c>
      <c r="DC498" s="205" t="b">
        <f t="shared" si="502"/>
        <v>1</v>
      </c>
      <c r="DD498" s="205" t="b">
        <f t="shared" si="503"/>
        <v>1</v>
      </c>
      <c r="DE498" s="446" t="str">
        <f t="shared" si="504"/>
        <v/>
      </c>
      <c r="DG498" s="208" t="str">
        <f t="shared" si="505"/>
        <v/>
      </c>
      <c r="DH498" s="208">
        <f t="shared" si="506"/>
        <v>0</v>
      </c>
      <c r="DI498" s="205" t="e">
        <f t="shared" si="507"/>
        <v>#VALUE!</v>
      </c>
      <c r="DJ498" s="205" t="e">
        <f t="shared" si="508"/>
        <v>#VALUE!</v>
      </c>
      <c r="DK498" s="205" t="e">
        <f t="shared" si="509"/>
        <v>#VALUE!</v>
      </c>
      <c r="DM498" s="208">
        <f t="shared" si="510"/>
        <v>0</v>
      </c>
      <c r="DN498" s="208">
        <f t="shared" si="511"/>
        <v>0</v>
      </c>
      <c r="DO498" s="205">
        <f t="shared" si="512"/>
        <v>75</v>
      </c>
      <c r="DP498" s="205">
        <f t="shared" si="513"/>
        <v>0</v>
      </c>
      <c r="DQ498" s="446" t="e">
        <f t="shared" ca="1" si="514"/>
        <v>#NAME?</v>
      </c>
      <c r="DR498" s="446" t="e">
        <f t="shared" ca="1" si="515"/>
        <v>#NAME?</v>
      </c>
      <c r="DT498" s="208">
        <f t="shared" si="516"/>
        <v>0</v>
      </c>
      <c r="DU498" s="446" t="e">
        <f t="shared" ca="1" si="517"/>
        <v>#NAME?</v>
      </c>
      <c r="DV498" s="446" t="e">
        <f t="shared" ca="1" si="518"/>
        <v>#NAME?</v>
      </c>
    </row>
    <row r="499" spans="1:126" ht="15.75" x14ac:dyDescent="0.25">
      <c r="A499" s="448" t="str">
        <f>IFERROR(ROUNDUP(IF(OR(N499="PIPAY450",N499="PIPAY900"),MRIt(J499,M499,V499,N499),IF(N499="PIOGFCPAY450",MAX(60,(0.3*J499)+35),"")),1),"")</f>
        <v/>
      </c>
      <c r="B499" s="413">
        <v>477</v>
      </c>
      <c r="C499" s="414"/>
      <c r="D499" s="449"/>
      <c r="E499" s="416" t="str">
        <f>IF('EXIST IP'!A478="","",'EXIST IP'!A478)</f>
        <v/>
      </c>
      <c r="F499" s="450" t="str">
        <f>IF('EXIST IP'!B478="","",'EXIST IP'!B478)</f>
        <v/>
      </c>
      <c r="G499" s="450" t="str">
        <f>IF('EXIST IP'!C478="","",'EXIST IP'!C478)</f>
        <v/>
      </c>
      <c r="H499" s="418" t="str">
        <f>IF('EXIST IP'!D478="","",'EXIST IP'!D478)</f>
        <v/>
      </c>
      <c r="I499" s="451" t="str">
        <f>IF(BASELINE!D478="","",BASELINE!D478)</f>
        <v/>
      </c>
      <c r="J499" s="420"/>
      <c r="K499" s="421"/>
      <c r="L499" s="422" t="str">
        <f>IF(FINAL!D478=0,"",FINAL!D478)</f>
        <v/>
      </c>
      <c r="M499" s="421"/>
      <c r="N499" s="421"/>
      <c r="O499" s="421"/>
      <c r="P499" s="423" t="str">
        <f t="shared" si="482"/>
        <v/>
      </c>
      <c r="Q499" s="424" t="str">
        <f t="shared" si="483"/>
        <v/>
      </c>
      <c r="R499" s="456"/>
      <c r="S499" s="452" t="str">
        <f t="shared" si="459"/>
        <v/>
      </c>
      <c r="T499" s="427" t="str">
        <f>IF(OR(BASELINE!I478&gt;BASELINE!J478,FINAL!I478&gt;FINAL!J478),"M.D.","")</f>
        <v/>
      </c>
      <c r="U499" s="428" t="str">
        <f t="shared" si="484"/>
        <v/>
      </c>
      <c r="V499" s="429" t="str">
        <f t="shared" si="485"/>
        <v/>
      </c>
      <c r="W499" s="429" t="str">
        <f t="shared" si="486"/>
        <v/>
      </c>
      <c r="X499" s="430" t="str">
        <f t="shared" si="460"/>
        <v/>
      </c>
      <c r="Y499" s="429" t="str">
        <f t="shared" si="461"/>
        <v/>
      </c>
      <c r="Z499" s="429" t="str">
        <f t="shared" si="462"/>
        <v/>
      </c>
      <c r="AA499" s="429" t="str">
        <f t="shared" si="463"/>
        <v/>
      </c>
      <c r="AB499" s="429" t="str">
        <f t="shared" si="464"/>
        <v/>
      </c>
      <c r="AC499" s="429" t="str">
        <f t="shared" si="465"/>
        <v/>
      </c>
      <c r="AD499" s="429" t="str">
        <f t="shared" si="466"/>
        <v/>
      </c>
      <c r="AE499" s="429" t="str">
        <f t="shared" si="487"/>
        <v/>
      </c>
      <c r="AF499" s="429" t="str">
        <f t="shared" si="477"/>
        <v/>
      </c>
      <c r="AG499" s="429" t="str">
        <f t="shared" si="467"/>
        <v/>
      </c>
      <c r="AH499" s="429" t="str">
        <f t="shared" si="468"/>
        <v/>
      </c>
      <c r="AI499" s="431" t="str">
        <f t="shared" si="478"/>
        <v/>
      </c>
      <c r="AJ499" s="429" t="str">
        <f t="shared" si="488"/>
        <v/>
      </c>
      <c r="AK499" s="429" t="str">
        <f t="shared" si="489"/>
        <v/>
      </c>
      <c r="AL499" s="429" t="str">
        <f t="shared" si="490"/>
        <v/>
      </c>
      <c r="AM499" s="429" t="str">
        <f t="shared" si="491"/>
        <v/>
      </c>
      <c r="AN499" s="432"/>
      <c r="AO499" s="432"/>
      <c r="AP499" s="205"/>
      <c r="AQ499" s="205"/>
      <c r="AR499" s="205"/>
      <c r="AS499" s="205"/>
      <c r="AT499" s="205"/>
      <c r="AU499" s="205"/>
      <c r="AV499" s="205"/>
      <c r="AW499" s="205"/>
      <c r="AX499" s="205"/>
      <c r="AY499" s="205"/>
      <c r="AZ499" s="432"/>
      <c r="BU499" s="152">
        <v>477</v>
      </c>
      <c r="BV499" s="433" t="str">
        <f t="shared" si="479"/>
        <v/>
      </c>
      <c r="BW499" s="433" t="str">
        <f t="shared" si="480"/>
        <v/>
      </c>
      <c r="BX499" s="434" t="str">
        <f t="shared" si="481"/>
        <v/>
      </c>
      <c r="BY499" s="205" t="str">
        <f t="shared" si="469"/>
        <v/>
      </c>
      <c r="BZ499" s="205" t="str">
        <f t="shared" si="470"/>
        <v/>
      </c>
      <c r="CA499" s="207" t="str">
        <f t="shared" si="471"/>
        <v/>
      </c>
      <c r="CB499" s="453" t="str">
        <f>IF(BY499="","",COUNTIF(BY$23:BY498,"&lt;1")+1)</f>
        <v/>
      </c>
      <c r="CC499" s="205" t="str">
        <f t="shared" si="472"/>
        <v/>
      </c>
      <c r="CD499" s="436" t="str">
        <f t="shared" si="473"/>
        <v/>
      </c>
      <c r="CE499" s="433" t="str">
        <f t="shared" si="476"/>
        <v/>
      </c>
      <c r="CF499" s="438" t="str">
        <f t="shared" si="474"/>
        <v/>
      </c>
      <c r="CG499" s="433" t="str">
        <f t="shared" si="475"/>
        <v/>
      </c>
      <c r="CH499" s="439"/>
      <c r="CI499" s="205" t="str">
        <f t="shared" si="492"/>
        <v/>
      </c>
      <c r="CJ499" s="205" t="str">
        <f t="shared" si="493"/>
        <v/>
      </c>
      <c r="CK499" s="205" t="str">
        <f>IF(OR(N499="PIPAY450",N499="PIPAY900"),MRIt(J499,M499,V499,N499),IF(N499="OGFConNEW",MRIt(H499,M499,V499,N499),IF(N499="PIOGFCPAY450",MAX(60,(0.3*J499)+35),"")))</f>
        <v/>
      </c>
      <c r="CL499" s="205" t="str">
        <f t="shared" si="494"/>
        <v/>
      </c>
      <c r="CM499" s="208">
        <f t="shared" si="495"/>
        <v>0</v>
      </c>
      <c r="CN499" s="440" t="str">
        <f>IFERROR(IF(N499="60PAY900",ADJ60x(CM499),IF(N499="75PAY450",ADJ75x(CM499),IF(N499="PIPAY900",ADJPoTthick(CM499,CL499),IF(N499="PIPAY450",ADJPoTthin(CM499,CL499),IF(N499="OGFConNEW",ADJPoTogfc(CL499),""))))),"must corr")</f>
        <v/>
      </c>
      <c r="CO499" s="441" t="str">
        <f t="shared" si="496"/>
        <v/>
      </c>
      <c r="CQ499" s="205" t="str">
        <f t="shared" si="497"/>
        <v/>
      </c>
      <c r="CR499" s="205" t="str">
        <f>IF(OR(N499="PIPAY450",N499="PIPAY900",N499="PIOGFCPAY450",N499="75OGFCPAY450"),MRIt(J499,M499,V499,N499),IF(N499="OGFConNEW",MRIt(H499,M499,V499,N499),""))</f>
        <v/>
      </c>
      <c r="CS499" s="205" t="str">
        <f t="shared" si="498"/>
        <v/>
      </c>
      <c r="CT499" s="208" t="str">
        <f t="shared" si="499"/>
        <v/>
      </c>
      <c r="CU499" s="440" t="str">
        <f>IFERROR(IF(N499="60PAY900",ADJ60x(CT499),IF(N499="75PAY450",ADJ75x(CT499),IF(N499="PIPAY900",ADJPoTthick(CT499,CS499),IF(N499="PIPAY450",ADJPoTthin(CT499,CS499),IF(N499="OGFConNEW",ADJPoTogfc(CS499),""))))),"must corr")</f>
        <v/>
      </c>
      <c r="CV499" s="442" t="str">
        <f t="shared" si="500"/>
        <v/>
      </c>
      <c r="CW499" s="443"/>
      <c r="CY499" s="207"/>
      <c r="CZ499" s="444" t="s">
        <v>1876</v>
      </c>
      <c r="DA499" s="445" t="str">
        <f>IFERROR(IF(AZ499=TRUE,corval(CO499,CV499),CO499),CZ499)</f>
        <v/>
      </c>
      <c r="DB499" s="205" t="b">
        <f t="shared" si="501"/>
        <v>0</v>
      </c>
      <c r="DC499" s="205" t="b">
        <f t="shared" si="502"/>
        <v>1</v>
      </c>
      <c r="DD499" s="205" t="b">
        <f t="shared" si="503"/>
        <v>1</v>
      </c>
      <c r="DE499" s="446" t="str">
        <f t="shared" si="504"/>
        <v/>
      </c>
      <c r="DG499" s="208" t="str">
        <f t="shared" si="505"/>
        <v/>
      </c>
      <c r="DH499" s="208">
        <f t="shared" si="506"/>
        <v>0</v>
      </c>
      <c r="DI499" s="205" t="e">
        <f t="shared" si="507"/>
        <v>#VALUE!</v>
      </c>
      <c r="DJ499" s="205" t="e">
        <f t="shared" si="508"/>
        <v>#VALUE!</v>
      </c>
      <c r="DK499" s="205" t="e">
        <f t="shared" si="509"/>
        <v>#VALUE!</v>
      </c>
      <c r="DM499" s="208">
        <f t="shared" si="510"/>
        <v>0</v>
      </c>
      <c r="DN499" s="208">
        <f t="shared" si="511"/>
        <v>0</v>
      </c>
      <c r="DO499" s="205">
        <f t="shared" si="512"/>
        <v>75</v>
      </c>
      <c r="DP499" s="205">
        <f t="shared" si="513"/>
        <v>0</v>
      </c>
      <c r="DQ499" s="446" t="e">
        <f t="shared" ca="1" si="514"/>
        <v>#NAME?</v>
      </c>
      <c r="DR499" s="446" t="e">
        <f t="shared" ca="1" si="515"/>
        <v>#NAME?</v>
      </c>
      <c r="DT499" s="208">
        <f t="shared" si="516"/>
        <v>0</v>
      </c>
      <c r="DU499" s="446" t="e">
        <f t="shared" ca="1" si="517"/>
        <v>#NAME?</v>
      </c>
      <c r="DV499" s="446" t="e">
        <f t="shared" ca="1" si="518"/>
        <v>#NAME?</v>
      </c>
    </row>
    <row r="500" spans="1:126" ht="15.75" customHeight="1" thickBot="1" x14ac:dyDescent="0.3">
      <c r="A500" s="448" t="str">
        <f>IFERROR(ROUNDUP(IF(OR(N500="PIPAY450",N500="PIPAY900"),MRIt(J500,M500,V500,N500),IF(N500="PIOGFCPAY450",MAX(60,(0.3*J500)+35),"")),1),"")</f>
        <v/>
      </c>
      <c r="B500" s="413">
        <v>478</v>
      </c>
      <c r="C500" s="414"/>
      <c r="D500" s="449"/>
      <c r="E500" s="457" t="str">
        <f>IF('EXIST IP'!A479="","",'EXIST IP'!A479)</f>
        <v/>
      </c>
      <c r="F500" s="458" t="str">
        <f>IF('EXIST IP'!B479="","",'EXIST IP'!B479)</f>
        <v/>
      </c>
      <c r="G500" s="458" t="str">
        <f>IF('EXIST IP'!C479="","",'EXIST IP'!C479)</f>
        <v/>
      </c>
      <c r="H500" s="459" t="str">
        <f>IF('EXIST IP'!D479="","",'EXIST IP'!D479)</f>
        <v/>
      </c>
      <c r="I500" s="460" t="str">
        <f>IF(BASELINE!D479="","",BASELINE!D479)</f>
        <v/>
      </c>
      <c r="J500" s="420"/>
      <c r="K500" s="421"/>
      <c r="L500" s="422" t="str">
        <f>IF(FINAL!D479=0,"",FINAL!D479)</f>
        <v/>
      </c>
      <c r="M500" s="421"/>
      <c r="N500" s="421"/>
      <c r="O500" s="421"/>
      <c r="P500" s="423" t="str">
        <f t="shared" si="482"/>
        <v/>
      </c>
      <c r="Q500" s="424" t="str">
        <f t="shared" si="483"/>
        <v/>
      </c>
      <c r="R500" s="456"/>
      <c r="S500" s="452" t="str">
        <f t="shared" si="459"/>
        <v/>
      </c>
      <c r="T500" s="427" t="str">
        <f>IF(OR(BASELINE!I479&gt;BASELINE!J479,FINAL!I479&gt;FINAL!J479),"M.D.","")</f>
        <v/>
      </c>
      <c r="U500" s="428" t="str">
        <f t="shared" si="484"/>
        <v/>
      </c>
      <c r="V500" s="429" t="str">
        <f t="shared" si="485"/>
        <v/>
      </c>
      <c r="W500" s="429" t="str">
        <f t="shared" si="486"/>
        <v/>
      </c>
      <c r="X500" s="430" t="str">
        <f t="shared" si="460"/>
        <v/>
      </c>
      <c r="Y500" s="429" t="str">
        <f t="shared" si="461"/>
        <v/>
      </c>
      <c r="Z500" s="429" t="str">
        <f t="shared" si="462"/>
        <v/>
      </c>
      <c r="AA500" s="429" t="str">
        <f t="shared" si="463"/>
        <v/>
      </c>
      <c r="AB500" s="429" t="str">
        <f t="shared" si="464"/>
        <v/>
      </c>
      <c r="AC500" s="429" t="str">
        <f t="shared" si="465"/>
        <v/>
      </c>
      <c r="AD500" s="429" t="str">
        <f t="shared" si="466"/>
        <v/>
      </c>
      <c r="AE500" s="429" t="str">
        <f t="shared" si="487"/>
        <v/>
      </c>
      <c r="AF500" s="429" t="str">
        <f t="shared" si="477"/>
        <v/>
      </c>
      <c r="AG500" s="429" t="str">
        <f t="shared" si="467"/>
        <v/>
      </c>
      <c r="AH500" s="429" t="str">
        <f t="shared" si="468"/>
        <v/>
      </c>
      <c r="AI500" s="431" t="str">
        <f t="shared" si="478"/>
        <v/>
      </c>
      <c r="AJ500" s="429" t="str">
        <f t="shared" si="488"/>
        <v/>
      </c>
      <c r="AK500" s="429" t="str">
        <f t="shared" si="489"/>
        <v/>
      </c>
      <c r="AL500" s="429" t="str">
        <f t="shared" si="490"/>
        <v/>
      </c>
      <c r="AM500" s="429" t="str">
        <f t="shared" si="491"/>
        <v/>
      </c>
      <c r="AN500" s="432"/>
      <c r="AO500" s="432"/>
      <c r="AP500" s="205"/>
      <c r="AQ500" s="205"/>
      <c r="AR500" s="205"/>
      <c r="AS500" s="205"/>
      <c r="AT500" s="205"/>
      <c r="AU500" s="205"/>
      <c r="AV500" s="205"/>
      <c r="AW500" s="205"/>
      <c r="AX500" s="205"/>
      <c r="AY500" s="205"/>
      <c r="AZ500" s="432"/>
      <c r="BU500" s="152">
        <v>478</v>
      </c>
      <c r="BV500" s="433" t="str">
        <f t="shared" si="479"/>
        <v/>
      </c>
      <c r="BW500" s="433" t="str">
        <f t="shared" si="480"/>
        <v/>
      </c>
      <c r="BX500" s="434" t="str">
        <f t="shared" si="481"/>
        <v/>
      </c>
      <c r="BY500" s="205" t="str">
        <f t="shared" si="469"/>
        <v/>
      </c>
      <c r="BZ500" s="205" t="str">
        <f t="shared" si="470"/>
        <v/>
      </c>
      <c r="CA500" s="207" t="str">
        <f t="shared" si="471"/>
        <v/>
      </c>
      <c r="CB500" s="453" t="str">
        <f>IF(BY500="","",COUNTIF(BY$23:BY499,"&lt;1")+1)</f>
        <v/>
      </c>
      <c r="CC500" s="205" t="str">
        <f t="shared" si="472"/>
        <v/>
      </c>
      <c r="CD500" s="436" t="str">
        <f t="shared" si="473"/>
        <v/>
      </c>
      <c r="CE500" s="433" t="str">
        <f t="shared" si="476"/>
        <v/>
      </c>
      <c r="CF500" s="438" t="str">
        <f t="shared" si="474"/>
        <v/>
      </c>
      <c r="CG500" s="433" t="str">
        <f t="shared" si="475"/>
        <v/>
      </c>
      <c r="CH500" s="439"/>
      <c r="CI500" s="205" t="str">
        <f t="shared" si="492"/>
        <v/>
      </c>
      <c r="CJ500" s="205" t="str">
        <f t="shared" si="493"/>
        <v/>
      </c>
      <c r="CK500" s="205" t="str">
        <f>IF(OR(N500="PIPAY450",N500="PIPAY900"),MRIt(J500,M500,V500,N500),IF(N500="OGFConNEW",MRIt(H500,M500,V500,N500),IF(N500="PIOGFCPAY450",MAX(60,(0.3*J500)+35),"")))</f>
        <v/>
      </c>
      <c r="CL500" s="205" t="str">
        <f t="shared" si="494"/>
        <v/>
      </c>
      <c r="CM500" s="208">
        <f t="shared" si="495"/>
        <v>0</v>
      </c>
      <c r="CN500" s="440" t="str">
        <f>IFERROR(IF(N500="60PAY900",ADJ60x(CM500),IF(N500="75PAY450",ADJ75x(CM500),IF(N500="PIPAY900",ADJPoTthick(CM500,CL500),IF(N500="PIPAY450",ADJPoTthin(CM500,CL500),IF(N500="OGFConNEW",ADJPoTogfc(CL500),""))))),"must corr")</f>
        <v/>
      </c>
      <c r="CO500" s="441" t="str">
        <f t="shared" si="496"/>
        <v/>
      </c>
      <c r="CQ500" s="205" t="str">
        <f t="shared" si="497"/>
        <v/>
      </c>
      <c r="CR500" s="205" t="str">
        <f>IF(OR(N500="PIPAY450",N500="PIPAY900",N500="PIOGFCPAY450",N500="75OGFCPAY450"),MRIt(J500,M500,V500,N500),IF(N500="OGFConNEW",MRIt(H500,M500,V500,N500),""))</f>
        <v/>
      </c>
      <c r="CS500" s="205" t="str">
        <f t="shared" si="498"/>
        <v/>
      </c>
      <c r="CT500" s="208" t="str">
        <f t="shared" si="499"/>
        <v/>
      </c>
      <c r="CU500" s="440" t="str">
        <f>IFERROR(IF(N500="60PAY900",ADJ60x(CT500),IF(N500="75PAY450",ADJ75x(CT500),IF(N500="PIPAY900",ADJPoTthick(CT500,CS500),IF(N500="PIPAY450",ADJPoTthin(CT500,CS500),IF(N500="OGFConNEW",ADJPoTogfc(CS500),""))))),"must corr")</f>
        <v/>
      </c>
      <c r="CV500" s="442" t="str">
        <f t="shared" si="500"/>
        <v/>
      </c>
      <c r="CW500" s="443"/>
      <c r="CY500" s="207"/>
      <c r="CZ500" s="444" t="s">
        <v>1876</v>
      </c>
      <c r="DA500" s="445" t="str">
        <f>IFERROR(IF(AZ500=TRUE,corval(CO500,CV500),CO500),CZ500)</f>
        <v/>
      </c>
      <c r="DB500" s="205" t="b">
        <f t="shared" si="501"/>
        <v>0</v>
      </c>
      <c r="DC500" s="205" t="b">
        <f t="shared" si="502"/>
        <v>1</v>
      </c>
      <c r="DD500" s="205" t="b">
        <f t="shared" si="503"/>
        <v>1</v>
      </c>
      <c r="DE500" s="446" t="str">
        <f t="shared" si="504"/>
        <v/>
      </c>
      <c r="DG500" s="208" t="str">
        <f t="shared" si="505"/>
        <v/>
      </c>
      <c r="DH500" s="208">
        <f t="shared" si="506"/>
        <v>0</v>
      </c>
      <c r="DI500" s="205" t="e">
        <f t="shared" si="507"/>
        <v>#VALUE!</v>
      </c>
      <c r="DJ500" s="205" t="e">
        <f t="shared" si="508"/>
        <v>#VALUE!</v>
      </c>
      <c r="DK500" s="205" t="e">
        <f t="shared" si="509"/>
        <v>#VALUE!</v>
      </c>
      <c r="DM500" s="208">
        <f t="shared" si="510"/>
        <v>0</v>
      </c>
      <c r="DN500" s="208">
        <f t="shared" si="511"/>
        <v>0</v>
      </c>
      <c r="DO500" s="205">
        <f t="shared" si="512"/>
        <v>75</v>
      </c>
      <c r="DP500" s="205">
        <f t="shared" si="513"/>
        <v>0</v>
      </c>
      <c r="DQ500" s="446" t="e">
        <f t="shared" ca="1" si="514"/>
        <v>#NAME?</v>
      </c>
      <c r="DR500" s="446" t="e">
        <f t="shared" ca="1" si="515"/>
        <v>#NAME?</v>
      </c>
      <c r="DT500" s="208">
        <f t="shared" si="516"/>
        <v>0</v>
      </c>
      <c r="DU500" s="446" t="e">
        <f t="shared" ca="1" si="517"/>
        <v>#NAME?</v>
      </c>
      <c r="DV500" s="446" t="e">
        <f t="shared" ca="1" si="518"/>
        <v>#NAME?</v>
      </c>
    </row>
    <row r="501" spans="1:126" ht="15.75" x14ac:dyDescent="0.25">
      <c r="A501" s="448" t="str">
        <f>IFERROR(ROUNDUP(IF(OR(N501="PIPAY450",N501="PIPAY900"),MRIt(J501,M501,V501,N501),IF(N501="PIOGFCPAY450",MAX(60,(0.3*J501)+35),"")),1),"")</f>
        <v/>
      </c>
      <c r="B501" s="413">
        <v>479</v>
      </c>
      <c r="C501" s="414"/>
      <c r="D501" s="449"/>
      <c r="E501" s="416" t="str">
        <f>IF('EXIST IP'!A480="","",'EXIST IP'!A480)</f>
        <v/>
      </c>
      <c r="F501" s="450" t="str">
        <f>IF('EXIST IP'!B480="","",'EXIST IP'!B480)</f>
        <v/>
      </c>
      <c r="G501" s="450" t="str">
        <f>IF('EXIST IP'!C480="","",'EXIST IP'!C480)</f>
        <v/>
      </c>
      <c r="H501" s="418" t="str">
        <f>IF('EXIST IP'!D480="","",'EXIST IP'!D480)</f>
        <v/>
      </c>
      <c r="I501" s="451" t="str">
        <f>IF(BASELINE!D480="","",BASELINE!D480)</f>
        <v/>
      </c>
      <c r="J501" s="420"/>
      <c r="K501" s="421"/>
      <c r="L501" s="422" t="str">
        <f>IF(FINAL!D480=0,"",FINAL!D480)</f>
        <v/>
      </c>
      <c r="M501" s="421"/>
      <c r="N501" s="421"/>
      <c r="O501" s="421"/>
      <c r="P501" s="423" t="str">
        <f t="shared" si="482"/>
        <v/>
      </c>
      <c r="Q501" s="424" t="str">
        <f t="shared" si="483"/>
        <v/>
      </c>
      <c r="R501" s="456"/>
      <c r="S501" s="452" t="str">
        <f t="shared" si="459"/>
        <v/>
      </c>
      <c r="T501" s="427" t="str">
        <f>IF(OR(BASELINE!I480&gt;BASELINE!J480,FINAL!I480&gt;FINAL!J480),"M.D.","")</f>
        <v/>
      </c>
      <c r="U501" s="428" t="str">
        <f t="shared" si="484"/>
        <v/>
      </c>
      <c r="V501" s="429" t="str">
        <f t="shared" si="485"/>
        <v/>
      </c>
      <c r="W501" s="429" t="str">
        <f t="shared" si="486"/>
        <v/>
      </c>
      <c r="X501" s="430" t="str">
        <f t="shared" si="460"/>
        <v/>
      </c>
      <c r="Y501" s="429" t="str">
        <f t="shared" si="461"/>
        <v/>
      </c>
      <c r="Z501" s="429" t="str">
        <f t="shared" si="462"/>
        <v/>
      </c>
      <c r="AA501" s="429" t="str">
        <f t="shared" si="463"/>
        <v/>
      </c>
      <c r="AB501" s="429" t="str">
        <f t="shared" si="464"/>
        <v/>
      </c>
      <c r="AC501" s="429" t="str">
        <f t="shared" si="465"/>
        <v/>
      </c>
      <c r="AD501" s="429" t="str">
        <f t="shared" si="466"/>
        <v/>
      </c>
      <c r="AE501" s="429" t="str">
        <f t="shared" si="487"/>
        <v/>
      </c>
      <c r="AF501" s="429" t="str">
        <f t="shared" si="477"/>
        <v/>
      </c>
      <c r="AG501" s="429" t="str">
        <f t="shared" si="467"/>
        <v/>
      </c>
      <c r="AH501" s="429" t="str">
        <f t="shared" si="468"/>
        <v/>
      </c>
      <c r="AI501" s="431" t="str">
        <f t="shared" si="478"/>
        <v/>
      </c>
      <c r="AJ501" s="429" t="str">
        <f t="shared" si="488"/>
        <v/>
      </c>
      <c r="AK501" s="429" t="str">
        <f t="shared" si="489"/>
        <v/>
      </c>
      <c r="AL501" s="429" t="str">
        <f t="shared" si="490"/>
        <v/>
      </c>
      <c r="AM501" s="429" t="str">
        <f t="shared" si="491"/>
        <v/>
      </c>
      <c r="AN501" s="432"/>
      <c r="AO501" s="432"/>
      <c r="AP501" s="205"/>
      <c r="AQ501" s="205"/>
      <c r="AR501" s="205"/>
      <c r="AS501" s="205"/>
      <c r="AT501" s="205"/>
      <c r="AU501" s="205"/>
      <c r="AV501" s="205"/>
      <c r="AW501" s="205"/>
      <c r="AX501" s="205"/>
      <c r="AY501" s="205"/>
      <c r="AZ501" s="432"/>
      <c r="BU501" s="152">
        <v>479</v>
      </c>
      <c r="BV501" s="433" t="str">
        <f t="shared" si="479"/>
        <v/>
      </c>
      <c r="BW501" s="433" t="str">
        <f t="shared" si="480"/>
        <v/>
      </c>
      <c r="BX501" s="434" t="str">
        <f t="shared" si="481"/>
        <v/>
      </c>
      <c r="BY501" s="205" t="str">
        <f t="shared" si="469"/>
        <v/>
      </c>
      <c r="BZ501" s="205" t="str">
        <f t="shared" si="470"/>
        <v/>
      </c>
      <c r="CA501" s="207" t="str">
        <f t="shared" si="471"/>
        <v/>
      </c>
      <c r="CB501" s="453" t="str">
        <f>IF(BY501="","",COUNTIF(BY$23:BY500,"&lt;1")+1)</f>
        <v/>
      </c>
      <c r="CC501" s="205" t="str">
        <f t="shared" si="472"/>
        <v/>
      </c>
      <c r="CD501" s="436" t="str">
        <f t="shared" si="473"/>
        <v/>
      </c>
      <c r="CE501" s="433" t="str">
        <f t="shared" si="476"/>
        <v/>
      </c>
      <c r="CF501" s="438" t="str">
        <f t="shared" si="474"/>
        <v/>
      </c>
      <c r="CG501" s="433" t="str">
        <f t="shared" si="475"/>
        <v/>
      </c>
      <c r="CH501" s="439"/>
      <c r="CI501" s="205" t="str">
        <f t="shared" si="492"/>
        <v/>
      </c>
      <c r="CJ501" s="205" t="str">
        <f t="shared" si="493"/>
        <v/>
      </c>
      <c r="CK501" s="205" t="str">
        <f>IF(OR(N501="PIPAY450",N501="PIPAY900"),MRIt(J501,M501,V501,N501),IF(N501="OGFConNEW",MRIt(H501,M501,V501,N501),IF(N501="PIOGFCPAY450",MAX(60,(0.3*J501)+35),"")))</f>
        <v/>
      </c>
      <c r="CL501" s="205" t="str">
        <f t="shared" si="494"/>
        <v/>
      </c>
      <c r="CM501" s="208">
        <f t="shared" si="495"/>
        <v>0</v>
      </c>
      <c r="CN501" s="440" t="str">
        <f>IFERROR(IF(N501="60PAY900",ADJ60x(CM501),IF(N501="75PAY450",ADJ75x(CM501),IF(N501="PIPAY900",ADJPoTthick(CM501,CL501),IF(N501="PIPAY450",ADJPoTthin(CM501,CL501),IF(N501="OGFConNEW",ADJPoTogfc(CL501),""))))),"must corr")</f>
        <v/>
      </c>
      <c r="CO501" s="441" t="str">
        <f t="shared" si="496"/>
        <v/>
      </c>
      <c r="CQ501" s="205" t="str">
        <f t="shared" si="497"/>
        <v/>
      </c>
      <c r="CR501" s="205" t="str">
        <f>IF(OR(N501="PIPAY450",N501="PIPAY900",N501="PIOGFCPAY450",N501="75OGFCPAY450"),MRIt(J501,M501,V501,N501),IF(N501="OGFConNEW",MRIt(H501,M501,V501,N501),""))</f>
        <v/>
      </c>
      <c r="CS501" s="205" t="str">
        <f t="shared" si="498"/>
        <v/>
      </c>
      <c r="CT501" s="208" t="str">
        <f t="shared" si="499"/>
        <v/>
      </c>
      <c r="CU501" s="440" t="str">
        <f>IFERROR(IF(N501="60PAY900",ADJ60x(CT501),IF(N501="75PAY450",ADJ75x(CT501),IF(N501="PIPAY900",ADJPoTthick(CT501,CS501),IF(N501="PIPAY450",ADJPoTthin(CT501,CS501),IF(N501="OGFConNEW",ADJPoTogfc(CS501),""))))),"must corr")</f>
        <v/>
      </c>
      <c r="CV501" s="442" t="str">
        <f t="shared" si="500"/>
        <v/>
      </c>
      <c r="CW501" s="443"/>
      <c r="CY501" s="207"/>
      <c r="CZ501" s="444" t="s">
        <v>1876</v>
      </c>
      <c r="DA501" s="445" t="str">
        <f>IFERROR(IF(AZ501=TRUE,corval(CO501,CV501),CO501),CZ501)</f>
        <v/>
      </c>
      <c r="DB501" s="205" t="b">
        <f t="shared" si="501"/>
        <v>0</v>
      </c>
      <c r="DC501" s="205" t="b">
        <f t="shared" si="502"/>
        <v>1</v>
      </c>
      <c r="DD501" s="205" t="b">
        <f t="shared" si="503"/>
        <v>1</v>
      </c>
      <c r="DE501" s="446" t="str">
        <f t="shared" si="504"/>
        <v/>
      </c>
      <c r="DG501" s="208" t="str">
        <f t="shared" si="505"/>
        <v/>
      </c>
      <c r="DH501" s="208">
        <f t="shared" si="506"/>
        <v>0</v>
      </c>
      <c r="DI501" s="205" t="e">
        <f t="shared" si="507"/>
        <v>#VALUE!</v>
      </c>
      <c r="DJ501" s="205" t="e">
        <f t="shared" si="508"/>
        <v>#VALUE!</v>
      </c>
      <c r="DK501" s="205" t="e">
        <f t="shared" si="509"/>
        <v>#VALUE!</v>
      </c>
      <c r="DM501" s="208">
        <f t="shared" si="510"/>
        <v>0</v>
      </c>
      <c r="DN501" s="208">
        <f t="shared" si="511"/>
        <v>0</v>
      </c>
      <c r="DO501" s="205">
        <f t="shared" si="512"/>
        <v>75</v>
      </c>
      <c r="DP501" s="205">
        <f t="shared" si="513"/>
        <v>0</v>
      </c>
      <c r="DQ501" s="446" t="e">
        <f t="shared" ca="1" si="514"/>
        <v>#NAME?</v>
      </c>
      <c r="DR501" s="446" t="e">
        <f t="shared" ca="1" si="515"/>
        <v>#NAME?</v>
      </c>
      <c r="DT501" s="208">
        <f t="shared" si="516"/>
        <v>0</v>
      </c>
      <c r="DU501" s="446" t="e">
        <f t="shared" ca="1" si="517"/>
        <v>#NAME?</v>
      </c>
      <c r="DV501" s="446" t="e">
        <f t="shared" ca="1" si="518"/>
        <v>#NAME?</v>
      </c>
    </row>
    <row r="502" spans="1:126" ht="16.5" thickBot="1" x14ac:dyDescent="0.3">
      <c r="A502" s="448" t="str">
        <f>IFERROR(ROUNDUP(IF(OR(N502="PIPAY450",N502="PIPAY900"),MRIt(J502,M502,V502,N502),IF(N502="PIOGFCPAY450",MAX(60,(0.3*J502)+35),"")),1),"")</f>
        <v/>
      </c>
      <c r="B502" s="413">
        <v>480</v>
      </c>
      <c r="C502" s="414"/>
      <c r="D502" s="449"/>
      <c r="E502" s="457" t="str">
        <f>IF('EXIST IP'!A481="","",'EXIST IP'!A481)</f>
        <v/>
      </c>
      <c r="F502" s="458" t="str">
        <f>IF('EXIST IP'!B481="","",'EXIST IP'!B481)</f>
        <v/>
      </c>
      <c r="G502" s="458" t="str">
        <f>IF('EXIST IP'!C481="","",'EXIST IP'!C481)</f>
        <v/>
      </c>
      <c r="H502" s="459" t="str">
        <f>IF('EXIST IP'!D481="","",'EXIST IP'!D481)</f>
        <v/>
      </c>
      <c r="I502" s="460" t="str">
        <f>IF(BASELINE!D481="","",BASELINE!D481)</f>
        <v/>
      </c>
      <c r="J502" s="420"/>
      <c r="K502" s="421"/>
      <c r="L502" s="422" t="str">
        <f>IF(FINAL!D481=0,"",FINAL!D481)</f>
        <v/>
      </c>
      <c r="M502" s="421"/>
      <c r="N502" s="421"/>
      <c r="O502" s="421"/>
      <c r="P502" s="423" t="str">
        <f t="shared" si="482"/>
        <v/>
      </c>
      <c r="Q502" s="424" t="str">
        <f t="shared" si="483"/>
        <v/>
      </c>
      <c r="R502" s="456"/>
      <c r="S502" s="452" t="str">
        <f t="shared" si="459"/>
        <v/>
      </c>
      <c r="T502" s="427" t="str">
        <f>IF(OR(BASELINE!I481&gt;BASELINE!J481,FINAL!I481&gt;FINAL!J481),"M.D.","")</f>
        <v/>
      </c>
      <c r="U502" s="428" t="str">
        <f t="shared" si="484"/>
        <v/>
      </c>
      <c r="V502" s="429" t="str">
        <f t="shared" si="485"/>
        <v/>
      </c>
      <c r="W502" s="429" t="str">
        <f t="shared" si="486"/>
        <v/>
      </c>
      <c r="X502" s="430" t="str">
        <f t="shared" si="460"/>
        <v/>
      </c>
      <c r="Y502" s="429" t="str">
        <f t="shared" si="461"/>
        <v/>
      </c>
      <c r="Z502" s="429" t="str">
        <f t="shared" si="462"/>
        <v/>
      </c>
      <c r="AA502" s="429" t="str">
        <f t="shared" si="463"/>
        <v/>
      </c>
      <c r="AB502" s="429" t="str">
        <f t="shared" si="464"/>
        <v/>
      </c>
      <c r="AC502" s="429" t="str">
        <f t="shared" si="465"/>
        <v/>
      </c>
      <c r="AD502" s="429" t="str">
        <f t="shared" si="466"/>
        <v/>
      </c>
      <c r="AE502" s="429" t="str">
        <f t="shared" si="487"/>
        <v/>
      </c>
      <c r="AF502" s="429" t="str">
        <f t="shared" si="477"/>
        <v/>
      </c>
      <c r="AG502" s="429" t="str">
        <f t="shared" si="467"/>
        <v/>
      </c>
      <c r="AH502" s="429" t="str">
        <f t="shared" si="468"/>
        <v/>
      </c>
      <c r="AI502" s="431" t="str">
        <f t="shared" si="478"/>
        <v/>
      </c>
      <c r="AJ502" s="429" t="str">
        <f t="shared" si="488"/>
        <v/>
      </c>
      <c r="AK502" s="429" t="str">
        <f t="shared" si="489"/>
        <v/>
      </c>
      <c r="AL502" s="429" t="str">
        <f t="shared" si="490"/>
        <v/>
      </c>
      <c r="AM502" s="429" t="str">
        <f t="shared" si="491"/>
        <v/>
      </c>
      <c r="AN502" s="432"/>
      <c r="AO502" s="432"/>
      <c r="AP502" s="205"/>
      <c r="AQ502" s="205"/>
      <c r="AR502" s="205"/>
      <c r="AS502" s="205"/>
      <c r="AT502" s="205"/>
      <c r="AU502" s="205"/>
      <c r="AV502" s="205"/>
      <c r="AW502" s="205"/>
      <c r="AX502" s="205"/>
      <c r="AY502" s="205"/>
      <c r="AZ502" s="432"/>
      <c r="BU502" s="152">
        <v>480</v>
      </c>
      <c r="BV502" s="433" t="str">
        <f t="shared" si="479"/>
        <v/>
      </c>
      <c r="BW502" s="433" t="str">
        <f t="shared" si="480"/>
        <v/>
      </c>
      <c r="BX502" s="434" t="str">
        <f t="shared" si="481"/>
        <v/>
      </c>
      <c r="BY502" s="205" t="str">
        <f t="shared" si="469"/>
        <v/>
      </c>
      <c r="BZ502" s="205" t="str">
        <f t="shared" si="470"/>
        <v/>
      </c>
      <c r="CA502" s="207" t="str">
        <f t="shared" si="471"/>
        <v/>
      </c>
      <c r="CB502" s="453" t="str">
        <f>IF(BY502="","",COUNTIF(BY$23:BY501,"&lt;1")+1)</f>
        <v/>
      </c>
      <c r="CC502" s="205" t="str">
        <f t="shared" si="472"/>
        <v/>
      </c>
      <c r="CD502" s="436" t="str">
        <f t="shared" si="473"/>
        <v/>
      </c>
      <c r="CE502" s="433" t="str">
        <f t="shared" si="476"/>
        <v/>
      </c>
      <c r="CF502" s="438" t="str">
        <f t="shared" si="474"/>
        <v/>
      </c>
      <c r="CG502" s="433" t="str">
        <f t="shared" si="475"/>
        <v/>
      </c>
      <c r="CH502" s="439"/>
      <c r="CI502" s="205" t="str">
        <f t="shared" si="492"/>
        <v/>
      </c>
      <c r="CJ502" s="205" t="str">
        <f t="shared" si="493"/>
        <v/>
      </c>
      <c r="CK502" s="205" t="str">
        <f>IF(OR(N502="PIPAY450",N502="PIPAY900"),MRIt(J502,M502,V502,N502),IF(N502="OGFConNEW",MRIt(H502,M502,V502,N502),IF(N502="PIOGFCPAY450",MAX(60,(0.3*J502)+35),"")))</f>
        <v/>
      </c>
      <c r="CL502" s="205" t="str">
        <f t="shared" si="494"/>
        <v/>
      </c>
      <c r="CM502" s="208">
        <f t="shared" si="495"/>
        <v>0</v>
      </c>
      <c r="CN502" s="440" t="str">
        <f>IFERROR(IF(N502="60PAY900",ADJ60x(CM502),IF(N502="75PAY450",ADJ75x(CM502),IF(N502="PIPAY900",ADJPoTthick(CM502,CL502),IF(N502="PIPAY450",ADJPoTthin(CM502,CL502),IF(N502="OGFConNEW",ADJPoTogfc(CL502),""))))),"must corr")</f>
        <v/>
      </c>
      <c r="CO502" s="441" t="str">
        <f t="shared" si="496"/>
        <v/>
      </c>
      <c r="CQ502" s="205" t="str">
        <f t="shared" si="497"/>
        <v/>
      </c>
      <c r="CR502" s="205" t="str">
        <f>IF(OR(N502="PIPAY450",N502="PIPAY900",N502="PIOGFCPAY450",N502="75OGFCPAY450"),MRIt(J502,M502,V502,N502),IF(N502="OGFConNEW",MRIt(H502,M502,V502,N502),""))</f>
        <v/>
      </c>
      <c r="CS502" s="205" t="str">
        <f t="shared" si="498"/>
        <v/>
      </c>
      <c r="CT502" s="208" t="str">
        <f t="shared" si="499"/>
        <v/>
      </c>
      <c r="CU502" s="440" t="str">
        <f>IFERROR(IF(N502="60PAY900",ADJ60x(CT502),IF(N502="75PAY450",ADJ75x(CT502),IF(N502="PIPAY900",ADJPoTthick(CT502,CS502),IF(N502="PIPAY450",ADJPoTthin(CT502,CS502),IF(N502="OGFConNEW",ADJPoTogfc(CS502),""))))),"must corr")</f>
        <v/>
      </c>
      <c r="CV502" s="442" t="str">
        <f t="shared" si="500"/>
        <v/>
      </c>
      <c r="CW502" s="443"/>
      <c r="CY502" s="207"/>
      <c r="CZ502" s="444" t="s">
        <v>1876</v>
      </c>
      <c r="DA502" s="445" t="str">
        <f>IFERROR(IF(AZ502=TRUE,corval(CO502,CV502),CO502),CZ502)</f>
        <v/>
      </c>
      <c r="DB502" s="205" t="b">
        <f t="shared" si="501"/>
        <v>0</v>
      </c>
      <c r="DC502" s="205" t="b">
        <f t="shared" si="502"/>
        <v>1</v>
      </c>
      <c r="DD502" s="205" t="b">
        <f t="shared" si="503"/>
        <v>1</v>
      </c>
      <c r="DE502" s="446" t="str">
        <f t="shared" si="504"/>
        <v/>
      </c>
      <c r="DG502" s="208" t="str">
        <f t="shared" si="505"/>
        <v/>
      </c>
      <c r="DH502" s="208">
        <f t="shared" si="506"/>
        <v>0</v>
      </c>
      <c r="DI502" s="205" t="e">
        <f t="shared" si="507"/>
        <v>#VALUE!</v>
      </c>
      <c r="DJ502" s="205" t="e">
        <f t="shared" si="508"/>
        <v>#VALUE!</v>
      </c>
      <c r="DK502" s="205" t="e">
        <f t="shared" si="509"/>
        <v>#VALUE!</v>
      </c>
      <c r="DM502" s="208">
        <f t="shared" si="510"/>
        <v>0</v>
      </c>
      <c r="DN502" s="208">
        <f t="shared" si="511"/>
        <v>0</v>
      </c>
      <c r="DO502" s="205">
        <f t="shared" si="512"/>
        <v>75</v>
      </c>
      <c r="DP502" s="205">
        <f t="shared" si="513"/>
        <v>0</v>
      </c>
      <c r="DQ502" s="446" t="e">
        <f t="shared" ca="1" si="514"/>
        <v>#NAME?</v>
      </c>
      <c r="DR502" s="446" t="e">
        <f t="shared" ca="1" si="515"/>
        <v>#NAME?</v>
      </c>
      <c r="DT502" s="208">
        <f t="shared" si="516"/>
        <v>0</v>
      </c>
      <c r="DU502" s="446" t="e">
        <f t="shared" ca="1" si="517"/>
        <v>#NAME?</v>
      </c>
      <c r="DV502" s="446" t="e">
        <f t="shared" ca="1" si="518"/>
        <v>#NAME?</v>
      </c>
    </row>
    <row r="503" spans="1:126" ht="15" customHeight="1" x14ac:dyDescent="0.25">
      <c r="A503" s="448" t="str">
        <f>IFERROR(ROUNDUP(IF(OR(N503="PIPAY450",N503="PIPAY900"),MRIt(J503,M503,V503,N503),IF(N503="PIOGFCPAY450",MAX(60,(0.3*J503)+35),"")),1),"")</f>
        <v/>
      </c>
      <c r="B503" s="413">
        <v>481</v>
      </c>
      <c r="C503" s="414"/>
      <c r="D503" s="449"/>
      <c r="E503" s="416" t="str">
        <f>IF('EXIST IP'!A482="","",'EXIST IP'!A482)</f>
        <v/>
      </c>
      <c r="F503" s="450" t="str">
        <f>IF('EXIST IP'!B482="","",'EXIST IP'!B482)</f>
        <v/>
      </c>
      <c r="G503" s="450" t="str">
        <f>IF('EXIST IP'!C482="","",'EXIST IP'!C482)</f>
        <v/>
      </c>
      <c r="H503" s="418" t="str">
        <f>IF('EXIST IP'!D482="","",'EXIST IP'!D482)</f>
        <v/>
      </c>
      <c r="I503" s="451" t="str">
        <f>IF(BASELINE!D482="","",BASELINE!D482)</f>
        <v/>
      </c>
      <c r="J503" s="420"/>
      <c r="K503" s="421"/>
      <c r="L503" s="422" t="str">
        <f>IF(FINAL!D482=0,"",FINAL!D482)</f>
        <v/>
      </c>
      <c r="M503" s="421"/>
      <c r="N503" s="421"/>
      <c r="O503" s="421"/>
      <c r="P503" s="423" t="str">
        <f t="shared" si="482"/>
        <v/>
      </c>
      <c r="Q503" s="424" t="str">
        <f t="shared" si="483"/>
        <v/>
      </c>
      <c r="R503" s="456"/>
      <c r="S503" s="452" t="str">
        <f t="shared" si="459"/>
        <v/>
      </c>
      <c r="T503" s="427" t="str">
        <f>IF(OR(BASELINE!I482&gt;BASELINE!J482,FINAL!I482&gt;FINAL!J482),"M.D.","")</f>
        <v/>
      </c>
      <c r="U503" s="428" t="str">
        <f t="shared" si="484"/>
        <v/>
      </c>
      <c r="V503" s="429" t="str">
        <f t="shared" si="485"/>
        <v/>
      </c>
      <c r="W503" s="429" t="str">
        <f t="shared" si="486"/>
        <v/>
      </c>
      <c r="X503" s="430" t="str">
        <f t="shared" si="460"/>
        <v/>
      </c>
      <c r="Y503" s="429" t="str">
        <f t="shared" si="461"/>
        <v/>
      </c>
      <c r="Z503" s="429" t="str">
        <f t="shared" si="462"/>
        <v/>
      </c>
      <c r="AA503" s="429" t="str">
        <f t="shared" si="463"/>
        <v/>
      </c>
      <c r="AB503" s="429" t="str">
        <f t="shared" si="464"/>
        <v/>
      </c>
      <c r="AC503" s="429" t="str">
        <f t="shared" si="465"/>
        <v/>
      </c>
      <c r="AD503" s="429" t="str">
        <f t="shared" si="466"/>
        <v/>
      </c>
      <c r="AE503" s="429" t="str">
        <f t="shared" si="487"/>
        <v/>
      </c>
      <c r="AF503" s="429" t="str">
        <f t="shared" si="477"/>
        <v/>
      </c>
      <c r="AG503" s="429" t="str">
        <f t="shared" si="467"/>
        <v/>
      </c>
      <c r="AH503" s="429" t="str">
        <f t="shared" si="468"/>
        <v/>
      </c>
      <c r="AI503" s="431" t="str">
        <f t="shared" si="478"/>
        <v/>
      </c>
      <c r="AJ503" s="429" t="str">
        <f t="shared" si="488"/>
        <v/>
      </c>
      <c r="AK503" s="429" t="str">
        <f t="shared" si="489"/>
        <v/>
      </c>
      <c r="AL503" s="429" t="str">
        <f t="shared" si="490"/>
        <v/>
      </c>
      <c r="AM503" s="429" t="str">
        <f t="shared" si="491"/>
        <v/>
      </c>
      <c r="AN503" s="432"/>
      <c r="AO503" s="432"/>
      <c r="AP503" s="205"/>
      <c r="AQ503" s="205"/>
      <c r="AR503" s="205"/>
      <c r="AS503" s="205"/>
      <c r="AT503" s="205"/>
      <c r="AU503" s="205"/>
      <c r="AV503" s="205"/>
      <c r="AW503" s="205"/>
      <c r="AX503" s="205"/>
      <c r="AY503" s="205"/>
      <c r="AZ503" s="432"/>
      <c r="BU503" s="152">
        <v>481</v>
      </c>
      <c r="BV503" s="433" t="str">
        <f t="shared" si="479"/>
        <v/>
      </c>
      <c r="BW503" s="433" t="str">
        <f t="shared" si="480"/>
        <v/>
      </c>
      <c r="BX503" s="434" t="str">
        <f t="shared" si="481"/>
        <v/>
      </c>
      <c r="BY503" s="205" t="str">
        <f t="shared" si="469"/>
        <v/>
      </c>
      <c r="BZ503" s="205" t="str">
        <f t="shared" si="470"/>
        <v/>
      </c>
      <c r="CA503" s="207" t="str">
        <f t="shared" si="471"/>
        <v/>
      </c>
      <c r="CB503" s="453" t="str">
        <f>IF(BY503="","",COUNTIF(BY$23:BY502,"&lt;1")+1)</f>
        <v/>
      </c>
      <c r="CC503" s="205" t="str">
        <f t="shared" si="472"/>
        <v/>
      </c>
      <c r="CD503" s="436" t="str">
        <f t="shared" si="473"/>
        <v/>
      </c>
      <c r="CE503" s="433" t="str">
        <f t="shared" si="476"/>
        <v/>
      </c>
      <c r="CF503" s="438" t="str">
        <f t="shared" si="474"/>
        <v/>
      </c>
      <c r="CG503" s="433" t="str">
        <f t="shared" si="475"/>
        <v/>
      </c>
      <c r="CH503" s="439"/>
      <c r="CI503" s="205" t="str">
        <f t="shared" si="492"/>
        <v/>
      </c>
      <c r="CJ503" s="205" t="str">
        <f t="shared" si="493"/>
        <v/>
      </c>
      <c r="CK503" s="205" t="str">
        <f>IF(OR(N503="PIPAY450",N503="PIPAY900"),MRIt(J503,M503,V503,N503),IF(N503="OGFConNEW",MRIt(H503,M503,V503,N503),IF(N503="PIOGFCPAY450",MAX(60,(0.3*J503)+35),"")))</f>
        <v/>
      </c>
      <c r="CL503" s="205" t="str">
        <f t="shared" si="494"/>
        <v/>
      </c>
      <c r="CM503" s="208">
        <f t="shared" si="495"/>
        <v>0</v>
      </c>
      <c r="CN503" s="440" t="str">
        <f>IFERROR(IF(N503="60PAY900",ADJ60x(CM503),IF(N503="75PAY450",ADJ75x(CM503),IF(N503="PIPAY900",ADJPoTthick(CM503,CL503),IF(N503="PIPAY450",ADJPoTthin(CM503,CL503),IF(N503="OGFConNEW",ADJPoTogfc(CL503),""))))),"must corr")</f>
        <v/>
      </c>
      <c r="CO503" s="441" t="str">
        <f t="shared" si="496"/>
        <v/>
      </c>
      <c r="CQ503" s="205" t="str">
        <f t="shared" si="497"/>
        <v/>
      </c>
      <c r="CR503" s="205" t="str">
        <f>IF(OR(N503="PIPAY450",N503="PIPAY900",N503="PIOGFCPAY450",N503="75OGFCPAY450"),MRIt(J503,M503,V503,N503),IF(N503="OGFConNEW",MRIt(H503,M503,V503,N503),""))</f>
        <v/>
      </c>
      <c r="CS503" s="205" t="str">
        <f t="shared" si="498"/>
        <v/>
      </c>
      <c r="CT503" s="208" t="str">
        <f t="shared" si="499"/>
        <v/>
      </c>
      <c r="CU503" s="440" t="str">
        <f>IFERROR(IF(N503="60PAY900",ADJ60x(CT503),IF(N503="75PAY450",ADJ75x(CT503),IF(N503="PIPAY900",ADJPoTthick(CT503,CS503),IF(N503="PIPAY450",ADJPoTthin(CT503,CS503),IF(N503="OGFConNEW",ADJPoTogfc(CS503),""))))),"must corr")</f>
        <v/>
      </c>
      <c r="CV503" s="442" t="str">
        <f t="shared" si="500"/>
        <v/>
      </c>
      <c r="CW503" s="443"/>
      <c r="CY503" s="207"/>
      <c r="CZ503" s="444" t="s">
        <v>1876</v>
      </c>
      <c r="DA503" s="445" t="str">
        <f>IFERROR(IF(AZ503=TRUE,corval(CO503,CV503),CO503),CZ503)</f>
        <v/>
      </c>
      <c r="DB503" s="205" t="b">
        <f t="shared" si="501"/>
        <v>0</v>
      </c>
      <c r="DC503" s="205" t="b">
        <f t="shared" si="502"/>
        <v>1</v>
      </c>
      <c r="DD503" s="205" t="b">
        <f t="shared" si="503"/>
        <v>1</v>
      </c>
      <c r="DE503" s="446" t="str">
        <f t="shared" si="504"/>
        <v/>
      </c>
      <c r="DG503" s="208" t="str">
        <f t="shared" si="505"/>
        <v/>
      </c>
      <c r="DH503" s="208">
        <f t="shared" si="506"/>
        <v>0</v>
      </c>
      <c r="DI503" s="205" t="e">
        <f t="shared" si="507"/>
        <v>#VALUE!</v>
      </c>
      <c r="DJ503" s="205" t="e">
        <f t="shared" si="508"/>
        <v>#VALUE!</v>
      </c>
      <c r="DK503" s="205" t="e">
        <f t="shared" si="509"/>
        <v>#VALUE!</v>
      </c>
      <c r="DM503" s="208">
        <f t="shared" si="510"/>
        <v>0</v>
      </c>
      <c r="DN503" s="208">
        <f t="shared" si="511"/>
        <v>0</v>
      </c>
      <c r="DO503" s="205">
        <f t="shared" si="512"/>
        <v>75</v>
      </c>
      <c r="DP503" s="205">
        <f t="shared" si="513"/>
        <v>0</v>
      </c>
      <c r="DQ503" s="446" t="e">
        <f t="shared" ca="1" si="514"/>
        <v>#NAME?</v>
      </c>
      <c r="DR503" s="446" t="e">
        <f t="shared" ca="1" si="515"/>
        <v>#NAME?</v>
      </c>
      <c r="DT503" s="208">
        <f t="shared" si="516"/>
        <v>0</v>
      </c>
      <c r="DU503" s="446" t="e">
        <f t="shared" ca="1" si="517"/>
        <v>#NAME?</v>
      </c>
      <c r="DV503" s="446" t="e">
        <f t="shared" ca="1" si="518"/>
        <v>#NAME?</v>
      </c>
    </row>
    <row r="504" spans="1:126" ht="16.5" thickBot="1" x14ac:dyDescent="0.3">
      <c r="A504" s="448" t="str">
        <f>IFERROR(ROUNDUP(IF(OR(N504="PIPAY450",N504="PIPAY900"),MRIt(J504,M504,V504,N504),IF(N504="PIOGFCPAY450",MAX(60,(0.3*J504)+35),"")),1),"")</f>
        <v/>
      </c>
      <c r="B504" s="413">
        <v>482</v>
      </c>
      <c r="C504" s="414"/>
      <c r="D504" s="449"/>
      <c r="E504" s="457" t="str">
        <f>IF('EXIST IP'!A483="","",'EXIST IP'!A483)</f>
        <v/>
      </c>
      <c r="F504" s="458" t="str">
        <f>IF('EXIST IP'!B483="","",'EXIST IP'!B483)</f>
        <v/>
      </c>
      <c r="G504" s="458" t="str">
        <f>IF('EXIST IP'!C483="","",'EXIST IP'!C483)</f>
        <v/>
      </c>
      <c r="H504" s="459" t="str">
        <f>IF('EXIST IP'!D483="","",'EXIST IP'!D483)</f>
        <v/>
      </c>
      <c r="I504" s="460" t="str">
        <f>IF(BASELINE!D483="","",BASELINE!D483)</f>
        <v/>
      </c>
      <c r="J504" s="420"/>
      <c r="K504" s="421"/>
      <c r="L504" s="422" t="str">
        <f>IF(FINAL!D483=0,"",FINAL!D483)</f>
        <v/>
      </c>
      <c r="M504" s="421"/>
      <c r="N504" s="421"/>
      <c r="O504" s="421"/>
      <c r="P504" s="423" t="str">
        <f t="shared" si="482"/>
        <v/>
      </c>
      <c r="Q504" s="424" t="str">
        <f t="shared" si="483"/>
        <v/>
      </c>
      <c r="R504" s="456"/>
      <c r="S504" s="452" t="str">
        <f t="shared" si="459"/>
        <v/>
      </c>
      <c r="T504" s="427" t="str">
        <f>IF(OR(BASELINE!I483&gt;BASELINE!J483,FINAL!I483&gt;FINAL!J483),"M.D.","")</f>
        <v/>
      </c>
      <c r="U504" s="428" t="str">
        <f t="shared" si="484"/>
        <v/>
      </c>
      <c r="V504" s="429" t="str">
        <f t="shared" si="485"/>
        <v/>
      </c>
      <c r="W504" s="429" t="str">
        <f t="shared" si="486"/>
        <v/>
      </c>
      <c r="X504" s="430" t="str">
        <f t="shared" si="460"/>
        <v/>
      </c>
      <c r="Y504" s="429" t="str">
        <f t="shared" si="461"/>
        <v/>
      </c>
      <c r="Z504" s="429" t="str">
        <f t="shared" si="462"/>
        <v/>
      </c>
      <c r="AA504" s="429" t="str">
        <f t="shared" si="463"/>
        <v/>
      </c>
      <c r="AB504" s="429" t="str">
        <f t="shared" si="464"/>
        <v/>
      </c>
      <c r="AC504" s="429" t="str">
        <f t="shared" si="465"/>
        <v/>
      </c>
      <c r="AD504" s="429" t="str">
        <f t="shared" si="466"/>
        <v/>
      </c>
      <c r="AE504" s="429" t="str">
        <f t="shared" si="487"/>
        <v/>
      </c>
      <c r="AF504" s="429" t="str">
        <f t="shared" si="477"/>
        <v/>
      </c>
      <c r="AG504" s="429" t="str">
        <f t="shared" si="467"/>
        <v/>
      </c>
      <c r="AH504" s="429" t="str">
        <f t="shared" si="468"/>
        <v/>
      </c>
      <c r="AI504" s="431" t="str">
        <f t="shared" si="478"/>
        <v/>
      </c>
      <c r="AJ504" s="429" t="str">
        <f t="shared" si="488"/>
        <v/>
      </c>
      <c r="AK504" s="429" t="str">
        <f t="shared" si="489"/>
        <v/>
      </c>
      <c r="AL504" s="429" t="str">
        <f t="shared" si="490"/>
        <v/>
      </c>
      <c r="AM504" s="429" t="str">
        <f t="shared" si="491"/>
        <v/>
      </c>
      <c r="AN504" s="432"/>
      <c r="AO504" s="432"/>
      <c r="AP504" s="205"/>
      <c r="AQ504" s="205"/>
      <c r="AR504" s="205"/>
      <c r="AS504" s="205"/>
      <c r="AT504" s="205"/>
      <c r="AU504" s="205"/>
      <c r="AV504" s="205"/>
      <c r="AW504" s="205"/>
      <c r="AX504" s="205"/>
      <c r="AY504" s="205"/>
      <c r="AZ504" s="432"/>
      <c r="BU504" s="152">
        <v>482</v>
      </c>
      <c r="BV504" s="433" t="str">
        <f t="shared" si="479"/>
        <v/>
      </c>
      <c r="BW504" s="433" t="str">
        <f t="shared" si="480"/>
        <v/>
      </c>
      <c r="BX504" s="434" t="str">
        <f t="shared" si="481"/>
        <v/>
      </c>
      <c r="BY504" s="205" t="str">
        <f t="shared" si="469"/>
        <v/>
      </c>
      <c r="BZ504" s="205" t="str">
        <f t="shared" si="470"/>
        <v/>
      </c>
      <c r="CA504" s="207" t="str">
        <f t="shared" si="471"/>
        <v/>
      </c>
      <c r="CB504" s="453" t="str">
        <f>IF(BY504="","",COUNTIF(BY$23:BY503,"&lt;1")+1)</f>
        <v/>
      </c>
      <c r="CC504" s="205" t="str">
        <f t="shared" si="472"/>
        <v/>
      </c>
      <c r="CD504" s="436" t="str">
        <f t="shared" si="473"/>
        <v/>
      </c>
      <c r="CE504" s="433" t="str">
        <f t="shared" si="476"/>
        <v/>
      </c>
      <c r="CF504" s="438" t="str">
        <f t="shared" si="474"/>
        <v/>
      </c>
      <c r="CG504" s="433" t="str">
        <f t="shared" si="475"/>
        <v/>
      </c>
      <c r="CH504" s="439"/>
      <c r="CI504" s="205" t="str">
        <f t="shared" si="492"/>
        <v/>
      </c>
      <c r="CJ504" s="205" t="str">
        <f t="shared" si="493"/>
        <v/>
      </c>
      <c r="CK504" s="205" t="str">
        <f>IF(OR(N504="PIPAY450",N504="PIPAY900"),MRIt(J504,M504,V504,N504),IF(N504="OGFConNEW",MRIt(H504,M504,V504,N504),IF(N504="PIOGFCPAY450",MAX(60,(0.3*J504)+35),"")))</f>
        <v/>
      </c>
      <c r="CL504" s="205" t="str">
        <f t="shared" si="494"/>
        <v/>
      </c>
      <c r="CM504" s="208">
        <f t="shared" si="495"/>
        <v>0</v>
      </c>
      <c r="CN504" s="440" t="str">
        <f>IFERROR(IF(N504="60PAY900",ADJ60x(CM504),IF(N504="75PAY450",ADJ75x(CM504),IF(N504="PIPAY900",ADJPoTthick(CM504,CL504),IF(N504="PIPAY450",ADJPoTthin(CM504,CL504),IF(N504="OGFConNEW",ADJPoTogfc(CL504),""))))),"must corr")</f>
        <v/>
      </c>
      <c r="CO504" s="441" t="str">
        <f t="shared" si="496"/>
        <v/>
      </c>
      <c r="CQ504" s="205" t="str">
        <f t="shared" si="497"/>
        <v/>
      </c>
      <c r="CR504" s="205" t="str">
        <f>IF(OR(N504="PIPAY450",N504="PIPAY900",N504="PIOGFCPAY450",N504="75OGFCPAY450"),MRIt(J504,M504,V504,N504),IF(N504="OGFConNEW",MRIt(H504,M504,V504,N504),""))</f>
        <v/>
      </c>
      <c r="CS504" s="205" t="str">
        <f t="shared" si="498"/>
        <v/>
      </c>
      <c r="CT504" s="208" t="str">
        <f t="shared" si="499"/>
        <v/>
      </c>
      <c r="CU504" s="440" t="str">
        <f>IFERROR(IF(N504="60PAY900",ADJ60x(CT504),IF(N504="75PAY450",ADJ75x(CT504),IF(N504="PIPAY900",ADJPoTthick(CT504,CS504),IF(N504="PIPAY450",ADJPoTthin(CT504,CS504),IF(N504="OGFConNEW",ADJPoTogfc(CS504),""))))),"must corr")</f>
        <v/>
      </c>
      <c r="CV504" s="442" t="str">
        <f t="shared" si="500"/>
        <v/>
      </c>
      <c r="CW504" s="443"/>
      <c r="CY504" s="207"/>
      <c r="CZ504" s="444" t="s">
        <v>1876</v>
      </c>
      <c r="DA504" s="445" t="str">
        <f>IFERROR(IF(AZ504=TRUE,corval(CO504,CV504),CO504),CZ504)</f>
        <v/>
      </c>
      <c r="DB504" s="205" t="b">
        <f t="shared" si="501"/>
        <v>0</v>
      </c>
      <c r="DC504" s="205" t="b">
        <f t="shared" si="502"/>
        <v>1</v>
      </c>
      <c r="DD504" s="205" t="b">
        <f t="shared" si="503"/>
        <v>1</v>
      </c>
      <c r="DE504" s="446" t="str">
        <f t="shared" si="504"/>
        <v/>
      </c>
      <c r="DG504" s="208" t="str">
        <f t="shared" si="505"/>
        <v/>
      </c>
      <c r="DH504" s="208">
        <f t="shared" si="506"/>
        <v>0</v>
      </c>
      <c r="DI504" s="205" t="e">
        <f t="shared" si="507"/>
        <v>#VALUE!</v>
      </c>
      <c r="DJ504" s="205" t="e">
        <f t="shared" si="508"/>
        <v>#VALUE!</v>
      </c>
      <c r="DK504" s="205" t="e">
        <f t="shared" si="509"/>
        <v>#VALUE!</v>
      </c>
      <c r="DM504" s="208">
        <f t="shared" si="510"/>
        <v>0</v>
      </c>
      <c r="DN504" s="208">
        <f t="shared" si="511"/>
        <v>0</v>
      </c>
      <c r="DO504" s="205">
        <f t="shared" si="512"/>
        <v>75</v>
      </c>
      <c r="DP504" s="205">
        <f t="shared" si="513"/>
        <v>0</v>
      </c>
      <c r="DQ504" s="446" t="e">
        <f t="shared" ca="1" si="514"/>
        <v>#NAME?</v>
      </c>
      <c r="DR504" s="446" t="e">
        <f t="shared" ca="1" si="515"/>
        <v>#NAME?</v>
      </c>
      <c r="DT504" s="208">
        <f t="shared" si="516"/>
        <v>0</v>
      </c>
      <c r="DU504" s="446" t="e">
        <f t="shared" ca="1" si="517"/>
        <v>#NAME?</v>
      </c>
      <c r="DV504" s="446" t="e">
        <f t="shared" ca="1" si="518"/>
        <v>#NAME?</v>
      </c>
    </row>
    <row r="505" spans="1:126" ht="15.75" x14ac:dyDescent="0.25">
      <c r="A505" s="448" t="str">
        <f>IFERROR(ROUNDUP(IF(OR(N505="PIPAY450",N505="PIPAY900"),MRIt(J505,M505,V505,N505),IF(N505="PIOGFCPAY450",MAX(60,(0.3*J505)+35),"")),1),"")</f>
        <v/>
      </c>
      <c r="B505" s="413">
        <v>483</v>
      </c>
      <c r="C505" s="414"/>
      <c r="D505" s="449"/>
      <c r="E505" s="416" t="str">
        <f>IF('EXIST IP'!A484="","",'EXIST IP'!A484)</f>
        <v/>
      </c>
      <c r="F505" s="450" t="str">
        <f>IF('EXIST IP'!B484="","",'EXIST IP'!B484)</f>
        <v/>
      </c>
      <c r="G505" s="450" t="str">
        <f>IF('EXIST IP'!C484="","",'EXIST IP'!C484)</f>
        <v/>
      </c>
      <c r="H505" s="418" t="str">
        <f>IF('EXIST IP'!D484="","",'EXIST IP'!D484)</f>
        <v/>
      </c>
      <c r="I505" s="451" t="str">
        <f>IF(BASELINE!D484="","",BASELINE!D484)</f>
        <v/>
      </c>
      <c r="J505" s="420"/>
      <c r="K505" s="421"/>
      <c r="L505" s="422" t="str">
        <f>IF(FINAL!D484=0,"",FINAL!D484)</f>
        <v/>
      </c>
      <c r="M505" s="421"/>
      <c r="N505" s="421"/>
      <c r="O505" s="421"/>
      <c r="P505" s="423" t="str">
        <f t="shared" si="482"/>
        <v/>
      </c>
      <c r="Q505" s="424" t="str">
        <f t="shared" si="483"/>
        <v/>
      </c>
      <c r="R505" s="456"/>
      <c r="S505" s="452" t="str">
        <f t="shared" si="459"/>
        <v/>
      </c>
      <c r="T505" s="427" t="str">
        <f>IF(OR(BASELINE!I484&gt;BASELINE!J484,FINAL!I484&gt;FINAL!J484),"M.D.","")</f>
        <v/>
      </c>
      <c r="U505" s="428" t="str">
        <f t="shared" si="484"/>
        <v/>
      </c>
      <c r="V505" s="429" t="str">
        <f t="shared" si="485"/>
        <v/>
      </c>
      <c r="W505" s="429" t="str">
        <f t="shared" si="486"/>
        <v/>
      </c>
      <c r="X505" s="430" t="str">
        <f t="shared" si="460"/>
        <v/>
      </c>
      <c r="Y505" s="429" t="str">
        <f t="shared" si="461"/>
        <v/>
      </c>
      <c r="Z505" s="429" t="str">
        <f t="shared" si="462"/>
        <v/>
      </c>
      <c r="AA505" s="429" t="str">
        <f t="shared" si="463"/>
        <v/>
      </c>
      <c r="AB505" s="429" t="str">
        <f t="shared" si="464"/>
        <v/>
      </c>
      <c r="AC505" s="429" t="str">
        <f t="shared" si="465"/>
        <v/>
      </c>
      <c r="AD505" s="429" t="str">
        <f t="shared" si="466"/>
        <v/>
      </c>
      <c r="AE505" s="429" t="str">
        <f t="shared" si="487"/>
        <v/>
      </c>
      <c r="AF505" s="429" t="str">
        <f t="shared" si="477"/>
        <v/>
      </c>
      <c r="AG505" s="429" t="str">
        <f t="shared" si="467"/>
        <v/>
      </c>
      <c r="AH505" s="429" t="str">
        <f t="shared" si="468"/>
        <v/>
      </c>
      <c r="AI505" s="431" t="str">
        <f t="shared" si="478"/>
        <v/>
      </c>
      <c r="AJ505" s="429" t="str">
        <f t="shared" si="488"/>
        <v/>
      </c>
      <c r="AK505" s="429" t="str">
        <f t="shared" si="489"/>
        <v/>
      </c>
      <c r="AL505" s="429" t="str">
        <f t="shared" si="490"/>
        <v/>
      </c>
      <c r="AM505" s="429" t="str">
        <f t="shared" si="491"/>
        <v/>
      </c>
      <c r="AN505" s="432"/>
      <c r="AO505" s="432"/>
      <c r="AP505" s="205"/>
      <c r="AQ505" s="205"/>
      <c r="AR505" s="205"/>
      <c r="AS505" s="205"/>
      <c r="AT505" s="205"/>
      <c r="AU505" s="205"/>
      <c r="AV505" s="205"/>
      <c r="AW505" s="205"/>
      <c r="AX505" s="205"/>
      <c r="AY505" s="205"/>
      <c r="AZ505" s="432"/>
      <c r="BU505" s="152">
        <v>483</v>
      </c>
      <c r="BV505" s="433" t="str">
        <f t="shared" si="479"/>
        <v/>
      </c>
      <c r="BW505" s="433" t="str">
        <f t="shared" si="480"/>
        <v/>
      </c>
      <c r="BX505" s="434" t="str">
        <f t="shared" si="481"/>
        <v/>
      </c>
      <c r="BY505" s="205" t="str">
        <f t="shared" si="469"/>
        <v/>
      </c>
      <c r="BZ505" s="205" t="str">
        <f t="shared" si="470"/>
        <v/>
      </c>
      <c r="CA505" s="207" t="str">
        <f t="shared" si="471"/>
        <v/>
      </c>
      <c r="CB505" s="453" t="str">
        <f>IF(BY505="","",COUNTIF(BY$23:BY504,"&lt;1")+1)</f>
        <v/>
      </c>
      <c r="CC505" s="205" t="str">
        <f t="shared" si="472"/>
        <v/>
      </c>
      <c r="CD505" s="436" t="str">
        <f t="shared" si="473"/>
        <v/>
      </c>
      <c r="CE505" s="433" t="str">
        <f t="shared" si="476"/>
        <v/>
      </c>
      <c r="CF505" s="438" t="str">
        <f t="shared" si="474"/>
        <v/>
      </c>
      <c r="CG505" s="433" t="str">
        <f t="shared" si="475"/>
        <v/>
      </c>
      <c r="CH505" s="439"/>
      <c r="CI505" s="205" t="str">
        <f t="shared" si="492"/>
        <v/>
      </c>
      <c r="CJ505" s="205" t="str">
        <f t="shared" si="493"/>
        <v/>
      </c>
      <c r="CK505" s="205" t="str">
        <f>IF(OR(N505="PIPAY450",N505="PIPAY900"),MRIt(J505,M505,V505,N505),IF(N505="OGFConNEW",MRIt(H505,M505,V505,N505),IF(N505="PIOGFCPAY450",MAX(60,(0.3*J505)+35),"")))</f>
        <v/>
      </c>
      <c r="CL505" s="205" t="str">
        <f t="shared" si="494"/>
        <v/>
      </c>
      <c r="CM505" s="208">
        <f t="shared" si="495"/>
        <v>0</v>
      </c>
      <c r="CN505" s="440" t="str">
        <f>IFERROR(IF(N505="60PAY900",ADJ60x(CM505),IF(N505="75PAY450",ADJ75x(CM505),IF(N505="PIPAY900",ADJPoTthick(CM505,CL505),IF(N505="PIPAY450",ADJPoTthin(CM505,CL505),IF(N505="OGFConNEW",ADJPoTogfc(CL505),""))))),"must corr")</f>
        <v/>
      </c>
      <c r="CO505" s="441" t="str">
        <f t="shared" si="496"/>
        <v/>
      </c>
      <c r="CQ505" s="205" t="str">
        <f t="shared" si="497"/>
        <v/>
      </c>
      <c r="CR505" s="205" t="str">
        <f>IF(OR(N505="PIPAY450",N505="PIPAY900",N505="PIOGFCPAY450",N505="75OGFCPAY450"),MRIt(J505,M505,V505,N505),IF(N505="OGFConNEW",MRIt(H505,M505,V505,N505),""))</f>
        <v/>
      </c>
      <c r="CS505" s="205" t="str">
        <f t="shared" si="498"/>
        <v/>
      </c>
      <c r="CT505" s="208" t="str">
        <f t="shared" si="499"/>
        <v/>
      </c>
      <c r="CU505" s="440" t="str">
        <f>IFERROR(IF(N505="60PAY900",ADJ60x(CT505),IF(N505="75PAY450",ADJ75x(CT505),IF(N505="PIPAY900",ADJPoTthick(CT505,CS505),IF(N505="PIPAY450",ADJPoTthin(CT505,CS505),IF(N505="OGFConNEW",ADJPoTogfc(CS505),""))))),"must corr")</f>
        <v/>
      </c>
      <c r="CV505" s="442" t="str">
        <f t="shared" si="500"/>
        <v/>
      </c>
      <c r="CW505" s="443"/>
      <c r="CY505" s="207"/>
      <c r="CZ505" s="444" t="s">
        <v>1876</v>
      </c>
      <c r="DA505" s="445" t="str">
        <f>IFERROR(IF(AZ505=TRUE,corval(CO505,CV505),CO505),CZ505)</f>
        <v/>
      </c>
      <c r="DB505" s="205" t="b">
        <f t="shared" si="501"/>
        <v>0</v>
      </c>
      <c r="DC505" s="205" t="b">
        <f t="shared" si="502"/>
        <v>1</v>
      </c>
      <c r="DD505" s="205" t="b">
        <f t="shared" si="503"/>
        <v>1</v>
      </c>
      <c r="DE505" s="446" t="str">
        <f t="shared" si="504"/>
        <v/>
      </c>
      <c r="DG505" s="208" t="str">
        <f t="shared" si="505"/>
        <v/>
      </c>
      <c r="DH505" s="208">
        <f t="shared" si="506"/>
        <v>0</v>
      </c>
      <c r="DI505" s="205" t="e">
        <f t="shared" si="507"/>
        <v>#VALUE!</v>
      </c>
      <c r="DJ505" s="205" t="e">
        <f t="shared" si="508"/>
        <v>#VALUE!</v>
      </c>
      <c r="DK505" s="205" t="e">
        <f t="shared" si="509"/>
        <v>#VALUE!</v>
      </c>
      <c r="DM505" s="208">
        <f t="shared" si="510"/>
        <v>0</v>
      </c>
      <c r="DN505" s="208">
        <f t="shared" si="511"/>
        <v>0</v>
      </c>
      <c r="DO505" s="205">
        <f t="shared" si="512"/>
        <v>75</v>
      </c>
      <c r="DP505" s="205">
        <f t="shared" si="513"/>
        <v>0</v>
      </c>
      <c r="DQ505" s="446" t="e">
        <f t="shared" ca="1" si="514"/>
        <v>#NAME?</v>
      </c>
      <c r="DR505" s="446" t="e">
        <f t="shared" ca="1" si="515"/>
        <v>#NAME?</v>
      </c>
      <c r="DT505" s="208">
        <f t="shared" si="516"/>
        <v>0</v>
      </c>
      <c r="DU505" s="446" t="e">
        <f t="shared" ca="1" si="517"/>
        <v>#NAME?</v>
      </c>
      <c r="DV505" s="446" t="e">
        <f t="shared" ca="1" si="518"/>
        <v>#NAME?</v>
      </c>
    </row>
    <row r="506" spans="1:126" ht="15.75" customHeight="1" thickBot="1" x14ac:dyDescent="0.3">
      <c r="A506" s="448" t="str">
        <f>IFERROR(ROUNDUP(IF(OR(N506="PIPAY450",N506="PIPAY900"),MRIt(J506,M506,V506,N506),IF(N506="PIOGFCPAY450",MAX(60,(0.3*J506)+35),"")),1),"")</f>
        <v/>
      </c>
      <c r="B506" s="413">
        <v>484</v>
      </c>
      <c r="C506" s="414"/>
      <c r="D506" s="449"/>
      <c r="E506" s="457" t="str">
        <f>IF('EXIST IP'!A485="","",'EXIST IP'!A485)</f>
        <v/>
      </c>
      <c r="F506" s="458" t="str">
        <f>IF('EXIST IP'!B485="","",'EXIST IP'!B485)</f>
        <v/>
      </c>
      <c r="G506" s="458" t="str">
        <f>IF('EXIST IP'!C485="","",'EXIST IP'!C485)</f>
        <v/>
      </c>
      <c r="H506" s="459" t="str">
        <f>IF('EXIST IP'!D485="","",'EXIST IP'!D485)</f>
        <v/>
      </c>
      <c r="I506" s="460" t="str">
        <f>IF(BASELINE!D485="","",BASELINE!D485)</f>
        <v/>
      </c>
      <c r="J506" s="420"/>
      <c r="K506" s="421"/>
      <c r="L506" s="422" t="str">
        <f>IF(FINAL!D485=0,"",FINAL!D485)</f>
        <v/>
      </c>
      <c r="M506" s="421"/>
      <c r="N506" s="421"/>
      <c r="O506" s="421"/>
      <c r="P506" s="423" t="str">
        <f t="shared" si="482"/>
        <v/>
      </c>
      <c r="Q506" s="424" t="str">
        <f t="shared" si="483"/>
        <v/>
      </c>
      <c r="R506" s="456"/>
      <c r="S506" s="452" t="str">
        <f t="shared" si="459"/>
        <v/>
      </c>
      <c r="T506" s="427" t="str">
        <f>IF(OR(BASELINE!I485&gt;BASELINE!J485,FINAL!I485&gt;FINAL!J485),"M.D.","")</f>
        <v/>
      </c>
      <c r="U506" s="428" t="str">
        <f t="shared" si="484"/>
        <v/>
      </c>
      <c r="V506" s="429" t="str">
        <f t="shared" si="485"/>
        <v/>
      </c>
      <c r="W506" s="429" t="str">
        <f t="shared" si="486"/>
        <v/>
      </c>
      <c r="X506" s="430" t="str">
        <f t="shared" si="460"/>
        <v/>
      </c>
      <c r="Y506" s="429" t="str">
        <f t="shared" si="461"/>
        <v/>
      </c>
      <c r="Z506" s="429" t="str">
        <f t="shared" si="462"/>
        <v/>
      </c>
      <c r="AA506" s="429" t="str">
        <f t="shared" si="463"/>
        <v/>
      </c>
      <c r="AB506" s="429" t="str">
        <f t="shared" si="464"/>
        <v/>
      </c>
      <c r="AC506" s="429" t="str">
        <f t="shared" si="465"/>
        <v/>
      </c>
      <c r="AD506" s="429" t="str">
        <f t="shared" si="466"/>
        <v/>
      </c>
      <c r="AE506" s="429" t="str">
        <f t="shared" si="487"/>
        <v/>
      </c>
      <c r="AF506" s="429" t="str">
        <f t="shared" si="477"/>
        <v/>
      </c>
      <c r="AG506" s="429" t="str">
        <f t="shared" si="467"/>
        <v/>
      </c>
      <c r="AH506" s="429" t="str">
        <f t="shared" si="468"/>
        <v/>
      </c>
      <c r="AI506" s="431" t="str">
        <f t="shared" si="478"/>
        <v/>
      </c>
      <c r="AJ506" s="429" t="str">
        <f t="shared" si="488"/>
        <v/>
      </c>
      <c r="AK506" s="429" t="str">
        <f t="shared" si="489"/>
        <v/>
      </c>
      <c r="AL506" s="429" t="str">
        <f t="shared" si="490"/>
        <v/>
      </c>
      <c r="AM506" s="429" t="str">
        <f t="shared" si="491"/>
        <v/>
      </c>
      <c r="AN506" s="432"/>
      <c r="AO506" s="432"/>
      <c r="AP506" s="205"/>
      <c r="AQ506" s="205"/>
      <c r="AR506" s="205"/>
      <c r="AS506" s="205"/>
      <c r="AT506" s="205"/>
      <c r="AU506" s="205"/>
      <c r="AV506" s="205"/>
      <c r="AW506" s="205"/>
      <c r="AX506" s="205"/>
      <c r="AY506" s="205"/>
      <c r="AZ506" s="432"/>
      <c r="BU506" s="152">
        <v>484</v>
      </c>
      <c r="BV506" s="433" t="str">
        <f t="shared" si="479"/>
        <v/>
      </c>
      <c r="BW506" s="433" t="str">
        <f t="shared" si="480"/>
        <v/>
      </c>
      <c r="BX506" s="434" t="str">
        <f t="shared" si="481"/>
        <v/>
      </c>
      <c r="BY506" s="205" t="str">
        <f t="shared" si="469"/>
        <v/>
      </c>
      <c r="BZ506" s="205" t="str">
        <f t="shared" si="470"/>
        <v/>
      </c>
      <c r="CA506" s="207" t="str">
        <f t="shared" si="471"/>
        <v/>
      </c>
      <c r="CB506" s="453" t="str">
        <f>IF(BY506="","",COUNTIF(BY$23:BY505,"&lt;1")+1)</f>
        <v/>
      </c>
      <c r="CC506" s="205" t="str">
        <f t="shared" si="472"/>
        <v/>
      </c>
      <c r="CD506" s="436" t="str">
        <f t="shared" si="473"/>
        <v/>
      </c>
      <c r="CE506" s="433" t="str">
        <f t="shared" si="476"/>
        <v/>
      </c>
      <c r="CF506" s="438" t="str">
        <f t="shared" si="474"/>
        <v/>
      </c>
      <c r="CG506" s="433" t="str">
        <f t="shared" si="475"/>
        <v/>
      </c>
      <c r="CH506" s="439"/>
      <c r="CI506" s="205" t="str">
        <f t="shared" si="492"/>
        <v/>
      </c>
      <c r="CJ506" s="205" t="str">
        <f t="shared" si="493"/>
        <v/>
      </c>
      <c r="CK506" s="205" t="str">
        <f>IF(OR(N506="PIPAY450",N506="PIPAY900"),MRIt(J506,M506,V506,N506),IF(N506="OGFConNEW",MRIt(H506,M506,V506,N506),IF(N506="PIOGFCPAY450",MAX(60,(0.3*J506)+35),"")))</f>
        <v/>
      </c>
      <c r="CL506" s="205" t="str">
        <f t="shared" si="494"/>
        <v/>
      </c>
      <c r="CM506" s="208">
        <f t="shared" si="495"/>
        <v>0</v>
      </c>
      <c r="CN506" s="440" t="str">
        <f>IFERROR(IF(N506="60PAY900",ADJ60x(CM506),IF(N506="75PAY450",ADJ75x(CM506),IF(N506="PIPAY900",ADJPoTthick(CM506,CL506),IF(N506="PIPAY450",ADJPoTthin(CM506,CL506),IF(N506="OGFConNEW",ADJPoTogfc(CL506),""))))),"must corr")</f>
        <v/>
      </c>
      <c r="CO506" s="441" t="str">
        <f t="shared" si="496"/>
        <v/>
      </c>
      <c r="CQ506" s="205" t="str">
        <f t="shared" si="497"/>
        <v/>
      </c>
      <c r="CR506" s="205" t="str">
        <f>IF(OR(N506="PIPAY450",N506="PIPAY900",N506="PIOGFCPAY450",N506="75OGFCPAY450"),MRIt(J506,M506,V506,N506),IF(N506="OGFConNEW",MRIt(H506,M506,V506,N506),""))</f>
        <v/>
      </c>
      <c r="CS506" s="205" t="str">
        <f t="shared" si="498"/>
        <v/>
      </c>
      <c r="CT506" s="208" t="str">
        <f t="shared" si="499"/>
        <v/>
      </c>
      <c r="CU506" s="440" t="str">
        <f>IFERROR(IF(N506="60PAY900",ADJ60x(CT506),IF(N506="75PAY450",ADJ75x(CT506),IF(N506="PIPAY900",ADJPoTthick(CT506,CS506),IF(N506="PIPAY450",ADJPoTthin(CT506,CS506),IF(N506="OGFConNEW",ADJPoTogfc(CS506),""))))),"must corr")</f>
        <v/>
      </c>
      <c r="CV506" s="442" t="str">
        <f t="shared" si="500"/>
        <v/>
      </c>
      <c r="CW506" s="443"/>
      <c r="CY506" s="207"/>
      <c r="CZ506" s="444" t="s">
        <v>1876</v>
      </c>
      <c r="DA506" s="445" t="str">
        <f>IFERROR(IF(AZ506=TRUE,corval(CO506,CV506),CO506),CZ506)</f>
        <v/>
      </c>
      <c r="DB506" s="205" t="b">
        <f t="shared" si="501"/>
        <v>0</v>
      </c>
      <c r="DC506" s="205" t="b">
        <f t="shared" si="502"/>
        <v>1</v>
      </c>
      <c r="DD506" s="205" t="b">
        <f t="shared" si="503"/>
        <v>1</v>
      </c>
      <c r="DE506" s="446" t="str">
        <f t="shared" si="504"/>
        <v/>
      </c>
      <c r="DG506" s="208" t="str">
        <f t="shared" si="505"/>
        <v/>
      </c>
      <c r="DH506" s="208">
        <f t="shared" si="506"/>
        <v>0</v>
      </c>
      <c r="DI506" s="205" t="e">
        <f t="shared" si="507"/>
        <v>#VALUE!</v>
      </c>
      <c r="DJ506" s="205" t="e">
        <f t="shared" si="508"/>
        <v>#VALUE!</v>
      </c>
      <c r="DK506" s="205" t="e">
        <f t="shared" si="509"/>
        <v>#VALUE!</v>
      </c>
      <c r="DM506" s="208">
        <f t="shared" si="510"/>
        <v>0</v>
      </c>
      <c r="DN506" s="208">
        <f t="shared" si="511"/>
        <v>0</v>
      </c>
      <c r="DO506" s="205">
        <f t="shared" si="512"/>
        <v>75</v>
      </c>
      <c r="DP506" s="205">
        <f t="shared" si="513"/>
        <v>0</v>
      </c>
      <c r="DQ506" s="446" t="e">
        <f t="shared" ca="1" si="514"/>
        <v>#NAME?</v>
      </c>
      <c r="DR506" s="446" t="e">
        <f t="shared" ca="1" si="515"/>
        <v>#NAME?</v>
      </c>
      <c r="DT506" s="208">
        <f t="shared" si="516"/>
        <v>0</v>
      </c>
      <c r="DU506" s="446" t="e">
        <f t="shared" ca="1" si="517"/>
        <v>#NAME?</v>
      </c>
      <c r="DV506" s="446" t="e">
        <f t="shared" ca="1" si="518"/>
        <v>#NAME?</v>
      </c>
    </row>
    <row r="507" spans="1:126" ht="15.75" x14ac:dyDescent="0.25">
      <c r="A507" s="448" t="str">
        <f>IFERROR(ROUNDUP(IF(OR(N507="PIPAY450",N507="PIPAY900"),MRIt(J507,M507,V507,N507),IF(N507="PIOGFCPAY450",MAX(60,(0.3*J507)+35),"")),1),"")</f>
        <v/>
      </c>
      <c r="B507" s="413">
        <v>485</v>
      </c>
      <c r="C507" s="414"/>
      <c r="D507" s="449"/>
      <c r="E507" s="416" t="str">
        <f>IF('EXIST IP'!A486="","",'EXIST IP'!A486)</f>
        <v/>
      </c>
      <c r="F507" s="450" t="str">
        <f>IF('EXIST IP'!B486="","",'EXIST IP'!B486)</f>
        <v/>
      </c>
      <c r="G507" s="450" t="str">
        <f>IF('EXIST IP'!C486="","",'EXIST IP'!C486)</f>
        <v/>
      </c>
      <c r="H507" s="418" t="str">
        <f>IF('EXIST IP'!D486="","",'EXIST IP'!D486)</f>
        <v/>
      </c>
      <c r="I507" s="451" t="str">
        <f>IF(BASELINE!D486="","",BASELINE!D486)</f>
        <v/>
      </c>
      <c r="J507" s="420"/>
      <c r="K507" s="421"/>
      <c r="L507" s="422" t="str">
        <f>IF(FINAL!D486=0,"",FINAL!D486)</f>
        <v/>
      </c>
      <c r="M507" s="421"/>
      <c r="N507" s="421"/>
      <c r="O507" s="421"/>
      <c r="P507" s="423" t="str">
        <f t="shared" si="482"/>
        <v/>
      </c>
      <c r="Q507" s="424" t="str">
        <f t="shared" si="483"/>
        <v/>
      </c>
      <c r="R507" s="456"/>
      <c r="S507" s="452" t="str">
        <f t="shared" si="459"/>
        <v/>
      </c>
      <c r="T507" s="427" t="str">
        <f>IF(OR(BASELINE!I486&gt;BASELINE!J486,FINAL!I486&gt;FINAL!J486),"M.D.","")</f>
        <v/>
      </c>
      <c r="U507" s="428" t="str">
        <f t="shared" si="484"/>
        <v/>
      </c>
      <c r="V507" s="429" t="str">
        <f t="shared" si="485"/>
        <v/>
      </c>
      <c r="W507" s="429" t="str">
        <f t="shared" si="486"/>
        <v/>
      </c>
      <c r="X507" s="430" t="str">
        <f t="shared" si="460"/>
        <v/>
      </c>
      <c r="Y507" s="429" t="str">
        <f t="shared" si="461"/>
        <v/>
      </c>
      <c r="Z507" s="429" t="str">
        <f t="shared" si="462"/>
        <v/>
      </c>
      <c r="AA507" s="429" t="str">
        <f t="shared" si="463"/>
        <v/>
      </c>
      <c r="AB507" s="429" t="str">
        <f t="shared" si="464"/>
        <v/>
      </c>
      <c r="AC507" s="429" t="str">
        <f t="shared" si="465"/>
        <v/>
      </c>
      <c r="AD507" s="429" t="str">
        <f t="shared" si="466"/>
        <v/>
      </c>
      <c r="AE507" s="429" t="str">
        <f t="shared" si="487"/>
        <v/>
      </c>
      <c r="AF507" s="429" t="str">
        <f t="shared" si="477"/>
        <v/>
      </c>
      <c r="AG507" s="429" t="str">
        <f t="shared" si="467"/>
        <v/>
      </c>
      <c r="AH507" s="429" t="str">
        <f t="shared" si="468"/>
        <v/>
      </c>
      <c r="AI507" s="431" t="str">
        <f t="shared" si="478"/>
        <v/>
      </c>
      <c r="AJ507" s="429" t="str">
        <f t="shared" si="488"/>
        <v/>
      </c>
      <c r="AK507" s="429" t="str">
        <f t="shared" si="489"/>
        <v/>
      </c>
      <c r="AL507" s="429" t="str">
        <f t="shared" si="490"/>
        <v/>
      </c>
      <c r="AM507" s="429" t="str">
        <f t="shared" si="491"/>
        <v/>
      </c>
      <c r="AN507" s="432"/>
      <c r="AO507" s="432"/>
      <c r="AP507" s="205"/>
      <c r="AQ507" s="205"/>
      <c r="AR507" s="205"/>
      <c r="AS507" s="205"/>
      <c r="AT507" s="205"/>
      <c r="AU507" s="205"/>
      <c r="AV507" s="205"/>
      <c r="AW507" s="205"/>
      <c r="AX507" s="205"/>
      <c r="AY507" s="205"/>
      <c r="AZ507" s="432"/>
      <c r="BU507" s="152">
        <v>485</v>
      </c>
      <c r="BV507" s="433" t="str">
        <f t="shared" si="479"/>
        <v/>
      </c>
      <c r="BW507" s="433" t="str">
        <f t="shared" si="480"/>
        <v/>
      </c>
      <c r="BX507" s="434" t="str">
        <f t="shared" si="481"/>
        <v/>
      </c>
      <c r="BY507" s="205" t="str">
        <f t="shared" si="469"/>
        <v/>
      </c>
      <c r="BZ507" s="205" t="str">
        <f t="shared" si="470"/>
        <v/>
      </c>
      <c r="CA507" s="207" t="str">
        <f t="shared" si="471"/>
        <v/>
      </c>
      <c r="CB507" s="453" t="str">
        <f>IF(BY507="","",COUNTIF(BY$23:BY506,"&lt;1")+1)</f>
        <v/>
      </c>
      <c r="CC507" s="205" t="str">
        <f t="shared" si="472"/>
        <v/>
      </c>
      <c r="CD507" s="436" t="str">
        <f t="shared" si="473"/>
        <v/>
      </c>
      <c r="CE507" s="433" t="str">
        <f t="shared" si="476"/>
        <v/>
      </c>
      <c r="CF507" s="438" t="str">
        <f t="shared" si="474"/>
        <v/>
      </c>
      <c r="CG507" s="433" t="str">
        <f t="shared" si="475"/>
        <v/>
      </c>
      <c r="CH507" s="439"/>
      <c r="CI507" s="205" t="str">
        <f t="shared" si="492"/>
        <v/>
      </c>
      <c r="CJ507" s="205" t="str">
        <f t="shared" si="493"/>
        <v/>
      </c>
      <c r="CK507" s="205" t="str">
        <f>IF(OR(N507="PIPAY450",N507="PIPAY900"),MRIt(J507,M507,V507,N507),IF(N507="OGFConNEW",MRIt(H507,M507,V507,N507),IF(N507="PIOGFCPAY450",MAX(60,(0.3*J507)+35),"")))</f>
        <v/>
      </c>
      <c r="CL507" s="205" t="str">
        <f t="shared" si="494"/>
        <v/>
      </c>
      <c r="CM507" s="208">
        <f t="shared" si="495"/>
        <v>0</v>
      </c>
      <c r="CN507" s="440" t="str">
        <f>IFERROR(IF(N507="60PAY900",ADJ60x(CM507),IF(N507="75PAY450",ADJ75x(CM507),IF(N507="PIPAY900",ADJPoTthick(CM507,CL507),IF(N507="PIPAY450",ADJPoTthin(CM507,CL507),IF(N507="OGFConNEW",ADJPoTogfc(CL507),""))))),"must corr")</f>
        <v/>
      </c>
      <c r="CO507" s="441" t="str">
        <f t="shared" si="496"/>
        <v/>
      </c>
      <c r="CQ507" s="205" t="str">
        <f t="shared" si="497"/>
        <v/>
      </c>
      <c r="CR507" s="205" t="str">
        <f>IF(OR(N507="PIPAY450",N507="PIPAY900",N507="PIOGFCPAY450",N507="75OGFCPAY450"),MRIt(J507,M507,V507,N507),IF(N507="OGFConNEW",MRIt(H507,M507,V507,N507),""))</f>
        <v/>
      </c>
      <c r="CS507" s="205" t="str">
        <f t="shared" si="498"/>
        <v/>
      </c>
      <c r="CT507" s="208" t="str">
        <f t="shared" si="499"/>
        <v/>
      </c>
      <c r="CU507" s="440" t="str">
        <f>IFERROR(IF(N507="60PAY900",ADJ60x(CT507),IF(N507="75PAY450",ADJ75x(CT507),IF(N507="PIPAY900",ADJPoTthick(CT507,CS507),IF(N507="PIPAY450",ADJPoTthin(CT507,CS507),IF(N507="OGFConNEW",ADJPoTogfc(CS507),""))))),"must corr")</f>
        <v/>
      </c>
      <c r="CV507" s="442" t="str">
        <f t="shared" si="500"/>
        <v/>
      </c>
      <c r="CW507" s="443"/>
      <c r="CY507" s="207"/>
      <c r="CZ507" s="444" t="s">
        <v>1876</v>
      </c>
      <c r="DA507" s="445" t="str">
        <f>IFERROR(IF(AZ507=TRUE,corval(CO507,CV507),CO507),CZ507)</f>
        <v/>
      </c>
      <c r="DB507" s="205" t="b">
        <f t="shared" si="501"/>
        <v>0</v>
      </c>
      <c r="DC507" s="205" t="b">
        <f t="shared" si="502"/>
        <v>1</v>
      </c>
      <c r="DD507" s="205" t="b">
        <f t="shared" si="503"/>
        <v>1</v>
      </c>
      <c r="DE507" s="446" t="str">
        <f t="shared" si="504"/>
        <v/>
      </c>
      <c r="DG507" s="208" t="str">
        <f t="shared" si="505"/>
        <v/>
      </c>
      <c r="DH507" s="208">
        <f t="shared" si="506"/>
        <v>0</v>
      </c>
      <c r="DI507" s="205" t="e">
        <f t="shared" si="507"/>
        <v>#VALUE!</v>
      </c>
      <c r="DJ507" s="205" t="e">
        <f t="shared" si="508"/>
        <v>#VALUE!</v>
      </c>
      <c r="DK507" s="205" t="e">
        <f t="shared" si="509"/>
        <v>#VALUE!</v>
      </c>
      <c r="DM507" s="208">
        <f t="shared" si="510"/>
        <v>0</v>
      </c>
      <c r="DN507" s="208">
        <f t="shared" si="511"/>
        <v>0</v>
      </c>
      <c r="DO507" s="205">
        <f t="shared" si="512"/>
        <v>75</v>
      </c>
      <c r="DP507" s="205">
        <f t="shared" si="513"/>
        <v>0</v>
      </c>
      <c r="DQ507" s="446" t="e">
        <f t="shared" ca="1" si="514"/>
        <v>#NAME?</v>
      </c>
      <c r="DR507" s="446" t="e">
        <f t="shared" ca="1" si="515"/>
        <v>#NAME?</v>
      </c>
      <c r="DT507" s="208">
        <f t="shared" si="516"/>
        <v>0</v>
      </c>
      <c r="DU507" s="446" t="e">
        <f t="shared" ca="1" si="517"/>
        <v>#NAME?</v>
      </c>
      <c r="DV507" s="446" t="e">
        <f t="shared" ca="1" si="518"/>
        <v>#NAME?</v>
      </c>
    </row>
    <row r="508" spans="1:126" ht="16.5" thickBot="1" x14ac:dyDescent="0.3">
      <c r="A508" s="448" t="str">
        <f>IFERROR(ROUNDUP(IF(OR(N508="PIPAY450",N508="PIPAY900"),MRIt(J508,M508,V508,N508),IF(N508="PIOGFCPAY450",MAX(60,(0.3*J508)+35),"")),1),"")</f>
        <v/>
      </c>
      <c r="B508" s="413">
        <v>486</v>
      </c>
      <c r="C508" s="414"/>
      <c r="D508" s="449"/>
      <c r="E508" s="457" t="str">
        <f>IF('EXIST IP'!A487="","",'EXIST IP'!A487)</f>
        <v/>
      </c>
      <c r="F508" s="458" t="str">
        <f>IF('EXIST IP'!B487="","",'EXIST IP'!B487)</f>
        <v/>
      </c>
      <c r="G508" s="458" t="str">
        <f>IF('EXIST IP'!C487="","",'EXIST IP'!C487)</f>
        <v/>
      </c>
      <c r="H508" s="459" t="str">
        <f>IF('EXIST IP'!D487="","",'EXIST IP'!D487)</f>
        <v/>
      </c>
      <c r="I508" s="460" t="str">
        <f>IF(BASELINE!D487="","",BASELINE!D487)</f>
        <v/>
      </c>
      <c r="J508" s="420"/>
      <c r="K508" s="421"/>
      <c r="L508" s="422" t="str">
        <f>IF(FINAL!D487=0,"",FINAL!D487)</f>
        <v/>
      </c>
      <c r="M508" s="421"/>
      <c r="N508" s="421"/>
      <c r="O508" s="421"/>
      <c r="P508" s="423" t="str">
        <f t="shared" si="482"/>
        <v/>
      </c>
      <c r="Q508" s="424" t="str">
        <f t="shared" si="483"/>
        <v/>
      </c>
      <c r="R508" s="456"/>
      <c r="S508" s="452" t="str">
        <f t="shared" si="459"/>
        <v/>
      </c>
      <c r="T508" s="427" t="str">
        <f>IF(OR(BASELINE!I487&gt;BASELINE!J487,FINAL!I487&gt;FINAL!J487),"M.D.","")</f>
        <v/>
      </c>
      <c r="U508" s="428" t="str">
        <f t="shared" si="484"/>
        <v/>
      </c>
      <c r="V508" s="429" t="str">
        <f t="shared" si="485"/>
        <v/>
      </c>
      <c r="W508" s="429" t="str">
        <f t="shared" si="486"/>
        <v/>
      </c>
      <c r="X508" s="430" t="str">
        <f t="shared" si="460"/>
        <v/>
      </c>
      <c r="Y508" s="429" t="str">
        <f t="shared" si="461"/>
        <v/>
      </c>
      <c r="Z508" s="429" t="str">
        <f t="shared" si="462"/>
        <v/>
      </c>
      <c r="AA508" s="429" t="str">
        <f t="shared" si="463"/>
        <v/>
      </c>
      <c r="AB508" s="429" t="str">
        <f t="shared" si="464"/>
        <v/>
      </c>
      <c r="AC508" s="429" t="str">
        <f t="shared" si="465"/>
        <v/>
      </c>
      <c r="AD508" s="429" t="str">
        <f t="shared" si="466"/>
        <v/>
      </c>
      <c r="AE508" s="429" t="str">
        <f t="shared" si="487"/>
        <v/>
      </c>
      <c r="AF508" s="429" t="str">
        <f t="shared" si="477"/>
        <v/>
      </c>
      <c r="AG508" s="429" t="str">
        <f t="shared" si="467"/>
        <v/>
      </c>
      <c r="AH508" s="429" t="str">
        <f t="shared" si="468"/>
        <v/>
      </c>
      <c r="AI508" s="431" t="str">
        <f t="shared" si="478"/>
        <v/>
      </c>
      <c r="AJ508" s="429" t="str">
        <f t="shared" si="488"/>
        <v/>
      </c>
      <c r="AK508" s="429" t="str">
        <f t="shared" si="489"/>
        <v/>
      </c>
      <c r="AL508" s="429" t="str">
        <f t="shared" si="490"/>
        <v/>
      </c>
      <c r="AM508" s="429" t="str">
        <f t="shared" si="491"/>
        <v/>
      </c>
      <c r="AN508" s="432"/>
      <c r="AO508" s="432"/>
      <c r="AP508" s="205"/>
      <c r="AQ508" s="205"/>
      <c r="AR508" s="205"/>
      <c r="AS508" s="205"/>
      <c r="AT508" s="205"/>
      <c r="AU508" s="205"/>
      <c r="AV508" s="205"/>
      <c r="AW508" s="205"/>
      <c r="AX508" s="205"/>
      <c r="AY508" s="205"/>
      <c r="AZ508" s="432"/>
      <c r="BU508" s="152">
        <v>486</v>
      </c>
      <c r="BV508" s="433" t="str">
        <f t="shared" si="479"/>
        <v/>
      </c>
      <c r="BW508" s="433" t="str">
        <f t="shared" si="480"/>
        <v/>
      </c>
      <c r="BX508" s="434" t="str">
        <f t="shared" si="481"/>
        <v/>
      </c>
      <c r="BY508" s="205" t="str">
        <f t="shared" si="469"/>
        <v/>
      </c>
      <c r="BZ508" s="205" t="str">
        <f t="shared" si="470"/>
        <v/>
      </c>
      <c r="CA508" s="207" t="str">
        <f t="shared" si="471"/>
        <v/>
      </c>
      <c r="CB508" s="453" t="str">
        <f>IF(BY508="","",COUNTIF(BY$23:BY507,"&lt;1")+1)</f>
        <v/>
      </c>
      <c r="CC508" s="205" t="str">
        <f t="shared" si="472"/>
        <v/>
      </c>
      <c r="CD508" s="436" t="str">
        <f t="shared" si="473"/>
        <v/>
      </c>
      <c r="CE508" s="433" t="str">
        <f t="shared" si="476"/>
        <v/>
      </c>
      <c r="CF508" s="438" t="str">
        <f t="shared" si="474"/>
        <v/>
      </c>
      <c r="CG508" s="433" t="str">
        <f t="shared" si="475"/>
        <v/>
      </c>
      <c r="CH508" s="439"/>
      <c r="CI508" s="205" t="str">
        <f t="shared" si="492"/>
        <v/>
      </c>
      <c r="CJ508" s="205" t="str">
        <f t="shared" si="493"/>
        <v/>
      </c>
      <c r="CK508" s="205" t="str">
        <f>IF(OR(N508="PIPAY450",N508="PIPAY900"),MRIt(J508,M508,V508,N508),IF(N508="OGFConNEW",MRIt(H508,M508,V508,N508),IF(N508="PIOGFCPAY450",MAX(60,(0.3*J508)+35),"")))</f>
        <v/>
      </c>
      <c r="CL508" s="205" t="str">
        <f t="shared" si="494"/>
        <v/>
      </c>
      <c r="CM508" s="208">
        <f t="shared" si="495"/>
        <v>0</v>
      </c>
      <c r="CN508" s="440" t="str">
        <f>IFERROR(IF(N508="60PAY900",ADJ60x(CM508),IF(N508="75PAY450",ADJ75x(CM508),IF(N508="PIPAY900",ADJPoTthick(CM508,CL508),IF(N508="PIPAY450",ADJPoTthin(CM508,CL508),IF(N508="OGFConNEW",ADJPoTogfc(CL508),""))))),"must corr")</f>
        <v/>
      </c>
      <c r="CO508" s="441" t="str">
        <f t="shared" si="496"/>
        <v/>
      </c>
      <c r="CQ508" s="205" t="str">
        <f t="shared" si="497"/>
        <v/>
      </c>
      <c r="CR508" s="205" t="str">
        <f>IF(OR(N508="PIPAY450",N508="PIPAY900",N508="PIOGFCPAY450",N508="75OGFCPAY450"),MRIt(J508,M508,V508,N508),IF(N508="OGFConNEW",MRIt(H508,M508,V508,N508),""))</f>
        <v/>
      </c>
      <c r="CS508" s="205" t="str">
        <f t="shared" si="498"/>
        <v/>
      </c>
      <c r="CT508" s="208" t="str">
        <f t="shared" si="499"/>
        <v/>
      </c>
      <c r="CU508" s="440" t="str">
        <f>IFERROR(IF(N508="60PAY900",ADJ60x(CT508),IF(N508="75PAY450",ADJ75x(CT508),IF(N508="PIPAY900",ADJPoTthick(CT508,CS508),IF(N508="PIPAY450",ADJPoTthin(CT508,CS508),IF(N508="OGFConNEW",ADJPoTogfc(CS508),""))))),"must corr")</f>
        <v/>
      </c>
      <c r="CV508" s="442" t="str">
        <f t="shared" si="500"/>
        <v/>
      </c>
      <c r="CW508" s="443"/>
      <c r="CY508" s="207"/>
      <c r="CZ508" s="444" t="s">
        <v>1876</v>
      </c>
      <c r="DA508" s="445" t="str">
        <f>IFERROR(IF(AZ508=TRUE,corval(CO508,CV508),CO508),CZ508)</f>
        <v/>
      </c>
      <c r="DB508" s="205" t="b">
        <f t="shared" si="501"/>
        <v>0</v>
      </c>
      <c r="DC508" s="205" t="b">
        <f t="shared" si="502"/>
        <v>1</v>
      </c>
      <c r="DD508" s="205" t="b">
        <f t="shared" si="503"/>
        <v>1</v>
      </c>
      <c r="DE508" s="446" t="str">
        <f t="shared" si="504"/>
        <v/>
      </c>
      <c r="DG508" s="208" t="str">
        <f t="shared" si="505"/>
        <v/>
      </c>
      <c r="DH508" s="208">
        <f t="shared" si="506"/>
        <v>0</v>
      </c>
      <c r="DI508" s="205" t="e">
        <f t="shared" si="507"/>
        <v>#VALUE!</v>
      </c>
      <c r="DJ508" s="205" t="e">
        <f t="shared" si="508"/>
        <v>#VALUE!</v>
      </c>
      <c r="DK508" s="205" t="e">
        <f t="shared" si="509"/>
        <v>#VALUE!</v>
      </c>
      <c r="DM508" s="208">
        <f t="shared" si="510"/>
        <v>0</v>
      </c>
      <c r="DN508" s="208">
        <f t="shared" si="511"/>
        <v>0</v>
      </c>
      <c r="DO508" s="205">
        <f t="shared" si="512"/>
        <v>75</v>
      </c>
      <c r="DP508" s="205">
        <f t="shared" si="513"/>
        <v>0</v>
      </c>
      <c r="DQ508" s="446" t="e">
        <f t="shared" ca="1" si="514"/>
        <v>#NAME?</v>
      </c>
      <c r="DR508" s="446" t="e">
        <f t="shared" ca="1" si="515"/>
        <v>#NAME?</v>
      </c>
      <c r="DT508" s="208">
        <f t="shared" si="516"/>
        <v>0</v>
      </c>
      <c r="DU508" s="446" t="e">
        <f t="shared" ca="1" si="517"/>
        <v>#NAME?</v>
      </c>
      <c r="DV508" s="446" t="e">
        <f t="shared" ca="1" si="518"/>
        <v>#NAME?</v>
      </c>
    </row>
    <row r="509" spans="1:126" ht="15" customHeight="1" x14ac:dyDescent="0.25">
      <c r="A509" s="448" t="str">
        <f>IFERROR(ROUNDUP(IF(OR(N509="PIPAY450",N509="PIPAY900"),MRIt(J509,M509,V509,N509),IF(N509="PIOGFCPAY450",MAX(60,(0.3*J509)+35),"")),1),"")</f>
        <v/>
      </c>
      <c r="B509" s="413">
        <v>487</v>
      </c>
      <c r="C509" s="414"/>
      <c r="D509" s="449"/>
      <c r="E509" s="416" t="str">
        <f>IF('EXIST IP'!A488="","",'EXIST IP'!A488)</f>
        <v/>
      </c>
      <c r="F509" s="450" t="str">
        <f>IF('EXIST IP'!B488="","",'EXIST IP'!B488)</f>
        <v/>
      </c>
      <c r="G509" s="450" t="str">
        <f>IF('EXIST IP'!C488="","",'EXIST IP'!C488)</f>
        <v/>
      </c>
      <c r="H509" s="418" t="str">
        <f>IF('EXIST IP'!D488="","",'EXIST IP'!D488)</f>
        <v/>
      </c>
      <c r="I509" s="451" t="str">
        <f>IF(BASELINE!D488="","",BASELINE!D488)</f>
        <v/>
      </c>
      <c r="J509" s="420"/>
      <c r="K509" s="421"/>
      <c r="L509" s="422" t="str">
        <f>IF(FINAL!D488=0,"",FINAL!D488)</f>
        <v/>
      </c>
      <c r="M509" s="421"/>
      <c r="N509" s="421"/>
      <c r="O509" s="421"/>
      <c r="P509" s="423" t="str">
        <f t="shared" si="482"/>
        <v/>
      </c>
      <c r="Q509" s="424" t="str">
        <f t="shared" si="483"/>
        <v/>
      </c>
      <c r="R509" s="456"/>
      <c r="S509" s="452" t="str">
        <f t="shared" si="459"/>
        <v/>
      </c>
      <c r="T509" s="427" t="str">
        <f>IF(OR(BASELINE!I488&gt;BASELINE!J488,FINAL!I488&gt;FINAL!J488),"M.D.","")</f>
        <v/>
      </c>
      <c r="U509" s="428" t="str">
        <f t="shared" si="484"/>
        <v/>
      </c>
      <c r="V509" s="429" t="str">
        <f t="shared" si="485"/>
        <v/>
      </c>
      <c r="W509" s="429" t="str">
        <f t="shared" si="486"/>
        <v/>
      </c>
      <c r="X509" s="430" t="str">
        <f t="shared" si="460"/>
        <v/>
      </c>
      <c r="Y509" s="429" t="str">
        <f t="shared" si="461"/>
        <v/>
      </c>
      <c r="Z509" s="429" t="str">
        <f t="shared" si="462"/>
        <v/>
      </c>
      <c r="AA509" s="429" t="str">
        <f t="shared" si="463"/>
        <v/>
      </c>
      <c r="AB509" s="429" t="str">
        <f t="shared" si="464"/>
        <v/>
      </c>
      <c r="AC509" s="429" t="str">
        <f t="shared" si="465"/>
        <v/>
      </c>
      <c r="AD509" s="429" t="str">
        <f t="shared" si="466"/>
        <v/>
      </c>
      <c r="AE509" s="429" t="str">
        <f t="shared" si="487"/>
        <v/>
      </c>
      <c r="AF509" s="429" t="str">
        <f t="shared" si="477"/>
        <v/>
      </c>
      <c r="AG509" s="429" t="str">
        <f t="shared" si="467"/>
        <v/>
      </c>
      <c r="AH509" s="429" t="str">
        <f t="shared" si="468"/>
        <v/>
      </c>
      <c r="AI509" s="431" t="str">
        <f t="shared" si="478"/>
        <v/>
      </c>
      <c r="AJ509" s="429" t="str">
        <f t="shared" si="488"/>
        <v/>
      </c>
      <c r="AK509" s="429" t="str">
        <f t="shared" si="489"/>
        <v/>
      </c>
      <c r="AL509" s="429" t="str">
        <f t="shared" si="490"/>
        <v/>
      </c>
      <c r="AM509" s="429" t="str">
        <f t="shared" si="491"/>
        <v/>
      </c>
      <c r="AN509" s="432"/>
      <c r="AO509" s="432"/>
      <c r="AP509" s="205"/>
      <c r="AQ509" s="205"/>
      <c r="AR509" s="205"/>
      <c r="AS509" s="205"/>
      <c r="AT509" s="205"/>
      <c r="AU509" s="205"/>
      <c r="AV509" s="205"/>
      <c r="AW509" s="205"/>
      <c r="AX509" s="205"/>
      <c r="AY509" s="205"/>
      <c r="AZ509" s="432"/>
      <c r="BU509" s="152">
        <v>487</v>
      </c>
      <c r="BV509" s="433" t="str">
        <f t="shared" si="479"/>
        <v/>
      </c>
      <c r="BW509" s="433" t="str">
        <f t="shared" si="480"/>
        <v/>
      </c>
      <c r="BX509" s="434" t="str">
        <f t="shared" si="481"/>
        <v/>
      </c>
      <c r="BY509" s="205" t="str">
        <f t="shared" si="469"/>
        <v/>
      </c>
      <c r="BZ509" s="205" t="str">
        <f t="shared" si="470"/>
        <v/>
      </c>
      <c r="CA509" s="207" t="str">
        <f t="shared" si="471"/>
        <v/>
      </c>
      <c r="CB509" s="453" t="str">
        <f>IF(BY509="","",COUNTIF(BY$23:BY508,"&lt;1")+1)</f>
        <v/>
      </c>
      <c r="CC509" s="205" t="str">
        <f t="shared" si="472"/>
        <v/>
      </c>
      <c r="CD509" s="436" t="str">
        <f t="shared" si="473"/>
        <v/>
      </c>
      <c r="CE509" s="433" t="str">
        <f t="shared" si="476"/>
        <v/>
      </c>
      <c r="CF509" s="438" t="str">
        <f t="shared" si="474"/>
        <v/>
      </c>
      <c r="CG509" s="433" t="str">
        <f t="shared" si="475"/>
        <v/>
      </c>
      <c r="CH509" s="439"/>
      <c r="CI509" s="205" t="str">
        <f t="shared" si="492"/>
        <v/>
      </c>
      <c r="CJ509" s="205" t="str">
        <f t="shared" si="493"/>
        <v/>
      </c>
      <c r="CK509" s="205" t="str">
        <f>IF(OR(N509="PIPAY450",N509="PIPAY900"),MRIt(J509,M509,V509,N509),IF(N509="OGFConNEW",MRIt(H509,M509,V509,N509),IF(N509="PIOGFCPAY450",MAX(60,(0.3*J509)+35),"")))</f>
        <v/>
      </c>
      <c r="CL509" s="205" t="str">
        <f t="shared" si="494"/>
        <v/>
      </c>
      <c r="CM509" s="208">
        <f t="shared" si="495"/>
        <v>0</v>
      </c>
      <c r="CN509" s="440" t="str">
        <f>IFERROR(IF(N509="60PAY900",ADJ60x(CM509),IF(N509="75PAY450",ADJ75x(CM509),IF(N509="PIPAY900",ADJPoTthick(CM509,CL509),IF(N509="PIPAY450",ADJPoTthin(CM509,CL509),IF(N509="OGFConNEW",ADJPoTogfc(CL509),""))))),"must corr")</f>
        <v/>
      </c>
      <c r="CO509" s="441" t="str">
        <f t="shared" si="496"/>
        <v/>
      </c>
      <c r="CQ509" s="205" t="str">
        <f t="shared" si="497"/>
        <v/>
      </c>
      <c r="CR509" s="205" t="str">
        <f>IF(OR(N509="PIPAY450",N509="PIPAY900",N509="PIOGFCPAY450",N509="75OGFCPAY450"),MRIt(J509,M509,V509,N509),IF(N509="OGFConNEW",MRIt(H509,M509,V509,N509),""))</f>
        <v/>
      </c>
      <c r="CS509" s="205" t="str">
        <f t="shared" si="498"/>
        <v/>
      </c>
      <c r="CT509" s="208" t="str">
        <f t="shared" si="499"/>
        <v/>
      </c>
      <c r="CU509" s="440" t="str">
        <f>IFERROR(IF(N509="60PAY900",ADJ60x(CT509),IF(N509="75PAY450",ADJ75x(CT509),IF(N509="PIPAY900",ADJPoTthick(CT509,CS509),IF(N509="PIPAY450",ADJPoTthin(CT509,CS509),IF(N509="OGFConNEW",ADJPoTogfc(CS509),""))))),"must corr")</f>
        <v/>
      </c>
      <c r="CV509" s="442" t="str">
        <f t="shared" si="500"/>
        <v/>
      </c>
      <c r="CW509" s="443"/>
      <c r="CY509" s="207"/>
      <c r="CZ509" s="444" t="s">
        <v>1876</v>
      </c>
      <c r="DA509" s="445" t="str">
        <f>IFERROR(IF(AZ509=TRUE,corval(CO509,CV509),CO509),CZ509)</f>
        <v/>
      </c>
      <c r="DB509" s="205" t="b">
        <f t="shared" si="501"/>
        <v>0</v>
      </c>
      <c r="DC509" s="205" t="b">
        <f t="shared" si="502"/>
        <v>1</v>
      </c>
      <c r="DD509" s="205" t="b">
        <f t="shared" si="503"/>
        <v>1</v>
      </c>
      <c r="DE509" s="446" t="str">
        <f t="shared" si="504"/>
        <v/>
      </c>
      <c r="DG509" s="208" t="str">
        <f t="shared" si="505"/>
        <v/>
      </c>
      <c r="DH509" s="208">
        <f t="shared" si="506"/>
        <v>0</v>
      </c>
      <c r="DI509" s="205" t="e">
        <f t="shared" si="507"/>
        <v>#VALUE!</v>
      </c>
      <c r="DJ509" s="205" t="e">
        <f t="shared" si="508"/>
        <v>#VALUE!</v>
      </c>
      <c r="DK509" s="205" t="e">
        <f t="shared" si="509"/>
        <v>#VALUE!</v>
      </c>
      <c r="DM509" s="208">
        <f t="shared" si="510"/>
        <v>0</v>
      </c>
      <c r="DN509" s="208">
        <f t="shared" si="511"/>
        <v>0</v>
      </c>
      <c r="DO509" s="205">
        <f t="shared" si="512"/>
        <v>75</v>
      </c>
      <c r="DP509" s="205">
        <f t="shared" si="513"/>
        <v>0</v>
      </c>
      <c r="DQ509" s="446" t="e">
        <f t="shared" ca="1" si="514"/>
        <v>#NAME?</v>
      </c>
      <c r="DR509" s="446" t="e">
        <f t="shared" ca="1" si="515"/>
        <v>#NAME?</v>
      </c>
      <c r="DT509" s="208">
        <f t="shared" si="516"/>
        <v>0</v>
      </c>
      <c r="DU509" s="446" t="e">
        <f t="shared" ca="1" si="517"/>
        <v>#NAME?</v>
      </c>
      <c r="DV509" s="446" t="e">
        <f t="shared" ca="1" si="518"/>
        <v>#NAME?</v>
      </c>
    </row>
    <row r="510" spans="1:126" ht="16.5" thickBot="1" x14ac:dyDescent="0.3">
      <c r="A510" s="448" t="str">
        <f>IFERROR(ROUNDUP(IF(OR(N510="PIPAY450",N510="PIPAY900"),MRIt(J510,M510,V510,N510),IF(N510="PIOGFCPAY450",MAX(60,(0.3*J510)+35),"")),1),"")</f>
        <v/>
      </c>
      <c r="B510" s="413">
        <v>488</v>
      </c>
      <c r="C510" s="414"/>
      <c r="D510" s="449"/>
      <c r="E510" s="457" t="str">
        <f>IF('EXIST IP'!A489="","",'EXIST IP'!A489)</f>
        <v/>
      </c>
      <c r="F510" s="458" t="str">
        <f>IF('EXIST IP'!B489="","",'EXIST IP'!B489)</f>
        <v/>
      </c>
      <c r="G510" s="458" t="str">
        <f>IF('EXIST IP'!C489="","",'EXIST IP'!C489)</f>
        <v/>
      </c>
      <c r="H510" s="459" t="str">
        <f>IF('EXIST IP'!D489="","",'EXIST IP'!D489)</f>
        <v/>
      </c>
      <c r="I510" s="460" t="str">
        <f>IF(BASELINE!D489="","",BASELINE!D489)</f>
        <v/>
      </c>
      <c r="J510" s="420"/>
      <c r="K510" s="421"/>
      <c r="L510" s="422" t="str">
        <f>IF(FINAL!D489=0,"",FINAL!D489)</f>
        <v/>
      </c>
      <c r="M510" s="421"/>
      <c r="N510" s="421"/>
      <c r="O510" s="421"/>
      <c r="P510" s="423" t="str">
        <f t="shared" si="482"/>
        <v/>
      </c>
      <c r="Q510" s="424" t="str">
        <f t="shared" si="483"/>
        <v/>
      </c>
      <c r="R510" s="456"/>
      <c r="S510" s="452" t="str">
        <f t="shared" si="459"/>
        <v/>
      </c>
      <c r="T510" s="427" t="str">
        <f>IF(OR(BASELINE!I489&gt;BASELINE!J489,FINAL!I489&gt;FINAL!J489),"M.D.","")</f>
        <v/>
      </c>
      <c r="U510" s="428" t="str">
        <f t="shared" si="484"/>
        <v/>
      </c>
      <c r="V510" s="429" t="str">
        <f t="shared" si="485"/>
        <v/>
      </c>
      <c r="W510" s="429" t="str">
        <f t="shared" si="486"/>
        <v/>
      </c>
      <c r="X510" s="430" t="str">
        <f t="shared" si="460"/>
        <v/>
      </c>
      <c r="Y510" s="429" t="str">
        <f t="shared" si="461"/>
        <v/>
      </c>
      <c r="Z510" s="429" t="str">
        <f t="shared" si="462"/>
        <v/>
      </c>
      <c r="AA510" s="429" t="str">
        <f t="shared" si="463"/>
        <v/>
      </c>
      <c r="AB510" s="429" t="str">
        <f t="shared" si="464"/>
        <v/>
      </c>
      <c r="AC510" s="429" t="str">
        <f t="shared" si="465"/>
        <v/>
      </c>
      <c r="AD510" s="429" t="str">
        <f t="shared" si="466"/>
        <v/>
      </c>
      <c r="AE510" s="429" t="str">
        <f t="shared" si="487"/>
        <v/>
      </c>
      <c r="AF510" s="429" t="str">
        <f t="shared" si="477"/>
        <v/>
      </c>
      <c r="AG510" s="429" t="str">
        <f t="shared" si="467"/>
        <v/>
      </c>
      <c r="AH510" s="429" t="str">
        <f t="shared" si="468"/>
        <v/>
      </c>
      <c r="AI510" s="431" t="str">
        <f t="shared" si="478"/>
        <v/>
      </c>
      <c r="AJ510" s="429" t="str">
        <f t="shared" si="488"/>
        <v/>
      </c>
      <c r="AK510" s="429" t="str">
        <f t="shared" si="489"/>
        <v/>
      </c>
      <c r="AL510" s="429" t="str">
        <f t="shared" si="490"/>
        <v/>
      </c>
      <c r="AM510" s="429" t="str">
        <f t="shared" si="491"/>
        <v/>
      </c>
      <c r="AN510" s="432"/>
      <c r="AO510" s="432"/>
      <c r="AP510" s="205"/>
      <c r="AQ510" s="205"/>
      <c r="AR510" s="205"/>
      <c r="AS510" s="205"/>
      <c r="AT510" s="205"/>
      <c r="AU510" s="205"/>
      <c r="AV510" s="205"/>
      <c r="AW510" s="205"/>
      <c r="AX510" s="205"/>
      <c r="AY510" s="205"/>
      <c r="AZ510" s="432"/>
      <c r="BU510" s="152">
        <v>488</v>
      </c>
      <c r="BV510" s="433" t="str">
        <f t="shared" si="479"/>
        <v/>
      </c>
      <c r="BW510" s="433" t="str">
        <f t="shared" si="480"/>
        <v/>
      </c>
      <c r="BX510" s="434" t="str">
        <f t="shared" si="481"/>
        <v/>
      </c>
      <c r="BY510" s="205" t="str">
        <f t="shared" si="469"/>
        <v/>
      </c>
      <c r="BZ510" s="205" t="str">
        <f t="shared" si="470"/>
        <v/>
      </c>
      <c r="CA510" s="207" t="str">
        <f t="shared" si="471"/>
        <v/>
      </c>
      <c r="CB510" s="453" t="str">
        <f>IF(BY510="","",COUNTIF(BY$23:BY509,"&lt;1")+1)</f>
        <v/>
      </c>
      <c r="CC510" s="205" t="str">
        <f t="shared" si="472"/>
        <v/>
      </c>
      <c r="CD510" s="436" t="str">
        <f t="shared" si="473"/>
        <v/>
      </c>
      <c r="CE510" s="433" t="str">
        <f t="shared" si="476"/>
        <v/>
      </c>
      <c r="CF510" s="438" t="str">
        <f t="shared" si="474"/>
        <v/>
      </c>
      <c r="CG510" s="433" t="str">
        <f t="shared" si="475"/>
        <v/>
      </c>
      <c r="CH510" s="439"/>
      <c r="CI510" s="205" t="str">
        <f t="shared" si="492"/>
        <v/>
      </c>
      <c r="CJ510" s="205" t="str">
        <f t="shared" si="493"/>
        <v/>
      </c>
      <c r="CK510" s="205" t="str">
        <f>IF(OR(N510="PIPAY450",N510="PIPAY900"),MRIt(J510,M510,V510,N510),IF(N510="OGFConNEW",MRIt(H510,M510,V510,N510),IF(N510="PIOGFCPAY450",MAX(60,(0.3*J510)+35),"")))</f>
        <v/>
      </c>
      <c r="CL510" s="205" t="str">
        <f t="shared" si="494"/>
        <v/>
      </c>
      <c r="CM510" s="208">
        <f t="shared" si="495"/>
        <v>0</v>
      </c>
      <c r="CN510" s="440" t="str">
        <f>IFERROR(IF(N510="60PAY900",ADJ60x(CM510),IF(N510="75PAY450",ADJ75x(CM510),IF(N510="PIPAY900",ADJPoTthick(CM510,CL510),IF(N510="PIPAY450",ADJPoTthin(CM510,CL510),IF(N510="OGFConNEW",ADJPoTogfc(CL510),""))))),"must corr")</f>
        <v/>
      </c>
      <c r="CO510" s="441" t="str">
        <f t="shared" si="496"/>
        <v/>
      </c>
      <c r="CQ510" s="205" t="str">
        <f t="shared" si="497"/>
        <v/>
      </c>
      <c r="CR510" s="205" t="str">
        <f>IF(OR(N510="PIPAY450",N510="PIPAY900",N510="PIOGFCPAY450",N510="75OGFCPAY450"),MRIt(J510,M510,V510,N510),IF(N510="OGFConNEW",MRIt(H510,M510,V510,N510),""))</f>
        <v/>
      </c>
      <c r="CS510" s="205" t="str">
        <f t="shared" si="498"/>
        <v/>
      </c>
      <c r="CT510" s="208" t="str">
        <f t="shared" si="499"/>
        <v/>
      </c>
      <c r="CU510" s="440" t="str">
        <f>IFERROR(IF(N510="60PAY900",ADJ60x(CT510),IF(N510="75PAY450",ADJ75x(CT510),IF(N510="PIPAY900",ADJPoTthick(CT510,CS510),IF(N510="PIPAY450",ADJPoTthin(CT510,CS510),IF(N510="OGFConNEW",ADJPoTogfc(CS510),""))))),"must corr")</f>
        <v/>
      </c>
      <c r="CV510" s="442" t="str">
        <f t="shared" si="500"/>
        <v/>
      </c>
      <c r="CW510" s="443"/>
      <c r="CY510" s="207"/>
      <c r="CZ510" s="444" t="s">
        <v>1876</v>
      </c>
      <c r="DA510" s="445" t="str">
        <f>IFERROR(IF(AZ510=TRUE,corval(CO510,CV510),CO510),CZ510)</f>
        <v/>
      </c>
      <c r="DB510" s="205" t="b">
        <f t="shared" si="501"/>
        <v>0</v>
      </c>
      <c r="DC510" s="205" t="b">
        <f t="shared" si="502"/>
        <v>1</v>
      </c>
      <c r="DD510" s="205" t="b">
        <f t="shared" si="503"/>
        <v>1</v>
      </c>
      <c r="DE510" s="446" t="str">
        <f t="shared" si="504"/>
        <v/>
      </c>
      <c r="DG510" s="208" t="str">
        <f t="shared" si="505"/>
        <v/>
      </c>
      <c r="DH510" s="208">
        <f t="shared" si="506"/>
        <v>0</v>
      </c>
      <c r="DI510" s="205" t="e">
        <f t="shared" si="507"/>
        <v>#VALUE!</v>
      </c>
      <c r="DJ510" s="205" t="e">
        <f t="shared" si="508"/>
        <v>#VALUE!</v>
      </c>
      <c r="DK510" s="205" t="e">
        <f t="shared" si="509"/>
        <v>#VALUE!</v>
      </c>
      <c r="DM510" s="208">
        <f t="shared" si="510"/>
        <v>0</v>
      </c>
      <c r="DN510" s="208">
        <f t="shared" si="511"/>
        <v>0</v>
      </c>
      <c r="DO510" s="205">
        <f t="shared" si="512"/>
        <v>75</v>
      </c>
      <c r="DP510" s="205">
        <f t="shared" si="513"/>
        <v>0</v>
      </c>
      <c r="DQ510" s="446" t="e">
        <f t="shared" ca="1" si="514"/>
        <v>#NAME?</v>
      </c>
      <c r="DR510" s="446" t="e">
        <f t="shared" ca="1" si="515"/>
        <v>#NAME?</v>
      </c>
      <c r="DT510" s="208">
        <f t="shared" si="516"/>
        <v>0</v>
      </c>
      <c r="DU510" s="446" t="e">
        <f t="shared" ca="1" si="517"/>
        <v>#NAME?</v>
      </c>
      <c r="DV510" s="446" t="e">
        <f t="shared" ca="1" si="518"/>
        <v>#NAME?</v>
      </c>
    </row>
    <row r="511" spans="1:126" ht="15.75" x14ac:dyDescent="0.25">
      <c r="A511" s="448" t="str">
        <f>IFERROR(ROUNDUP(IF(OR(N511="PIPAY450",N511="PIPAY900"),MRIt(J511,M511,V511,N511),IF(N511="PIOGFCPAY450",MAX(60,(0.3*J511)+35),"")),1),"")</f>
        <v/>
      </c>
      <c r="B511" s="413">
        <v>489</v>
      </c>
      <c r="C511" s="414"/>
      <c r="D511" s="449"/>
      <c r="E511" s="416" t="str">
        <f>IF('EXIST IP'!A490="","",'EXIST IP'!A490)</f>
        <v/>
      </c>
      <c r="F511" s="450" t="str">
        <f>IF('EXIST IP'!B490="","",'EXIST IP'!B490)</f>
        <v/>
      </c>
      <c r="G511" s="450" t="str">
        <f>IF('EXIST IP'!C490="","",'EXIST IP'!C490)</f>
        <v/>
      </c>
      <c r="H511" s="418" t="str">
        <f>IF('EXIST IP'!D490="","",'EXIST IP'!D490)</f>
        <v/>
      </c>
      <c r="I511" s="451" t="str">
        <f>IF(BASELINE!D490="","",BASELINE!D490)</f>
        <v/>
      </c>
      <c r="J511" s="420"/>
      <c r="K511" s="421"/>
      <c r="L511" s="422" t="str">
        <f>IF(FINAL!D490=0,"",FINAL!D490)</f>
        <v/>
      </c>
      <c r="M511" s="421"/>
      <c r="N511" s="421"/>
      <c r="O511" s="421"/>
      <c r="P511" s="423" t="str">
        <f t="shared" si="482"/>
        <v/>
      </c>
      <c r="Q511" s="424" t="str">
        <f t="shared" si="483"/>
        <v/>
      </c>
      <c r="R511" s="456"/>
      <c r="S511" s="452" t="str">
        <f t="shared" si="459"/>
        <v/>
      </c>
      <c r="T511" s="427" t="str">
        <f>IF(OR(BASELINE!I490&gt;BASELINE!J490,FINAL!I490&gt;FINAL!J490),"M.D.","")</f>
        <v/>
      </c>
      <c r="U511" s="428" t="str">
        <f t="shared" si="484"/>
        <v/>
      </c>
      <c r="V511" s="429" t="str">
        <f t="shared" si="485"/>
        <v/>
      </c>
      <c r="W511" s="429" t="str">
        <f t="shared" si="486"/>
        <v/>
      </c>
      <c r="X511" s="430" t="str">
        <f t="shared" si="460"/>
        <v/>
      </c>
      <c r="Y511" s="429" t="str">
        <f t="shared" si="461"/>
        <v/>
      </c>
      <c r="Z511" s="429" t="str">
        <f t="shared" si="462"/>
        <v/>
      </c>
      <c r="AA511" s="429" t="str">
        <f t="shared" si="463"/>
        <v/>
      </c>
      <c r="AB511" s="429" t="str">
        <f t="shared" si="464"/>
        <v/>
      </c>
      <c r="AC511" s="429" t="str">
        <f t="shared" si="465"/>
        <v/>
      </c>
      <c r="AD511" s="429" t="str">
        <f t="shared" si="466"/>
        <v/>
      </c>
      <c r="AE511" s="429" t="str">
        <f t="shared" si="487"/>
        <v/>
      </c>
      <c r="AF511" s="429" t="str">
        <f t="shared" si="477"/>
        <v/>
      </c>
      <c r="AG511" s="429" t="str">
        <f t="shared" si="467"/>
        <v/>
      </c>
      <c r="AH511" s="429" t="str">
        <f t="shared" si="468"/>
        <v/>
      </c>
      <c r="AI511" s="431" t="str">
        <f t="shared" si="478"/>
        <v/>
      </c>
      <c r="AJ511" s="429" t="str">
        <f t="shared" si="488"/>
        <v/>
      </c>
      <c r="AK511" s="429" t="str">
        <f t="shared" si="489"/>
        <v/>
      </c>
      <c r="AL511" s="429" t="str">
        <f t="shared" si="490"/>
        <v/>
      </c>
      <c r="AM511" s="429" t="str">
        <f t="shared" si="491"/>
        <v/>
      </c>
      <c r="AN511" s="432"/>
      <c r="AO511" s="432"/>
      <c r="AP511" s="205"/>
      <c r="AQ511" s="205"/>
      <c r="AR511" s="205"/>
      <c r="AS511" s="205"/>
      <c r="AT511" s="205"/>
      <c r="AU511" s="205"/>
      <c r="AV511" s="205"/>
      <c r="AW511" s="205"/>
      <c r="AX511" s="205"/>
      <c r="AY511" s="205"/>
      <c r="AZ511" s="432"/>
      <c r="BU511" s="152">
        <v>489</v>
      </c>
      <c r="BV511" s="433" t="str">
        <f t="shared" si="479"/>
        <v/>
      </c>
      <c r="BW511" s="433" t="str">
        <f t="shared" si="480"/>
        <v/>
      </c>
      <c r="BX511" s="434" t="str">
        <f t="shared" si="481"/>
        <v/>
      </c>
      <c r="BY511" s="205" t="str">
        <f t="shared" si="469"/>
        <v/>
      </c>
      <c r="BZ511" s="205" t="str">
        <f t="shared" si="470"/>
        <v/>
      </c>
      <c r="CA511" s="207" t="str">
        <f t="shared" si="471"/>
        <v/>
      </c>
      <c r="CB511" s="453" t="str">
        <f>IF(BY511="","",COUNTIF(BY$23:BY510,"&lt;1")+1)</f>
        <v/>
      </c>
      <c r="CC511" s="205" t="str">
        <f t="shared" si="472"/>
        <v/>
      </c>
      <c r="CD511" s="436" t="str">
        <f t="shared" si="473"/>
        <v/>
      </c>
      <c r="CE511" s="433" t="str">
        <f t="shared" si="476"/>
        <v/>
      </c>
      <c r="CF511" s="438" t="str">
        <f t="shared" si="474"/>
        <v/>
      </c>
      <c r="CG511" s="433" t="str">
        <f t="shared" si="475"/>
        <v/>
      </c>
      <c r="CH511" s="439"/>
      <c r="CI511" s="205" t="str">
        <f t="shared" si="492"/>
        <v/>
      </c>
      <c r="CJ511" s="205" t="str">
        <f t="shared" si="493"/>
        <v/>
      </c>
      <c r="CK511" s="205" t="str">
        <f>IF(OR(N511="PIPAY450",N511="PIPAY900"),MRIt(J511,M511,V511,N511),IF(N511="OGFConNEW",MRIt(H511,M511,V511,N511),IF(N511="PIOGFCPAY450",MAX(60,(0.3*J511)+35),"")))</f>
        <v/>
      </c>
      <c r="CL511" s="205" t="str">
        <f t="shared" si="494"/>
        <v/>
      </c>
      <c r="CM511" s="208">
        <f t="shared" si="495"/>
        <v>0</v>
      </c>
      <c r="CN511" s="440" t="str">
        <f>IFERROR(IF(N511="60PAY900",ADJ60x(CM511),IF(N511="75PAY450",ADJ75x(CM511),IF(N511="PIPAY900",ADJPoTthick(CM511,CL511),IF(N511="PIPAY450",ADJPoTthin(CM511,CL511),IF(N511="OGFConNEW",ADJPoTogfc(CL511),""))))),"must corr")</f>
        <v/>
      </c>
      <c r="CO511" s="441" t="str">
        <f t="shared" si="496"/>
        <v/>
      </c>
      <c r="CQ511" s="205" t="str">
        <f t="shared" si="497"/>
        <v/>
      </c>
      <c r="CR511" s="205" t="str">
        <f>IF(OR(N511="PIPAY450",N511="PIPAY900",N511="PIOGFCPAY450",N511="75OGFCPAY450"),MRIt(J511,M511,V511,N511),IF(N511="OGFConNEW",MRIt(H511,M511,V511,N511),""))</f>
        <v/>
      </c>
      <c r="CS511" s="205" t="str">
        <f t="shared" si="498"/>
        <v/>
      </c>
      <c r="CT511" s="208" t="str">
        <f t="shared" si="499"/>
        <v/>
      </c>
      <c r="CU511" s="440" t="str">
        <f>IFERROR(IF(N511="60PAY900",ADJ60x(CT511),IF(N511="75PAY450",ADJ75x(CT511),IF(N511="PIPAY900",ADJPoTthick(CT511,CS511),IF(N511="PIPAY450",ADJPoTthin(CT511,CS511),IF(N511="OGFConNEW",ADJPoTogfc(CS511),""))))),"must corr")</f>
        <v/>
      </c>
      <c r="CV511" s="442" t="str">
        <f t="shared" si="500"/>
        <v/>
      </c>
      <c r="CW511" s="443"/>
      <c r="CY511" s="207"/>
      <c r="CZ511" s="444" t="s">
        <v>1876</v>
      </c>
      <c r="DA511" s="445" t="str">
        <f>IFERROR(IF(AZ511=TRUE,corval(CO511,CV511),CO511),CZ511)</f>
        <v/>
      </c>
      <c r="DB511" s="205" t="b">
        <f t="shared" si="501"/>
        <v>0</v>
      </c>
      <c r="DC511" s="205" t="b">
        <f t="shared" si="502"/>
        <v>1</v>
      </c>
      <c r="DD511" s="205" t="b">
        <f t="shared" si="503"/>
        <v>1</v>
      </c>
      <c r="DE511" s="446" t="str">
        <f t="shared" si="504"/>
        <v/>
      </c>
      <c r="DG511" s="208" t="str">
        <f t="shared" si="505"/>
        <v/>
      </c>
      <c r="DH511" s="208">
        <f t="shared" si="506"/>
        <v>0</v>
      </c>
      <c r="DI511" s="205" t="e">
        <f t="shared" si="507"/>
        <v>#VALUE!</v>
      </c>
      <c r="DJ511" s="205" t="e">
        <f t="shared" si="508"/>
        <v>#VALUE!</v>
      </c>
      <c r="DK511" s="205" t="e">
        <f t="shared" si="509"/>
        <v>#VALUE!</v>
      </c>
      <c r="DM511" s="208">
        <f t="shared" si="510"/>
        <v>0</v>
      </c>
      <c r="DN511" s="208">
        <f t="shared" si="511"/>
        <v>0</v>
      </c>
      <c r="DO511" s="205">
        <f t="shared" si="512"/>
        <v>75</v>
      </c>
      <c r="DP511" s="205">
        <f t="shared" si="513"/>
        <v>0</v>
      </c>
      <c r="DQ511" s="446" t="e">
        <f t="shared" ca="1" si="514"/>
        <v>#NAME?</v>
      </c>
      <c r="DR511" s="446" t="e">
        <f t="shared" ca="1" si="515"/>
        <v>#NAME?</v>
      </c>
      <c r="DT511" s="208">
        <f t="shared" si="516"/>
        <v>0</v>
      </c>
      <c r="DU511" s="446" t="e">
        <f t="shared" ca="1" si="517"/>
        <v>#NAME?</v>
      </c>
      <c r="DV511" s="446" t="e">
        <f t="shared" ca="1" si="518"/>
        <v>#NAME?</v>
      </c>
    </row>
    <row r="512" spans="1:126" ht="15.75" customHeight="1" thickBot="1" x14ac:dyDescent="0.3">
      <c r="A512" s="448" t="str">
        <f>IFERROR(ROUNDUP(IF(OR(N512="PIPAY450",N512="PIPAY900"),MRIt(J512,M512,V512,N512),IF(N512="PIOGFCPAY450",MAX(60,(0.3*J512)+35),"")),1),"")</f>
        <v/>
      </c>
      <c r="B512" s="413">
        <v>490</v>
      </c>
      <c r="C512" s="414"/>
      <c r="D512" s="449"/>
      <c r="E512" s="457" t="str">
        <f>IF('EXIST IP'!A491="","",'EXIST IP'!A491)</f>
        <v/>
      </c>
      <c r="F512" s="458" t="str">
        <f>IF('EXIST IP'!B491="","",'EXIST IP'!B491)</f>
        <v/>
      </c>
      <c r="G512" s="458" t="str">
        <f>IF('EXIST IP'!C491="","",'EXIST IP'!C491)</f>
        <v/>
      </c>
      <c r="H512" s="459" t="str">
        <f>IF('EXIST IP'!D491="","",'EXIST IP'!D491)</f>
        <v/>
      </c>
      <c r="I512" s="460" t="str">
        <f>IF(BASELINE!D491="","",BASELINE!D491)</f>
        <v/>
      </c>
      <c r="J512" s="420"/>
      <c r="K512" s="421"/>
      <c r="L512" s="422" t="str">
        <f>IF(FINAL!D491=0,"",FINAL!D491)</f>
        <v/>
      </c>
      <c r="M512" s="421"/>
      <c r="N512" s="421"/>
      <c r="O512" s="421"/>
      <c r="P512" s="423" t="str">
        <f t="shared" si="482"/>
        <v/>
      </c>
      <c r="Q512" s="424" t="str">
        <f t="shared" si="483"/>
        <v/>
      </c>
      <c r="R512" s="456"/>
      <c r="S512" s="452" t="str">
        <f t="shared" si="459"/>
        <v/>
      </c>
      <c r="T512" s="427" t="str">
        <f>IF(OR(BASELINE!I491&gt;BASELINE!J491,FINAL!I491&gt;FINAL!J491),"M.D.","")</f>
        <v/>
      </c>
      <c r="U512" s="428" t="str">
        <f t="shared" si="484"/>
        <v/>
      </c>
      <c r="V512" s="429" t="str">
        <f t="shared" si="485"/>
        <v/>
      </c>
      <c r="W512" s="429" t="str">
        <f t="shared" si="486"/>
        <v/>
      </c>
      <c r="X512" s="430" t="str">
        <f t="shared" si="460"/>
        <v/>
      </c>
      <c r="Y512" s="429" t="str">
        <f t="shared" si="461"/>
        <v/>
      </c>
      <c r="Z512" s="429" t="str">
        <f t="shared" si="462"/>
        <v/>
      </c>
      <c r="AA512" s="429" t="str">
        <f t="shared" si="463"/>
        <v/>
      </c>
      <c r="AB512" s="429" t="str">
        <f t="shared" si="464"/>
        <v/>
      </c>
      <c r="AC512" s="429" t="str">
        <f t="shared" si="465"/>
        <v/>
      </c>
      <c r="AD512" s="429" t="str">
        <f t="shared" si="466"/>
        <v/>
      </c>
      <c r="AE512" s="429" t="str">
        <f t="shared" si="487"/>
        <v/>
      </c>
      <c r="AF512" s="429" t="str">
        <f t="shared" si="477"/>
        <v/>
      </c>
      <c r="AG512" s="429" t="str">
        <f t="shared" si="467"/>
        <v/>
      </c>
      <c r="AH512" s="429" t="str">
        <f t="shared" si="468"/>
        <v/>
      </c>
      <c r="AI512" s="431" t="str">
        <f t="shared" si="478"/>
        <v/>
      </c>
      <c r="AJ512" s="429" t="str">
        <f t="shared" si="488"/>
        <v/>
      </c>
      <c r="AK512" s="429" t="str">
        <f t="shared" si="489"/>
        <v/>
      </c>
      <c r="AL512" s="429" t="str">
        <f t="shared" si="490"/>
        <v/>
      </c>
      <c r="AM512" s="429" t="str">
        <f t="shared" si="491"/>
        <v/>
      </c>
      <c r="AN512" s="432"/>
      <c r="AO512" s="432"/>
      <c r="AP512" s="205"/>
      <c r="AQ512" s="205"/>
      <c r="AR512" s="205"/>
      <c r="AS512" s="205"/>
      <c r="AT512" s="205"/>
      <c r="AU512" s="205"/>
      <c r="AV512" s="205"/>
      <c r="AW512" s="205"/>
      <c r="AX512" s="205"/>
      <c r="AY512" s="205"/>
      <c r="AZ512" s="432"/>
      <c r="BU512" s="152">
        <v>490</v>
      </c>
      <c r="BV512" s="433" t="str">
        <f t="shared" si="479"/>
        <v/>
      </c>
      <c r="BW512" s="433" t="str">
        <f t="shared" si="480"/>
        <v/>
      </c>
      <c r="BX512" s="434" t="str">
        <f t="shared" si="481"/>
        <v/>
      </c>
      <c r="BY512" s="205" t="str">
        <f t="shared" si="469"/>
        <v/>
      </c>
      <c r="BZ512" s="205" t="str">
        <f t="shared" si="470"/>
        <v/>
      </c>
      <c r="CA512" s="207" t="str">
        <f t="shared" si="471"/>
        <v/>
      </c>
      <c r="CB512" s="453" t="str">
        <f>IF(BY512="","",COUNTIF(BY$23:BY511,"&lt;1")+1)</f>
        <v/>
      </c>
      <c r="CC512" s="205" t="str">
        <f t="shared" si="472"/>
        <v/>
      </c>
      <c r="CD512" s="436" t="str">
        <f t="shared" si="473"/>
        <v/>
      </c>
      <c r="CE512" s="433" t="str">
        <f t="shared" si="476"/>
        <v/>
      </c>
      <c r="CF512" s="438" t="str">
        <f t="shared" si="474"/>
        <v/>
      </c>
      <c r="CG512" s="433" t="str">
        <f t="shared" si="475"/>
        <v/>
      </c>
      <c r="CH512" s="439"/>
      <c r="CI512" s="205" t="str">
        <f t="shared" si="492"/>
        <v/>
      </c>
      <c r="CJ512" s="205" t="str">
        <f t="shared" si="493"/>
        <v/>
      </c>
      <c r="CK512" s="205" t="str">
        <f>IF(OR(N512="PIPAY450",N512="PIPAY900"),MRIt(J512,M512,V512,N512),IF(N512="OGFConNEW",MRIt(H512,M512,V512,N512),IF(N512="PIOGFCPAY450",MAX(60,(0.3*J512)+35),"")))</f>
        <v/>
      </c>
      <c r="CL512" s="205" t="str">
        <f t="shared" si="494"/>
        <v/>
      </c>
      <c r="CM512" s="208">
        <f t="shared" si="495"/>
        <v>0</v>
      </c>
      <c r="CN512" s="440" t="str">
        <f>IFERROR(IF(N512="60PAY900",ADJ60x(CM512),IF(N512="75PAY450",ADJ75x(CM512),IF(N512="PIPAY900",ADJPoTthick(CM512,CL512),IF(N512="PIPAY450",ADJPoTthin(CM512,CL512),IF(N512="OGFConNEW",ADJPoTogfc(CL512),""))))),"must corr")</f>
        <v/>
      </c>
      <c r="CO512" s="441" t="str">
        <f t="shared" si="496"/>
        <v/>
      </c>
      <c r="CQ512" s="205" t="str">
        <f t="shared" si="497"/>
        <v/>
      </c>
      <c r="CR512" s="205" t="str">
        <f>IF(OR(N512="PIPAY450",N512="PIPAY900",N512="PIOGFCPAY450",N512="75OGFCPAY450"),MRIt(J512,M512,V512,N512),IF(N512="OGFConNEW",MRIt(H512,M512,V512,N512),""))</f>
        <v/>
      </c>
      <c r="CS512" s="205" t="str">
        <f t="shared" si="498"/>
        <v/>
      </c>
      <c r="CT512" s="208" t="str">
        <f t="shared" si="499"/>
        <v/>
      </c>
      <c r="CU512" s="440" t="str">
        <f>IFERROR(IF(N512="60PAY900",ADJ60x(CT512),IF(N512="75PAY450",ADJ75x(CT512),IF(N512="PIPAY900",ADJPoTthick(CT512,CS512),IF(N512="PIPAY450",ADJPoTthin(CT512,CS512),IF(N512="OGFConNEW",ADJPoTogfc(CS512),""))))),"must corr")</f>
        <v/>
      </c>
      <c r="CV512" s="442" t="str">
        <f t="shared" si="500"/>
        <v/>
      </c>
      <c r="CW512" s="443"/>
      <c r="CY512" s="207"/>
      <c r="CZ512" s="444" t="s">
        <v>1876</v>
      </c>
      <c r="DA512" s="445" t="str">
        <f>IFERROR(IF(AZ512=TRUE,corval(CO512,CV512),CO512),CZ512)</f>
        <v/>
      </c>
      <c r="DB512" s="205" t="b">
        <f t="shared" si="501"/>
        <v>0</v>
      </c>
      <c r="DC512" s="205" t="b">
        <f t="shared" si="502"/>
        <v>1</v>
      </c>
      <c r="DD512" s="205" t="b">
        <f t="shared" si="503"/>
        <v>1</v>
      </c>
      <c r="DE512" s="446" t="str">
        <f t="shared" si="504"/>
        <v/>
      </c>
      <c r="DG512" s="208" t="str">
        <f t="shared" si="505"/>
        <v/>
      </c>
      <c r="DH512" s="208">
        <f t="shared" si="506"/>
        <v>0</v>
      </c>
      <c r="DI512" s="205" t="e">
        <f t="shared" si="507"/>
        <v>#VALUE!</v>
      </c>
      <c r="DJ512" s="205" t="e">
        <f t="shared" si="508"/>
        <v>#VALUE!</v>
      </c>
      <c r="DK512" s="205" t="e">
        <f t="shared" si="509"/>
        <v>#VALUE!</v>
      </c>
      <c r="DM512" s="208">
        <f t="shared" si="510"/>
        <v>0</v>
      </c>
      <c r="DN512" s="208">
        <f t="shared" si="511"/>
        <v>0</v>
      </c>
      <c r="DO512" s="205">
        <f t="shared" si="512"/>
        <v>75</v>
      </c>
      <c r="DP512" s="205">
        <f t="shared" si="513"/>
        <v>0</v>
      </c>
      <c r="DQ512" s="446" t="e">
        <f t="shared" ca="1" si="514"/>
        <v>#NAME?</v>
      </c>
      <c r="DR512" s="446" t="e">
        <f t="shared" ca="1" si="515"/>
        <v>#NAME?</v>
      </c>
      <c r="DT512" s="208">
        <f t="shared" si="516"/>
        <v>0</v>
      </c>
      <c r="DU512" s="446" t="e">
        <f t="shared" ca="1" si="517"/>
        <v>#NAME?</v>
      </c>
      <c r="DV512" s="446" t="e">
        <f t="shared" ca="1" si="518"/>
        <v>#NAME?</v>
      </c>
    </row>
    <row r="513" spans="1:126" ht="15.75" x14ac:dyDescent="0.25">
      <c r="A513" s="448" t="str">
        <f>IFERROR(ROUNDUP(IF(OR(N513="PIPAY450",N513="PIPAY900"),MRIt(J513,M513,V513,N513),IF(N513="PIOGFCPAY450",MAX(60,(0.3*J513)+35),"")),1),"")</f>
        <v/>
      </c>
      <c r="B513" s="413">
        <v>491</v>
      </c>
      <c r="C513" s="414"/>
      <c r="D513" s="449"/>
      <c r="E513" s="416" t="str">
        <f>IF('EXIST IP'!A492="","",'EXIST IP'!A492)</f>
        <v/>
      </c>
      <c r="F513" s="450" t="str">
        <f>IF('EXIST IP'!B492="","",'EXIST IP'!B492)</f>
        <v/>
      </c>
      <c r="G513" s="450" t="str">
        <f>IF('EXIST IP'!C492="","",'EXIST IP'!C492)</f>
        <v/>
      </c>
      <c r="H513" s="418" t="str">
        <f>IF('EXIST IP'!D492="","",'EXIST IP'!D492)</f>
        <v/>
      </c>
      <c r="I513" s="451" t="str">
        <f>IF(BASELINE!D492="","",BASELINE!D492)</f>
        <v/>
      </c>
      <c r="J513" s="420"/>
      <c r="K513" s="421"/>
      <c r="L513" s="422" t="str">
        <f>IF(FINAL!D492=0,"",FINAL!D492)</f>
        <v/>
      </c>
      <c r="M513" s="421"/>
      <c r="N513" s="421"/>
      <c r="O513" s="421"/>
      <c r="P513" s="423" t="str">
        <f t="shared" si="482"/>
        <v/>
      </c>
      <c r="Q513" s="424" t="str">
        <f t="shared" si="483"/>
        <v/>
      </c>
      <c r="R513" s="456"/>
      <c r="S513" s="452" t="str">
        <f t="shared" si="459"/>
        <v/>
      </c>
      <c r="T513" s="427" t="str">
        <f>IF(OR(BASELINE!I492&gt;BASELINE!J492,FINAL!I492&gt;FINAL!J492),"M.D.","")</f>
        <v/>
      </c>
      <c r="U513" s="428" t="str">
        <f t="shared" si="484"/>
        <v/>
      </c>
      <c r="V513" s="429" t="str">
        <f t="shared" si="485"/>
        <v/>
      </c>
      <c r="W513" s="429" t="str">
        <f t="shared" si="486"/>
        <v/>
      </c>
      <c r="X513" s="430" t="str">
        <f t="shared" si="460"/>
        <v/>
      </c>
      <c r="Y513" s="429" t="str">
        <f t="shared" si="461"/>
        <v/>
      </c>
      <c r="Z513" s="429" t="str">
        <f t="shared" si="462"/>
        <v/>
      </c>
      <c r="AA513" s="429" t="str">
        <f t="shared" si="463"/>
        <v/>
      </c>
      <c r="AB513" s="429" t="str">
        <f t="shared" si="464"/>
        <v/>
      </c>
      <c r="AC513" s="429" t="str">
        <f t="shared" si="465"/>
        <v/>
      </c>
      <c r="AD513" s="429" t="str">
        <f t="shared" si="466"/>
        <v/>
      </c>
      <c r="AE513" s="429" t="str">
        <f t="shared" si="487"/>
        <v/>
      </c>
      <c r="AF513" s="429" t="str">
        <f t="shared" si="477"/>
        <v/>
      </c>
      <c r="AG513" s="429" t="str">
        <f t="shared" si="467"/>
        <v/>
      </c>
      <c r="AH513" s="429" t="str">
        <f t="shared" si="468"/>
        <v/>
      </c>
      <c r="AI513" s="431" t="str">
        <f t="shared" si="478"/>
        <v/>
      </c>
      <c r="AJ513" s="429" t="str">
        <f t="shared" si="488"/>
        <v/>
      </c>
      <c r="AK513" s="429" t="str">
        <f t="shared" si="489"/>
        <v/>
      </c>
      <c r="AL513" s="429" t="str">
        <f t="shared" si="490"/>
        <v/>
      </c>
      <c r="AM513" s="429" t="str">
        <f t="shared" si="491"/>
        <v/>
      </c>
      <c r="AN513" s="432"/>
      <c r="AO513" s="432"/>
      <c r="AP513" s="205"/>
      <c r="AQ513" s="205"/>
      <c r="AR513" s="205"/>
      <c r="AS513" s="205"/>
      <c r="AT513" s="205"/>
      <c r="AU513" s="205"/>
      <c r="AV513" s="205"/>
      <c r="AW513" s="205"/>
      <c r="AX513" s="205"/>
      <c r="AY513" s="205"/>
      <c r="AZ513" s="432"/>
      <c r="BU513" s="152">
        <v>491</v>
      </c>
      <c r="BV513" s="433" t="str">
        <f t="shared" si="479"/>
        <v/>
      </c>
      <c r="BW513" s="433" t="str">
        <f t="shared" si="480"/>
        <v/>
      </c>
      <c r="BX513" s="434" t="str">
        <f t="shared" si="481"/>
        <v/>
      </c>
      <c r="BY513" s="205" t="str">
        <f t="shared" si="469"/>
        <v/>
      </c>
      <c r="BZ513" s="205" t="str">
        <f t="shared" si="470"/>
        <v/>
      </c>
      <c r="CA513" s="207" t="str">
        <f t="shared" si="471"/>
        <v/>
      </c>
      <c r="CB513" s="453" t="str">
        <f>IF(BY513="","",COUNTIF(BY$23:BY512,"&lt;1")+1)</f>
        <v/>
      </c>
      <c r="CC513" s="205" t="str">
        <f t="shared" si="472"/>
        <v/>
      </c>
      <c r="CD513" s="436" t="str">
        <f t="shared" si="473"/>
        <v/>
      </c>
      <c r="CE513" s="433" t="str">
        <f t="shared" si="476"/>
        <v/>
      </c>
      <c r="CF513" s="438" t="str">
        <f t="shared" si="474"/>
        <v/>
      </c>
      <c r="CG513" s="433" t="str">
        <f t="shared" si="475"/>
        <v/>
      </c>
      <c r="CH513" s="439"/>
      <c r="CI513" s="205" t="str">
        <f t="shared" si="492"/>
        <v/>
      </c>
      <c r="CJ513" s="205" t="str">
        <f t="shared" si="493"/>
        <v/>
      </c>
      <c r="CK513" s="205" t="str">
        <f>IF(OR(N513="PIPAY450",N513="PIPAY900"),MRIt(J513,M513,V513,N513),IF(N513="OGFConNEW",MRIt(H513,M513,V513,N513),IF(N513="PIOGFCPAY450",MAX(60,(0.3*J513)+35),"")))</f>
        <v/>
      </c>
      <c r="CL513" s="205" t="str">
        <f t="shared" si="494"/>
        <v/>
      </c>
      <c r="CM513" s="208">
        <f t="shared" si="495"/>
        <v>0</v>
      </c>
      <c r="CN513" s="440" t="str">
        <f>IFERROR(IF(N513="60PAY900",ADJ60x(CM513),IF(N513="75PAY450",ADJ75x(CM513),IF(N513="PIPAY900",ADJPoTthick(CM513,CL513),IF(N513="PIPAY450",ADJPoTthin(CM513,CL513),IF(N513="OGFConNEW",ADJPoTogfc(CL513),""))))),"must corr")</f>
        <v/>
      </c>
      <c r="CO513" s="441" t="str">
        <f t="shared" si="496"/>
        <v/>
      </c>
      <c r="CQ513" s="205" t="str">
        <f t="shared" si="497"/>
        <v/>
      </c>
      <c r="CR513" s="205" t="str">
        <f>IF(OR(N513="PIPAY450",N513="PIPAY900",N513="PIOGFCPAY450",N513="75OGFCPAY450"),MRIt(J513,M513,V513,N513),IF(N513="OGFConNEW",MRIt(H513,M513,V513,N513),""))</f>
        <v/>
      </c>
      <c r="CS513" s="205" t="str">
        <f t="shared" si="498"/>
        <v/>
      </c>
      <c r="CT513" s="208" t="str">
        <f t="shared" si="499"/>
        <v/>
      </c>
      <c r="CU513" s="440" t="str">
        <f>IFERROR(IF(N513="60PAY900",ADJ60x(CT513),IF(N513="75PAY450",ADJ75x(CT513),IF(N513="PIPAY900",ADJPoTthick(CT513,CS513),IF(N513="PIPAY450",ADJPoTthin(CT513,CS513),IF(N513="OGFConNEW",ADJPoTogfc(CS513),""))))),"must corr")</f>
        <v/>
      </c>
      <c r="CV513" s="442" t="str">
        <f t="shared" si="500"/>
        <v/>
      </c>
      <c r="CW513" s="443"/>
      <c r="CY513" s="207"/>
      <c r="CZ513" s="444" t="s">
        <v>1876</v>
      </c>
      <c r="DA513" s="445" t="str">
        <f>IFERROR(IF(AZ513=TRUE,corval(CO513,CV513),CO513),CZ513)</f>
        <v/>
      </c>
      <c r="DB513" s="205" t="b">
        <f t="shared" si="501"/>
        <v>0</v>
      </c>
      <c r="DC513" s="205" t="b">
        <f t="shared" si="502"/>
        <v>1</v>
      </c>
      <c r="DD513" s="205" t="b">
        <f t="shared" si="503"/>
        <v>1</v>
      </c>
      <c r="DE513" s="446" t="str">
        <f t="shared" si="504"/>
        <v/>
      </c>
      <c r="DG513" s="208" t="str">
        <f t="shared" si="505"/>
        <v/>
      </c>
      <c r="DH513" s="208">
        <f t="shared" si="506"/>
        <v>0</v>
      </c>
      <c r="DI513" s="205" t="e">
        <f t="shared" si="507"/>
        <v>#VALUE!</v>
      </c>
      <c r="DJ513" s="205" t="e">
        <f t="shared" si="508"/>
        <v>#VALUE!</v>
      </c>
      <c r="DK513" s="205" t="e">
        <f t="shared" si="509"/>
        <v>#VALUE!</v>
      </c>
      <c r="DM513" s="208">
        <f t="shared" si="510"/>
        <v>0</v>
      </c>
      <c r="DN513" s="208">
        <f t="shared" si="511"/>
        <v>0</v>
      </c>
      <c r="DO513" s="205">
        <f t="shared" si="512"/>
        <v>75</v>
      </c>
      <c r="DP513" s="205">
        <f t="shared" si="513"/>
        <v>0</v>
      </c>
      <c r="DQ513" s="446" t="e">
        <f t="shared" ca="1" si="514"/>
        <v>#NAME?</v>
      </c>
      <c r="DR513" s="446" t="e">
        <f t="shared" ca="1" si="515"/>
        <v>#NAME?</v>
      </c>
      <c r="DT513" s="208">
        <f t="shared" si="516"/>
        <v>0</v>
      </c>
      <c r="DU513" s="446" t="e">
        <f t="shared" ca="1" si="517"/>
        <v>#NAME?</v>
      </c>
      <c r="DV513" s="446" t="e">
        <f t="shared" ca="1" si="518"/>
        <v>#NAME?</v>
      </c>
    </row>
    <row r="514" spans="1:126" ht="16.5" thickBot="1" x14ac:dyDescent="0.3">
      <c r="A514" s="448" t="str">
        <f>IFERROR(ROUNDUP(IF(OR(N514="PIPAY450",N514="PIPAY900"),MRIt(J514,M514,V514,N514),IF(N514="PIOGFCPAY450",MAX(60,(0.3*J514)+35),"")),1),"")</f>
        <v/>
      </c>
      <c r="B514" s="413">
        <v>492</v>
      </c>
      <c r="C514" s="414"/>
      <c r="D514" s="449"/>
      <c r="E514" s="457" t="str">
        <f>IF('EXIST IP'!A493="","",'EXIST IP'!A493)</f>
        <v/>
      </c>
      <c r="F514" s="458" t="str">
        <f>IF('EXIST IP'!B493="","",'EXIST IP'!B493)</f>
        <v/>
      </c>
      <c r="G514" s="458" t="str">
        <f>IF('EXIST IP'!C493="","",'EXIST IP'!C493)</f>
        <v/>
      </c>
      <c r="H514" s="459" t="str">
        <f>IF('EXIST IP'!D493="","",'EXIST IP'!D493)</f>
        <v/>
      </c>
      <c r="I514" s="460" t="str">
        <f>IF(BASELINE!D493="","",BASELINE!D493)</f>
        <v/>
      </c>
      <c r="J514" s="420"/>
      <c r="K514" s="421"/>
      <c r="L514" s="422" t="str">
        <f>IF(FINAL!D493=0,"",FINAL!D493)</f>
        <v/>
      </c>
      <c r="M514" s="421"/>
      <c r="N514" s="421"/>
      <c r="O514" s="421"/>
      <c r="P514" s="423" t="str">
        <f t="shared" si="482"/>
        <v/>
      </c>
      <c r="Q514" s="424" t="str">
        <f t="shared" si="483"/>
        <v/>
      </c>
      <c r="R514" s="456"/>
      <c r="S514" s="452" t="str">
        <f t="shared" si="459"/>
        <v/>
      </c>
      <c r="T514" s="427" t="str">
        <f>IF(OR(BASELINE!I493&gt;BASELINE!J493,FINAL!I493&gt;FINAL!J493),"M.D.","")</f>
        <v/>
      </c>
      <c r="U514" s="428" t="str">
        <f t="shared" si="484"/>
        <v/>
      </c>
      <c r="V514" s="429" t="str">
        <f t="shared" si="485"/>
        <v/>
      </c>
      <c r="W514" s="429" t="str">
        <f t="shared" si="486"/>
        <v/>
      </c>
      <c r="X514" s="430" t="str">
        <f t="shared" si="460"/>
        <v/>
      </c>
      <c r="Y514" s="429" t="str">
        <f t="shared" si="461"/>
        <v/>
      </c>
      <c r="Z514" s="429" t="str">
        <f t="shared" si="462"/>
        <v/>
      </c>
      <c r="AA514" s="429" t="str">
        <f t="shared" si="463"/>
        <v/>
      </c>
      <c r="AB514" s="429" t="str">
        <f t="shared" si="464"/>
        <v/>
      </c>
      <c r="AC514" s="429" t="str">
        <f t="shared" si="465"/>
        <v/>
      </c>
      <c r="AD514" s="429" t="str">
        <f t="shared" si="466"/>
        <v/>
      </c>
      <c r="AE514" s="429" t="str">
        <f t="shared" si="487"/>
        <v/>
      </c>
      <c r="AF514" s="429" t="str">
        <f t="shared" si="477"/>
        <v/>
      </c>
      <c r="AG514" s="429" t="str">
        <f t="shared" si="467"/>
        <v/>
      </c>
      <c r="AH514" s="429" t="str">
        <f t="shared" si="468"/>
        <v/>
      </c>
      <c r="AI514" s="431" t="str">
        <f t="shared" si="478"/>
        <v/>
      </c>
      <c r="AJ514" s="429" t="str">
        <f t="shared" si="488"/>
        <v/>
      </c>
      <c r="AK514" s="429" t="str">
        <f t="shared" si="489"/>
        <v/>
      </c>
      <c r="AL514" s="429" t="str">
        <f t="shared" si="490"/>
        <v/>
      </c>
      <c r="AM514" s="429" t="str">
        <f t="shared" si="491"/>
        <v/>
      </c>
      <c r="AN514" s="432"/>
      <c r="AO514" s="432"/>
      <c r="AP514" s="205"/>
      <c r="AQ514" s="205"/>
      <c r="AR514" s="205"/>
      <c r="AS514" s="205"/>
      <c r="AT514" s="205"/>
      <c r="AU514" s="205"/>
      <c r="AV514" s="205"/>
      <c r="AW514" s="205"/>
      <c r="AX514" s="205"/>
      <c r="AY514" s="205"/>
      <c r="AZ514" s="432"/>
      <c r="BU514" s="152">
        <v>492</v>
      </c>
      <c r="BV514" s="433" t="str">
        <f t="shared" si="479"/>
        <v/>
      </c>
      <c r="BW514" s="433" t="str">
        <f t="shared" si="480"/>
        <v/>
      </c>
      <c r="BX514" s="434" t="str">
        <f t="shared" si="481"/>
        <v/>
      </c>
      <c r="BY514" s="205" t="str">
        <f t="shared" si="469"/>
        <v/>
      </c>
      <c r="BZ514" s="205" t="str">
        <f t="shared" si="470"/>
        <v/>
      </c>
      <c r="CA514" s="207" t="str">
        <f t="shared" si="471"/>
        <v/>
      </c>
      <c r="CB514" s="453" t="str">
        <f>IF(BY514="","",COUNTIF(BY$23:BY513,"&lt;1")+1)</f>
        <v/>
      </c>
      <c r="CC514" s="205" t="str">
        <f t="shared" si="472"/>
        <v/>
      </c>
      <c r="CD514" s="436" t="str">
        <f t="shared" si="473"/>
        <v/>
      </c>
      <c r="CE514" s="433" t="str">
        <f t="shared" si="476"/>
        <v/>
      </c>
      <c r="CF514" s="438" t="str">
        <f t="shared" si="474"/>
        <v/>
      </c>
      <c r="CG514" s="433" t="str">
        <f t="shared" si="475"/>
        <v/>
      </c>
      <c r="CH514" s="439"/>
      <c r="CI514" s="205" t="str">
        <f t="shared" si="492"/>
        <v/>
      </c>
      <c r="CJ514" s="205" t="str">
        <f t="shared" si="493"/>
        <v/>
      </c>
      <c r="CK514" s="205" t="str">
        <f>IF(OR(N514="PIPAY450",N514="PIPAY900"),MRIt(J514,M514,V514,N514),IF(N514="OGFConNEW",MRIt(H514,M514,V514,N514),IF(N514="PIOGFCPAY450",MAX(60,(0.3*J514)+35),"")))</f>
        <v/>
      </c>
      <c r="CL514" s="205" t="str">
        <f t="shared" si="494"/>
        <v/>
      </c>
      <c r="CM514" s="208">
        <f t="shared" si="495"/>
        <v>0</v>
      </c>
      <c r="CN514" s="440" t="str">
        <f>IFERROR(IF(N514="60PAY900",ADJ60x(CM514),IF(N514="75PAY450",ADJ75x(CM514),IF(N514="PIPAY900",ADJPoTthick(CM514,CL514),IF(N514="PIPAY450",ADJPoTthin(CM514,CL514),IF(N514="OGFConNEW",ADJPoTogfc(CL514),""))))),"must corr")</f>
        <v/>
      </c>
      <c r="CO514" s="441" t="str">
        <f t="shared" si="496"/>
        <v/>
      </c>
      <c r="CQ514" s="205" t="str">
        <f t="shared" si="497"/>
        <v/>
      </c>
      <c r="CR514" s="205" t="str">
        <f>IF(OR(N514="PIPAY450",N514="PIPAY900",N514="PIOGFCPAY450",N514="75OGFCPAY450"),MRIt(J514,M514,V514,N514),IF(N514="OGFConNEW",MRIt(H514,M514,V514,N514),""))</f>
        <v/>
      </c>
      <c r="CS514" s="205" t="str">
        <f t="shared" si="498"/>
        <v/>
      </c>
      <c r="CT514" s="208" t="str">
        <f t="shared" si="499"/>
        <v/>
      </c>
      <c r="CU514" s="440" t="str">
        <f>IFERROR(IF(N514="60PAY900",ADJ60x(CT514),IF(N514="75PAY450",ADJ75x(CT514),IF(N514="PIPAY900",ADJPoTthick(CT514,CS514),IF(N514="PIPAY450",ADJPoTthin(CT514,CS514),IF(N514="OGFConNEW",ADJPoTogfc(CS514),""))))),"must corr")</f>
        <v/>
      </c>
      <c r="CV514" s="442" t="str">
        <f t="shared" si="500"/>
        <v/>
      </c>
      <c r="CW514" s="443"/>
      <c r="CY514" s="207"/>
      <c r="CZ514" s="444" t="s">
        <v>1876</v>
      </c>
      <c r="DA514" s="445" t="str">
        <f>IFERROR(IF(AZ514=TRUE,corval(CO514,CV514),CO514),CZ514)</f>
        <v/>
      </c>
      <c r="DB514" s="205" t="b">
        <f t="shared" si="501"/>
        <v>0</v>
      </c>
      <c r="DC514" s="205" t="b">
        <f t="shared" si="502"/>
        <v>1</v>
      </c>
      <c r="DD514" s="205" t="b">
        <f t="shared" si="503"/>
        <v>1</v>
      </c>
      <c r="DE514" s="446" t="str">
        <f t="shared" si="504"/>
        <v/>
      </c>
      <c r="DG514" s="208" t="str">
        <f t="shared" si="505"/>
        <v/>
      </c>
      <c r="DH514" s="208">
        <f t="shared" si="506"/>
        <v>0</v>
      </c>
      <c r="DI514" s="205" t="e">
        <f t="shared" si="507"/>
        <v>#VALUE!</v>
      </c>
      <c r="DJ514" s="205" t="e">
        <f t="shared" si="508"/>
        <v>#VALUE!</v>
      </c>
      <c r="DK514" s="205" t="e">
        <f t="shared" si="509"/>
        <v>#VALUE!</v>
      </c>
      <c r="DM514" s="208">
        <f t="shared" si="510"/>
        <v>0</v>
      </c>
      <c r="DN514" s="208">
        <f t="shared" si="511"/>
        <v>0</v>
      </c>
      <c r="DO514" s="205">
        <f t="shared" si="512"/>
        <v>75</v>
      </c>
      <c r="DP514" s="205">
        <f t="shared" si="513"/>
        <v>0</v>
      </c>
      <c r="DQ514" s="446" t="e">
        <f t="shared" ca="1" si="514"/>
        <v>#NAME?</v>
      </c>
      <c r="DR514" s="446" t="e">
        <f t="shared" ca="1" si="515"/>
        <v>#NAME?</v>
      </c>
      <c r="DT514" s="208">
        <f t="shared" si="516"/>
        <v>0</v>
      </c>
      <c r="DU514" s="446" t="e">
        <f t="shared" ca="1" si="517"/>
        <v>#NAME?</v>
      </c>
      <c r="DV514" s="446" t="e">
        <f t="shared" ca="1" si="518"/>
        <v>#NAME?</v>
      </c>
    </row>
    <row r="515" spans="1:126" ht="15" customHeight="1" x14ac:dyDescent="0.25">
      <c r="A515" s="448" t="str">
        <f>IFERROR(ROUNDUP(IF(OR(N515="PIPAY450",N515="PIPAY900"),MRIt(J515,M515,V515,N515),IF(N515="PIOGFCPAY450",MAX(60,(0.3*J515)+35),"")),1),"")</f>
        <v/>
      </c>
      <c r="B515" s="413">
        <v>493</v>
      </c>
      <c r="C515" s="414"/>
      <c r="D515" s="449"/>
      <c r="E515" s="416" t="str">
        <f>IF('EXIST IP'!A494="","",'EXIST IP'!A494)</f>
        <v/>
      </c>
      <c r="F515" s="450" t="str">
        <f>IF('EXIST IP'!B494="","",'EXIST IP'!B494)</f>
        <v/>
      </c>
      <c r="G515" s="450" t="str">
        <f>IF('EXIST IP'!C494="","",'EXIST IP'!C494)</f>
        <v/>
      </c>
      <c r="H515" s="418" t="str">
        <f>IF('EXIST IP'!D494="","",'EXIST IP'!D494)</f>
        <v/>
      </c>
      <c r="I515" s="451" t="str">
        <f>IF(BASELINE!D494="","",BASELINE!D494)</f>
        <v/>
      </c>
      <c r="J515" s="420"/>
      <c r="K515" s="421"/>
      <c r="L515" s="422" t="str">
        <f>IF(FINAL!D494=0,"",FINAL!D494)</f>
        <v/>
      </c>
      <c r="M515" s="421"/>
      <c r="N515" s="421"/>
      <c r="O515" s="421"/>
      <c r="P515" s="423" t="str">
        <f t="shared" si="482"/>
        <v/>
      </c>
      <c r="Q515" s="424" t="str">
        <f t="shared" si="483"/>
        <v/>
      </c>
      <c r="R515" s="456"/>
      <c r="S515" s="452" t="str">
        <f t="shared" si="459"/>
        <v/>
      </c>
      <c r="T515" s="427" t="str">
        <f>IF(OR(BASELINE!I494&gt;BASELINE!J494,FINAL!I494&gt;FINAL!J494),"M.D.","")</f>
        <v/>
      </c>
      <c r="U515" s="428" t="str">
        <f t="shared" si="484"/>
        <v/>
      </c>
      <c r="V515" s="429" t="str">
        <f t="shared" si="485"/>
        <v/>
      </c>
      <c r="W515" s="429" t="str">
        <f t="shared" si="486"/>
        <v/>
      </c>
      <c r="X515" s="430" t="str">
        <f t="shared" si="460"/>
        <v/>
      </c>
      <c r="Y515" s="429" t="str">
        <f t="shared" si="461"/>
        <v/>
      </c>
      <c r="Z515" s="429" t="str">
        <f t="shared" si="462"/>
        <v/>
      </c>
      <c r="AA515" s="429" t="str">
        <f t="shared" si="463"/>
        <v/>
      </c>
      <c r="AB515" s="429" t="str">
        <f t="shared" si="464"/>
        <v/>
      </c>
      <c r="AC515" s="429" t="str">
        <f t="shared" si="465"/>
        <v/>
      </c>
      <c r="AD515" s="429" t="str">
        <f t="shared" si="466"/>
        <v/>
      </c>
      <c r="AE515" s="429" t="str">
        <f t="shared" si="487"/>
        <v/>
      </c>
      <c r="AF515" s="429" t="str">
        <f t="shared" si="477"/>
        <v/>
      </c>
      <c r="AG515" s="429" t="str">
        <f t="shared" si="467"/>
        <v/>
      </c>
      <c r="AH515" s="429" t="str">
        <f t="shared" si="468"/>
        <v/>
      </c>
      <c r="AI515" s="431" t="str">
        <f t="shared" si="478"/>
        <v/>
      </c>
      <c r="AJ515" s="429" t="str">
        <f t="shared" si="488"/>
        <v/>
      </c>
      <c r="AK515" s="429" t="str">
        <f t="shared" si="489"/>
        <v/>
      </c>
      <c r="AL515" s="429" t="str">
        <f t="shared" si="490"/>
        <v/>
      </c>
      <c r="AM515" s="429" t="str">
        <f t="shared" si="491"/>
        <v/>
      </c>
      <c r="AN515" s="432"/>
      <c r="AO515" s="432"/>
      <c r="AP515" s="205"/>
      <c r="AQ515" s="205"/>
      <c r="AR515" s="205"/>
      <c r="AS515" s="205"/>
      <c r="AT515" s="205"/>
      <c r="AU515" s="205"/>
      <c r="AV515" s="205"/>
      <c r="AW515" s="205"/>
      <c r="AX515" s="205"/>
      <c r="AY515" s="205"/>
      <c r="AZ515" s="432"/>
      <c r="BU515" s="152">
        <v>493</v>
      </c>
      <c r="BV515" s="433" t="str">
        <f t="shared" si="479"/>
        <v/>
      </c>
      <c r="BW515" s="433" t="str">
        <f t="shared" si="480"/>
        <v/>
      </c>
      <c r="BX515" s="434" t="str">
        <f t="shared" si="481"/>
        <v/>
      </c>
      <c r="BY515" s="205" t="str">
        <f t="shared" si="469"/>
        <v/>
      </c>
      <c r="BZ515" s="205" t="str">
        <f t="shared" si="470"/>
        <v/>
      </c>
      <c r="CA515" s="207" t="str">
        <f t="shared" si="471"/>
        <v/>
      </c>
      <c r="CB515" s="453" t="str">
        <f>IF(BY515="","",COUNTIF(BY$23:BY514,"&lt;1")+1)</f>
        <v/>
      </c>
      <c r="CC515" s="205" t="str">
        <f t="shared" si="472"/>
        <v/>
      </c>
      <c r="CD515" s="436" t="str">
        <f t="shared" si="473"/>
        <v/>
      </c>
      <c r="CE515" s="433" t="str">
        <f t="shared" si="476"/>
        <v/>
      </c>
      <c r="CF515" s="438" t="str">
        <f t="shared" si="474"/>
        <v/>
      </c>
      <c r="CG515" s="433" t="str">
        <f t="shared" si="475"/>
        <v/>
      </c>
      <c r="CH515" s="439"/>
      <c r="CI515" s="205" t="str">
        <f t="shared" si="492"/>
        <v/>
      </c>
      <c r="CJ515" s="205" t="str">
        <f t="shared" si="493"/>
        <v/>
      </c>
      <c r="CK515" s="205" t="str">
        <f>IF(OR(N515="PIPAY450",N515="PIPAY900"),MRIt(J515,M515,V515,N515),IF(N515="OGFConNEW",MRIt(H515,M515,V515,N515),IF(N515="PIOGFCPAY450",MAX(60,(0.3*J515)+35),"")))</f>
        <v/>
      </c>
      <c r="CL515" s="205" t="str">
        <f t="shared" si="494"/>
        <v/>
      </c>
      <c r="CM515" s="208">
        <f t="shared" si="495"/>
        <v>0</v>
      </c>
      <c r="CN515" s="440" t="str">
        <f>IFERROR(IF(N515="60PAY900",ADJ60x(CM515),IF(N515="75PAY450",ADJ75x(CM515),IF(N515="PIPAY900",ADJPoTthick(CM515,CL515),IF(N515="PIPAY450",ADJPoTthin(CM515,CL515),IF(N515="OGFConNEW",ADJPoTogfc(CL515),""))))),"must corr")</f>
        <v/>
      </c>
      <c r="CO515" s="441" t="str">
        <f t="shared" si="496"/>
        <v/>
      </c>
      <c r="CQ515" s="205" t="str">
        <f t="shared" si="497"/>
        <v/>
      </c>
      <c r="CR515" s="205" t="str">
        <f>IF(OR(N515="PIPAY450",N515="PIPAY900",N515="PIOGFCPAY450",N515="75OGFCPAY450"),MRIt(J515,M515,V515,N515),IF(N515="OGFConNEW",MRIt(H515,M515,V515,N515),""))</f>
        <v/>
      </c>
      <c r="CS515" s="205" t="str">
        <f t="shared" si="498"/>
        <v/>
      </c>
      <c r="CT515" s="208" t="str">
        <f t="shared" si="499"/>
        <v/>
      </c>
      <c r="CU515" s="440" t="str">
        <f>IFERROR(IF(N515="60PAY900",ADJ60x(CT515),IF(N515="75PAY450",ADJ75x(CT515),IF(N515="PIPAY900",ADJPoTthick(CT515,CS515),IF(N515="PIPAY450",ADJPoTthin(CT515,CS515),IF(N515="OGFConNEW",ADJPoTogfc(CS515),""))))),"must corr")</f>
        <v/>
      </c>
      <c r="CV515" s="442" t="str">
        <f t="shared" si="500"/>
        <v/>
      </c>
      <c r="CW515" s="443"/>
      <c r="CY515" s="207"/>
      <c r="CZ515" s="444" t="s">
        <v>1876</v>
      </c>
      <c r="DA515" s="445" t="str">
        <f>IFERROR(IF(AZ515=TRUE,corval(CO515,CV515),CO515),CZ515)</f>
        <v/>
      </c>
      <c r="DB515" s="205" t="b">
        <f t="shared" si="501"/>
        <v>0</v>
      </c>
      <c r="DC515" s="205" t="b">
        <f t="shared" si="502"/>
        <v>1</v>
      </c>
      <c r="DD515" s="205" t="b">
        <f t="shared" si="503"/>
        <v>1</v>
      </c>
      <c r="DE515" s="446" t="str">
        <f t="shared" si="504"/>
        <v/>
      </c>
      <c r="DG515" s="208" t="str">
        <f t="shared" si="505"/>
        <v/>
      </c>
      <c r="DH515" s="208">
        <f t="shared" si="506"/>
        <v>0</v>
      </c>
      <c r="DI515" s="205" t="e">
        <f t="shared" si="507"/>
        <v>#VALUE!</v>
      </c>
      <c r="DJ515" s="205" t="e">
        <f t="shared" si="508"/>
        <v>#VALUE!</v>
      </c>
      <c r="DK515" s="205" t="e">
        <f t="shared" si="509"/>
        <v>#VALUE!</v>
      </c>
      <c r="DM515" s="208">
        <f t="shared" si="510"/>
        <v>0</v>
      </c>
      <c r="DN515" s="208">
        <f t="shared" si="511"/>
        <v>0</v>
      </c>
      <c r="DO515" s="205">
        <f t="shared" si="512"/>
        <v>75</v>
      </c>
      <c r="DP515" s="205">
        <f t="shared" si="513"/>
        <v>0</v>
      </c>
      <c r="DQ515" s="446" t="e">
        <f t="shared" ca="1" si="514"/>
        <v>#NAME?</v>
      </c>
      <c r="DR515" s="446" t="e">
        <f t="shared" ca="1" si="515"/>
        <v>#NAME?</v>
      </c>
      <c r="DT515" s="208">
        <f t="shared" si="516"/>
        <v>0</v>
      </c>
      <c r="DU515" s="446" t="e">
        <f t="shared" ca="1" si="517"/>
        <v>#NAME?</v>
      </c>
      <c r="DV515" s="446" t="e">
        <f t="shared" ca="1" si="518"/>
        <v>#NAME?</v>
      </c>
    </row>
    <row r="516" spans="1:126" ht="16.5" thickBot="1" x14ac:dyDescent="0.3">
      <c r="A516" s="448" t="str">
        <f>IFERROR(ROUNDUP(IF(OR(N516="PIPAY450",N516="PIPAY900"),MRIt(J516,M516,V516,N516),IF(N516="PIOGFCPAY450",MAX(60,(0.3*J516)+35),"")),1),"")</f>
        <v/>
      </c>
      <c r="B516" s="413">
        <v>494</v>
      </c>
      <c r="C516" s="414"/>
      <c r="D516" s="449"/>
      <c r="E516" s="457" t="str">
        <f>IF('EXIST IP'!A495="","",'EXIST IP'!A495)</f>
        <v/>
      </c>
      <c r="F516" s="458" t="str">
        <f>IF('EXIST IP'!B495="","",'EXIST IP'!B495)</f>
        <v/>
      </c>
      <c r="G516" s="458" t="str">
        <f>IF('EXIST IP'!C495="","",'EXIST IP'!C495)</f>
        <v/>
      </c>
      <c r="H516" s="459" t="str">
        <f>IF('EXIST IP'!D495="","",'EXIST IP'!D495)</f>
        <v/>
      </c>
      <c r="I516" s="460" t="str">
        <f>IF(BASELINE!D495="","",BASELINE!D495)</f>
        <v/>
      </c>
      <c r="J516" s="420"/>
      <c r="K516" s="421"/>
      <c r="L516" s="422" t="str">
        <f>IF(FINAL!D495=0,"",FINAL!D495)</f>
        <v/>
      </c>
      <c r="M516" s="421"/>
      <c r="N516" s="421"/>
      <c r="O516" s="421"/>
      <c r="P516" s="423" t="str">
        <f t="shared" si="482"/>
        <v/>
      </c>
      <c r="Q516" s="424" t="str">
        <f t="shared" si="483"/>
        <v/>
      </c>
      <c r="R516" s="456"/>
      <c r="S516" s="452" t="str">
        <f t="shared" si="459"/>
        <v/>
      </c>
      <c r="T516" s="427" t="str">
        <f>IF(OR(BASELINE!I495&gt;BASELINE!J495,FINAL!I495&gt;FINAL!J495),"M.D.","")</f>
        <v/>
      </c>
      <c r="U516" s="428" t="str">
        <f t="shared" si="484"/>
        <v/>
      </c>
      <c r="V516" s="429" t="str">
        <f t="shared" si="485"/>
        <v/>
      </c>
      <c r="W516" s="429" t="str">
        <f t="shared" si="486"/>
        <v/>
      </c>
      <c r="X516" s="430" t="str">
        <f t="shared" si="460"/>
        <v/>
      </c>
      <c r="Y516" s="429" t="str">
        <f t="shared" si="461"/>
        <v/>
      </c>
      <c r="Z516" s="429" t="str">
        <f t="shared" si="462"/>
        <v/>
      </c>
      <c r="AA516" s="429" t="str">
        <f t="shared" si="463"/>
        <v/>
      </c>
      <c r="AB516" s="429" t="str">
        <f t="shared" si="464"/>
        <v/>
      </c>
      <c r="AC516" s="429" t="str">
        <f t="shared" si="465"/>
        <v/>
      </c>
      <c r="AD516" s="429" t="str">
        <f t="shared" si="466"/>
        <v/>
      </c>
      <c r="AE516" s="429" t="str">
        <f t="shared" si="487"/>
        <v/>
      </c>
      <c r="AF516" s="429" t="str">
        <f t="shared" si="477"/>
        <v/>
      </c>
      <c r="AG516" s="429" t="str">
        <f t="shared" si="467"/>
        <v/>
      </c>
      <c r="AH516" s="429" t="str">
        <f t="shared" si="468"/>
        <v/>
      </c>
      <c r="AI516" s="431" t="str">
        <f t="shared" si="478"/>
        <v/>
      </c>
      <c r="AJ516" s="429" t="str">
        <f t="shared" si="488"/>
        <v/>
      </c>
      <c r="AK516" s="429" t="str">
        <f t="shared" si="489"/>
        <v/>
      </c>
      <c r="AL516" s="429" t="str">
        <f t="shared" si="490"/>
        <v/>
      </c>
      <c r="AM516" s="429" t="str">
        <f t="shared" si="491"/>
        <v/>
      </c>
      <c r="AN516" s="432"/>
      <c r="AO516" s="432"/>
      <c r="AP516" s="205"/>
      <c r="AQ516" s="205"/>
      <c r="AR516" s="205"/>
      <c r="AS516" s="205"/>
      <c r="AT516" s="205"/>
      <c r="AU516" s="205"/>
      <c r="AV516" s="205"/>
      <c r="AW516" s="205"/>
      <c r="AX516" s="205"/>
      <c r="AY516" s="205"/>
      <c r="AZ516" s="432"/>
      <c r="BU516" s="152">
        <v>494</v>
      </c>
      <c r="BV516" s="433" t="str">
        <f t="shared" si="479"/>
        <v/>
      </c>
      <c r="BW516" s="433" t="str">
        <f t="shared" si="480"/>
        <v/>
      </c>
      <c r="BX516" s="434" t="str">
        <f t="shared" si="481"/>
        <v/>
      </c>
      <c r="BY516" s="205" t="str">
        <f t="shared" si="469"/>
        <v/>
      </c>
      <c r="BZ516" s="205" t="str">
        <f t="shared" si="470"/>
        <v/>
      </c>
      <c r="CA516" s="207" t="str">
        <f t="shared" si="471"/>
        <v/>
      </c>
      <c r="CB516" s="453" t="str">
        <f>IF(BY516="","",COUNTIF(BY$23:BY515,"&lt;1")+1)</f>
        <v/>
      </c>
      <c r="CC516" s="205" t="str">
        <f t="shared" si="472"/>
        <v/>
      </c>
      <c r="CD516" s="436" t="str">
        <f t="shared" si="473"/>
        <v/>
      </c>
      <c r="CE516" s="433" t="str">
        <f t="shared" si="476"/>
        <v/>
      </c>
      <c r="CF516" s="438" t="str">
        <f t="shared" si="474"/>
        <v/>
      </c>
      <c r="CG516" s="433" t="str">
        <f t="shared" si="475"/>
        <v/>
      </c>
      <c r="CH516" s="439"/>
      <c r="CI516" s="205" t="str">
        <f t="shared" si="492"/>
        <v/>
      </c>
      <c r="CJ516" s="205" t="str">
        <f t="shared" si="493"/>
        <v/>
      </c>
      <c r="CK516" s="205" t="str">
        <f>IF(OR(N516="PIPAY450",N516="PIPAY900"),MRIt(J516,M516,V516,N516),IF(N516="OGFConNEW",MRIt(H516,M516,V516,N516),IF(N516="PIOGFCPAY450",MAX(60,(0.3*J516)+35),"")))</f>
        <v/>
      </c>
      <c r="CL516" s="205" t="str">
        <f t="shared" si="494"/>
        <v/>
      </c>
      <c r="CM516" s="208">
        <f t="shared" si="495"/>
        <v>0</v>
      </c>
      <c r="CN516" s="440" t="str">
        <f>IFERROR(IF(N516="60PAY900",ADJ60x(CM516),IF(N516="75PAY450",ADJ75x(CM516),IF(N516="PIPAY900",ADJPoTthick(CM516,CL516),IF(N516="PIPAY450",ADJPoTthin(CM516,CL516),IF(N516="OGFConNEW",ADJPoTogfc(CL516),""))))),"must corr")</f>
        <v/>
      </c>
      <c r="CO516" s="441" t="str">
        <f t="shared" si="496"/>
        <v/>
      </c>
      <c r="CQ516" s="205" t="str">
        <f t="shared" si="497"/>
        <v/>
      </c>
      <c r="CR516" s="205" t="str">
        <f>IF(OR(N516="PIPAY450",N516="PIPAY900",N516="PIOGFCPAY450",N516="75OGFCPAY450"),MRIt(J516,M516,V516,N516),IF(N516="OGFConNEW",MRIt(H516,M516,V516,N516),""))</f>
        <v/>
      </c>
      <c r="CS516" s="205" t="str">
        <f t="shared" si="498"/>
        <v/>
      </c>
      <c r="CT516" s="208" t="str">
        <f t="shared" si="499"/>
        <v/>
      </c>
      <c r="CU516" s="440" t="str">
        <f>IFERROR(IF(N516="60PAY900",ADJ60x(CT516),IF(N516="75PAY450",ADJ75x(CT516),IF(N516="PIPAY900",ADJPoTthick(CT516,CS516),IF(N516="PIPAY450",ADJPoTthin(CT516,CS516),IF(N516="OGFConNEW",ADJPoTogfc(CS516),""))))),"must corr")</f>
        <v/>
      </c>
      <c r="CV516" s="442" t="str">
        <f t="shared" si="500"/>
        <v/>
      </c>
      <c r="CW516" s="443"/>
      <c r="CY516" s="207"/>
      <c r="CZ516" s="444" t="s">
        <v>1876</v>
      </c>
      <c r="DA516" s="445" t="str">
        <f>IFERROR(IF(AZ516=TRUE,corval(CO516,CV516),CO516),CZ516)</f>
        <v/>
      </c>
      <c r="DB516" s="205" t="b">
        <f t="shared" si="501"/>
        <v>0</v>
      </c>
      <c r="DC516" s="205" t="b">
        <f t="shared" si="502"/>
        <v>1</v>
      </c>
      <c r="DD516" s="205" t="b">
        <f t="shared" si="503"/>
        <v>1</v>
      </c>
      <c r="DE516" s="446" t="str">
        <f t="shared" si="504"/>
        <v/>
      </c>
      <c r="DG516" s="208" t="str">
        <f t="shared" si="505"/>
        <v/>
      </c>
      <c r="DH516" s="208">
        <f t="shared" si="506"/>
        <v>0</v>
      </c>
      <c r="DI516" s="205" t="e">
        <f t="shared" si="507"/>
        <v>#VALUE!</v>
      </c>
      <c r="DJ516" s="205" t="e">
        <f t="shared" si="508"/>
        <v>#VALUE!</v>
      </c>
      <c r="DK516" s="205" t="e">
        <f t="shared" si="509"/>
        <v>#VALUE!</v>
      </c>
      <c r="DM516" s="208">
        <f t="shared" si="510"/>
        <v>0</v>
      </c>
      <c r="DN516" s="208">
        <f t="shared" si="511"/>
        <v>0</v>
      </c>
      <c r="DO516" s="205">
        <f t="shared" si="512"/>
        <v>75</v>
      </c>
      <c r="DP516" s="205">
        <f t="shared" si="513"/>
        <v>0</v>
      </c>
      <c r="DQ516" s="446" t="e">
        <f t="shared" ca="1" si="514"/>
        <v>#NAME?</v>
      </c>
      <c r="DR516" s="446" t="e">
        <f t="shared" ca="1" si="515"/>
        <v>#NAME?</v>
      </c>
      <c r="DT516" s="208">
        <f t="shared" si="516"/>
        <v>0</v>
      </c>
      <c r="DU516" s="446" t="e">
        <f t="shared" ca="1" si="517"/>
        <v>#NAME?</v>
      </c>
      <c r="DV516" s="446" t="e">
        <f t="shared" ca="1" si="518"/>
        <v>#NAME?</v>
      </c>
    </row>
    <row r="517" spans="1:126" ht="15.75" x14ac:dyDescent="0.25">
      <c r="A517" s="448" t="str">
        <f>IFERROR(ROUNDUP(IF(OR(N517="PIPAY450",N517="PIPAY900"),MRIt(J517,M517,V517,N517),IF(N517="PIOGFCPAY450",MAX(60,(0.3*J517)+35),"")),1),"")</f>
        <v/>
      </c>
      <c r="B517" s="413">
        <v>495</v>
      </c>
      <c r="C517" s="414"/>
      <c r="D517" s="449"/>
      <c r="E517" s="416" t="str">
        <f>IF('EXIST IP'!A496="","",'EXIST IP'!A496)</f>
        <v/>
      </c>
      <c r="F517" s="450" t="str">
        <f>IF('EXIST IP'!B496="","",'EXIST IP'!B496)</f>
        <v/>
      </c>
      <c r="G517" s="450" t="str">
        <f>IF('EXIST IP'!C496="","",'EXIST IP'!C496)</f>
        <v/>
      </c>
      <c r="H517" s="418" t="str">
        <f>IF('EXIST IP'!D496="","",'EXIST IP'!D496)</f>
        <v/>
      </c>
      <c r="I517" s="451" t="str">
        <f>IF(BASELINE!D496="","",BASELINE!D496)</f>
        <v/>
      </c>
      <c r="J517" s="420"/>
      <c r="K517" s="421"/>
      <c r="L517" s="422" t="str">
        <f>IF(FINAL!D496=0,"",FINAL!D496)</f>
        <v/>
      </c>
      <c r="M517" s="421"/>
      <c r="N517" s="421"/>
      <c r="O517" s="421"/>
      <c r="P517" s="423" t="str">
        <f t="shared" si="482"/>
        <v/>
      </c>
      <c r="Q517" s="424" t="str">
        <f t="shared" si="483"/>
        <v/>
      </c>
      <c r="R517" s="456"/>
      <c r="S517" s="452" t="str">
        <f t="shared" si="459"/>
        <v/>
      </c>
      <c r="T517" s="427" t="str">
        <f>IF(OR(BASELINE!I496&gt;BASELINE!J496,FINAL!I496&gt;FINAL!J496),"M.D.","")</f>
        <v/>
      </c>
      <c r="U517" s="428" t="str">
        <f t="shared" si="484"/>
        <v/>
      </c>
      <c r="V517" s="429" t="str">
        <f t="shared" si="485"/>
        <v/>
      </c>
      <c r="W517" s="429" t="str">
        <f t="shared" si="486"/>
        <v/>
      </c>
      <c r="X517" s="430" t="str">
        <f t="shared" si="460"/>
        <v/>
      </c>
      <c r="Y517" s="429" t="str">
        <f t="shared" si="461"/>
        <v/>
      </c>
      <c r="Z517" s="429" t="str">
        <f t="shared" si="462"/>
        <v/>
      </c>
      <c r="AA517" s="429" t="str">
        <f t="shared" si="463"/>
        <v/>
      </c>
      <c r="AB517" s="429" t="str">
        <f t="shared" si="464"/>
        <v/>
      </c>
      <c r="AC517" s="429" t="str">
        <f t="shared" si="465"/>
        <v/>
      </c>
      <c r="AD517" s="429" t="str">
        <f t="shared" si="466"/>
        <v/>
      </c>
      <c r="AE517" s="429" t="str">
        <f t="shared" si="487"/>
        <v/>
      </c>
      <c r="AF517" s="429" t="str">
        <f t="shared" si="477"/>
        <v/>
      </c>
      <c r="AG517" s="429" t="str">
        <f t="shared" si="467"/>
        <v/>
      </c>
      <c r="AH517" s="429" t="str">
        <f t="shared" si="468"/>
        <v/>
      </c>
      <c r="AI517" s="431" t="str">
        <f t="shared" si="478"/>
        <v/>
      </c>
      <c r="AJ517" s="429" t="str">
        <f t="shared" si="488"/>
        <v/>
      </c>
      <c r="AK517" s="429" t="str">
        <f t="shared" si="489"/>
        <v/>
      </c>
      <c r="AL517" s="429" t="str">
        <f t="shared" si="490"/>
        <v/>
      </c>
      <c r="AM517" s="429" t="str">
        <f t="shared" si="491"/>
        <v/>
      </c>
      <c r="AN517" s="432"/>
      <c r="AO517" s="432"/>
      <c r="AP517" s="205"/>
      <c r="AQ517" s="205"/>
      <c r="AR517" s="205"/>
      <c r="AS517" s="205"/>
      <c r="AT517" s="205"/>
      <c r="AU517" s="205"/>
      <c r="AV517" s="205"/>
      <c r="AW517" s="205"/>
      <c r="AX517" s="205"/>
      <c r="AY517" s="205"/>
      <c r="AZ517" s="432"/>
      <c r="BU517" s="152">
        <v>495</v>
      </c>
      <c r="BV517" s="433" t="str">
        <f t="shared" si="479"/>
        <v/>
      </c>
      <c r="BW517" s="433" t="str">
        <f t="shared" si="480"/>
        <v/>
      </c>
      <c r="BX517" s="434" t="str">
        <f t="shared" si="481"/>
        <v/>
      </c>
      <c r="BY517" s="205" t="str">
        <f t="shared" si="469"/>
        <v/>
      </c>
      <c r="BZ517" s="205" t="str">
        <f t="shared" si="470"/>
        <v/>
      </c>
      <c r="CA517" s="207" t="str">
        <f t="shared" si="471"/>
        <v/>
      </c>
      <c r="CB517" s="453" t="str">
        <f>IF(BY517="","",COUNTIF(BY$23:BY516,"&lt;1")+1)</f>
        <v/>
      </c>
      <c r="CC517" s="205" t="str">
        <f t="shared" si="472"/>
        <v/>
      </c>
      <c r="CD517" s="436" t="str">
        <f t="shared" si="473"/>
        <v/>
      </c>
      <c r="CE517" s="433" t="str">
        <f t="shared" si="476"/>
        <v/>
      </c>
      <c r="CF517" s="438" t="str">
        <f t="shared" si="474"/>
        <v/>
      </c>
      <c r="CG517" s="433" t="str">
        <f t="shared" si="475"/>
        <v/>
      </c>
      <c r="CH517" s="439"/>
      <c r="CI517" s="205" t="str">
        <f t="shared" si="492"/>
        <v/>
      </c>
      <c r="CJ517" s="205" t="str">
        <f t="shared" si="493"/>
        <v/>
      </c>
      <c r="CK517" s="205" t="str">
        <f>IF(OR(N517="PIPAY450",N517="PIPAY900"),MRIt(J517,M517,V517,N517),IF(N517="OGFConNEW",MRIt(H517,M517,V517,N517),IF(N517="PIOGFCPAY450",MAX(60,(0.3*J517)+35),"")))</f>
        <v/>
      </c>
      <c r="CL517" s="205" t="str">
        <f t="shared" si="494"/>
        <v/>
      </c>
      <c r="CM517" s="208">
        <f t="shared" si="495"/>
        <v>0</v>
      </c>
      <c r="CN517" s="440" t="str">
        <f>IFERROR(IF(N517="60PAY900",ADJ60x(CM517),IF(N517="75PAY450",ADJ75x(CM517),IF(N517="PIPAY900",ADJPoTthick(CM517,CL517),IF(N517="PIPAY450",ADJPoTthin(CM517,CL517),IF(N517="OGFConNEW",ADJPoTogfc(CL517),""))))),"must corr")</f>
        <v/>
      </c>
      <c r="CO517" s="441" t="str">
        <f t="shared" si="496"/>
        <v/>
      </c>
      <c r="CQ517" s="205" t="str">
        <f t="shared" si="497"/>
        <v/>
      </c>
      <c r="CR517" s="205" t="str">
        <f>IF(OR(N517="PIPAY450",N517="PIPAY900",N517="PIOGFCPAY450",N517="75OGFCPAY450"),MRIt(J517,M517,V517,N517),IF(N517="OGFConNEW",MRIt(H517,M517,V517,N517),""))</f>
        <v/>
      </c>
      <c r="CS517" s="205" t="str">
        <f t="shared" si="498"/>
        <v/>
      </c>
      <c r="CT517" s="208" t="str">
        <f t="shared" si="499"/>
        <v/>
      </c>
      <c r="CU517" s="440" t="str">
        <f>IFERROR(IF(N517="60PAY900",ADJ60x(CT517),IF(N517="75PAY450",ADJ75x(CT517),IF(N517="PIPAY900",ADJPoTthick(CT517,CS517),IF(N517="PIPAY450",ADJPoTthin(CT517,CS517),IF(N517="OGFConNEW",ADJPoTogfc(CS517),""))))),"must corr")</f>
        <v/>
      </c>
      <c r="CV517" s="442" t="str">
        <f t="shared" si="500"/>
        <v/>
      </c>
      <c r="CW517" s="443"/>
      <c r="CY517" s="207"/>
      <c r="CZ517" s="444" t="s">
        <v>1876</v>
      </c>
      <c r="DA517" s="445" t="str">
        <f>IFERROR(IF(AZ517=TRUE,corval(CO517,CV517),CO517),CZ517)</f>
        <v/>
      </c>
      <c r="DB517" s="205" t="b">
        <f t="shared" si="501"/>
        <v>0</v>
      </c>
      <c r="DC517" s="205" t="b">
        <f t="shared" si="502"/>
        <v>1</v>
      </c>
      <c r="DD517" s="205" t="b">
        <f t="shared" si="503"/>
        <v>1</v>
      </c>
      <c r="DE517" s="446" t="str">
        <f t="shared" si="504"/>
        <v/>
      </c>
      <c r="DG517" s="208" t="str">
        <f t="shared" si="505"/>
        <v/>
      </c>
      <c r="DH517" s="208">
        <f t="shared" si="506"/>
        <v>0</v>
      </c>
      <c r="DI517" s="205" t="e">
        <f t="shared" si="507"/>
        <v>#VALUE!</v>
      </c>
      <c r="DJ517" s="205" t="e">
        <f t="shared" si="508"/>
        <v>#VALUE!</v>
      </c>
      <c r="DK517" s="205" t="e">
        <f t="shared" si="509"/>
        <v>#VALUE!</v>
      </c>
      <c r="DM517" s="208">
        <f t="shared" si="510"/>
        <v>0</v>
      </c>
      <c r="DN517" s="208">
        <f t="shared" si="511"/>
        <v>0</v>
      </c>
      <c r="DO517" s="205">
        <f t="shared" si="512"/>
        <v>75</v>
      </c>
      <c r="DP517" s="205">
        <f t="shared" si="513"/>
        <v>0</v>
      </c>
      <c r="DQ517" s="446" t="e">
        <f t="shared" ca="1" si="514"/>
        <v>#NAME?</v>
      </c>
      <c r="DR517" s="446" t="e">
        <f t="shared" ca="1" si="515"/>
        <v>#NAME?</v>
      </c>
      <c r="DT517" s="208">
        <f t="shared" si="516"/>
        <v>0</v>
      </c>
      <c r="DU517" s="446" t="e">
        <f t="shared" ca="1" si="517"/>
        <v>#NAME?</v>
      </c>
      <c r="DV517" s="446" t="e">
        <f t="shared" ca="1" si="518"/>
        <v>#NAME?</v>
      </c>
    </row>
    <row r="518" spans="1:126" ht="15.75" customHeight="1" thickBot="1" x14ac:dyDescent="0.3">
      <c r="A518" s="448" t="str">
        <f>IFERROR(ROUNDUP(IF(OR(N518="PIPAY450",N518="PIPAY900"),MRIt(J518,M518,V518,N518),IF(N518="PIOGFCPAY450",MAX(60,(0.3*J518)+35),"")),1),"")</f>
        <v/>
      </c>
      <c r="B518" s="413">
        <v>496</v>
      </c>
      <c r="C518" s="414"/>
      <c r="D518" s="449"/>
      <c r="E518" s="457" t="str">
        <f>IF('EXIST IP'!A497="","",'EXIST IP'!A497)</f>
        <v/>
      </c>
      <c r="F518" s="458" t="str">
        <f>IF('EXIST IP'!B497="","",'EXIST IP'!B497)</f>
        <v/>
      </c>
      <c r="G518" s="458" t="str">
        <f>IF('EXIST IP'!C497="","",'EXIST IP'!C497)</f>
        <v/>
      </c>
      <c r="H518" s="459" t="str">
        <f>IF('EXIST IP'!D497="","",'EXIST IP'!D497)</f>
        <v/>
      </c>
      <c r="I518" s="460" t="str">
        <f>IF(BASELINE!D497="","",BASELINE!D497)</f>
        <v/>
      </c>
      <c r="J518" s="420"/>
      <c r="K518" s="421"/>
      <c r="L518" s="422" t="str">
        <f>IF(FINAL!D497=0,"",FINAL!D497)</f>
        <v/>
      </c>
      <c r="M518" s="421"/>
      <c r="N518" s="421"/>
      <c r="O518" s="421"/>
      <c r="P518" s="423" t="str">
        <f t="shared" si="482"/>
        <v/>
      </c>
      <c r="Q518" s="424" t="str">
        <f t="shared" si="483"/>
        <v/>
      </c>
      <c r="R518" s="456"/>
      <c r="S518" s="452" t="str">
        <f t="shared" si="459"/>
        <v/>
      </c>
      <c r="T518" s="427" t="str">
        <f>IF(OR(BASELINE!I497&gt;BASELINE!J497,FINAL!I497&gt;FINAL!J497),"M.D.","")</f>
        <v/>
      </c>
      <c r="U518" s="428" t="str">
        <f t="shared" si="484"/>
        <v/>
      </c>
      <c r="V518" s="429" t="str">
        <f t="shared" si="485"/>
        <v/>
      </c>
      <c r="W518" s="429" t="str">
        <f t="shared" si="486"/>
        <v/>
      </c>
      <c r="X518" s="430" t="str">
        <f t="shared" si="460"/>
        <v/>
      </c>
      <c r="Y518" s="429" t="str">
        <f t="shared" si="461"/>
        <v/>
      </c>
      <c r="Z518" s="429" t="str">
        <f t="shared" si="462"/>
        <v/>
      </c>
      <c r="AA518" s="429" t="str">
        <f t="shared" si="463"/>
        <v/>
      </c>
      <c r="AB518" s="429" t="str">
        <f t="shared" si="464"/>
        <v/>
      </c>
      <c r="AC518" s="429" t="str">
        <f t="shared" si="465"/>
        <v/>
      </c>
      <c r="AD518" s="429" t="str">
        <f t="shared" si="466"/>
        <v/>
      </c>
      <c r="AE518" s="429" t="str">
        <f t="shared" si="487"/>
        <v/>
      </c>
      <c r="AF518" s="429" t="str">
        <f t="shared" si="477"/>
        <v/>
      </c>
      <c r="AG518" s="429" t="str">
        <f t="shared" si="467"/>
        <v/>
      </c>
      <c r="AH518" s="429" t="str">
        <f t="shared" si="468"/>
        <v/>
      </c>
      <c r="AI518" s="431" t="str">
        <f t="shared" si="478"/>
        <v/>
      </c>
      <c r="AJ518" s="429" t="str">
        <f t="shared" si="488"/>
        <v/>
      </c>
      <c r="AK518" s="429" t="str">
        <f t="shared" si="489"/>
        <v/>
      </c>
      <c r="AL518" s="429" t="str">
        <f t="shared" si="490"/>
        <v/>
      </c>
      <c r="AM518" s="429" t="str">
        <f t="shared" si="491"/>
        <v/>
      </c>
      <c r="AN518" s="432"/>
      <c r="AO518" s="432"/>
      <c r="AP518" s="205"/>
      <c r="AQ518" s="205"/>
      <c r="AR518" s="205"/>
      <c r="AS518" s="205"/>
      <c r="AT518" s="205"/>
      <c r="AU518" s="205"/>
      <c r="AV518" s="205"/>
      <c r="AW518" s="205"/>
      <c r="AX518" s="205"/>
      <c r="AY518" s="205"/>
      <c r="AZ518" s="432"/>
      <c r="BU518" s="152">
        <v>496</v>
      </c>
      <c r="BV518" s="433" t="str">
        <f t="shared" si="479"/>
        <v/>
      </c>
      <c r="BW518" s="433" t="str">
        <f t="shared" si="480"/>
        <v/>
      </c>
      <c r="BX518" s="434" t="str">
        <f t="shared" si="481"/>
        <v/>
      </c>
      <c r="BY518" s="205" t="str">
        <f t="shared" si="469"/>
        <v/>
      </c>
      <c r="BZ518" s="205" t="str">
        <f t="shared" si="470"/>
        <v/>
      </c>
      <c r="CA518" s="207" t="str">
        <f t="shared" si="471"/>
        <v/>
      </c>
      <c r="CB518" s="453" t="str">
        <f>IF(BY518="","",COUNTIF(BY$23:BY517,"&lt;1")+1)</f>
        <v/>
      </c>
      <c r="CC518" s="205" t="str">
        <f t="shared" si="472"/>
        <v/>
      </c>
      <c r="CD518" s="436" t="str">
        <f t="shared" si="473"/>
        <v/>
      </c>
      <c r="CE518" s="433" t="str">
        <f t="shared" si="476"/>
        <v/>
      </c>
      <c r="CF518" s="438" t="str">
        <f t="shared" si="474"/>
        <v/>
      </c>
      <c r="CG518" s="433" t="str">
        <f t="shared" si="475"/>
        <v/>
      </c>
      <c r="CH518" s="439"/>
      <c r="CI518" s="205" t="str">
        <f t="shared" si="492"/>
        <v/>
      </c>
      <c r="CJ518" s="205" t="str">
        <f t="shared" si="493"/>
        <v/>
      </c>
      <c r="CK518" s="205" t="str">
        <f>IF(OR(N518="PIPAY450",N518="PIPAY900"),MRIt(J518,M518,V518,N518),IF(N518="OGFConNEW",MRIt(H518,M518,V518,N518),IF(N518="PIOGFCPAY450",MAX(60,(0.3*J518)+35),"")))</f>
        <v/>
      </c>
      <c r="CL518" s="205" t="str">
        <f t="shared" si="494"/>
        <v/>
      </c>
      <c r="CM518" s="208">
        <f t="shared" si="495"/>
        <v>0</v>
      </c>
      <c r="CN518" s="440" t="str">
        <f>IFERROR(IF(N518="60PAY900",ADJ60x(CM518),IF(N518="75PAY450",ADJ75x(CM518),IF(N518="PIPAY900",ADJPoTthick(CM518,CL518),IF(N518="PIPAY450",ADJPoTthin(CM518,CL518),IF(N518="OGFConNEW",ADJPoTogfc(CL518),""))))),"must corr")</f>
        <v/>
      </c>
      <c r="CO518" s="441" t="str">
        <f t="shared" si="496"/>
        <v/>
      </c>
      <c r="CQ518" s="205" t="str">
        <f t="shared" si="497"/>
        <v/>
      </c>
      <c r="CR518" s="205" t="str">
        <f>IF(OR(N518="PIPAY450",N518="PIPAY900",N518="PIOGFCPAY450",N518="75OGFCPAY450"),MRIt(J518,M518,V518,N518),IF(N518="OGFConNEW",MRIt(H518,M518,V518,N518),""))</f>
        <v/>
      </c>
      <c r="CS518" s="205" t="str">
        <f t="shared" si="498"/>
        <v/>
      </c>
      <c r="CT518" s="208" t="str">
        <f t="shared" si="499"/>
        <v/>
      </c>
      <c r="CU518" s="440" t="str">
        <f>IFERROR(IF(N518="60PAY900",ADJ60x(CT518),IF(N518="75PAY450",ADJ75x(CT518),IF(N518="PIPAY900",ADJPoTthick(CT518,CS518),IF(N518="PIPAY450",ADJPoTthin(CT518,CS518),IF(N518="OGFConNEW",ADJPoTogfc(CS518),""))))),"must corr")</f>
        <v/>
      </c>
      <c r="CV518" s="442" t="str">
        <f t="shared" si="500"/>
        <v/>
      </c>
      <c r="CW518" s="443"/>
      <c r="CY518" s="207"/>
      <c r="CZ518" s="444" t="s">
        <v>1876</v>
      </c>
      <c r="DA518" s="445" t="str">
        <f>IFERROR(IF(AZ518=TRUE,corval(CO518,CV518),CO518),CZ518)</f>
        <v/>
      </c>
      <c r="DB518" s="205" t="b">
        <f t="shared" si="501"/>
        <v>0</v>
      </c>
      <c r="DC518" s="205" t="b">
        <f t="shared" si="502"/>
        <v>1</v>
      </c>
      <c r="DD518" s="205" t="b">
        <f t="shared" si="503"/>
        <v>1</v>
      </c>
      <c r="DE518" s="446" t="str">
        <f t="shared" si="504"/>
        <v/>
      </c>
      <c r="DG518" s="208" t="str">
        <f t="shared" si="505"/>
        <v/>
      </c>
      <c r="DH518" s="208">
        <f t="shared" si="506"/>
        <v>0</v>
      </c>
      <c r="DI518" s="205" t="e">
        <f t="shared" si="507"/>
        <v>#VALUE!</v>
      </c>
      <c r="DJ518" s="205" t="e">
        <f t="shared" si="508"/>
        <v>#VALUE!</v>
      </c>
      <c r="DK518" s="205" t="e">
        <f t="shared" si="509"/>
        <v>#VALUE!</v>
      </c>
      <c r="DM518" s="208">
        <f t="shared" si="510"/>
        <v>0</v>
      </c>
      <c r="DN518" s="208">
        <f t="shared" si="511"/>
        <v>0</v>
      </c>
      <c r="DO518" s="205">
        <f t="shared" si="512"/>
        <v>75</v>
      </c>
      <c r="DP518" s="205">
        <f t="shared" si="513"/>
        <v>0</v>
      </c>
      <c r="DQ518" s="446" t="e">
        <f t="shared" ca="1" si="514"/>
        <v>#NAME?</v>
      </c>
      <c r="DR518" s="446" t="e">
        <f t="shared" ca="1" si="515"/>
        <v>#NAME?</v>
      </c>
      <c r="DT518" s="208">
        <f t="shared" si="516"/>
        <v>0</v>
      </c>
      <c r="DU518" s="446" t="e">
        <f t="shared" ca="1" si="517"/>
        <v>#NAME?</v>
      </c>
      <c r="DV518" s="446" t="e">
        <f t="shared" ca="1" si="518"/>
        <v>#NAME?</v>
      </c>
    </row>
    <row r="519" spans="1:126" ht="15.75" x14ac:dyDescent="0.25">
      <c r="A519" s="448" t="str">
        <f>IFERROR(ROUNDUP(IF(OR(N519="PIPAY450",N519="PIPAY900"),MRIt(J519,M519,V519,N519),IF(N519="PIOGFCPAY450",MAX(60,(0.3*J519)+35),"")),1),"")</f>
        <v/>
      </c>
      <c r="B519" s="413">
        <v>497</v>
      </c>
      <c r="C519" s="414"/>
      <c r="D519" s="449"/>
      <c r="E519" s="416" t="str">
        <f>IF('EXIST IP'!A498="","",'EXIST IP'!A498)</f>
        <v/>
      </c>
      <c r="F519" s="450" t="str">
        <f>IF('EXIST IP'!B498="","",'EXIST IP'!B498)</f>
        <v/>
      </c>
      <c r="G519" s="450" t="str">
        <f>IF('EXIST IP'!C498="","",'EXIST IP'!C498)</f>
        <v/>
      </c>
      <c r="H519" s="418" t="str">
        <f>IF('EXIST IP'!D498="","",'EXIST IP'!D498)</f>
        <v/>
      </c>
      <c r="I519" s="451" t="str">
        <f>IF(BASELINE!D498="","",BASELINE!D498)</f>
        <v/>
      </c>
      <c r="J519" s="420"/>
      <c r="K519" s="421"/>
      <c r="L519" s="422" t="str">
        <f>IF(FINAL!D498=0,"",FINAL!D498)</f>
        <v/>
      </c>
      <c r="M519" s="421"/>
      <c r="N519" s="421"/>
      <c r="O519" s="421"/>
      <c r="P519" s="423" t="str">
        <f t="shared" si="482"/>
        <v/>
      </c>
      <c r="Q519" s="424" t="str">
        <f t="shared" si="483"/>
        <v/>
      </c>
      <c r="R519" s="456"/>
      <c r="S519" s="452" t="str">
        <f t="shared" si="459"/>
        <v/>
      </c>
      <c r="T519" s="427" t="str">
        <f>IF(OR(BASELINE!I498&gt;BASELINE!J498,FINAL!I498&gt;FINAL!J498),"M.D.","")</f>
        <v/>
      </c>
      <c r="U519" s="428" t="str">
        <f t="shared" si="484"/>
        <v/>
      </c>
      <c r="V519" s="429" t="str">
        <f t="shared" si="485"/>
        <v/>
      </c>
      <c r="W519" s="429" t="str">
        <f t="shared" si="486"/>
        <v/>
      </c>
      <c r="X519" s="430" t="str">
        <f t="shared" si="460"/>
        <v/>
      </c>
      <c r="Y519" s="429" t="str">
        <f t="shared" si="461"/>
        <v/>
      </c>
      <c r="Z519" s="429" t="str">
        <f t="shared" si="462"/>
        <v/>
      </c>
      <c r="AA519" s="429" t="str">
        <f t="shared" si="463"/>
        <v/>
      </c>
      <c r="AB519" s="429" t="str">
        <f t="shared" si="464"/>
        <v/>
      </c>
      <c r="AC519" s="429" t="str">
        <f t="shared" si="465"/>
        <v/>
      </c>
      <c r="AD519" s="429" t="str">
        <f t="shared" si="466"/>
        <v/>
      </c>
      <c r="AE519" s="429" t="str">
        <f t="shared" si="487"/>
        <v/>
      </c>
      <c r="AF519" s="429" t="str">
        <f t="shared" si="477"/>
        <v/>
      </c>
      <c r="AG519" s="429" t="str">
        <f t="shared" si="467"/>
        <v/>
      </c>
      <c r="AH519" s="429" t="str">
        <f t="shared" si="468"/>
        <v/>
      </c>
      <c r="AI519" s="431" t="str">
        <f t="shared" si="478"/>
        <v/>
      </c>
      <c r="AJ519" s="429" t="str">
        <f t="shared" si="488"/>
        <v/>
      </c>
      <c r="AK519" s="429" t="str">
        <f t="shared" si="489"/>
        <v/>
      </c>
      <c r="AL519" s="429" t="str">
        <f t="shared" si="490"/>
        <v/>
      </c>
      <c r="AM519" s="429" t="str">
        <f t="shared" si="491"/>
        <v/>
      </c>
      <c r="AN519" s="432"/>
      <c r="AO519" s="432"/>
      <c r="AP519" s="205"/>
      <c r="AQ519" s="205"/>
      <c r="AR519" s="205"/>
      <c r="AS519" s="205"/>
      <c r="AT519" s="205"/>
      <c r="AU519" s="205"/>
      <c r="AV519" s="205"/>
      <c r="AW519" s="205"/>
      <c r="AX519" s="205"/>
      <c r="AY519" s="205"/>
      <c r="AZ519" s="432"/>
      <c r="BU519" s="152">
        <v>497</v>
      </c>
      <c r="BV519" s="433" t="str">
        <f t="shared" si="479"/>
        <v/>
      </c>
      <c r="BW519" s="433" t="str">
        <f t="shared" si="480"/>
        <v/>
      </c>
      <c r="BX519" s="434" t="str">
        <f t="shared" si="481"/>
        <v/>
      </c>
      <c r="BY519" s="205" t="str">
        <f t="shared" si="469"/>
        <v/>
      </c>
      <c r="BZ519" s="205" t="str">
        <f t="shared" si="470"/>
        <v/>
      </c>
      <c r="CA519" s="207" t="str">
        <f t="shared" si="471"/>
        <v/>
      </c>
      <c r="CB519" s="453" t="str">
        <f>IF(BY519="","",COUNTIF(BY$23:BY518,"&lt;1")+1)</f>
        <v/>
      </c>
      <c r="CC519" s="205" t="str">
        <f t="shared" si="472"/>
        <v/>
      </c>
      <c r="CD519" s="436" t="str">
        <f t="shared" si="473"/>
        <v/>
      </c>
      <c r="CE519" s="433" t="str">
        <f t="shared" si="476"/>
        <v/>
      </c>
      <c r="CF519" s="438" t="str">
        <f t="shared" si="474"/>
        <v/>
      </c>
      <c r="CG519" s="433" t="str">
        <f t="shared" si="475"/>
        <v/>
      </c>
      <c r="CH519" s="439"/>
      <c r="CI519" s="205" t="str">
        <f t="shared" si="492"/>
        <v/>
      </c>
      <c r="CJ519" s="205" t="str">
        <f t="shared" si="493"/>
        <v/>
      </c>
      <c r="CK519" s="205" t="str">
        <f>IF(OR(N519="PIPAY450",N519="PIPAY900"),MRIt(J519,M519,V519,N519),IF(N519="OGFConNEW",MRIt(H519,M519,V519,N519),IF(N519="PIOGFCPAY450",MAX(60,(0.3*J519)+35),"")))</f>
        <v/>
      </c>
      <c r="CL519" s="205" t="str">
        <f t="shared" si="494"/>
        <v/>
      </c>
      <c r="CM519" s="208">
        <f t="shared" si="495"/>
        <v>0</v>
      </c>
      <c r="CN519" s="440" t="str">
        <f>IFERROR(IF(N519="60PAY900",ADJ60x(CM519),IF(N519="75PAY450",ADJ75x(CM519),IF(N519="PIPAY900",ADJPoTthick(CM519,CL519),IF(N519="PIPAY450",ADJPoTthin(CM519,CL519),IF(N519="OGFConNEW",ADJPoTogfc(CL519),""))))),"must corr")</f>
        <v/>
      </c>
      <c r="CO519" s="441" t="str">
        <f t="shared" si="496"/>
        <v/>
      </c>
      <c r="CQ519" s="205" t="str">
        <f t="shared" si="497"/>
        <v/>
      </c>
      <c r="CR519" s="205" t="str">
        <f>IF(OR(N519="PIPAY450",N519="PIPAY900",N519="PIOGFCPAY450",N519="75OGFCPAY450"),MRIt(J519,M519,V519,N519),IF(N519="OGFConNEW",MRIt(H519,M519,V519,N519),""))</f>
        <v/>
      </c>
      <c r="CS519" s="205" t="str">
        <f t="shared" si="498"/>
        <v/>
      </c>
      <c r="CT519" s="208" t="str">
        <f t="shared" si="499"/>
        <v/>
      </c>
      <c r="CU519" s="440" t="str">
        <f>IFERROR(IF(N519="60PAY900",ADJ60x(CT519),IF(N519="75PAY450",ADJ75x(CT519),IF(N519="PIPAY900",ADJPoTthick(CT519,CS519),IF(N519="PIPAY450",ADJPoTthin(CT519,CS519),IF(N519="OGFConNEW",ADJPoTogfc(CS519),""))))),"must corr")</f>
        <v/>
      </c>
      <c r="CV519" s="442" t="str">
        <f t="shared" si="500"/>
        <v/>
      </c>
      <c r="CW519" s="443"/>
      <c r="CY519" s="207"/>
      <c r="CZ519" s="444" t="s">
        <v>1876</v>
      </c>
      <c r="DA519" s="445" t="str">
        <f>IFERROR(IF(AZ519=TRUE,corval(CO519,CV519),CO519),CZ519)</f>
        <v/>
      </c>
      <c r="DB519" s="205" t="b">
        <f t="shared" si="501"/>
        <v>0</v>
      </c>
      <c r="DC519" s="205" t="b">
        <f t="shared" si="502"/>
        <v>1</v>
      </c>
      <c r="DD519" s="205" t="b">
        <f t="shared" si="503"/>
        <v>1</v>
      </c>
      <c r="DE519" s="446" t="str">
        <f t="shared" si="504"/>
        <v/>
      </c>
      <c r="DG519" s="208" t="str">
        <f t="shared" si="505"/>
        <v/>
      </c>
      <c r="DH519" s="208">
        <f t="shared" si="506"/>
        <v>0</v>
      </c>
      <c r="DI519" s="205" t="e">
        <f t="shared" si="507"/>
        <v>#VALUE!</v>
      </c>
      <c r="DJ519" s="205" t="e">
        <f t="shared" si="508"/>
        <v>#VALUE!</v>
      </c>
      <c r="DK519" s="205" t="e">
        <f t="shared" si="509"/>
        <v>#VALUE!</v>
      </c>
      <c r="DM519" s="208">
        <f t="shared" si="510"/>
        <v>0</v>
      </c>
      <c r="DN519" s="208">
        <f t="shared" si="511"/>
        <v>0</v>
      </c>
      <c r="DO519" s="205">
        <f t="shared" si="512"/>
        <v>75</v>
      </c>
      <c r="DP519" s="205">
        <f t="shared" si="513"/>
        <v>0</v>
      </c>
      <c r="DQ519" s="446" t="e">
        <f t="shared" ca="1" si="514"/>
        <v>#NAME?</v>
      </c>
      <c r="DR519" s="446" t="e">
        <f t="shared" ca="1" si="515"/>
        <v>#NAME?</v>
      </c>
      <c r="DT519" s="208">
        <f t="shared" si="516"/>
        <v>0</v>
      </c>
      <c r="DU519" s="446" t="e">
        <f t="shared" ca="1" si="517"/>
        <v>#NAME?</v>
      </c>
      <c r="DV519" s="446" t="e">
        <f t="shared" ca="1" si="518"/>
        <v>#NAME?</v>
      </c>
    </row>
    <row r="520" spans="1:126" ht="16.5" thickBot="1" x14ac:dyDescent="0.3">
      <c r="A520" s="448" t="str">
        <f>IFERROR(ROUNDUP(IF(OR(N520="PIPAY450",N520="PIPAY900"),MRIt(J520,M520,V520,N520),IF(N520="PIOGFCPAY450",MAX(60,(0.3*J520)+35),"")),1),"")</f>
        <v/>
      </c>
      <c r="B520" s="413">
        <v>498</v>
      </c>
      <c r="C520" s="414"/>
      <c r="D520" s="449"/>
      <c r="E520" s="457" t="str">
        <f>IF('EXIST IP'!A499="","",'EXIST IP'!A499)</f>
        <v/>
      </c>
      <c r="F520" s="458" t="str">
        <f>IF('EXIST IP'!B499="","",'EXIST IP'!B499)</f>
        <v/>
      </c>
      <c r="G520" s="458" t="str">
        <f>IF('EXIST IP'!C499="","",'EXIST IP'!C499)</f>
        <v/>
      </c>
      <c r="H520" s="459" t="str">
        <f>IF('EXIST IP'!D499="","",'EXIST IP'!D499)</f>
        <v/>
      </c>
      <c r="I520" s="460" t="str">
        <f>IF(BASELINE!D499="","",BASELINE!D499)</f>
        <v/>
      </c>
      <c r="J520" s="420"/>
      <c r="K520" s="421"/>
      <c r="L520" s="422" t="str">
        <f>IF(FINAL!D499=0,"",FINAL!D499)</f>
        <v/>
      </c>
      <c r="M520" s="421"/>
      <c r="N520" s="421"/>
      <c r="O520" s="421"/>
      <c r="P520" s="423" t="str">
        <f t="shared" si="482"/>
        <v/>
      </c>
      <c r="Q520" s="424" t="str">
        <f t="shared" si="483"/>
        <v/>
      </c>
      <c r="R520" s="456"/>
      <c r="S520" s="452" t="str">
        <f t="shared" si="459"/>
        <v/>
      </c>
      <c r="T520" s="427" t="str">
        <f>IF(OR(BASELINE!I499&gt;BASELINE!J499,FINAL!I499&gt;FINAL!J499),"M.D.","")</f>
        <v/>
      </c>
      <c r="U520" s="428" t="str">
        <f t="shared" si="484"/>
        <v/>
      </c>
      <c r="V520" s="429" t="str">
        <f t="shared" si="485"/>
        <v/>
      </c>
      <c r="W520" s="429" t="str">
        <f t="shared" si="486"/>
        <v/>
      </c>
      <c r="X520" s="430" t="str">
        <f t="shared" si="460"/>
        <v/>
      </c>
      <c r="Y520" s="429" t="str">
        <f t="shared" si="461"/>
        <v/>
      </c>
      <c r="Z520" s="429" t="str">
        <f t="shared" si="462"/>
        <v/>
      </c>
      <c r="AA520" s="429" t="str">
        <f t="shared" si="463"/>
        <v/>
      </c>
      <c r="AB520" s="429" t="str">
        <f t="shared" si="464"/>
        <v/>
      </c>
      <c r="AC520" s="429" t="str">
        <f t="shared" si="465"/>
        <v/>
      </c>
      <c r="AD520" s="429" t="str">
        <f t="shared" si="466"/>
        <v/>
      </c>
      <c r="AE520" s="429" t="str">
        <f t="shared" si="487"/>
        <v/>
      </c>
      <c r="AF520" s="429" t="str">
        <f t="shared" si="477"/>
        <v/>
      </c>
      <c r="AG520" s="429" t="str">
        <f t="shared" si="467"/>
        <v/>
      </c>
      <c r="AH520" s="429" t="str">
        <f t="shared" si="468"/>
        <v/>
      </c>
      <c r="AI520" s="431" t="str">
        <f t="shared" si="478"/>
        <v/>
      </c>
      <c r="AJ520" s="429" t="str">
        <f t="shared" si="488"/>
        <v/>
      </c>
      <c r="AK520" s="429" t="str">
        <f t="shared" si="489"/>
        <v/>
      </c>
      <c r="AL520" s="429" t="str">
        <f t="shared" si="490"/>
        <v/>
      </c>
      <c r="AM520" s="429" t="str">
        <f t="shared" si="491"/>
        <v/>
      </c>
      <c r="AN520" s="432"/>
      <c r="AO520" s="432"/>
      <c r="AP520" s="205"/>
      <c r="AQ520" s="205"/>
      <c r="AR520" s="205"/>
      <c r="AS520" s="205"/>
      <c r="AT520" s="205"/>
      <c r="AU520" s="205"/>
      <c r="AV520" s="205"/>
      <c r="AW520" s="205"/>
      <c r="AX520" s="205"/>
      <c r="AY520" s="205"/>
      <c r="AZ520" s="432"/>
      <c r="BU520" s="152">
        <v>498</v>
      </c>
      <c r="BV520" s="433" t="str">
        <f t="shared" si="479"/>
        <v/>
      </c>
      <c r="BW520" s="433" t="str">
        <f t="shared" si="480"/>
        <v/>
      </c>
      <c r="BX520" s="434" t="str">
        <f t="shared" si="481"/>
        <v/>
      </c>
      <c r="BY520" s="205" t="str">
        <f t="shared" si="469"/>
        <v/>
      </c>
      <c r="BZ520" s="205" t="str">
        <f t="shared" si="470"/>
        <v/>
      </c>
      <c r="CA520" s="207" t="str">
        <f t="shared" si="471"/>
        <v/>
      </c>
      <c r="CB520" s="453" t="str">
        <f>IF(BY520="","",COUNTIF(BY$23:BY519,"&lt;1")+1)</f>
        <v/>
      </c>
      <c r="CC520" s="205" t="str">
        <f t="shared" si="472"/>
        <v/>
      </c>
      <c r="CD520" s="436" t="str">
        <f t="shared" si="473"/>
        <v/>
      </c>
      <c r="CE520" s="433" t="str">
        <f t="shared" si="476"/>
        <v/>
      </c>
      <c r="CF520" s="438" t="str">
        <f t="shared" si="474"/>
        <v/>
      </c>
      <c r="CG520" s="433" t="str">
        <f t="shared" si="475"/>
        <v/>
      </c>
      <c r="CH520" s="439"/>
      <c r="CI520" s="205" t="str">
        <f t="shared" si="492"/>
        <v/>
      </c>
      <c r="CJ520" s="205" t="str">
        <f t="shared" si="493"/>
        <v/>
      </c>
      <c r="CK520" s="205" t="str">
        <f>IF(OR(N520="PIPAY450",N520="PIPAY900"),MRIt(J520,M520,V520,N520),IF(N520="OGFConNEW",MRIt(H520,M520,V520,N520),IF(N520="PIOGFCPAY450",MAX(60,(0.3*J520)+35),"")))</f>
        <v/>
      </c>
      <c r="CL520" s="205" t="str">
        <f t="shared" si="494"/>
        <v/>
      </c>
      <c r="CM520" s="208">
        <f t="shared" si="495"/>
        <v>0</v>
      </c>
      <c r="CN520" s="440" t="str">
        <f>IFERROR(IF(N520="60PAY900",ADJ60x(CM520),IF(N520="75PAY450",ADJ75x(CM520),IF(N520="PIPAY900",ADJPoTthick(CM520,CL520),IF(N520="PIPAY450",ADJPoTthin(CM520,CL520),IF(N520="OGFConNEW",ADJPoTogfc(CL520),""))))),"must corr")</f>
        <v/>
      </c>
      <c r="CO520" s="441" t="str">
        <f t="shared" si="496"/>
        <v/>
      </c>
      <c r="CQ520" s="205" t="str">
        <f t="shared" si="497"/>
        <v/>
      </c>
      <c r="CR520" s="205" t="str">
        <f>IF(OR(N520="PIPAY450",N520="PIPAY900",N520="PIOGFCPAY450",N520="75OGFCPAY450"),MRIt(J520,M520,V520,N520),IF(N520="OGFConNEW",MRIt(H520,M520,V520,N520),""))</f>
        <v/>
      </c>
      <c r="CS520" s="205" t="str">
        <f t="shared" si="498"/>
        <v/>
      </c>
      <c r="CT520" s="208" t="str">
        <f t="shared" si="499"/>
        <v/>
      </c>
      <c r="CU520" s="440" t="str">
        <f>IFERROR(IF(N520="60PAY900",ADJ60x(CT520),IF(N520="75PAY450",ADJ75x(CT520),IF(N520="PIPAY900",ADJPoTthick(CT520,CS520),IF(N520="PIPAY450",ADJPoTthin(CT520,CS520),IF(N520="OGFConNEW",ADJPoTogfc(CS520),""))))),"must corr")</f>
        <v/>
      </c>
      <c r="CV520" s="442" t="str">
        <f t="shared" si="500"/>
        <v/>
      </c>
      <c r="CW520" s="443"/>
      <c r="CY520" s="207"/>
      <c r="CZ520" s="444" t="s">
        <v>1876</v>
      </c>
      <c r="DA520" s="445" t="str">
        <f>IFERROR(IF(AZ520=TRUE,corval(CO520,CV520),CO520),CZ520)</f>
        <v/>
      </c>
      <c r="DB520" s="205" t="b">
        <f t="shared" si="501"/>
        <v>0</v>
      </c>
      <c r="DC520" s="205" t="b">
        <f t="shared" si="502"/>
        <v>1</v>
      </c>
      <c r="DD520" s="205" t="b">
        <f t="shared" si="503"/>
        <v>1</v>
      </c>
      <c r="DE520" s="446" t="str">
        <f t="shared" si="504"/>
        <v/>
      </c>
      <c r="DG520" s="208" t="str">
        <f t="shared" si="505"/>
        <v/>
      </c>
      <c r="DH520" s="208">
        <f t="shared" si="506"/>
        <v>0</v>
      </c>
      <c r="DI520" s="205" t="e">
        <f t="shared" si="507"/>
        <v>#VALUE!</v>
      </c>
      <c r="DJ520" s="205" t="e">
        <f t="shared" si="508"/>
        <v>#VALUE!</v>
      </c>
      <c r="DK520" s="205" t="e">
        <f t="shared" si="509"/>
        <v>#VALUE!</v>
      </c>
      <c r="DM520" s="208">
        <f t="shared" si="510"/>
        <v>0</v>
      </c>
      <c r="DN520" s="208">
        <f t="shared" si="511"/>
        <v>0</v>
      </c>
      <c r="DO520" s="205">
        <f t="shared" si="512"/>
        <v>75</v>
      </c>
      <c r="DP520" s="205">
        <f t="shared" si="513"/>
        <v>0</v>
      </c>
      <c r="DQ520" s="446" t="e">
        <f t="shared" ca="1" si="514"/>
        <v>#NAME?</v>
      </c>
      <c r="DR520" s="446" t="e">
        <f t="shared" ca="1" si="515"/>
        <v>#NAME?</v>
      </c>
      <c r="DT520" s="208">
        <f t="shared" si="516"/>
        <v>0</v>
      </c>
      <c r="DU520" s="446" t="e">
        <f t="shared" ca="1" si="517"/>
        <v>#NAME?</v>
      </c>
      <c r="DV520" s="446" t="e">
        <f t="shared" ca="1" si="518"/>
        <v>#NAME?</v>
      </c>
    </row>
    <row r="521" spans="1:126" ht="15" customHeight="1" x14ac:dyDescent="0.25">
      <c r="A521" s="448" t="str">
        <f>IFERROR(ROUNDUP(IF(OR(N521="PIPAY450",N521="PIPAY900"),MRIt(J521,M521,V521,N521),IF(N521="PIOGFCPAY450",MAX(60,(0.3*J521)+35),"")),1),"")</f>
        <v/>
      </c>
      <c r="B521" s="413">
        <v>499</v>
      </c>
      <c r="C521" s="414"/>
      <c r="D521" s="449"/>
      <c r="E521" s="416" t="str">
        <f>IF('EXIST IP'!A500="","",'EXIST IP'!A500)</f>
        <v/>
      </c>
      <c r="F521" s="450" t="str">
        <f>IF('EXIST IP'!B500="","",'EXIST IP'!B500)</f>
        <v/>
      </c>
      <c r="G521" s="450" t="str">
        <f>IF('EXIST IP'!C500="","",'EXIST IP'!C500)</f>
        <v/>
      </c>
      <c r="H521" s="418" t="str">
        <f>IF('EXIST IP'!D500="","",'EXIST IP'!D500)</f>
        <v/>
      </c>
      <c r="I521" s="451" t="str">
        <f>IF(BASELINE!D500="","",BASELINE!D500)</f>
        <v/>
      </c>
      <c r="J521" s="420"/>
      <c r="K521" s="421"/>
      <c r="L521" s="422" t="str">
        <f>IF(FINAL!D500=0,"",FINAL!D500)</f>
        <v/>
      </c>
      <c r="M521" s="421"/>
      <c r="N521" s="421"/>
      <c r="O521" s="421"/>
      <c r="P521" s="423" t="str">
        <f t="shared" si="482"/>
        <v/>
      </c>
      <c r="Q521" s="424" t="str">
        <f t="shared" si="483"/>
        <v/>
      </c>
      <c r="R521" s="456"/>
      <c r="S521" s="452" t="str">
        <f t="shared" si="459"/>
        <v/>
      </c>
      <c r="T521" s="427" t="str">
        <f>IF(OR(BASELINE!I500&gt;BASELINE!J500,FINAL!I500&gt;FINAL!J500),"M.D.","")</f>
        <v/>
      </c>
      <c r="U521" s="428" t="str">
        <f t="shared" si="484"/>
        <v/>
      </c>
      <c r="V521" s="429" t="str">
        <f t="shared" si="485"/>
        <v/>
      </c>
      <c r="W521" s="429" t="str">
        <f t="shared" si="486"/>
        <v/>
      </c>
      <c r="X521" s="430" t="str">
        <f t="shared" si="460"/>
        <v/>
      </c>
      <c r="Y521" s="429" t="str">
        <f t="shared" si="461"/>
        <v/>
      </c>
      <c r="Z521" s="429" t="str">
        <f t="shared" si="462"/>
        <v/>
      </c>
      <c r="AA521" s="429" t="str">
        <f t="shared" si="463"/>
        <v/>
      </c>
      <c r="AB521" s="429" t="str">
        <f t="shared" si="464"/>
        <v/>
      </c>
      <c r="AC521" s="429" t="str">
        <f t="shared" si="465"/>
        <v/>
      </c>
      <c r="AD521" s="429" t="str">
        <f t="shared" si="466"/>
        <v/>
      </c>
      <c r="AE521" s="429" t="str">
        <f t="shared" si="487"/>
        <v/>
      </c>
      <c r="AF521" s="429" t="str">
        <f t="shared" si="477"/>
        <v/>
      </c>
      <c r="AG521" s="429" t="str">
        <f t="shared" si="467"/>
        <v/>
      </c>
      <c r="AH521" s="429" t="str">
        <f t="shared" si="468"/>
        <v/>
      </c>
      <c r="AI521" s="431" t="str">
        <f t="shared" si="478"/>
        <v/>
      </c>
      <c r="AJ521" s="429" t="str">
        <f t="shared" si="488"/>
        <v/>
      </c>
      <c r="AK521" s="429" t="str">
        <f t="shared" si="489"/>
        <v/>
      </c>
      <c r="AL521" s="429" t="str">
        <f t="shared" si="490"/>
        <v/>
      </c>
      <c r="AM521" s="429" t="str">
        <f t="shared" si="491"/>
        <v/>
      </c>
      <c r="AN521" s="432"/>
      <c r="AO521" s="432"/>
      <c r="AP521" s="205"/>
      <c r="AQ521" s="205"/>
      <c r="AR521" s="205"/>
      <c r="AS521" s="205"/>
      <c r="AT521" s="205"/>
      <c r="AU521" s="205"/>
      <c r="AV521" s="205"/>
      <c r="AW521" s="205"/>
      <c r="AX521" s="205"/>
      <c r="AY521" s="205"/>
      <c r="AZ521" s="432"/>
      <c r="BU521" s="152">
        <v>499</v>
      </c>
      <c r="BV521" s="433" t="str">
        <f t="shared" si="479"/>
        <v/>
      </c>
      <c r="BW521" s="433" t="str">
        <f t="shared" si="480"/>
        <v/>
      </c>
      <c r="BX521" s="434" t="str">
        <f t="shared" si="481"/>
        <v/>
      </c>
      <c r="BY521" s="205" t="str">
        <f t="shared" si="469"/>
        <v/>
      </c>
      <c r="BZ521" s="205" t="str">
        <f t="shared" si="470"/>
        <v/>
      </c>
      <c r="CA521" s="207" t="str">
        <f t="shared" si="471"/>
        <v/>
      </c>
      <c r="CB521" s="453" t="str">
        <f>IF(BY521="","",COUNTIF(BY$23:BY520,"&lt;1")+1)</f>
        <v/>
      </c>
      <c r="CC521" s="205" t="str">
        <f t="shared" si="472"/>
        <v/>
      </c>
      <c r="CD521" s="436" t="str">
        <f t="shared" si="473"/>
        <v/>
      </c>
      <c r="CE521" s="433" t="str">
        <f t="shared" si="476"/>
        <v/>
      </c>
      <c r="CF521" s="438" t="str">
        <f t="shared" si="474"/>
        <v/>
      </c>
      <c r="CG521" s="433" t="str">
        <f t="shared" si="475"/>
        <v/>
      </c>
      <c r="CH521" s="439"/>
      <c r="CI521" s="205" t="str">
        <f t="shared" si="492"/>
        <v/>
      </c>
      <c r="CJ521" s="205" t="str">
        <f t="shared" si="493"/>
        <v/>
      </c>
      <c r="CK521" s="205" t="str">
        <f>IF(OR(N521="PIPAY450",N521="PIPAY900"),MRIt(J521,M521,V521,N521),IF(N521="OGFConNEW",MRIt(H521,M521,V521,N521),IF(N521="PIOGFCPAY450",MAX(60,(0.3*J521)+35),"")))</f>
        <v/>
      </c>
      <c r="CL521" s="205" t="str">
        <f t="shared" si="494"/>
        <v/>
      </c>
      <c r="CM521" s="208">
        <f t="shared" si="495"/>
        <v>0</v>
      </c>
      <c r="CN521" s="440" t="str">
        <f>IFERROR(IF(N521="60PAY900",ADJ60x(CM521),IF(N521="75PAY450",ADJ75x(CM521),IF(N521="PIPAY900",ADJPoTthick(CM521,CL521),IF(N521="PIPAY450",ADJPoTthin(CM521,CL521),IF(N521="OGFConNEW",ADJPoTogfc(CL521),""))))),"must corr")</f>
        <v/>
      </c>
      <c r="CO521" s="441" t="str">
        <f t="shared" si="496"/>
        <v/>
      </c>
      <c r="CQ521" s="205" t="str">
        <f t="shared" si="497"/>
        <v/>
      </c>
      <c r="CR521" s="205" t="str">
        <f>IF(OR(N521="PIPAY450",N521="PIPAY900",N521="PIOGFCPAY450",N521="75OGFCPAY450"),MRIt(J521,M521,V521,N521),IF(N521="OGFConNEW",MRIt(H521,M521,V521,N521),""))</f>
        <v/>
      </c>
      <c r="CS521" s="205" t="str">
        <f t="shared" si="498"/>
        <v/>
      </c>
      <c r="CT521" s="208" t="str">
        <f t="shared" si="499"/>
        <v/>
      </c>
      <c r="CU521" s="440" t="str">
        <f>IFERROR(IF(N521="60PAY900",ADJ60x(CT521),IF(N521="75PAY450",ADJ75x(CT521),IF(N521="PIPAY900",ADJPoTthick(CT521,CS521),IF(N521="PIPAY450",ADJPoTthin(CT521,CS521),IF(N521="OGFConNEW",ADJPoTogfc(CS521),""))))),"must corr")</f>
        <v/>
      </c>
      <c r="CV521" s="442" t="str">
        <f t="shared" si="500"/>
        <v/>
      </c>
      <c r="CW521" s="443"/>
      <c r="CY521" s="207"/>
      <c r="CZ521" s="444" t="s">
        <v>1876</v>
      </c>
      <c r="DA521" s="445" t="str">
        <f>IFERROR(IF(AZ521=TRUE,corval(CO521,CV521),CO521),CZ521)</f>
        <v/>
      </c>
      <c r="DB521" s="205" t="b">
        <f t="shared" si="501"/>
        <v>0</v>
      </c>
      <c r="DC521" s="205" t="b">
        <f t="shared" si="502"/>
        <v>1</v>
      </c>
      <c r="DD521" s="205" t="b">
        <f t="shared" si="503"/>
        <v>1</v>
      </c>
      <c r="DE521" s="446" t="str">
        <f t="shared" si="504"/>
        <v/>
      </c>
      <c r="DG521" s="208" t="str">
        <f t="shared" si="505"/>
        <v/>
      </c>
      <c r="DH521" s="208">
        <f t="shared" si="506"/>
        <v>0</v>
      </c>
      <c r="DI521" s="205" t="e">
        <f t="shared" si="507"/>
        <v>#VALUE!</v>
      </c>
      <c r="DJ521" s="205" t="e">
        <f t="shared" si="508"/>
        <v>#VALUE!</v>
      </c>
      <c r="DK521" s="205" t="e">
        <f t="shared" si="509"/>
        <v>#VALUE!</v>
      </c>
      <c r="DM521" s="208">
        <f t="shared" si="510"/>
        <v>0</v>
      </c>
      <c r="DN521" s="208">
        <f t="shared" si="511"/>
        <v>0</v>
      </c>
      <c r="DO521" s="205">
        <f t="shared" si="512"/>
        <v>75</v>
      </c>
      <c r="DP521" s="205">
        <f t="shared" si="513"/>
        <v>0</v>
      </c>
      <c r="DQ521" s="446" t="e">
        <f t="shared" ca="1" si="514"/>
        <v>#NAME?</v>
      </c>
      <c r="DR521" s="446" t="e">
        <f t="shared" ca="1" si="515"/>
        <v>#NAME?</v>
      </c>
      <c r="DT521" s="208">
        <f t="shared" si="516"/>
        <v>0</v>
      </c>
      <c r="DU521" s="446" t="e">
        <f t="shared" ca="1" si="517"/>
        <v>#NAME?</v>
      </c>
      <c r="DV521" s="446" t="e">
        <f t="shared" ca="1" si="518"/>
        <v>#NAME?</v>
      </c>
    </row>
    <row r="522" spans="1:126" ht="16.5" thickBot="1" x14ac:dyDescent="0.3">
      <c r="A522" s="448" t="str">
        <f>IFERROR(ROUNDUP(IF(OR(N522="PIPAY450",N522="PIPAY900"),MRIt(J522,M522,V522,N522),IF(N522="PIOGFCPAY450",MAX(60,(0.3*J522)+35),"")),1),"")</f>
        <v/>
      </c>
      <c r="B522" s="413">
        <v>500</v>
      </c>
      <c r="C522" s="414"/>
      <c r="D522" s="449"/>
      <c r="E522" s="457" t="str">
        <f>IF('EXIST IP'!A501="","",'EXIST IP'!A501)</f>
        <v/>
      </c>
      <c r="F522" s="458" t="str">
        <f>IF('EXIST IP'!B501="","",'EXIST IP'!B501)</f>
        <v/>
      </c>
      <c r="G522" s="458" t="str">
        <f>IF('EXIST IP'!C501="","",'EXIST IP'!C501)</f>
        <v/>
      </c>
      <c r="H522" s="459" t="str">
        <f>IF('EXIST IP'!D501="","",'EXIST IP'!D501)</f>
        <v/>
      </c>
      <c r="I522" s="460" t="str">
        <f>IF(BASELINE!D501="","",BASELINE!D501)</f>
        <v/>
      </c>
      <c r="J522" s="420"/>
      <c r="K522" s="421"/>
      <c r="L522" s="422" t="str">
        <f>IF(FINAL!D501=0,"",FINAL!D501)</f>
        <v/>
      </c>
      <c r="M522" s="421"/>
      <c r="N522" s="421"/>
      <c r="O522" s="421"/>
      <c r="P522" s="423" t="str">
        <f t="shared" si="482"/>
        <v/>
      </c>
      <c r="Q522" s="424" t="str">
        <f t="shared" si="483"/>
        <v/>
      </c>
      <c r="R522" s="461"/>
      <c r="S522" s="452" t="str">
        <f t="shared" si="459"/>
        <v/>
      </c>
      <c r="T522" s="427" t="str">
        <f>IF(OR(BASELINE!I501&gt;BASELINE!J501,FINAL!I501&gt;FINAL!J501),"M.D.","")</f>
        <v/>
      </c>
      <c r="U522" s="428" t="str">
        <f t="shared" si="484"/>
        <v/>
      </c>
      <c r="V522" s="429" t="str">
        <f t="shared" si="485"/>
        <v/>
      </c>
      <c r="W522" s="429" t="str">
        <f t="shared" si="486"/>
        <v/>
      </c>
      <c r="X522" s="430" t="str">
        <f t="shared" si="460"/>
        <v/>
      </c>
      <c r="Y522" s="429" t="str">
        <f t="shared" si="461"/>
        <v/>
      </c>
      <c r="Z522" s="429" t="str">
        <f t="shared" si="462"/>
        <v/>
      </c>
      <c r="AA522" s="429" t="str">
        <f t="shared" si="463"/>
        <v/>
      </c>
      <c r="AB522" s="429" t="str">
        <f t="shared" si="464"/>
        <v/>
      </c>
      <c r="AC522" s="429" t="str">
        <f t="shared" si="465"/>
        <v/>
      </c>
      <c r="AD522" s="429" t="str">
        <f t="shared" si="466"/>
        <v/>
      </c>
      <c r="AE522" s="429" t="str">
        <f t="shared" si="487"/>
        <v/>
      </c>
      <c r="AF522" s="429" t="str">
        <f t="shared" si="477"/>
        <v/>
      </c>
      <c r="AG522" s="429" t="str">
        <f t="shared" si="467"/>
        <v/>
      </c>
      <c r="AH522" s="429" t="str">
        <f t="shared" si="468"/>
        <v/>
      </c>
      <c r="AI522" s="431" t="str">
        <f t="shared" si="478"/>
        <v/>
      </c>
      <c r="AJ522" s="429" t="str">
        <f t="shared" si="488"/>
        <v/>
      </c>
      <c r="AK522" s="429" t="str">
        <f t="shared" si="489"/>
        <v/>
      </c>
      <c r="AL522" s="429" t="str">
        <f t="shared" si="490"/>
        <v/>
      </c>
      <c r="AM522" s="429" t="str">
        <f t="shared" si="491"/>
        <v/>
      </c>
      <c r="AN522" s="432"/>
      <c r="AO522" s="432"/>
      <c r="AP522" s="205"/>
      <c r="AQ522" s="205"/>
      <c r="AR522" s="205"/>
      <c r="AS522" s="205"/>
      <c r="AT522" s="205"/>
      <c r="AU522" s="205"/>
      <c r="AV522" s="205"/>
      <c r="AW522" s="205"/>
      <c r="AX522" s="205"/>
      <c r="AY522" s="205"/>
      <c r="AZ522" s="432"/>
      <c r="BU522" s="152">
        <v>500</v>
      </c>
      <c r="BV522" s="433" t="str">
        <f t="shared" si="479"/>
        <v/>
      </c>
      <c r="BW522" s="433" t="str">
        <f t="shared" si="480"/>
        <v/>
      </c>
      <c r="BX522" s="434" t="str">
        <f t="shared" si="481"/>
        <v/>
      </c>
      <c r="BY522" s="205" t="str">
        <f t="shared" si="469"/>
        <v/>
      </c>
      <c r="BZ522" s="205" t="str">
        <f t="shared" si="470"/>
        <v/>
      </c>
      <c r="CA522" s="207" t="str">
        <f t="shared" si="471"/>
        <v/>
      </c>
      <c r="CB522" s="453" t="str">
        <f>IF(BY522="","",COUNTIF(BY$23:BY521,"&lt;1")+1)</f>
        <v/>
      </c>
      <c r="CC522" s="205" t="str">
        <f t="shared" si="472"/>
        <v/>
      </c>
      <c r="CD522" s="436" t="str">
        <f t="shared" si="473"/>
        <v/>
      </c>
      <c r="CE522" s="433" t="str">
        <f t="shared" si="476"/>
        <v/>
      </c>
      <c r="CF522" s="438" t="str">
        <f t="shared" si="474"/>
        <v/>
      </c>
      <c r="CG522" s="433" t="str">
        <f t="shared" si="475"/>
        <v/>
      </c>
      <c r="CH522" s="439"/>
      <c r="CI522" s="205" t="str">
        <f t="shared" si="492"/>
        <v/>
      </c>
      <c r="CJ522" s="205" t="str">
        <f t="shared" si="493"/>
        <v/>
      </c>
      <c r="CK522" s="205" t="str">
        <f>IF(OR(N522="PIPAY450",N522="PIPAY900"),MRIt(J522,M522,V522,N522),IF(N522="OGFConNEW",MRIt(H522,M522,V522,N522),IF(N522="PIOGFCPAY450",MAX(60,(0.3*J522)+35),"")))</f>
        <v/>
      </c>
      <c r="CL522" s="205" t="str">
        <f t="shared" si="494"/>
        <v/>
      </c>
      <c r="CM522" s="208">
        <f t="shared" si="495"/>
        <v>0</v>
      </c>
      <c r="CN522" s="440" t="str">
        <f>IFERROR(IF(N522="60PAY900",ADJ60x(CM522),IF(N522="75PAY450",ADJ75x(CM522),IF(N522="PIPAY900",ADJPoTthick(CM522,CL522),IF(N522="PIPAY450",ADJPoTthin(CM522,CL522),IF(N522="OGFConNEW",ADJPoTogfc(CL522),""))))),"must corr")</f>
        <v/>
      </c>
      <c r="CO522" s="441" t="str">
        <f t="shared" si="496"/>
        <v/>
      </c>
      <c r="CQ522" s="205" t="str">
        <f t="shared" si="497"/>
        <v/>
      </c>
      <c r="CR522" s="205" t="str">
        <f>IF(OR(N522="PIPAY450",N522="PIPAY900",N522="PIOGFCPAY450",N522="75OGFCPAY450"),MRIt(J522,M522,V522,N522),IF(N522="OGFConNEW",MRIt(H522,M522,V522,N522),""))</f>
        <v/>
      </c>
      <c r="CS522" s="205" t="str">
        <f t="shared" si="498"/>
        <v/>
      </c>
      <c r="CT522" s="208" t="str">
        <f t="shared" si="499"/>
        <v/>
      </c>
      <c r="CU522" s="440" t="str">
        <f>IFERROR(IF(N522="60PAY900",ADJ60x(CT522),IF(N522="75PAY450",ADJ75x(CT522),IF(N522="PIPAY900",ADJPoTthick(CT522,CS522),IF(N522="PIPAY450",ADJPoTthin(CT522,CS522),IF(N522="OGFConNEW",ADJPoTogfc(CS522),""))))),"must corr")</f>
        <v/>
      </c>
      <c r="CV522" s="442" t="str">
        <f t="shared" si="500"/>
        <v/>
      </c>
      <c r="CW522" s="443"/>
      <c r="CY522" s="207"/>
      <c r="CZ522" s="444" t="s">
        <v>1876</v>
      </c>
      <c r="DA522" s="445" t="str">
        <f>IFERROR(IF(AZ522=TRUE,corval(CO522,CV522),CO522),CZ522)</f>
        <v/>
      </c>
      <c r="DB522" s="205" t="b">
        <f t="shared" si="501"/>
        <v>0</v>
      </c>
      <c r="DC522" s="205" t="b">
        <f t="shared" si="502"/>
        <v>1</v>
      </c>
      <c r="DD522" s="205" t="b">
        <f t="shared" si="503"/>
        <v>1</v>
      </c>
      <c r="DE522" s="446" t="str">
        <f t="shared" si="504"/>
        <v/>
      </c>
      <c r="DG522" s="208" t="str">
        <f t="shared" si="505"/>
        <v/>
      </c>
      <c r="DH522" s="208">
        <f t="shared" si="506"/>
        <v>0</v>
      </c>
      <c r="DI522" s="205" t="e">
        <f t="shared" si="507"/>
        <v>#VALUE!</v>
      </c>
      <c r="DJ522" s="205" t="e">
        <f t="shared" si="508"/>
        <v>#VALUE!</v>
      </c>
      <c r="DK522" s="205" t="e">
        <f t="shared" si="509"/>
        <v>#VALUE!</v>
      </c>
      <c r="DM522" s="208">
        <f t="shared" si="510"/>
        <v>0</v>
      </c>
      <c r="DN522" s="208">
        <f t="shared" si="511"/>
        <v>0</v>
      </c>
      <c r="DO522" s="205">
        <f t="shared" si="512"/>
        <v>75</v>
      </c>
      <c r="DP522" s="205">
        <f t="shared" si="513"/>
        <v>0</v>
      </c>
      <c r="DQ522" s="446" t="e">
        <f t="shared" ca="1" si="514"/>
        <v>#NAME?</v>
      </c>
      <c r="DR522" s="446" t="e">
        <f t="shared" ca="1" si="515"/>
        <v>#NAME?</v>
      </c>
      <c r="DT522" s="208">
        <f t="shared" si="516"/>
        <v>0</v>
      </c>
      <c r="DU522" s="446" t="e">
        <f t="shared" ca="1" si="517"/>
        <v>#NAME?</v>
      </c>
      <c r="DV522" s="446" t="e">
        <f t="shared" ca="1" si="518"/>
        <v>#NAME?</v>
      </c>
    </row>
    <row r="523" spans="1:126" x14ac:dyDescent="0.25">
      <c r="AN523" s="157"/>
      <c r="AO523" s="157"/>
      <c r="AZ523" s="464"/>
    </row>
  </sheetData>
  <sheetProtection algorithmName="SHA-512" hashValue="WF2+4QNJephYJeqFF0it2Pk9Er/b9aNBmP/zzYp+zghWiTbVX3uxMNMa+Yh4QiUHEvboPbbGhpcTSFeQRNbGhQ==" saltValue="Zq+ir8m1+iq3/WGOiuXwgA==" spinCount="100000" sheet="1" objects="1" scenarios="1"/>
  <dataConsolidate/>
  <conditionalFormatting sqref="L23:L522 P23:Q522">
    <cfRule type="expression" dxfId="72" priority="56" stopIfTrue="1">
      <formula>AND($CH23="short",$BZ23="even")</formula>
    </cfRule>
    <cfRule type="expression" dxfId="71" priority="68" stopIfTrue="1">
      <formula>AND($CH23="short",$BZ23="odd")</formula>
    </cfRule>
  </conditionalFormatting>
  <conditionalFormatting sqref="H21">
    <cfRule type="expression" dxfId="70" priority="66">
      <formula>defhmatype=newogfcnewhma</formula>
    </cfRule>
  </conditionalFormatting>
  <conditionalFormatting sqref="P21 L21 R7">
    <cfRule type="expression" dxfId="69" priority="65">
      <formula>defhmatype=newogfcnewhma</formula>
    </cfRule>
  </conditionalFormatting>
  <conditionalFormatting sqref="J23:J522 I21:K21">
    <cfRule type="expression" dxfId="68" priority="64">
      <formula>defhmatype=newogfcnewhma</formula>
    </cfRule>
  </conditionalFormatting>
  <conditionalFormatting sqref="K23:K522">
    <cfRule type="expression" dxfId="67" priority="63">
      <formula>defhmatype=newogfcnewhma</formula>
    </cfRule>
  </conditionalFormatting>
  <conditionalFormatting sqref="P23:P522">
    <cfRule type="expression" dxfId="66" priority="37" stopIfTrue="1">
      <formula>P23="must corr"</formula>
    </cfRule>
  </conditionalFormatting>
  <conditionalFormatting sqref="O7">
    <cfRule type="expression" dxfId="65" priority="42">
      <formula>AND($P$7="YES",$O$7=1)</formula>
    </cfRule>
  </conditionalFormatting>
  <conditionalFormatting sqref="T23:T522">
    <cfRule type="expression" dxfId="64" priority="41">
      <formula>$T23="M.D."</formula>
    </cfRule>
  </conditionalFormatting>
  <conditionalFormatting sqref="E23:I522">
    <cfRule type="expression" dxfId="63" priority="57" stopIfTrue="1">
      <formula>AND($CH23="short",$BZ23="odd")</formula>
    </cfRule>
    <cfRule type="expression" dxfId="62" priority="69" stopIfTrue="1">
      <formula>AND($CH23="short",$BZ23="even")</formula>
    </cfRule>
  </conditionalFormatting>
  <conditionalFormatting sqref="S23:S657 E23:I522 L23:L522 P23:Q522">
    <cfRule type="expression" dxfId="61" priority="78">
      <formula>$BZ23="even"</formula>
    </cfRule>
    <cfRule type="expression" dxfId="60" priority="79">
      <formula>$BZ23="odd"</formula>
    </cfRule>
  </conditionalFormatting>
  <conditionalFormatting sqref="P9:S9">
    <cfRule type="expression" dxfId="59" priority="27" stopIfTrue="1">
      <formula>$P$9&gt;0</formula>
    </cfRule>
    <cfRule type="expression" dxfId="58" priority="4" stopIfTrue="1">
      <formula>$P$9=0</formula>
    </cfRule>
    <cfRule type="expression" priority="3" stopIfTrue="1">
      <formula>$CC$7=TRUE</formula>
    </cfRule>
  </conditionalFormatting>
  <conditionalFormatting sqref="P10">
    <cfRule type="expression" dxfId="57" priority="26">
      <formula>$P$10&lt;&gt;0</formula>
    </cfRule>
  </conditionalFormatting>
  <conditionalFormatting sqref="L23:L522">
    <cfRule type="expression" dxfId="56" priority="85">
      <formula>$P23=$CV23</formula>
    </cfRule>
  </conditionalFormatting>
  <conditionalFormatting sqref="G21">
    <cfRule type="expression" dxfId="55" priority="21">
      <formula>defhmatype=newogfcnewhma</formula>
    </cfRule>
  </conditionalFormatting>
  <conditionalFormatting sqref="E21">
    <cfRule type="expression" dxfId="54" priority="20">
      <formula>defhmatype=newogfcnewhma</formula>
    </cfRule>
  </conditionalFormatting>
  <conditionalFormatting sqref="F21">
    <cfRule type="expression" dxfId="53" priority="19">
      <formula>defhmatype=newogfcnewhma</formula>
    </cfRule>
  </conditionalFormatting>
  <conditionalFormatting sqref="I2:J2">
    <cfRule type="expression" dxfId="52" priority="18">
      <formula>$K$2&lt;&gt;""</formula>
    </cfRule>
  </conditionalFormatting>
  <conditionalFormatting sqref="N2:O2">
    <cfRule type="expression" dxfId="51" priority="17">
      <formula>$P$2&lt;&gt;""</formula>
    </cfRule>
  </conditionalFormatting>
  <conditionalFormatting sqref="C21:D21">
    <cfRule type="expression" dxfId="50" priority="16">
      <formula>defhmatype=newogfcnewhma</formula>
    </cfRule>
  </conditionalFormatting>
  <conditionalFormatting sqref="M21">
    <cfRule type="expression" dxfId="49" priority="14">
      <formula>defhmatype=newogfcnewhma</formula>
    </cfRule>
  </conditionalFormatting>
  <conditionalFormatting sqref="M23:M522">
    <cfRule type="expression" dxfId="48" priority="13">
      <formula>defhmatype=newogfcnewhma</formula>
    </cfRule>
  </conditionalFormatting>
  <conditionalFormatting sqref="N21">
    <cfRule type="expression" dxfId="47" priority="12">
      <formula>defhmatype=newogfcnewhma</formula>
    </cfRule>
  </conditionalFormatting>
  <conditionalFormatting sqref="N23:N522">
    <cfRule type="expression" dxfId="46" priority="11">
      <formula>defhmatype=newogfcnewhma</formula>
    </cfRule>
  </conditionalFormatting>
  <conditionalFormatting sqref="O21">
    <cfRule type="expression" dxfId="45" priority="10">
      <formula>defhmatype=newogfcnewhma</formula>
    </cfRule>
  </conditionalFormatting>
  <conditionalFormatting sqref="O23:O522">
    <cfRule type="expression" dxfId="44" priority="9">
      <formula>defhmatype=newogfcnewhma</formula>
    </cfRule>
  </conditionalFormatting>
  <conditionalFormatting sqref="R21">
    <cfRule type="expression" dxfId="43" priority="8">
      <formula>defhmatype=newogfcnewhma</formula>
    </cfRule>
  </conditionalFormatting>
  <conditionalFormatting sqref="K2">
    <cfRule type="cellIs" dxfId="42" priority="2" operator="equal">
      <formula>0</formula>
    </cfRule>
  </conditionalFormatting>
  <conditionalFormatting sqref="P2">
    <cfRule type="cellIs" dxfId="41" priority="1" operator="equal">
      <formula>0</formula>
    </cfRule>
  </conditionalFormatting>
  <dataValidations count="2">
    <dataValidation type="whole" operator="greaterThan" showInputMessage="1" showErrorMessage="1" sqref="BN12:BV12" xr:uid="{00000000-0002-0000-0000-000000000000}">
      <formula1>BN11</formula1>
    </dataValidation>
    <dataValidation type="list" allowBlank="1" showInputMessage="1" showErrorMessage="1" sqref="F7" xr:uid="{00000000-0002-0000-0000-000002000000}">
      <formula1>INDIRECT("dist"&amp;dist)</formula1>
    </dataValidation>
  </dataValidations>
  <hyperlinks>
    <hyperlink ref="E11" r:id="rId1" display="Always use the most recent version of the HMA Payment Adjustment Spreadsheet." xr:uid="{268650C6-37C7-4225-8A1F-DE11DEE50370}"/>
  </hyperlinks>
  <pageMargins left="0.25" right="0.25" top="0.75" bottom="0.75" header="0.3" footer="0.3"/>
  <pageSetup scale="57" fitToHeight="0" orientation="landscape" r:id="rId2"/>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24" id="{A141503C-3E60-4E10-8DA7-010D12551343}">
            <xm:f>$R$7=LISTS!$J$48</xm:f>
            <x14:dxf>
              <fill>
                <patternFill>
                  <bgColor rgb="FF00B0F0"/>
                </patternFill>
              </fill>
            </x14:dxf>
          </x14:cfRule>
          <xm:sqref>B21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IF(AND(dist="09",county="Ker"),LISTS!$S$61:$X$61,INDIRECT(county))</xm:f>
          </x14:formula1>
          <xm:sqref>G7</xm:sqref>
        </x14:dataValidation>
        <x14:dataValidation type="list" allowBlank="1" showInputMessage="1" showErrorMessage="1" xr:uid="{00000000-0002-0000-0000-000006000000}">
          <x14:formula1>
            <xm:f>LISTS!$F$20:$F$22</xm:f>
          </x14:formula1>
          <xm:sqref>I7</xm:sqref>
        </x14:dataValidation>
        <x14:dataValidation type="list" allowBlank="1" showInputMessage="1" showErrorMessage="1" xr:uid="{50065D82-82BB-44FB-9510-A7FA4D37A93A}">
          <x14:formula1>
            <xm:f>'Contractor List'!$A$4:$A$1547</xm:f>
          </x14:formula1>
          <xm:sqref>K2 P2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079AC-2CCF-49A9-A494-3DC792F37CD4}">
  <sheetPr codeName="Sheet11"/>
  <dimension ref="A2:C1548"/>
  <sheetViews>
    <sheetView workbookViewId="0">
      <selection activeCell="M35" sqref="M35"/>
    </sheetView>
  </sheetViews>
  <sheetFormatPr defaultRowHeight="15" x14ac:dyDescent="0.25"/>
  <cols>
    <col min="1" max="1" width="38.28515625" style="18" customWidth="1"/>
    <col min="2" max="16384" width="9.140625" style="18"/>
  </cols>
  <sheetData>
    <row r="2" spans="1:2" x14ac:dyDescent="0.25">
      <c r="A2" s="18" t="s">
        <v>218</v>
      </c>
      <c r="B2" s="18" t="s">
        <v>1764</v>
      </c>
    </row>
    <row r="3" spans="1:2" x14ac:dyDescent="0.25">
      <c r="A3" s="18" t="s">
        <v>219</v>
      </c>
      <c r="B3" s="18" t="s">
        <v>1765</v>
      </c>
    </row>
    <row r="4" spans="1:2" x14ac:dyDescent="0.25">
      <c r="A4" s="103">
        <f>manualaddcontractor</f>
        <v>0</v>
      </c>
      <c r="B4" s="18" t="s">
        <v>1766</v>
      </c>
    </row>
    <row r="5" spans="1:2" x14ac:dyDescent="0.25">
      <c r="A5" s="18" t="s">
        <v>220</v>
      </c>
    </row>
    <row r="6" spans="1:2" x14ac:dyDescent="0.25">
      <c r="A6" s="18" t="s">
        <v>221</v>
      </c>
    </row>
    <row r="7" spans="1:2" x14ac:dyDescent="0.25">
      <c r="A7" s="18" t="s">
        <v>222</v>
      </c>
    </row>
    <row r="8" spans="1:2" x14ac:dyDescent="0.25">
      <c r="A8" s="18" t="s">
        <v>223</v>
      </c>
    </row>
    <row r="9" spans="1:2" x14ac:dyDescent="0.25">
      <c r="A9" s="18" t="s">
        <v>224</v>
      </c>
    </row>
    <row r="10" spans="1:2" x14ac:dyDescent="0.25">
      <c r="A10" s="18" t="s">
        <v>225</v>
      </c>
    </row>
    <row r="11" spans="1:2" x14ac:dyDescent="0.25">
      <c r="A11" s="18" t="s">
        <v>226</v>
      </c>
    </row>
    <row r="12" spans="1:2" x14ac:dyDescent="0.25">
      <c r="A12" s="18" t="s">
        <v>227</v>
      </c>
    </row>
    <row r="13" spans="1:2" x14ac:dyDescent="0.25">
      <c r="A13" s="18" t="s">
        <v>228</v>
      </c>
    </row>
    <row r="14" spans="1:2" x14ac:dyDescent="0.25">
      <c r="A14" s="18" t="s">
        <v>229</v>
      </c>
    </row>
    <row r="15" spans="1:2" x14ac:dyDescent="0.25">
      <c r="A15" s="18" t="s">
        <v>230</v>
      </c>
    </row>
    <row r="16" spans="1:2" x14ac:dyDescent="0.25">
      <c r="A16" s="18" t="s">
        <v>231</v>
      </c>
    </row>
    <row r="17" spans="1:1" x14ac:dyDescent="0.25">
      <c r="A17" s="18" t="s">
        <v>232</v>
      </c>
    </row>
    <row r="18" spans="1:1" x14ac:dyDescent="0.25">
      <c r="A18" s="18" t="s">
        <v>233</v>
      </c>
    </row>
    <row r="19" spans="1:1" x14ac:dyDescent="0.25">
      <c r="A19" s="18" t="s">
        <v>234</v>
      </c>
    </row>
    <row r="20" spans="1:1" x14ac:dyDescent="0.25">
      <c r="A20" s="18" t="s">
        <v>235</v>
      </c>
    </row>
    <row r="21" spans="1:1" x14ac:dyDescent="0.25">
      <c r="A21" s="18" t="s">
        <v>236</v>
      </c>
    </row>
    <row r="22" spans="1:1" x14ac:dyDescent="0.25">
      <c r="A22" s="18" t="s">
        <v>237</v>
      </c>
    </row>
    <row r="23" spans="1:1" x14ac:dyDescent="0.25">
      <c r="A23" s="18" t="s">
        <v>238</v>
      </c>
    </row>
    <row r="24" spans="1:1" x14ac:dyDescent="0.25">
      <c r="A24" s="18" t="s">
        <v>239</v>
      </c>
    </row>
    <row r="25" spans="1:1" x14ac:dyDescent="0.25">
      <c r="A25" s="18" t="s">
        <v>240</v>
      </c>
    </row>
    <row r="26" spans="1:1" x14ac:dyDescent="0.25">
      <c r="A26" s="18" t="s">
        <v>241</v>
      </c>
    </row>
    <row r="27" spans="1:1" x14ac:dyDescent="0.25">
      <c r="A27" s="18" t="s">
        <v>242</v>
      </c>
    </row>
    <row r="28" spans="1:1" x14ac:dyDescent="0.25">
      <c r="A28" s="18" t="s">
        <v>243</v>
      </c>
    </row>
    <row r="29" spans="1:1" x14ac:dyDescent="0.25">
      <c r="A29" s="18" t="s">
        <v>244</v>
      </c>
    </row>
    <row r="30" spans="1:1" x14ac:dyDescent="0.25">
      <c r="A30" s="18" t="s">
        <v>245</v>
      </c>
    </row>
    <row r="31" spans="1:1" x14ac:dyDescent="0.25">
      <c r="A31" s="18" t="s">
        <v>246</v>
      </c>
    </row>
    <row r="32" spans="1:1" x14ac:dyDescent="0.25">
      <c r="A32" s="18" t="s">
        <v>247</v>
      </c>
    </row>
    <row r="33" spans="1:2" x14ac:dyDescent="0.25">
      <c r="A33" s="18" t="s">
        <v>248</v>
      </c>
    </row>
    <row r="34" spans="1:2" x14ac:dyDescent="0.25">
      <c r="A34" s="18" t="s">
        <v>249</v>
      </c>
    </row>
    <row r="35" spans="1:2" x14ac:dyDescent="0.25">
      <c r="A35" s="18" t="s">
        <v>250</v>
      </c>
    </row>
    <row r="36" spans="1:2" x14ac:dyDescent="0.25">
      <c r="A36" s="18" t="s">
        <v>251</v>
      </c>
    </row>
    <row r="37" spans="1:2" x14ac:dyDescent="0.25">
      <c r="A37" s="18" t="s">
        <v>252</v>
      </c>
    </row>
    <row r="38" spans="1:2" x14ac:dyDescent="0.25">
      <c r="A38" s="18" t="s">
        <v>253</v>
      </c>
    </row>
    <row r="39" spans="1:2" x14ac:dyDescent="0.25">
      <c r="A39" s="18" t="s">
        <v>254</v>
      </c>
    </row>
    <row r="40" spans="1:2" x14ac:dyDescent="0.25">
      <c r="A40" s="18" t="s">
        <v>255</v>
      </c>
    </row>
    <row r="41" spans="1:2" x14ac:dyDescent="0.25">
      <c r="A41" s="18" t="s">
        <v>256</v>
      </c>
    </row>
    <row r="42" spans="1:2" x14ac:dyDescent="0.25">
      <c r="A42" s="18" t="s">
        <v>257</v>
      </c>
    </row>
    <row r="43" spans="1:2" x14ac:dyDescent="0.25">
      <c r="A43" s="18" t="s">
        <v>258</v>
      </c>
    </row>
    <row r="44" spans="1:2" x14ac:dyDescent="0.25">
      <c r="A44" s="18" t="s">
        <v>259</v>
      </c>
    </row>
    <row r="45" spans="1:2" x14ac:dyDescent="0.25">
      <c r="A45" s="18" t="s">
        <v>260</v>
      </c>
      <c r="B45" s="18" t="s">
        <v>1767</v>
      </c>
    </row>
    <row r="46" spans="1:2" x14ac:dyDescent="0.25">
      <c r="A46" s="18" t="s">
        <v>261</v>
      </c>
    </row>
    <row r="47" spans="1:2" x14ac:dyDescent="0.25">
      <c r="A47" s="18" t="s">
        <v>262</v>
      </c>
    </row>
    <row r="48" spans="1:2" x14ac:dyDescent="0.25">
      <c r="A48" s="18" t="s">
        <v>263</v>
      </c>
    </row>
    <row r="49" spans="1:1" x14ac:dyDescent="0.25">
      <c r="A49" s="18" t="s">
        <v>264</v>
      </c>
    </row>
    <row r="50" spans="1:1" x14ac:dyDescent="0.25">
      <c r="A50" s="18" t="s">
        <v>265</v>
      </c>
    </row>
    <row r="51" spans="1:1" x14ac:dyDescent="0.25">
      <c r="A51" s="18" t="s">
        <v>266</v>
      </c>
    </row>
    <row r="52" spans="1:1" x14ac:dyDescent="0.25">
      <c r="A52" s="18" t="s">
        <v>267</v>
      </c>
    </row>
    <row r="53" spans="1:1" x14ac:dyDescent="0.25">
      <c r="A53" s="18" t="s">
        <v>268</v>
      </c>
    </row>
    <row r="54" spans="1:1" x14ac:dyDescent="0.25">
      <c r="A54" s="18" t="s">
        <v>269</v>
      </c>
    </row>
    <row r="55" spans="1:1" x14ac:dyDescent="0.25">
      <c r="A55" s="18" t="s">
        <v>270</v>
      </c>
    </row>
    <row r="56" spans="1:1" x14ac:dyDescent="0.25">
      <c r="A56" s="18" t="s">
        <v>271</v>
      </c>
    </row>
    <row r="57" spans="1:1" x14ac:dyDescent="0.25">
      <c r="A57" s="18" t="s">
        <v>272</v>
      </c>
    </row>
    <row r="58" spans="1:1" x14ac:dyDescent="0.25">
      <c r="A58" s="18" t="s">
        <v>273</v>
      </c>
    </row>
    <row r="59" spans="1:1" x14ac:dyDescent="0.25">
      <c r="A59" s="18" t="s">
        <v>274</v>
      </c>
    </row>
    <row r="60" spans="1:1" x14ac:dyDescent="0.25">
      <c r="A60" s="18" t="s">
        <v>275</v>
      </c>
    </row>
    <row r="61" spans="1:1" x14ac:dyDescent="0.25">
      <c r="A61" s="18" t="s">
        <v>276</v>
      </c>
    </row>
    <row r="62" spans="1:1" x14ac:dyDescent="0.25">
      <c r="A62" s="18" t="s">
        <v>277</v>
      </c>
    </row>
    <row r="63" spans="1:1" x14ac:dyDescent="0.25">
      <c r="A63" s="18" t="s">
        <v>278</v>
      </c>
    </row>
    <row r="64" spans="1:1" x14ac:dyDescent="0.25">
      <c r="A64" s="18" t="s">
        <v>279</v>
      </c>
    </row>
    <row r="65" spans="1:1" x14ac:dyDescent="0.25">
      <c r="A65" s="18" t="s">
        <v>280</v>
      </c>
    </row>
    <row r="66" spans="1:1" x14ac:dyDescent="0.25">
      <c r="A66" s="18" t="s">
        <v>281</v>
      </c>
    </row>
    <row r="67" spans="1:1" x14ac:dyDescent="0.25">
      <c r="A67" s="18" t="s">
        <v>282</v>
      </c>
    </row>
    <row r="68" spans="1:1" x14ac:dyDescent="0.25">
      <c r="A68" s="18" t="s">
        <v>283</v>
      </c>
    </row>
    <row r="69" spans="1:1" x14ac:dyDescent="0.25">
      <c r="A69" s="18" t="s">
        <v>284</v>
      </c>
    </row>
    <row r="70" spans="1:1" x14ac:dyDescent="0.25">
      <c r="A70" s="18" t="s">
        <v>285</v>
      </c>
    </row>
    <row r="71" spans="1:1" x14ac:dyDescent="0.25">
      <c r="A71" s="18" t="s">
        <v>286</v>
      </c>
    </row>
    <row r="72" spans="1:1" x14ac:dyDescent="0.25">
      <c r="A72" s="18" t="s">
        <v>287</v>
      </c>
    </row>
    <row r="73" spans="1:1" x14ac:dyDescent="0.25">
      <c r="A73" s="18" t="s">
        <v>288</v>
      </c>
    </row>
    <row r="74" spans="1:1" x14ac:dyDescent="0.25">
      <c r="A74" s="18" t="s">
        <v>289</v>
      </c>
    </row>
    <row r="75" spans="1:1" x14ac:dyDescent="0.25">
      <c r="A75" s="18" t="s">
        <v>290</v>
      </c>
    </row>
    <row r="76" spans="1:1" x14ac:dyDescent="0.25">
      <c r="A76" s="18" t="s">
        <v>291</v>
      </c>
    </row>
    <row r="77" spans="1:1" x14ac:dyDescent="0.25">
      <c r="A77" s="18" t="s">
        <v>292</v>
      </c>
    </row>
    <row r="78" spans="1:1" x14ac:dyDescent="0.25">
      <c r="A78" s="18" t="s">
        <v>293</v>
      </c>
    </row>
    <row r="79" spans="1:1" x14ac:dyDescent="0.25">
      <c r="A79" s="18" t="s">
        <v>294</v>
      </c>
    </row>
    <row r="80" spans="1:1" x14ac:dyDescent="0.25">
      <c r="A80" s="18" t="s">
        <v>295</v>
      </c>
    </row>
    <row r="81" spans="1:1" x14ac:dyDescent="0.25">
      <c r="A81" s="18" t="s">
        <v>296</v>
      </c>
    </row>
    <row r="82" spans="1:1" x14ac:dyDescent="0.25">
      <c r="A82" s="18" t="s">
        <v>297</v>
      </c>
    </row>
    <row r="83" spans="1:1" x14ac:dyDescent="0.25">
      <c r="A83" s="18" t="s">
        <v>298</v>
      </c>
    </row>
    <row r="84" spans="1:1" x14ac:dyDescent="0.25">
      <c r="A84" s="18" t="s">
        <v>299</v>
      </c>
    </row>
    <row r="85" spans="1:1" x14ac:dyDescent="0.25">
      <c r="A85" s="18" t="s">
        <v>300</v>
      </c>
    </row>
    <row r="86" spans="1:1" x14ac:dyDescent="0.25">
      <c r="A86" s="18" t="s">
        <v>301</v>
      </c>
    </row>
    <row r="87" spans="1:1" x14ac:dyDescent="0.25">
      <c r="A87" s="18" t="s">
        <v>302</v>
      </c>
    </row>
    <row r="88" spans="1:1" x14ac:dyDescent="0.25">
      <c r="A88" s="18" t="s">
        <v>303</v>
      </c>
    </row>
    <row r="89" spans="1:1" x14ac:dyDescent="0.25">
      <c r="A89" s="18" t="s">
        <v>304</v>
      </c>
    </row>
    <row r="90" spans="1:1" x14ac:dyDescent="0.25">
      <c r="A90" s="18" t="s">
        <v>305</v>
      </c>
    </row>
    <row r="91" spans="1:1" x14ac:dyDescent="0.25">
      <c r="A91" s="18" t="s">
        <v>306</v>
      </c>
    </row>
    <row r="92" spans="1:1" x14ac:dyDescent="0.25">
      <c r="A92" s="18" t="s">
        <v>307</v>
      </c>
    </row>
    <row r="93" spans="1:1" x14ac:dyDescent="0.25">
      <c r="A93" s="18" t="s">
        <v>308</v>
      </c>
    </row>
    <row r="94" spans="1:1" x14ac:dyDescent="0.25">
      <c r="A94" s="18" t="s">
        <v>309</v>
      </c>
    </row>
    <row r="95" spans="1:1" x14ac:dyDescent="0.25">
      <c r="A95" s="18" t="s">
        <v>310</v>
      </c>
    </row>
    <row r="96" spans="1:1" x14ac:dyDescent="0.25">
      <c r="A96" s="18" t="s">
        <v>311</v>
      </c>
    </row>
    <row r="97" spans="1:1" x14ac:dyDescent="0.25">
      <c r="A97" s="18" t="s">
        <v>312</v>
      </c>
    </row>
    <row r="98" spans="1:1" x14ac:dyDescent="0.25">
      <c r="A98" s="18" t="s">
        <v>313</v>
      </c>
    </row>
    <row r="99" spans="1:1" x14ac:dyDescent="0.25">
      <c r="A99" s="18" t="s">
        <v>314</v>
      </c>
    </row>
    <row r="100" spans="1:1" x14ac:dyDescent="0.25">
      <c r="A100" s="18" t="s">
        <v>315</v>
      </c>
    </row>
    <row r="101" spans="1:1" x14ac:dyDescent="0.25">
      <c r="A101" s="18" t="s">
        <v>316</v>
      </c>
    </row>
    <row r="102" spans="1:1" x14ac:dyDescent="0.25">
      <c r="A102" s="18" t="s">
        <v>317</v>
      </c>
    </row>
    <row r="103" spans="1:1" x14ac:dyDescent="0.25">
      <c r="A103" s="18" t="s">
        <v>318</v>
      </c>
    </row>
    <row r="104" spans="1:1" x14ac:dyDescent="0.25">
      <c r="A104" s="18" t="s">
        <v>319</v>
      </c>
    </row>
    <row r="105" spans="1:1" x14ac:dyDescent="0.25">
      <c r="A105" s="18" t="s">
        <v>320</v>
      </c>
    </row>
    <row r="106" spans="1:1" x14ac:dyDescent="0.25">
      <c r="A106" s="18" t="s">
        <v>321</v>
      </c>
    </row>
    <row r="107" spans="1:1" x14ac:dyDescent="0.25">
      <c r="A107" s="18" t="s">
        <v>322</v>
      </c>
    </row>
    <row r="108" spans="1:1" x14ac:dyDescent="0.25">
      <c r="A108" s="18" t="s">
        <v>323</v>
      </c>
    </row>
    <row r="109" spans="1:1" x14ac:dyDescent="0.25">
      <c r="A109" s="18" t="s">
        <v>324</v>
      </c>
    </row>
    <row r="110" spans="1:1" x14ac:dyDescent="0.25">
      <c r="A110" s="18" t="s">
        <v>325</v>
      </c>
    </row>
    <row r="111" spans="1:1" x14ac:dyDescent="0.25">
      <c r="A111" s="18" t="s">
        <v>326</v>
      </c>
    </row>
    <row r="112" spans="1:1" x14ac:dyDescent="0.25">
      <c r="A112" s="18" t="s">
        <v>327</v>
      </c>
    </row>
    <row r="113" spans="1:1" x14ac:dyDescent="0.25">
      <c r="A113" s="18" t="s">
        <v>328</v>
      </c>
    </row>
    <row r="114" spans="1:1" x14ac:dyDescent="0.25">
      <c r="A114" s="18" t="s">
        <v>329</v>
      </c>
    </row>
    <row r="115" spans="1:1" x14ac:dyDescent="0.25">
      <c r="A115" s="18" t="s">
        <v>330</v>
      </c>
    </row>
    <row r="116" spans="1:1" x14ac:dyDescent="0.25">
      <c r="A116" s="18" t="s">
        <v>331</v>
      </c>
    </row>
    <row r="117" spans="1:1" x14ac:dyDescent="0.25">
      <c r="A117" s="18" t="s">
        <v>332</v>
      </c>
    </row>
    <row r="118" spans="1:1" x14ac:dyDescent="0.25">
      <c r="A118" s="18" t="s">
        <v>333</v>
      </c>
    </row>
    <row r="119" spans="1:1" x14ac:dyDescent="0.25">
      <c r="A119" s="18" t="s">
        <v>334</v>
      </c>
    </row>
    <row r="120" spans="1:1" x14ac:dyDescent="0.25">
      <c r="A120" s="18" t="s">
        <v>335</v>
      </c>
    </row>
    <row r="121" spans="1:1" x14ac:dyDescent="0.25">
      <c r="A121" s="18" t="s">
        <v>336</v>
      </c>
    </row>
    <row r="122" spans="1:1" x14ac:dyDescent="0.25">
      <c r="A122" s="18" t="s">
        <v>337</v>
      </c>
    </row>
    <row r="123" spans="1:1" x14ac:dyDescent="0.25">
      <c r="A123" s="18" t="s">
        <v>338</v>
      </c>
    </row>
    <row r="124" spans="1:1" x14ac:dyDescent="0.25">
      <c r="A124" s="18" t="s">
        <v>339</v>
      </c>
    </row>
    <row r="125" spans="1:1" x14ac:dyDescent="0.25">
      <c r="A125" s="18" t="s">
        <v>340</v>
      </c>
    </row>
    <row r="126" spans="1:1" x14ac:dyDescent="0.25">
      <c r="A126" s="18" t="s">
        <v>341</v>
      </c>
    </row>
    <row r="127" spans="1:1" x14ac:dyDescent="0.25">
      <c r="A127" s="18" t="s">
        <v>342</v>
      </c>
    </row>
    <row r="128" spans="1:1" x14ac:dyDescent="0.25">
      <c r="A128" s="18" t="s">
        <v>343</v>
      </c>
    </row>
    <row r="129" spans="1:1" x14ac:dyDescent="0.25">
      <c r="A129" s="18" t="s">
        <v>344</v>
      </c>
    </row>
    <row r="130" spans="1:1" x14ac:dyDescent="0.25">
      <c r="A130" s="18" t="s">
        <v>345</v>
      </c>
    </row>
    <row r="131" spans="1:1" x14ac:dyDescent="0.25">
      <c r="A131" s="18" t="s">
        <v>346</v>
      </c>
    </row>
    <row r="132" spans="1:1" x14ac:dyDescent="0.25">
      <c r="A132" s="18" t="s">
        <v>347</v>
      </c>
    </row>
    <row r="133" spans="1:1" x14ac:dyDescent="0.25">
      <c r="A133" s="18" t="s">
        <v>348</v>
      </c>
    </row>
    <row r="134" spans="1:1" x14ac:dyDescent="0.25">
      <c r="A134" s="18" t="s">
        <v>349</v>
      </c>
    </row>
    <row r="135" spans="1:1" x14ac:dyDescent="0.25">
      <c r="A135" s="18" t="s">
        <v>350</v>
      </c>
    </row>
    <row r="136" spans="1:1" x14ac:dyDescent="0.25">
      <c r="A136" s="18" t="s">
        <v>351</v>
      </c>
    </row>
    <row r="137" spans="1:1" x14ac:dyDescent="0.25">
      <c r="A137" s="18" t="s">
        <v>352</v>
      </c>
    </row>
    <row r="138" spans="1:1" x14ac:dyDescent="0.25">
      <c r="A138" s="18" t="s">
        <v>353</v>
      </c>
    </row>
    <row r="139" spans="1:1" x14ac:dyDescent="0.25">
      <c r="A139" s="18" t="s">
        <v>354</v>
      </c>
    </row>
    <row r="140" spans="1:1" x14ac:dyDescent="0.25">
      <c r="A140" s="18" t="s">
        <v>355</v>
      </c>
    </row>
    <row r="141" spans="1:1" x14ac:dyDescent="0.25">
      <c r="A141" s="18" t="s">
        <v>356</v>
      </c>
    </row>
    <row r="142" spans="1:1" x14ac:dyDescent="0.25">
      <c r="A142" s="18" t="s">
        <v>357</v>
      </c>
    </row>
    <row r="143" spans="1:1" x14ac:dyDescent="0.25">
      <c r="A143" s="18" t="s">
        <v>358</v>
      </c>
    </row>
    <row r="144" spans="1:1" x14ac:dyDescent="0.25">
      <c r="A144" s="18" t="s">
        <v>359</v>
      </c>
    </row>
    <row r="145" spans="1:1" x14ac:dyDescent="0.25">
      <c r="A145" s="18" t="s">
        <v>360</v>
      </c>
    </row>
    <row r="146" spans="1:1" x14ac:dyDescent="0.25">
      <c r="A146" s="18" t="s">
        <v>361</v>
      </c>
    </row>
    <row r="147" spans="1:1" x14ac:dyDescent="0.25">
      <c r="A147" s="18" t="s">
        <v>362</v>
      </c>
    </row>
    <row r="148" spans="1:1" x14ac:dyDescent="0.25">
      <c r="A148" s="18" t="s">
        <v>363</v>
      </c>
    </row>
    <row r="149" spans="1:1" x14ac:dyDescent="0.25">
      <c r="A149" s="18" t="s">
        <v>364</v>
      </c>
    </row>
    <row r="150" spans="1:1" x14ac:dyDescent="0.25">
      <c r="A150" s="18" t="s">
        <v>365</v>
      </c>
    </row>
    <row r="151" spans="1:1" x14ac:dyDescent="0.25">
      <c r="A151" s="18" t="s">
        <v>366</v>
      </c>
    </row>
    <row r="152" spans="1:1" x14ac:dyDescent="0.25">
      <c r="A152" s="18" t="s">
        <v>367</v>
      </c>
    </row>
    <row r="153" spans="1:1" x14ac:dyDescent="0.25">
      <c r="A153" s="18" t="s">
        <v>368</v>
      </c>
    </row>
    <row r="154" spans="1:1" x14ac:dyDescent="0.25">
      <c r="A154" s="18" t="s">
        <v>369</v>
      </c>
    </row>
    <row r="155" spans="1:1" x14ac:dyDescent="0.25">
      <c r="A155" s="18" t="s">
        <v>370</v>
      </c>
    </row>
    <row r="156" spans="1:1" x14ac:dyDescent="0.25">
      <c r="A156" s="18" t="s">
        <v>371</v>
      </c>
    </row>
    <row r="157" spans="1:1" x14ac:dyDescent="0.25">
      <c r="A157" s="18" t="s">
        <v>372</v>
      </c>
    </row>
    <row r="158" spans="1:1" x14ac:dyDescent="0.25">
      <c r="A158" s="18" t="s">
        <v>373</v>
      </c>
    </row>
    <row r="159" spans="1:1" x14ac:dyDescent="0.25">
      <c r="A159" s="18" t="s">
        <v>374</v>
      </c>
    </row>
    <row r="160" spans="1:1" x14ac:dyDescent="0.25">
      <c r="A160" s="18" t="s">
        <v>375</v>
      </c>
    </row>
    <row r="161" spans="1:1" x14ac:dyDescent="0.25">
      <c r="A161" s="18" t="s">
        <v>376</v>
      </c>
    </row>
    <row r="162" spans="1:1" x14ac:dyDescent="0.25">
      <c r="A162" s="18" t="s">
        <v>377</v>
      </c>
    </row>
    <row r="163" spans="1:1" x14ac:dyDescent="0.25">
      <c r="A163" s="18" t="s">
        <v>378</v>
      </c>
    </row>
    <row r="164" spans="1:1" x14ac:dyDescent="0.25">
      <c r="A164" s="18" t="s">
        <v>379</v>
      </c>
    </row>
    <row r="165" spans="1:1" x14ac:dyDescent="0.25">
      <c r="A165" s="18" t="s">
        <v>380</v>
      </c>
    </row>
    <row r="166" spans="1:1" x14ac:dyDescent="0.25">
      <c r="A166" s="18" t="s">
        <v>381</v>
      </c>
    </row>
    <row r="167" spans="1:1" x14ac:dyDescent="0.25">
      <c r="A167" s="18" t="s">
        <v>382</v>
      </c>
    </row>
    <row r="168" spans="1:1" x14ac:dyDescent="0.25">
      <c r="A168" s="18" t="s">
        <v>383</v>
      </c>
    </row>
    <row r="169" spans="1:1" x14ac:dyDescent="0.25">
      <c r="A169" s="18" t="s">
        <v>384</v>
      </c>
    </row>
    <row r="170" spans="1:1" x14ac:dyDescent="0.25">
      <c r="A170" s="18" t="s">
        <v>385</v>
      </c>
    </row>
    <row r="171" spans="1:1" x14ac:dyDescent="0.25">
      <c r="A171" s="18" t="s">
        <v>386</v>
      </c>
    </row>
    <row r="172" spans="1:1" x14ac:dyDescent="0.25">
      <c r="A172" s="18" t="s">
        <v>387</v>
      </c>
    </row>
    <row r="173" spans="1:1" x14ac:dyDescent="0.25">
      <c r="A173" s="18" t="s">
        <v>388</v>
      </c>
    </row>
    <row r="174" spans="1:1" x14ac:dyDescent="0.25">
      <c r="A174" s="18" t="s">
        <v>389</v>
      </c>
    </row>
    <row r="175" spans="1:1" x14ac:dyDescent="0.25">
      <c r="A175" s="18" t="s">
        <v>390</v>
      </c>
    </row>
    <row r="176" spans="1:1" x14ac:dyDescent="0.25">
      <c r="A176" s="18" t="s">
        <v>391</v>
      </c>
    </row>
    <row r="177" spans="1:1" x14ac:dyDescent="0.25">
      <c r="A177" s="18" t="s">
        <v>392</v>
      </c>
    </row>
    <row r="178" spans="1:1" x14ac:dyDescent="0.25">
      <c r="A178" s="18" t="s">
        <v>393</v>
      </c>
    </row>
    <row r="179" spans="1:1" x14ac:dyDescent="0.25">
      <c r="A179" s="18" t="s">
        <v>394</v>
      </c>
    </row>
    <row r="180" spans="1:1" x14ac:dyDescent="0.25">
      <c r="A180" s="18" t="s">
        <v>395</v>
      </c>
    </row>
    <row r="181" spans="1:1" x14ac:dyDescent="0.25">
      <c r="A181" s="18" t="s">
        <v>396</v>
      </c>
    </row>
    <row r="182" spans="1:1" x14ac:dyDescent="0.25">
      <c r="A182" s="18" t="s">
        <v>397</v>
      </c>
    </row>
    <row r="183" spans="1:1" x14ac:dyDescent="0.25">
      <c r="A183" s="18" t="s">
        <v>398</v>
      </c>
    </row>
    <row r="184" spans="1:1" x14ac:dyDescent="0.25">
      <c r="A184" s="18" t="s">
        <v>399</v>
      </c>
    </row>
    <row r="185" spans="1:1" x14ac:dyDescent="0.25">
      <c r="A185" s="18" t="s">
        <v>400</v>
      </c>
    </row>
    <row r="186" spans="1:1" x14ac:dyDescent="0.25">
      <c r="A186" s="18" t="s">
        <v>401</v>
      </c>
    </row>
    <row r="187" spans="1:1" x14ac:dyDescent="0.25">
      <c r="A187" s="18" t="s">
        <v>402</v>
      </c>
    </row>
    <row r="188" spans="1:1" x14ac:dyDescent="0.25">
      <c r="A188" s="18" t="s">
        <v>403</v>
      </c>
    </row>
    <row r="189" spans="1:1" x14ac:dyDescent="0.25">
      <c r="A189" s="18" t="s">
        <v>404</v>
      </c>
    </row>
    <row r="190" spans="1:1" x14ac:dyDescent="0.25">
      <c r="A190" s="18" t="s">
        <v>405</v>
      </c>
    </row>
    <row r="191" spans="1:1" x14ac:dyDescent="0.25">
      <c r="A191" s="18" t="s">
        <v>406</v>
      </c>
    </row>
    <row r="192" spans="1:1" x14ac:dyDescent="0.25">
      <c r="A192" s="18" t="s">
        <v>407</v>
      </c>
    </row>
    <row r="193" spans="1:1" x14ac:dyDescent="0.25">
      <c r="A193" s="18" t="s">
        <v>408</v>
      </c>
    </row>
    <row r="194" spans="1:1" x14ac:dyDescent="0.25">
      <c r="A194" s="18" t="s">
        <v>409</v>
      </c>
    </row>
    <row r="195" spans="1:1" x14ac:dyDescent="0.25">
      <c r="A195" s="18" t="s">
        <v>410</v>
      </c>
    </row>
    <row r="196" spans="1:1" x14ac:dyDescent="0.25">
      <c r="A196" s="18" t="s">
        <v>411</v>
      </c>
    </row>
    <row r="197" spans="1:1" x14ac:dyDescent="0.25">
      <c r="A197" s="18" t="s">
        <v>412</v>
      </c>
    </row>
    <row r="198" spans="1:1" x14ac:dyDescent="0.25">
      <c r="A198" s="18" t="s">
        <v>413</v>
      </c>
    </row>
    <row r="199" spans="1:1" x14ac:dyDescent="0.25">
      <c r="A199" s="18" t="s">
        <v>414</v>
      </c>
    </row>
    <row r="200" spans="1:1" x14ac:dyDescent="0.25">
      <c r="A200" s="18" t="s">
        <v>415</v>
      </c>
    </row>
    <row r="201" spans="1:1" x14ac:dyDescent="0.25">
      <c r="A201" s="18" t="s">
        <v>416</v>
      </c>
    </row>
    <row r="202" spans="1:1" x14ac:dyDescent="0.25">
      <c r="A202" s="18" t="s">
        <v>417</v>
      </c>
    </row>
    <row r="203" spans="1:1" x14ac:dyDescent="0.25">
      <c r="A203" s="18" t="s">
        <v>418</v>
      </c>
    </row>
    <row r="204" spans="1:1" x14ac:dyDescent="0.25">
      <c r="A204" s="18" t="s">
        <v>419</v>
      </c>
    </row>
    <row r="205" spans="1:1" x14ac:dyDescent="0.25">
      <c r="A205" s="18" t="s">
        <v>420</v>
      </c>
    </row>
    <row r="206" spans="1:1" x14ac:dyDescent="0.25">
      <c r="A206" s="18" t="s">
        <v>421</v>
      </c>
    </row>
    <row r="207" spans="1:1" x14ac:dyDescent="0.25">
      <c r="A207" s="18" t="s">
        <v>422</v>
      </c>
    </row>
    <row r="208" spans="1:1" x14ac:dyDescent="0.25">
      <c r="A208" s="18" t="s">
        <v>423</v>
      </c>
    </row>
    <row r="209" spans="1:2" x14ac:dyDescent="0.25">
      <c r="A209" s="18" t="s">
        <v>424</v>
      </c>
    </row>
    <row r="210" spans="1:2" x14ac:dyDescent="0.25">
      <c r="A210" s="18" t="s">
        <v>425</v>
      </c>
    </row>
    <row r="211" spans="1:2" x14ac:dyDescent="0.25">
      <c r="A211" s="18" t="s">
        <v>426</v>
      </c>
    </row>
    <row r="212" spans="1:2" x14ac:dyDescent="0.25">
      <c r="A212" s="18" t="s">
        <v>427</v>
      </c>
    </row>
    <row r="213" spans="1:2" x14ac:dyDescent="0.25">
      <c r="A213" s="18" t="s">
        <v>428</v>
      </c>
    </row>
    <row r="214" spans="1:2" x14ac:dyDescent="0.25">
      <c r="A214" s="18" t="s">
        <v>429</v>
      </c>
    </row>
    <row r="215" spans="1:2" x14ac:dyDescent="0.25">
      <c r="A215" s="18" t="s">
        <v>430</v>
      </c>
    </row>
    <row r="216" spans="1:2" x14ac:dyDescent="0.25">
      <c r="A216" s="18" t="s">
        <v>431</v>
      </c>
    </row>
    <row r="217" spans="1:2" x14ac:dyDescent="0.25">
      <c r="A217" s="18" t="s">
        <v>432</v>
      </c>
    </row>
    <row r="218" spans="1:2" x14ac:dyDescent="0.25">
      <c r="A218" s="18" t="s">
        <v>433</v>
      </c>
    </row>
    <row r="219" spans="1:2" x14ac:dyDescent="0.25">
      <c r="A219" s="18" t="s">
        <v>434</v>
      </c>
    </row>
    <row r="220" spans="1:2" x14ac:dyDescent="0.25">
      <c r="A220" s="18" t="s">
        <v>435</v>
      </c>
    </row>
    <row r="221" spans="1:2" x14ac:dyDescent="0.25">
      <c r="A221" s="18" t="s">
        <v>436</v>
      </c>
    </row>
    <row r="222" spans="1:2" x14ac:dyDescent="0.25">
      <c r="A222" s="18" t="s">
        <v>437</v>
      </c>
    </row>
    <row r="223" spans="1:2" x14ac:dyDescent="0.25">
      <c r="A223" s="18" t="s">
        <v>438</v>
      </c>
    </row>
    <row r="224" spans="1:2" x14ac:dyDescent="0.25">
      <c r="A224" s="18" t="s">
        <v>439</v>
      </c>
      <c r="B224" s="18" t="s">
        <v>1768</v>
      </c>
    </row>
    <row r="225" spans="1:1" x14ac:dyDescent="0.25">
      <c r="A225" s="18" t="s">
        <v>440</v>
      </c>
    </row>
    <row r="226" spans="1:1" x14ac:dyDescent="0.25">
      <c r="A226" s="18" t="s">
        <v>441</v>
      </c>
    </row>
    <row r="227" spans="1:1" x14ac:dyDescent="0.25">
      <c r="A227" s="18" t="s">
        <v>442</v>
      </c>
    </row>
    <row r="228" spans="1:1" x14ac:dyDescent="0.25">
      <c r="A228" s="18" t="s">
        <v>443</v>
      </c>
    </row>
    <row r="229" spans="1:1" x14ac:dyDescent="0.25">
      <c r="A229" s="18" t="s">
        <v>444</v>
      </c>
    </row>
    <row r="230" spans="1:1" x14ac:dyDescent="0.25">
      <c r="A230" s="18" t="s">
        <v>445</v>
      </c>
    </row>
    <row r="231" spans="1:1" x14ac:dyDescent="0.25">
      <c r="A231" s="18" t="s">
        <v>446</v>
      </c>
    </row>
    <row r="232" spans="1:1" x14ac:dyDescent="0.25">
      <c r="A232" s="18" t="s">
        <v>447</v>
      </c>
    </row>
    <row r="233" spans="1:1" x14ac:dyDescent="0.25">
      <c r="A233" s="18" t="s">
        <v>448</v>
      </c>
    </row>
    <row r="234" spans="1:1" x14ac:dyDescent="0.25">
      <c r="A234" s="18" t="s">
        <v>449</v>
      </c>
    </row>
    <row r="235" spans="1:1" x14ac:dyDescent="0.25">
      <c r="A235" s="18" t="s">
        <v>450</v>
      </c>
    </row>
    <row r="236" spans="1:1" x14ac:dyDescent="0.25">
      <c r="A236" s="18" t="s">
        <v>451</v>
      </c>
    </row>
    <row r="237" spans="1:1" x14ac:dyDescent="0.25">
      <c r="A237" s="18" t="s">
        <v>452</v>
      </c>
    </row>
    <row r="238" spans="1:1" x14ac:dyDescent="0.25">
      <c r="A238" s="18" t="s">
        <v>453</v>
      </c>
    </row>
    <row r="239" spans="1:1" x14ac:dyDescent="0.25">
      <c r="A239" s="18" t="s">
        <v>454</v>
      </c>
    </row>
    <row r="240" spans="1:1" x14ac:dyDescent="0.25">
      <c r="A240" s="18" t="s">
        <v>455</v>
      </c>
    </row>
    <row r="241" spans="1:1" x14ac:dyDescent="0.25">
      <c r="A241" s="18" t="s">
        <v>456</v>
      </c>
    </row>
    <row r="242" spans="1:1" x14ac:dyDescent="0.25">
      <c r="A242" s="18" t="s">
        <v>457</v>
      </c>
    </row>
    <row r="243" spans="1:1" x14ac:dyDescent="0.25">
      <c r="A243" s="18" t="s">
        <v>458</v>
      </c>
    </row>
    <row r="244" spans="1:1" x14ac:dyDescent="0.25">
      <c r="A244" s="18" t="s">
        <v>459</v>
      </c>
    </row>
    <row r="245" spans="1:1" x14ac:dyDescent="0.25">
      <c r="A245" s="18" t="s">
        <v>460</v>
      </c>
    </row>
    <row r="246" spans="1:1" x14ac:dyDescent="0.25">
      <c r="A246" s="18" t="s">
        <v>461</v>
      </c>
    </row>
    <row r="247" spans="1:1" x14ac:dyDescent="0.25">
      <c r="A247" s="18" t="s">
        <v>462</v>
      </c>
    </row>
    <row r="248" spans="1:1" x14ac:dyDescent="0.25">
      <c r="A248" s="18" t="s">
        <v>463</v>
      </c>
    </row>
    <row r="249" spans="1:1" x14ac:dyDescent="0.25">
      <c r="A249" s="18" t="s">
        <v>464</v>
      </c>
    </row>
    <row r="250" spans="1:1" x14ac:dyDescent="0.25">
      <c r="A250" s="18" t="s">
        <v>465</v>
      </c>
    </row>
    <row r="251" spans="1:1" x14ac:dyDescent="0.25">
      <c r="A251" s="18" t="s">
        <v>466</v>
      </c>
    </row>
    <row r="252" spans="1:1" x14ac:dyDescent="0.25">
      <c r="A252" s="18" t="s">
        <v>467</v>
      </c>
    </row>
    <row r="253" spans="1:1" x14ac:dyDescent="0.25">
      <c r="A253" s="18" t="s">
        <v>468</v>
      </c>
    </row>
    <row r="254" spans="1:1" x14ac:dyDescent="0.25">
      <c r="A254" s="18" t="s">
        <v>469</v>
      </c>
    </row>
    <row r="255" spans="1:1" x14ac:dyDescent="0.25">
      <c r="A255" s="18" t="s">
        <v>470</v>
      </c>
    </row>
    <row r="256" spans="1:1" x14ac:dyDescent="0.25">
      <c r="A256" s="18" t="s">
        <v>471</v>
      </c>
    </row>
    <row r="257" spans="1:2" x14ac:dyDescent="0.25">
      <c r="A257" s="18" t="s">
        <v>472</v>
      </c>
    </row>
    <row r="258" spans="1:2" x14ac:dyDescent="0.25">
      <c r="A258" s="18" t="s">
        <v>473</v>
      </c>
    </row>
    <row r="259" spans="1:2" x14ac:dyDescent="0.25">
      <c r="A259" s="18" t="s">
        <v>474</v>
      </c>
    </row>
    <row r="260" spans="1:2" x14ac:dyDescent="0.25">
      <c r="A260" s="18" t="s">
        <v>475</v>
      </c>
    </row>
    <row r="261" spans="1:2" x14ac:dyDescent="0.25">
      <c r="A261" s="18" t="s">
        <v>476</v>
      </c>
    </row>
    <row r="262" spans="1:2" x14ac:dyDescent="0.25">
      <c r="A262" s="18" t="s">
        <v>477</v>
      </c>
    </row>
    <row r="263" spans="1:2" x14ac:dyDescent="0.25">
      <c r="A263" s="18" t="s">
        <v>478</v>
      </c>
    </row>
    <row r="264" spans="1:2" x14ac:dyDescent="0.25">
      <c r="A264" s="18" t="s">
        <v>479</v>
      </c>
    </row>
    <row r="265" spans="1:2" x14ac:dyDescent="0.25">
      <c r="A265" s="18" t="s">
        <v>480</v>
      </c>
    </row>
    <row r="266" spans="1:2" x14ac:dyDescent="0.25">
      <c r="A266" s="18" t="s">
        <v>481</v>
      </c>
    </row>
    <row r="267" spans="1:2" x14ac:dyDescent="0.25">
      <c r="A267" s="18" t="s">
        <v>482</v>
      </c>
    </row>
    <row r="268" spans="1:2" x14ac:dyDescent="0.25">
      <c r="A268" s="18" t="s">
        <v>483</v>
      </c>
    </row>
    <row r="269" spans="1:2" x14ac:dyDescent="0.25">
      <c r="A269" s="18" t="s">
        <v>484</v>
      </c>
    </row>
    <row r="270" spans="1:2" x14ac:dyDescent="0.25">
      <c r="A270" s="18" t="s">
        <v>485</v>
      </c>
    </row>
    <row r="271" spans="1:2" x14ac:dyDescent="0.25">
      <c r="A271" s="18" t="s">
        <v>486</v>
      </c>
      <c r="B271" s="18" t="s">
        <v>1769</v>
      </c>
    </row>
    <row r="272" spans="1:2" x14ac:dyDescent="0.25">
      <c r="A272" s="18" t="s">
        <v>487</v>
      </c>
    </row>
    <row r="273" spans="1:2" x14ac:dyDescent="0.25">
      <c r="A273" s="18" t="s">
        <v>488</v>
      </c>
    </row>
    <row r="274" spans="1:2" x14ac:dyDescent="0.25">
      <c r="A274" s="18" t="s">
        <v>489</v>
      </c>
    </row>
    <row r="275" spans="1:2" x14ac:dyDescent="0.25">
      <c r="A275" s="18" t="s">
        <v>490</v>
      </c>
    </row>
    <row r="276" spans="1:2" x14ac:dyDescent="0.25">
      <c r="A276" s="18" t="s">
        <v>491</v>
      </c>
    </row>
    <row r="277" spans="1:2" x14ac:dyDescent="0.25">
      <c r="A277" s="18" t="s">
        <v>492</v>
      </c>
    </row>
    <row r="278" spans="1:2" x14ac:dyDescent="0.25">
      <c r="A278" s="18" t="s">
        <v>493</v>
      </c>
    </row>
    <row r="279" spans="1:2" x14ac:dyDescent="0.25">
      <c r="A279" s="18" t="s">
        <v>494</v>
      </c>
    </row>
    <row r="280" spans="1:2" x14ac:dyDescent="0.25">
      <c r="A280" s="18" t="s">
        <v>495</v>
      </c>
    </row>
    <row r="281" spans="1:2" x14ac:dyDescent="0.25">
      <c r="A281" s="18" t="s">
        <v>496</v>
      </c>
    </row>
    <row r="282" spans="1:2" x14ac:dyDescent="0.25">
      <c r="A282" s="18" t="s">
        <v>497</v>
      </c>
    </row>
    <row r="283" spans="1:2" x14ac:dyDescent="0.25">
      <c r="A283" s="18" t="s">
        <v>498</v>
      </c>
      <c r="B283" s="18" t="s">
        <v>1770</v>
      </c>
    </row>
    <row r="284" spans="1:2" x14ac:dyDescent="0.25">
      <c r="A284" s="18" t="s">
        <v>499</v>
      </c>
    </row>
    <row r="285" spans="1:2" x14ac:dyDescent="0.25">
      <c r="A285" s="18" t="s">
        <v>500</v>
      </c>
    </row>
    <row r="286" spans="1:2" x14ac:dyDescent="0.25">
      <c r="A286" s="18" t="s">
        <v>501</v>
      </c>
    </row>
    <row r="287" spans="1:2" x14ac:dyDescent="0.25">
      <c r="A287" s="18" t="s">
        <v>502</v>
      </c>
    </row>
    <row r="288" spans="1:2" x14ac:dyDescent="0.25">
      <c r="A288" s="18" t="s">
        <v>503</v>
      </c>
    </row>
    <row r="289" spans="1:2" x14ac:dyDescent="0.25">
      <c r="A289" s="18" t="s">
        <v>504</v>
      </c>
      <c r="B289" s="18" t="s">
        <v>1771</v>
      </c>
    </row>
    <row r="290" spans="1:2" x14ac:dyDescent="0.25">
      <c r="A290" s="18" t="s">
        <v>505</v>
      </c>
    </row>
    <row r="291" spans="1:2" x14ac:dyDescent="0.25">
      <c r="A291" s="18" t="s">
        <v>506</v>
      </c>
    </row>
    <row r="292" spans="1:2" x14ac:dyDescent="0.25">
      <c r="A292" s="18" t="s">
        <v>507</v>
      </c>
    </row>
    <row r="293" spans="1:2" x14ac:dyDescent="0.25">
      <c r="A293" s="18" t="s">
        <v>508</v>
      </c>
    </row>
    <row r="294" spans="1:2" x14ac:dyDescent="0.25">
      <c r="A294" s="18" t="s">
        <v>509</v>
      </c>
    </row>
    <row r="295" spans="1:2" x14ac:dyDescent="0.25">
      <c r="A295" s="18" t="s">
        <v>510</v>
      </c>
    </row>
    <row r="296" spans="1:2" x14ac:dyDescent="0.25">
      <c r="A296" s="18" t="s">
        <v>511</v>
      </c>
    </row>
    <row r="297" spans="1:2" x14ac:dyDescent="0.25">
      <c r="A297" s="18" t="s">
        <v>512</v>
      </c>
    </row>
    <row r="298" spans="1:2" x14ac:dyDescent="0.25">
      <c r="A298" s="18" t="s">
        <v>513</v>
      </c>
    </row>
    <row r="299" spans="1:2" x14ac:dyDescent="0.25">
      <c r="A299" s="18" t="s">
        <v>514</v>
      </c>
    </row>
    <row r="300" spans="1:2" x14ac:dyDescent="0.25">
      <c r="A300" s="18" t="s">
        <v>515</v>
      </c>
      <c r="B300" s="18" t="s">
        <v>1769</v>
      </c>
    </row>
    <row r="301" spans="1:2" x14ac:dyDescent="0.25">
      <c r="A301" s="18" t="s">
        <v>516</v>
      </c>
    </row>
    <row r="302" spans="1:2" x14ac:dyDescent="0.25">
      <c r="A302" s="18" t="s">
        <v>517</v>
      </c>
    </row>
    <row r="303" spans="1:2" x14ac:dyDescent="0.25">
      <c r="A303" s="18" t="s">
        <v>518</v>
      </c>
    </row>
    <row r="304" spans="1:2" x14ac:dyDescent="0.25">
      <c r="A304" s="18" t="s">
        <v>519</v>
      </c>
    </row>
    <row r="305" spans="1:1" x14ac:dyDescent="0.25">
      <c r="A305" s="18" t="s">
        <v>520</v>
      </c>
    </row>
    <row r="306" spans="1:1" x14ac:dyDescent="0.25">
      <c r="A306" s="18" t="s">
        <v>521</v>
      </c>
    </row>
    <row r="307" spans="1:1" x14ac:dyDescent="0.25">
      <c r="A307" s="18" t="s">
        <v>522</v>
      </c>
    </row>
    <row r="308" spans="1:1" x14ac:dyDescent="0.25">
      <c r="A308" s="18" t="s">
        <v>523</v>
      </c>
    </row>
    <row r="309" spans="1:1" x14ac:dyDescent="0.25">
      <c r="A309" s="18" t="s">
        <v>524</v>
      </c>
    </row>
    <row r="310" spans="1:1" x14ac:dyDescent="0.25">
      <c r="A310" s="18" t="s">
        <v>525</v>
      </c>
    </row>
    <row r="311" spans="1:1" x14ac:dyDescent="0.25">
      <c r="A311" s="18" t="s">
        <v>526</v>
      </c>
    </row>
    <row r="312" spans="1:1" x14ac:dyDescent="0.25">
      <c r="A312" s="18" t="s">
        <v>527</v>
      </c>
    </row>
    <row r="313" spans="1:1" x14ac:dyDescent="0.25">
      <c r="A313" s="18" t="s">
        <v>528</v>
      </c>
    </row>
    <row r="314" spans="1:1" x14ac:dyDescent="0.25">
      <c r="A314" s="18" t="s">
        <v>529</v>
      </c>
    </row>
    <row r="315" spans="1:1" x14ac:dyDescent="0.25">
      <c r="A315" s="18" t="s">
        <v>530</v>
      </c>
    </row>
    <row r="316" spans="1:1" x14ac:dyDescent="0.25">
      <c r="A316" s="18" t="s">
        <v>531</v>
      </c>
    </row>
    <row r="317" spans="1:1" x14ac:dyDescent="0.25">
      <c r="A317" s="18" t="s">
        <v>532</v>
      </c>
    </row>
    <row r="318" spans="1:1" x14ac:dyDescent="0.25">
      <c r="A318" s="18" t="s">
        <v>533</v>
      </c>
    </row>
    <row r="319" spans="1:1" x14ac:dyDescent="0.25">
      <c r="A319" s="18" t="s">
        <v>534</v>
      </c>
    </row>
    <row r="320" spans="1:1" x14ac:dyDescent="0.25">
      <c r="A320" s="18" t="s">
        <v>535</v>
      </c>
    </row>
    <row r="321" spans="1:1" x14ac:dyDescent="0.25">
      <c r="A321" s="18" t="s">
        <v>536</v>
      </c>
    </row>
    <row r="322" spans="1:1" x14ac:dyDescent="0.25">
      <c r="A322" s="18" t="s">
        <v>537</v>
      </c>
    </row>
    <row r="323" spans="1:1" x14ac:dyDescent="0.25">
      <c r="A323" s="18" t="s">
        <v>538</v>
      </c>
    </row>
    <row r="324" spans="1:1" x14ac:dyDescent="0.25">
      <c r="A324" s="18" t="s">
        <v>539</v>
      </c>
    </row>
    <row r="325" spans="1:1" x14ac:dyDescent="0.25">
      <c r="A325" s="18" t="s">
        <v>540</v>
      </c>
    </row>
    <row r="326" spans="1:1" x14ac:dyDescent="0.25">
      <c r="A326" s="18" t="s">
        <v>541</v>
      </c>
    </row>
    <row r="327" spans="1:1" x14ac:dyDescent="0.25">
      <c r="A327" s="18" t="s">
        <v>542</v>
      </c>
    </row>
    <row r="328" spans="1:1" x14ac:dyDescent="0.25">
      <c r="A328" s="18" t="s">
        <v>543</v>
      </c>
    </row>
    <row r="329" spans="1:1" x14ac:dyDescent="0.25">
      <c r="A329" s="18" t="s">
        <v>544</v>
      </c>
    </row>
    <row r="330" spans="1:1" x14ac:dyDescent="0.25">
      <c r="A330" s="18" t="s">
        <v>545</v>
      </c>
    </row>
    <row r="331" spans="1:1" x14ac:dyDescent="0.25">
      <c r="A331" s="18" t="s">
        <v>546</v>
      </c>
    </row>
    <row r="332" spans="1:1" x14ac:dyDescent="0.25">
      <c r="A332" s="18" t="s">
        <v>547</v>
      </c>
    </row>
    <row r="333" spans="1:1" x14ac:dyDescent="0.25">
      <c r="A333" s="18" t="s">
        <v>548</v>
      </c>
    </row>
    <row r="334" spans="1:1" x14ac:dyDescent="0.25">
      <c r="A334" s="18" t="s">
        <v>549</v>
      </c>
    </row>
    <row r="335" spans="1:1" x14ac:dyDescent="0.25">
      <c r="A335" s="18" t="s">
        <v>550</v>
      </c>
    </row>
    <row r="336" spans="1:1" x14ac:dyDescent="0.25">
      <c r="A336" s="18" t="s">
        <v>551</v>
      </c>
    </row>
    <row r="337" spans="1:1" x14ac:dyDescent="0.25">
      <c r="A337" s="18" t="s">
        <v>552</v>
      </c>
    </row>
    <row r="338" spans="1:1" x14ac:dyDescent="0.25">
      <c r="A338" s="18" t="s">
        <v>553</v>
      </c>
    </row>
    <row r="339" spans="1:1" x14ac:dyDescent="0.25">
      <c r="A339" s="18" t="s">
        <v>554</v>
      </c>
    </row>
    <row r="340" spans="1:1" x14ac:dyDescent="0.25">
      <c r="A340" s="18" t="s">
        <v>555</v>
      </c>
    </row>
    <row r="341" spans="1:1" x14ac:dyDescent="0.25">
      <c r="A341" s="18" t="s">
        <v>556</v>
      </c>
    </row>
    <row r="342" spans="1:1" x14ac:dyDescent="0.25">
      <c r="A342" s="18" t="s">
        <v>557</v>
      </c>
    </row>
    <row r="343" spans="1:1" x14ac:dyDescent="0.25">
      <c r="A343" s="18" t="s">
        <v>558</v>
      </c>
    </row>
    <row r="344" spans="1:1" x14ac:dyDescent="0.25">
      <c r="A344" s="18" t="s">
        <v>559</v>
      </c>
    </row>
    <row r="345" spans="1:1" x14ac:dyDescent="0.25">
      <c r="A345" s="18" t="s">
        <v>560</v>
      </c>
    </row>
    <row r="346" spans="1:1" x14ac:dyDescent="0.25">
      <c r="A346" s="18" t="s">
        <v>561</v>
      </c>
    </row>
    <row r="347" spans="1:1" x14ac:dyDescent="0.25">
      <c r="A347" s="18" t="s">
        <v>562</v>
      </c>
    </row>
    <row r="348" spans="1:1" x14ac:dyDescent="0.25">
      <c r="A348" s="18" t="s">
        <v>563</v>
      </c>
    </row>
    <row r="349" spans="1:1" x14ac:dyDescent="0.25">
      <c r="A349" s="18" t="s">
        <v>564</v>
      </c>
    </row>
    <row r="350" spans="1:1" x14ac:dyDescent="0.25">
      <c r="A350" s="18" t="s">
        <v>565</v>
      </c>
    </row>
    <row r="351" spans="1:1" x14ac:dyDescent="0.25">
      <c r="A351" s="18" t="s">
        <v>566</v>
      </c>
    </row>
    <row r="352" spans="1:1" x14ac:dyDescent="0.25">
      <c r="A352" s="18" t="s">
        <v>567</v>
      </c>
    </row>
    <row r="353" spans="1:1" x14ac:dyDescent="0.25">
      <c r="A353" s="18" t="s">
        <v>568</v>
      </c>
    </row>
    <row r="354" spans="1:1" x14ac:dyDescent="0.25">
      <c r="A354" s="18" t="s">
        <v>569</v>
      </c>
    </row>
    <row r="355" spans="1:1" x14ac:dyDescent="0.25">
      <c r="A355" s="18" t="s">
        <v>570</v>
      </c>
    </row>
    <row r="356" spans="1:1" x14ac:dyDescent="0.25">
      <c r="A356" s="18" t="s">
        <v>571</v>
      </c>
    </row>
    <row r="357" spans="1:1" x14ac:dyDescent="0.25">
      <c r="A357" s="18" t="s">
        <v>572</v>
      </c>
    </row>
    <row r="358" spans="1:1" x14ac:dyDescent="0.25">
      <c r="A358" s="18" t="s">
        <v>573</v>
      </c>
    </row>
    <row r="359" spans="1:1" x14ac:dyDescent="0.25">
      <c r="A359" s="18" t="s">
        <v>574</v>
      </c>
    </row>
    <row r="360" spans="1:1" x14ac:dyDescent="0.25">
      <c r="A360" s="18" t="s">
        <v>575</v>
      </c>
    </row>
    <row r="361" spans="1:1" x14ac:dyDescent="0.25">
      <c r="A361" s="18" t="s">
        <v>576</v>
      </c>
    </row>
    <row r="362" spans="1:1" x14ac:dyDescent="0.25">
      <c r="A362" s="18" t="s">
        <v>577</v>
      </c>
    </row>
    <row r="363" spans="1:1" x14ac:dyDescent="0.25">
      <c r="A363" s="18" t="s">
        <v>578</v>
      </c>
    </row>
    <row r="364" spans="1:1" x14ac:dyDescent="0.25">
      <c r="A364" s="18" t="s">
        <v>579</v>
      </c>
    </row>
    <row r="365" spans="1:1" x14ac:dyDescent="0.25">
      <c r="A365" s="18" t="s">
        <v>580</v>
      </c>
    </row>
    <row r="366" spans="1:1" x14ac:dyDescent="0.25">
      <c r="A366" s="18" t="s">
        <v>581</v>
      </c>
    </row>
    <row r="367" spans="1:1" x14ac:dyDescent="0.25">
      <c r="A367" s="18" t="s">
        <v>582</v>
      </c>
    </row>
    <row r="368" spans="1:1" x14ac:dyDescent="0.25">
      <c r="A368" s="18" t="s">
        <v>583</v>
      </c>
    </row>
    <row r="369" spans="1:3" x14ac:dyDescent="0.25">
      <c r="A369" s="18" t="s">
        <v>584</v>
      </c>
    </row>
    <row r="370" spans="1:3" x14ac:dyDescent="0.25">
      <c r="A370" s="18" t="s">
        <v>585</v>
      </c>
    </row>
    <row r="371" spans="1:3" x14ac:dyDescent="0.25">
      <c r="A371" s="18" t="s">
        <v>586</v>
      </c>
    </row>
    <row r="372" spans="1:3" x14ac:dyDescent="0.25">
      <c r="A372" s="18" t="s">
        <v>587</v>
      </c>
    </row>
    <row r="373" spans="1:3" x14ac:dyDescent="0.25">
      <c r="A373" s="18" t="s">
        <v>588</v>
      </c>
      <c r="B373" s="18" t="s">
        <v>1772</v>
      </c>
      <c r="C373" s="18" t="s">
        <v>1773</v>
      </c>
    </row>
    <row r="374" spans="1:3" x14ac:dyDescent="0.25">
      <c r="A374" s="18" t="s">
        <v>589</v>
      </c>
    </row>
    <row r="375" spans="1:3" x14ac:dyDescent="0.25">
      <c r="A375" s="18" t="s">
        <v>590</v>
      </c>
    </row>
    <row r="376" spans="1:3" x14ac:dyDescent="0.25">
      <c r="A376" s="18" t="s">
        <v>591</v>
      </c>
    </row>
    <row r="377" spans="1:3" x14ac:dyDescent="0.25">
      <c r="A377" s="18" t="s">
        <v>592</v>
      </c>
    </row>
    <row r="378" spans="1:3" x14ac:dyDescent="0.25">
      <c r="A378" s="18" t="s">
        <v>593</v>
      </c>
    </row>
    <row r="379" spans="1:3" x14ac:dyDescent="0.25">
      <c r="A379" s="18" t="s">
        <v>594</v>
      </c>
    </row>
    <row r="380" spans="1:3" x14ac:dyDescent="0.25">
      <c r="A380" s="18" t="s">
        <v>595</v>
      </c>
    </row>
    <row r="381" spans="1:3" x14ac:dyDescent="0.25">
      <c r="A381" s="18" t="s">
        <v>596</v>
      </c>
    </row>
    <row r="382" spans="1:3" x14ac:dyDescent="0.25">
      <c r="A382" s="18" t="s">
        <v>597</v>
      </c>
    </row>
    <row r="383" spans="1:3" x14ac:dyDescent="0.25">
      <c r="A383" s="18" t="s">
        <v>598</v>
      </c>
    </row>
    <row r="384" spans="1:3" x14ac:dyDescent="0.25">
      <c r="A384" s="18" t="s">
        <v>599</v>
      </c>
    </row>
    <row r="385" spans="1:1" x14ac:dyDescent="0.25">
      <c r="A385" s="18" t="s">
        <v>600</v>
      </c>
    </row>
    <row r="386" spans="1:1" x14ac:dyDescent="0.25">
      <c r="A386" s="18" t="s">
        <v>601</v>
      </c>
    </row>
    <row r="387" spans="1:1" x14ac:dyDescent="0.25">
      <c r="A387" s="18" t="s">
        <v>602</v>
      </c>
    </row>
    <row r="388" spans="1:1" x14ac:dyDescent="0.25">
      <c r="A388" s="18" t="s">
        <v>603</v>
      </c>
    </row>
    <row r="389" spans="1:1" x14ac:dyDescent="0.25">
      <c r="A389" s="18" t="s">
        <v>604</v>
      </c>
    </row>
    <row r="390" spans="1:1" x14ac:dyDescent="0.25">
      <c r="A390" s="18" t="s">
        <v>605</v>
      </c>
    </row>
    <row r="391" spans="1:1" x14ac:dyDescent="0.25">
      <c r="A391" s="18" t="s">
        <v>606</v>
      </c>
    </row>
    <row r="392" spans="1:1" x14ac:dyDescent="0.25">
      <c r="A392" s="18" t="s">
        <v>607</v>
      </c>
    </row>
    <row r="393" spans="1:1" x14ac:dyDescent="0.25">
      <c r="A393" s="18" t="s">
        <v>608</v>
      </c>
    </row>
    <row r="394" spans="1:1" x14ac:dyDescent="0.25">
      <c r="A394" s="18" t="s">
        <v>609</v>
      </c>
    </row>
    <row r="395" spans="1:1" x14ac:dyDescent="0.25">
      <c r="A395" s="18" t="s">
        <v>610</v>
      </c>
    </row>
    <row r="396" spans="1:1" x14ac:dyDescent="0.25">
      <c r="A396" s="18" t="s">
        <v>611</v>
      </c>
    </row>
    <row r="397" spans="1:1" x14ac:dyDescent="0.25">
      <c r="A397" s="18" t="s">
        <v>612</v>
      </c>
    </row>
    <row r="398" spans="1:1" x14ac:dyDescent="0.25">
      <c r="A398" s="18" t="s">
        <v>613</v>
      </c>
    </row>
    <row r="399" spans="1:1" x14ac:dyDescent="0.25">
      <c r="A399" s="18" t="s">
        <v>614</v>
      </c>
    </row>
    <row r="400" spans="1:1" x14ac:dyDescent="0.25">
      <c r="A400" s="18" t="s">
        <v>615</v>
      </c>
    </row>
    <row r="401" spans="1:1" x14ac:dyDescent="0.25">
      <c r="A401" s="18" t="s">
        <v>616</v>
      </c>
    </row>
    <row r="402" spans="1:1" x14ac:dyDescent="0.25">
      <c r="A402" s="18" t="s">
        <v>617</v>
      </c>
    </row>
    <row r="403" spans="1:1" x14ac:dyDescent="0.25">
      <c r="A403" s="18" t="s">
        <v>618</v>
      </c>
    </row>
    <row r="404" spans="1:1" x14ac:dyDescent="0.25">
      <c r="A404" s="18" t="s">
        <v>619</v>
      </c>
    </row>
    <row r="405" spans="1:1" x14ac:dyDescent="0.25">
      <c r="A405" s="18" t="s">
        <v>620</v>
      </c>
    </row>
    <row r="406" spans="1:1" x14ac:dyDescent="0.25">
      <c r="A406" s="18" t="s">
        <v>621</v>
      </c>
    </row>
    <row r="407" spans="1:1" x14ac:dyDescent="0.25">
      <c r="A407" s="18" t="s">
        <v>622</v>
      </c>
    </row>
    <row r="408" spans="1:1" x14ac:dyDescent="0.25">
      <c r="A408" s="18" t="s">
        <v>623</v>
      </c>
    </row>
    <row r="409" spans="1:1" x14ac:dyDescent="0.25">
      <c r="A409" s="18" t="s">
        <v>624</v>
      </c>
    </row>
    <row r="410" spans="1:1" x14ac:dyDescent="0.25">
      <c r="A410" s="18" t="s">
        <v>625</v>
      </c>
    </row>
    <row r="411" spans="1:1" x14ac:dyDescent="0.25">
      <c r="A411" s="18" t="s">
        <v>626</v>
      </c>
    </row>
    <row r="412" spans="1:1" x14ac:dyDescent="0.25">
      <c r="A412" s="18" t="s">
        <v>627</v>
      </c>
    </row>
    <row r="413" spans="1:1" x14ac:dyDescent="0.25">
      <c r="A413" s="18" t="s">
        <v>628</v>
      </c>
    </row>
    <row r="414" spans="1:1" x14ac:dyDescent="0.25">
      <c r="A414" s="18" t="s">
        <v>629</v>
      </c>
    </row>
    <row r="415" spans="1:1" x14ac:dyDescent="0.25">
      <c r="A415" s="18" t="s">
        <v>630</v>
      </c>
    </row>
    <row r="416" spans="1:1" x14ac:dyDescent="0.25">
      <c r="A416" s="18" t="s">
        <v>631</v>
      </c>
    </row>
    <row r="417" spans="1:1" x14ac:dyDescent="0.25">
      <c r="A417" s="18" t="s">
        <v>632</v>
      </c>
    </row>
    <row r="418" spans="1:1" x14ac:dyDescent="0.25">
      <c r="A418" s="18" t="s">
        <v>633</v>
      </c>
    </row>
    <row r="419" spans="1:1" x14ac:dyDescent="0.25">
      <c r="A419" s="18" t="s">
        <v>634</v>
      </c>
    </row>
    <row r="420" spans="1:1" x14ac:dyDescent="0.25">
      <c r="A420" s="18" t="s">
        <v>635</v>
      </c>
    </row>
    <row r="421" spans="1:1" x14ac:dyDescent="0.25">
      <c r="A421" s="18" t="s">
        <v>636</v>
      </c>
    </row>
    <row r="422" spans="1:1" x14ac:dyDescent="0.25">
      <c r="A422" s="18" t="s">
        <v>637</v>
      </c>
    </row>
    <row r="423" spans="1:1" x14ac:dyDescent="0.25">
      <c r="A423" s="18" t="s">
        <v>638</v>
      </c>
    </row>
    <row r="424" spans="1:1" x14ac:dyDescent="0.25">
      <c r="A424" s="18" t="s">
        <v>639</v>
      </c>
    </row>
    <row r="425" spans="1:1" x14ac:dyDescent="0.25">
      <c r="A425" s="18" t="s">
        <v>640</v>
      </c>
    </row>
    <row r="426" spans="1:1" x14ac:dyDescent="0.25">
      <c r="A426" s="18" t="s">
        <v>641</v>
      </c>
    </row>
    <row r="427" spans="1:1" x14ac:dyDescent="0.25">
      <c r="A427" s="18" t="s">
        <v>642</v>
      </c>
    </row>
    <row r="428" spans="1:1" x14ac:dyDescent="0.25">
      <c r="A428" s="18" t="s">
        <v>643</v>
      </c>
    </row>
    <row r="429" spans="1:1" x14ac:dyDescent="0.25">
      <c r="A429" s="18" t="s">
        <v>644</v>
      </c>
    </row>
    <row r="430" spans="1:1" x14ac:dyDescent="0.25">
      <c r="A430" s="18" t="s">
        <v>645</v>
      </c>
    </row>
    <row r="431" spans="1:1" x14ac:dyDescent="0.25">
      <c r="A431" s="18" t="s">
        <v>646</v>
      </c>
    </row>
    <row r="432" spans="1:1" x14ac:dyDescent="0.25">
      <c r="A432" s="18" t="s">
        <v>647</v>
      </c>
    </row>
    <row r="433" spans="1:1" x14ac:dyDescent="0.25">
      <c r="A433" s="18" t="s">
        <v>648</v>
      </c>
    </row>
    <row r="434" spans="1:1" x14ac:dyDescent="0.25">
      <c r="A434" s="18" t="s">
        <v>649</v>
      </c>
    </row>
    <row r="435" spans="1:1" x14ac:dyDescent="0.25">
      <c r="A435" s="18" t="s">
        <v>650</v>
      </c>
    </row>
    <row r="436" spans="1:1" x14ac:dyDescent="0.25">
      <c r="A436" s="18" t="s">
        <v>651</v>
      </c>
    </row>
    <row r="437" spans="1:1" x14ac:dyDescent="0.25">
      <c r="A437" s="18" t="s">
        <v>652</v>
      </c>
    </row>
    <row r="438" spans="1:1" x14ac:dyDescent="0.25">
      <c r="A438" s="18" t="s">
        <v>653</v>
      </c>
    </row>
    <row r="439" spans="1:1" x14ac:dyDescent="0.25">
      <c r="A439" s="18" t="s">
        <v>654</v>
      </c>
    </row>
    <row r="440" spans="1:1" x14ac:dyDescent="0.25">
      <c r="A440" s="18" t="s">
        <v>655</v>
      </c>
    </row>
    <row r="441" spans="1:1" x14ac:dyDescent="0.25">
      <c r="A441" s="18" t="s">
        <v>656</v>
      </c>
    </row>
    <row r="442" spans="1:1" x14ac:dyDescent="0.25">
      <c r="A442" s="18" t="s">
        <v>657</v>
      </c>
    </row>
    <row r="443" spans="1:1" x14ac:dyDescent="0.25">
      <c r="A443" s="18" t="s">
        <v>658</v>
      </c>
    </row>
    <row r="444" spans="1:1" x14ac:dyDescent="0.25">
      <c r="A444" s="18" t="s">
        <v>659</v>
      </c>
    </row>
    <row r="445" spans="1:1" x14ac:dyDescent="0.25">
      <c r="A445" s="18" t="s">
        <v>660</v>
      </c>
    </row>
    <row r="446" spans="1:1" x14ac:dyDescent="0.25">
      <c r="A446" s="18" t="s">
        <v>661</v>
      </c>
    </row>
    <row r="447" spans="1:1" x14ac:dyDescent="0.25">
      <c r="A447" s="18" t="s">
        <v>662</v>
      </c>
    </row>
    <row r="448" spans="1:1" x14ac:dyDescent="0.25">
      <c r="A448" s="18" t="s">
        <v>663</v>
      </c>
    </row>
    <row r="449" spans="1:1" x14ac:dyDescent="0.25">
      <c r="A449" s="18" t="s">
        <v>664</v>
      </c>
    </row>
    <row r="450" spans="1:1" x14ac:dyDescent="0.25">
      <c r="A450" s="18" t="s">
        <v>665</v>
      </c>
    </row>
    <row r="451" spans="1:1" x14ac:dyDescent="0.25">
      <c r="A451" s="18" t="s">
        <v>666</v>
      </c>
    </row>
    <row r="452" spans="1:1" x14ac:dyDescent="0.25">
      <c r="A452" s="18" t="s">
        <v>667</v>
      </c>
    </row>
    <row r="453" spans="1:1" x14ac:dyDescent="0.25">
      <c r="A453" s="18" t="s">
        <v>668</v>
      </c>
    </row>
    <row r="454" spans="1:1" x14ac:dyDescent="0.25">
      <c r="A454" s="18" t="s">
        <v>669</v>
      </c>
    </row>
    <row r="455" spans="1:1" x14ac:dyDescent="0.25">
      <c r="A455" s="18" t="s">
        <v>670</v>
      </c>
    </row>
    <row r="456" spans="1:1" x14ac:dyDescent="0.25">
      <c r="A456" s="18" t="s">
        <v>671</v>
      </c>
    </row>
    <row r="457" spans="1:1" x14ac:dyDescent="0.25">
      <c r="A457" s="18" t="s">
        <v>672</v>
      </c>
    </row>
    <row r="458" spans="1:1" x14ac:dyDescent="0.25">
      <c r="A458" s="18" t="s">
        <v>673</v>
      </c>
    </row>
    <row r="459" spans="1:1" x14ac:dyDescent="0.25">
      <c r="A459" s="18" t="s">
        <v>674</v>
      </c>
    </row>
    <row r="460" spans="1:1" x14ac:dyDescent="0.25">
      <c r="A460" s="18" t="s">
        <v>675</v>
      </c>
    </row>
    <row r="461" spans="1:1" x14ac:dyDescent="0.25">
      <c r="A461" s="18" t="s">
        <v>676</v>
      </c>
    </row>
    <row r="462" spans="1:1" x14ac:dyDescent="0.25">
      <c r="A462" s="18" t="s">
        <v>677</v>
      </c>
    </row>
    <row r="463" spans="1:1" x14ac:dyDescent="0.25">
      <c r="A463" s="18" t="s">
        <v>678</v>
      </c>
    </row>
    <row r="464" spans="1:1" x14ac:dyDescent="0.25">
      <c r="A464" s="18" t="s">
        <v>679</v>
      </c>
    </row>
    <row r="465" spans="1:1" x14ac:dyDescent="0.25">
      <c r="A465" s="18" t="s">
        <v>680</v>
      </c>
    </row>
    <row r="466" spans="1:1" x14ac:dyDescent="0.25">
      <c r="A466" s="18" t="s">
        <v>681</v>
      </c>
    </row>
    <row r="467" spans="1:1" x14ac:dyDescent="0.25">
      <c r="A467" s="18" t="s">
        <v>682</v>
      </c>
    </row>
    <row r="468" spans="1:1" x14ac:dyDescent="0.25">
      <c r="A468" s="18" t="s">
        <v>683</v>
      </c>
    </row>
    <row r="469" spans="1:1" x14ac:dyDescent="0.25">
      <c r="A469" s="18" t="s">
        <v>684</v>
      </c>
    </row>
    <row r="470" spans="1:1" x14ac:dyDescent="0.25">
      <c r="A470" s="18" t="s">
        <v>685</v>
      </c>
    </row>
    <row r="471" spans="1:1" x14ac:dyDescent="0.25">
      <c r="A471" s="18" t="s">
        <v>686</v>
      </c>
    </row>
    <row r="472" spans="1:1" x14ac:dyDescent="0.25">
      <c r="A472" s="18" t="s">
        <v>687</v>
      </c>
    </row>
    <row r="473" spans="1:1" x14ac:dyDescent="0.25">
      <c r="A473" s="18" t="s">
        <v>688</v>
      </c>
    </row>
    <row r="474" spans="1:1" x14ac:dyDescent="0.25">
      <c r="A474" s="18" t="s">
        <v>689</v>
      </c>
    </row>
    <row r="475" spans="1:1" x14ac:dyDescent="0.25">
      <c r="A475" s="18" t="s">
        <v>690</v>
      </c>
    </row>
    <row r="476" spans="1:1" x14ac:dyDescent="0.25">
      <c r="A476" s="18" t="s">
        <v>691</v>
      </c>
    </row>
    <row r="477" spans="1:1" x14ac:dyDescent="0.25">
      <c r="A477" s="18" t="s">
        <v>692</v>
      </c>
    </row>
    <row r="478" spans="1:1" x14ac:dyDescent="0.25">
      <c r="A478" s="18" t="s">
        <v>693</v>
      </c>
    </row>
    <row r="479" spans="1:1" x14ac:dyDescent="0.25">
      <c r="A479" s="18" t="s">
        <v>694</v>
      </c>
    </row>
    <row r="480" spans="1:1" x14ac:dyDescent="0.25">
      <c r="A480" s="18" t="s">
        <v>695</v>
      </c>
    </row>
    <row r="481" spans="1:2" x14ac:dyDescent="0.25">
      <c r="A481" s="18" t="s">
        <v>696</v>
      </c>
    </row>
    <row r="482" spans="1:2" x14ac:dyDescent="0.25">
      <c r="A482" s="18" t="s">
        <v>697</v>
      </c>
    </row>
    <row r="483" spans="1:2" x14ac:dyDescent="0.25">
      <c r="A483" s="18" t="s">
        <v>698</v>
      </c>
    </row>
    <row r="484" spans="1:2" x14ac:dyDescent="0.25">
      <c r="A484" s="18" t="s">
        <v>699</v>
      </c>
    </row>
    <row r="485" spans="1:2" x14ac:dyDescent="0.25">
      <c r="A485" s="18" t="s">
        <v>700</v>
      </c>
    </row>
    <row r="486" spans="1:2" x14ac:dyDescent="0.25">
      <c r="A486" s="18" t="s">
        <v>701</v>
      </c>
    </row>
    <row r="487" spans="1:2" x14ac:dyDescent="0.25">
      <c r="A487" s="18" t="s">
        <v>702</v>
      </c>
    </row>
    <row r="488" spans="1:2" x14ac:dyDescent="0.25">
      <c r="A488" s="18" t="s">
        <v>703</v>
      </c>
    </row>
    <row r="489" spans="1:2" x14ac:dyDescent="0.25">
      <c r="A489" s="18" t="s">
        <v>704</v>
      </c>
    </row>
    <row r="490" spans="1:2" x14ac:dyDescent="0.25">
      <c r="A490" s="18" t="s">
        <v>705</v>
      </c>
    </row>
    <row r="491" spans="1:2" x14ac:dyDescent="0.25">
      <c r="A491" s="18" t="s">
        <v>706</v>
      </c>
    </row>
    <row r="492" spans="1:2" x14ac:dyDescent="0.25">
      <c r="A492" s="18" t="s">
        <v>707</v>
      </c>
      <c r="B492" s="18" t="s">
        <v>1774</v>
      </c>
    </row>
    <row r="493" spans="1:2" x14ac:dyDescent="0.25">
      <c r="A493" s="18" t="s">
        <v>708</v>
      </c>
    </row>
    <row r="494" spans="1:2" x14ac:dyDescent="0.25">
      <c r="A494" s="18" t="s">
        <v>709</v>
      </c>
    </row>
    <row r="495" spans="1:2" x14ac:dyDescent="0.25">
      <c r="A495" s="18" t="s">
        <v>710</v>
      </c>
    </row>
    <row r="496" spans="1:2" x14ac:dyDescent="0.25">
      <c r="A496" s="18" t="s">
        <v>711</v>
      </c>
    </row>
    <row r="497" spans="1:1" x14ac:dyDescent="0.25">
      <c r="A497" s="18" t="s">
        <v>712</v>
      </c>
    </row>
    <row r="498" spans="1:1" x14ac:dyDescent="0.25">
      <c r="A498" s="18" t="s">
        <v>713</v>
      </c>
    </row>
    <row r="499" spans="1:1" x14ac:dyDescent="0.25">
      <c r="A499" s="18" t="s">
        <v>714</v>
      </c>
    </row>
    <row r="500" spans="1:1" x14ac:dyDescent="0.25">
      <c r="A500" s="18" t="s">
        <v>715</v>
      </c>
    </row>
    <row r="501" spans="1:1" x14ac:dyDescent="0.25">
      <c r="A501" s="18" t="s">
        <v>716</v>
      </c>
    </row>
    <row r="502" spans="1:1" x14ac:dyDescent="0.25">
      <c r="A502" s="18" t="s">
        <v>717</v>
      </c>
    </row>
    <row r="503" spans="1:1" x14ac:dyDescent="0.25">
      <c r="A503" s="18" t="s">
        <v>718</v>
      </c>
    </row>
    <row r="504" spans="1:1" x14ac:dyDescent="0.25">
      <c r="A504" s="18" t="s">
        <v>719</v>
      </c>
    </row>
    <row r="505" spans="1:1" x14ac:dyDescent="0.25">
      <c r="A505" s="18" t="s">
        <v>720</v>
      </c>
    </row>
    <row r="506" spans="1:1" x14ac:dyDescent="0.25">
      <c r="A506" s="18" t="s">
        <v>721</v>
      </c>
    </row>
    <row r="507" spans="1:1" x14ac:dyDescent="0.25">
      <c r="A507" s="18" t="s">
        <v>722</v>
      </c>
    </row>
    <row r="508" spans="1:1" x14ac:dyDescent="0.25">
      <c r="A508" s="18" t="s">
        <v>723</v>
      </c>
    </row>
    <row r="509" spans="1:1" x14ac:dyDescent="0.25">
      <c r="A509" s="18" t="s">
        <v>724</v>
      </c>
    </row>
    <row r="510" spans="1:1" x14ac:dyDescent="0.25">
      <c r="A510" s="18" t="s">
        <v>725</v>
      </c>
    </row>
    <row r="511" spans="1:1" x14ac:dyDescent="0.25">
      <c r="A511" s="18" t="s">
        <v>726</v>
      </c>
    </row>
    <row r="512" spans="1:1" x14ac:dyDescent="0.25">
      <c r="A512" s="18" t="s">
        <v>727</v>
      </c>
    </row>
    <row r="513" spans="1:1" x14ac:dyDescent="0.25">
      <c r="A513" s="18" t="s">
        <v>728</v>
      </c>
    </row>
    <row r="514" spans="1:1" x14ac:dyDescent="0.25">
      <c r="A514" s="18" t="s">
        <v>729</v>
      </c>
    </row>
    <row r="515" spans="1:1" x14ac:dyDescent="0.25">
      <c r="A515" s="18" t="s">
        <v>730</v>
      </c>
    </row>
    <row r="516" spans="1:1" x14ac:dyDescent="0.25">
      <c r="A516" s="18" t="s">
        <v>731</v>
      </c>
    </row>
    <row r="517" spans="1:1" x14ac:dyDescent="0.25">
      <c r="A517" s="18" t="s">
        <v>732</v>
      </c>
    </row>
    <row r="518" spans="1:1" x14ac:dyDescent="0.25">
      <c r="A518" s="18" t="s">
        <v>733</v>
      </c>
    </row>
    <row r="519" spans="1:1" x14ac:dyDescent="0.25">
      <c r="A519" s="18" t="s">
        <v>734</v>
      </c>
    </row>
    <row r="520" spans="1:1" x14ac:dyDescent="0.25">
      <c r="A520" s="18" t="s">
        <v>735</v>
      </c>
    </row>
    <row r="521" spans="1:1" x14ac:dyDescent="0.25">
      <c r="A521" s="18" t="s">
        <v>736</v>
      </c>
    </row>
    <row r="522" spans="1:1" x14ac:dyDescent="0.25">
      <c r="A522" s="18" t="s">
        <v>737</v>
      </c>
    </row>
    <row r="523" spans="1:1" x14ac:dyDescent="0.25">
      <c r="A523" s="18" t="s">
        <v>738</v>
      </c>
    </row>
    <row r="524" spans="1:1" x14ac:dyDescent="0.25">
      <c r="A524" s="18" t="s">
        <v>739</v>
      </c>
    </row>
    <row r="525" spans="1:1" x14ac:dyDescent="0.25">
      <c r="A525" s="18" t="s">
        <v>740</v>
      </c>
    </row>
    <row r="526" spans="1:1" x14ac:dyDescent="0.25">
      <c r="A526" s="18" t="s">
        <v>741</v>
      </c>
    </row>
    <row r="527" spans="1:1" x14ac:dyDescent="0.25">
      <c r="A527" s="18" t="s">
        <v>742</v>
      </c>
    </row>
    <row r="528" spans="1:1" x14ac:dyDescent="0.25">
      <c r="A528" s="18" t="s">
        <v>743</v>
      </c>
    </row>
    <row r="529" spans="1:1" x14ac:dyDescent="0.25">
      <c r="A529" s="18" t="s">
        <v>744</v>
      </c>
    </row>
    <row r="530" spans="1:1" x14ac:dyDescent="0.25">
      <c r="A530" s="18" t="s">
        <v>745</v>
      </c>
    </row>
    <row r="531" spans="1:1" x14ac:dyDescent="0.25">
      <c r="A531" s="18" t="s">
        <v>746</v>
      </c>
    </row>
    <row r="532" spans="1:1" x14ac:dyDescent="0.25">
      <c r="A532" s="18" t="s">
        <v>747</v>
      </c>
    </row>
    <row r="533" spans="1:1" x14ac:dyDescent="0.25">
      <c r="A533" s="18" t="s">
        <v>748</v>
      </c>
    </row>
    <row r="534" spans="1:1" x14ac:dyDescent="0.25">
      <c r="A534" s="18" t="s">
        <v>749</v>
      </c>
    </row>
    <row r="535" spans="1:1" x14ac:dyDescent="0.25">
      <c r="A535" s="18" t="s">
        <v>750</v>
      </c>
    </row>
    <row r="536" spans="1:1" x14ac:dyDescent="0.25">
      <c r="A536" s="18" t="s">
        <v>751</v>
      </c>
    </row>
    <row r="537" spans="1:1" x14ac:dyDescent="0.25">
      <c r="A537" s="18" t="s">
        <v>752</v>
      </c>
    </row>
    <row r="538" spans="1:1" x14ac:dyDescent="0.25">
      <c r="A538" s="18" t="s">
        <v>753</v>
      </c>
    </row>
    <row r="539" spans="1:1" x14ac:dyDescent="0.25">
      <c r="A539" s="18" t="s">
        <v>754</v>
      </c>
    </row>
    <row r="540" spans="1:1" x14ac:dyDescent="0.25">
      <c r="A540" s="18" t="s">
        <v>755</v>
      </c>
    </row>
    <row r="541" spans="1:1" x14ac:dyDescent="0.25">
      <c r="A541" s="18" t="s">
        <v>756</v>
      </c>
    </row>
    <row r="542" spans="1:1" x14ac:dyDescent="0.25">
      <c r="A542" s="18" t="s">
        <v>757</v>
      </c>
    </row>
    <row r="543" spans="1:1" x14ac:dyDescent="0.25">
      <c r="A543" s="18" t="s">
        <v>758</v>
      </c>
    </row>
    <row r="544" spans="1:1" x14ac:dyDescent="0.25">
      <c r="A544" s="18" t="s">
        <v>759</v>
      </c>
    </row>
    <row r="545" spans="1:2" x14ac:dyDescent="0.25">
      <c r="A545" s="18" t="s">
        <v>760</v>
      </c>
    </row>
    <row r="546" spans="1:2" x14ac:dyDescent="0.25">
      <c r="A546" s="18" t="s">
        <v>761</v>
      </c>
    </row>
    <row r="547" spans="1:2" x14ac:dyDescent="0.25">
      <c r="A547" s="18" t="s">
        <v>762</v>
      </c>
    </row>
    <row r="548" spans="1:2" x14ac:dyDescent="0.25">
      <c r="A548" s="18" t="s">
        <v>763</v>
      </c>
    </row>
    <row r="549" spans="1:2" x14ac:dyDescent="0.25">
      <c r="A549" s="18" t="s">
        <v>764</v>
      </c>
    </row>
    <row r="550" spans="1:2" x14ac:dyDescent="0.25">
      <c r="A550" s="18" t="s">
        <v>765</v>
      </c>
    </row>
    <row r="551" spans="1:2" x14ac:dyDescent="0.25">
      <c r="A551" s="18" t="s">
        <v>766</v>
      </c>
    </row>
    <row r="552" spans="1:2" x14ac:dyDescent="0.25">
      <c r="A552" s="18" t="s">
        <v>767</v>
      </c>
    </row>
    <row r="553" spans="1:2" x14ac:dyDescent="0.25">
      <c r="A553" s="18" t="s">
        <v>768</v>
      </c>
      <c r="B553" s="18" t="s">
        <v>1775</v>
      </c>
    </row>
    <row r="554" spans="1:2" x14ac:dyDescent="0.25">
      <c r="A554" s="18" t="s">
        <v>769</v>
      </c>
      <c r="B554" s="18" t="s">
        <v>1776</v>
      </c>
    </row>
    <row r="555" spans="1:2" x14ac:dyDescent="0.25">
      <c r="A555" s="18" t="s">
        <v>770</v>
      </c>
    </row>
    <row r="556" spans="1:2" x14ac:dyDescent="0.25">
      <c r="A556" s="18" t="s">
        <v>771</v>
      </c>
    </row>
    <row r="557" spans="1:2" x14ac:dyDescent="0.25">
      <c r="A557" s="18" t="s">
        <v>772</v>
      </c>
    </row>
    <row r="558" spans="1:2" x14ac:dyDescent="0.25">
      <c r="A558" s="18" t="s">
        <v>773</v>
      </c>
    </row>
    <row r="559" spans="1:2" x14ac:dyDescent="0.25">
      <c r="A559" s="18" t="s">
        <v>774</v>
      </c>
    </row>
    <row r="560" spans="1:2" x14ac:dyDescent="0.25">
      <c r="A560" s="18" t="s">
        <v>775</v>
      </c>
    </row>
    <row r="561" spans="1:1" x14ac:dyDescent="0.25">
      <c r="A561" s="18" t="s">
        <v>776</v>
      </c>
    </row>
    <row r="562" spans="1:1" x14ac:dyDescent="0.25">
      <c r="A562" s="18" t="s">
        <v>777</v>
      </c>
    </row>
    <row r="563" spans="1:1" x14ac:dyDescent="0.25">
      <c r="A563" s="18" t="s">
        <v>778</v>
      </c>
    </row>
    <row r="564" spans="1:1" x14ac:dyDescent="0.25">
      <c r="A564" s="18" t="s">
        <v>779</v>
      </c>
    </row>
    <row r="565" spans="1:1" x14ac:dyDescent="0.25">
      <c r="A565" s="18" t="s">
        <v>780</v>
      </c>
    </row>
    <row r="566" spans="1:1" x14ac:dyDescent="0.25">
      <c r="A566" s="18" t="s">
        <v>781</v>
      </c>
    </row>
    <row r="567" spans="1:1" x14ac:dyDescent="0.25">
      <c r="A567" s="18" t="s">
        <v>782</v>
      </c>
    </row>
    <row r="568" spans="1:1" x14ac:dyDescent="0.25">
      <c r="A568" s="18" t="s">
        <v>783</v>
      </c>
    </row>
    <row r="569" spans="1:1" x14ac:dyDescent="0.25">
      <c r="A569" s="18" t="s">
        <v>784</v>
      </c>
    </row>
    <row r="570" spans="1:1" x14ac:dyDescent="0.25">
      <c r="A570" s="18" t="s">
        <v>785</v>
      </c>
    </row>
    <row r="571" spans="1:1" x14ac:dyDescent="0.25">
      <c r="A571" s="18" t="s">
        <v>786</v>
      </c>
    </row>
    <row r="572" spans="1:1" x14ac:dyDescent="0.25">
      <c r="A572" s="18" t="s">
        <v>787</v>
      </c>
    </row>
    <row r="573" spans="1:1" x14ac:dyDescent="0.25">
      <c r="A573" s="18" t="s">
        <v>788</v>
      </c>
    </row>
    <row r="574" spans="1:1" x14ac:dyDescent="0.25">
      <c r="A574" s="18" t="s">
        <v>789</v>
      </c>
    </row>
    <row r="575" spans="1:1" x14ac:dyDescent="0.25">
      <c r="A575" s="18" t="s">
        <v>790</v>
      </c>
    </row>
    <row r="576" spans="1:1" x14ac:dyDescent="0.25">
      <c r="A576" s="18" t="s">
        <v>791</v>
      </c>
    </row>
    <row r="577" spans="1:1" x14ac:dyDescent="0.25">
      <c r="A577" s="18" t="s">
        <v>792</v>
      </c>
    </row>
    <row r="578" spans="1:1" x14ac:dyDescent="0.25">
      <c r="A578" s="18" t="s">
        <v>793</v>
      </c>
    </row>
    <row r="579" spans="1:1" x14ac:dyDescent="0.25">
      <c r="A579" s="18" t="s">
        <v>794</v>
      </c>
    </row>
    <row r="580" spans="1:1" x14ac:dyDescent="0.25">
      <c r="A580" s="18" t="s">
        <v>795</v>
      </c>
    </row>
    <row r="581" spans="1:1" x14ac:dyDescent="0.25">
      <c r="A581" s="18" t="s">
        <v>796</v>
      </c>
    </row>
    <row r="582" spans="1:1" x14ac:dyDescent="0.25">
      <c r="A582" s="18" t="s">
        <v>797</v>
      </c>
    </row>
    <row r="583" spans="1:1" x14ac:dyDescent="0.25">
      <c r="A583" s="18" t="s">
        <v>798</v>
      </c>
    </row>
    <row r="584" spans="1:1" x14ac:dyDescent="0.25">
      <c r="A584" s="18" t="s">
        <v>799</v>
      </c>
    </row>
    <row r="585" spans="1:1" x14ac:dyDescent="0.25">
      <c r="A585" s="18" t="s">
        <v>800</v>
      </c>
    </row>
    <row r="586" spans="1:1" x14ac:dyDescent="0.25">
      <c r="A586" s="18" t="s">
        <v>801</v>
      </c>
    </row>
    <row r="587" spans="1:1" x14ac:dyDescent="0.25">
      <c r="A587" s="18" t="s">
        <v>802</v>
      </c>
    </row>
    <row r="588" spans="1:1" x14ac:dyDescent="0.25">
      <c r="A588" s="18" t="s">
        <v>803</v>
      </c>
    </row>
    <row r="589" spans="1:1" x14ac:dyDescent="0.25">
      <c r="A589" s="18" t="s">
        <v>804</v>
      </c>
    </row>
    <row r="590" spans="1:1" x14ac:dyDescent="0.25">
      <c r="A590" s="18" t="s">
        <v>805</v>
      </c>
    </row>
    <row r="591" spans="1:1" x14ac:dyDescent="0.25">
      <c r="A591" s="18" t="s">
        <v>806</v>
      </c>
    </row>
    <row r="592" spans="1:1" x14ac:dyDescent="0.25">
      <c r="A592" s="18" t="s">
        <v>807</v>
      </c>
    </row>
    <row r="593" spans="1:1" x14ac:dyDescent="0.25">
      <c r="A593" s="18" t="s">
        <v>808</v>
      </c>
    </row>
    <row r="594" spans="1:1" x14ac:dyDescent="0.25">
      <c r="A594" s="18" t="s">
        <v>809</v>
      </c>
    </row>
    <row r="595" spans="1:1" x14ac:dyDescent="0.25">
      <c r="A595" s="18" t="s">
        <v>810</v>
      </c>
    </row>
    <row r="596" spans="1:1" x14ac:dyDescent="0.25">
      <c r="A596" s="18" t="s">
        <v>811</v>
      </c>
    </row>
    <row r="597" spans="1:1" x14ac:dyDescent="0.25">
      <c r="A597" s="18" t="s">
        <v>812</v>
      </c>
    </row>
    <row r="598" spans="1:1" x14ac:dyDescent="0.25">
      <c r="A598" s="18" t="s">
        <v>813</v>
      </c>
    </row>
    <row r="599" spans="1:1" x14ac:dyDescent="0.25">
      <c r="A599" s="18" t="s">
        <v>814</v>
      </c>
    </row>
    <row r="600" spans="1:1" x14ac:dyDescent="0.25">
      <c r="A600" s="18" t="s">
        <v>815</v>
      </c>
    </row>
    <row r="601" spans="1:1" x14ac:dyDescent="0.25">
      <c r="A601" s="18" t="s">
        <v>816</v>
      </c>
    </row>
    <row r="602" spans="1:1" x14ac:dyDescent="0.25">
      <c r="A602" s="18" t="s">
        <v>817</v>
      </c>
    </row>
    <row r="603" spans="1:1" x14ac:dyDescent="0.25">
      <c r="A603" s="18" t="s">
        <v>818</v>
      </c>
    </row>
    <row r="604" spans="1:1" x14ac:dyDescent="0.25">
      <c r="A604" s="18" t="s">
        <v>819</v>
      </c>
    </row>
    <row r="605" spans="1:1" x14ac:dyDescent="0.25">
      <c r="A605" s="18" t="s">
        <v>820</v>
      </c>
    </row>
    <row r="606" spans="1:1" x14ac:dyDescent="0.25">
      <c r="A606" s="18" t="s">
        <v>821</v>
      </c>
    </row>
    <row r="607" spans="1:1" x14ac:dyDescent="0.25">
      <c r="A607" s="18" t="s">
        <v>822</v>
      </c>
    </row>
    <row r="608" spans="1:1" x14ac:dyDescent="0.25">
      <c r="A608" s="18" t="s">
        <v>823</v>
      </c>
    </row>
    <row r="609" spans="1:1" x14ac:dyDescent="0.25">
      <c r="A609" s="18" t="s">
        <v>824</v>
      </c>
    </row>
    <row r="610" spans="1:1" x14ac:dyDescent="0.25">
      <c r="A610" s="18" t="s">
        <v>825</v>
      </c>
    </row>
    <row r="611" spans="1:1" x14ac:dyDescent="0.25">
      <c r="A611" s="18" t="s">
        <v>826</v>
      </c>
    </row>
    <row r="612" spans="1:1" x14ac:dyDescent="0.25">
      <c r="A612" s="18" t="s">
        <v>827</v>
      </c>
    </row>
    <row r="613" spans="1:1" x14ac:dyDescent="0.25">
      <c r="A613" s="18" t="s">
        <v>828</v>
      </c>
    </row>
    <row r="614" spans="1:1" x14ac:dyDescent="0.25">
      <c r="A614" s="18" t="s">
        <v>829</v>
      </c>
    </row>
    <row r="615" spans="1:1" x14ac:dyDescent="0.25">
      <c r="A615" s="18" t="s">
        <v>830</v>
      </c>
    </row>
    <row r="616" spans="1:1" x14ac:dyDescent="0.25">
      <c r="A616" s="18" t="s">
        <v>831</v>
      </c>
    </row>
    <row r="617" spans="1:1" x14ac:dyDescent="0.25">
      <c r="A617" s="18" t="s">
        <v>832</v>
      </c>
    </row>
    <row r="618" spans="1:1" x14ac:dyDescent="0.25">
      <c r="A618" s="18" t="s">
        <v>833</v>
      </c>
    </row>
    <row r="619" spans="1:1" x14ac:dyDescent="0.25">
      <c r="A619" s="18" t="s">
        <v>834</v>
      </c>
    </row>
    <row r="620" spans="1:1" x14ac:dyDescent="0.25">
      <c r="A620" s="18" t="s">
        <v>835</v>
      </c>
    </row>
    <row r="621" spans="1:1" x14ac:dyDescent="0.25">
      <c r="A621" s="18" t="s">
        <v>836</v>
      </c>
    </row>
    <row r="622" spans="1:1" x14ac:dyDescent="0.25">
      <c r="A622" s="18" t="s">
        <v>837</v>
      </c>
    </row>
    <row r="623" spans="1:1" x14ac:dyDescent="0.25">
      <c r="A623" s="18" t="s">
        <v>838</v>
      </c>
    </row>
    <row r="624" spans="1:1" x14ac:dyDescent="0.25">
      <c r="A624" s="18" t="s">
        <v>839</v>
      </c>
    </row>
    <row r="625" spans="1:1" x14ac:dyDescent="0.25">
      <c r="A625" s="18" t="s">
        <v>840</v>
      </c>
    </row>
    <row r="626" spans="1:1" x14ac:dyDescent="0.25">
      <c r="A626" s="18" t="s">
        <v>841</v>
      </c>
    </row>
    <row r="627" spans="1:1" x14ac:dyDescent="0.25">
      <c r="A627" s="18" t="s">
        <v>842</v>
      </c>
    </row>
    <row r="628" spans="1:1" x14ac:dyDescent="0.25">
      <c r="A628" s="18" t="s">
        <v>843</v>
      </c>
    </row>
    <row r="629" spans="1:1" x14ac:dyDescent="0.25">
      <c r="A629" s="18" t="s">
        <v>844</v>
      </c>
    </row>
    <row r="630" spans="1:1" x14ac:dyDescent="0.25">
      <c r="A630" s="18" t="s">
        <v>845</v>
      </c>
    </row>
    <row r="631" spans="1:1" x14ac:dyDescent="0.25">
      <c r="A631" s="18" t="s">
        <v>846</v>
      </c>
    </row>
    <row r="632" spans="1:1" x14ac:dyDescent="0.25">
      <c r="A632" s="18" t="s">
        <v>847</v>
      </c>
    </row>
    <row r="633" spans="1:1" x14ac:dyDescent="0.25">
      <c r="A633" s="18" t="s">
        <v>848</v>
      </c>
    </row>
    <row r="634" spans="1:1" x14ac:dyDescent="0.25">
      <c r="A634" s="18" t="s">
        <v>849</v>
      </c>
    </row>
    <row r="635" spans="1:1" x14ac:dyDescent="0.25">
      <c r="A635" s="18" t="s">
        <v>850</v>
      </c>
    </row>
    <row r="636" spans="1:1" x14ac:dyDescent="0.25">
      <c r="A636" s="18" t="s">
        <v>851</v>
      </c>
    </row>
    <row r="637" spans="1:1" x14ac:dyDescent="0.25">
      <c r="A637" s="18" t="s">
        <v>852</v>
      </c>
    </row>
    <row r="638" spans="1:1" x14ac:dyDescent="0.25">
      <c r="A638" s="18" t="s">
        <v>853</v>
      </c>
    </row>
    <row r="639" spans="1:1" x14ac:dyDescent="0.25">
      <c r="A639" s="18" t="s">
        <v>854</v>
      </c>
    </row>
    <row r="640" spans="1:1" x14ac:dyDescent="0.25">
      <c r="A640" s="18" t="s">
        <v>855</v>
      </c>
    </row>
    <row r="641" spans="1:1" x14ac:dyDescent="0.25">
      <c r="A641" s="18" t="s">
        <v>856</v>
      </c>
    </row>
    <row r="642" spans="1:1" x14ac:dyDescent="0.25">
      <c r="A642" s="18" t="s">
        <v>857</v>
      </c>
    </row>
    <row r="643" spans="1:1" x14ac:dyDescent="0.25">
      <c r="A643" s="18" t="s">
        <v>858</v>
      </c>
    </row>
    <row r="644" spans="1:1" x14ac:dyDescent="0.25">
      <c r="A644" s="18" t="s">
        <v>859</v>
      </c>
    </row>
    <row r="645" spans="1:1" x14ac:dyDescent="0.25">
      <c r="A645" s="18" t="s">
        <v>860</v>
      </c>
    </row>
    <row r="646" spans="1:1" x14ac:dyDescent="0.25">
      <c r="A646" s="18" t="s">
        <v>861</v>
      </c>
    </row>
    <row r="647" spans="1:1" x14ac:dyDescent="0.25">
      <c r="A647" s="18" t="s">
        <v>862</v>
      </c>
    </row>
    <row r="648" spans="1:1" x14ac:dyDescent="0.25">
      <c r="A648" s="18" t="s">
        <v>863</v>
      </c>
    </row>
    <row r="649" spans="1:1" x14ac:dyDescent="0.25">
      <c r="A649" s="18" t="s">
        <v>864</v>
      </c>
    </row>
    <row r="650" spans="1:1" x14ac:dyDescent="0.25">
      <c r="A650" s="18" t="s">
        <v>865</v>
      </c>
    </row>
    <row r="651" spans="1:1" x14ac:dyDescent="0.25">
      <c r="A651" s="18" t="s">
        <v>866</v>
      </c>
    </row>
    <row r="652" spans="1:1" x14ac:dyDescent="0.25">
      <c r="A652" s="18" t="s">
        <v>867</v>
      </c>
    </row>
    <row r="653" spans="1:1" x14ac:dyDescent="0.25">
      <c r="A653" s="18" t="s">
        <v>868</v>
      </c>
    </row>
    <row r="654" spans="1:1" x14ac:dyDescent="0.25">
      <c r="A654" s="18" t="s">
        <v>869</v>
      </c>
    </row>
    <row r="655" spans="1:1" x14ac:dyDescent="0.25">
      <c r="A655" s="18" t="s">
        <v>870</v>
      </c>
    </row>
    <row r="656" spans="1:1" x14ac:dyDescent="0.25">
      <c r="A656" s="18" t="s">
        <v>871</v>
      </c>
    </row>
    <row r="657" spans="1:1" x14ac:dyDescent="0.25">
      <c r="A657" s="18" t="s">
        <v>872</v>
      </c>
    </row>
    <row r="658" spans="1:1" x14ac:dyDescent="0.25">
      <c r="A658" s="18" t="s">
        <v>873</v>
      </c>
    </row>
    <row r="659" spans="1:1" x14ac:dyDescent="0.25">
      <c r="A659" s="18" t="s">
        <v>874</v>
      </c>
    </row>
    <row r="660" spans="1:1" x14ac:dyDescent="0.25">
      <c r="A660" s="18" t="s">
        <v>875</v>
      </c>
    </row>
    <row r="661" spans="1:1" x14ac:dyDescent="0.25">
      <c r="A661" s="18" t="s">
        <v>876</v>
      </c>
    </row>
    <row r="662" spans="1:1" x14ac:dyDescent="0.25">
      <c r="A662" s="18" t="s">
        <v>877</v>
      </c>
    </row>
    <row r="663" spans="1:1" x14ac:dyDescent="0.25">
      <c r="A663" s="18" t="s">
        <v>878</v>
      </c>
    </row>
    <row r="664" spans="1:1" x14ac:dyDescent="0.25">
      <c r="A664" s="18" t="s">
        <v>879</v>
      </c>
    </row>
    <row r="665" spans="1:1" x14ac:dyDescent="0.25">
      <c r="A665" s="18" t="s">
        <v>880</v>
      </c>
    </row>
    <row r="666" spans="1:1" x14ac:dyDescent="0.25">
      <c r="A666" s="18" t="s">
        <v>881</v>
      </c>
    </row>
    <row r="667" spans="1:1" x14ac:dyDescent="0.25">
      <c r="A667" s="18" t="s">
        <v>882</v>
      </c>
    </row>
    <row r="668" spans="1:1" x14ac:dyDescent="0.25">
      <c r="A668" s="18" t="s">
        <v>883</v>
      </c>
    </row>
    <row r="669" spans="1:1" x14ac:dyDescent="0.25">
      <c r="A669" s="18" t="s">
        <v>884</v>
      </c>
    </row>
    <row r="670" spans="1:1" x14ac:dyDescent="0.25">
      <c r="A670" s="18" t="s">
        <v>885</v>
      </c>
    </row>
    <row r="671" spans="1:1" x14ac:dyDescent="0.25">
      <c r="A671" s="18" t="s">
        <v>886</v>
      </c>
    </row>
    <row r="672" spans="1:1" x14ac:dyDescent="0.25">
      <c r="A672" s="18" t="s">
        <v>887</v>
      </c>
    </row>
    <row r="673" spans="1:1" x14ac:dyDescent="0.25">
      <c r="A673" s="18" t="s">
        <v>888</v>
      </c>
    </row>
    <row r="674" spans="1:1" x14ac:dyDescent="0.25">
      <c r="A674" s="18" t="s">
        <v>889</v>
      </c>
    </row>
    <row r="675" spans="1:1" x14ac:dyDescent="0.25">
      <c r="A675" s="18" t="s">
        <v>890</v>
      </c>
    </row>
    <row r="676" spans="1:1" x14ac:dyDescent="0.25">
      <c r="A676" s="18" t="s">
        <v>891</v>
      </c>
    </row>
    <row r="677" spans="1:1" x14ac:dyDescent="0.25">
      <c r="A677" s="18" t="s">
        <v>892</v>
      </c>
    </row>
    <row r="678" spans="1:1" x14ac:dyDescent="0.25">
      <c r="A678" s="18" t="s">
        <v>893</v>
      </c>
    </row>
    <row r="679" spans="1:1" x14ac:dyDescent="0.25">
      <c r="A679" s="18" t="s">
        <v>894</v>
      </c>
    </row>
    <row r="680" spans="1:1" x14ac:dyDescent="0.25">
      <c r="A680" s="18" t="s">
        <v>895</v>
      </c>
    </row>
    <row r="681" spans="1:1" x14ac:dyDescent="0.25">
      <c r="A681" s="18" t="s">
        <v>896</v>
      </c>
    </row>
    <row r="682" spans="1:1" x14ac:dyDescent="0.25">
      <c r="A682" s="18" t="s">
        <v>897</v>
      </c>
    </row>
    <row r="683" spans="1:1" x14ac:dyDescent="0.25">
      <c r="A683" s="18" t="s">
        <v>898</v>
      </c>
    </row>
    <row r="684" spans="1:1" x14ac:dyDescent="0.25">
      <c r="A684" s="18" t="s">
        <v>899</v>
      </c>
    </row>
    <row r="685" spans="1:1" x14ac:dyDescent="0.25">
      <c r="A685" s="18" t="s">
        <v>900</v>
      </c>
    </row>
    <row r="686" spans="1:1" x14ac:dyDescent="0.25">
      <c r="A686" s="18" t="s">
        <v>901</v>
      </c>
    </row>
    <row r="687" spans="1:1" x14ac:dyDescent="0.25">
      <c r="A687" s="18" t="s">
        <v>902</v>
      </c>
    </row>
    <row r="688" spans="1:1" x14ac:dyDescent="0.25">
      <c r="A688" s="18" t="s">
        <v>903</v>
      </c>
    </row>
    <row r="689" spans="1:1" x14ac:dyDescent="0.25">
      <c r="A689" s="18" t="s">
        <v>904</v>
      </c>
    </row>
    <row r="690" spans="1:1" x14ac:dyDescent="0.25">
      <c r="A690" s="18" t="s">
        <v>905</v>
      </c>
    </row>
    <row r="691" spans="1:1" x14ac:dyDescent="0.25">
      <c r="A691" s="18" t="s">
        <v>906</v>
      </c>
    </row>
    <row r="692" spans="1:1" x14ac:dyDescent="0.25">
      <c r="A692" s="18" t="s">
        <v>907</v>
      </c>
    </row>
    <row r="693" spans="1:1" x14ac:dyDescent="0.25">
      <c r="A693" s="18" t="s">
        <v>908</v>
      </c>
    </row>
    <row r="694" spans="1:1" x14ac:dyDescent="0.25">
      <c r="A694" s="18" t="s">
        <v>909</v>
      </c>
    </row>
    <row r="695" spans="1:1" x14ac:dyDescent="0.25">
      <c r="A695" s="18" t="s">
        <v>910</v>
      </c>
    </row>
    <row r="696" spans="1:1" x14ac:dyDescent="0.25">
      <c r="A696" s="18" t="s">
        <v>911</v>
      </c>
    </row>
    <row r="697" spans="1:1" x14ac:dyDescent="0.25">
      <c r="A697" s="18" t="s">
        <v>912</v>
      </c>
    </row>
    <row r="698" spans="1:1" x14ac:dyDescent="0.25">
      <c r="A698" s="18" t="s">
        <v>913</v>
      </c>
    </row>
    <row r="699" spans="1:1" x14ac:dyDescent="0.25">
      <c r="A699" s="18" t="s">
        <v>914</v>
      </c>
    </row>
    <row r="700" spans="1:1" x14ac:dyDescent="0.25">
      <c r="A700" s="18" t="s">
        <v>915</v>
      </c>
    </row>
    <row r="701" spans="1:1" x14ac:dyDescent="0.25">
      <c r="A701" s="18" t="s">
        <v>916</v>
      </c>
    </row>
    <row r="702" spans="1:1" x14ac:dyDescent="0.25">
      <c r="A702" s="18" t="s">
        <v>917</v>
      </c>
    </row>
    <row r="703" spans="1:1" x14ac:dyDescent="0.25">
      <c r="A703" s="18" t="s">
        <v>918</v>
      </c>
    </row>
    <row r="704" spans="1:1" x14ac:dyDescent="0.25">
      <c r="A704" s="18" t="s">
        <v>919</v>
      </c>
    </row>
    <row r="705" spans="1:2" x14ac:dyDescent="0.25">
      <c r="A705" s="18" t="s">
        <v>920</v>
      </c>
    </row>
    <row r="706" spans="1:2" x14ac:dyDescent="0.25">
      <c r="A706" s="18" t="s">
        <v>921</v>
      </c>
    </row>
    <row r="707" spans="1:2" x14ac:dyDescent="0.25">
      <c r="A707" s="18" t="s">
        <v>922</v>
      </c>
      <c r="B707" s="18" t="s">
        <v>1777</v>
      </c>
    </row>
    <row r="708" spans="1:2" x14ac:dyDescent="0.25">
      <c r="A708" s="18" t="s">
        <v>923</v>
      </c>
    </row>
    <row r="709" spans="1:2" x14ac:dyDescent="0.25">
      <c r="A709" s="18" t="s">
        <v>924</v>
      </c>
    </row>
    <row r="710" spans="1:2" x14ac:dyDescent="0.25">
      <c r="A710" s="18" t="s">
        <v>925</v>
      </c>
    </row>
    <row r="711" spans="1:2" x14ac:dyDescent="0.25">
      <c r="A711" s="18" t="s">
        <v>926</v>
      </c>
    </row>
    <row r="712" spans="1:2" x14ac:dyDescent="0.25">
      <c r="A712" s="18" t="s">
        <v>927</v>
      </c>
      <c r="B712" s="18" t="s">
        <v>1774</v>
      </c>
    </row>
    <row r="713" spans="1:2" x14ac:dyDescent="0.25">
      <c r="A713" s="18" t="s">
        <v>928</v>
      </c>
    </row>
    <row r="714" spans="1:2" x14ac:dyDescent="0.25">
      <c r="A714" s="18" t="s">
        <v>929</v>
      </c>
    </row>
    <row r="715" spans="1:2" x14ac:dyDescent="0.25">
      <c r="A715" s="18" t="s">
        <v>930</v>
      </c>
    </row>
    <row r="716" spans="1:2" x14ac:dyDescent="0.25">
      <c r="A716" s="18" t="s">
        <v>931</v>
      </c>
    </row>
    <row r="717" spans="1:2" x14ac:dyDescent="0.25">
      <c r="A717" s="18" t="s">
        <v>932</v>
      </c>
    </row>
    <row r="718" spans="1:2" x14ac:dyDescent="0.25">
      <c r="A718" s="18" t="s">
        <v>933</v>
      </c>
    </row>
    <row r="719" spans="1:2" x14ac:dyDescent="0.25">
      <c r="A719" s="18" t="s">
        <v>934</v>
      </c>
    </row>
    <row r="720" spans="1:2" x14ac:dyDescent="0.25">
      <c r="A720" s="18" t="s">
        <v>935</v>
      </c>
    </row>
    <row r="721" spans="1:1" x14ac:dyDescent="0.25">
      <c r="A721" s="18" t="s">
        <v>936</v>
      </c>
    </row>
    <row r="722" spans="1:1" x14ac:dyDescent="0.25">
      <c r="A722" s="18" t="s">
        <v>937</v>
      </c>
    </row>
    <row r="723" spans="1:1" x14ac:dyDescent="0.25">
      <c r="A723" s="18" t="s">
        <v>938</v>
      </c>
    </row>
    <row r="724" spans="1:1" x14ac:dyDescent="0.25">
      <c r="A724" s="18" t="s">
        <v>939</v>
      </c>
    </row>
    <row r="725" spans="1:1" x14ac:dyDescent="0.25">
      <c r="A725" s="18" t="s">
        <v>940</v>
      </c>
    </row>
    <row r="726" spans="1:1" x14ac:dyDescent="0.25">
      <c r="A726" s="18" t="s">
        <v>941</v>
      </c>
    </row>
    <row r="727" spans="1:1" x14ac:dyDescent="0.25">
      <c r="A727" s="18" t="s">
        <v>942</v>
      </c>
    </row>
    <row r="728" spans="1:1" x14ac:dyDescent="0.25">
      <c r="A728" s="18" t="s">
        <v>943</v>
      </c>
    </row>
    <row r="729" spans="1:1" x14ac:dyDescent="0.25">
      <c r="A729" s="18" t="s">
        <v>944</v>
      </c>
    </row>
    <row r="730" spans="1:1" x14ac:dyDescent="0.25">
      <c r="A730" s="18" t="s">
        <v>945</v>
      </c>
    </row>
    <row r="731" spans="1:1" x14ac:dyDescent="0.25">
      <c r="A731" s="18" t="s">
        <v>946</v>
      </c>
    </row>
    <row r="732" spans="1:1" x14ac:dyDescent="0.25">
      <c r="A732" s="18" t="s">
        <v>947</v>
      </c>
    </row>
    <row r="733" spans="1:1" x14ac:dyDescent="0.25">
      <c r="A733" s="18" t="s">
        <v>948</v>
      </c>
    </row>
    <row r="734" spans="1:1" x14ac:dyDescent="0.25">
      <c r="A734" s="18" t="s">
        <v>949</v>
      </c>
    </row>
    <row r="735" spans="1:1" x14ac:dyDescent="0.25">
      <c r="A735" s="18" t="s">
        <v>950</v>
      </c>
    </row>
    <row r="736" spans="1:1" x14ac:dyDescent="0.25">
      <c r="A736" s="18" t="s">
        <v>951</v>
      </c>
    </row>
    <row r="737" spans="1:2" x14ac:dyDescent="0.25">
      <c r="A737" s="18" t="s">
        <v>952</v>
      </c>
    </row>
    <row r="738" spans="1:2" x14ac:dyDescent="0.25">
      <c r="A738" s="18" t="s">
        <v>953</v>
      </c>
    </row>
    <row r="739" spans="1:2" x14ac:dyDescent="0.25">
      <c r="A739" s="18" t="s">
        <v>954</v>
      </c>
    </row>
    <row r="740" spans="1:2" x14ac:dyDescent="0.25">
      <c r="A740" s="18" t="s">
        <v>955</v>
      </c>
    </row>
    <row r="741" spans="1:2" x14ac:dyDescent="0.25">
      <c r="A741" s="18" t="s">
        <v>956</v>
      </c>
      <c r="B741" s="18" t="s">
        <v>1778</v>
      </c>
    </row>
    <row r="742" spans="1:2" x14ac:dyDescent="0.25">
      <c r="A742" s="18" t="s">
        <v>957</v>
      </c>
    </row>
    <row r="743" spans="1:2" x14ac:dyDescent="0.25">
      <c r="A743" s="18" t="s">
        <v>958</v>
      </c>
    </row>
    <row r="744" spans="1:2" x14ac:dyDescent="0.25">
      <c r="A744" s="18" t="s">
        <v>959</v>
      </c>
    </row>
    <row r="745" spans="1:2" x14ac:dyDescent="0.25">
      <c r="A745" s="18" t="s">
        <v>960</v>
      </c>
    </row>
    <row r="746" spans="1:2" x14ac:dyDescent="0.25">
      <c r="A746" s="18" t="s">
        <v>961</v>
      </c>
    </row>
    <row r="747" spans="1:2" x14ac:dyDescent="0.25">
      <c r="A747" s="18" t="s">
        <v>962</v>
      </c>
    </row>
    <row r="748" spans="1:2" x14ac:dyDescent="0.25">
      <c r="A748" s="18" t="s">
        <v>963</v>
      </c>
    </row>
    <row r="749" spans="1:2" x14ac:dyDescent="0.25">
      <c r="A749" s="18" t="s">
        <v>964</v>
      </c>
    </row>
    <row r="750" spans="1:2" x14ac:dyDescent="0.25">
      <c r="A750" s="18" t="s">
        <v>965</v>
      </c>
    </row>
    <row r="751" spans="1:2" x14ac:dyDescent="0.25">
      <c r="A751" s="18" t="s">
        <v>966</v>
      </c>
    </row>
    <row r="752" spans="1:2" x14ac:dyDescent="0.25">
      <c r="A752" s="18" t="s">
        <v>967</v>
      </c>
    </row>
    <row r="753" spans="1:1" x14ac:dyDescent="0.25">
      <c r="A753" s="18" t="s">
        <v>968</v>
      </c>
    </row>
    <row r="754" spans="1:1" x14ac:dyDescent="0.25">
      <c r="A754" s="18" t="s">
        <v>969</v>
      </c>
    </row>
    <row r="755" spans="1:1" x14ac:dyDescent="0.25">
      <c r="A755" s="18" t="s">
        <v>970</v>
      </c>
    </row>
    <row r="756" spans="1:1" x14ac:dyDescent="0.25">
      <c r="A756" s="18" t="s">
        <v>971</v>
      </c>
    </row>
    <row r="757" spans="1:1" x14ac:dyDescent="0.25">
      <c r="A757" s="18" t="s">
        <v>972</v>
      </c>
    </row>
    <row r="758" spans="1:1" x14ac:dyDescent="0.25">
      <c r="A758" s="18" t="s">
        <v>973</v>
      </c>
    </row>
    <row r="759" spans="1:1" x14ac:dyDescent="0.25">
      <c r="A759" s="18" t="s">
        <v>974</v>
      </c>
    </row>
    <row r="760" spans="1:1" x14ac:dyDescent="0.25">
      <c r="A760" s="18" t="s">
        <v>975</v>
      </c>
    </row>
    <row r="761" spans="1:1" x14ac:dyDescent="0.25">
      <c r="A761" s="18" t="s">
        <v>976</v>
      </c>
    </row>
    <row r="762" spans="1:1" x14ac:dyDescent="0.25">
      <c r="A762" s="18" t="s">
        <v>977</v>
      </c>
    </row>
    <row r="763" spans="1:1" x14ac:dyDescent="0.25">
      <c r="A763" s="18" t="s">
        <v>978</v>
      </c>
    </row>
    <row r="764" spans="1:1" x14ac:dyDescent="0.25">
      <c r="A764" s="18" t="s">
        <v>979</v>
      </c>
    </row>
    <row r="765" spans="1:1" x14ac:dyDescent="0.25">
      <c r="A765" s="18" t="s">
        <v>980</v>
      </c>
    </row>
    <row r="766" spans="1:1" x14ac:dyDescent="0.25">
      <c r="A766" s="18" t="s">
        <v>981</v>
      </c>
    </row>
    <row r="767" spans="1:1" x14ac:dyDescent="0.25">
      <c r="A767" s="18" t="s">
        <v>982</v>
      </c>
    </row>
    <row r="768" spans="1:1" x14ac:dyDescent="0.25">
      <c r="A768" s="18" t="s">
        <v>983</v>
      </c>
    </row>
    <row r="769" spans="1:1" x14ac:dyDescent="0.25">
      <c r="A769" s="18" t="s">
        <v>984</v>
      </c>
    </row>
    <row r="770" spans="1:1" x14ac:dyDescent="0.25">
      <c r="A770" s="18" t="s">
        <v>985</v>
      </c>
    </row>
    <row r="771" spans="1:1" x14ac:dyDescent="0.25">
      <c r="A771" s="18" t="s">
        <v>986</v>
      </c>
    </row>
    <row r="772" spans="1:1" x14ac:dyDescent="0.25">
      <c r="A772" s="18" t="s">
        <v>987</v>
      </c>
    </row>
    <row r="773" spans="1:1" x14ac:dyDescent="0.25">
      <c r="A773" s="18" t="s">
        <v>988</v>
      </c>
    </row>
    <row r="774" spans="1:1" x14ac:dyDescent="0.25">
      <c r="A774" s="18" t="s">
        <v>989</v>
      </c>
    </row>
    <row r="775" spans="1:1" x14ac:dyDescent="0.25">
      <c r="A775" s="18" t="s">
        <v>990</v>
      </c>
    </row>
    <row r="776" spans="1:1" x14ac:dyDescent="0.25">
      <c r="A776" s="18" t="s">
        <v>991</v>
      </c>
    </row>
    <row r="777" spans="1:1" x14ac:dyDescent="0.25">
      <c r="A777" s="18" t="s">
        <v>992</v>
      </c>
    </row>
    <row r="778" spans="1:1" x14ac:dyDescent="0.25">
      <c r="A778" s="18" t="s">
        <v>993</v>
      </c>
    </row>
    <row r="779" spans="1:1" x14ac:dyDescent="0.25">
      <c r="A779" s="18" t="s">
        <v>994</v>
      </c>
    </row>
    <row r="780" spans="1:1" x14ac:dyDescent="0.25">
      <c r="A780" s="18" t="s">
        <v>995</v>
      </c>
    </row>
    <row r="781" spans="1:1" x14ac:dyDescent="0.25">
      <c r="A781" s="18" t="s">
        <v>996</v>
      </c>
    </row>
    <row r="782" spans="1:1" x14ac:dyDescent="0.25">
      <c r="A782" s="18" t="s">
        <v>997</v>
      </c>
    </row>
    <row r="783" spans="1:1" x14ac:dyDescent="0.25">
      <c r="A783" s="18" t="s">
        <v>998</v>
      </c>
    </row>
    <row r="784" spans="1:1" x14ac:dyDescent="0.25">
      <c r="A784" s="18" t="s">
        <v>999</v>
      </c>
    </row>
    <row r="785" spans="1:1" x14ac:dyDescent="0.25">
      <c r="A785" s="18" t="s">
        <v>1000</v>
      </c>
    </row>
    <row r="786" spans="1:1" x14ac:dyDescent="0.25">
      <c r="A786" s="18" t="s">
        <v>1001</v>
      </c>
    </row>
    <row r="787" spans="1:1" x14ac:dyDescent="0.25">
      <c r="A787" s="18" t="s">
        <v>1002</v>
      </c>
    </row>
    <row r="788" spans="1:1" x14ac:dyDescent="0.25">
      <c r="A788" s="18" t="s">
        <v>1003</v>
      </c>
    </row>
    <row r="789" spans="1:1" x14ac:dyDescent="0.25">
      <c r="A789" s="18" t="s">
        <v>1004</v>
      </c>
    </row>
    <row r="790" spans="1:1" x14ac:dyDescent="0.25">
      <c r="A790" s="18" t="s">
        <v>1005</v>
      </c>
    </row>
    <row r="791" spans="1:1" x14ac:dyDescent="0.25">
      <c r="A791" s="18" t="s">
        <v>1006</v>
      </c>
    </row>
    <row r="792" spans="1:1" x14ac:dyDescent="0.25">
      <c r="A792" s="18" t="s">
        <v>1007</v>
      </c>
    </row>
    <row r="793" spans="1:1" x14ac:dyDescent="0.25">
      <c r="A793" s="18" t="s">
        <v>1008</v>
      </c>
    </row>
    <row r="794" spans="1:1" x14ac:dyDescent="0.25">
      <c r="A794" s="18" t="s">
        <v>1009</v>
      </c>
    </row>
    <row r="795" spans="1:1" x14ac:dyDescent="0.25">
      <c r="A795" s="18" t="s">
        <v>1010</v>
      </c>
    </row>
    <row r="796" spans="1:1" x14ac:dyDescent="0.25">
      <c r="A796" s="18" t="s">
        <v>1011</v>
      </c>
    </row>
    <row r="797" spans="1:1" x14ac:dyDescent="0.25">
      <c r="A797" s="18" t="s">
        <v>1012</v>
      </c>
    </row>
    <row r="798" spans="1:1" x14ac:dyDescent="0.25">
      <c r="A798" s="18" t="s">
        <v>1013</v>
      </c>
    </row>
    <row r="799" spans="1:1" x14ac:dyDescent="0.25">
      <c r="A799" s="18" t="s">
        <v>1014</v>
      </c>
    </row>
    <row r="800" spans="1:1" x14ac:dyDescent="0.25">
      <c r="A800" s="18" t="s">
        <v>1015</v>
      </c>
    </row>
    <row r="801" spans="1:1" x14ac:dyDescent="0.25">
      <c r="A801" s="18" t="s">
        <v>1016</v>
      </c>
    </row>
    <row r="802" spans="1:1" x14ac:dyDescent="0.25">
      <c r="A802" s="18" t="s">
        <v>1017</v>
      </c>
    </row>
    <row r="803" spans="1:1" x14ac:dyDescent="0.25">
      <c r="A803" s="18" t="s">
        <v>1018</v>
      </c>
    </row>
    <row r="804" spans="1:1" x14ac:dyDescent="0.25">
      <c r="A804" s="18" t="s">
        <v>1019</v>
      </c>
    </row>
    <row r="805" spans="1:1" x14ac:dyDescent="0.25">
      <c r="A805" s="18" t="s">
        <v>1020</v>
      </c>
    </row>
    <row r="806" spans="1:1" x14ac:dyDescent="0.25">
      <c r="A806" s="18" t="s">
        <v>1021</v>
      </c>
    </row>
    <row r="807" spans="1:1" x14ac:dyDescent="0.25">
      <c r="A807" s="18" t="s">
        <v>1022</v>
      </c>
    </row>
    <row r="808" spans="1:1" x14ac:dyDescent="0.25">
      <c r="A808" s="18" t="s">
        <v>1023</v>
      </c>
    </row>
    <row r="809" spans="1:1" x14ac:dyDescent="0.25">
      <c r="A809" s="18" t="s">
        <v>1024</v>
      </c>
    </row>
    <row r="810" spans="1:1" x14ac:dyDescent="0.25">
      <c r="A810" s="18" t="s">
        <v>1025</v>
      </c>
    </row>
    <row r="811" spans="1:1" x14ac:dyDescent="0.25">
      <c r="A811" s="18" t="s">
        <v>1026</v>
      </c>
    </row>
    <row r="812" spans="1:1" x14ac:dyDescent="0.25">
      <c r="A812" s="18" t="s">
        <v>1027</v>
      </c>
    </row>
    <row r="813" spans="1:1" x14ac:dyDescent="0.25">
      <c r="A813" s="18" t="s">
        <v>1028</v>
      </c>
    </row>
    <row r="814" spans="1:1" x14ac:dyDescent="0.25">
      <c r="A814" s="18" t="s">
        <v>1029</v>
      </c>
    </row>
    <row r="815" spans="1:1" x14ac:dyDescent="0.25">
      <c r="A815" s="18" t="s">
        <v>1030</v>
      </c>
    </row>
    <row r="816" spans="1:1" x14ac:dyDescent="0.25">
      <c r="A816" s="18" t="s">
        <v>1031</v>
      </c>
    </row>
    <row r="817" spans="1:1" x14ac:dyDescent="0.25">
      <c r="A817" s="18" t="s">
        <v>1032</v>
      </c>
    </row>
    <row r="818" spans="1:1" x14ac:dyDescent="0.25">
      <c r="A818" s="18" t="s">
        <v>1033</v>
      </c>
    </row>
    <row r="819" spans="1:1" x14ac:dyDescent="0.25">
      <c r="A819" s="18" t="s">
        <v>1034</v>
      </c>
    </row>
    <row r="820" spans="1:1" x14ac:dyDescent="0.25">
      <c r="A820" s="18" t="s">
        <v>1035</v>
      </c>
    </row>
    <row r="821" spans="1:1" x14ac:dyDescent="0.25">
      <c r="A821" s="18" t="s">
        <v>1036</v>
      </c>
    </row>
    <row r="822" spans="1:1" x14ac:dyDescent="0.25">
      <c r="A822" s="18" t="s">
        <v>1037</v>
      </c>
    </row>
    <row r="823" spans="1:1" x14ac:dyDescent="0.25">
      <c r="A823" s="18" t="s">
        <v>1038</v>
      </c>
    </row>
    <row r="824" spans="1:1" x14ac:dyDescent="0.25">
      <c r="A824" s="18" t="s">
        <v>1039</v>
      </c>
    </row>
    <row r="825" spans="1:1" x14ac:dyDescent="0.25">
      <c r="A825" s="18" t="s">
        <v>1040</v>
      </c>
    </row>
    <row r="826" spans="1:1" x14ac:dyDescent="0.25">
      <c r="A826" s="18" t="s">
        <v>1041</v>
      </c>
    </row>
    <row r="827" spans="1:1" x14ac:dyDescent="0.25">
      <c r="A827" s="18" t="s">
        <v>1042</v>
      </c>
    </row>
    <row r="828" spans="1:1" x14ac:dyDescent="0.25">
      <c r="A828" s="18" t="s">
        <v>1043</v>
      </c>
    </row>
    <row r="829" spans="1:1" x14ac:dyDescent="0.25">
      <c r="A829" s="18" t="s">
        <v>1044</v>
      </c>
    </row>
    <row r="830" spans="1:1" x14ac:dyDescent="0.25">
      <c r="A830" s="18" t="s">
        <v>1045</v>
      </c>
    </row>
    <row r="831" spans="1:1" x14ac:dyDescent="0.25">
      <c r="A831" s="18" t="s">
        <v>1046</v>
      </c>
    </row>
    <row r="832" spans="1:1" x14ac:dyDescent="0.25">
      <c r="A832" s="18" t="s">
        <v>1047</v>
      </c>
    </row>
    <row r="833" spans="1:1" x14ac:dyDescent="0.25">
      <c r="A833" s="18" t="s">
        <v>1048</v>
      </c>
    </row>
    <row r="834" spans="1:1" x14ac:dyDescent="0.25">
      <c r="A834" s="18" t="s">
        <v>1049</v>
      </c>
    </row>
    <row r="835" spans="1:1" x14ac:dyDescent="0.25">
      <c r="A835" s="18" t="s">
        <v>1050</v>
      </c>
    </row>
    <row r="836" spans="1:1" x14ac:dyDescent="0.25">
      <c r="A836" s="18" t="s">
        <v>1051</v>
      </c>
    </row>
    <row r="837" spans="1:1" x14ac:dyDescent="0.25">
      <c r="A837" s="18" t="s">
        <v>1052</v>
      </c>
    </row>
    <row r="838" spans="1:1" x14ac:dyDescent="0.25">
      <c r="A838" s="18" t="s">
        <v>1053</v>
      </c>
    </row>
    <row r="839" spans="1:1" x14ac:dyDescent="0.25">
      <c r="A839" s="18" t="s">
        <v>1054</v>
      </c>
    </row>
    <row r="840" spans="1:1" x14ac:dyDescent="0.25">
      <c r="A840" s="18" t="s">
        <v>1055</v>
      </c>
    </row>
    <row r="841" spans="1:1" x14ac:dyDescent="0.25">
      <c r="A841" s="18" t="s">
        <v>1056</v>
      </c>
    </row>
    <row r="842" spans="1:1" x14ac:dyDescent="0.25">
      <c r="A842" s="18" t="s">
        <v>1057</v>
      </c>
    </row>
    <row r="843" spans="1:1" x14ac:dyDescent="0.25">
      <c r="A843" s="18" t="s">
        <v>1058</v>
      </c>
    </row>
    <row r="844" spans="1:1" x14ac:dyDescent="0.25">
      <c r="A844" s="18" t="s">
        <v>1059</v>
      </c>
    </row>
    <row r="845" spans="1:1" x14ac:dyDescent="0.25">
      <c r="A845" s="18" t="s">
        <v>1060</v>
      </c>
    </row>
    <row r="846" spans="1:1" x14ac:dyDescent="0.25">
      <c r="A846" s="18" t="s">
        <v>1061</v>
      </c>
    </row>
    <row r="847" spans="1:1" x14ac:dyDescent="0.25">
      <c r="A847" s="18" t="s">
        <v>1062</v>
      </c>
    </row>
    <row r="848" spans="1:1" x14ac:dyDescent="0.25">
      <c r="A848" s="18" t="s">
        <v>1063</v>
      </c>
    </row>
    <row r="849" spans="1:1" x14ac:dyDescent="0.25">
      <c r="A849" s="18" t="s">
        <v>1064</v>
      </c>
    </row>
    <row r="850" spans="1:1" x14ac:dyDescent="0.25">
      <c r="A850" s="18" t="s">
        <v>1065</v>
      </c>
    </row>
    <row r="851" spans="1:1" x14ac:dyDescent="0.25">
      <c r="A851" s="18" t="s">
        <v>1066</v>
      </c>
    </row>
    <row r="852" spans="1:1" x14ac:dyDescent="0.25">
      <c r="A852" s="18" t="s">
        <v>1067</v>
      </c>
    </row>
    <row r="853" spans="1:1" x14ac:dyDescent="0.25">
      <c r="A853" s="18" t="s">
        <v>1068</v>
      </c>
    </row>
    <row r="854" spans="1:1" x14ac:dyDescent="0.25">
      <c r="A854" s="18" t="s">
        <v>1069</v>
      </c>
    </row>
    <row r="855" spans="1:1" x14ac:dyDescent="0.25">
      <c r="A855" s="18" t="s">
        <v>1070</v>
      </c>
    </row>
    <row r="856" spans="1:1" x14ac:dyDescent="0.25">
      <c r="A856" s="18" t="s">
        <v>1071</v>
      </c>
    </row>
    <row r="857" spans="1:1" x14ac:dyDescent="0.25">
      <c r="A857" s="18" t="s">
        <v>1072</v>
      </c>
    </row>
    <row r="858" spans="1:1" x14ac:dyDescent="0.25">
      <c r="A858" s="18" t="s">
        <v>1073</v>
      </c>
    </row>
    <row r="859" spans="1:1" x14ac:dyDescent="0.25">
      <c r="A859" s="18" t="s">
        <v>1074</v>
      </c>
    </row>
    <row r="860" spans="1:1" x14ac:dyDescent="0.25">
      <c r="A860" s="18" t="s">
        <v>1075</v>
      </c>
    </row>
    <row r="861" spans="1:1" x14ac:dyDescent="0.25">
      <c r="A861" s="18" t="s">
        <v>1076</v>
      </c>
    </row>
    <row r="862" spans="1:1" x14ac:dyDescent="0.25">
      <c r="A862" s="18" t="s">
        <v>1077</v>
      </c>
    </row>
    <row r="863" spans="1:1" x14ac:dyDescent="0.25">
      <c r="A863" s="18" t="s">
        <v>1078</v>
      </c>
    </row>
    <row r="864" spans="1:1" x14ac:dyDescent="0.25">
      <c r="A864" s="18" t="s">
        <v>1079</v>
      </c>
    </row>
    <row r="865" spans="1:1" x14ac:dyDescent="0.25">
      <c r="A865" s="18" t="s">
        <v>1080</v>
      </c>
    </row>
    <row r="866" spans="1:1" x14ac:dyDescent="0.25">
      <c r="A866" s="18" t="s">
        <v>1081</v>
      </c>
    </row>
    <row r="867" spans="1:1" x14ac:dyDescent="0.25">
      <c r="A867" s="18" t="s">
        <v>1082</v>
      </c>
    </row>
    <row r="868" spans="1:1" x14ac:dyDescent="0.25">
      <c r="A868" s="18" t="s">
        <v>1083</v>
      </c>
    </row>
    <row r="869" spans="1:1" x14ac:dyDescent="0.25">
      <c r="A869" s="18" t="s">
        <v>1084</v>
      </c>
    </row>
    <row r="870" spans="1:1" x14ac:dyDescent="0.25">
      <c r="A870" s="18" t="s">
        <v>1085</v>
      </c>
    </row>
    <row r="871" spans="1:1" x14ac:dyDescent="0.25">
      <c r="A871" s="18" t="s">
        <v>1086</v>
      </c>
    </row>
    <row r="872" spans="1:1" x14ac:dyDescent="0.25">
      <c r="A872" s="18" t="s">
        <v>1087</v>
      </c>
    </row>
    <row r="873" spans="1:1" x14ac:dyDescent="0.25">
      <c r="A873" s="18" t="s">
        <v>1088</v>
      </c>
    </row>
    <row r="874" spans="1:1" x14ac:dyDescent="0.25">
      <c r="A874" s="18" t="s">
        <v>1089</v>
      </c>
    </row>
    <row r="875" spans="1:1" x14ac:dyDescent="0.25">
      <c r="A875" s="18" t="s">
        <v>1090</v>
      </c>
    </row>
    <row r="876" spans="1:1" x14ac:dyDescent="0.25">
      <c r="A876" s="18" t="s">
        <v>1091</v>
      </c>
    </row>
    <row r="877" spans="1:1" x14ac:dyDescent="0.25">
      <c r="A877" s="18" t="s">
        <v>1092</v>
      </c>
    </row>
    <row r="878" spans="1:1" x14ac:dyDescent="0.25">
      <c r="A878" s="18" t="s">
        <v>1093</v>
      </c>
    </row>
    <row r="879" spans="1:1" x14ac:dyDescent="0.25">
      <c r="A879" s="18" t="s">
        <v>1094</v>
      </c>
    </row>
    <row r="880" spans="1:1" x14ac:dyDescent="0.25">
      <c r="A880" s="18" t="s">
        <v>1095</v>
      </c>
    </row>
    <row r="881" spans="1:1" x14ac:dyDescent="0.25">
      <c r="A881" s="18" t="s">
        <v>1096</v>
      </c>
    </row>
    <row r="882" spans="1:1" x14ac:dyDescent="0.25">
      <c r="A882" s="18" t="s">
        <v>1097</v>
      </c>
    </row>
    <row r="883" spans="1:1" x14ac:dyDescent="0.25">
      <c r="A883" s="18" t="s">
        <v>1098</v>
      </c>
    </row>
    <row r="884" spans="1:1" x14ac:dyDescent="0.25">
      <c r="A884" s="18" t="s">
        <v>1099</v>
      </c>
    </row>
    <row r="885" spans="1:1" x14ac:dyDescent="0.25">
      <c r="A885" s="18" t="s">
        <v>1100</v>
      </c>
    </row>
    <row r="886" spans="1:1" x14ac:dyDescent="0.25">
      <c r="A886" s="18" t="s">
        <v>1101</v>
      </c>
    </row>
    <row r="887" spans="1:1" x14ac:dyDescent="0.25">
      <c r="A887" s="18" t="s">
        <v>1102</v>
      </c>
    </row>
    <row r="888" spans="1:1" x14ac:dyDescent="0.25">
      <c r="A888" s="18" t="s">
        <v>1103</v>
      </c>
    </row>
    <row r="889" spans="1:1" x14ac:dyDescent="0.25">
      <c r="A889" s="18" t="s">
        <v>1104</v>
      </c>
    </row>
    <row r="890" spans="1:1" x14ac:dyDescent="0.25">
      <c r="A890" s="18" t="s">
        <v>1105</v>
      </c>
    </row>
    <row r="891" spans="1:1" x14ac:dyDescent="0.25">
      <c r="A891" s="18" t="s">
        <v>1106</v>
      </c>
    </row>
    <row r="892" spans="1:1" x14ac:dyDescent="0.25">
      <c r="A892" s="18" t="s">
        <v>1107</v>
      </c>
    </row>
    <row r="893" spans="1:1" x14ac:dyDescent="0.25">
      <c r="A893" s="18" t="s">
        <v>1108</v>
      </c>
    </row>
    <row r="894" spans="1:1" x14ac:dyDescent="0.25">
      <c r="A894" s="18" t="s">
        <v>1109</v>
      </c>
    </row>
    <row r="895" spans="1:1" x14ac:dyDescent="0.25">
      <c r="A895" s="18" t="s">
        <v>1110</v>
      </c>
    </row>
    <row r="896" spans="1:1" x14ac:dyDescent="0.25">
      <c r="A896" s="18" t="s">
        <v>1111</v>
      </c>
    </row>
    <row r="897" spans="1:2" x14ac:dyDescent="0.25">
      <c r="A897" s="18" t="s">
        <v>1112</v>
      </c>
    </row>
    <row r="898" spans="1:2" x14ac:dyDescent="0.25">
      <c r="A898" s="18" t="s">
        <v>1113</v>
      </c>
    </row>
    <row r="899" spans="1:2" x14ac:dyDescent="0.25">
      <c r="A899" s="18" t="s">
        <v>1114</v>
      </c>
    </row>
    <row r="900" spans="1:2" x14ac:dyDescent="0.25">
      <c r="A900" s="18" t="s">
        <v>1115</v>
      </c>
      <c r="B900" s="18" t="s">
        <v>1769</v>
      </c>
    </row>
    <row r="901" spans="1:2" x14ac:dyDescent="0.25">
      <c r="A901" s="18" t="s">
        <v>1116</v>
      </c>
    </row>
    <row r="902" spans="1:2" x14ac:dyDescent="0.25">
      <c r="A902" s="18" t="s">
        <v>1117</v>
      </c>
    </row>
    <row r="903" spans="1:2" x14ac:dyDescent="0.25">
      <c r="A903" s="18" t="s">
        <v>1118</v>
      </c>
    </row>
    <row r="904" spans="1:2" x14ac:dyDescent="0.25">
      <c r="A904" s="18" t="s">
        <v>1119</v>
      </c>
    </row>
    <row r="905" spans="1:2" x14ac:dyDescent="0.25">
      <c r="A905" s="18" t="s">
        <v>1120</v>
      </c>
    </row>
    <row r="906" spans="1:2" x14ac:dyDescent="0.25">
      <c r="A906" s="18" t="s">
        <v>1121</v>
      </c>
    </row>
    <row r="907" spans="1:2" x14ac:dyDescent="0.25">
      <c r="A907" s="18" t="s">
        <v>1122</v>
      </c>
    </row>
    <row r="908" spans="1:2" x14ac:dyDescent="0.25">
      <c r="A908" s="18" t="s">
        <v>1123</v>
      </c>
    </row>
    <row r="909" spans="1:2" x14ac:dyDescent="0.25">
      <c r="A909" s="18" t="s">
        <v>1124</v>
      </c>
    </row>
    <row r="910" spans="1:2" x14ac:dyDescent="0.25">
      <c r="A910" s="18" t="s">
        <v>1125</v>
      </c>
    </row>
    <row r="911" spans="1:2" x14ac:dyDescent="0.25">
      <c r="A911" s="18" t="s">
        <v>1126</v>
      </c>
    </row>
    <row r="912" spans="1:2" x14ac:dyDescent="0.25">
      <c r="A912" s="18" t="s">
        <v>1127</v>
      </c>
    </row>
    <row r="913" spans="1:1" x14ac:dyDescent="0.25">
      <c r="A913" s="18" t="s">
        <v>1128</v>
      </c>
    </row>
    <row r="914" spans="1:1" x14ac:dyDescent="0.25">
      <c r="A914" s="18" t="s">
        <v>1129</v>
      </c>
    </row>
    <row r="915" spans="1:1" x14ac:dyDescent="0.25">
      <c r="A915" s="18" t="s">
        <v>1130</v>
      </c>
    </row>
    <row r="916" spans="1:1" x14ac:dyDescent="0.25">
      <c r="A916" s="18" t="s">
        <v>1131</v>
      </c>
    </row>
    <row r="917" spans="1:1" x14ac:dyDescent="0.25">
      <c r="A917" s="18" t="s">
        <v>1132</v>
      </c>
    </row>
    <row r="918" spans="1:1" x14ac:dyDescent="0.25">
      <c r="A918" s="18" t="s">
        <v>1133</v>
      </c>
    </row>
    <row r="919" spans="1:1" x14ac:dyDescent="0.25">
      <c r="A919" s="18" t="s">
        <v>1134</v>
      </c>
    </row>
    <row r="920" spans="1:1" x14ac:dyDescent="0.25">
      <c r="A920" s="18" t="s">
        <v>1135</v>
      </c>
    </row>
    <row r="921" spans="1:1" x14ac:dyDescent="0.25">
      <c r="A921" s="18" t="s">
        <v>1136</v>
      </c>
    </row>
    <row r="922" spans="1:1" x14ac:dyDescent="0.25">
      <c r="A922" s="18" t="s">
        <v>1137</v>
      </c>
    </row>
    <row r="923" spans="1:1" x14ac:dyDescent="0.25">
      <c r="A923" s="18" t="s">
        <v>1138</v>
      </c>
    </row>
    <row r="924" spans="1:1" x14ac:dyDescent="0.25">
      <c r="A924" s="18" t="s">
        <v>1139</v>
      </c>
    </row>
    <row r="925" spans="1:1" x14ac:dyDescent="0.25">
      <c r="A925" s="18" t="s">
        <v>1140</v>
      </c>
    </row>
    <row r="926" spans="1:1" x14ac:dyDescent="0.25">
      <c r="A926" s="18" t="s">
        <v>1141</v>
      </c>
    </row>
    <row r="927" spans="1:1" x14ac:dyDescent="0.25">
      <c r="A927" s="18" t="s">
        <v>1142</v>
      </c>
    </row>
    <row r="928" spans="1:1" x14ac:dyDescent="0.25">
      <c r="A928" s="18" t="s">
        <v>1143</v>
      </c>
    </row>
    <row r="929" spans="1:1" x14ac:dyDescent="0.25">
      <c r="A929" s="18" t="s">
        <v>1144</v>
      </c>
    </row>
    <row r="930" spans="1:1" x14ac:dyDescent="0.25">
      <c r="A930" s="18" t="s">
        <v>1145</v>
      </c>
    </row>
    <row r="931" spans="1:1" x14ac:dyDescent="0.25">
      <c r="A931" s="18" t="s">
        <v>1146</v>
      </c>
    </row>
    <row r="932" spans="1:1" x14ac:dyDescent="0.25">
      <c r="A932" s="18" t="s">
        <v>1147</v>
      </c>
    </row>
    <row r="933" spans="1:1" x14ac:dyDescent="0.25">
      <c r="A933" s="18" t="s">
        <v>1148</v>
      </c>
    </row>
    <row r="934" spans="1:1" x14ac:dyDescent="0.25">
      <c r="A934" s="18" t="s">
        <v>1149</v>
      </c>
    </row>
    <row r="935" spans="1:1" x14ac:dyDescent="0.25">
      <c r="A935" s="18" t="s">
        <v>1150</v>
      </c>
    </row>
    <row r="936" spans="1:1" x14ac:dyDescent="0.25">
      <c r="A936" s="18" t="s">
        <v>1151</v>
      </c>
    </row>
    <row r="937" spans="1:1" x14ac:dyDescent="0.25">
      <c r="A937" s="18" t="s">
        <v>1152</v>
      </c>
    </row>
    <row r="938" spans="1:1" x14ac:dyDescent="0.25">
      <c r="A938" s="18" t="s">
        <v>1153</v>
      </c>
    </row>
    <row r="939" spans="1:1" x14ac:dyDescent="0.25">
      <c r="A939" s="18" t="s">
        <v>1154</v>
      </c>
    </row>
    <row r="940" spans="1:1" x14ac:dyDescent="0.25">
      <c r="A940" s="18" t="s">
        <v>1155</v>
      </c>
    </row>
    <row r="941" spans="1:1" x14ac:dyDescent="0.25">
      <c r="A941" s="18" t="s">
        <v>1156</v>
      </c>
    </row>
    <row r="942" spans="1:1" x14ac:dyDescent="0.25">
      <c r="A942" s="18" t="s">
        <v>1157</v>
      </c>
    </row>
    <row r="943" spans="1:1" x14ac:dyDescent="0.25">
      <c r="A943" s="18" t="s">
        <v>1158</v>
      </c>
    </row>
    <row r="944" spans="1:1" x14ac:dyDescent="0.25">
      <c r="A944" s="18" t="s">
        <v>1159</v>
      </c>
    </row>
    <row r="945" spans="1:1" x14ac:dyDescent="0.25">
      <c r="A945" s="18" t="s">
        <v>1160</v>
      </c>
    </row>
    <row r="946" spans="1:1" x14ac:dyDescent="0.25">
      <c r="A946" s="18" t="s">
        <v>1161</v>
      </c>
    </row>
    <row r="947" spans="1:1" x14ac:dyDescent="0.25">
      <c r="A947" s="18" t="s">
        <v>1162</v>
      </c>
    </row>
    <row r="948" spans="1:1" x14ac:dyDescent="0.25">
      <c r="A948" s="18" t="s">
        <v>1163</v>
      </c>
    </row>
    <row r="949" spans="1:1" x14ac:dyDescent="0.25">
      <c r="A949" s="18" t="s">
        <v>1164</v>
      </c>
    </row>
    <row r="950" spans="1:1" x14ac:dyDescent="0.25">
      <c r="A950" s="18" t="s">
        <v>1165</v>
      </c>
    </row>
    <row r="951" spans="1:1" x14ac:dyDescent="0.25">
      <c r="A951" s="18" t="s">
        <v>1166</v>
      </c>
    </row>
    <row r="952" spans="1:1" x14ac:dyDescent="0.25">
      <c r="A952" s="18" t="s">
        <v>1167</v>
      </c>
    </row>
    <row r="953" spans="1:1" x14ac:dyDescent="0.25">
      <c r="A953" s="18" t="s">
        <v>1168</v>
      </c>
    </row>
    <row r="954" spans="1:1" x14ac:dyDescent="0.25">
      <c r="A954" s="18" t="s">
        <v>1169</v>
      </c>
    </row>
    <row r="955" spans="1:1" x14ac:dyDescent="0.25">
      <c r="A955" s="18" t="s">
        <v>1170</v>
      </c>
    </row>
    <row r="956" spans="1:1" x14ac:dyDescent="0.25">
      <c r="A956" s="18" t="s">
        <v>1171</v>
      </c>
    </row>
    <row r="957" spans="1:1" x14ac:dyDescent="0.25">
      <c r="A957" s="18" t="s">
        <v>1172</v>
      </c>
    </row>
    <row r="958" spans="1:1" x14ac:dyDescent="0.25">
      <c r="A958" s="18" t="s">
        <v>1173</v>
      </c>
    </row>
    <row r="959" spans="1:1" x14ac:dyDescent="0.25">
      <c r="A959" s="18" t="s">
        <v>1174</v>
      </c>
    </row>
    <row r="960" spans="1:1" x14ac:dyDescent="0.25">
      <c r="A960" s="18" t="s">
        <v>1175</v>
      </c>
    </row>
    <row r="961" spans="1:2" x14ac:dyDescent="0.25">
      <c r="A961" s="18" t="s">
        <v>1176</v>
      </c>
    </row>
    <row r="962" spans="1:2" x14ac:dyDescent="0.25">
      <c r="A962" s="18" t="s">
        <v>1177</v>
      </c>
    </row>
    <row r="963" spans="1:2" x14ac:dyDescent="0.25">
      <c r="A963" s="18" t="s">
        <v>1178</v>
      </c>
    </row>
    <row r="964" spans="1:2" x14ac:dyDescent="0.25">
      <c r="A964" s="18" t="s">
        <v>1179</v>
      </c>
    </row>
    <row r="965" spans="1:2" x14ac:dyDescent="0.25">
      <c r="A965" s="18" t="s">
        <v>1180</v>
      </c>
    </row>
    <row r="966" spans="1:2" x14ac:dyDescent="0.25">
      <c r="A966" s="18" t="s">
        <v>1181</v>
      </c>
    </row>
    <row r="967" spans="1:2" x14ac:dyDescent="0.25">
      <c r="A967" s="18" t="s">
        <v>1182</v>
      </c>
    </row>
    <row r="968" spans="1:2" x14ac:dyDescent="0.25">
      <c r="A968" s="18" t="s">
        <v>1183</v>
      </c>
    </row>
    <row r="969" spans="1:2" x14ac:dyDescent="0.25">
      <c r="A969" s="18" t="s">
        <v>1184</v>
      </c>
    </row>
    <row r="970" spans="1:2" x14ac:dyDescent="0.25">
      <c r="A970" s="18" t="s">
        <v>1185</v>
      </c>
    </row>
    <row r="971" spans="1:2" x14ac:dyDescent="0.25">
      <c r="A971" s="18" t="s">
        <v>1186</v>
      </c>
    </row>
    <row r="972" spans="1:2" x14ac:dyDescent="0.25">
      <c r="A972" s="18" t="s">
        <v>1187</v>
      </c>
    </row>
    <row r="973" spans="1:2" x14ac:dyDescent="0.25">
      <c r="A973" s="18" t="s">
        <v>1188</v>
      </c>
    </row>
    <row r="974" spans="1:2" x14ac:dyDescent="0.25">
      <c r="A974" s="18" t="s">
        <v>1189</v>
      </c>
      <c r="B974" s="18" t="s">
        <v>1768</v>
      </c>
    </row>
    <row r="975" spans="1:2" x14ac:dyDescent="0.25">
      <c r="A975" s="18" t="s">
        <v>1190</v>
      </c>
    </row>
    <row r="976" spans="1:2" x14ac:dyDescent="0.25">
      <c r="A976" s="18" t="s">
        <v>1191</v>
      </c>
    </row>
    <row r="977" spans="1:1" x14ac:dyDescent="0.25">
      <c r="A977" s="18" t="s">
        <v>1192</v>
      </c>
    </row>
    <row r="978" spans="1:1" x14ac:dyDescent="0.25">
      <c r="A978" s="18" t="s">
        <v>1193</v>
      </c>
    </row>
    <row r="979" spans="1:1" x14ac:dyDescent="0.25">
      <c r="A979" s="18" t="s">
        <v>1194</v>
      </c>
    </row>
    <row r="980" spans="1:1" x14ac:dyDescent="0.25">
      <c r="A980" s="18" t="s">
        <v>1195</v>
      </c>
    </row>
    <row r="981" spans="1:1" x14ac:dyDescent="0.25">
      <c r="A981" s="18" t="s">
        <v>1196</v>
      </c>
    </row>
    <row r="982" spans="1:1" x14ac:dyDescent="0.25">
      <c r="A982" s="18" t="s">
        <v>1197</v>
      </c>
    </row>
    <row r="983" spans="1:1" x14ac:dyDescent="0.25">
      <c r="A983" s="18" t="s">
        <v>1198</v>
      </c>
    </row>
    <row r="984" spans="1:1" x14ac:dyDescent="0.25">
      <c r="A984" s="18" t="s">
        <v>1199</v>
      </c>
    </row>
    <row r="985" spans="1:1" x14ac:dyDescent="0.25">
      <c r="A985" s="18" t="s">
        <v>1200</v>
      </c>
    </row>
    <row r="986" spans="1:1" x14ac:dyDescent="0.25">
      <c r="A986" s="18" t="s">
        <v>1201</v>
      </c>
    </row>
    <row r="987" spans="1:1" x14ac:dyDescent="0.25">
      <c r="A987" s="18" t="s">
        <v>1202</v>
      </c>
    </row>
    <row r="988" spans="1:1" x14ac:dyDescent="0.25">
      <c r="A988" s="18" t="s">
        <v>1203</v>
      </c>
    </row>
    <row r="989" spans="1:1" x14ac:dyDescent="0.25">
      <c r="A989" s="18" t="s">
        <v>1204</v>
      </c>
    </row>
    <row r="990" spans="1:1" x14ac:dyDescent="0.25">
      <c r="A990" s="18" t="s">
        <v>1205</v>
      </c>
    </row>
    <row r="991" spans="1:1" x14ac:dyDescent="0.25">
      <c r="A991" s="18" t="s">
        <v>1206</v>
      </c>
    </row>
    <row r="992" spans="1:1" x14ac:dyDescent="0.25">
      <c r="A992" s="18" t="s">
        <v>1207</v>
      </c>
    </row>
    <row r="993" spans="1:1" x14ac:dyDescent="0.25">
      <c r="A993" s="18" t="s">
        <v>1208</v>
      </c>
    </row>
    <row r="994" spans="1:1" x14ac:dyDescent="0.25">
      <c r="A994" s="18" t="s">
        <v>1209</v>
      </c>
    </row>
    <row r="995" spans="1:1" x14ac:dyDescent="0.25">
      <c r="A995" s="18" t="s">
        <v>1210</v>
      </c>
    </row>
    <row r="996" spans="1:1" x14ac:dyDescent="0.25">
      <c r="A996" s="18" t="s">
        <v>1211</v>
      </c>
    </row>
    <row r="997" spans="1:1" x14ac:dyDescent="0.25">
      <c r="A997" s="18" t="s">
        <v>1212</v>
      </c>
    </row>
    <row r="998" spans="1:1" x14ac:dyDescent="0.25">
      <c r="A998" s="18" t="s">
        <v>1213</v>
      </c>
    </row>
    <row r="999" spans="1:1" x14ac:dyDescent="0.25">
      <c r="A999" s="18" t="s">
        <v>1214</v>
      </c>
    </row>
    <row r="1000" spans="1:1" x14ac:dyDescent="0.25">
      <c r="A1000" s="18" t="s">
        <v>1215</v>
      </c>
    </row>
    <row r="1001" spans="1:1" x14ac:dyDescent="0.25">
      <c r="A1001" s="18" t="s">
        <v>1216</v>
      </c>
    </row>
    <row r="1002" spans="1:1" x14ac:dyDescent="0.25">
      <c r="A1002" s="18" t="s">
        <v>1217</v>
      </c>
    </row>
    <row r="1003" spans="1:1" x14ac:dyDescent="0.25">
      <c r="A1003" s="18" t="s">
        <v>1218</v>
      </c>
    </row>
    <row r="1004" spans="1:1" x14ac:dyDescent="0.25">
      <c r="A1004" s="18" t="s">
        <v>1219</v>
      </c>
    </row>
    <row r="1005" spans="1:1" x14ac:dyDescent="0.25">
      <c r="A1005" s="18" t="s">
        <v>1220</v>
      </c>
    </row>
    <row r="1006" spans="1:1" x14ac:dyDescent="0.25">
      <c r="A1006" s="18" t="s">
        <v>1221</v>
      </c>
    </row>
    <row r="1007" spans="1:1" x14ac:dyDescent="0.25">
      <c r="A1007" s="18" t="s">
        <v>1222</v>
      </c>
    </row>
    <row r="1008" spans="1:1" x14ac:dyDescent="0.25">
      <c r="A1008" s="18" t="s">
        <v>1223</v>
      </c>
    </row>
    <row r="1009" spans="1:1" x14ac:dyDescent="0.25">
      <c r="A1009" s="18" t="s">
        <v>1224</v>
      </c>
    </row>
    <row r="1010" spans="1:1" x14ac:dyDescent="0.25">
      <c r="A1010" s="18" t="s">
        <v>1225</v>
      </c>
    </row>
    <row r="1011" spans="1:1" x14ac:dyDescent="0.25">
      <c r="A1011" s="18" t="s">
        <v>1226</v>
      </c>
    </row>
    <row r="1012" spans="1:1" x14ac:dyDescent="0.25">
      <c r="A1012" s="18" t="s">
        <v>1227</v>
      </c>
    </row>
    <row r="1013" spans="1:1" x14ac:dyDescent="0.25">
      <c r="A1013" s="18" t="s">
        <v>1228</v>
      </c>
    </row>
    <row r="1014" spans="1:1" x14ac:dyDescent="0.25">
      <c r="A1014" s="18" t="s">
        <v>1229</v>
      </c>
    </row>
    <row r="1015" spans="1:1" x14ac:dyDescent="0.25">
      <c r="A1015" s="18" t="s">
        <v>1230</v>
      </c>
    </row>
    <row r="1016" spans="1:1" x14ac:dyDescent="0.25">
      <c r="A1016" s="18" t="s">
        <v>1231</v>
      </c>
    </row>
    <row r="1017" spans="1:1" x14ac:dyDescent="0.25">
      <c r="A1017" s="18" t="s">
        <v>1232</v>
      </c>
    </row>
    <row r="1018" spans="1:1" x14ac:dyDescent="0.25">
      <c r="A1018" s="18" t="s">
        <v>1233</v>
      </c>
    </row>
    <row r="1019" spans="1:1" x14ac:dyDescent="0.25">
      <c r="A1019" s="18" t="s">
        <v>1234</v>
      </c>
    </row>
    <row r="1020" spans="1:1" x14ac:dyDescent="0.25">
      <c r="A1020" s="18" t="s">
        <v>1235</v>
      </c>
    </row>
    <row r="1021" spans="1:1" x14ac:dyDescent="0.25">
      <c r="A1021" s="18" t="s">
        <v>1236</v>
      </c>
    </row>
    <row r="1022" spans="1:1" x14ac:dyDescent="0.25">
      <c r="A1022" s="18" t="s">
        <v>1237</v>
      </c>
    </row>
    <row r="1023" spans="1:1" x14ac:dyDescent="0.25">
      <c r="A1023" s="18" t="s">
        <v>1238</v>
      </c>
    </row>
    <row r="1024" spans="1:1" x14ac:dyDescent="0.25">
      <c r="A1024" s="18" t="s">
        <v>1239</v>
      </c>
    </row>
    <row r="1025" spans="1:1" x14ac:dyDescent="0.25">
      <c r="A1025" s="18" t="s">
        <v>1240</v>
      </c>
    </row>
    <row r="1026" spans="1:1" x14ac:dyDescent="0.25">
      <c r="A1026" s="18" t="s">
        <v>1241</v>
      </c>
    </row>
    <row r="1027" spans="1:1" x14ac:dyDescent="0.25">
      <c r="A1027" s="18" t="s">
        <v>1242</v>
      </c>
    </row>
    <row r="1028" spans="1:1" x14ac:dyDescent="0.25">
      <c r="A1028" s="18" t="s">
        <v>1243</v>
      </c>
    </row>
    <row r="1029" spans="1:1" x14ac:dyDescent="0.25">
      <c r="A1029" s="18" t="s">
        <v>1244</v>
      </c>
    </row>
    <row r="1030" spans="1:1" x14ac:dyDescent="0.25">
      <c r="A1030" s="18" t="s">
        <v>1245</v>
      </c>
    </row>
    <row r="1031" spans="1:1" x14ac:dyDescent="0.25">
      <c r="A1031" s="18" t="s">
        <v>1246</v>
      </c>
    </row>
    <row r="1032" spans="1:1" x14ac:dyDescent="0.25">
      <c r="A1032" s="18" t="s">
        <v>1247</v>
      </c>
    </row>
    <row r="1033" spans="1:1" x14ac:dyDescent="0.25">
      <c r="A1033" s="18" t="s">
        <v>1248</v>
      </c>
    </row>
    <row r="1034" spans="1:1" x14ac:dyDescent="0.25">
      <c r="A1034" s="18" t="s">
        <v>1249</v>
      </c>
    </row>
    <row r="1035" spans="1:1" x14ac:dyDescent="0.25">
      <c r="A1035" s="18" t="s">
        <v>1250</v>
      </c>
    </row>
    <row r="1036" spans="1:1" x14ac:dyDescent="0.25">
      <c r="A1036" s="18" t="s">
        <v>1251</v>
      </c>
    </row>
    <row r="1037" spans="1:1" x14ac:dyDescent="0.25">
      <c r="A1037" s="18" t="s">
        <v>1252</v>
      </c>
    </row>
    <row r="1038" spans="1:1" x14ac:dyDescent="0.25">
      <c r="A1038" s="18" t="s">
        <v>1253</v>
      </c>
    </row>
    <row r="1039" spans="1:1" x14ac:dyDescent="0.25">
      <c r="A1039" s="18" t="s">
        <v>1254</v>
      </c>
    </row>
    <row r="1040" spans="1:1" x14ac:dyDescent="0.25">
      <c r="A1040" s="18" t="s">
        <v>1255</v>
      </c>
    </row>
    <row r="1041" spans="1:1" x14ac:dyDescent="0.25">
      <c r="A1041" s="18" t="s">
        <v>1256</v>
      </c>
    </row>
    <row r="1042" spans="1:1" x14ac:dyDescent="0.25">
      <c r="A1042" s="18" t="s">
        <v>1257</v>
      </c>
    </row>
    <row r="1043" spans="1:1" x14ac:dyDescent="0.25">
      <c r="A1043" s="18" t="s">
        <v>1258</v>
      </c>
    </row>
    <row r="1044" spans="1:1" x14ac:dyDescent="0.25">
      <c r="A1044" s="18" t="s">
        <v>1259</v>
      </c>
    </row>
    <row r="1045" spans="1:1" x14ac:dyDescent="0.25">
      <c r="A1045" s="18" t="s">
        <v>1260</v>
      </c>
    </row>
    <row r="1046" spans="1:1" x14ac:dyDescent="0.25">
      <c r="A1046" s="18" t="s">
        <v>1261</v>
      </c>
    </row>
    <row r="1047" spans="1:1" x14ac:dyDescent="0.25">
      <c r="A1047" s="18" t="s">
        <v>1262</v>
      </c>
    </row>
    <row r="1048" spans="1:1" x14ac:dyDescent="0.25">
      <c r="A1048" s="18" t="s">
        <v>1263</v>
      </c>
    </row>
    <row r="1049" spans="1:1" x14ac:dyDescent="0.25">
      <c r="A1049" s="18" t="s">
        <v>1264</v>
      </c>
    </row>
    <row r="1050" spans="1:1" x14ac:dyDescent="0.25">
      <c r="A1050" s="18" t="s">
        <v>1265</v>
      </c>
    </row>
    <row r="1051" spans="1:1" x14ac:dyDescent="0.25">
      <c r="A1051" s="18" t="s">
        <v>1266</v>
      </c>
    </row>
    <row r="1052" spans="1:1" x14ac:dyDescent="0.25">
      <c r="A1052" s="18" t="s">
        <v>1267</v>
      </c>
    </row>
    <row r="1053" spans="1:1" x14ac:dyDescent="0.25">
      <c r="A1053" s="18" t="s">
        <v>1268</v>
      </c>
    </row>
    <row r="1054" spans="1:1" x14ac:dyDescent="0.25">
      <c r="A1054" s="18" t="s">
        <v>1269</v>
      </c>
    </row>
    <row r="1055" spans="1:1" x14ac:dyDescent="0.25">
      <c r="A1055" s="18" t="s">
        <v>1270</v>
      </c>
    </row>
    <row r="1056" spans="1:1" x14ac:dyDescent="0.25">
      <c r="A1056" s="18" t="s">
        <v>1271</v>
      </c>
    </row>
    <row r="1057" spans="1:2" x14ac:dyDescent="0.25">
      <c r="A1057" s="18" t="s">
        <v>1272</v>
      </c>
    </row>
    <row r="1058" spans="1:2" x14ac:dyDescent="0.25">
      <c r="A1058" s="18" t="s">
        <v>1273</v>
      </c>
    </row>
    <row r="1059" spans="1:2" x14ac:dyDescent="0.25">
      <c r="A1059" s="18" t="s">
        <v>1274</v>
      </c>
      <c r="B1059" s="18" t="s">
        <v>1768</v>
      </c>
    </row>
    <row r="1060" spans="1:2" x14ac:dyDescent="0.25">
      <c r="A1060" s="18" t="s">
        <v>1275</v>
      </c>
    </row>
    <row r="1061" spans="1:2" x14ac:dyDescent="0.25">
      <c r="A1061" s="18" t="s">
        <v>1276</v>
      </c>
    </row>
    <row r="1062" spans="1:2" x14ac:dyDescent="0.25">
      <c r="A1062" s="18" t="s">
        <v>1277</v>
      </c>
    </row>
    <row r="1063" spans="1:2" x14ac:dyDescent="0.25">
      <c r="A1063" s="18" t="s">
        <v>1278</v>
      </c>
    </row>
    <row r="1064" spans="1:2" x14ac:dyDescent="0.25">
      <c r="A1064" s="18" t="s">
        <v>1279</v>
      </c>
    </row>
    <row r="1065" spans="1:2" x14ac:dyDescent="0.25">
      <c r="A1065" s="18" t="s">
        <v>1280</v>
      </c>
    </row>
    <row r="1066" spans="1:2" x14ac:dyDescent="0.25">
      <c r="A1066" s="18" t="s">
        <v>1281</v>
      </c>
    </row>
    <row r="1067" spans="1:2" x14ac:dyDescent="0.25">
      <c r="A1067" s="18" t="s">
        <v>1282</v>
      </c>
    </row>
    <row r="1068" spans="1:2" x14ac:dyDescent="0.25">
      <c r="A1068" s="18" t="s">
        <v>1283</v>
      </c>
    </row>
    <row r="1069" spans="1:2" x14ac:dyDescent="0.25">
      <c r="A1069" s="18" t="s">
        <v>1284</v>
      </c>
    </row>
    <row r="1070" spans="1:2" x14ac:dyDescent="0.25">
      <c r="A1070" s="18" t="s">
        <v>1285</v>
      </c>
    </row>
    <row r="1071" spans="1:2" x14ac:dyDescent="0.25">
      <c r="A1071" s="18" t="s">
        <v>1286</v>
      </c>
    </row>
    <row r="1072" spans="1:2" x14ac:dyDescent="0.25">
      <c r="A1072" s="18" t="s">
        <v>1287</v>
      </c>
    </row>
    <row r="1073" spans="1:1" x14ac:dyDescent="0.25">
      <c r="A1073" s="18" t="s">
        <v>1288</v>
      </c>
    </row>
    <row r="1074" spans="1:1" x14ac:dyDescent="0.25">
      <c r="A1074" s="18" t="s">
        <v>1289</v>
      </c>
    </row>
    <row r="1075" spans="1:1" x14ac:dyDescent="0.25">
      <c r="A1075" s="18" t="s">
        <v>1290</v>
      </c>
    </row>
    <row r="1076" spans="1:1" x14ac:dyDescent="0.25">
      <c r="A1076" s="18" t="s">
        <v>1291</v>
      </c>
    </row>
    <row r="1077" spans="1:1" x14ac:dyDescent="0.25">
      <c r="A1077" s="18" t="s">
        <v>1292</v>
      </c>
    </row>
    <row r="1078" spans="1:1" x14ac:dyDescent="0.25">
      <c r="A1078" s="18" t="s">
        <v>1293</v>
      </c>
    </row>
    <row r="1079" spans="1:1" x14ac:dyDescent="0.25">
      <c r="A1079" s="18" t="s">
        <v>1294</v>
      </c>
    </row>
    <row r="1080" spans="1:1" x14ac:dyDescent="0.25">
      <c r="A1080" s="18" t="s">
        <v>1295</v>
      </c>
    </row>
    <row r="1081" spans="1:1" x14ac:dyDescent="0.25">
      <c r="A1081" s="18" t="s">
        <v>1296</v>
      </c>
    </row>
    <row r="1082" spans="1:1" x14ac:dyDescent="0.25">
      <c r="A1082" s="18" t="s">
        <v>1297</v>
      </c>
    </row>
    <row r="1083" spans="1:1" x14ac:dyDescent="0.25">
      <c r="A1083" s="18" t="s">
        <v>1298</v>
      </c>
    </row>
    <row r="1084" spans="1:1" x14ac:dyDescent="0.25">
      <c r="A1084" s="18" t="s">
        <v>1299</v>
      </c>
    </row>
    <row r="1085" spans="1:1" x14ac:dyDescent="0.25">
      <c r="A1085" s="18" t="s">
        <v>1300</v>
      </c>
    </row>
    <row r="1086" spans="1:1" x14ac:dyDescent="0.25">
      <c r="A1086" s="18" t="s">
        <v>1301</v>
      </c>
    </row>
    <row r="1087" spans="1:1" x14ac:dyDescent="0.25">
      <c r="A1087" s="18" t="s">
        <v>1302</v>
      </c>
    </row>
    <row r="1088" spans="1:1" x14ac:dyDescent="0.25">
      <c r="A1088" s="18" t="s">
        <v>1303</v>
      </c>
    </row>
    <row r="1089" spans="1:1" x14ac:dyDescent="0.25">
      <c r="A1089" s="18" t="s">
        <v>1304</v>
      </c>
    </row>
    <row r="1090" spans="1:1" x14ac:dyDescent="0.25">
      <c r="A1090" s="18" t="s">
        <v>1305</v>
      </c>
    </row>
    <row r="1091" spans="1:1" x14ac:dyDescent="0.25">
      <c r="A1091" s="18" t="s">
        <v>1306</v>
      </c>
    </row>
    <row r="1092" spans="1:1" x14ac:dyDescent="0.25">
      <c r="A1092" s="18" t="s">
        <v>1307</v>
      </c>
    </row>
    <row r="1093" spans="1:1" x14ac:dyDescent="0.25">
      <c r="A1093" s="18" t="s">
        <v>1308</v>
      </c>
    </row>
    <row r="1094" spans="1:1" x14ac:dyDescent="0.25">
      <c r="A1094" s="18" t="s">
        <v>1309</v>
      </c>
    </row>
    <row r="1095" spans="1:1" x14ac:dyDescent="0.25">
      <c r="A1095" s="18" t="s">
        <v>1310</v>
      </c>
    </row>
    <row r="1096" spans="1:1" x14ac:dyDescent="0.25">
      <c r="A1096" s="18" t="s">
        <v>1311</v>
      </c>
    </row>
    <row r="1097" spans="1:1" x14ac:dyDescent="0.25">
      <c r="A1097" s="18" t="s">
        <v>1312</v>
      </c>
    </row>
    <row r="1098" spans="1:1" x14ac:dyDescent="0.25">
      <c r="A1098" s="18" t="s">
        <v>1313</v>
      </c>
    </row>
    <row r="1099" spans="1:1" x14ac:dyDescent="0.25">
      <c r="A1099" s="18" t="s">
        <v>1314</v>
      </c>
    </row>
    <row r="1100" spans="1:1" x14ac:dyDescent="0.25">
      <c r="A1100" s="18" t="s">
        <v>1315</v>
      </c>
    </row>
    <row r="1101" spans="1:1" x14ac:dyDescent="0.25">
      <c r="A1101" s="18" t="s">
        <v>1316</v>
      </c>
    </row>
    <row r="1102" spans="1:1" x14ac:dyDescent="0.25">
      <c r="A1102" s="18" t="s">
        <v>1317</v>
      </c>
    </row>
    <row r="1103" spans="1:1" x14ac:dyDescent="0.25">
      <c r="A1103" s="18" t="s">
        <v>1318</v>
      </c>
    </row>
    <row r="1104" spans="1:1" x14ac:dyDescent="0.25">
      <c r="A1104" s="18" t="s">
        <v>1319</v>
      </c>
    </row>
    <row r="1105" spans="1:1" x14ac:dyDescent="0.25">
      <c r="A1105" s="18" t="s">
        <v>1320</v>
      </c>
    </row>
    <row r="1106" spans="1:1" x14ac:dyDescent="0.25">
      <c r="A1106" s="18" t="s">
        <v>1321</v>
      </c>
    </row>
    <row r="1107" spans="1:1" x14ac:dyDescent="0.25">
      <c r="A1107" s="18" t="s">
        <v>1322</v>
      </c>
    </row>
    <row r="1108" spans="1:1" x14ac:dyDescent="0.25">
      <c r="A1108" s="18" t="s">
        <v>1323</v>
      </c>
    </row>
    <row r="1109" spans="1:1" x14ac:dyDescent="0.25">
      <c r="A1109" s="18" t="s">
        <v>1324</v>
      </c>
    </row>
    <row r="1110" spans="1:1" x14ac:dyDescent="0.25">
      <c r="A1110" s="18" t="s">
        <v>1325</v>
      </c>
    </row>
    <row r="1111" spans="1:1" x14ac:dyDescent="0.25">
      <c r="A1111" s="18" t="s">
        <v>1326</v>
      </c>
    </row>
    <row r="1112" spans="1:1" x14ac:dyDescent="0.25">
      <c r="A1112" s="18" t="s">
        <v>1327</v>
      </c>
    </row>
    <row r="1113" spans="1:1" x14ac:dyDescent="0.25">
      <c r="A1113" s="18" t="s">
        <v>1328</v>
      </c>
    </row>
    <row r="1114" spans="1:1" x14ac:dyDescent="0.25">
      <c r="A1114" s="18" t="s">
        <v>1329</v>
      </c>
    </row>
    <row r="1115" spans="1:1" x14ac:dyDescent="0.25">
      <c r="A1115" s="18" t="s">
        <v>1330</v>
      </c>
    </row>
    <row r="1116" spans="1:1" x14ac:dyDescent="0.25">
      <c r="A1116" s="18" t="s">
        <v>1331</v>
      </c>
    </row>
    <row r="1117" spans="1:1" x14ac:dyDescent="0.25">
      <c r="A1117" s="18" t="s">
        <v>1332</v>
      </c>
    </row>
    <row r="1118" spans="1:1" x14ac:dyDescent="0.25">
      <c r="A1118" s="18" t="s">
        <v>1333</v>
      </c>
    </row>
    <row r="1119" spans="1:1" x14ac:dyDescent="0.25">
      <c r="A1119" s="18" t="s">
        <v>1334</v>
      </c>
    </row>
    <row r="1120" spans="1:1" x14ac:dyDescent="0.25">
      <c r="A1120" s="18" t="s">
        <v>1335</v>
      </c>
    </row>
    <row r="1121" spans="1:1" x14ac:dyDescent="0.25">
      <c r="A1121" s="18" t="s">
        <v>1336</v>
      </c>
    </row>
    <row r="1122" spans="1:1" x14ac:dyDescent="0.25">
      <c r="A1122" s="18" t="s">
        <v>1337</v>
      </c>
    </row>
    <row r="1123" spans="1:1" x14ac:dyDescent="0.25">
      <c r="A1123" s="18" t="s">
        <v>1338</v>
      </c>
    </row>
    <row r="1124" spans="1:1" x14ac:dyDescent="0.25">
      <c r="A1124" s="18" t="s">
        <v>1339</v>
      </c>
    </row>
    <row r="1125" spans="1:1" x14ac:dyDescent="0.25">
      <c r="A1125" s="18" t="s">
        <v>1340</v>
      </c>
    </row>
    <row r="1126" spans="1:1" x14ac:dyDescent="0.25">
      <c r="A1126" s="18" t="s">
        <v>1341</v>
      </c>
    </row>
    <row r="1127" spans="1:1" x14ac:dyDescent="0.25">
      <c r="A1127" s="18" t="s">
        <v>1342</v>
      </c>
    </row>
    <row r="1128" spans="1:1" x14ac:dyDescent="0.25">
      <c r="A1128" s="18" t="s">
        <v>1343</v>
      </c>
    </row>
    <row r="1129" spans="1:1" x14ac:dyDescent="0.25">
      <c r="A1129" s="18" t="s">
        <v>1344</v>
      </c>
    </row>
    <row r="1130" spans="1:1" x14ac:dyDescent="0.25">
      <c r="A1130" s="18" t="s">
        <v>1345</v>
      </c>
    </row>
    <row r="1131" spans="1:1" x14ac:dyDescent="0.25">
      <c r="A1131" s="18" t="s">
        <v>1346</v>
      </c>
    </row>
    <row r="1132" spans="1:1" x14ac:dyDescent="0.25">
      <c r="A1132" s="18" t="s">
        <v>1347</v>
      </c>
    </row>
    <row r="1133" spans="1:1" x14ac:dyDescent="0.25">
      <c r="A1133" s="18" t="s">
        <v>1348</v>
      </c>
    </row>
    <row r="1134" spans="1:1" x14ac:dyDescent="0.25">
      <c r="A1134" s="18" t="s">
        <v>1349</v>
      </c>
    </row>
    <row r="1135" spans="1:1" x14ac:dyDescent="0.25">
      <c r="A1135" s="18" t="s">
        <v>1350</v>
      </c>
    </row>
    <row r="1136" spans="1:1" x14ac:dyDescent="0.25">
      <c r="A1136" s="18" t="s">
        <v>1351</v>
      </c>
    </row>
    <row r="1137" spans="1:1" x14ac:dyDescent="0.25">
      <c r="A1137" s="18" t="s">
        <v>1352</v>
      </c>
    </row>
    <row r="1138" spans="1:1" x14ac:dyDescent="0.25">
      <c r="A1138" s="18" t="s">
        <v>1353</v>
      </c>
    </row>
    <row r="1139" spans="1:1" x14ac:dyDescent="0.25">
      <c r="A1139" s="18" t="s">
        <v>1354</v>
      </c>
    </row>
    <row r="1140" spans="1:1" x14ac:dyDescent="0.25">
      <c r="A1140" s="18" t="s">
        <v>1355</v>
      </c>
    </row>
    <row r="1141" spans="1:1" x14ac:dyDescent="0.25">
      <c r="A1141" s="18" t="s">
        <v>1356</v>
      </c>
    </row>
    <row r="1142" spans="1:1" x14ac:dyDescent="0.25">
      <c r="A1142" s="18" t="s">
        <v>1357</v>
      </c>
    </row>
    <row r="1143" spans="1:1" x14ac:dyDescent="0.25">
      <c r="A1143" s="18" t="s">
        <v>1358</v>
      </c>
    </row>
    <row r="1144" spans="1:1" x14ac:dyDescent="0.25">
      <c r="A1144" s="18" t="s">
        <v>1359</v>
      </c>
    </row>
    <row r="1145" spans="1:1" x14ac:dyDescent="0.25">
      <c r="A1145" s="18" t="s">
        <v>1360</v>
      </c>
    </row>
    <row r="1146" spans="1:1" x14ac:dyDescent="0.25">
      <c r="A1146" s="18" t="s">
        <v>1361</v>
      </c>
    </row>
    <row r="1147" spans="1:1" x14ac:dyDescent="0.25">
      <c r="A1147" s="18" t="s">
        <v>1362</v>
      </c>
    </row>
    <row r="1148" spans="1:1" x14ac:dyDescent="0.25">
      <c r="A1148" s="18" t="s">
        <v>1363</v>
      </c>
    </row>
    <row r="1149" spans="1:1" x14ac:dyDescent="0.25">
      <c r="A1149" s="18" t="s">
        <v>1364</v>
      </c>
    </row>
    <row r="1150" spans="1:1" x14ac:dyDescent="0.25">
      <c r="A1150" s="18" t="s">
        <v>1365</v>
      </c>
    </row>
    <row r="1151" spans="1:1" x14ac:dyDescent="0.25">
      <c r="A1151" s="18" t="s">
        <v>1366</v>
      </c>
    </row>
    <row r="1152" spans="1:1" x14ac:dyDescent="0.25">
      <c r="A1152" s="18" t="s">
        <v>1367</v>
      </c>
    </row>
    <row r="1153" spans="1:2" x14ac:dyDescent="0.25">
      <c r="A1153" s="18" t="s">
        <v>1368</v>
      </c>
    </row>
    <row r="1154" spans="1:2" x14ac:dyDescent="0.25">
      <c r="A1154" s="18" t="s">
        <v>1369</v>
      </c>
    </row>
    <row r="1155" spans="1:2" x14ac:dyDescent="0.25">
      <c r="A1155" s="18" t="s">
        <v>1370</v>
      </c>
    </row>
    <row r="1156" spans="1:2" x14ac:dyDescent="0.25">
      <c r="A1156" s="18" t="s">
        <v>1371</v>
      </c>
    </row>
    <row r="1157" spans="1:2" x14ac:dyDescent="0.25">
      <c r="A1157" s="18" t="s">
        <v>1372</v>
      </c>
    </row>
    <row r="1158" spans="1:2" x14ac:dyDescent="0.25">
      <c r="A1158" s="18" t="s">
        <v>1373</v>
      </c>
    </row>
    <row r="1159" spans="1:2" x14ac:dyDescent="0.25">
      <c r="A1159" s="18" t="s">
        <v>1374</v>
      </c>
    </row>
    <row r="1160" spans="1:2" x14ac:dyDescent="0.25">
      <c r="A1160" s="18" t="s">
        <v>1375</v>
      </c>
    </row>
    <row r="1161" spans="1:2" x14ac:dyDescent="0.25">
      <c r="A1161" s="18" t="s">
        <v>1376</v>
      </c>
    </row>
    <row r="1162" spans="1:2" x14ac:dyDescent="0.25">
      <c r="A1162" s="18" t="s">
        <v>1377</v>
      </c>
      <c r="B1162" s="18" t="s">
        <v>1774</v>
      </c>
    </row>
    <row r="1163" spans="1:2" x14ac:dyDescent="0.25">
      <c r="A1163" s="18" t="s">
        <v>1378</v>
      </c>
    </row>
    <row r="1164" spans="1:2" x14ac:dyDescent="0.25">
      <c r="A1164" s="18" t="s">
        <v>1379</v>
      </c>
    </row>
    <row r="1165" spans="1:2" x14ac:dyDescent="0.25">
      <c r="A1165" s="18" t="s">
        <v>1380</v>
      </c>
    </row>
    <row r="1166" spans="1:2" x14ac:dyDescent="0.25">
      <c r="A1166" s="18" t="s">
        <v>1381</v>
      </c>
    </row>
    <row r="1167" spans="1:2" x14ac:dyDescent="0.25">
      <c r="A1167" s="18" t="s">
        <v>1382</v>
      </c>
    </row>
    <row r="1168" spans="1:2" x14ac:dyDescent="0.25">
      <c r="A1168" s="18" t="s">
        <v>1383</v>
      </c>
    </row>
    <row r="1169" spans="1:1" x14ac:dyDescent="0.25">
      <c r="A1169" s="18" t="s">
        <v>1384</v>
      </c>
    </row>
    <row r="1170" spans="1:1" x14ac:dyDescent="0.25">
      <c r="A1170" s="18" t="s">
        <v>1385</v>
      </c>
    </row>
    <row r="1171" spans="1:1" x14ac:dyDescent="0.25">
      <c r="A1171" s="18" t="s">
        <v>1386</v>
      </c>
    </row>
    <row r="1172" spans="1:1" x14ac:dyDescent="0.25">
      <c r="A1172" s="18" t="s">
        <v>1387</v>
      </c>
    </row>
    <row r="1173" spans="1:1" x14ac:dyDescent="0.25">
      <c r="A1173" s="18" t="s">
        <v>1388</v>
      </c>
    </row>
    <row r="1174" spans="1:1" x14ac:dyDescent="0.25">
      <c r="A1174" s="18" t="s">
        <v>1389</v>
      </c>
    </row>
    <row r="1175" spans="1:1" x14ac:dyDescent="0.25">
      <c r="A1175" s="18" t="s">
        <v>1390</v>
      </c>
    </row>
    <row r="1176" spans="1:1" x14ac:dyDescent="0.25">
      <c r="A1176" s="18" t="s">
        <v>1391</v>
      </c>
    </row>
    <row r="1177" spans="1:1" x14ac:dyDescent="0.25">
      <c r="A1177" s="18" t="s">
        <v>1392</v>
      </c>
    </row>
    <row r="1178" spans="1:1" x14ac:dyDescent="0.25">
      <c r="A1178" s="18" t="s">
        <v>1393</v>
      </c>
    </row>
    <row r="1179" spans="1:1" x14ac:dyDescent="0.25">
      <c r="A1179" s="18" t="s">
        <v>1394</v>
      </c>
    </row>
    <row r="1180" spans="1:1" x14ac:dyDescent="0.25">
      <c r="A1180" s="18" t="s">
        <v>1395</v>
      </c>
    </row>
    <row r="1181" spans="1:1" x14ac:dyDescent="0.25">
      <c r="A1181" s="18" t="s">
        <v>1396</v>
      </c>
    </row>
    <row r="1182" spans="1:1" x14ac:dyDescent="0.25">
      <c r="A1182" s="18" t="s">
        <v>1397</v>
      </c>
    </row>
    <row r="1183" spans="1:1" x14ac:dyDescent="0.25">
      <c r="A1183" s="18" t="s">
        <v>1398</v>
      </c>
    </row>
    <row r="1184" spans="1:1" x14ac:dyDescent="0.25">
      <c r="A1184" s="18" t="s">
        <v>1399</v>
      </c>
    </row>
    <row r="1185" spans="1:1" x14ac:dyDescent="0.25">
      <c r="A1185" s="18" t="s">
        <v>1400</v>
      </c>
    </row>
    <row r="1186" spans="1:1" x14ac:dyDescent="0.25">
      <c r="A1186" s="18" t="s">
        <v>1401</v>
      </c>
    </row>
    <row r="1187" spans="1:1" x14ac:dyDescent="0.25">
      <c r="A1187" s="18" t="s">
        <v>1402</v>
      </c>
    </row>
    <row r="1188" spans="1:1" x14ac:dyDescent="0.25">
      <c r="A1188" s="18" t="s">
        <v>1403</v>
      </c>
    </row>
    <row r="1189" spans="1:1" x14ac:dyDescent="0.25">
      <c r="A1189" s="18" t="s">
        <v>1404</v>
      </c>
    </row>
    <row r="1190" spans="1:1" x14ac:dyDescent="0.25">
      <c r="A1190" s="18" t="s">
        <v>1405</v>
      </c>
    </row>
    <row r="1191" spans="1:1" x14ac:dyDescent="0.25">
      <c r="A1191" s="18" t="s">
        <v>1406</v>
      </c>
    </row>
    <row r="1192" spans="1:1" x14ac:dyDescent="0.25">
      <c r="A1192" s="18" t="s">
        <v>1407</v>
      </c>
    </row>
    <row r="1193" spans="1:1" x14ac:dyDescent="0.25">
      <c r="A1193" s="18" t="s">
        <v>1408</v>
      </c>
    </row>
    <row r="1194" spans="1:1" x14ac:dyDescent="0.25">
      <c r="A1194" s="18" t="s">
        <v>1409</v>
      </c>
    </row>
    <row r="1195" spans="1:1" x14ac:dyDescent="0.25">
      <c r="A1195" s="18" t="s">
        <v>1410</v>
      </c>
    </row>
    <row r="1196" spans="1:1" x14ac:dyDescent="0.25">
      <c r="A1196" s="18" t="s">
        <v>1411</v>
      </c>
    </row>
    <row r="1197" spans="1:1" x14ac:dyDescent="0.25">
      <c r="A1197" s="18" t="s">
        <v>1412</v>
      </c>
    </row>
    <row r="1198" spans="1:1" x14ac:dyDescent="0.25">
      <c r="A1198" s="18" t="s">
        <v>1413</v>
      </c>
    </row>
    <row r="1199" spans="1:1" x14ac:dyDescent="0.25">
      <c r="A1199" s="18" t="s">
        <v>1414</v>
      </c>
    </row>
    <row r="1200" spans="1:1" x14ac:dyDescent="0.25">
      <c r="A1200" s="18" t="s">
        <v>1415</v>
      </c>
    </row>
    <row r="1201" spans="1:1" x14ac:dyDescent="0.25">
      <c r="A1201" s="18" t="s">
        <v>1416</v>
      </c>
    </row>
    <row r="1202" spans="1:1" x14ac:dyDescent="0.25">
      <c r="A1202" s="18" t="s">
        <v>1417</v>
      </c>
    </row>
    <row r="1203" spans="1:1" x14ac:dyDescent="0.25">
      <c r="A1203" s="18" t="s">
        <v>1418</v>
      </c>
    </row>
    <row r="1204" spans="1:1" x14ac:dyDescent="0.25">
      <c r="A1204" s="18" t="s">
        <v>1419</v>
      </c>
    </row>
    <row r="1205" spans="1:1" x14ac:dyDescent="0.25">
      <c r="A1205" s="18" t="s">
        <v>1420</v>
      </c>
    </row>
    <row r="1206" spans="1:1" x14ac:dyDescent="0.25">
      <c r="A1206" s="18" t="s">
        <v>1421</v>
      </c>
    </row>
    <row r="1207" spans="1:1" x14ac:dyDescent="0.25">
      <c r="A1207" s="18" t="s">
        <v>1422</v>
      </c>
    </row>
    <row r="1208" spans="1:1" x14ac:dyDescent="0.25">
      <c r="A1208" s="18" t="s">
        <v>1423</v>
      </c>
    </row>
    <row r="1209" spans="1:1" x14ac:dyDescent="0.25">
      <c r="A1209" s="18" t="s">
        <v>1424</v>
      </c>
    </row>
    <row r="1210" spans="1:1" x14ac:dyDescent="0.25">
      <c r="A1210" s="18" t="s">
        <v>1425</v>
      </c>
    </row>
    <row r="1211" spans="1:1" x14ac:dyDescent="0.25">
      <c r="A1211" s="18" t="s">
        <v>1426</v>
      </c>
    </row>
    <row r="1212" spans="1:1" x14ac:dyDescent="0.25">
      <c r="A1212" s="18" t="s">
        <v>1427</v>
      </c>
    </row>
    <row r="1213" spans="1:1" x14ac:dyDescent="0.25">
      <c r="A1213" s="18" t="s">
        <v>1428</v>
      </c>
    </row>
    <row r="1214" spans="1:1" x14ac:dyDescent="0.25">
      <c r="A1214" s="18" t="s">
        <v>1429</v>
      </c>
    </row>
    <row r="1215" spans="1:1" x14ac:dyDescent="0.25">
      <c r="A1215" s="18" t="s">
        <v>1430</v>
      </c>
    </row>
    <row r="1216" spans="1:1" x14ac:dyDescent="0.25">
      <c r="A1216" s="18" t="s">
        <v>1431</v>
      </c>
    </row>
    <row r="1217" spans="1:1" x14ac:dyDescent="0.25">
      <c r="A1217" s="18" t="s">
        <v>1432</v>
      </c>
    </row>
    <row r="1218" spans="1:1" x14ac:dyDescent="0.25">
      <c r="A1218" s="18" t="s">
        <v>1433</v>
      </c>
    </row>
    <row r="1219" spans="1:1" x14ac:dyDescent="0.25">
      <c r="A1219" s="18" t="s">
        <v>1434</v>
      </c>
    </row>
    <row r="1220" spans="1:1" x14ac:dyDescent="0.25">
      <c r="A1220" s="18" t="s">
        <v>1435</v>
      </c>
    </row>
    <row r="1221" spans="1:1" x14ac:dyDescent="0.25">
      <c r="A1221" s="18" t="s">
        <v>1436</v>
      </c>
    </row>
    <row r="1222" spans="1:1" x14ac:dyDescent="0.25">
      <c r="A1222" s="18" t="s">
        <v>1437</v>
      </c>
    </row>
    <row r="1223" spans="1:1" x14ac:dyDescent="0.25">
      <c r="A1223" s="18" t="s">
        <v>1438</v>
      </c>
    </row>
    <row r="1224" spans="1:1" x14ac:dyDescent="0.25">
      <c r="A1224" s="18" t="s">
        <v>1439</v>
      </c>
    </row>
    <row r="1225" spans="1:1" x14ac:dyDescent="0.25">
      <c r="A1225" s="18" t="s">
        <v>1440</v>
      </c>
    </row>
    <row r="1226" spans="1:1" x14ac:dyDescent="0.25">
      <c r="A1226" s="18" t="s">
        <v>1441</v>
      </c>
    </row>
    <row r="1227" spans="1:1" x14ac:dyDescent="0.25">
      <c r="A1227" s="18" t="s">
        <v>1442</v>
      </c>
    </row>
    <row r="1228" spans="1:1" x14ac:dyDescent="0.25">
      <c r="A1228" s="18" t="s">
        <v>1443</v>
      </c>
    </row>
    <row r="1229" spans="1:1" x14ac:dyDescent="0.25">
      <c r="A1229" s="18" t="s">
        <v>1444</v>
      </c>
    </row>
    <row r="1230" spans="1:1" x14ac:dyDescent="0.25">
      <c r="A1230" s="18" t="s">
        <v>1445</v>
      </c>
    </row>
    <row r="1231" spans="1:1" x14ac:dyDescent="0.25">
      <c r="A1231" s="18" t="s">
        <v>1446</v>
      </c>
    </row>
    <row r="1232" spans="1:1" x14ac:dyDescent="0.25">
      <c r="A1232" s="18" t="s">
        <v>1447</v>
      </c>
    </row>
    <row r="1233" spans="1:1" x14ac:dyDescent="0.25">
      <c r="A1233" s="18" t="s">
        <v>1448</v>
      </c>
    </row>
    <row r="1234" spans="1:1" x14ac:dyDescent="0.25">
      <c r="A1234" s="18" t="s">
        <v>1449</v>
      </c>
    </row>
    <row r="1235" spans="1:1" x14ac:dyDescent="0.25">
      <c r="A1235" s="18" t="s">
        <v>1450</v>
      </c>
    </row>
    <row r="1236" spans="1:1" x14ac:dyDescent="0.25">
      <c r="A1236" s="18" t="s">
        <v>1451</v>
      </c>
    </row>
    <row r="1237" spans="1:1" x14ac:dyDescent="0.25">
      <c r="A1237" s="18" t="s">
        <v>1452</v>
      </c>
    </row>
    <row r="1238" spans="1:1" x14ac:dyDescent="0.25">
      <c r="A1238" s="18" t="s">
        <v>1453</v>
      </c>
    </row>
    <row r="1239" spans="1:1" x14ac:dyDescent="0.25">
      <c r="A1239" s="18" t="s">
        <v>1454</v>
      </c>
    </row>
    <row r="1240" spans="1:1" x14ac:dyDescent="0.25">
      <c r="A1240" s="18" t="s">
        <v>1455</v>
      </c>
    </row>
    <row r="1241" spans="1:1" x14ac:dyDescent="0.25">
      <c r="A1241" s="18" t="s">
        <v>1456</v>
      </c>
    </row>
    <row r="1242" spans="1:1" x14ac:dyDescent="0.25">
      <c r="A1242" s="18" t="s">
        <v>1457</v>
      </c>
    </row>
    <row r="1243" spans="1:1" x14ac:dyDescent="0.25">
      <c r="A1243" s="18" t="s">
        <v>1458</v>
      </c>
    </row>
    <row r="1244" spans="1:1" x14ac:dyDescent="0.25">
      <c r="A1244" s="18" t="s">
        <v>1459</v>
      </c>
    </row>
    <row r="1245" spans="1:1" x14ac:dyDescent="0.25">
      <c r="A1245" s="18" t="s">
        <v>1460</v>
      </c>
    </row>
    <row r="1246" spans="1:1" x14ac:dyDescent="0.25">
      <c r="A1246" s="18" t="s">
        <v>1461</v>
      </c>
    </row>
    <row r="1247" spans="1:1" x14ac:dyDescent="0.25">
      <c r="A1247" s="18" t="s">
        <v>1462</v>
      </c>
    </row>
    <row r="1248" spans="1:1" x14ac:dyDescent="0.25">
      <c r="A1248" s="18" t="s">
        <v>1463</v>
      </c>
    </row>
    <row r="1249" spans="1:1" x14ac:dyDescent="0.25">
      <c r="A1249" s="18" t="s">
        <v>1464</v>
      </c>
    </row>
    <row r="1250" spans="1:1" x14ac:dyDescent="0.25">
      <c r="A1250" s="18" t="s">
        <v>1465</v>
      </c>
    </row>
    <row r="1251" spans="1:1" x14ac:dyDescent="0.25">
      <c r="A1251" s="18" t="s">
        <v>1466</v>
      </c>
    </row>
    <row r="1252" spans="1:1" x14ac:dyDescent="0.25">
      <c r="A1252" s="18" t="s">
        <v>1467</v>
      </c>
    </row>
    <row r="1253" spans="1:1" x14ac:dyDescent="0.25">
      <c r="A1253" s="18" t="s">
        <v>1468</v>
      </c>
    </row>
    <row r="1254" spans="1:1" x14ac:dyDescent="0.25">
      <c r="A1254" s="18" t="s">
        <v>1469</v>
      </c>
    </row>
    <row r="1255" spans="1:1" x14ac:dyDescent="0.25">
      <c r="A1255" s="18" t="s">
        <v>1470</v>
      </c>
    </row>
    <row r="1256" spans="1:1" x14ac:dyDescent="0.25">
      <c r="A1256" s="18" t="s">
        <v>1471</v>
      </c>
    </row>
    <row r="1257" spans="1:1" x14ac:dyDescent="0.25">
      <c r="A1257" s="18" t="s">
        <v>1472</v>
      </c>
    </row>
    <row r="1258" spans="1:1" x14ac:dyDescent="0.25">
      <c r="A1258" s="18" t="s">
        <v>1473</v>
      </c>
    </row>
    <row r="1259" spans="1:1" x14ac:dyDescent="0.25">
      <c r="A1259" s="18" t="s">
        <v>1474</v>
      </c>
    </row>
    <row r="1260" spans="1:1" x14ac:dyDescent="0.25">
      <c r="A1260" s="18" t="s">
        <v>1475</v>
      </c>
    </row>
    <row r="1261" spans="1:1" x14ac:dyDescent="0.25">
      <c r="A1261" s="18" t="s">
        <v>1476</v>
      </c>
    </row>
    <row r="1262" spans="1:1" x14ac:dyDescent="0.25">
      <c r="A1262" s="18" t="s">
        <v>1477</v>
      </c>
    </row>
    <row r="1263" spans="1:1" x14ac:dyDescent="0.25">
      <c r="A1263" s="18" t="s">
        <v>1478</v>
      </c>
    </row>
    <row r="1264" spans="1:1" x14ac:dyDescent="0.25">
      <c r="A1264" s="18" t="s">
        <v>1479</v>
      </c>
    </row>
    <row r="1265" spans="1:2" x14ac:dyDescent="0.25">
      <c r="A1265" s="18" t="s">
        <v>1480</v>
      </c>
    </row>
    <row r="1266" spans="1:2" x14ac:dyDescent="0.25">
      <c r="A1266" s="18" t="s">
        <v>1481</v>
      </c>
    </row>
    <row r="1267" spans="1:2" x14ac:dyDescent="0.25">
      <c r="A1267" s="18" t="s">
        <v>1482</v>
      </c>
    </row>
    <row r="1268" spans="1:2" x14ac:dyDescent="0.25">
      <c r="A1268" s="18" t="s">
        <v>1483</v>
      </c>
    </row>
    <row r="1269" spans="1:2" x14ac:dyDescent="0.25">
      <c r="A1269" s="18" t="s">
        <v>1484</v>
      </c>
      <c r="B1269" s="18" t="s">
        <v>1779</v>
      </c>
    </row>
    <row r="1270" spans="1:2" x14ac:dyDescent="0.25">
      <c r="A1270" s="18" t="s">
        <v>1485</v>
      </c>
    </row>
    <row r="1271" spans="1:2" x14ac:dyDescent="0.25">
      <c r="A1271" s="18" t="s">
        <v>1486</v>
      </c>
    </row>
    <row r="1272" spans="1:2" x14ac:dyDescent="0.25">
      <c r="A1272" s="18" t="s">
        <v>1487</v>
      </c>
    </row>
    <row r="1273" spans="1:2" x14ac:dyDescent="0.25">
      <c r="A1273" s="18" t="s">
        <v>1488</v>
      </c>
    </row>
    <row r="1274" spans="1:2" x14ac:dyDescent="0.25">
      <c r="A1274" s="18" t="s">
        <v>1489</v>
      </c>
    </row>
    <row r="1275" spans="1:2" x14ac:dyDescent="0.25">
      <c r="A1275" s="18" t="s">
        <v>1490</v>
      </c>
    </row>
    <row r="1276" spans="1:2" x14ac:dyDescent="0.25">
      <c r="A1276" s="18" t="s">
        <v>1491</v>
      </c>
    </row>
    <row r="1277" spans="1:2" x14ac:dyDescent="0.25">
      <c r="A1277" s="18" t="s">
        <v>1492</v>
      </c>
    </row>
    <row r="1278" spans="1:2" x14ac:dyDescent="0.25">
      <c r="A1278" s="18" t="s">
        <v>1493</v>
      </c>
    </row>
    <row r="1279" spans="1:2" x14ac:dyDescent="0.25">
      <c r="A1279" s="18" t="s">
        <v>1494</v>
      </c>
    </row>
    <row r="1280" spans="1:2" x14ac:dyDescent="0.25">
      <c r="A1280" s="18" t="s">
        <v>1495</v>
      </c>
    </row>
    <row r="1281" spans="1:1" x14ac:dyDescent="0.25">
      <c r="A1281" s="18" t="s">
        <v>1496</v>
      </c>
    </row>
    <row r="1282" spans="1:1" x14ac:dyDescent="0.25">
      <c r="A1282" s="18" t="s">
        <v>1497</v>
      </c>
    </row>
    <row r="1283" spans="1:1" x14ac:dyDescent="0.25">
      <c r="A1283" s="18" t="s">
        <v>1498</v>
      </c>
    </row>
    <row r="1284" spans="1:1" x14ac:dyDescent="0.25">
      <c r="A1284" s="18" t="s">
        <v>1499</v>
      </c>
    </row>
    <row r="1285" spans="1:1" x14ac:dyDescent="0.25">
      <c r="A1285" s="18" t="s">
        <v>1500</v>
      </c>
    </row>
    <row r="1286" spans="1:1" x14ac:dyDescent="0.25">
      <c r="A1286" s="18" t="s">
        <v>1501</v>
      </c>
    </row>
    <row r="1287" spans="1:1" x14ac:dyDescent="0.25">
      <c r="A1287" s="18" t="s">
        <v>1502</v>
      </c>
    </row>
    <row r="1288" spans="1:1" x14ac:dyDescent="0.25">
      <c r="A1288" s="18" t="s">
        <v>1503</v>
      </c>
    </row>
    <row r="1289" spans="1:1" x14ac:dyDescent="0.25">
      <c r="A1289" s="18" t="s">
        <v>1504</v>
      </c>
    </row>
    <row r="1290" spans="1:1" x14ac:dyDescent="0.25">
      <c r="A1290" s="18" t="s">
        <v>1505</v>
      </c>
    </row>
    <row r="1291" spans="1:1" x14ac:dyDescent="0.25">
      <c r="A1291" s="18" t="s">
        <v>1506</v>
      </c>
    </row>
    <row r="1292" spans="1:1" x14ac:dyDescent="0.25">
      <c r="A1292" s="18" t="s">
        <v>1507</v>
      </c>
    </row>
    <row r="1293" spans="1:1" x14ac:dyDescent="0.25">
      <c r="A1293" s="18" t="s">
        <v>1508</v>
      </c>
    </row>
    <row r="1294" spans="1:1" x14ac:dyDescent="0.25">
      <c r="A1294" s="18" t="s">
        <v>1509</v>
      </c>
    </row>
    <row r="1295" spans="1:1" x14ac:dyDescent="0.25">
      <c r="A1295" s="18" t="s">
        <v>1510</v>
      </c>
    </row>
    <row r="1296" spans="1:1" x14ac:dyDescent="0.25">
      <c r="A1296" s="18" t="s">
        <v>1511</v>
      </c>
    </row>
    <row r="1297" spans="1:1" x14ac:dyDescent="0.25">
      <c r="A1297" s="18" t="s">
        <v>1512</v>
      </c>
    </row>
    <row r="1298" spans="1:1" x14ac:dyDescent="0.25">
      <c r="A1298" s="18" t="s">
        <v>1513</v>
      </c>
    </row>
    <row r="1299" spans="1:1" x14ac:dyDescent="0.25">
      <c r="A1299" s="18" t="s">
        <v>1514</v>
      </c>
    </row>
    <row r="1300" spans="1:1" x14ac:dyDescent="0.25">
      <c r="A1300" s="18" t="s">
        <v>1515</v>
      </c>
    </row>
    <row r="1301" spans="1:1" x14ac:dyDescent="0.25">
      <c r="A1301" s="18" t="s">
        <v>1516</v>
      </c>
    </row>
    <row r="1302" spans="1:1" x14ac:dyDescent="0.25">
      <c r="A1302" s="18" t="s">
        <v>1517</v>
      </c>
    </row>
    <row r="1303" spans="1:1" x14ac:dyDescent="0.25">
      <c r="A1303" s="18" t="s">
        <v>1518</v>
      </c>
    </row>
    <row r="1304" spans="1:1" x14ac:dyDescent="0.25">
      <c r="A1304" s="18" t="s">
        <v>1519</v>
      </c>
    </row>
    <row r="1305" spans="1:1" x14ac:dyDescent="0.25">
      <c r="A1305" s="18" t="s">
        <v>1520</v>
      </c>
    </row>
    <row r="1306" spans="1:1" x14ac:dyDescent="0.25">
      <c r="A1306" s="18" t="s">
        <v>1521</v>
      </c>
    </row>
    <row r="1307" spans="1:1" x14ac:dyDescent="0.25">
      <c r="A1307" s="18" t="s">
        <v>1522</v>
      </c>
    </row>
    <row r="1308" spans="1:1" x14ac:dyDescent="0.25">
      <c r="A1308" s="18" t="s">
        <v>1523</v>
      </c>
    </row>
    <row r="1309" spans="1:1" x14ac:dyDescent="0.25">
      <c r="A1309" s="18" t="s">
        <v>1524</v>
      </c>
    </row>
    <row r="1310" spans="1:1" x14ac:dyDescent="0.25">
      <c r="A1310" s="18" t="s">
        <v>1525</v>
      </c>
    </row>
    <row r="1311" spans="1:1" x14ac:dyDescent="0.25">
      <c r="A1311" s="18" t="s">
        <v>1526</v>
      </c>
    </row>
    <row r="1312" spans="1:1" x14ac:dyDescent="0.25">
      <c r="A1312" s="18" t="s">
        <v>1527</v>
      </c>
    </row>
    <row r="1313" spans="1:3" x14ac:dyDescent="0.25">
      <c r="A1313" s="18" t="s">
        <v>1528</v>
      </c>
    </row>
    <row r="1314" spans="1:3" x14ac:dyDescent="0.25">
      <c r="A1314" s="18" t="s">
        <v>1529</v>
      </c>
    </row>
    <row r="1315" spans="1:3" x14ac:dyDescent="0.25">
      <c r="A1315" s="18" t="s">
        <v>1530</v>
      </c>
    </row>
    <row r="1316" spans="1:3" x14ac:dyDescent="0.25">
      <c r="A1316" s="18" t="s">
        <v>1531</v>
      </c>
    </row>
    <row r="1317" spans="1:3" x14ac:dyDescent="0.25">
      <c r="A1317" s="18" t="s">
        <v>1532</v>
      </c>
    </row>
    <row r="1318" spans="1:3" x14ac:dyDescent="0.25">
      <c r="A1318" s="18" t="s">
        <v>1533</v>
      </c>
    </row>
    <row r="1319" spans="1:3" x14ac:dyDescent="0.25">
      <c r="A1319" s="18" t="s">
        <v>1534</v>
      </c>
    </row>
    <row r="1320" spans="1:3" x14ac:dyDescent="0.25">
      <c r="A1320" s="18" t="s">
        <v>1535</v>
      </c>
    </row>
    <row r="1321" spans="1:3" x14ac:dyDescent="0.25">
      <c r="A1321" s="18" t="s">
        <v>1536</v>
      </c>
    </row>
    <row r="1322" spans="1:3" x14ac:dyDescent="0.25">
      <c r="A1322" s="18" t="s">
        <v>1537</v>
      </c>
      <c r="B1322" s="18" t="s">
        <v>1780</v>
      </c>
      <c r="C1322" s="18" t="s">
        <v>1781</v>
      </c>
    </row>
    <row r="1323" spans="1:3" x14ac:dyDescent="0.25">
      <c r="A1323" s="18" t="s">
        <v>1538</v>
      </c>
    </row>
    <row r="1324" spans="1:3" x14ac:dyDescent="0.25">
      <c r="A1324" s="18" t="s">
        <v>1539</v>
      </c>
    </row>
    <row r="1325" spans="1:3" x14ac:dyDescent="0.25">
      <c r="A1325" s="18" t="s">
        <v>1540</v>
      </c>
    </row>
    <row r="1326" spans="1:3" x14ac:dyDescent="0.25">
      <c r="A1326" s="18" t="s">
        <v>1541</v>
      </c>
    </row>
    <row r="1327" spans="1:3" x14ac:dyDescent="0.25">
      <c r="A1327" s="18" t="s">
        <v>1542</v>
      </c>
    </row>
    <row r="1328" spans="1:3" x14ac:dyDescent="0.25">
      <c r="A1328" s="18" t="s">
        <v>1543</v>
      </c>
    </row>
    <row r="1329" spans="1:1" x14ac:dyDescent="0.25">
      <c r="A1329" s="18" t="s">
        <v>1544</v>
      </c>
    </row>
    <row r="1330" spans="1:1" x14ac:dyDescent="0.25">
      <c r="A1330" s="18" t="s">
        <v>1545</v>
      </c>
    </row>
    <row r="1331" spans="1:1" x14ac:dyDescent="0.25">
      <c r="A1331" s="18" t="s">
        <v>1546</v>
      </c>
    </row>
    <row r="1332" spans="1:1" x14ac:dyDescent="0.25">
      <c r="A1332" s="18" t="s">
        <v>1547</v>
      </c>
    </row>
    <row r="1333" spans="1:1" x14ac:dyDescent="0.25">
      <c r="A1333" s="18" t="s">
        <v>1548</v>
      </c>
    </row>
    <row r="1334" spans="1:1" x14ac:dyDescent="0.25">
      <c r="A1334" s="18" t="s">
        <v>1549</v>
      </c>
    </row>
    <row r="1335" spans="1:1" x14ac:dyDescent="0.25">
      <c r="A1335" s="18" t="s">
        <v>1550</v>
      </c>
    </row>
    <row r="1336" spans="1:1" x14ac:dyDescent="0.25">
      <c r="A1336" s="18" t="s">
        <v>1551</v>
      </c>
    </row>
    <row r="1337" spans="1:1" x14ac:dyDescent="0.25">
      <c r="A1337" s="18" t="s">
        <v>1552</v>
      </c>
    </row>
    <row r="1338" spans="1:1" x14ac:dyDescent="0.25">
      <c r="A1338" s="18" t="s">
        <v>1553</v>
      </c>
    </row>
    <row r="1339" spans="1:1" x14ac:dyDescent="0.25">
      <c r="A1339" s="18" t="s">
        <v>1554</v>
      </c>
    </row>
    <row r="1340" spans="1:1" x14ac:dyDescent="0.25">
      <c r="A1340" s="18" t="s">
        <v>1555</v>
      </c>
    </row>
    <row r="1341" spans="1:1" x14ac:dyDescent="0.25">
      <c r="A1341" s="18" t="s">
        <v>1556</v>
      </c>
    </row>
    <row r="1342" spans="1:1" x14ac:dyDescent="0.25">
      <c r="A1342" s="18" t="s">
        <v>1557</v>
      </c>
    </row>
    <row r="1343" spans="1:1" x14ac:dyDescent="0.25">
      <c r="A1343" s="18" t="s">
        <v>1558</v>
      </c>
    </row>
    <row r="1344" spans="1:1" x14ac:dyDescent="0.25">
      <c r="A1344" s="18" t="s">
        <v>1559</v>
      </c>
    </row>
    <row r="1345" spans="1:1" x14ac:dyDescent="0.25">
      <c r="A1345" s="18" t="s">
        <v>1560</v>
      </c>
    </row>
    <row r="1346" spans="1:1" x14ac:dyDescent="0.25">
      <c r="A1346" s="18" t="s">
        <v>1561</v>
      </c>
    </row>
    <row r="1347" spans="1:1" x14ac:dyDescent="0.25">
      <c r="A1347" s="18" t="s">
        <v>1562</v>
      </c>
    </row>
    <row r="1348" spans="1:1" x14ac:dyDescent="0.25">
      <c r="A1348" s="18" t="s">
        <v>1563</v>
      </c>
    </row>
    <row r="1349" spans="1:1" x14ac:dyDescent="0.25">
      <c r="A1349" s="18" t="s">
        <v>1564</v>
      </c>
    </row>
    <row r="1350" spans="1:1" x14ac:dyDescent="0.25">
      <c r="A1350" s="18" t="s">
        <v>1565</v>
      </c>
    </row>
    <row r="1351" spans="1:1" x14ac:dyDescent="0.25">
      <c r="A1351" s="18" t="s">
        <v>1566</v>
      </c>
    </row>
    <row r="1352" spans="1:1" x14ac:dyDescent="0.25">
      <c r="A1352" s="18" t="s">
        <v>1567</v>
      </c>
    </row>
    <row r="1353" spans="1:1" x14ac:dyDescent="0.25">
      <c r="A1353" s="18" t="s">
        <v>1568</v>
      </c>
    </row>
    <row r="1354" spans="1:1" x14ac:dyDescent="0.25">
      <c r="A1354" s="18" t="s">
        <v>1569</v>
      </c>
    </row>
    <row r="1355" spans="1:1" x14ac:dyDescent="0.25">
      <c r="A1355" s="18" t="s">
        <v>1570</v>
      </c>
    </row>
    <row r="1356" spans="1:1" x14ac:dyDescent="0.25">
      <c r="A1356" s="18" t="s">
        <v>1571</v>
      </c>
    </row>
    <row r="1357" spans="1:1" x14ac:dyDescent="0.25">
      <c r="A1357" s="18" t="s">
        <v>1572</v>
      </c>
    </row>
    <row r="1358" spans="1:1" x14ac:dyDescent="0.25">
      <c r="A1358" s="18" t="s">
        <v>1573</v>
      </c>
    </row>
    <row r="1359" spans="1:1" x14ac:dyDescent="0.25">
      <c r="A1359" s="18" t="s">
        <v>1574</v>
      </c>
    </row>
    <row r="1360" spans="1:1" x14ac:dyDescent="0.25">
      <c r="A1360" s="18" t="s">
        <v>1575</v>
      </c>
    </row>
    <row r="1361" spans="1:1" x14ac:dyDescent="0.25">
      <c r="A1361" s="18" t="s">
        <v>1576</v>
      </c>
    </row>
    <row r="1362" spans="1:1" x14ac:dyDescent="0.25">
      <c r="A1362" s="18" t="s">
        <v>1577</v>
      </c>
    </row>
    <row r="1363" spans="1:1" x14ac:dyDescent="0.25">
      <c r="A1363" s="18" t="s">
        <v>1578</v>
      </c>
    </row>
    <row r="1364" spans="1:1" x14ac:dyDescent="0.25">
      <c r="A1364" s="18" t="s">
        <v>1579</v>
      </c>
    </row>
    <row r="1365" spans="1:1" x14ac:dyDescent="0.25">
      <c r="A1365" s="18" t="s">
        <v>1580</v>
      </c>
    </row>
    <row r="1366" spans="1:1" x14ac:dyDescent="0.25">
      <c r="A1366" s="18" t="s">
        <v>1581</v>
      </c>
    </row>
    <row r="1367" spans="1:1" x14ac:dyDescent="0.25">
      <c r="A1367" s="18" t="s">
        <v>1582</v>
      </c>
    </row>
    <row r="1368" spans="1:1" x14ac:dyDescent="0.25">
      <c r="A1368" s="18" t="s">
        <v>1583</v>
      </c>
    </row>
    <row r="1369" spans="1:1" x14ac:dyDescent="0.25">
      <c r="A1369" s="18" t="s">
        <v>1584</v>
      </c>
    </row>
    <row r="1370" spans="1:1" x14ac:dyDescent="0.25">
      <c r="A1370" s="18" t="s">
        <v>1585</v>
      </c>
    </row>
    <row r="1371" spans="1:1" x14ac:dyDescent="0.25">
      <c r="A1371" s="18" t="s">
        <v>1586</v>
      </c>
    </row>
    <row r="1372" spans="1:1" x14ac:dyDescent="0.25">
      <c r="A1372" s="18" t="s">
        <v>1587</v>
      </c>
    </row>
    <row r="1373" spans="1:1" x14ac:dyDescent="0.25">
      <c r="A1373" s="18" t="s">
        <v>1588</v>
      </c>
    </row>
    <row r="1374" spans="1:1" x14ac:dyDescent="0.25">
      <c r="A1374" s="18" t="s">
        <v>1589</v>
      </c>
    </row>
    <row r="1375" spans="1:1" x14ac:dyDescent="0.25">
      <c r="A1375" s="18" t="s">
        <v>1590</v>
      </c>
    </row>
    <row r="1376" spans="1:1" x14ac:dyDescent="0.25">
      <c r="A1376" s="18" t="s">
        <v>1591</v>
      </c>
    </row>
    <row r="1377" spans="1:1" x14ac:dyDescent="0.25">
      <c r="A1377" s="18" t="s">
        <v>1592</v>
      </c>
    </row>
    <row r="1378" spans="1:1" x14ac:dyDescent="0.25">
      <c r="A1378" s="18" t="s">
        <v>1593</v>
      </c>
    </row>
    <row r="1379" spans="1:1" x14ac:dyDescent="0.25">
      <c r="A1379" s="18" t="s">
        <v>1594</v>
      </c>
    </row>
    <row r="1380" spans="1:1" x14ac:dyDescent="0.25">
      <c r="A1380" s="18" t="s">
        <v>1595</v>
      </c>
    </row>
    <row r="1381" spans="1:1" x14ac:dyDescent="0.25">
      <c r="A1381" s="18" t="s">
        <v>1596</v>
      </c>
    </row>
    <row r="1382" spans="1:1" x14ac:dyDescent="0.25">
      <c r="A1382" s="18" t="s">
        <v>1597</v>
      </c>
    </row>
    <row r="1383" spans="1:1" x14ac:dyDescent="0.25">
      <c r="A1383" s="18" t="s">
        <v>1598</v>
      </c>
    </row>
    <row r="1384" spans="1:1" x14ac:dyDescent="0.25">
      <c r="A1384" s="18" t="s">
        <v>1599</v>
      </c>
    </row>
    <row r="1385" spans="1:1" x14ac:dyDescent="0.25">
      <c r="A1385" s="18" t="s">
        <v>1600</v>
      </c>
    </row>
    <row r="1386" spans="1:1" x14ac:dyDescent="0.25">
      <c r="A1386" s="18" t="s">
        <v>1601</v>
      </c>
    </row>
    <row r="1387" spans="1:1" x14ac:dyDescent="0.25">
      <c r="A1387" s="18" t="s">
        <v>1602</v>
      </c>
    </row>
    <row r="1388" spans="1:1" x14ac:dyDescent="0.25">
      <c r="A1388" s="18" t="s">
        <v>1603</v>
      </c>
    </row>
    <row r="1389" spans="1:1" x14ac:dyDescent="0.25">
      <c r="A1389" s="18" t="s">
        <v>1604</v>
      </c>
    </row>
    <row r="1390" spans="1:1" x14ac:dyDescent="0.25">
      <c r="A1390" s="18" t="s">
        <v>1605</v>
      </c>
    </row>
    <row r="1391" spans="1:1" x14ac:dyDescent="0.25">
      <c r="A1391" s="18" t="s">
        <v>1606</v>
      </c>
    </row>
    <row r="1392" spans="1:1" x14ac:dyDescent="0.25">
      <c r="A1392" s="18" t="s">
        <v>1607</v>
      </c>
    </row>
    <row r="1393" spans="1:1" x14ac:dyDescent="0.25">
      <c r="A1393" s="18" t="s">
        <v>1608</v>
      </c>
    </row>
    <row r="1394" spans="1:1" x14ac:dyDescent="0.25">
      <c r="A1394" s="18" t="s">
        <v>1609</v>
      </c>
    </row>
    <row r="1395" spans="1:1" x14ac:dyDescent="0.25">
      <c r="A1395" s="18" t="s">
        <v>1610</v>
      </c>
    </row>
    <row r="1396" spans="1:1" x14ac:dyDescent="0.25">
      <c r="A1396" s="18" t="s">
        <v>1611</v>
      </c>
    </row>
    <row r="1397" spans="1:1" x14ac:dyDescent="0.25">
      <c r="A1397" s="18" t="s">
        <v>1612</v>
      </c>
    </row>
    <row r="1398" spans="1:1" x14ac:dyDescent="0.25">
      <c r="A1398" s="18" t="s">
        <v>1613</v>
      </c>
    </row>
    <row r="1399" spans="1:1" x14ac:dyDescent="0.25">
      <c r="A1399" s="18" t="s">
        <v>1614</v>
      </c>
    </row>
    <row r="1400" spans="1:1" x14ac:dyDescent="0.25">
      <c r="A1400" s="18" t="s">
        <v>1615</v>
      </c>
    </row>
    <row r="1401" spans="1:1" x14ac:dyDescent="0.25">
      <c r="A1401" s="18" t="s">
        <v>1616</v>
      </c>
    </row>
    <row r="1402" spans="1:1" x14ac:dyDescent="0.25">
      <c r="A1402" s="18" t="s">
        <v>1617</v>
      </c>
    </row>
    <row r="1403" spans="1:1" x14ac:dyDescent="0.25">
      <c r="A1403" s="18" t="s">
        <v>1618</v>
      </c>
    </row>
    <row r="1404" spans="1:1" x14ac:dyDescent="0.25">
      <c r="A1404" s="18" t="s">
        <v>1619</v>
      </c>
    </row>
    <row r="1405" spans="1:1" x14ac:dyDescent="0.25">
      <c r="A1405" s="18" t="s">
        <v>1620</v>
      </c>
    </row>
    <row r="1406" spans="1:1" x14ac:dyDescent="0.25">
      <c r="A1406" s="18" t="s">
        <v>1621</v>
      </c>
    </row>
    <row r="1407" spans="1:1" x14ac:dyDescent="0.25">
      <c r="A1407" s="18" t="s">
        <v>1622</v>
      </c>
    </row>
    <row r="1408" spans="1:1" x14ac:dyDescent="0.25">
      <c r="A1408" s="18" t="s">
        <v>1623</v>
      </c>
    </row>
    <row r="1409" spans="1:1" x14ac:dyDescent="0.25">
      <c r="A1409" s="18" t="s">
        <v>1624</v>
      </c>
    </row>
    <row r="1410" spans="1:1" x14ac:dyDescent="0.25">
      <c r="A1410" s="18" t="s">
        <v>1625</v>
      </c>
    </row>
    <row r="1411" spans="1:1" x14ac:dyDescent="0.25">
      <c r="A1411" s="18" t="s">
        <v>1626</v>
      </c>
    </row>
    <row r="1412" spans="1:1" x14ac:dyDescent="0.25">
      <c r="A1412" s="18" t="s">
        <v>1627</v>
      </c>
    </row>
    <row r="1413" spans="1:1" x14ac:dyDescent="0.25">
      <c r="A1413" s="18" t="s">
        <v>1628</v>
      </c>
    </row>
    <row r="1414" spans="1:1" x14ac:dyDescent="0.25">
      <c r="A1414" s="18" t="s">
        <v>1629</v>
      </c>
    </row>
    <row r="1415" spans="1:1" x14ac:dyDescent="0.25">
      <c r="A1415" s="18" t="s">
        <v>1630</v>
      </c>
    </row>
    <row r="1416" spans="1:1" x14ac:dyDescent="0.25">
      <c r="A1416" s="18" t="s">
        <v>1631</v>
      </c>
    </row>
    <row r="1417" spans="1:1" x14ac:dyDescent="0.25">
      <c r="A1417" s="18" t="s">
        <v>1632</v>
      </c>
    </row>
    <row r="1418" spans="1:1" x14ac:dyDescent="0.25">
      <c r="A1418" s="18" t="s">
        <v>1633</v>
      </c>
    </row>
    <row r="1419" spans="1:1" x14ac:dyDescent="0.25">
      <c r="A1419" s="18" t="s">
        <v>1634</v>
      </c>
    </row>
    <row r="1420" spans="1:1" x14ac:dyDescent="0.25">
      <c r="A1420" s="18" t="s">
        <v>1635</v>
      </c>
    </row>
    <row r="1421" spans="1:1" x14ac:dyDescent="0.25">
      <c r="A1421" s="18" t="s">
        <v>1636</v>
      </c>
    </row>
    <row r="1422" spans="1:1" x14ac:dyDescent="0.25">
      <c r="A1422" s="18" t="s">
        <v>1637</v>
      </c>
    </row>
    <row r="1423" spans="1:1" x14ac:dyDescent="0.25">
      <c r="A1423" s="18" t="s">
        <v>1638</v>
      </c>
    </row>
    <row r="1424" spans="1:1" x14ac:dyDescent="0.25">
      <c r="A1424" s="18" t="s">
        <v>1639</v>
      </c>
    </row>
    <row r="1425" spans="1:1" x14ac:dyDescent="0.25">
      <c r="A1425" s="18" t="s">
        <v>1640</v>
      </c>
    </row>
    <row r="1426" spans="1:1" x14ac:dyDescent="0.25">
      <c r="A1426" s="18" t="s">
        <v>1641</v>
      </c>
    </row>
    <row r="1427" spans="1:1" x14ac:dyDescent="0.25">
      <c r="A1427" s="18" t="s">
        <v>1642</v>
      </c>
    </row>
    <row r="1428" spans="1:1" x14ac:dyDescent="0.25">
      <c r="A1428" s="18" t="s">
        <v>1643</v>
      </c>
    </row>
    <row r="1429" spans="1:1" x14ac:dyDescent="0.25">
      <c r="A1429" s="18" t="s">
        <v>1644</v>
      </c>
    </row>
    <row r="1430" spans="1:1" x14ac:dyDescent="0.25">
      <c r="A1430" s="18" t="s">
        <v>1645</v>
      </c>
    </row>
    <row r="1431" spans="1:1" x14ac:dyDescent="0.25">
      <c r="A1431" s="18" t="s">
        <v>1646</v>
      </c>
    </row>
    <row r="1432" spans="1:1" x14ac:dyDescent="0.25">
      <c r="A1432" s="18" t="s">
        <v>1647</v>
      </c>
    </row>
    <row r="1433" spans="1:1" x14ac:dyDescent="0.25">
      <c r="A1433" s="18" t="s">
        <v>1648</v>
      </c>
    </row>
    <row r="1434" spans="1:1" x14ac:dyDescent="0.25">
      <c r="A1434" s="18" t="s">
        <v>1649</v>
      </c>
    </row>
    <row r="1435" spans="1:1" x14ac:dyDescent="0.25">
      <c r="A1435" s="18" t="s">
        <v>1650</v>
      </c>
    </row>
    <row r="1436" spans="1:1" x14ac:dyDescent="0.25">
      <c r="A1436" s="18" t="s">
        <v>1651</v>
      </c>
    </row>
    <row r="1437" spans="1:1" x14ac:dyDescent="0.25">
      <c r="A1437" s="18" t="s">
        <v>1652</v>
      </c>
    </row>
    <row r="1438" spans="1:1" x14ac:dyDescent="0.25">
      <c r="A1438" s="18" t="s">
        <v>1653</v>
      </c>
    </row>
    <row r="1439" spans="1:1" x14ac:dyDescent="0.25">
      <c r="A1439" s="18" t="s">
        <v>1654</v>
      </c>
    </row>
    <row r="1440" spans="1:1" x14ac:dyDescent="0.25">
      <c r="A1440" s="18" t="s">
        <v>1655</v>
      </c>
    </row>
    <row r="1441" spans="1:1" x14ac:dyDescent="0.25">
      <c r="A1441" s="18" t="s">
        <v>1656</v>
      </c>
    </row>
    <row r="1442" spans="1:1" x14ac:dyDescent="0.25">
      <c r="A1442" s="18" t="s">
        <v>1657</v>
      </c>
    </row>
    <row r="1443" spans="1:1" x14ac:dyDescent="0.25">
      <c r="A1443" s="18" t="s">
        <v>1658</v>
      </c>
    </row>
    <row r="1444" spans="1:1" x14ac:dyDescent="0.25">
      <c r="A1444" s="18" t="s">
        <v>1659</v>
      </c>
    </row>
    <row r="1445" spans="1:1" x14ac:dyDescent="0.25">
      <c r="A1445" s="18" t="s">
        <v>1660</v>
      </c>
    </row>
    <row r="1446" spans="1:1" x14ac:dyDescent="0.25">
      <c r="A1446" s="18" t="s">
        <v>1661</v>
      </c>
    </row>
    <row r="1447" spans="1:1" x14ac:dyDescent="0.25">
      <c r="A1447" s="18" t="s">
        <v>1662</v>
      </c>
    </row>
    <row r="1448" spans="1:1" x14ac:dyDescent="0.25">
      <c r="A1448" s="18" t="s">
        <v>1663</v>
      </c>
    </row>
    <row r="1449" spans="1:1" x14ac:dyDescent="0.25">
      <c r="A1449" s="18" t="s">
        <v>1664</v>
      </c>
    </row>
    <row r="1450" spans="1:1" x14ac:dyDescent="0.25">
      <c r="A1450" s="18" t="s">
        <v>1665</v>
      </c>
    </row>
    <row r="1451" spans="1:1" x14ac:dyDescent="0.25">
      <c r="A1451" s="18" t="s">
        <v>1666</v>
      </c>
    </row>
    <row r="1452" spans="1:1" x14ac:dyDescent="0.25">
      <c r="A1452" s="18" t="s">
        <v>1667</v>
      </c>
    </row>
    <row r="1453" spans="1:1" x14ac:dyDescent="0.25">
      <c r="A1453" s="18" t="s">
        <v>1668</v>
      </c>
    </row>
    <row r="1454" spans="1:1" x14ac:dyDescent="0.25">
      <c r="A1454" s="18" t="s">
        <v>1669</v>
      </c>
    </row>
    <row r="1455" spans="1:1" x14ac:dyDescent="0.25">
      <c r="A1455" s="18" t="s">
        <v>1670</v>
      </c>
    </row>
    <row r="1456" spans="1:1" x14ac:dyDescent="0.25">
      <c r="A1456" s="18" t="s">
        <v>1671</v>
      </c>
    </row>
    <row r="1457" spans="1:1" x14ac:dyDescent="0.25">
      <c r="A1457" s="18" t="s">
        <v>1672</v>
      </c>
    </row>
    <row r="1458" spans="1:1" x14ac:dyDescent="0.25">
      <c r="A1458" s="18" t="s">
        <v>1673</v>
      </c>
    </row>
    <row r="1459" spans="1:1" x14ac:dyDescent="0.25">
      <c r="A1459" s="18" t="s">
        <v>1674</v>
      </c>
    </row>
    <row r="1460" spans="1:1" x14ac:dyDescent="0.25">
      <c r="A1460" s="18" t="s">
        <v>1675</v>
      </c>
    </row>
    <row r="1461" spans="1:1" x14ac:dyDescent="0.25">
      <c r="A1461" s="18" t="s">
        <v>1676</v>
      </c>
    </row>
    <row r="1462" spans="1:1" x14ac:dyDescent="0.25">
      <c r="A1462" s="18" t="s">
        <v>1677</v>
      </c>
    </row>
    <row r="1463" spans="1:1" x14ac:dyDescent="0.25">
      <c r="A1463" s="18" t="s">
        <v>1678</v>
      </c>
    </row>
    <row r="1464" spans="1:1" x14ac:dyDescent="0.25">
      <c r="A1464" s="18" t="s">
        <v>1679</v>
      </c>
    </row>
    <row r="1465" spans="1:1" x14ac:dyDescent="0.25">
      <c r="A1465" s="18" t="s">
        <v>1680</v>
      </c>
    </row>
    <row r="1466" spans="1:1" x14ac:dyDescent="0.25">
      <c r="A1466" s="18" t="s">
        <v>1681</v>
      </c>
    </row>
    <row r="1467" spans="1:1" x14ac:dyDescent="0.25">
      <c r="A1467" s="18" t="s">
        <v>1682</v>
      </c>
    </row>
    <row r="1468" spans="1:1" x14ac:dyDescent="0.25">
      <c r="A1468" s="18" t="s">
        <v>1683</v>
      </c>
    </row>
    <row r="1469" spans="1:1" x14ac:dyDescent="0.25">
      <c r="A1469" s="18" t="s">
        <v>1684</v>
      </c>
    </row>
    <row r="1470" spans="1:1" x14ac:dyDescent="0.25">
      <c r="A1470" s="18" t="s">
        <v>1685</v>
      </c>
    </row>
    <row r="1471" spans="1:1" x14ac:dyDescent="0.25">
      <c r="A1471" s="18" t="s">
        <v>1686</v>
      </c>
    </row>
    <row r="1472" spans="1:1" x14ac:dyDescent="0.25">
      <c r="A1472" s="18" t="s">
        <v>1687</v>
      </c>
    </row>
    <row r="1473" spans="1:1" x14ac:dyDescent="0.25">
      <c r="A1473" s="18" t="s">
        <v>1688</v>
      </c>
    </row>
    <row r="1474" spans="1:1" x14ac:dyDescent="0.25">
      <c r="A1474" s="18" t="s">
        <v>1689</v>
      </c>
    </row>
    <row r="1475" spans="1:1" x14ac:dyDescent="0.25">
      <c r="A1475" s="18" t="s">
        <v>1690</v>
      </c>
    </row>
    <row r="1476" spans="1:1" x14ac:dyDescent="0.25">
      <c r="A1476" s="18" t="s">
        <v>1691</v>
      </c>
    </row>
    <row r="1477" spans="1:1" x14ac:dyDescent="0.25">
      <c r="A1477" s="18" t="s">
        <v>1692</v>
      </c>
    </row>
    <row r="1478" spans="1:1" x14ac:dyDescent="0.25">
      <c r="A1478" s="18" t="s">
        <v>1693</v>
      </c>
    </row>
    <row r="1479" spans="1:1" x14ac:dyDescent="0.25">
      <c r="A1479" s="18" t="s">
        <v>1694</v>
      </c>
    </row>
    <row r="1480" spans="1:1" x14ac:dyDescent="0.25">
      <c r="A1480" s="18" t="s">
        <v>1695</v>
      </c>
    </row>
    <row r="1481" spans="1:1" x14ac:dyDescent="0.25">
      <c r="A1481" s="18" t="s">
        <v>1696</v>
      </c>
    </row>
    <row r="1482" spans="1:1" x14ac:dyDescent="0.25">
      <c r="A1482" s="18" t="s">
        <v>1697</v>
      </c>
    </row>
    <row r="1483" spans="1:1" x14ac:dyDescent="0.25">
      <c r="A1483" s="18" t="s">
        <v>1698</v>
      </c>
    </row>
    <row r="1484" spans="1:1" x14ac:dyDescent="0.25">
      <c r="A1484" s="18" t="s">
        <v>1699</v>
      </c>
    </row>
    <row r="1485" spans="1:1" x14ac:dyDescent="0.25">
      <c r="A1485" s="18" t="s">
        <v>1700</v>
      </c>
    </row>
    <row r="1486" spans="1:1" x14ac:dyDescent="0.25">
      <c r="A1486" s="18" t="s">
        <v>1701</v>
      </c>
    </row>
    <row r="1487" spans="1:1" x14ac:dyDescent="0.25">
      <c r="A1487" s="18" t="s">
        <v>1702</v>
      </c>
    </row>
    <row r="1488" spans="1:1" x14ac:dyDescent="0.25">
      <c r="A1488" s="18" t="s">
        <v>1703</v>
      </c>
    </row>
    <row r="1489" spans="1:1" x14ac:dyDescent="0.25">
      <c r="A1489" s="18" t="s">
        <v>1704</v>
      </c>
    </row>
    <row r="1490" spans="1:1" x14ac:dyDescent="0.25">
      <c r="A1490" s="18" t="s">
        <v>1705</v>
      </c>
    </row>
    <row r="1491" spans="1:1" x14ac:dyDescent="0.25">
      <c r="A1491" s="18" t="s">
        <v>1706</v>
      </c>
    </row>
    <row r="1492" spans="1:1" x14ac:dyDescent="0.25">
      <c r="A1492" s="18" t="s">
        <v>1707</v>
      </c>
    </row>
    <row r="1493" spans="1:1" x14ac:dyDescent="0.25">
      <c r="A1493" s="18" t="s">
        <v>1708</v>
      </c>
    </row>
    <row r="1494" spans="1:1" x14ac:dyDescent="0.25">
      <c r="A1494" s="18" t="s">
        <v>1709</v>
      </c>
    </row>
    <row r="1495" spans="1:1" x14ac:dyDescent="0.25">
      <c r="A1495" s="18" t="s">
        <v>1710</v>
      </c>
    </row>
    <row r="1496" spans="1:1" x14ac:dyDescent="0.25">
      <c r="A1496" s="18" t="s">
        <v>1711</v>
      </c>
    </row>
    <row r="1497" spans="1:1" x14ac:dyDescent="0.25">
      <c r="A1497" s="18" t="s">
        <v>1712</v>
      </c>
    </row>
    <row r="1498" spans="1:1" x14ac:dyDescent="0.25">
      <c r="A1498" s="18" t="s">
        <v>1713</v>
      </c>
    </row>
    <row r="1499" spans="1:1" x14ac:dyDescent="0.25">
      <c r="A1499" s="18" t="s">
        <v>1714</v>
      </c>
    </row>
    <row r="1500" spans="1:1" x14ac:dyDescent="0.25">
      <c r="A1500" s="18" t="s">
        <v>1715</v>
      </c>
    </row>
    <row r="1501" spans="1:1" x14ac:dyDescent="0.25">
      <c r="A1501" s="18" t="s">
        <v>1716</v>
      </c>
    </row>
    <row r="1502" spans="1:1" x14ac:dyDescent="0.25">
      <c r="A1502" s="18" t="s">
        <v>1717</v>
      </c>
    </row>
    <row r="1503" spans="1:1" x14ac:dyDescent="0.25">
      <c r="A1503" s="18" t="s">
        <v>1718</v>
      </c>
    </row>
    <row r="1504" spans="1:1" x14ac:dyDescent="0.25">
      <c r="A1504" s="18" t="s">
        <v>1719</v>
      </c>
    </row>
    <row r="1505" spans="1:1" x14ac:dyDescent="0.25">
      <c r="A1505" s="18" t="s">
        <v>1720</v>
      </c>
    </row>
    <row r="1506" spans="1:1" x14ac:dyDescent="0.25">
      <c r="A1506" s="18" t="s">
        <v>1721</v>
      </c>
    </row>
    <row r="1507" spans="1:1" x14ac:dyDescent="0.25">
      <c r="A1507" s="18" t="s">
        <v>1722</v>
      </c>
    </row>
    <row r="1508" spans="1:1" x14ac:dyDescent="0.25">
      <c r="A1508" s="18" t="s">
        <v>1723</v>
      </c>
    </row>
    <row r="1509" spans="1:1" x14ac:dyDescent="0.25">
      <c r="A1509" s="18" t="s">
        <v>1724</v>
      </c>
    </row>
    <row r="1510" spans="1:1" x14ac:dyDescent="0.25">
      <c r="A1510" s="18" t="s">
        <v>1725</v>
      </c>
    </row>
    <row r="1511" spans="1:1" x14ac:dyDescent="0.25">
      <c r="A1511" s="18" t="s">
        <v>1726</v>
      </c>
    </row>
    <row r="1512" spans="1:1" x14ac:dyDescent="0.25">
      <c r="A1512" s="18" t="s">
        <v>1727</v>
      </c>
    </row>
    <row r="1513" spans="1:1" x14ac:dyDescent="0.25">
      <c r="A1513" s="18" t="s">
        <v>1728</v>
      </c>
    </row>
    <row r="1514" spans="1:1" x14ac:dyDescent="0.25">
      <c r="A1514" s="18" t="s">
        <v>1729</v>
      </c>
    </row>
    <row r="1515" spans="1:1" x14ac:dyDescent="0.25">
      <c r="A1515" s="18" t="s">
        <v>1730</v>
      </c>
    </row>
    <row r="1516" spans="1:1" x14ac:dyDescent="0.25">
      <c r="A1516" s="18" t="s">
        <v>1731</v>
      </c>
    </row>
    <row r="1517" spans="1:1" x14ac:dyDescent="0.25">
      <c r="A1517" s="18" t="s">
        <v>1732</v>
      </c>
    </row>
    <row r="1518" spans="1:1" x14ac:dyDescent="0.25">
      <c r="A1518" s="18" t="s">
        <v>1733</v>
      </c>
    </row>
    <row r="1519" spans="1:1" x14ac:dyDescent="0.25">
      <c r="A1519" s="18" t="s">
        <v>1734</v>
      </c>
    </row>
    <row r="1520" spans="1:1" x14ac:dyDescent="0.25">
      <c r="A1520" s="18" t="s">
        <v>1735</v>
      </c>
    </row>
    <row r="1521" spans="1:1" x14ac:dyDescent="0.25">
      <c r="A1521" s="18" t="s">
        <v>1736</v>
      </c>
    </row>
    <row r="1522" spans="1:1" x14ac:dyDescent="0.25">
      <c r="A1522" s="18" t="s">
        <v>1737</v>
      </c>
    </row>
    <row r="1523" spans="1:1" x14ac:dyDescent="0.25">
      <c r="A1523" s="18" t="s">
        <v>1738</v>
      </c>
    </row>
    <row r="1524" spans="1:1" x14ac:dyDescent="0.25">
      <c r="A1524" s="18" t="s">
        <v>1739</v>
      </c>
    </row>
    <row r="1525" spans="1:1" x14ac:dyDescent="0.25">
      <c r="A1525" s="18" t="s">
        <v>1740</v>
      </c>
    </row>
    <row r="1526" spans="1:1" x14ac:dyDescent="0.25">
      <c r="A1526" s="18" t="s">
        <v>1741</v>
      </c>
    </row>
    <row r="1527" spans="1:1" x14ac:dyDescent="0.25">
      <c r="A1527" s="18" t="s">
        <v>1742</v>
      </c>
    </row>
    <row r="1528" spans="1:1" x14ac:dyDescent="0.25">
      <c r="A1528" s="18" t="s">
        <v>1743</v>
      </c>
    </row>
    <row r="1529" spans="1:1" x14ac:dyDescent="0.25">
      <c r="A1529" s="18" t="s">
        <v>1744</v>
      </c>
    </row>
    <row r="1530" spans="1:1" x14ac:dyDescent="0.25">
      <c r="A1530" s="18" t="s">
        <v>1745</v>
      </c>
    </row>
    <row r="1531" spans="1:1" x14ac:dyDescent="0.25">
      <c r="A1531" s="18" t="s">
        <v>1746</v>
      </c>
    </row>
    <row r="1532" spans="1:1" x14ac:dyDescent="0.25">
      <c r="A1532" s="18" t="s">
        <v>1747</v>
      </c>
    </row>
    <row r="1533" spans="1:1" x14ac:dyDescent="0.25">
      <c r="A1533" s="18" t="s">
        <v>1748</v>
      </c>
    </row>
    <row r="1534" spans="1:1" x14ac:dyDescent="0.25">
      <c r="A1534" s="18" t="s">
        <v>1749</v>
      </c>
    </row>
    <row r="1535" spans="1:1" x14ac:dyDescent="0.25">
      <c r="A1535" s="18" t="s">
        <v>1750</v>
      </c>
    </row>
    <row r="1536" spans="1:1" x14ac:dyDescent="0.25">
      <c r="A1536" s="18" t="s">
        <v>1751</v>
      </c>
    </row>
    <row r="1537" spans="1:1" x14ac:dyDescent="0.25">
      <c r="A1537" s="18" t="s">
        <v>1752</v>
      </c>
    </row>
    <row r="1538" spans="1:1" x14ac:dyDescent="0.25">
      <c r="A1538" s="18" t="s">
        <v>1753</v>
      </c>
    </row>
    <row r="1539" spans="1:1" x14ac:dyDescent="0.25">
      <c r="A1539" s="18" t="s">
        <v>1754</v>
      </c>
    </row>
    <row r="1540" spans="1:1" x14ac:dyDescent="0.25">
      <c r="A1540" s="18" t="s">
        <v>1755</v>
      </c>
    </row>
    <row r="1541" spans="1:1" x14ac:dyDescent="0.25">
      <c r="A1541" s="18" t="s">
        <v>1756</v>
      </c>
    </row>
    <row r="1542" spans="1:1" x14ac:dyDescent="0.25">
      <c r="A1542" s="18" t="s">
        <v>1757</v>
      </c>
    </row>
    <row r="1543" spans="1:1" x14ac:dyDescent="0.25">
      <c r="A1543" s="18" t="s">
        <v>1758</v>
      </c>
    </row>
    <row r="1544" spans="1:1" x14ac:dyDescent="0.25">
      <c r="A1544" s="18" t="s">
        <v>1759</v>
      </c>
    </row>
    <row r="1545" spans="1:1" x14ac:dyDescent="0.25">
      <c r="A1545" s="18" t="s">
        <v>1760</v>
      </c>
    </row>
    <row r="1546" spans="1:1" x14ac:dyDescent="0.25">
      <c r="A1546" s="18" t="s">
        <v>1761</v>
      </c>
    </row>
    <row r="1547" spans="1:1" x14ac:dyDescent="0.25">
      <c r="A1547" s="18" t="s">
        <v>1762</v>
      </c>
    </row>
    <row r="1548" spans="1:1" x14ac:dyDescent="0.25">
      <c r="A1548" s="18" t="s">
        <v>1763</v>
      </c>
    </row>
  </sheetData>
  <sheetProtection algorithmName="SHA-512" hashValue="qZmZ+fk2qJH3jPQbOZiA+OMfpFWm0oInIZqdlDLiSmfrQr8n/QE5XXgZEKGsjMtWuD4qqh6OesXJ8lBs/wXR5w==" saltValue="q0QsgmD7Vx+uIGSvUhURo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DED29-558E-489D-A0EB-8928A688BD8C}">
  <sheetPr codeName="Sheet3">
    <tabColor theme="9" tint="0.59999389629810485"/>
  </sheetPr>
  <dimension ref="A1:I501"/>
  <sheetViews>
    <sheetView zoomScaleNormal="100" workbookViewId="0"/>
  </sheetViews>
  <sheetFormatPr defaultRowHeight="15" x14ac:dyDescent="0.25"/>
  <cols>
    <col min="1" max="1" width="16.7109375" style="70" customWidth="1"/>
    <col min="2" max="2" width="17" style="70" customWidth="1"/>
    <col min="3" max="3" width="10.28515625" style="70" customWidth="1"/>
    <col min="4" max="4" width="11.42578125" style="70" customWidth="1"/>
    <col min="5" max="5" width="31" style="56" customWidth="1"/>
    <col min="6" max="6" width="9.140625" style="56"/>
    <col min="7" max="7" width="96.85546875" style="57" customWidth="1"/>
    <col min="8" max="16384" width="9.140625" style="56"/>
  </cols>
  <sheetData>
    <row r="1" spans="1:7" s="76" customFormat="1" ht="97.5" customHeight="1" x14ac:dyDescent="0.25">
      <c r="A1" s="104"/>
      <c r="B1" s="104"/>
      <c r="C1" s="104"/>
      <c r="D1" s="104"/>
      <c r="E1" s="72" t="s">
        <v>1819</v>
      </c>
      <c r="G1" s="474"/>
    </row>
    <row r="2" spans="1:7" x14ac:dyDescent="0.25">
      <c r="A2" s="105"/>
      <c r="B2" s="105"/>
      <c r="C2" s="105"/>
      <c r="D2" s="105"/>
      <c r="E2" s="73">
        <v>1</v>
      </c>
      <c r="G2" s="475"/>
    </row>
    <row r="3" spans="1:7" x14ac:dyDescent="0.25">
      <c r="A3" s="105"/>
      <c r="B3" s="105"/>
      <c r="C3" s="105"/>
      <c r="D3" s="105"/>
      <c r="E3" s="73">
        <v>2</v>
      </c>
      <c r="G3" s="475"/>
    </row>
    <row r="4" spans="1:7" x14ac:dyDescent="0.25">
      <c r="A4" s="105"/>
      <c r="B4" s="105"/>
      <c r="C4" s="105"/>
      <c r="D4" s="105"/>
      <c r="E4" s="73">
        <v>3</v>
      </c>
      <c r="G4" s="475"/>
    </row>
    <row r="5" spans="1:7" x14ac:dyDescent="0.25">
      <c r="A5" s="105"/>
      <c r="B5" s="105"/>
      <c r="C5" s="105"/>
      <c r="D5" s="105"/>
      <c r="E5" s="73">
        <v>4</v>
      </c>
      <c r="G5" s="475"/>
    </row>
    <row r="6" spans="1:7" x14ac:dyDescent="0.25">
      <c r="A6" s="105"/>
      <c r="B6" s="105"/>
      <c r="C6" s="105"/>
      <c r="D6" s="105"/>
      <c r="E6" s="73">
        <v>5</v>
      </c>
      <c r="G6" s="475"/>
    </row>
    <row r="7" spans="1:7" x14ac:dyDescent="0.25">
      <c r="A7" s="105"/>
      <c r="B7" s="105"/>
      <c r="C7" s="105"/>
      <c r="D7" s="105"/>
      <c r="E7" s="73">
        <v>6</v>
      </c>
      <c r="G7" s="475"/>
    </row>
    <row r="8" spans="1:7" x14ac:dyDescent="0.25">
      <c r="A8" s="105"/>
      <c r="B8" s="105"/>
      <c r="C8" s="105"/>
      <c r="D8" s="105"/>
      <c r="E8" s="73">
        <v>7</v>
      </c>
      <c r="G8" s="475"/>
    </row>
    <row r="9" spans="1:7" x14ac:dyDescent="0.25">
      <c r="A9" s="105"/>
      <c r="B9" s="105"/>
      <c r="C9" s="105"/>
      <c r="D9" s="105"/>
      <c r="E9" s="73">
        <v>8</v>
      </c>
      <c r="G9" s="475"/>
    </row>
    <row r="10" spans="1:7" ht="15" customHeight="1" x14ac:dyDescent="0.25">
      <c r="A10" s="105"/>
      <c r="B10" s="105"/>
      <c r="C10" s="105"/>
      <c r="D10" s="105"/>
      <c r="E10" s="73">
        <v>9</v>
      </c>
      <c r="G10" s="475"/>
    </row>
    <row r="11" spans="1:7" x14ac:dyDescent="0.25">
      <c r="A11" s="105"/>
      <c r="B11" s="105"/>
      <c r="C11" s="105"/>
      <c r="D11" s="105"/>
      <c r="E11" s="73">
        <v>10</v>
      </c>
      <c r="G11" s="475"/>
    </row>
    <row r="12" spans="1:7" x14ac:dyDescent="0.25">
      <c r="A12" s="105"/>
      <c r="B12" s="105"/>
      <c r="C12" s="105"/>
      <c r="D12" s="105"/>
      <c r="E12" s="73">
        <v>11</v>
      </c>
      <c r="G12" s="475"/>
    </row>
    <row r="13" spans="1:7" x14ac:dyDescent="0.25">
      <c r="A13" s="105"/>
      <c r="B13" s="105"/>
      <c r="C13" s="105"/>
      <c r="D13" s="105"/>
      <c r="E13" s="73">
        <v>12</v>
      </c>
      <c r="G13" s="475"/>
    </row>
    <row r="14" spans="1:7" x14ac:dyDescent="0.25">
      <c r="A14" s="105"/>
      <c r="B14" s="105"/>
      <c r="C14" s="105"/>
      <c r="D14" s="105"/>
      <c r="E14" s="73">
        <v>13</v>
      </c>
      <c r="G14" s="475"/>
    </row>
    <row r="15" spans="1:7" x14ac:dyDescent="0.25">
      <c r="A15" s="105"/>
      <c r="B15" s="105"/>
      <c r="C15" s="105"/>
      <c r="D15" s="105"/>
      <c r="E15" s="73">
        <v>14</v>
      </c>
      <c r="G15" s="475"/>
    </row>
    <row r="16" spans="1:7" x14ac:dyDescent="0.25">
      <c r="A16" s="105"/>
      <c r="B16" s="105"/>
      <c r="C16" s="105"/>
      <c r="D16" s="105"/>
      <c r="E16" s="73">
        <v>15</v>
      </c>
      <c r="G16" s="475"/>
    </row>
    <row r="17" spans="1:9" x14ac:dyDescent="0.25">
      <c r="A17" s="105"/>
      <c r="B17" s="105"/>
      <c r="C17" s="105"/>
      <c r="D17" s="105"/>
      <c r="E17" s="73">
        <v>16</v>
      </c>
      <c r="G17" s="475"/>
      <c r="I17" s="80"/>
    </row>
    <row r="18" spans="1:9" x14ac:dyDescent="0.25">
      <c r="A18" s="105"/>
      <c r="B18" s="105"/>
      <c r="C18" s="105"/>
      <c r="D18" s="105"/>
      <c r="E18" s="73">
        <v>17</v>
      </c>
      <c r="G18" s="475"/>
    </row>
    <row r="19" spans="1:9" ht="15" customHeight="1" x14ac:dyDescent="0.25">
      <c r="A19" s="105"/>
      <c r="B19" s="105"/>
      <c r="C19" s="105"/>
      <c r="D19" s="105"/>
      <c r="E19" s="73">
        <v>18</v>
      </c>
      <c r="G19" s="475"/>
    </row>
    <row r="20" spans="1:9" x14ac:dyDescent="0.25">
      <c r="A20" s="105"/>
      <c r="B20" s="105"/>
      <c r="C20" s="105"/>
      <c r="D20" s="105"/>
      <c r="E20" s="73">
        <v>19</v>
      </c>
      <c r="G20" s="475"/>
    </row>
    <row r="21" spans="1:9" x14ac:dyDescent="0.25">
      <c r="A21" s="105"/>
      <c r="B21" s="105"/>
      <c r="C21" s="105"/>
      <c r="D21" s="105"/>
      <c r="E21" s="73">
        <v>20</v>
      </c>
      <c r="G21" s="475"/>
    </row>
    <row r="22" spans="1:9" x14ac:dyDescent="0.25">
      <c r="A22" s="105"/>
      <c r="B22" s="105"/>
      <c r="C22" s="105"/>
      <c r="D22" s="105"/>
      <c r="E22" s="73">
        <v>21</v>
      </c>
      <c r="G22" s="475"/>
    </row>
    <row r="23" spans="1:9" x14ac:dyDescent="0.25">
      <c r="A23" s="105"/>
      <c r="B23" s="105"/>
      <c r="C23" s="105"/>
      <c r="D23" s="105"/>
      <c r="E23" s="73">
        <v>22</v>
      </c>
      <c r="G23" s="475"/>
    </row>
    <row r="24" spans="1:9" x14ac:dyDescent="0.25">
      <c r="A24" s="105"/>
      <c r="B24" s="105"/>
      <c r="C24" s="105"/>
      <c r="D24" s="105"/>
      <c r="E24" s="73">
        <v>23</v>
      </c>
      <c r="G24" s="475"/>
    </row>
    <row r="25" spans="1:9" x14ac:dyDescent="0.25">
      <c r="A25" s="105"/>
      <c r="B25" s="105"/>
      <c r="C25" s="105"/>
      <c r="D25" s="105"/>
      <c r="E25" s="73">
        <v>24</v>
      </c>
      <c r="G25" s="475"/>
    </row>
    <row r="26" spans="1:9" x14ac:dyDescent="0.25">
      <c r="A26" s="105"/>
      <c r="B26" s="105"/>
      <c r="C26" s="105"/>
      <c r="D26" s="105"/>
      <c r="E26" s="73">
        <v>25</v>
      </c>
      <c r="G26" s="476"/>
    </row>
    <row r="27" spans="1:9" x14ac:dyDescent="0.25">
      <c r="A27" s="105"/>
      <c r="B27" s="105"/>
      <c r="C27" s="105"/>
      <c r="D27" s="105"/>
      <c r="E27" s="73">
        <v>26</v>
      </c>
      <c r="G27" s="476"/>
    </row>
    <row r="28" spans="1:9" x14ac:dyDescent="0.25">
      <c r="A28" s="105"/>
      <c r="B28" s="105"/>
      <c r="C28" s="105"/>
      <c r="D28" s="105"/>
      <c r="E28" s="73">
        <v>27</v>
      </c>
      <c r="G28" s="476"/>
    </row>
    <row r="29" spans="1:9" x14ac:dyDescent="0.25">
      <c r="A29" s="105"/>
      <c r="B29" s="105"/>
      <c r="C29" s="105"/>
      <c r="D29" s="105"/>
      <c r="E29" s="73">
        <v>28</v>
      </c>
      <c r="G29" s="476"/>
    </row>
    <row r="30" spans="1:9" x14ac:dyDescent="0.25">
      <c r="A30" s="105"/>
      <c r="B30" s="105"/>
      <c r="C30" s="105"/>
      <c r="D30" s="105"/>
      <c r="E30" s="73">
        <v>29</v>
      </c>
      <c r="G30" s="476"/>
    </row>
    <row r="31" spans="1:9" x14ac:dyDescent="0.25">
      <c r="A31" s="105"/>
      <c r="B31" s="105"/>
      <c r="C31" s="105"/>
      <c r="D31" s="105"/>
      <c r="E31" s="73">
        <v>30</v>
      </c>
      <c r="G31" s="476"/>
    </row>
    <row r="32" spans="1:9" x14ac:dyDescent="0.25">
      <c r="A32" s="105"/>
      <c r="B32" s="105"/>
      <c r="C32" s="105"/>
      <c r="D32" s="105"/>
      <c r="E32" s="73">
        <v>31</v>
      </c>
      <c r="G32" s="476"/>
    </row>
    <row r="33" spans="1:7" x14ac:dyDescent="0.25">
      <c r="A33" s="105"/>
      <c r="B33" s="105"/>
      <c r="C33" s="105"/>
      <c r="D33" s="105"/>
      <c r="E33" s="73">
        <v>32</v>
      </c>
      <c r="G33" s="476"/>
    </row>
    <row r="34" spans="1:7" x14ac:dyDescent="0.25">
      <c r="A34" s="105"/>
      <c r="B34" s="105"/>
      <c r="C34" s="105"/>
      <c r="D34" s="105"/>
      <c r="E34" s="73">
        <v>33</v>
      </c>
      <c r="G34" s="476"/>
    </row>
    <row r="35" spans="1:7" x14ac:dyDescent="0.25">
      <c r="A35" s="105"/>
      <c r="B35" s="105"/>
      <c r="C35" s="105"/>
      <c r="D35" s="105"/>
      <c r="E35" s="73">
        <v>34</v>
      </c>
      <c r="G35" s="476"/>
    </row>
    <row r="36" spans="1:7" x14ac:dyDescent="0.25">
      <c r="A36" s="105"/>
      <c r="B36" s="105"/>
      <c r="C36" s="105"/>
      <c r="D36" s="105"/>
      <c r="E36" s="73">
        <v>35</v>
      </c>
      <c r="G36" s="476"/>
    </row>
    <row r="37" spans="1:7" x14ac:dyDescent="0.25">
      <c r="A37" s="105"/>
      <c r="B37" s="105"/>
      <c r="C37" s="105"/>
      <c r="D37" s="105"/>
      <c r="E37" s="73">
        <v>36</v>
      </c>
      <c r="G37" s="476"/>
    </row>
    <row r="38" spans="1:7" x14ac:dyDescent="0.25">
      <c r="A38" s="105"/>
      <c r="B38" s="105"/>
      <c r="C38" s="105"/>
      <c r="D38" s="105"/>
      <c r="E38" s="73">
        <v>37</v>
      </c>
      <c r="G38" s="476"/>
    </row>
    <row r="39" spans="1:7" x14ac:dyDescent="0.25">
      <c r="A39" s="105"/>
      <c r="B39" s="105"/>
      <c r="C39" s="105"/>
      <c r="D39" s="105"/>
      <c r="E39" s="73">
        <v>38</v>
      </c>
      <c r="G39" s="476"/>
    </row>
    <row r="40" spans="1:7" x14ac:dyDescent="0.25">
      <c r="A40" s="105"/>
      <c r="B40" s="105"/>
      <c r="C40" s="105"/>
      <c r="D40" s="105"/>
      <c r="E40" s="73">
        <v>39</v>
      </c>
      <c r="G40" s="476"/>
    </row>
    <row r="41" spans="1:7" x14ac:dyDescent="0.25">
      <c r="A41" s="105"/>
      <c r="B41" s="105"/>
      <c r="C41" s="105"/>
      <c r="D41" s="105"/>
      <c r="E41" s="73">
        <v>40</v>
      </c>
      <c r="G41" s="476"/>
    </row>
    <row r="42" spans="1:7" x14ac:dyDescent="0.25">
      <c r="A42" s="105"/>
      <c r="B42" s="105"/>
      <c r="C42" s="105"/>
      <c r="D42" s="105"/>
      <c r="E42" s="73">
        <v>41</v>
      </c>
      <c r="G42" s="476"/>
    </row>
    <row r="43" spans="1:7" x14ac:dyDescent="0.25">
      <c r="A43" s="105"/>
      <c r="B43" s="105"/>
      <c r="C43" s="105"/>
      <c r="D43" s="105"/>
      <c r="E43" s="73">
        <v>42</v>
      </c>
      <c r="G43" s="476"/>
    </row>
    <row r="44" spans="1:7" x14ac:dyDescent="0.25">
      <c r="A44" s="105"/>
      <c r="B44" s="105"/>
      <c r="C44" s="105"/>
      <c r="D44" s="105"/>
      <c r="E44" s="73">
        <v>43</v>
      </c>
      <c r="G44" s="476"/>
    </row>
    <row r="45" spans="1:7" x14ac:dyDescent="0.25">
      <c r="A45" s="105"/>
      <c r="B45" s="105"/>
      <c r="C45" s="105"/>
      <c r="D45" s="105"/>
      <c r="E45" s="73">
        <v>44</v>
      </c>
      <c r="G45" s="476"/>
    </row>
    <row r="46" spans="1:7" x14ac:dyDescent="0.25">
      <c r="A46" s="105"/>
      <c r="B46" s="105"/>
      <c r="C46" s="105"/>
      <c r="D46" s="105"/>
      <c r="E46" s="73">
        <v>45</v>
      </c>
      <c r="G46" s="476"/>
    </row>
    <row r="47" spans="1:7" x14ac:dyDescent="0.25">
      <c r="A47" s="105"/>
      <c r="B47" s="105"/>
      <c r="C47" s="105"/>
      <c r="D47" s="105"/>
      <c r="E47" s="73">
        <v>46</v>
      </c>
      <c r="G47" s="476"/>
    </row>
    <row r="48" spans="1:7" x14ac:dyDescent="0.25">
      <c r="A48" s="105"/>
      <c r="B48" s="105"/>
      <c r="C48" s="105"/>
      <c r="D48" s="105"/>
      <c r="E48" s="73">
        <v>47</v>
      </c>
      <c r="G48" s="476"/>
    </row>
    <row r="49" spans="1:7" x14ac:dyDescent="0.25">
      <c r="A49" s="105"/>
      <c r="B49" s="105"/>
      <c r="C49" s="105"/>
      <c r="D49" s="105"/>
      <c r="E49" s="73">
        <v>48</v>
      </c>
      <c r="G49" s="476"/>
    </row>
    <row r="50" spans="1:7" x14ac:dyDescent="0.25">
      <c r="A50" s="105"/>
      <c r="B50" s="105"/>
      <c r="C50" s="105"/>
      <c r="D50" s="105"/>
      <c r="E50" s="73">
        <v>49</v>
      </c>
      <c r="G50" s="476"/>
    </row>
    <row r="51" spans="1:7" x14ac:dyDescent="0.25">
      <c r="A51" s="105"/>
      <c r="B51" s="105"/>
      <c r="C51" s="105"/>
      <c r="D51" s="105"/>
      <c r="E51" s="73">
        <v>50</v>
      </c>
    </row>
    <row r="52" spans="1:7" x14ac:dyDescent="0.25">
      <c r="A52" s="105"/>
      <c r="B52" s="105"/>
      <c r="C52" s="105"/>
      <c r="D52" s="105"/>
      <c r="E52" s="73">
        <v>51</v>
      </c>
    </row>
    <row r="53" spans="1:7" x14ac:dyDescent="0.25">
      <c r="A53" s="105"/>
      <c r="B53" s="105"/>
      <c r="C53" s="105"/>
      <c r="D53" s="105"/>
      <c r="E53" s="73">
        <v>52</v>
      </c>
    </row>
    <row r="54" spans="1:7" x14ac:dyDescent="0.25">
      <c r="A54" s="105"/>
      <c r="B54" s="105"/>
      <c r="C54" s="105"/>
      <c r="D54" s="105"/>
      <c r="E54" s="73">
        <v>53</v>
      </c>
    </row>
    <row r="55" spans="1:7" x14ac:dyDescent="0.25">
      <c r="A55" s="105"/>
      <c r="B55" s="105"/>
      <c r="C55" s="105"/>
      <c r="D55" s="105"/>
      <c r="E55" s="73">
        <v>54</v>
      </c>
    </row>
    <row r="56" spans="1:7" x14ac:dyDescent="0.25">
      <c r="A56" s="105"/>
      <c r="B56" s="105"/>
      <c r="C56" s="105"/>
      <c r="D56" s="105"/>
      <c r="E56" s="73">
        <v>55</v>
      </c>
    </row>
    <row r="57" spans="1:7" x14ac:dyDescent="0.25">
      <c r="A57" s="105"/>
      <c r="B57" s="105"/>
      <c r="C57" s="105"/>
      <c r="D57" s="105"/>
      <c r="E57" s="73">
        <v>56</v>
      </c>
    </row>
    <row r="58" spans="1:7" x14ac:dyDescent="0.25">
      <c r="A58" s="105"/>
      <c r="B58" s="105"/>
      <c r="C58" s="105"/>
      <c r="D58" s="105"/>
      <c r="E58" s="73">
        <v>57</v>
      </c>
    </row>
    <row r="59" spans="1:7" x14ac:dyDescent="0.25">
      <c r="A59" s="105"/>
      <c r="B59" s="105"/>
      <c r="C59" s="105"/>
      <c r="D59" s="105"/>
      <c r="E59" s="73">
        <v>58</v>
      </c>
    </row>
    <row r="60" spans="1:7" x14ac:dyDescent="0.25">
      <c r="A60" s="105"/>
      <c r="B60" s="105"/>
      <c r="C60" s="105"/>
      <c r="D60" s="105"/>
      <c r="E60" s="73">
        <v>59</v>
      </c>
    </row>
    <row r="61" spans="1:7" x14ac:dyDescent="0.25">
      <c r="A61" s="105"/>
      <c r="B61" s="105"/>
      <c r="C61" s="105"/>
      <c r="D61" s="105"/>
      <c r="E61" s="73">
        <v>60</v>
      </c>
    </row>
    <row r="62" spans="1:7" x14ac:dyDescent="0.25">
      <c r="A62" s="105"/>
      <c r="B62" s="105"/>
      <c r="C62" s="105"/>
      <c r="D62" s="105"/>
      <c r="E62" s="73">
        <v>61</v>
      </c>
    </row>
    <row r="63" spans="1:7" x14ac:dyDescent="0.25">
      <c r="A63" s="105"/>
      <c r="B63" s="105"/>
      <c r="C63" s="105"/>
      <c r="D63" s="105"/>
      <c r="E63" s="73">
        <v>62</v>
      </c>
    </row>
    <row r="64" spans="1:7" x14ac:dyDescent="0.25">
      <c r="A64" s="105"/>
      <c r="B64" s="105"/>
      <c r="C64" s="105"/>
      <c r="D64" s="105"/>
      <c r="E64" s="73">
        <v>63</v>
      </c>
    </row>
    <row r="65" spans="1:5" x14ac:dyDescent="0.25">
      <c r="A65" s="105"/>
      <c r="B65" s="105"/>
      <c r="C65" s="105"/>
      <c r="D65" s="105"/>
      <c r="E65" s="73">
        <v>64</v>
      </c>
    </row>
    <row r="66" spans="1:5" x14ac:dyDescent="0.25">
      <c r="A66" s="105"/>
      <c r="B66" s="105"/>
      <c r="C66" s="105"/>
      <c r="D66" s="105"/>
      <c r="E66" s="73">
        <v>65</v>
      </c>
    </row>
    <row r="67" spans="1:5" x14ac:dyDescent="0.25">
      <c r="A67" s="105"/>
      <c r="B67" s="105"/>
      <c r="C67" s="105"/>
      <c r="D67" s="105"/>
      <c r="E67" s="73">
        <v>66</v>
      </c>
    </row>
    <row r="68" spans="1:5" x14ac:dyDescent="0.25">
      <c r="A68" s="105"/>
      <c r="B68" s="105"/>
      <c r="C68" s="105"/>
      <c r="D68" s="105"/>
      <c r="E68" s="73">
        <v>67</v>
      </c>
    </row>
    <row r="69" spans="1:5" x14ac:dyDescent="0.25">
      <c r="A69" s="105"/>
      <c r="B69" s="105"/>
      <c r="C69" s="105"/>
      <c r="D69" s="105"/>
      <c r="E69" s="73">
        <v>68</v>
      </c>
    </row>
    <row r="70" spans="1:5" x14ac:dyDescent="0.25">
      <c r="A70" s="105"/>
      <c r="B70" s="105"/>
      <c r="C70" s="105"/>
      <c r="D70" s="105"/>
      <c r="E70" s="73">
        <v>69</v>
      </c>
    </row>
    <row r="71" spans="1:5" x14ac:dyDescent="0.25">
      <c r="A71" s="105"/>
      <c r="B71" s="105"/>
      <c r="C71" s="105"/>
      <c r="D71" s="105"/>
      <c r="E71" s="73">
        <v>70</v>
      </c>
    </row>
    <row r="72" spans="1:5" x14ac:dyDescent="0.25">
      <c r="A72" s="105"/>
      <c r="B72" s="105"/>
      <c r="C72" s="105"/>
      <c r="D72" s="105"/>
      <c r="E72" s="73">
        <v>71</v>
      </c>
    </row>
    <row r="73" spans="1:5" x14ac:dyDescent="0.25">
      <c r="A73" s="105"/>
      <c r="B73" s="105"/>
      <c r="C73" s="105"/>
      <c r="D73" s="105"/>
      <c r="E73" s="73">
        <v>72</v>
      </c>
    </row>
    <row r="74" spans="1:5" x14ac:dyDescent="0.25">
      <c r="A74" s="105"/>
      <c r="B74" s="105"/>
      <c r="C74" s="105"/>
      <c r="D74" s="105"/>
      <c r="E74" s="73">
        <v>73</v>
      </c>
    </row>
    <row r="75" spans="1:5" x14ac:dyDescent="0.25">
      <c r="A75" s="105"/>
      <c r="B75" s="105"/>
      <c r="C75" s="105"/>
      <c r="D75" s="105"/>
      <c r="E75" s="73">
        <v>74</v>
      </c>
    </row>
    <row r="76" spans="1:5" x14ac:dyDescent="0.25">
      <c r="A76" s="105"/>
      <c r="B76" s="105"/>
      <c r="C76" s="105"/>
      <c r="D76" s="105"/>
      <c r="E76" s="73">
        <v>75</v>
      </c>
    </row>
    <row r="77" spans="1:5" x14ac:dyDescent="0.25">
      <c r="A77" s="105"/>
      <c r="B77" s="105"/>
      <c r="C77" s="105"/>
      <c r="D77" s="105"/>
      <c r="E77" s="73">
        <v>76</v>
      </c>
    </row>
    <row r="78" spans="1:5" x14ac:dyDescent="0.25">
      <c r="A78" s="105"/>
      <c r="B78" s="105"/>
      <c r="C78" s="105"/>
      <c r="D78" s="105"/>
      <c r="E78" s="73">
        <v>77</v>
      </c>
    </row>
    <row r="79" spans="1:5" x14ac:dyDescent="0.25">
      <c r="A79" s="105"/>
      <c r="B79" s="105"/>
      <c r="C79" s="105"/>
      <c r="D79" s="105"/>
      <c r="E79" s="73">
        <v>78</v>
      </c>
    </row>
    <row r="80" spans="1:5" x14ac:dyDescent="0.25">
      <c r="A80" s="105"/>
      <c r="B80" s="105"/>
      <c r="C80" s="105"/>
      <c r="D80" s="105"/>
      <c r="E80" s="73">
        <v>79</v>
      </c>
    </row>
    <row r="81" spans="1:5" x14ac:dyDescent="0.25">
      <c r="A81" s="105"/>
      <c r="B81" s="105"/>
      <c r="C81" s="105"/>
      <c r="D81" s="105"/>
      <c r="E81" s="73">
        <v>80</v>
      </c>
    </row>
    <row r="82" spans="1:5" x14ac:dyDescent="0.25">
      <c r="A82" s="105"/>
      <c r="B82" s="105"/>
      <c r="C82" s="105"/>
      <c r="D82" s="105"/>
      <c r="E82" s="73">
        <v>81</v>
      </c>
    </row>
    <row r="83" spans="1:5" x14ac:dyDescent="0.25">
      <c r="A83" s="105"/>
      <c r="B83" s="105"/>
      <c r="C83" s="105"/>
      <c r="D83" s="105"/>
      <c r="E83" s="73">
        <v>82</v>
      </c>
    </row>
    <row r="84" spans="1:5" x14ac:dyDescent="0.25">
      <c r="A84" s="105"/>
      <c r="B84" s="105"/>
      <c r="C84" s="105"/>
      <c r="D84" s="105"/>
      <c r="E84" s="73">
        <v>83</v>
      </c>
    </row>
    <row r="85" spans="1:5" x14ac:dyDescent="0.25">
      <c r="A85" s="105"/>
      <c r="B85" s="105"/>
      <c r="C85" s="105"/>
      <c r="D85" s="105"/>
      <c r="E85" s="73">
        <v>84</v>
      </c>
    </row>
    <row r="86" spans="1:5" x14ac:dyDescent="0.25">
      <c r="A86" s="105"/>
      <c r="B86" s="105"/>
      <c r="C86" s="105"/>
      <c r="D86" s="105"/>
      <c r="E86" s="73">
        <v>85</v>
      </c>
    </row>
    <row r="87" spans="1:5" x14ac:dyDescent="0.25">
      <c r="A87" s="105"/>
      <c r="B87" s="105"/>
      <c r="C87" s="105"/>
      <c r="D87" s="105"/>
      <c r="E87" s="73">
        <v>86</v>
      </c>
    </row>
    <row r="88" spans="1:5" x14ac:dyDescent="0.25">
      <c r="A88" s="105"/>
      <c r="B88" s="105"/>
      <c r="C88" s="105"/>
      <c r="D88" s="105"/>
      <c r="E88" s="73">
        <v>87</v>
      </c>
    </row>
    <row r="89" spans="1:5" x14ac:dyDescent="0.25">
      <c r="A89" s="105"/>
      <c r="B89" s="105"/>
      <c r="C89" s="105"/>
      <c r="D89" s="105"/>
      <c r="E89" s="73">
        <v>88</v>
      </c>
    </row>
    <row r="90" spans="1:5" x14ac:dyDescent="0.25">
      <c r="A90" s="105"/>
      <c r="B90" s="105"/>
      <c r="C90" s="105"/>
      <c r="D90" s="105"/>
      <c r="E90" s="73">
        <v>89</v>
      </c>
    </row>
    <row r="91" spans="1:5" x14ac:dyDescent="0.25">
      <c r="A91" s="105"/>
      <c r="B91" s="105"/>
      <c r="C91" s="105"/>
      <c r="D91" s="105"/>
      <c r="E91" s="73">
        <v>90</v>
      </c>
    </row>
    <row r="92" spans="1:5" x14ac:dyDescent="0.25">
      <c r="A92" s="105"/>
      <c r="B92" s="105"/>
      <c r="C92" s="105"/>
      <c r="D92" s="105"/>
      <c r="E92" s="73">
        <v>91</v>
      </c>
    </row>
    <row r="93" spans="1:5" x14ac:dyDescent="0.25">
      <c r="A93" s="105"/>
      <c r="B93" s="105"/>
      <c r="C93" s="105"/>
      <c r="D93" s="105"/>
      <c r="E93" s="73">
        <v>92</v>
      </c>
    </row>
    <row r="94" spans="1:5" x14ac:dyDescent="0.25">
      <c r="A94" s="105"/>
      <c r="B94" s="105"/>
      <c r="C94" s="105"/>
      <c r="D94" s="105"/>
      <c r="E94" s="73">
        <v>93</v>
      </c>
    </row>
    <row r="95" spans="1:5" x14ac:dyDescent="0.25">
      <c r="A95" s="105"/>
      <c r="B95" s="105"/>
      <c r="C95" s="105"/>
      <c r="D95" s="105"/>
      <c r="E95" s="73">
        <v>94</v>
      </c>
    </row>
    <row r="96" spans="1:5" x14ac:dyDescent="0.25">
      <c r="A96" s="105"/>
      <c r="B96" s="105"/>
      <c r="C96" s="105"/>
      <c r="D96" s="105"/>
      <c r="E96" s="73">
        <v>95</v>
      </c>
    </row>
    <row r="97" spans="1:5" x14ac:dyDescent="0.25">
      <c r="A97" s="105"/>
      <c r="B97" s="105"/>
      <c r="C97" s="105"/>
      <c r="D97" s="105"/>
      <c r="E97" s="73">
        <v>96</v>
      </c>
    </row>
    <row r="98" spans="1:5" x14ac:dyDescent="0.25">
      <c r="A98" s="105"/>
      <c r="B98" s="105"/>
      <c r="C98" s="105"/>
      <c r="D98" s="105"/>
      <c r="E98" s="73">
        <v>97</v>
      </c>
    </row>
    <row r="99" spans="1:5" x14ac:dyDescent="0.25">
      <c r="A99" s="105"/>
      <c r="B99" s="105"/>
      <c r="C99" s="105"/>
      <c r="D99" s="105"/>
      <c r="E99" s="73">
        <v>98</v>
      </c>
    </row>
    <row r="100" spans="1:5" x14ac:dyDescent="0.25">
      <c r="A100" s="105"/>
      <c r="B100" s="105"/>
      <c r="C100" s="105"/>
      <c r="D100" s="105"/>
      <c r="E100" s="73">
        <v>99</v>
      </c>
    </row>
    <row r="101" spans="1:5" x14ac:dyDescent="0.25">
      <c r="A101" s="105"/>
      <c r="B101" s="105"/>
      <c r="C101" s="105"/>
      <c r="D101" s="105"/>
      <c r="E101" s="73">
        <v>100</v>
      </c>
    </row>
    <row r="102" spans="1:5" x14ac:dyDescent="0.25">
      <c r="A102" s="105"/>
      <c r="B102" s="105"/>
      <c r="C102" s="105"/>
      <c r="D102" s="105"/>
      <c r="E102" s="73">
        <v>101</v>
      </c>
    </row>
    <row r="103" spans="1:5" x14ac:dyDescent="0.25">
      <c r="A103" s="105"/>
      <c r="B103" s="105"/>
      <c r="C103" s="105"/>
      <c r="D103" s="105"/>
      <c r="E103" s="73">
        <v>102</v>
      </c>
    </row>
    <row r="104" spans="1:5" x14ac:dyDescent="0.25">
      <c r="A104" s="105"/>
      <c r="B104" s="105"/>
      <c r="C104" s="105"/>
      <c r="D104" s="105"/>
      <c r="E104" s="73">
        <v>103</v>
      </c>
    </row>
    <row r="105" spans="1:5" x14ac:dyDescent="0.25">
      <c r="A105" s="105"/>
      <c r="B105" s="105"/>
      <c r="C105" s="105"/>
      <c r="D105" s="105"/>
      <c r="E105" s="73">
        <v>104</v>
      </c>
    </row>
    <row r="106" spans="1:5" x14ac:dyDescent="0.25">
      <c r="A106" s="105"/>
      <c r="B106" s="105"/>
      <c r="C106" s="105"/>
      <c r="D106" s="105"/>
      <c r="E106" s="73">
        <v>105</v>
      </c>
    </row>
    <row r="107" spans="1:5" x14ac:dyDescent="0.25">
      <c r="A107" s="105"/>
      <c r="B107" s="105"/>
      <c r="C107" s="105"/>
      <c r="D107" s="105"/>
      <c r="E107" s="73">
        <v>106</v>
      </c>
    </row>
    <row r="108" spans="1:5" x14ac:dyDescent="0.25">
      <c r="A108" s="105"/>
      <c r="B108" s="105"/>
      <c r="C108" s="105"/>
      <c r="D108" s="105"/>
      <c r="E108" s="73">
        <v>107</v>
      </c>
    </row>
    <row r="109" spans="1:5" x14ac:dyDescent="0.25">
      <c r="A109" s="105"/>
      <c r="B109" s="105"/>
      <c r="C109" s="105"/>
      <c r="D109" s="105"/>
      <c r="E109" s="73">
        <v>108</v>
      </c>
    </row>
    <row r="110" spans="1:5" x14ac:dyDescent="0.25">
      <c r="A110" s="105"/>
      <c r="B110" s="105"/>
      <c r="C110" s="105"/>
      <c r="D110" s="105"/>
      <c r="E110" s="73">
        <v>109</v>
      </c>
    </row>
    <row r="111" spans="1:5" x14ac:dyDescent="0.25">
      <c r="A111" s="105"/>
      <c r="B111" s="105"/>
      <c r="C111" s="105"/>
      <c r="D111" s="105"/>
      <c r="E111" s="73">
        <v>110</v>
      </c>
    </row>
    <row r="112" spans="1:5" x14ac:dyDescent="0.25">
      <c r="A112" s="105"/>
      <c r="B112" s="105"/>
      <c r="C112" s="105"/>
      <c r="D112" s="105"/>
      <c r="E112" s="73">
        <v>111</v>
      </c>
    </row>
    <row r="113" spans="1:5" x14ac:dyDescent="0.25">
      <c r="A113" s="105"/>
      <c r="B113" s="105"/>
      <c r="C113" s="105"/>
      <c r="D113" s="105"/>
      <c r="E113" s="73">
        <v>112</v>
      </c>
    </row>
    <row r="114" spans="1:5" x14ac:dyDescent="0.25">
      <c r="A114" s="105"/>
      <c r="B114" s="105"/>
      <c r="C114" s="105"/>
      <c r="D114" s="105"/>
      <c r="E114" s="73">
        <v>113</v>
      </c>
    </row>
    <row r="115" spans="1:5" x14ac:dyDescent="0.25">
      <c r="A115" s="105"/>
      <c r="B115" s="105"/>
      <c r="C115" s="105"/>
      <c r="D115" s="105"/>
      <c r="E115" s="73">
        <v>114</v>
      </c>
    </row>
    <row r="116" spans="1:5" x14ac:dyDescent="0.25">
      <c r="A116" s="105"/>
      <c r="B116" s="105"/>
      <c r="C116" s="105"/>
      <c r="D116" s="105"/>
      <c r="E116" s="73">
        <v>115</v>
      </c>
    </row>
    <row r="117" spans="1:5" x14ac:dyDescent="0.25">
      <c r="A117" s="105"/>
      <c r="B117" s="105"/>
      <c r="C117" s="105"/>
      <c r="D117" s="105"/>
      <c r="E117" s="73">
        <v>116</v>
      </c>
    </row>
    <row r="118" spans="1:5" x14ac:dyDescent="0.25">
      <c r="A118" s="105"/>
      <c r="B118" s="105"/>
      <c r="C118" s="105"/>
      <c r="D118" s="105"/>
      <c r="E118" s="73">
        <v>117</v>
      </c>
    </row>
    <row r="119" spans="1:5" x14ac:dyDescent="0.25">
      <c r="A119" s="105"/>
      <c r="B119" s="105"/>
      <c r="C119" s="105"/>
      <c r="D119" s="105"/>
      <c r="E119" s="73">
        <v>118</v>
      </c>
    </row>
    <row r="120" spans="1:5" x14ac:dyDescent="0.25">
      <c r="A120" s="105"/>
      <c r="B120" s="105"/>
      <c r="C120" s="105"/>
      <c r="D120" s="105"/>
      <c r="E120" s="73">
        <v>119</v>
      </c>
    </row>
    <row r="121" spans="1:5" x14ac:dyDescent="0.25">
      <c r="A121" s="105"/>
      <c r="B121" s="105"/>
      <c r="C121" s="105"/>
      <c r="D121" s="105"/>
      <c r="E121" s="73">
        <v>120</v>
      </c>
    </row>
    <row r="122" spans="1:5" x14ac:dyDescent="0.25">
      <c r="A122" s="105"/>
      <c r="B122" s="105"/>
      <c r="C122" s="105"/>
      <c r="D122" s="105"/>
      <c r="E122" s="73">
        <v>121</v>
      </c>
    </row>
    <row r="123" spans="1:5" x14ac:dyDescent="0.25">
      <c r="A123" s="105"/>
      <c r="B123" s="105"/>
      <c r="C123" s="105"/>
      <c r="D123" s="105"/>
      <c r="E123" s="73">
        <v>122</v>
      </c>
    </row>
    <row r="124" spans="1:5" x14ac:dyDescent="0.25">
      <c r="A124" s="105"/>
      <c r="B124" s="105"/>
      <c r="C124" s="105"/>
      <c r="D124" s="105"/>
      <c r="E124" s="73">
        <v>123</v>
      </c>
    </row>
    <row r="125" spans="1:5" x14ac:dyDescent="0.25">
      <c r="A125" s="105"/>
      <c r="B125" s="105"/>
      <c r="C125" s="105"/>
      <c r="D125" s="105"/>
      <c r="E125" s="73">
        <v>124</v>
      </c>
    </row>
    <row r="126" spans="1:5" x14ac:dyDescent="0.25">
      <c r="A126" s="105"/>
      <c r="B126" s="105"/>
      <c r="C126" s="105"/>
      <c r="D126" s="105"/>
      <c r="E126" s="73">
        <v>125</v>
      </c>
    </row>
    <row r="127" spans="1:5" x14ac:dyDescent="0.25">
      <c r="A127" s="105"/>
      <c r="B127" s="105"/>
      <c r="C127" s="105"/>
      <c r="D127" s="105"/>
      <c r="E127" s="73">
        <v>126</v>
      </c>
    </row>
    <row r="128" spans="1:5" x14ac:dyDescent="0.25">
      <c r="A128" s="105"/>
      <c r="B128" s="105"/>
      <c r="C128" s="105"/>
      <c r="D128" s="105"/>
      <c r="E128" s="73">
        <v>127</v>
      </c>
    </row>
    <row r="129" spans="1:5" x14ac:dyDescent="0.25">
      <c r="A129" s="105"/>
      <c r="B129" s="105"/>
      <c r="C129" s="105"/>
      <c r="D129" s="105"/>
      <c r="E129" s="73">
        <v>128</v>
      </c>
    </row>
    <row r="130" spans="1:5" x14ac:dyDescent="0.25">
      <c r="A130" s="105"/>
      <c r="B130" s="105"/>
      <c r="C130" s="105"/>
      <c r="D130" s="105"/>
      <c r="E130" s="73">
        <v>129</v>
      </c>
    </row>
    <row r="131" spans="1:5" x14ac:dyDescent="0.25">
      <c r="A131" s="105"/>
      <c r="B131" s="105"/>
      <c r="C131" s="105"/>
      <c r="D131" s="105"/>
      <c r="E131" s="73">
        <v>130</v>
      </c>
    </row>
    <row r="132" spans="1:5" x14ac:dyDescent="0.25">
      <c r="A132" s="105"/>
      <c r="B132" s="105"/>
      <c r="C132" s="105"/>
      <c r="D132" s="105"/>
      <c r="E132" s="73">
        <v>131</v>
      </c>
    </row>
    <row r="133" spans="1:5" x14ac:dyDescent="0.25">
      <c r="A133" s="105"/>
      <c r="B133" s="105"/>
      <c r="C133" s="105"/>
      <c r="D133" s="105"/>
      <c r="E133" s="73">
        <v>132</v>
      </c>
    </row>
    <row r="134" spans="1:5" x14ac:dyDescent="0.25">
      <c r="A134" s="105"/>
      <c r="B134" s="105"/>
      <c r="C134" s="105"/>
      <c r="D134" s="105"/>
      <c r="E134" s="73">
        <v>133</v>
      </c>
    </row>
    <row r="135" spans="1:5" x14ac:dyDescent="0.25">
      <c r="A135" s="105"/>
      <c r="B135" s="105"/>
      <c r="C135" s="105"/>
      <c r="D135" s="105"/>
      <c r="E135" s="73">
        <v>134</v>
      </c>
    </row>
    <row r="136" spans="1:5" x14ac:dyDescent="0.25">
      <c r="A136" s="105"/>
      <c r="B136" s="105"/>
      <c r="C136" s="105"/>
      <c r="D136" s="105"/>
      <c r="E136" s="73">
        <v>135</v>
      </c>
    </row>
    <row r="137" spans="1:5" x14ac:dyDescent="0.25">
      <c r="A137" s="105"/>
      <c r="B137" s="105"/>
      <c r="C137" s="105"/>
      <c r="D137" s="105"/>
      <c r="E137" s="73">
        <v>136</v>
      </c>
    </row>
    <row r="138" spans="1:5" x14ac:dyDescent="0.25">
      <c r="A138" s="105"/>
      <c r="B138" s="105"/>
      <c r="C138" s="105"/>
      <c r="D138" s="105"/>
      <c r="E138" s="73">
        <v>137</v>
      </c>
    </row>
    <row r="139" spans="1:5" x14ac:dyDescent="0.25">
      <c r="A139" s="105"/>
      <c r="B139" s="105"/>
      <c r="C139" s="105"/>
      <c r="D139" s="105"/>
      <c r="E139" s="73">
        <v>138</v>
      </c>
    </row>
    <row r="140" spans="1:5" x14ac:dyDescent="0.25">
      <c r="A140" s="105"/>
      <c r="B140" s="105"/>
      <c r="C140" s="105"/>
      <c r="D140" s="105"/>
      <c r="E140" s="73">
        <v>139</v>
      </c>
    </row>
    <row r="141" spans="1:5" x14ac:dyDescent="0.25">
      <c r="A141" s="105"/>
      <c r="B141" s="105"/>
      <c r="C141" s="105"/>
      <c r="D141" s="105"/>
      <c r="E141" s="73">
        <v>140</v>
      </c>
    </row>
    <row r="142" spans="1:5" x14ac:dyDescent="0.25">
      <c r="A142" s="105"/>
      <c r="B142" s="105"/>
      <c r="C142" s="105"/>
      <c r="D142" s="105"/>
      <c r="E142" s="73">
        <v>141</v>
      </c>
    </row>
    <row r="143" spans="1:5" x14ac:dyDescent="0.25">
      <c r="A143" s="105"/>
      <c r="B143" s="105"/>
      <c r="C143" s="105"/>
      <c r="D143" s="105"/>
      <c r="E143" s="73">
        <v>142</v>
      </c>
    </row>
    <row r="144" spans="1:5" x14ac:dyDescent="0.25">
      <c r="A144" s="105"/>
      <c r="B144" s="105"/>
      <c r="C144" s="105"/>
      <c r="D144" s="105"/>
      <c r="E144" s="73">
        <v>143</v>
      </c>
    </row>
    <row r="145" spans="1:5" x14ac:dyDescent="0.25">
      <c r="A145" s="105"/>
      <c r="B145" s="105"/>
      <c r="C145" s="105"/>
      <c r="D145" s="105"/>
      <c r="E145" s="73">
        <v>144</v>
      </c>
    </row>
    <row r="146" spans="1:5" x14ac:dyDescent="0.25">
      <c r="A146" s="105"/>
      <c r="B146" s="105"/>
      <c r="C146" s="105"/>
      <c r="D146" s="105"/>
      <c r="E146" s="73">
        <v>145</v>
      </c>
    </row>
    <row r="147" spans="1:5" x14ac:dyDescent="0.25">
      <c r="A147" s="105"/>
      <c r="B147" s="105"/>
      <c r="C147" s="105"/>
      <c r="D147" s="105"/>
      <c r="E147" s="73">
        <v>146</v>
      </c>
    </row>
    <row r="148" spans="1:5" x14ac:dyDescent="0.25">
      <c r="A148" s="105"/>
      <c r="B148" s="105"/>
      <c r="C148" s="105"/>
      <c r="D148" s="105"/>
      <c r="E148" s="73">
        <v>147</v>
      </c>
    </row>
    <row r="149" spans="1:5" x14ac:dyDescent="0.25">
      <c r="A149" s="105"/>
      <c r="B149" s="105"/>
      <c r="C149" s="105"/>
      <c r="D149" s="105"/>
      <c r="E149" s="73">
        <v>148</v>
      </c>
    </row>
    <row r="150" spans="1:5" x14ac:dyDescent="0.25">
      <c r="A150" s="105"/>
      <c r="B150" s="105"/>
      <c r="C150" s="105"/>
      <c r="D150" s="105"/>
      <c r="E150" s="73">
        <v>149</v>
      </c>
    </row>
    <row r="151" spans="1:5" x14ac:dyDescent="0.25">
      <c r="A151" s="105"/>
      <c r="B151" s="105"/>
      <c r="C151" s="105"/>
      <c r="D151" s="105"/>
      <c r="E151" s="73">
        <v>150</v>
      </c>
    </row>
    <row r="152" spans="1:5" x14ac:dyDescent="0.25">
      <c r="A152" s="105"/>
      <c r="B152" s="105"/>
      <c r="C152" s="105"/>
      <c r="D152" s="105"/>
      <c r="E152" s="73">
        <v>151</v>
      </c>
    </row>
    <row r="153" spans="1:5" x14ac:dyDescent="0.25">
      <c r="A153" s="105"/>
      <c r="B153" s="105"/>
      <c r="C153" s="105"/>
      <c r="D153" s="105"/>
      <c r="E153" s="73">
        <v>152</v>
      </c>
    </row>
    <row r="154" spans="1:5" x14ac:dyDescent="0.25">
      <c r="A154" s="105"/>
      <c r="B154" s="105"/>
      <c r="C154" s="105"/>
      <c r="D154" s="105"/>
      <c r="E154" s="73">
        <v>153</v>
      </c>
    </row>
    <row r="155" spans="1:5" x14ac:dyDescent="0.25">
      <c r="A155" s="105"/>
      <c r="B155" s="105"/>
      <c r="C155" s="105"/>
      <c r="D155" s="105"/>
      <c r="E155" s="73">
        <v>154</v>
      </c>
    </row>
    <row r="156" spans="1:5" x14ac:dyDescent="0.25">
      <c r="A156" s="105"/>
      <c r="B156" s="105"/>
      <c r="C156" s="105"/>
      <c r="D156" s="105"/>
      <c r="E156" s="73">
        <v>155</v>
      </c>
    </row>
    <row r="157" spans="1:5" x14ac:dyDescent="0.25">
      <c r="A157" s="105"/>
      <c r="B157" s="105"/>
      <c r="C157" s="105"/>
      <c r="D157" s="105"/>
      <c r="E157" s="73">
        <v>156</v>
      </c>
    </row>
    <row r="158" spans="1:5" x14ac:dyDescent="0.25">
      <c r="A158" s="105"/>
      <c r="B158" s="105"/>
      <c r="C158" s="105"/>
      <c r="D158" s="105"/>
      <c r="E158" s="73">
        <v>157</v>
      </c>
    </row>
    <row r="159" spans="1:5" x14ac:dyDescent="0.25">
      <c r="A159" s="105"/>
      <c r="B159" s="105"/>
      <c r="C159" s="105"/>
      <c r="D159" s="105"/>
      <c r="E159" s="73">
        <v>158</v>
      </c>
    </row>
    <row r="160" spans="1:5" x14ac:dyDescent="0.25">
      <c r="A160" s="105"/>
      <c r="B160" s="105"/>
      <c r="C160" s="105"/>
      <c r="D160" s="105"/>
      <c r="E160" s="73">
        <v>159</v>
      </c>
    </row>
    <row r="161" spans="1:5" x14ac:dyDescent="0.25">
      <c r="A161" s="105"/>
      <c r="B161" s="105"/>
      <c r="C161" s="105"/>
      <c r="D161" s="105"/>
      <c r="E161" s="73">
        <v>160</v>
      </c>
    </row>
    <row r="162" spans="1:5" x14ac:dyDescent="0.25">
      <c r="A162" s="105"/>
      <c r="B162" s="105"/>
      <c r="C162" s="105"/>
      <c r="D162" s="105"/>
      <c r="E162" s="73">
        <v>161</v>
      </c>
    </row>
    <row r="163" spans="1:5" x14ac:dyDescent="0.25">
      <c r="A163" s="105"/>
      <c r="B163" s="105"/>
      <c r="C163" s="105"/>
      <c r="D163" s="105"/>
      <c r="E163" s="73">
        <v>162</v>
      </c>
    </row>
    <row r="164" spans="1:5" x14ac:dyDescent="0.25">
      <c r="A164" s="105"/>
      <c r="B164" s="105"/>
      <c r="C164" s="105"/>
      <c r="D164" s="105"/>
      <c r="E164" s="73">
        <v>163</v>
      </c>
    </row>
    <row r="165" spans="1:5" x14ac:dyDescent="0.25">
      <c r="A165" s="105"/>
      <c r="B165" s="105"/>
      <c r="C165" s="105"/>
      <c r="D165" s="105"/>
      <c r="E165" s="73">
        <v>164</v>
      </c>
    </row>
    <row r="166" spans="1:5" x14ac:dyDescent="0.25">
      <c r="A166" s="105"/>
      <c r="B166" s="105"/>
      <c r="C166" s="105"/>
      <c r="D166" s="105"/>
      <c r="E166" s="73">
        <v>165</v>
      </c>
    </row>
    <row r="167" spans="1:5" x14ac:dyDescent="0.25">
      <c r="A167" s="105"/>
      <c r="B167" s="105"/>
      <c r="C167" s="105"/>
      <c r="D167" s="105"/>
      <c r="E167" s="73">
        <v>166</v>
      </c>
    </row>
    <row r="168" spans="1:5" x14ac:dyDescent="0.25">
      <c r="A168" s="105"/>
      <c r="B168" s="105"/>
      <c r="C168" s="105"/>
      <c r="D168" s="105"/>
      <c r="E168" s="73">
        <v>167</v>
      </c>
    </row>
    <row r="169" spans="1:5" x14ac:dyDescent="0.25">
      <c r="A169" s="105"/>
      <c r="B169" s="105"/>
      <c r="C169" s="105"/>
      <c r="D169" s="105"/>
      <c r="E169" s="73">
        <v>168</v>
      </c>
    </row>
    <row r="170" spans="1:5" x14ac:dyDescent="0.25">
      <c r="A170" s="105"/>
      <c r="B170" s="105"/>
      <c r="C170" s="105"/>
      <c r="D170" s="105"/>
      <c r="E170" s="73">
        <v>169</v>
      </c>
    </row>
    <row r="171" spans="1:5" x14ac:dyDescent="0.25">
      <c r="A171" s="105"/>
      <c r="B171" s="105"/>
      <c r="C171" s="105"/>
      <c r="D171" s="105"/>
      <c r="E171" s="73">
        <v>170</v>
      </c>
    </row>
    <row r="172" spans="1:5" x14ac:dyDescent="0.25">
      <c r="A172" s="105"/>
      <c r="B172" s="105"/>
      <c r="C172" s="105"/>
      <c r="D172" s="105"/>
      <c r="E172" s="73">
        <v>171</v>
      </c>
    </row>
    <row r="173" spans="1:5" x14ac:dyDescent="0.25">
      <c r="A173" s="105"/>
      <c r="B173" s="105"/>
      <c r="C173" s="105"/>
      <c r="D173" s="105"/>
      <c r="E173" s="73">
        <v>172</v>
      </c>
    </row>
    <row r="174" spans="1:5" x14ac:dyDescent="0.25">
      <c r="A174" s="105"/>
      <c r="B174" s="105"/>
      <c r="C174" s="105"/>
      <c r="D174" s="105"/>
      <c r="E174" s="73">
        <v>173</v>
      </c>
    </row>
    <row r="175" spans="1:5" x14ac:dyDescent="0.25">
      <c r="A175" s="105"/>
      <c r="B175" s="105"/>
      <c r="C175" s="105"/>
      <c r="D175" s="105"/>
      <c r="E175" s="73">
        <v>174</v>
      </c>
    </row>
    <row r="176" spans="1:5" x14ac:dyDescent="0.25">
      <c r="A176" s="105"/>
      <c r="B176" s="105"/>
      <c r="C176" s="105"/>
      <c r="D176" s="105"/>
      <c r="E176" s="73">
        <v>175</v>
      </c>
    </row>
    <row r="177" spans="1:5" x14ac:dyDescent="0.25">
      <c r="A177" s="105"/>
      <c r="B177" s="105"/>
      <c r="C177" s="105"/>
      <c r="D177" s="105"/>
      <c r="E177" s="73">
        <v>176</v>
      </c>
    </row>
    <row r="178" spans="1:5" x14ac:dyDescent="0.25">
      <c r="A178" s="105"/>
      <c r="B178" s="105"/>
      <c r="C178" s="105"/>
      <c r="D178" s="105"/>
      <c r="E178" s="73">
        <v>177</v>
      </c>
    </row>
    <row r="179" spans="1:5" x14ac:dyDescent="0.25">
      <c r="A179" s="105"/>
      <c r="B179" s="105"/>
      <c r="C179" s="105"/>
      <c r="D179" s="105"/>
      <c r="E179" s="73">
        <v>178</v>
      </c>
    </row>
    <row r="180" spans="1:5" x14ac:dyDescent="0.25">
      <c r="A180" s="105"/>
      <c r="B180" s="105"/>
      <c r="C180" s="105"/>
      <c r="D180" s="105"/>
      <c r="E180" s="73">
        <v>179</v>
      </c>
    </row>
    <row r="181" spans="1:5" x14ac:dyDescent="0.25">
      <c r="A181" s="105"/>
      <c r="B181" s="105"/>
      <c r="C181" s="105"/>
      <c r="D181" s="105"/>
      <c r="E181" s="73">
        <v>180</v>
      </c>
    </row>
    <row r="182" spans="1:5" x14ac:dyDescent="0.25">
      <c r="A182" s="105"/>
      <c r="B182" s="105"/>
      <c r="C182" s="105"/>
      <c r="D182" s="105"/>
      <c r="E182" s="73">
        <v>181</v>
      </c>
    </row>
    <row r="183" spans="1:5" x14ac:dyDescent="0.25">
      <c r="A183" s="105"/>
      <c r="B183" s="105"/>
      <c r="C183" s="105"/>
      <c r="D183" s="105"/>
      <c r="E183" s="73">
        <v>182</v>
      </c>
    </row>
    <row r="184" spans="1:5" x14ac:dyDescent="0.25">
      <c r="A184" s="105"/>
      <c r="B184" s="105"/>
      <c r="C184" s="105"/>
      <c r="D184" s="105"/>
      <c r="E184" s="73">
        <v>183</v>
      </c>
    </row>
    <row r="185" spans="1:5" x14ac:dyDescent="0.25">
      <c r="A185" s="105"/>
      <c r="B185" s="105"/>
      <c r="C185" s="105"/>
      <c r="D185" s="105"/>
      <c r="E185" s="73">
        <v>184</v>
      </c>
    </row>
    <row r="186" spans="1:5" x14ac:dyDescent="0.25">
      <c r="A186" s="105"/>
      <c r="B186" s="105"/>
      <c r="C186" s="105"/>
      <c r="D186" s="105"/>
      <c r="E186" s="73">
        <v>185</v>
      </c>
    </row>
    <row r="187" spans="1:5" x14ac:dyDescent="0.25">
      <c r="A187" s="105"/>
      <c r="B187" s="105"/>
      <c r="C187" s="105"/>
      <c r="D187" s="105"/>
      <c r="E187" s="73">
        <v>186</v>
      </c>
    </row>
    <row r="188" spans="1:5" x14ac:dyDescent="0.25">
      <c r="A188" s="105"/>
      <c r="B188" s="105"/>
      <c r="C188" s="105"/>
      <c r="D188" s="105"/>
      <c r="E188" s="73">
        <v>187</v>
      </c>
    </row>
    <row r="189" spans="1:5" x14ac:dyDescent="0.25">
      <c r="A189" s="105"/>
      <c r="B189" s="105"/>
      <c r="C189" s="105"/>
      <c r="D189" s="105"/>
      <c r="E189" s="73">
        <v>188</v>
      </c>
    </row>
    <row r="190" spans="1:5" x14ac:dyDescent="0.25">
      <c r="A190" s="105"/>
      <c r="B190" s="105"/>
      <c r="C190" s="105"/>
      <c r="D190" s="105"/>
      <c r="E190" s="73">
        <v>189</v>
      </c>
    </row>
    <row r="191" spans="1:5" x14ac:dyDescent="0.25">
      <c r="A191" s="105"/>
      <c r="B191" s="105"/>
      <c r="C191" s="105"/>
      <c r="D191" s="105"/>
      <c r="E191" s="73">
        <v>190</v>
      </c>
    </row>
    <row r="192" spans="1:5" x14ac:dyDescent="0.25">
      <c r="A192" s="105"/>
      <c r="B192" s="105"/>
      <c r="C192" s="105"/>
      <c r="D192" s="105"/>
      <c r="E192" s="73">
        <v>191</v>
      </c>
    </row>
    <row r="193" spans="1:5" x14ac:dyDescent="0.25">
      <c r="A193" s="105"/>
      <c r="B193" s="105"/>
      <c r="C193" s="105"/>
      <c r="D193" s="105"/>
      <c r="E193" s="73">
        <v>192</v>
      </c>
    </row>
    <row r="194" spans="1:5" x14ac:dyDescent="0.25">
      <c r="A194" s="105"/>
      <c r="B194" s="105"/>
      <c r="C194" s="105"/>
      <c r="D194" s="105"/>
      <c r="E194" s="73">
        <v>193</v>
      </c>
    </row>
    <row r="195" spans="1:5" x14ac:dyDescent="0.25">
      <c r="A195" s="105"/>
      <c r="B195" s="105"/>
      <c r="C195" s="105"/>
      <c r="D195" s="105"/>
      <c r="E195" s="73">
        <v>194</v>
      </c>
    </row>
    <row r="196" spans="1:5" x14ac:dyDescent="0.25">
      <c r="A196" s="105"/>
      <c r="B196" s="105"/>
      <c r="C196" s="105"/>
      <c r="D196" s="105"/>
      <c r="E196" s="73">
        <v>195</v>
      </c>
    </row>
    <row r="197" spans="1:5" x14ac:dyDescent="0.25">
      <c r="A197" s="105"/>
      <c r="B197" s="105"/>
      <c r="C197" s="105"/>
      <c r="D197" s="105"/>
      <c r="E197" s="73">
        <v>196</v>
      </c>
    </row>
    <row r="198" spans="1:5" x14ac:dyDescent="0.25">
      <c r="A198" s="105"/>
      <c r="B198" s="105"/>
      <c r="C198" s="105"/>
      <c r="D198" s="105"/>
      <c r="E198" s="73">
        <v>197</v>
      </c>
    </row>
    <row r="199" spans="1:5" x14ac:dyDescent="0.25">
      <c r="A199" s="105"/>
      <c r="B199" s="105"/>
      <c r="C199" s="105"/>
      <c r="D199" s="105"/>
      <c r="E199" s="73">
        <v>198</v>
      </c>
    </row>
    <row r="200" spans="1:5" x14ac:dyDescent="0.25">
      <c r="A200" s="105"/>
      <c r="B200" s="105"/>
      <c r="C200" s="105"/>
      <c r="D200" s="105"/>
      <c r="E200" s="73">
        <v>199</v>
      </c>
    </row>
    <row r="201" spans="1:5" x14ac:dyDescent="0.25">
      <c r="A201" s="105"/>
      <c r="B201" s="105"/>
      <c r="C201" s="105"/>
      <c r="D201" s="105"/>
      <c r="E201" s="73">
        <v>200</v>
      </c>
    </row>
    <row r="202" spans="1:5" x14ac:dyDescent="0.25">
      <c r="A202" s="105"/>
      <c r="B202" s="105"/>
      <c r="C202" s="105"/>
      <c r="D202" s="105"/>
      <c r="E202" s="73">
        <v>201</v>
      </c>
    </row>
    <row r="203" spans="1:5" x14ac:dyDescent="0.25">
      <c r="A203" s="105"/>
      <c r="B203" s="105"/>
      <c r="C203" s="105"/>
      <c r="D203" s="105"/>
      <c r="E203" s="73">
        <v>202</v>
      </c>
    </row>
    <row r="204" spans="1:5" x14ac:dyDescent="0.25">
      <c r="A204" s="105"/>
      <c r="B204" s="105"/>
      <c r="C204" s="105"/>
      <c r="D204" s="105"/>
      <c r="E204" s="73">
        <v>203</v>
      </c>
    </row>
    <row r="205" spans="1:5" x14ac:dyDescent="0.25">
      <c r="A205" s="105"/>
      <c r="B205" s="105"/>
      <c r="C205" s="105"/>
      <c r="D205" s="105"/>
      <c r="E205" s="73">
        <v>204</v>
      </c>
    </row>
    <row r="206" spans="1:5" x14ac:dyDescent="0.25">
      <c r="A206" s="105"/>
      <c r="B206" s="105"/>
      <c r="C206" s="105"/>
      <c r="D206" s="105"/>
      <c r="E206" s="73">
        <v>205</v>
      </c>
    </row>
    <row r="207" spans="1:5" x14ac:dyDescent="0.25">
      <c r="A207" s="105"/>
      <c r="B207" s="105"/>
      <c r="C207" s="105"/>
      <c r="D207" s="105"/>
      <c r="E207" s="73">
        <v>206</v>
      </c>
    </row>
    <row r="208" spans="1:5" x14ac:dyDescent="0.25">
      <c r="A208" s="105"/>
      <c r="B208" s="105"/>
      <c r="C208" s="105"/>
      <c r="D208" s="105"/>
      <c r="E208" s="73">
        <v>207</v>
      </c>
    </row>
    <row r="209" spans="1:5" x14ac:dyDescent="0.25">
      <c r="A209" s="105"/>
      <c r="B209" s="105"/>
      <c r="C209" s="105"/>
      <c r="D209" s="105"/>
      <c r="E209" s="73">
        <v>208</v>
      </c>
    </row>
    <row r="210" spans="1:5" x14ac:dyDescent="0.25">
      <c r="A210" s="105"/>
      <c r="B210" s="105"/>
      <c r="C210" s="105"/>
      <c r="D210" s="105"/>
      <c r="E210" s="73">
        <v>209</v>
      </c>
    </row>
    <row r="211" spans="1:5" x14ac:dyDescent="0.25">
      <c r="A211" s="105"/>
      <c r="B211" s="105"/>
      <c r="C211" s="105"/>
      <c r="D211" s="105"/>
      <c r="E211" s="73">
        <v>210</v>
      </c>
    </row>
    <row r="212" spans="1:5" x14ac:dyDescent="0.25">
      <c r="A212" s="105"/>
      <c r="B212" s="105"/>
      <c r="C212" s="105"/>
      <c r="D212" s="105"/>
      <c r="E212" s="73">
        <v>211</v>
      </c>
    </row>
    <row r="213" spans="1:5" x14ac:dyDescent="0.25">
      <c r="A213" s="105"/>
      <c r="B213" s="105"/>
      <c r="C213" s="105"/>
      <c r="D213" s="105"/>
      <c r="E213" s="73">
        <v>212</v>
      </c>
    </row>
    <row r="214" spans="1:5" x14ac:dyDescent="0.25">
      <c r="A214" s="105"/>
      <c r="B214" s="105"/>
      <c r="C214" s="105"/>
      <c r="D214" s="105"/>
      <c r="E214" s="73">
        <v>213</v>
      </c>
    </row>
    <row r="215" spans="1:5" x14ac:dyDescent="0.25">
      <c r="A215" s="105"/>
      <c r="B215" s="105"/>
      <c r="C215" s="105"/>
      <c r="D215" s="105"/>
      <c r="E215" s="73">
        <v>214</v>
      </c>
    </row>
    <row r="216" spans="1:5" x14ac:dyDescent="0.25">
      <c r="A216" s="105"/>
      <c r="B216" s="105"/>
      <c r="C216" s="105"/>
      <c r="D216" s="105"/>
      <c r="E216" s="73">
        <v>215</v>
      </c>
    </row>
    <row r="217" spans="1:5" x14ac:dyDescent="0.25">
      <c r="A217" s="105"/>
      <c r="B217" s="105"/>
      <c r="C217" s="105"/>
      <c r="D217" s="105"/>
      <c r="E217" s="73">
        <v>216</v>
      </c>
    </row>
    <row r="218" spans="1:5" x14ac:dyDescent="0.25">
      <c r="A218" s="105"/>
      <c r="B218" s="105"/>
      <c r="C218" s="105"/>
      <c r="D218" s="105"/>
      <c r="E218" s="73">
        <v>217</v>
      </c>
    </row>
    <row r="219" spans="1:5" x14ac:dyDescent="0.25">
      <c r="A219" s="105"/>
      <c r="B219" s="105"/>
      <c r="C219" s="105"/>
      <c r="D219" s="105"/>
      <c r="E219" s="73">
        <v>218</v>
      </c>
    </row>
    <row r="220" spans="1:5" x14ac:dyDescent="0.25">
      <c r="A220" s="105"/>
      <c r="B220" s="105"/>
      <c r="C220" s="105"/>
      <c r="D220" s="105"/>
      <c r="E220" s="73">
        <v>219</v>
      </c>
    </row>
    <row r="221" spans="1:5" x14ac:dyDescent="0.25">
      <c r="A221" s="105"/>
      <c r="B221" s="105"/>
      <c r="C221" s="105"/>
      <c r="D221" s="105"/>
      <c r="E221" s="73">
        <v>220</v>
      </c>
    </row>
    <row r="222" spans="1:5" x14ac:dyDescent="0.25">
      <c r="A222" s="105"/>
      <c r="B222" s="105"/>
      <c r="C222" s="105"/>
      <c r="D222" s="105"/>
      <c r="E222" s="73">
        <v>221</v>
      </c>
    </row>
    <row r="223" spans="1:5" x14ac:dyDescent="0.25">
      <c r="A223" s="105"/>
      <c r="B223" s="105"/>
      <c r="C223" s="105"/>
      <c r="D223" s="105"/>
      <c r="E223" s="73">
        <v>222</v>
      </c>
    </row>
    <row r="224" spans="1:5" x14ac:dyDescent="0.25">
      <c r="A224" s="105"/>
      <c r="B224" s="105"/>
      <c r="C224" s="105"/>
      <c r="D224" s="105"/>
      <c r="E224" s="73">
        <v>223</v>
      </c>
    </row>
    <row r="225" spans="1:5" x14ac:dyDescent="0.25">
      <c r="A225" s="105"/>
      <c r="B225" s="105"/>
      <c r="C225" s="105"/>
      <c r="D225" s="105"/>
      <c r="E225" s="73">
        <v>224</v>
      </c>
    </row>
    <row r="226" spans="1:5" x14ac:dyDescent="0.25">
      <c r="A226" s="105"/>
      <c r="B226" s="105"/>
      <c r="C226" s="105"/>
      <c r="D226" s="105"/>
      <c r="E226" s="73">
        <v>225</v>
      </c>
    </row>
    <row r="227" spans="1:5" x14ac:dyDescent="0.25">
      <c r="A227" s="105"/>
      <c r="B227" s="105"/>
      <c r="C227" s="105"/>
      <c r="D227" s="105"/>
      <c r="E227" s="73">
        <v>226</v>
      </c>
    </row>
    <row r="228" spans="1:5" x14ac:dyDescent="0.25">
      <c r="A228" s="105"/>
      <c r="B228" s="105"/>
      <c r="C228" s="105"/>
      <c r="D228" s="105"/>
      <c r="E228" s="73">
        <v>227</v>
      </c>
    </row>
    <row r="229" spans="1:5" x14ac:dyDescent="0.25">
      <c r="A229" s="105"/>
      <c r="B229" s="105"/>
      <c r="C229" s="105"/>
      <c r="D229" s="105"/>
      <c r="E229" s="73">
        <v>228</v>
      </c>
    </row>
    <row r="230" spans="1:5" x14ac:dyDescent="0.25">
      <c r="A230" s="105"/>
      <c r="B230" s="105"/>
      <c r="C230" s="105"/>
      <c r="D230" s="105"/>
      <c r="E230" s="73">
        <v>229</v>
      </c>
    </row>
    <row r="231" spans="1:5" x14ac:dyDescent="0.25">
      <c r="A231" s="105"/>
      <c r="B231" s="105"/>
      <c r="C231" s="105"/>
      <c r="D231" s="105"/>
      <c r="E231" s="73">
        <v>230</v>
      </c>
    </row>
    <row r="232" spans="1:5" x14ac:dyDescent="0.25">
      <c r="A232" s="105"/>
      <c r="B232" s="105"/>
      <c r="C232" s="105"/>
      <c r="D232" s="105"/>
      <c r="E232" s="73">
        <v>231</v>
      </c>
    </row>
    <row r="233" spans="1:5" x14ac:dyDescent="0.25">
      <c r="A233" s="105"/>
      <c r="B233" s="105"/>
      <c r="C233" s="105"/>
      <c r="D233" s="105"/>
      <c r="E233" s="73">
        <v>232</v>
      </c>
    </row>
    <row r="234" spans="1:5" x14ac:dyDescent="0.25">
      <c r="A234" s="105"/>
      <c r="B234" s="105"/>
      <c r="C234" s="105"/>
      <c r="D234" s="105"/>
      <c r="E234" s="73">
        <v>233</v>
      </c>
    </row>
    <row r="235" spans="1:5" x14ac:dyDescent="0.25">
      <c r="A235" s="105"/>
      <c r="B235" s="105"/>
      <c r="C235" s="105"/>
      <c r="D235" s="105"/>
      <c r="E235" s="73">
        <v>234</v>
      </c>
    </row>
    <row r="236" spans="1:5" x14ac:dyDescent="0.25">
      <c r="A236" s="105"/>
      <c r="B236" s="105"/>
      <c r="C236" s="105"/>
      <c r="D236" s="105"/>
      <c r="E236" s="73">
        <v>235</v>
      </c>
    </row>
    <row r="237" spans="1:5" x14ac:dyDescent="0.25">
      <c r="A237" s="105"/>
      <c r="B237" s="105"/>
      <c r="C237" s="105"/>
      <c r="D237" s="105"/>
      <c r="E237" s="73">
        <v>236</v>
      </c>
    </row>
    <row r="238" spans="1:5" x14ac:dyDescent="0.25">
      <c r="A238" s="105"/>
      <c r="B238" s="105"/>
      <c r="C238" s="105"/>
      <c r="D238" s="105"/>
      <c r="E238" s="73">
        <v>237</v>
      </c>
    </row>
    <row r="239" spans="1:5" x14ac:dyDescent="0.25">
      <c r="A239" s="105"/>
      <c r="B239" s="105"/>
      <c r="C239" s="105"/>
      <c r="D239" s="105"/>
      <c r="E239" s="73">
        <v>238</v>
      </c>
    </row>
    <row r="240" spans="1:5" x14ac:dyDescent="0.25">
      <c r="A240" s="105"/>
      <c r="B240" s="105"/>
      <c r="C240" s="105"/>
      <c r="D240" s="105"/>
      <c r="E240" s="73">
        <v>239</v>
      </c>
    </row>
    <row r="241" spans="1:5" x14ac:dyDescent="0.25">
      <c r="A241" s="105"/>
      <c r="B241" s="105"/>
      <c r="C241" s="105"/>
      <c r="D241" s="105"/>
      <c r="E241" s="73">
        <v>240</v>
      </c>
    </row>
    <row r="242" spans="1:5" x14ac:dyDescent="0.25">
      <c r="A242" s="105"/>
      <c r="B242" s="105"/>
      <c r="C242" s="105"/>
      <c r="D242" s="105"/>
      <c r="E242" s="73">
        <v>241</v>
      </c>
    </row>
    <row r="243" spans="1:5" x14ac:dyDescent="0.25">
      <c r="A243" s="105"/>
      <c r="B243" s="105"/>
      <c r="C243" s="105"/>
      <c r="D243" s="105"/>
      <c r="E243" s="73">
        <v>242</v>
      </c>
    </row>
    <row r="244" spans="1:5" x14ac:dyDescent="0.25">
      <c r="A244" s="105"/>
      <c r="B244" s="105"/>
      <c r="C244" s="105"/>
      <c r="D244" s="105"/>
      <c r="E244" s="73">
        <v>243</v>
      </c>
    </row>
    <row r="245" spans="1:5" x14ac:dyDescent="0.25">
      <c r="A245" s="105"/>
      <c r="B245" s="105"/>
      <c r="C245" s="105"/>
      <c r="D245" s="105"/>
      <c r="E245" s="73">
        <v>244</v>
      </c>
    </row>
    <row r="246" spans="1:5" x14ac:dyDescent="0.25">
      <c r="A246" s="105"/>
      <c r="B246" s="105"/>
      <c r="C246" s="105"/>
      <c r="D246" s="105"/>
      <c r="E246" s="73">
        <v>245</v>
      </c>
    </row>
    <row r="247" spans="1:5" x14ac:dyDescent="0.25">
      <c r="A247" s="105"/>
      <c r="B247" s="105"/>
      <c r="C247" s="105"/>
      <c r="D247" s="105"/>
      <c r="E247" s="73">
        <v>246</v>
      </c>
    </row>
    <row r="248" spans="1:5" x14ac:dyDescent="0.25">
      <c r="A248" s="105"/>
      <c r="B248" s="105"/>
      <c r="C248" s="105"/>
      <c r="D248" s="105"/>
      <c r="E248" s="73">
        <v>247</v>
      </c>
    </row>
    <row r="249" spans="1:5" x14ac:dyDescent="0.25">
      <c r="A249" s="105"/>
      <c r="B249" s="105"/>
      <c r="C249" s="105"/>
      <c r="D249" s="105"/>
      <c r="E249" s="73">
        <v>248</v>
      </c>
    </row>
    <row r="250" spans="1:5" x14ac:dyDescent="0.25">
      <c r="A250" s="105"/>
      <c r="B250" s="105"/>
      <c r="C250" s="105"/>
      <c r="D250" s="105"/>
      <c r="E250" s="73">
        <v>249</v>
      </c>
    </row>
    <row r="251" spans="1:5" x14ac:dyDescent="0.25">
      <c r="A251" s="105"/>
      <c r="B251" s="105"/>
      <c r="C251" s="105"/>
      <c r="D251" s="105"/>
      <c r="E251" s="73">
        <v>250</v>
      </c>
    </row>
    <row r="252" spans="1:5" x14ac:dyDescent="0.25">
      <c r="A252" s="105"/>
      <c r="B252" s="105"/>
      <c r="C252" s="105"/>
      <c r="D252" s="105"/>
      <c r="E252" s="73">
        <v>251</v>
      </c>
    </row>
    <row r="253" spans="1:5" x14ac:dyDescent="0.25">
      <c r="A253" s="105"/>
      <c r="B253" s="105"/>
      <c r="C253" s="105"/>
      <c r="D253" s="105"/>
      <c r="E253" s="73">
        <v>252</v>
      </c>
    </row>
    <row r="254" spans="1:5" x14ac:dyDescent="0.25">
      <c r="A254" s="105"/>
      <c r="B254" s="105"/>
      <c r="C254" s="105"/>
      <c r="D254" s="105"/>
      <c r="E254" s="73">
        <v>253</v>
      </c>
    </row>
    <row r="255" spans="1:5" x14ac:dyDescent="0.25">
      <c r="A255" s="105"/>
      <c r="B255" s="105"/>
      <c r="C255" s="105"/>
      <c r="D255" s="105"/>
      <c r="E255" s="73">
        <v>254</v>
      </c>
    </row>
    <row r="256" spans="1:5" x14ac:dyDescent="0.25">
      <c r="A256" s="105"/>
      <c r="B256" s="105"/>
      <c r="C256" s="105"/>
      <c r="D256" s="105"/>
      <c r="E256" s="73">
        <v>255</v>
      </c>
    </row>
    <row r="257" spans="1:5" x14ac:dyDescent="0.25">
      <c r="A257" s="105"/>
      <c r="B257" s="105"/>
      <c r="C257" s="105"/>
      <c r="D257" s="105"/>
      <c r="E257" s="73">
        <v>256</v>
      </c>
    </row>
    <row r="258" spans="1:5" x14ac:dyDescent="0.25">
      <c r="A258" s="105"/>
      <c r="B258" s="105"/>
      <c r="C258" s="105"/>
      <c r="D258" s="105"/>
      <c r="E258" s="73">
        <v>257</v>
      </c>
    </row>
    <row r="259" spans="1:5" x14ac:dyDescent="0.25">
      <c r="A259" s="105"/>
      <c r="B259" s="105"/>
      <c r="C259" s="105"/>
      <c r="D259" s="105"/>
      <c r="E259" s="73">
        <v>258</v>
      </c>
    </row>
    <row r="260" spans="1:5" x14ac:dyDescent="0.25">
      <c r="A260" s="105"/>
      <c r="B260" s="105"/>
      <c r="C260" s="105"/>
      <c r="D260" s="105"/>
      <c r="E260" s="73">
        <v>259</v>
      </c>
    </row>
    <row r="261" spans="1:5" x14ac:dyDescent="0.25">
      <c r="A261" s="105"/>
      <c r="B261" s="105"/>
      <c r="C261" s="105"/>
      <c r="D261" s="105"/>
      <c r="E261" s="73">
        <v>260</v>
      </c>
    </row>
    <row r="262" spans="1:5" x14ac:dyDescent="0.25">
      <c r="A262" s="105"/>
      <c r="B262" s="105"/>
      <c r="C262" s="105"/>
      <c r="D262" s="105"/>
      <c r="E262" s="73">
        <v>261</v>
      </c>
    </row>
    <row r="263" spans="1:5" x14ac:dyDescent="0.25">
      <c r="A263" s="105"/>
      <c r="B263" s="105"/>
      <c r="C263" s="105"/>
      <c r="D263" s="105"/>
      <c r="E263" s="73">
        <v>262</v>
      </c>
    </row>
    <row r="264" spans="1:5" x14ac:dyDescent="0.25">
      <c r="A264" s="105"/>
      <c r="B264" s="105"/>
      <c r="C264" s="105"/>
      <c r="D264" s="105"/>
      <c r="E264" s="73">
        <v>263</v>
      </c>
    </row>
    <row r="265" spans="1:5" x14ac:dyDescent="0.25">
      <c r="A265" s="105"/>
      <c r="B265" s="105"/>
      <c r="C265" s="105"/>
      <c r="D265" s="105"/>
      <c r="E265" s="73">
        <v>264</v>
      </c>
    </row>
    <row r="266" spans="1:5" x14ac:dyDescent="0.25">
      <c r="A266" s="105"/>
      <c r="B266" s="105"/>
      <c r="C266" s="105"/>
      <c r="D266" s="105"/>
      <c r="E266" s="73">
        <v>265</v>
      </c>
    </row>
    <row r="267" spans="1:5" x14ac:dyDescent="0.25">
      <c r="A267" s="105"/>
      <c r="B267" s="105"/>
      <c r="C267" s="105"/>
      <c r="D267" s="105"/>
      <c r="E267" s="73">
        <v>266</v>
      </c>
    </row>
    <row r="268" spans="1:5" x14ac:dyDescent="0.25">
      <c r="A268" s="105"/>
      <c r="B268" s="105"/>
      <c r="C268" s="105"/>
      <c r="D268" s="105"/>
      <c r="E268" s="73">
        <v>267</v>
      </c>
    </row>
    <row r="269" spans="1:5" x14ac:dyDescent="0.25">
      <c r="A269" s="105"/>
      <c r="B269" s="105"/>
      <c r="C269" s="105"/>
      <c r="D269" s="105"/>
      <c r="E269" s="73">
        <v>268</v>
      </c>
    </row>
    <row r="270" spans="1:5" x14ac:dyDescent="0.25">
      <c r="A270" s="105"/>
      <c r="B270" s="105"/>
      <c r="C270" s="105"/>
      <c r="D270" s="105"/>
      <c r="E270" s="73">
        <v>269</v>
      </c>
    </row>
    <row r="271" spans="1:5" x14ac:dyDescent="0.25">
      <c r="A271" s="105"/>
      <c r="B271" s="105"/>
      <c r="C271" s="105"/>
      <c r="D271" s="105"/>
      <c r="E271" s="73">
        <v>270</v>
      </c>
    </row>
    <row r="272" spans="1:5" x14ac:dyDescent="0.25">
      <c r="A272" s="105"/>
      <c r="B272" s="105"/>
      <c r="C272" s="105"/>
      <c r="D272" s="105"/>
      <c r="E272" s="73">
        <v>271</v>
      </c>
    </row>
    <row r="273" spans="1:5" x14ac:dyDescent="0.25">
      <c r="A273" s="105"/>
      <c r="B273" s="105"/>
      <c r="C273" s="105"/>
      <c r="D273" s="105"/>
      <c r="E273" s="73">
        <v>272</v>
      </c>
    </row>
    <row r="274" spans="1:5" x14ac:dyDescent="0.25">
      <c r="A274" s="105"/>
      <c r="B274" s="105"/>
      <c r="C274" s="105"/>
      <c r="D274" s="105"/>
      <c r="E274" s="73">
        <v>273</v>
      </c>
    </row>
    <row r="275" spans="1:5" x14ac:dyDescent="0.25">
      <c r="A275" s="105"/>
      <c r="B275" s="105"/>
      <c r="C275" s="105"/>
      <c r="D275" s="105"/>
      <c r="E275" s="73">
        <v>274</v>
      </c>
    </row>
    <row r="276" spans="1:5" x14ac:dyDescent="0.25">
      <c r="A276" s="105"/>
      <c r="B276" s="105"/>
      <c r="C276" s="105"/>
      <c r="D276" s="105"/>
      <c r="E276" s="73">
        <v>275</v>
      </c>
    </row>
    <row r="277" spans="1:5" x14ac:dyDescent="0.25">
      <c r="A277" s="105"/>
      <c r="B277" s="105"/>
      <c r="C277" s="105"/>
      <c r="D277" s="105"/>
      <c r="E277" s="73">
        <v>276</v>
      </c>
    </row>
    <row r="278" spans="1:5" x14ac:dyDescent="0.25">
      <c r="A278" s="105"/>
      <c r="B278" s="105"/>
      <c r="C278" s="105"/>
      <c r="D278" s="105"/>
      <c r="E278" s="73">
        <v>277</v>
      </c>
    </row>
    <row r="279" spans="1:5" x14ac:dyDescent="0.25">
      <c r="A279" s="105"/>
      <c r="B279" s="105"/>
      <c r="C279" s="105"/>
      <c r="D279" s="105"/>
      <c r="E279" s="73">
        <v>278</v>
      </c>
    </row>
    <row r="280" spans="1:5" x14ac:dyDescent="0.25">
      <c r="A280" s="105"/>
      <c r="B280" s="105"/>
      <c r="C280" s="105"/>
      <c r="D280" s="105"/>
      <c r="E280" s="73">
        <v>279</v>
      </c>
    </row>
    <row r="281" spans="1:5" x14ac:dyDescent="0.25">
      <c r="A281" s="105"/>
      <c r="B281" s="105"/>
      <c r="C281" s="105"/>
      <c r="D281" s="105"/>
      <c r="E281" s="73">
        <v>280</v>
      </c>
    </row>
    <row r="282" spans="1:5" x14ac:dyDescent="0.25">
      <c r="A282" s="105"/>
      <c r="B282" s="105"/>
      <c r="C282" s="105"/>
      <c r="D282" s="105"/>
      <c r="E282" s="73">
        <v>281</v>
      </c>
    </row>
    <row r="283" spans="1:5" x14ac:dyDescent="0.25">
      <c r="A283" s="105"/>
      <c r="B283" s="105"/>
      <c r="C283" s="105"/>
      <c r="D283" s="105"/>
      <c r="E283" s="73">
        <v>282</v>
      </c>
    </row>
    <row r="284" spans="1:5" x14ac:dyDescent="0.25">
      <c r="A284" s="105"/>
      <c r="B284" s="105"/>
      <c r="C284" s="105"/>
      <c r="D284" s="105"/>
      <c r="E284" s="73">
        <v>283</v>
      </c>
    </row>
    <row r="285" spans="1:5" x14ac:dyDescent="0.25">
      <c r="A285" s="105"/>
      <c r="B285" s="105"/>
      <c r="C285" s="105"/>
      <c r="D285" s="105"/>
      <c r="E285" s="73">
        <v>284</v>
      </c>
    </row>
    <row r="286" spans="1:5" x14ac:dyDescent="0.25">
      <c r="A286" s="105"/>
      <c r="B286" s="105"/>
      <c r="C286" s="105"/>
      <c r="D286" s="105"/>
      <c r="E286" s="73">
        <v>285</v>
      </c>
    </row>
    <row r="287" spans="1:5" x14ac:dyDescent="0.25">
      <c r="A287" s="105"/>
      <c r="B287" s="105"/>
      <c r="C287" s="105"/>
      <c r="D287" s="105"/>
      <c r="E287" s="73">
        <v>286</v>
      </c>
    </row>
    <row r="288" spans="1:5" x14ac:dyDescent="0.25">
      <c r="A288" s="105"/>
      <c r="B288" s="105"/>
      <c r="C288" s="105"/>
      <c r="D288" s="105"/>
      <c r="E288" s="73">
        <v>287</v>
      </c>
    </row>
    <row r="289" spans="1:5" x14ac:dyDescent="0.25">
      <c r="A289" s="105"/>
      <c r="B289" s="105"/>
      <c r="C289" s="105"/>
      <c r="D289" s="105"/>
      <c r="E289" s="73">
        <v>288</v>
      </c>
    </row>
    <row r="290" spans="1:5" x14ac:dyDescent="0.25">
      <c r="A290" s="105"/>
      <c r="B290" s="105"/>
      <c r="C290" s="105"/>
      <c r="D290" s="105"/>
      <c r="E290" s="73">
        <v>289</v>
      </c>
    </row>
    <row r="291" spans="1:5" x14ac:dyDescent="0.25">
      <c r="A291" s="105"/>
      <c r="B291" s="105"/>
      <c r="C291" s="105"/>
      <c r="D291" s="105"/>
      <c r="E291" s="73">
        <v>290</v>
      </c>
    </row>
    <row r="292" spans="1:5" x14ac:dyDescent="0.25">
      <c r="A292" s="105"/>
      <c r="B292" s="105"/>
      <c r="C292" s="105"/>
      <c r="D292" s="105"/>
      <c r="E292" s="73">
        <v>291</v>
      </c>
    </row>
    <row r="293" spans="1:5" x14ac:dyDescent="0.25">
      <c r="A293" s="105"/>
      <c r="B293" s="105"/>
      <c r="C293" s="105"/>
      <c r="D293" s="105"/>
      <c r="E293" s="73">
        <v>292</v>
      </c>
    </row>
    <row r="294" spans="1:5" x14ac:dyDescent="0.25">
      <c r="A294" s="105"/>
      <c r="B294" s="105"/>
      <c r="C294" s="105"/>
      <c r="D294" s="105"/>
      <c r="E294" s="73">
        <v>293</v>
      </c>
    </row>
    <row r="295" spans="1:5" x14ac:dyDescent="0.25">
      <c r="A295" s="105"/>
      <c r="B295" s="105"/>
      <c r="C295" s="105"/>
      <c r="D295" s="105"/>
      <c r="E295" s="73">
        <v>294</v>
      </c>
    </row>
    <row r="296" spans="1:5" x14ac:dyDescent="0.25">
      <c r="A296" s="105"/>
      <c r="B296" s="105"/>
      <c r="C296" s="105"/>
      <c r="D296" s="105"/>
      <c r="E296" s="73">
        <v>295</v>
      </c>
    </row>
    <row r="297" spans="1:5" x14ac:dyDescent="0.25">
      <c r="A297" s="105"/>
      <c r="B297" s="105"/>
      <c r="C297" s="105"/>
      <c r="D297" s="105"/>
      <c r="E297" s="73">
        <v>296</v>
      </c>
    </row>
    <row r="298" spans="1:5" x14ac:dyDescent="0.25">
      <c r="A298" s="105"/>
      <c r="B298" s="105"/>
      <c r="C298" s="105"/>
      <c r="D298" s="105"/>
      <c r="E298" s="73">
        <v>297</v>
      </c>
    </row>
    <row r="299" spans="1:5" x14ac:dyDescent="0.25">
      <c r="A299" s="105"/>
      <c r="B299" s="105"/>
      <c r="C299" s="105"/>
      <c r="D299" s="105"/>
      <c r="E299" s="73">
        <v>298</v>
      </c>
    </row>
    <row r="300" spans="1:5" x14ac:dyDescent="0.25">
      <c r="A300" s="105"/>
      <c r="B300" s="105"/>
      <c r="C300" s="105"/>
      <c r="D300" s="105"/>
      <c r="E300" s="73">
        <v>299</v>
      </c>
    </row>
    <row r="301" spans="1:5" x14ac:dyDescent="0.25">
      <c r="A301" s="105"/>
      <c r="B301" s="105"/>
      <c r="C301" s="105"/>
      <c r="D301" s="105"/>
      <c r="E301" s="73">
        <v>300</v>
      </c>
    </row>
    <row r="302" spans="1:5" x14ac:dyDescent="0.25">
      <c r="A302" s="105"/>
      <c r="B302" s="105"/>
      <c r="C302" s="105"/>
      <c r="D302" s="105"/>
      <c r="E302" s="73">
        <v>301</v>
      </c>
    </row>
    <row r="303" spans="1:5" x14ac:dyDescent="0.25">
      <c r="A303" s="105"/>
      <c r="B303" s="105"/>
      <c r="C303" s="105"/>
      <c r="D303" s="105"/>
      <c r="E303" s="73">
        <v>302</v>
      </c>
    </row>
    <row r="304" spans="1:5" x14ac:dyDescent="0.25">
      <c r="A304" s="105"/>
      <c r="B304" s="105"/>
      <c r="C304" s="105"/>
      <c r="D304" s="105"/>
      <c r="E304" s="73">
        <v>303</v>
      </c>
    </row>
    <row r="305" spans="1:5" x14ac:dyDescent="0.25">
      <c r="A305" s="105"/>
      <c r="B305" s="105"/>
      <c r="C305" s="105"/>
      <c r="D305" s="105"/>
      <c r="E305" s="73">
        <v>304</v>
      </c>
    </row>
    <row r="306" spans="1:5" x14ac:dyDescent="0.25">
      <c r="A306" s="105"/>
      <c r="B306" s="105"/>
      <c r="C306" s="105"/>
      <c r="D306" s="105"/>
      <c r="E306" s="73">
        <v>305</v>
      </c>
    </row>
    <row r="307" spans="1:5" x14ac:dyDescent="0.25">
      <c r="A307" s="105"/>
      <c r="B307" s="105"/>
      <c r="C307" s="105"/>
      <c r="D307" s="105"/>
      <c r="E307" s="73">
        <v>306</v>
      </c>
    </row>
    <row r="308" spans="1:5" x14ac:dyDescent="0.25">
      <c r="A308" s="105"/>
      <c r="B308" s="105"/>
      <c r="C308" s="105"/>
      <c r="D308" s="105"/>
      <c r="E308" s="73">
        <v>307</v>
      </c>
    </row>
    <row r="309" spans="1:5" x14ac:dyDescent="0.25">
      <c r="A309" s="105"/>
      <c r="B309" s="105"/>
      <c r="C309" s="105"/>
      <c r="D309" s="105"/>
      <c r="E309" s="73">
        <v>308</v>
      </c>
    </row>
    <row r="310" spans="1:5" x14ac:dyDescent="0.25">
      <c r="A310" s="105"/>
      <c r="B310" s="105"/>
      <c r="C310" s="105"/>
      <c r="D310" s="105"/>
      <c r="E310" s="73">
        <v>309</v>
      </c>
    </row>
    <row r="311" spans="1:5" x14ac:dyDescent="0.25">
      <c r="A311" s="105"/>
      <c r="B311" s="105"/>
      <c r="C311" s="105"/>
      <c r="D311" s="105"/>
      <c r="E311" s="73">
        <v>310</v>
      </c>
    </row>
    <row r="312" spans="1:5" x14ac:dyDescent="0.25">
      <c r="A312" s="105"/>
      <c r="B312" s="105"/>
      <c r="C312" s="105"/>
      <c r="D312" s="105"/>
      <c r="E312" s="73">
        <v>311</v>
      </c>
    </row>
    <row r="313" spans="1:5" x14ac:dyDescent="0.25">
      <c r="A313" s="105"/>
      <c r="B313" s="105"/>
      <c r="C313" s="105"/>
      <c r="D313" s="105"/>
      <c r="E313" s="73">
        <v>312</v>
      </c>
    </row>
    <row r="314" spans="1:5" x14ac:dyDescent="0.25">
      <c r="A314" s="105"/>
      <c r="B314" s="105"/>
      <c r="C314" s="105"/>
      <c r="D314" s="105"/>
      <c r="E314" s="73">
        <v>313</v>
      </c>
    </row>
    <row r="315" spans="1:5" x14ac:dyDescent="0.25">
      <c r="A315" s="105"/>
      <c r="B315" s="105"/>
      <c r="C315" s="105"/>
      <c r="D315" s="105"/>
      <c r="E315" s="73">
        <v>314</v>
      </c>
    </row>
    <row r="316" spans="1:5" x14ac:dyDescent="0.25">
      <c r="A316" s="105"/>
      <c r="B316" s="105"/>
      <c r="C316" s="105"/>
      <c r="D316" s="105"/>
      <c r="E316" s="73">
        <v>315</v>
      </c>
    </row>
    <row r="317" spans="1:5" x14ac:dyDescent="0.25">
      <c r="A317" s="105"/>
      <c r="B317" s="105"/>
      <c r="C317" s="105"/>
      <c r="D317" s="105"/>
      <c r="E317" s="73">
        <v>316</v>
      </c>
    </row>
    <row r="318" spans="1:5" x14ac:dyDescent="0.25">
      <c r="A318" s="105"/>
      <c r="B318" s="105"/>
      <c r="C318" s="105"/>
      <c r="D318" s="105"/>
      <c r="E318" s="73">
        <v>317</v>
      </c>
    </row>
    <row r="319" spans="1:5" x14ac:dyDescent="0.25">
      <c r="A319" s="105"/>
      <c r="B319" s="105"/>
      <c r="C319" s="105"/>
      <c r="D319" s="105"/>
      <c r="E319" s="73">
        <v>318</v>
      </c>
    </row>
    <row r="320" spans="1:5" x14ac:dyDescent="0.25">
      <c r="A320" s="105"/>
      <c r="B320" s="105"/>
      <c r="C320" s="105"/>
      <c r="D320" s="105"/>
      <c r="E320" s="73">
        <v>319</v>
      </c>
    </row>
    <row r="321" spans="1:5" x14ac:dyDescent="0.25">
      <c r="A321" s="105"/>
      <c r="B321" s="105"/>
      <c r="C321" s="105"/>
      <c r="D321" s="105"/>
      <c r="E321" s="73">
        <v>320</v>
      </c>
    </row>
    <row r="322" spans="1:5" x14ac:dyDescent="0.25">
      <c r="A322" s="105"/>
      <c r="B322" s="105"/>
      <c r="C322" s="105"/>
      <c r="D322" s="105"/>
      <c r="E322" s="73">
        <v>321</v>
      </c>
    </row>
    <row r="323" spans="1:5" x14ac:dyDescent="0.25">
      <c r="A323" s="105"/>
      <c r="B323" s="105"/>
      <c r="C323" s="105"/>
      <c r="D323" s="105"/>
      <c r="E323" s="73">
        <v>322</v>
      </c>
    </row>
    <row r="324" spans="1:5" x14ac:dyDescent="0.25">
      <c r="A324" s="105"/>
      <c r="B324" s="105"/>
      <c r="C324" s="105"/>
      <c r="D324" s="105"/>
      <c r="E324" s="73">
        <v>323</v>
      </c>
    </row>
    <row r="325" spans="1:5" x14ac:dyDescent="0.25">
      <c r="A325" s="105"/>
      <c r="B325" s="105"/>
      <c r="C325" s="105"/>
      <c r="D325" s="105"/>
      <c r="E325" s="73">
        <v>324</v>
      </c>
    </row>
    <row r="326" spans="1:5" x14ac:dyDescent="0.25">
      <c r="A326" s="105"/>
      <c r="B326" s="105"/>
      <c r="C326" s="105"/>
      <c r="D326" s="105"/>
      <c r="E326" s="73">
        <v>325</v>
      </c>
    </row>
    <row r="327" spans="1:5" x14ac:dyDescent="0.25">
      <c r="A327" s="105"/>
      <c r="B327" s="105"/>
      <c r="C327" s="105"/>
      <c r="D327" s="105"/>
      <c r="E327" s="73">
        <v>326</v>
      </c>
    </row>
    <row r="328" spans="1:5" x14ac:dyDescent="0.25">
      <c r="A328" s="105"/>
      <c r="B328" s="105"/>
      <c r="C328" s="105"/>
      <c r="D328" s="105"/>
      <c r="E328" s="73">
        <v>327</v>
      </c>
    </row>
    <row r="329" spans="1:5" x14ac:dyDescent="0.25">
      <c r="A329" s="105"/>
      <c r="B329" s="105"/>
      <c r="C329" s="105"/>
      <c r="D329" s="105"/>
      <c r="E329" s="73">
        <v>328</v>
      </c>
    </row>
    <row r="330" spans="1:5" x14ac:dyDescent="0.25">
      <c r="A330" s="105"/>
      <c r="B330" s="105"/>
      <c r="C330" s="105"/>
      <c r="D330" s="105"/>
      <c r="E330" s="73">
        <v>329</v>
      </c>
    </row>
    <row r="331" spans="1:5" x14ac:dyDescent="0.25">
      <c r="A331" s="105"/>
      <c r="B331" s="105"/>
      <c r="C331" s="105"/>
      <c r="D331" s="105"/>
      <c r="E331" s="73">
        <v>330</v>
      </c>
    </row>
    <row r="332" spans="1:5" x14ac:dyDescent="0.25">
      <c r="A332" s="105"/>
      <c r="B332" s="105"/>
      <c r="C332" s="105"/>
      <c r="D332" s="105"/>
      <c r="E332" s="73">
        <v>331</v>
      </c>
    </row>
    <row r="333" spans="1:5" x14ac:dyDescent="0.25">
      <c r="A333" s="105"/>
      <c r="B333" s="105"/>
      <c r="C333" s="105"/>
      <c r="D333" s="105"/>
      <c r="E333" s="73">
        <v>332</v>
      </c>
    </row>
    <row r="334" spans="1:5" x14ac:dyDescent="0.25">
      <c r="A334" s="105"/>
      <c r="B334" s="105"/>
      <c r="C334" s="105"/>
      <c r="D334" s="105"/>
      <c r="E334" s="73">
        <v>333</v>
      </c>
    </row>
    <row r="335" spans="1:5" x14ac:dyDescent="0.25">
      <c r="A335" s="105"/>
      <c r="B335" s="105"/>
      <c r="C335" s="105"/>
      <c r="D335" s="105"/>
      <c r="E335" s="73">
        <v>334</v>
      </c>
    </row>
    <row r="336" spans="1:5" x14ac:dyDescent="0.25">
      <c r="A336" s="105"/>
      <c r="B336" s="105"/>
      <c r="C336" s="105"/>
      <c r="D336" s="105"/>
      <c r="E336" s="73">
        <v>335</v>
      </c>
    </row>
    <row r="337" spans="1:5" x14ac:dyDescent="0.25">
      <c r="A337" s="105"/>
      <c r="B337" s="105"/>
      <c r="C337" s="105"/>
      <c r="D337" s="105"/>
      <c r="E337" s="73">
        <v>336</v>
      </c>
    </row>
    <row r="338" spans="1:5" x14ac:dyDescent="0.25">
      <c r="A338" s="105"/>
      <c r="B338" s="105"/>
      <c r="C338" s="105"/>
      <c r="D338" s="105"/>
      <c r="E338" s="73">
        <v>337</v>
      </c>
    </row>
    <row r="339" spans="1:5" x14ac:dyDescent="0.25">
      <c r="A339" s="105"/>
      <c r="B339" s="105"/>
      <c r="C339" s="105"/>
      <c r="D339" s="105"/>
      <c r="E339" s="73">
        <v>338</v>
      </c>
    </row>
    <row r="340" spans="1:5" x14ac:dyDescent="0.25">
      <c r="A340" s="105"/>
      <c r="B340" s="105"/>
      <c r="C340" s="105"/>
      <c r="D340" s="105"/>
      <c r="E340" s="73">
        <v>339</v>
      </c>
    </row>
    <row r="341" spans="1:5" x14ac:dyDescent="0.25">
      <c r="A341" s="105"/>
      <c r="B341" s="105"/>
      <c r="C341" s="105"/>
      <c r="D341" s="105"/>
      <c r="E341" s="73">
        <v>340</v>
      </c>
    </row>
    <row r="342" spans="1:5" x14ac:dyDescent="0.25">
      <c r="A342" s="105"/>
      <c r="B342" s="105"/>
      <c r="C342" s="105"/>
      <c r="D342" s="105"/>
      <c r="E342" s="73">
        <v>341</v>
      </c>
    </row>
    <row r="343" spans="1:5" x14ac:dyDescent="0.25">
      <c r="A343" s="105"/>
      <c r="B343" s="105"/>
      <c r="C343" s="105"/>
      <c r="D343" s="105"/>
      <c r="E343" s="73">
        <v>342</v>
      </c>
    </row>
    <row r="344" spans="1:5" x14ac:dyDescent="0.25">
      <c r="A344" s="105"/>
      <c r="B344" s="105"/>
      <c r="C344" s="105"/>
      <c r="D344" s="105"/>
      <c r="E344" s="73">
        <v>343</v>
      </c>
    </row>
    <row r="345" spans="1:5" x14ac:dyDescent="0.25">
      <c r="A345" s="105"/>
      <c r="B345" s="105"/>
      <c r="C345" s="105"/>
      <c r="D345" s="105"/>
      <c r="E345" s="73">
        <v>344</v>
      </c>
    </row>
    <row r="346" spans="1:5" x14ac:dyDescent="0.25">
      <c r="A346" s="105"/>
      <c r="B346" s="105"/>
      <c r="C346" s="105"/>
      <c r="D346" s="105"/>
      <c r="E346" s="73">
        <v>345</v>
      </c>
    </row>
    <row r="347" spans="1:5" x14ac:dyDescent="0.25">
      <c r="A347" s="105"/>
      <c r="B347" s="105"/>
      <c r="C347" s="105"/>
      <c r="D347" s="105"/>
      <c r="E347" s="73">
        <v>346</v>
      </c>
    </row>
    <row r="348" spans="1:5" x14ac:dyDescent="0.25">
      <c r="A348" s="105"/>
      <c r="B348" s="105"/>
      <c r="C348" s="105"/>
      <c r="D348" s="105"/>
      <c r="E348" s="73">
        <v>347</v>
      </c>
    </row>
    <row r="349" spans="1:5" x14ac:dyDescent="0.25">
      <c r="A349" s="105"/>
      <c r="B349" s="105"/>
      <c r="C349" s="105"/>
      <c r="D349" s="105"/>
      <c r="E349" s="73">
        <v>348</v>
      </c>
    </row>
    <row r="350" spans="1:5" x14ac:dyDescent="0.25">
      <c r="A350" s="105"/>
      <c r="B350" s="105"/>
      <c r="C350" s="105"/>
      <c r="D350" s="105"/>
      <c r="E350" s="73">
        <v>349</v>
      </c>
    </row>
    <row r="351" spans="1:5" x14ac:dyDescent="0.25">
      <c r="A351" s="105"/>
      <c r="B351" s="105"/>
      <c r="C351" s="105"/>
      <c r="D351" s="105"/>
      <c r="E351" s="73">
        <v>350</v>
      </c>
    </row>
    <row r="352" spans="1:5" x14ac:dyDescent="0.25">
      <c r="A352" s="105"/>
      <c r="B352" s="105"/>
      <c r="C352" s="105"/>
      <c r="D352" s="105"/>
      <c r="E352" s="73">
        <v>351</v>
      </c>
    </row>
    <row r="353" spans="1:5" x14ac:dyDescent="0.25">
      <c r="A353" s="105"/>
      <c r="B353" s="105"/>
      <c r="C353" s="105"/>
      <c r="D353" s="105"/>
      <c r="E353" s="73">
        <v>352</v>
      </c>
    </row>
    <row r="354" spans="1:5" x14ac:dyDescent="0.25">
      <c r="A354" s="105"/>
      <c r="B354" s="105"/>
      <c r="C354" s="105"/>
      <c r="D354" s="105"/>
      <c r="E354" s="73">
        <v>353</v>
      </c>
    </row>
    <row r="355" spans="1:5" x14ac:dyDescent="0.25">
      <c r="A355" s="105"/>
      <c r="B355" s="105"/>
      <c r="C355" s="105"/>
      <c r="D355" s="105"/>
      <c r="E355" s="73">
        <v>354</v>
      </c>
    </row>
    <row r="356" spans="1:5" x14ac:dyDescent="0.25">
      <c r="A356" s="105"/>
      <c r="B356" s="105"/>
      <c r="C356" s="105"/>
      <c r="D356" s="105"/>
      <c r="E356" s="73">
        <v>355</v>
      </c>
    </row>
    <row r="357" spans="1:5" x14ac:dyDescent="0.25">
      <c r="A357" s="105"/>
      <c r="B357" s="105"/>
      <c r="C357" s="105"/>
      <c r="D357" s="105"/>
      <c r="E357" s="73">
        <v>356</v>
      </c>
    </row>
    <row r="358" spans="1:5" x14ac:dyDescent="0.25">
      <c r="A358" s="105"/>
      <c r="B358" s="105"/>
      <c r="C358" s="105"/>
      <c r="D358" s="105"/>
      <c r="E358" s="73">
        <v>357</v>
      </c>
    </row>
    <row r="359" spans="1:5" x14ac:dyDescent="0.25">
      <c r="A359" s="105"/>
      <c r="B359" s="105"/>
      <c r="C359" s="105"/>
      <c r="D359" s="105"/>
      <c r="E359" s="73">
        <v>358</v>
      </c>
    </row>
    <row r="360" spans="1:5" x14ac:dyDescent="0.25">
      <c r="A360" s="105"/>
      <c r="B360" s="105"/>
      <c r="C360" s="105"/>
      <c r="D360" s="105"/>
      <c r="E360" s="73">
        <v>359</v>
      </c>
    </row>
    <row r="361" spans="1:5" x14ac:dyDescent="0.25">
      <c r="A361" s="105"/>
      <c r="B361" s="105"/>
      <c r="C361" s="105"/>
      <c r="D361" s="105"/>
      <c r="E361" s="73">
        <v>360</v>
      </c>
    </row>
    <row r="362" spans="1:5" x14ac:dyDescent="0.25">
      <c r="A362" s="105"/>
      <c r="B362" s="105"/>
      <c r="C362" s="105"/>
      <c r="D362" s="105"/>
      <c r="E362" s="73">
        <v>361</v>
      </c>
    </row>
    <row r="363" spans="1:5" x14ac:dyDescent="0.25">
      <c r="A363" s="105"/>
      <c r="B363" s="105"/>
      <c r="C363" s="105"/>
      <c r="D363" s="105"/>
      <c r="E363" s="73">
        <v>362</v>
      </c>
    </row>
    <row r="364" spans="1:5" x14ac:dyDescent="0.25">
      <c r="A364" s="105"/>
      <c r="B364" s="105"/>
      <c r="C364" s="105"/>
      <c r="D364" s="105"/>
      <c r="E364" s="73">
        <v>363</v>
      </c>
    </row>
    <row r="365" spans="1:5" x14ac:dyDescent="0.25">
      <c r="A365" s="105"/>
      <c r="B365" s="105"/>
      <c r="C365" s="105"/>
      <c r="D365" s="105"/>
      <c r="E365" s="73">
        <v>364</v>
      </c>
    </row>
    <row r="366" spans="1:5" x14ac:dyDescent="0.25">
      <c r="A366" s="105"/>
      <c r="B366" s="105"/>
      <c r="C366" s="105"/>
      <c r="D366" s="105"/>
      <c r="E366" s="73">
        <v>365</v>
      </c>
    </row>
    <row r="367" spans="1:5" x14ac:dyDescent="0.25">
      <c r="A367" s="105"/>
      <c r="B367" s="105"/>
      <c r="C367" s="105"/>
      <c r="D367" s="105"/>
      <c r="E367" s="73">
        <v>366</v>
      </c>
    </row>
    <row r="368" spans="1:5" x14ac:dyDescent="0.25">
      <c r="A368" s="105"/>
      <c r="B368" s="105"/>
      <c r="C368" s="105"/>
      <c r="D368" s="105"/>
      <c r="E368" s="73">
        <v>367</v>
      </c>
    </row>
    <row r="369" spans="1:5" x14ac:dyDescent="0.25">
      <c r="A369" s="105"/>
      <c r="B369" s="105"/>
      <c r="C369" s="105"/>
      <c r="D369" s="105"/>
      <c r="E369" s="73">
        <v>368</v>
      </c>
    </row>
    <row r="370" spans="1:5" x14ac:dyDescent="0.25">
      <c r="A370" s="105"/>
      <c r="B370" s="105"/>
      <c r="C370" s="105"/>
      <c r="D370" s="105"/>
      <c r="E370" s="73">
        <v>369</v>
      </c>
    </row>
    <row r="371" spans="1:5" x14ac:dyDescent="0.25">
      <c r="A371" s="105"/>
      <c r="B371" s="105"/>
      <c r="C371" s="105"/>
      <c r="D371" s="105"/>
      <c r="E371" s="73">
        <v>370</v>
      </c>
    </row>
    <row r="372" spans="1:5" x14ac:dyDescent="0.25">
      <c r="A372" s="105"/>
      <c r="B372" s="105"/>
      <c r="C372" s="105"/>
      <c r="D372" s="105"/>
      <c r="E372" s="73">
        <v>371</v>
      </c>
    </row>
    <row r="373" spans="1:5" x14ac:dyDescent="0.25">
      <c r="A373" s="105"/>
      <c r="B373" s="105"/>
      <c r="C373" s="105"/>
      <c r="D373" s="105"/>
      <c r="E373" s="73">
        <v>372</v>
      </c>
    </row>
    <row r="374" spans="1:5" x14ac:dyDescent="0.25">
      <c r="A374" s="105"/>
      <c r="B374" s="105"/>
      <c r="C374" s="105"/>
      <c r="D374" s="105"/>
      <c r="E374" s="73">
        <v>373</v>
      </c>
    </row>
    <row r="375" spans="1:5" x14ac:dyDescent="0.25">
      <c r="A375" s="105"/>
      <c r="B375" s="105"/>
      <c r="C375" s="105"/>
      <c r="D375" s="105"/>
      <c r="E375" s="73">
        <v>374</v>
      </c>
    </row>
    <row r="376" spans="1:5" x14ac:dyDescent="0.25">
      <c r="A376" s="105"/>
      <c r="B376" s="105"/>
      <c r="C376" s="105"/>
      <c r="D376" s="105"/>
      <c r="E376" s="73">
        <v>375</v>
      </c>
    </row>
    <row r="377" spans="1:5" x14ac:dyDescent="0.25">
      <c r="A377" s="105"/>
      <c r="B377" s="105"/>
      <c r="C377" s="105"/>
      <c r="D377" s="105"/>
      <c r="E377" s="73">
        <v>376</v>
      </c>
    </row>
    <row r="378" spans="1:5" x14ac:dyDescent="0.25">
      <c r="A378" s="105"/>
      <c r="B378" s="105"/>
      <c r="C378" s="105"/>
      <c r="D378" s="105"/>
      <c r="E378" s="73">
        <v>377</v>
      </c>
    </row>
    <row r="379" spans="1:5" x14ac:dyDescent="0.25">
      <c r="A379" s="105"/>
      <c r="B379" s="105"/>
      <c r="C379" s="105"/>
      <c r="D379" s="105"/>
      <c r="E379" s="73">
        <v>378</v>
      </c>
    </row>
    <row r="380" spans="1:5" x14ac:dyDescent="0.25">
      <c r="A380" s="105"/>
      <c r="B380" s="105"/>
      <c r="C380" s="105"/>
      <c r="D380" s="105"/>
      <c r="E380" s="73">
        <v>379</v>
      </c>
    </row>
    <row r="381" spans="1:5" x14ac:dyDescent="0.25">
      <c r="A381" s="105"/>
      <c r="B381" s="105"/>
      <c r="C381" s="105"/>
      <c r="D381" s="105"/>
      <c r="E381" s="73">
        <v>380</v>
      </c>
    </row>
    <row r="382" spans="1:5" x14ac:dyDescent="0.25">
      <c r="A382" s="105"/>
      <c r="B382" s="105"/>
      <c r="C382" s="105"/>
      <c r="D382" s="105"/>
      <c r="E382" s="73">
        <v>381</v>
      </c>
    </row>
    <row r="383" spans="1:5" x14ac:dyDescent="0.25">
      <c r="A383" s="105"/>
      <c r="B383" s="105"/>
      <c r="C383" s="105"/>
      <c r="D383" s="105"/>
      <c r="E383" s="73">
        <v>382</v>
      </c>
    </row>
    <row r="384" spans="1:5" x14ac:dyDescent="0.25">
      <c r="A384" s="105"/>
      <c r="B384" s="105"/>
      <c r="C384" s="105"/>
      <c r="D384" s="105"/>
      <c r="E384" s="73">
        <v>383</v>
      </c>
    </row>
    <row r="385" spans="1:5" x14ac:dyDescent="0.25">
      <c r="A385" s="105"/>
      <c r="B385" s="105"/>
      <c r="C385" s="105"/>
      <c r="D385" s="105"/>
      <c r="E385" s="73">
        <v>384</v>
      </c>
    </row>
    <row r="386" spans="1:5" x14ac:dyDescent="0.25">
      <c r="A386" s="105"/>
      <c r="B386" s="105"/>
      <c r="C386" s="105"/>
      <c r="D386" s="105"/>
      <c r="E386" s="73">
        <v>385</v>
      </c>
    </row>
    <row r="387" spans="1:5" x14ac:dyDescent="0.25">
      <c r="A387" s="105"/>
      <c r="B387" s="105"/>
      <c r="C387" s="105"/>
      <c r="D387" s="105"/>
      <c r="E387" s="73">
        <v>386</v>
      </c>
    </row>
    <row r="388" spans="1:5" x14ac:dyDescent="0.25">
      <c r="A388" s="105"/>
      <c r="B388" s="105"/>
      <c r="C388" s="105"/>
      <c r="D388" s="105"/>
      <c r="E388" s="73">
        <v>387</v>
      </c>
    </row>
    <row r="389" spans="1:5" x14ac:dyDescent="0.25">
      <c r="A389" s="105"/>
      <c r="B389" s="105"/>
      <c r="C389" s="105"/>
      <c r="D389" s="105"/>
      <c r="E389" s="73">
        <v>388</v>
      </c>
    </row>
    <row r="390" spans="1:5" x14ac:dyDescent="0.25">
      <c r="A390" s="105"/>
      <c r="B390" s="105"/>
      <c r="C390" s="105"/>
      <c r="D390" s="105"/>
      <c r="E390" s="73">
        <v>389</v>
      </c>
    </row>
    <row r="391" spans="1:5" x14ac:dyDescent="0.25">
      <c r="A391" s="105"/>
      <c r="B391" s="105"/>
      <c r="C391" s="105"/>
      <c r="D391" s="105"/>
      <c r="E391" s="73">
        <v>390</v>
      </c>
    </row>
    <row r="392" spans="1:5" x14ac:dyDescent="0.25">
      <c r="A392" s="105"/>
      <c r="B392" s="105"/>
      <c r="C392" s="105"/>
      <c r="D392" s="105"/>
      <c r="E392" s="73">
        <v>391</v>
      </c>
    </row>
    <row r="393" spans="1:5" x14ac:dyDescent="0.25">
      <c r="A393" s="105"/>
      <c r="B393" s="105"/>
      <c r="C393" s="105"/>
      <c r="D393" s="105"/>
      <c r="E393" s="73">
        <v>392</v>
      </c>
    </row>
    <row r="394" spans="1:5" x14ac:dyDescent="0.25">
      <c r="A394" s="105"/>
      <c r="B394" s="105"/>
      <c r="C394" s="105"/>
      <c r="D394" s="105"/>
      <c r="E394" s="73">
        <v>393</v>
      </c>
    </row>
    <row r="395" spans="1:5" x14ac:dyDescent="0.25">
      <c r="A395" s="105"/>
      <c r="B395" s="105"/>
      <c r="C395" s="105"/>
      <c r="D395" s="105"/>
      <c r="E395" s="73">
        <v>394</v>
      </c>
    </row>
    <row r="396" spans="1:5" x14ac:dyDescent="0.25">
      <c r="A396" s="105"/>
      <c r="B396" s="105"/>
      <c r="C396" s="105"/>
      <c r="D396" s="105"/>
      <c r="E396" s="73">
        <v>395</v>
      </c>
    </row>
    <row r="397" spans="1:5" x14ac:dyDescent="0.25">
      <c r="A397" s="105"/>
      <c r="B397" s="105"/>
      <c r="C397" s="105"/>
      <c r="D397" s="105"/>
      <c r="E397" s="73">
        <v>396</v>
      </c>
    </row>
    <row r="398" spans="1:5" x14ac:dyDescent="0.25">
      <c r="A398" s="105"/>
      <c r="B398" s="105"/>
      <c r="C398" s="105"/>
      <c r="D398" s="105"/>
      <c r="E398" s="73">
        <v>397</v>
      </c>
    </row>
    <row r="399" spans="1:5" x14ac:dyDescent="0.25">
      <c r="A399" s="105"/>
      <c r="B399" s="105"/>
      <c r="C399" s="105"/>
      <c r="D399" s="105"/>
      <c r="E399" s="73">
        <v>398</v>
      </c>
    </row>
    <row r="400" spans="1:5" x14ac:dyDescent="0.25">
      <c r="A400" s="105"/>
      <c r="B400" s="105"/>
      <c r="C400" s="105"/>
      <c r="D400" s="105"/>
      <c r="E400" s="73">
        <v>399</v>
      </c>
    </row>
    <row r="401" spans="1:5" x14ac:dyDescent="0.25">
      <c r="A401" s="105"/>
      <c r="B401" s="105"/>
      <c r="C401" s="105"/>
      <c r="D401" s="105"/>
      <c r="E401" s="73">
        <v>400</v>
      </c>
    </row>
    <row r="402" spans="1:5" x14ac:dyDescent="0.25">
      <c r="A402" s="105"/>
      <c r="B402" s="105"/>
      <c r="C402" s="105"/>
      <c r="D402" s="105"/>
      <c r="E402" s="73">
        <v>401</v>
      </c>
    </row>
    <row r="403" spans="1:5" x14ac:dyDescent="0.25">
      <c r="A403" s="105"/>
      <c r="B403" s="105"/>
      <c r="C403" s="105"/>
      <c r="D403" s="105"/>
      <c r="E403" s="73">
        <v>402</v>
      </c>
    </row>
    <row r="404" spans="1:5" x14ac:dyDescent="0.25">
      <c r="A404" s="105"/>
      <c r="B404" s="105"/>
      <c r="C404" s="105"/>
      <c r="D404" s="105"/>
      <c r="E404" s="73">
        <v>403</v>
      </c>
    </row>
    <row r="405" spans="1:5" x14ac:dyDescent="0.25">
      <c r="A405" s="105"/>
      <c r="B405" s="105"/>
      <c r="C405" s="105"/>
      <c r="D405" s="105"/>
      <c r="E405" s="73">
        <v>404</v>
      </c>
    </row>
    <row r="406" spans="1:5" x14ac:dyDescent="0.25">
      <c r="A406" s="105"/>
      <c r="B406" s="105"/>
      <c r="C406" s="105"/>
      <c r="D406" s="105"/>
      <c r="E406" s="73">
        <v>405</v>
      </c>
    </row>
    <row r="407" spans="1:5" x14ac:dyDescent="0.25">
      <c r="A407" s="105"/>
      <c r="B407" s="105"/>
      <c r="C407" s="105"/>
      <c r="D407" s="105"/>
      <c r="E407" s="73">
        <v>406</v>
      </c>
    </row>
    <row r="408" spans="1:5" x14ac:dyDescent="0.25">
      <c r="A408" s="105"/>
      <c r="B408" s="105"/>
      <c r="C408" s="105"/>
      <c r="D408" s="105"/>
      <c r="E408" s="73">
        <v>407</v>
      </c>
    </row>
    <row r="409" spans="1:5" x14ac:dyDescent="0.25">
      <c r="A409" s="105"/>
      <c r="B409" s="105"/>
      <c r="C409" s="105"/>
      <c r="D409" s="105"/>
      <c r="E409" s="73">
        <v>408</v>
      </c>
    </row>
    <row r="410" spans="1:5" x14ac:dyDescent="0.25">
      <c r="A410" s="105"/>
      <c r="B410" s="105"/>
      <c r="C410" s="105"/>
      <c r="D410" s="105"/>
      <c r="E410" s="73">
        <v>409</v>
      </c>
    </row>
    <row r="411" spans="1:5" x14ac:dyDescent="0.25">
      <c r="A411" s="105"/>
      <c r="B411" s="105"/>
      <c r="C411" s="105"/>
      <c r="D411" s="105"/>
      <c r="E411" s="73">
        <v>410</v>
      </c>
    </row>
    <row r="412" spans="1:5" x14ac:dyDescent="0.25">
      <c r="A412" s="105"/>
      <c r="B412" s="105"/>
      <c r="C412" s="105"/>
      <c r="D412" s="105"/>
      <c r="E412" s="73">
        <v>411</v>
      </c>
    </row>
    <row r="413" spans="1:5" x14ac:dyDescent="0.25">
      <c r="A413" s="105"/>
      <c r="B413" s="105"/>
      <c r="C413" s="105"/>
      <c r="D413" s="105"/>
      <c r="E413" s="73">
        <v>412</v>
      </c>
    </row>
    <row r="414" spans="1:5" x14ac:dyDescent="0.25">
      <c r="A414" s="105"/>
      <c r="B414" s="105"/>
      <c r="C414" s="105"/>
      <c r="D414" s="105"/>
      <c r="E414" s="73">
        <v>413</v>
      </c>
    </row>
    <row r="415" spans="1:5" x14ac:dyDescent="0.25">
      <c r="A415" s="105"/>
      <c r="B415" s="105"/>
      <c r="C415" s="105"/>
      <c r="D415" s="105"/>
      <c r="E415" s="73">
        <v>414</v>
      </c>
    </row>
    <row r="416" spans="1:5" x14ac:dyDescent="0.25">
      <c r="A416" s="105"/>
      <c r="B416" s="105"/>
      <c r="C416" s="105"/>
      <c r="D416" s="105"/>
      <c r="E416" s="73">
        <v>415</v>
      </c>
    </row>
    <row r="417" spans="1:5" x14ac:dyDescent="0.25">
      <c r="A417" s="105"/>
      <c r="B417" s="105"/>
      <c r="C417" s="105"/>
      <c r="D417" s="105"/>
      <c r="E417" s="73">
        <v>416</v>
      </c>
    </row>
    <row r="418" spans="1:5" x14ac:dyDescent="0.25">
      <c r="A418" s="105"/>
      <c r="B418" s="105"/>
      <c r="C418" s="105"/>
      <c r="D418" s="105"/>
      <c r="E418" s="73">
        <v>417</v>
      </c>
    </row>
    <row r="419" spans="1:5" x14ac:dyDescent="0.25">
      <c r="A419" s="105"/>
      <c r="B419" s="105"/>
      <c r="C419" s="105"/>
      <c r="D419" s="105"/>
      <c r="E419" s="73">
        <v>418</v>
      </c>
    </row>
    <row r="420" spans="1:5" x14ac:dyDescent="0.25">
      <c r="A420" s="105"/>
      <c r="B420" s="105"/>
      <c r="C420" s="105"/>
      <c r="D420" s="105"/>
      <c r="E420" s="73">
        <v>419</v>
      </c>
    </row>
    <row r="421" spans="1:5" x14ac:dyDescent="0.25">
      <c r="A421" s="105"/>
      <c r="B421" s="105"/>
      <c r="C421" s="105"/>
      <c r="D421" s="105"/>
      <c r="E421" s="73">
        <v>420</v>
      </c>
    </row>
    <row r="422" spans="1:5" x14ac:dyDescent="0.25">
      <c r="A422" s="105"/>
      <c r="B422" s="105"/>
      <c r="C422" s="105"/>
      <c r="D422" s="105"/>
      <c r="E422" s="73">
        <v>421</v>
      </c>
    </row>
    <row r="423" spans="1:5" x14ac:dyDescent="0.25">
      <c r="A423" s="105"/>
      <c r="B423" s="105"/>
      <c r="C423" s="105"/>
      <c r="D423" s="105"/>
      <c r="E423" s="73">
        <v>422</v>
      </c>
    </row>
    <row r="424" spans="1:5" x14ac:dyDescent="0.25">
      <c r="A424" s="105"/>
      <c r="B424" s="105"/>
      <c r="C424" s="105"/>
      <c r="D424" s="105"/>
      <c r="E424" s="73">
        <v>423</v>
      </c>
    </row>
    <row r="425" spans="1:5" x14ac:dyDescent="0.25">
      <c r="A425" s="105"/>
      <c r="B425" s="105"/>
      <c r="C425" s="105"/>
      <c r="D425" s="105"/>
      <c r="E425" s="73">
        <v>424</v>
      </c>
    </row>
    <row r="426" spans="1:5" x14ac:dyDescent="0.25">
      <c r="A426" s="105"/>
      <c r="B426" s="105"/>
      <c r="C426" s="105"/>
      <c r="D426" s="105"/>
      <c r="E426" s="73">
        <v>425</v>
      </c>
    </row>
    <row r="427" spans="1:5" x14ac:dyDescent="0.25">
      <c r="A427" s="105"/>
      <c r="B427" s="105"/>
      <c r="C427" s="105"/>
      <c r="D427" s="105"/>
      <c r="E427" s="73">
        <v>426</v>
      </c>
    </row>
    <row r="428" spans="1:5" x14ac:dyDescent="0.25">
      <c r="A428" s="105"/>
      <c r="B428" s="105"/>
      <c r="C428" s="105"/>
      <c r="D428" s="105"/>
      <c r="E428" s="73">
        <v>427</v>
      </c>
    </row>
    <row r="429" spans="1:5" x14ac:dyDescent="0.25">
      <c r="A429" s="105"/>
      <c r="B429" s="105"/>
      <c r="C429" s="105"/>
      <c r="D429" s="105"/>
      <c r="E429" s="73">
        <v>428</v>
      </c>
    </row>
    <row r="430" spans="1:5" x14ac:dyDescent="0.25">
      <c r="A430" s="105"/>
      <c r="B430" s="105"/>
      <c r="C430" s="105"/>
      <c r="D430" s="105"/>
      <c r="E430" s="73">
        <v>429</v>
      </c>
    </row>
    <row r="431" spans="1:5" x14ac:dyDescent="0.25">
      <c r="A431" s="105"/>
      <c r="B431" s="105"/>
      <c r="C431" s="105"/>
      <c r="D431" s="105"/>
      <c r="E431" s="73">
        <v>430</v>
      </c>
    </row>
    <row r="432" spans="1:5" x14ac:dyDescent="0.25">
      <c r="A432" s="105"/>
      <c r="B432" s="105"/>
      <c r="C432" s="105"/>
      <c r="D432" s="105"/>
      <c r="E432" s="73">
        <v>431</v>
      </c>
    </row>
    <row r="433" spans="1:5" x14ac:dyDescent="0.25">
      <c r="A433" s="105"/>
      <c r="B433" s="105"/>
      <c r="C433" s="105"/>
      <c r="D433" s="105"/>
      <c r="E433" s="73">
        <v>432</v>
      </c>
    </row>
    <row r="434" spans="1:5" x14ac:dyDescent="0.25">
      <c r="A434" s="105"/>
      <c r="B434" s="105"/>
      <c r="C434" s="105"/>
      <c r="D434" s="105"/>
      <c r="E434" s="73">
        <v>433</v>
      </c>
    </row>
    <row r="435" spans="1:5" x14ac:dyDescent="0.25">
      <c r="A435" s="105"/>
      <c r="B435" s="105"/>
      <c r="C435" s="105"/>
      <c r="D435" s="105"/>
      <c r="E435" s="73">
        <v>434</v>
      </c>
    </row>
    <row r="436" spans="1:5" x14ac:dyDescent="0.25">
      <c r="A436" s="105"/>
      <c r="B436" s="105"/>
      <c r="C436" s="105"/>
      <c r="D436" s="105"/>
      <c r="E436" s="73">
        <v>435</v>
      </c>
    </row>
    <row r="437" spans="1:5" x14ac:dyDescent="0.25">
      <c r="A437" s="105"/>
      <c r="B437" s="105"/>
      <c r="C437" s="105"/>
      <c r="D437" s="105"/>
      <c r="E437" s="73">
        <v>436</v>
      </c>
    </row>
    <row r="438" spans="1:5" x14ac:dyDescent="0.25">
      <c r="A438" s="105"/>
      <c r="B438" s="105"/>
      <c r="C438" s="105"/>
      <c r="D438" s="105"/>
      <c r="E438" s="73">
        <v>437</v>
      </c>
    </row>
    <row r="439" spans="1:5" x14ac:dyDescent="0.25">
      <c r="A439" s="105"/>
      <c r="B439" s="105"/>
      <c r="C439" s="105"/>
      <c r="D439" s="105"/>
      <c r="E439" s="73">
        <v>438</v>
      </c>
    </row>
    <row r="440" spans="1:5" x14ac:dyDescent="0.25">
      <c r="A440" s="105"/>
      <c r="B440" s="105"/>
      <c r="C440" s="105"/>
      <c r="D440" s="105"/>
      <c r="E440" s="73">
        <v>439</v>
      </c>
    </row>
    <row r="441" spans="1:5" x14ac:dyDescent="0.25">
      <c r="A441" s="105"/>
      <c r="B441" s="105"/>
      <c r="C441" s="105"/>
      <c r="D441" s="105"/>
      <c r="E441" s="73">
        <v>440</v>
      </c>
    </row>
    <row r="442" spans="1:5" x14ac:dyDescent="0.25">
      <c r="A442" s="105"/>
      <c r="B442" s="105"/>
      <c r="C442" s="105"/>
      <c r="D442" s="105"/>
      <c r="E442" s="73">
        <v>441</v>
      </c>
    </row>
    <row r="443" spans="1:5" x14ac:dyDescent="0.25">
      <c r="A443" s="105"/>
      <c r="B443" s="105"/>
      <c r="C443" s="105"/>
      <c r="D443" s="105"/>
      <c r="E443" s="73">
        <v>442</v>
      </c>
    </row>
    <row r="444" spans="1:5" x14ac:dyDescent="0.25">
      <c r="A444" s="105"/>
      <c r="B444" s="105"/>
      <c r="C444" s="105"/>
      <c r="D444" s="105"/>
      <c r="E444" s="73">
        <v>443</v>
      </c>
    </row>
    <row r="445" spans="1:5" x14ac:dyDescent="0.25">
      <c r="A445" s="105"/>
      <c r="B445" s="105"/>
      <c r="C445" s="105"/>
      <c r="D445" s="105"/>
      <c r="E445" s="73">
        <v>444</v>
      </c>
    </row>
    <row r="446" spans="1:5" x14ac:dyDescent="0.25">
      <c r="A446" s="105"/>
      <c r="B446" s="105"/>
      <c r="C446" s="105"/>
      <c r="D446" s="105"/>
      <c r="E446" s="73">
        <v>445</v>
      </c>
    </row>
    <row r="447" spans="1:5" x14ac:dyDescent="0.25">
      <c r="A447" s="105"/>
      <c r="B447" s="105"/>
      <c r="C447" s="105"/>
      <c r="D447" s="105"/>
      <c r="E447" s="73">
        <v>446</v>
      </c>
    </row>
    <row r="448" spans="1:5" x14ac:dyDescent="0.25">
      <c r="A448" s="105"/>
      <c r="B448" s="105"/>
      <c r="C448" s="105"/>
      <c r="D448" s="105"/>
      <c r="E448" s="73">
        <v>447</v>
      </c>
    </row>
    <row r="449" spans="1:5" x14ac:dyDescent="0.25">
      <c r="A449" s="105"/>
      <c r="B449" s="105"/>
      <c r="C449" s="105"/>
      <c r="D449" s="105"/>
      <c r="E449" s="73">
        <v>448</v>
      </c>
    </row>
    <row r="450" spans="1:5" x14ac:dyDescent="0.25">
      <c r="A450" s="105"/>
      <c r="B450" s="105"/>
      <c r="C450" s="105"/>
      <c r="D450" s="105"/>
      <c r="E450" s="73">
        <v>449</v>
      </c>
    </row>
    <row r="451" spans="1:5" x14ac:dyDescent="0.25">
      <c r="A451" s="105"/>
      <c r="B451" s="105"/>
      <c r="C451" s="105"/>
      <c r="D451" s="105"/>
      <c r="E451" s="73">
        <v>450</v>
      </c>
    </row>
    <row r="452" spans="1:5" x14ac:dyDescent="0.25">
      <c r="A452" s="105"/>
      <c r="B452" s="105"/>
      <c r="C452" s="105"/>
      <c r="D452" s="105"/>
      <c r="E452" s="73">
        <v>451</v>
      </c>
    </row>
    <row r="453" spans="1:5" x14ac:dyDescent="0.25">
      <c r="A453" s="105"/>
      <c r="B453" s="105"/>
      <c r="C453" s="105"/>
      <c r="D453" s="105"/>
      <c r="E453" s="73">
        <v>452</v>
      </c>
    </row>
    <row r="454" spans="1:5" x14ac:dyDescent="0.25">
      <c r="A454" s="105"/>
      <c r="B454" s="105"/>
      <c r="C454" s="105"/>
      <c r="D454" s="105"/>
      <c r="E454" s="73">
        <v>453</v>
      </c>
    </row>
    <row r="455" spans="1:5" x14ac:dyDescent="0.25">
      <c r="A455" s="105"/>
      <c r="B455" s="105"/>
      <c r="C455" s="105"/>
      <c r="D455" s="105"/>
      <c r="E455" s="73">
        <v>454</v>
      </c>
    </row>
    <row r="456" spans="1:5" x14ac:dyDescent="0.25">
      <c r="A456" s="105"/>
      <c r="B456" s="105"/>
      <c r="C456" s="105"/>
      <c r="D456" s="105"/>
      <c r="E456" s="73">
        <v>455</v>
      </c>
    </row>
    <row r="457" spans="1:5" x14ac:dyDescent="0.25">
      <c r="A457" s="105"/>
      <c r="B457" s="105"/>
      <c r="C457" s="105"/>
      <c r="D457" s="105"/>
      <c r="E457" s="73">
        <v>456</v>
      </c>
    </row>
    <row r="458" spans="1:5" x14ac:dyDescent="0.25">
      <c r="A458" s="105"/>
      <c r="B458" s="105"/>
      <c r="C458" s="105"/>
      <c r="D458" s="105"/>
      <c r="E458" s="73">
        <v>457</v>
      </c>
    </row>
    <row r="459" spans="1:5" x14ac:dyDescent="0.25">
      <c r="A459" s="105"/>
      <c r="B459" s="105"/>
      <c r="C459" s="105"/>
      <c r="D459" s="105"/>
      <c r="E459" s="73">
        <v>458</v>
      </c>
    </row>
    <row r="460" spans="1:5" x14ac:dyDescent="0.25">
      <c r="A460" s="105"/>
      <c r="B460" s="105"/>
      <c r="C460" s="105"/>
      <c r="D460" s="105"/>
      <c r="E460" s="73">
        <v>459</v>
      </c>
    </row>
    <row r="461" spans="1:5" x14ac:dyDescent="0.25">
      <c r="A461" s="105"/>
      <c r="B461" s="105"/>
      <c r="C461" s="105"/>
      <c r="D461" s="105"/>
      <c r="E461" s="73">
        <v>460</v>
      </c>
    </row>
    <row r="462" spans="1:5" x14ac:dyDescent="0.25">
      <c r="A462" s="105"/>
      <c r="B462" s="105"/>
      <c r="C462" s="105"/>
      <c r="D462" s="105"/>
      <c r="E462" s="73">
        <v>461</v>
      </c>
    </row>
    <row r="463" spans="1:5" x14ac:dyDescent="0.25">
      <c r="A463" s="105"/>
      <c r="B463" s="105"/>
      <c r="C463" s="105"/>
      <c r="D463" s="105"/>
      <c r="E463" s="73">
        <v>462</v>
      </c>
    </row>
    <row r="464" spans="1:5" x14ac:dyDescent="0.25">
      <c r="A464" s="105"/>
      <c r="B464" s="105"/>
      <c r="C464" s="105"/>
      <c r="D464" s="105"/>
      <c r="E464" s="73">
        <v>463</v>
      </c>
    </row>
    <row r="465" spans="1:5" x14ac:dyDescent="0.25">
      <c r="A465" s="105"/>
      <c r="B465" s="105"/>
      <c r="C465" s="105"/>
      <c r="D465" s="105"/>
      <c r="E465" s="73">
        <v>464</v>
      </c>
    </row>
    <row r="466" spans="1:5" x14ac:dyDescent="0.25">
      <c r="A466" s="105"/>
      <c r="B466" s="105"/>
      <c r="C466" s="105"/>
      <c r="D466" s="105"/>
      <c r="E466" s="73">
        <v>465</v>
      </c>
    </row>
    <row r="467" spans="1:5" x14ac:dyDescent="0.25">
      <c r="A467" s="105"/>
      <c r="B467" s="105"/>
      <c r="C467" s="105"/>
      <c r="D467" s="105"/>
      <c r="E467" s="73">
        <v>466</v>
      </c>
    </row>
    <row r="468" spans="1:5" x14ac:dyDescent="0.25">
      <c r="A468" s="105"/>
      <c r="B468" s="105"/>
      <c r="C468" s="105"/>
      <c r="D468" s="105"/>
      <c r="E468" s="73">
        <v>467</v>
      </c>
    </row>
    <row r="469" spans="1:5" x14ac:dyDescent="0.25">
      <c r="A469" s="105"/>
      <c r="B469" s="105"/>
      <c r="C469" s="105"/>
      <c r="D469" s="105"/>
      <c r="E469" s="73">
        <v>468</v>
      </c>
    </row>
    <row r="470" spans="1:5" x14ac:dyDescent="0.25">
      <c r="A470" s="105"/>
      <c r="B470" s="105"/>
      <c r="C470" s="105"/>
      <c r="D470" s="105"/>
      <c r="E470" s="73">
        <v>469</v>
      </c>
    </row>
    <row r="471" spans="1:5" x14ac:dyDescent="0.25">
      <c r="A471" s="105"/>
      <c r="B471" s="105"/>
      <c r="C471" s="105"/>
      <c r="D471" s="105"/>
      <c r="E471" s="73">
        <v>470</v>
      </c>
    </row>
    <row r="472" spans="1:5" x14ac:dyDescent="0.25">
      <c r="A472" s="105"/>
      <c r="B472" s="105"/>
      <c r="C472" s="105"/>
      <c r="D472" s="105"/>
      <c r="E472" s="73">
        <v>471</v>
      </c>
    </row>
    <row r="473" spans="1:5" x14ac:dyDescent="0.25">
      <c r="A473" s="105"/>
      <c r="B473" s="105"/>
      <c r="C473" s="105"/>
      <c r="D473" s="105"/>
      <c r="E473" s="73">
        <v>472</v>
      </c>
    </row>
    <row r="474" spans="1:5" x14ac:dyDescent="0.25">
      <c r="A474" s="105"/>
      <c r="B474" s="105"/>
      <c r="C474" s="105"/>
      <c r="D474" s="105"/>
      <c r="E474" s="73">
        <v>473</v>
      </c>
    </row>
    <row r="475" spans="1:5" x14ac:dyDescent="0.25">
      <c r="A475" s="105"/>
      <c r="B475" s="105"/>
      <c r="C475" s="105"/>
      <c r="D475" s="105"/>
      <c r="E475" s="73">
        <v>474</v>
      </c>
    </row>
    <row r="476" spans="1:5" x14ac:dyDescent="0.25">
      <c r="A476" s="105"/>
      <c r="B476" s="105"/>
      <c r="C476" s="105"/>
      <c r="D476" s="105"/>
      <c r="E476" s="73">
        <v>475</v>
      </c>
    </row>
    <row r="477" spans="1:5" x14ac:dyDescent="0.25">
      <c r="A477" s="105"/>
      <c r="B477" s="105"/>
      <c r="C477" s="105"/>
      <c r="D477" s="105"/>
      <c r="E477" s="73">
        <v>476</v>
      </c>
    </row>
    <row r="478" spans="1:5" x14ac:dyDescent="0.25">
      <c r="A478" s="105"/>
      <c r="B478" s="105"/>
      <c r="C478" s="105"/>
      <c r="D478" s="105"/>
      <c r="E478" s="73">
        <v>477</v>
      </c>
    </row>
    <row r="479" spans="1:5" x14ac:dyDescent="0.25">
      <c r="A479" s="105"/>
      <c r="B479" s="105"/>
      <c r="C479" s="105"/>
      <c r="D479" s="105"/>
      <c r="E479" s="73">
        <v>478</v>
      </c>
    </row>
    <row r="480" spans="1:5" x14ac:dyDescent="0.25">
      <c r="A480" s="105"/>
      <c r="B480" s="105"/>
      <c r="C480" s="105"/>
      <c r="D480" s="105"/>
      <c r="E480" s="73">
        <v>479</v>
      </c>
    </row>
    <row r="481" spans="1:5" x14ac:dyDescent="0.25">
      <c r="A481" s="105"/>
      <c r="B481" s="105"/>
      <c r="C481" s="105"/>
      <c r="D481" s="105"/>
      <c r="E481" s="73">
        <v>480</v>
      </c>
    </row>
    <row r="482" spans="1:5" x14ac:dyDescent="0.25">
      <c r="A482" s="105"/>
      <c r="B482" s="105"/>
      <c r="C482" s="105"/>
      <c r="D482" s="105"/>
      <c r="E482" s="73">
        <v>481</v>
      </c>
    </row>
    <row r="483" spans="1:5" x14ac:dyDescent="0.25">
      <c r="A483" s="105"/>
      <c r="B483" s="105"/>
      <c r="C483" s="105"/>
      <c r="D483" s="105"/>
      <c r="E483" s="73">
        <v>482</v>
      </c>
    </row>
    <row r="484" spans="1:5" x14ac:dyDescent="0.25">
      <c r="A484" s="105"/>
      <c r="B484" s="105"/>
      <c r="C484" s="105"/>
      <c r="D484" s="105"/>
      <c r="E484" s="73">
        <v>483</v>
      </c>
    </row>
    <row r="485" spans="1:5" x14ac:dyDescent="0.25">
      <c r="A485" s="105"/>
      <c r="B485" s="105"/>
      <c r="C485" s="105"/>
      <c r="D485" s="105"/>
      <c r="E485" s="73">
        <v>484</v>
      </c>
    </row>
    <row r="486" spans="1:5" x14ac:dyDescent="0.25">
      <c r="A486" s="105"/>
      <c r="B486" s="105"/>
      <c r="C486" s="105"/>
      <c r="D486" s="105"/>
      <c r="E486" s="73">
        <v>485</v>
      </c>
    </row>
    <row r="487" spans="1:5" x14ac:dyDescent="0.25">
      <c r="A487" s="105"/>
      <c r="B487" s="105"/>
      <c r="C487" s="105"/>
      <c r="D487" s="105"/>
      <c r="E487" s="73">
        <v>486</v>
      </c>
    </row>
    <row r="488" spans="1:5" x14ac:dyDescent="0.25">
      <c r="A488" s="105"/>
      <c r="B488" s="105"/>
      <c r="C488" s="105"/>
      <c r="D488" s="105"/>
      <c r="E488" s="73">
        <v>487</v>
      </c>
    </row>
    <row r="489" spans="1:5" x14ac:dyDescent="0.25">
      <c r="A489" s="105"/>
      <c r="B489" s="105"/>
      <c r="C489" s="105"/>
      <c r="D489" s="105"/>
      <c r="E489" s="73">
        <v>488</v>
      </c>
    </row>
    <row r="490" spans="1:5" x14ac:dyDescent="0.25">
      <c r="A490" s="105"/>
      <c r="B490" s="105"/>
      <c r="C490" s="105"/>
      <c r="D490" s="105"/>
      <c r="E490" s="73">
        <v>489</v>
      </c>
    </row>
    <row r="491" spans="1:5" x14ac:dyDescent="0.25">
      <c r="A491" s="105"/>
      <c r="B491" s="105"/>
      <c r="C491" s="105"/>
      <c r="D491" s="105"/>
      <c r="E491" s="73">
        <v>490</v>
      </c>
    </row>
    <row r="492" spans="1:5" x14ac:dyDescent="0.25">
      <c r="A492" s="105"/>
      <c r="B492" s="105"/>
      <c r="C492" s="105"/>
      <c r="D492" s="105"/>
      <c r="E492" s="73">
        <v>491</v>
      </c>
    </row>
    <row r="493" spans="1:5" x14ac:dyDescent="0.25">
      <c r="A493" s="105"/>
      <c r="B493" s="105"/>
      <c r="C493" s="105"/>
      <c r="D493" s="105"/>
      <c r="E493" s="73">
        <v>492</v>
      </c>
    </row>
    <row r="494" spans="1:5" x14ac:dyDescent="0.25">
      <c r="A494" s="105"/>
      <c r="B494" s="105"/>
      <c r="C494" s="105"/>
      <c r="D494" s="105"/>
      <c r="E494" s="73">
        <v>493</v>
      </c>
    </row>
    <row r="495" spans="1:5" x14ac:dyDescent="0.25">
      <c r="A495" s="105"/>
      <c r="B495" s="105"/>
      <c r="C495" s="105"/>
      <c r="D495" s="105"/>
      <c r="E495" s="73">
        <v>494</v>
      </c>
    </row>
    <row r="496" spans="1:5" x14ac:dyDescent="0.25">
      <c r="A496" s="105"/>
      <c r="B496" s="105"/>
      <c r="C496" s="105"/>
      <c r="D496" s="105"/>
      <c r="E496" s="73">
        <v>495</v>
      </c>
    </row>
    <row r="497" spans="1:5" x14ac:dyDescent="0.25">
      <c r="A497" s="105"/>
      <c r="B497" s="105"/>
      <c r="C497" s="105"/>
      <c r="D497" s="105"/>
      <c r="E497" s="73">
        <v>496</v>
      </c>
    </row>
    <row r="498" spans="1:5" x14ac:dyDescent="0.25">
      <c r="A498" s="105"/>
      <c r="B498" s="105"/>
      <c r="C498" s="105"/>
      <c r="D498" s="105"/>
      <c r="E498" s="73">
        <v>497</v>
      </c>
    </row>
    <row r="499" spans="1:5" x14ac:dyDescent="0.25">
      <c r="A499" s="105"/>
      <c r="B499" s="105"/>
      <c r="C499" s="105"/>
      <c r="D499" s="105"/>
      <c r="E499" s="73">
        <v>498</v>
      </c>
    </row>
    <row r="500" spans="1:5" x14ac:dyDescent="0.25">
      <c r="A500" s="105"/>
      <c r="B500" s="105"/>
      <c r="C500" s="105"/>
      <c r="D500" s="105"/>
      <c r="E500" s="73">
        <v>499</v>
      </c>
    </row>
    <row r="501" spans="1:5" x14ac:dyDescent="0.25">
      <c r="A501" s="105"/>
      <c r="B501" s="105"/>
      <c r="C501" s="105"/>
      <c r="D501" s="105"/>
      <c r="E501" s="73">
        <v>500</v>
      </c>
    </row>
  </sheetData>
  <sheetProtection algorithmName="SHA-512" hashValue="wneyGB/HdqXyuGxqyjvH8Ldyg1/bYwqZ0H/wJjzbQgjROpuYiWKJoRY59PqKMc/uM84tfG6K7KOeHITZ8n4X/g==" saltValue="ZE1/G7zjrrTQ8fMr32Xozg==" spinCount="100000" sheet="1" objects="1" scenarios="1"/>
  <conditionalFormatting sqref="A2:E501">
    <cfRule type="expression" dxfId="39" priority="4">
      <formula>$I2&gt;$J2</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65AB9354-E0B6-49CA-AC89-46393484BA5F}">
            <xm:f>VerEXIST!$B2&lt;&gt;$B2</xm:f>
            <x14:dxf/>
          </x14:cfRule>
          <xm:sqref>B2:B5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A8434-426E-4AD9-B1A0-A79BD0136A74}">
  <sheetPr codeName="Sheet4">
    <tabColor theme="9" tint="0.59999389629810485"/>
  </sheetPr>
  <dimension ref="A1:L657"/>
  <sheetViews>
    <sheetView workbookViewId="0"/>
  </sheetViews>
  <sheetFormatPr defaultRowHeight="15" x14ac:dyDescent="0.25"/>
  <cols>
    <col min="1" max="1" width="16.7109375" style="70" customWidth="1"/>
    <col min="2" max="2" width="17" style="70" customWidth="1"/>
    <col min="3" max="3" width="10.28515625" style="70" customWidth="1"/>
    <col min="4" max="4" width="11.42578125" style="70" customWidth="1"/>
    <col min="5" max="5" width="25.7109375" style="56" customWidth="1"/>
    <col min="6" max="6" width="17.140625" style="56" customWidth="1"/>
    <col min="7" max="8" width="21" style="60" customWidth="1"/>
    <col min="9" max="9" width="14.5703125" style="60" customWidth="1"/>
    <col min="10" max="10" width="11.140625" style="61" customWidth="1"/>
    <col min="11" max="11" width="35.85546875" style="61" customWidth="1"/>
    <col min="12" max="12" width="35.7109375" style="70" customWidth="1"/>
    <col min="13" max="13" width="22.85546875" style="56" customWidth="1"/>
    <col min="14" max="16384" width="9.140625" style="56"/>
  </cols>
  <sheetData>
    <row r="1" spans="1:12" s="67" customFormat="1" ht="97.5" customHeight="1" x14ac:dyDescent="0.25">
      <c r="A1" s="107"/>
      <c r="B1" s="107"/>
      <c r="C1" s="107"/>
      <c r="D1" s="107"/>
      <c r="E1" s="72" t="s">
        <v>1859</v>
      </c>
      <c r="F1" s="75" t="s">
        <v>1815</v>
      </c>
      <c r="G1" s="58" t="s">
        <v>1861</v>
      </c>
      <c r="H1" s="58" t="s">
        <v>1820</v>
      </c>
      <c r="I1" s="58" t="s">
        <v>1904</v>
      </c>
      <c r="J1" s="59" t="s">
        <v>215</v>
      </c>
      <c r="K1" s="77" t="str">
        <f>IF(COUNTBLANK(K2:K501)=500,"Good! No Misaligned segments","Misaligned Data, modify the BASELINE IP pvp file  leaveouts as required to align end points of each segment within in the allowable difference of the EXIST IP data file, then reimport data here.  Sec 36 PROHIBITS MODIFYING THIS DIRECTLY")</f>
        <v>Good! No Misaligned segments</v>
      </c>
      <c r="L1" s="477" t="s">
        <v>1818</v>
      </c>
    </row>
    <row r="2" spans="1:12" x14ac:dyDescent="0.25">
      <c r="A2" s="105"/>
      <c r="B2" s="105"/>
      <c r="C2" s="105"/>
      <c r="D2" s="105"/>
      <c r="E2" s="73">
        <v>1</v>
      </c>
      <c r="F2" s="56" t="str">
        <f>IF('EXIST IP'!C2="","",IF('EXIST IP'!C2&lt;528,'EXIST IP'!C2,""))</f>
        <v/>
      </c>
      <c r="G2" s="60" t="str">
        <f t="shared" ref="G2:G65" si="0">IF(B2="","",B2-anchor)</f>
        <v/>
      </c>
      <c r="H2" s="60" t="str">
        <f>IF(B2="","",'EXIST IP'!B2-anchor)</f>
        <v/>
      </c>
      <c r="I2" s="60" t="str">
        <f t="shared" ref="I2:I65" si="1">IF(B2="","",ABS(G2-H2))</f>
        <v/>
      </c>
      <c r="J2" s="78" t="str">
        <f>IF(B2="","",IF(H2&lt;5280,20,IF(H2&gt;13200,50,ROUND(20+30*(H2-5280)/(13200-5280),0))))</f>
        <v/>
      </c>
      <c r="K2" s="78" t="str">
        <f>IF(AND(I2="",J2=""),"",IF(I2&gt;J2,"this segment misaligned",""))</f>
        <v/>
      </c>
      <c r="L2" s="105"/>
    </row>
    <row r="3" spans="1:12" x14ac:dyDescent="0.25">
      <c r="A3" s="105"/>
      <c r="B3" s="105"/>
      <c r="C3" s="105"/>
      <c r="D3" s="105"/>
      <c r="E3" s="73">
        <v>2</v>
      </c>
      <c r="F3" s="56" t="str">
        <f>IF('EXIST IP'!C3="","",IF('EXIST IP'!C3&lt;528,'EXIST IP'!C3,""))</f>
        <v/>
      </c>
      <c r="G3" s="60" t="str">
        <f t="shared" si="0"/>
        <v/>
      </c>
      <c r="H3" s="60" t="str">
        <f>IF(B3="","",'EXIST IP'!B3-anchor)</f>
        <v/>
      </c>
      <c r="I3" s="60" t="str">
        <f t="shared" si="1"/>
        <v/>
      </c>
      <c r="J3" s="78" t="str">
        <f t="shared" ref="J3:J66" si="2">IF(B3="","",IF(H3&lt;5280,20,IF(H3&gt;13200,50,ROUND(20+30*(H3-5280)/(13200-5280),0))))</f>
        <v/>
      </c>
      <c r="K3" s="78" t="str">
        <f t="shared" ref="K3:K66" si="3">IF(AND(I3="",J3=""),"",IF(I3&gt;J3,"this segment misaligned",""))</f>
        <v/>
      </c>
      <c r="L3" s="105"/>
    </row>
    <row r="4" spans="1:12" x14ac:dyDescent="0.25">
      <c r="A4" s="105"/>
      <c r="B4" s="105"/>
      <c r="C4" s="105"/>
      <c r="D4" s="105"/>
      <c r="E4" s="73">
        <v>3</v>
      </c>
      <c r="F4" s="56" t="str">
        <f>IF('EXIST IP'!C4="","",IF('EXIST IP'!C4&lt;528,'EXIST IP'!C4,""))</f>
        <v/>
      </c>
      <c r="G4" s="60" t="str">
        <f t="shared" si="0"/>
        <v/>
      </c>
      <c r="H4" s="60" t="str">
        <f>IF(B4="","",'EXIST IP'!B4-anchor)</f>
        <v/>
      </c>
      <c r="I4" s="60" t="str">
        <f t="shared" si="1"/>
        <v/>
      </c>
      <c r="J4" s="78" t="str">
        <f t="shared" si="2"/>
        <v/>
      </c>
      <c r="K4" s="78" t="str">
        <f t="shared" si="3"/>
        <v/>
      </c>
      <c r="L4" s="105"/>
    </row>
    <row r="5" spans="1:12" x14ac:dyDescent="0.25">
      <c r="A5" s="105"/>
      <c r="B5" s="105"/>
      <c r="C5" s="105"/>
      <c r="D5" s="105"/>
      <c r="E5" s="73">
        <v>4</v>
      </c>
      <c r="F5" s="56" t="str">
        <f>IF('EXIST IP'!C5="","",IF('EXIST IP'!C5&lt;528,'EXIST IP'!C5,""))</f>
        <v/>
      </c>
      <c r="G5" s="60" t="str">
        <f t="shared" si="0"/>
        <v/>
      </c>
      <c r="H5" s="60" t="str">
        <f>IF(B5="","",'EXIST IP'!B5-anchor)</f>
        <v/>
      </c>
      <c r="I5" s="60" t="str">
        <f t="shared" si="1"/>
        <v/>
      </c>
      <c r="J5" s="78" t="str">
        <f t="shared" si="2"/>
        <v/>
      </c>
      <c r="K5" s="78" t="str">
        <f t="shared" si="3"/>
        <v/>
      </c>
      <c r="L5" s="105"/>
    </row>
    <row r="6" spans="1:12" x14ac:dyDescent="0.25">
      <c r="A6" s="105"/>
      <c r="B6" s="105"/>
      <c r="C6" s="105"/>
      <c r="D6" s="105"/>
      <c r="E6" s="73">
        <v>5</v>
      </c>
      <c r="F6" s="56" t="str">
        <f>IF('EXIST IP'!C6="","",IF('EXIST IP'!C6&lt;528,'EXIST IP'!C6,""))</f>
        <v/>
      </c>
      <c r="G6" s="60" t="str">
        <f t="shared" si="0"/>
        <v/>
      </c>
      <c r="H6" s="60" t="str">
        <f>IF(B6="","",'EXIST IP'!B6-anchor)</f>
        <v/>
      </c>
      <c r="I6" s="60" t="str">
        <f t="shared" si="1"/>
        <v/>
      </c>
      <c r="J6" s="78" t="str">
        <f t="shared" si="2"/>
        <v/>
      </c>
      <c r="K6" s="78" t="str">
        <f t="shared" si="3"/>
        <v/>
      </c>
      <c r="L6" s="105"/>
    </row>
    <row r="7" spans="1:12" x14ac:dyDescent="0.25">
      <c r="A7" s="105"/>
      <c r="B7" s="105"/>
      <c r="C7" s="105"/>
      <c r="D7" s="105"/>
      <c r="E7" s="73">
        <v>6</v>
      </c>
      <c r="F7" s="56" t="str">
        <f>IF('EXIST IP'!C7="","",IF('EXIST IP'!C7&lt;528,'EXIST IP'!C7,""))</f>
        <v/>
      </c>
      <c r="G7" s="60" t="str">
        <f t="shared" si="0"/>
        <v/>
      </c>
      <c r="H7" s="60" t="str">
        <f>IF(B7="","",'EXIST IP'!B7-anchor)</f>
        <v/>
      </c>
      <c r="I7" s="60" t="str">
        <f t="shared" si="1"/>
        <v/>
      </c>
      <c r="J7" s="78" t="str">
        <f t="shared" si="2"/>
        <v/>
      </c>
      <c r="K7" s="78"/>
      <c r="L7" s="105"/>
    </row>
    <row r="8" spans="1:12" x14ac:dyDescent="0.25">
      <c r="A8" s="105"/>
      <c r="B8" s="105"/>
      <c r="C8" s="105"/>
      <c r="D8" s="105"/>
      <c r="E8" s="73">
        <v>7</v>
      </c>
      <c r="F8" s="56" t="str">
        <f>IF('EXIST IP'!C8="","",IF('EXIST IP'!C8&lt;528,'EXIST IP'!C8,""))</f>
        <v/>
      </c>
      <c r="G8" s="60" t="str">
        <f t="shared" si="0"/>
        <v/>
      </c>
      <c r="H8" s="60" t="str">
        <f>IF(B8="","",'EXIST IP'!B8-anchor)</f>
        <v/>
      </c>
      <c r="I8" s="60" t="str">
        <f t="shared" si="1"/>
        <v/>
      </c>
      <c r="J8" s="78" t="str">
        <f t="shared" si="2"/>
        <v/>
      </c>
      <c r="K8" s="78" t="str">
        <f t="shared" si="3"/>
        <v/>
      </c>
      <c r="L8" s="105"/>
    </row>
    <row r="9" spans="1:12" x14ac:dyDescent="0.25">
      <c r="A9" s="105"/>
      <c r="B9" s="105"/>
      <c r="C9" s="105"/>
      <c r="D9" s="105"/>
      <c r="E9" s="73">
        <v>8</v>
      </c>
      <c r="F9" s="56" t="str">
        <f>IF('EXIST IP'!C9="","",IF('EXIST IP'!C9&lt;528,'EXIST IP'!C9,""))</f>
        <v/>
      </c>
      <c r="G9" s="60" t="str">
        <f t="shared" si="0"/>
        <v/>
      </c>
      <c r="H9" s="60" t="str">
        <f>IF(B9="","",'EXIST IP'!B9-anchor)</f>
        <v/>
      </c>
      <c r="I9" s="60" t="str">
        <f t="shared" si="1"/>
        <v/>
      </c>
      <c r="J9" s="78" t="str">
        <f t="shared" si="2"/>
        <v/>
      </c>
      <c r="K9" s="78" t="str">
        <f t="shared" si="3"/>
        <v/>
      </c>
      <c r="L9" s="105"/>
    </row>
    <row r="10" spans="1:12" x14ac:dyDescent="0.25">
      <c r="A10" s="105"/>
      <c r="B10" s="105"/>
      <c r="C10" s="105"/>
      <c r="D10" s="105"/>
      <c r="E10" s="73">
        <v>9</v>
      </c>
      <c r="F10" s="56" t="str">
        <f>IF('EXIST IP'!C10="","",IF('EXIST IP'!C10&lt;528,'EXIST IP'!C10,""))</f>
        <v/>
      </c>
      <c r="G10" s="60" t="str">
        <f t="shared" si="0"/>
        <v/>
      </c>
      <c r="H10" s="60" t="str">
        <f>IF(B10="","",'EXIST IP'!B10-anchor)</f>
        <v/>
      </c>
      <c r="I10" s="60" t="str">
        <f t="shared" si="1"/>
        <v/>
      </c>
      <c r="J10" s="78" t="str">
        <f t="shared" si="2"/>
        <v/>
      </c>
      <c r="K10" s="78" t="str">
        <f t="shared" si="3"/>
        <v/>
      </c>
      <c r="L10" s="105"/>
    </row>
    <row r="11" spans="1:12" x14ac:dyDescent="0.25">
      <c r="A11" s="105"/>
      <c r="B11" s="105"/>
      <c r="C11" s="105"/>
      <c r="D11" s="105"/>
      <c r="E11" s="73">
        <v>10</v>
      </c>
      <c r="F11" s="56" t="str">
        <f>IF('EXIST IP'!C11="","",IF('EXIST IP'!C11&lt;528,'EXIST IP'!C11,""))</f>
        <v/>
      </c>
      <c r="G11" s="60" t="str">
        <f t="shared" si="0"/>
        <v/>
      </c>
      <c r="H11" s="60" t="str">
        <f>IF(B11="","",'EXIST IP'!B11-anchor)</f>
        <v/>
      </c>
      <c r="I11" s="60" t="str">
        <f t="shared" si="1"/>
        <v/>
      </c>
      <c r="J11" s="78" t="str">
        <f t="shared" si="2"/>
        <v/>
      </c>
      <c r="K11" s="78" t="str">
        <f t="shared" si="3"/>
        <v/>
      </c>
      <c r="L11" s="105"/>
    </row>
    <row r="12" spans="1:12" x14ac:dyDescent="0.25">
      <c r="A12" s="105"/>
      <c r="B12" s="105"/>
      <c r="C12" s="105"/>
      <c r="D12" s="105"/>
      <c r="E12" s="73">
        <v>11</v>
      </c>
      <c r="F12" s="56" t="str">
        <f>IF('EXIST IP'!C12="","",IF('EXIST IP'!C12&lt;528,'EXIST IP'!C12,""))</f>
        <v/>
      </c>
      <c r="G12" s="60" t="str">
        <f t="shared" si="0"/>
        <v/>
      </c>
      <c r="H12" s="60" t="str">
        <f>IF(B12="","",'EXIST IP'!B12-anchor)</f>
        <v/>
      </c>
      <c r="I12" s="60" t="str">
        <f t="shared" si="1"/>
        <v/>
      </c>
      <c r="J12" s="78" t="str">
        <f t="shared" si="2"/>
        <v/>
      </c>
      <c r="K12" s="78" t="str">
        <f t="shared" si="3"/>
        <v/>
      </c>
      <c r="L12" s="105"/>
    </row>
    <row r="13" spans="1:12" x14ac:dyDescent="0.25">
      <c r="A13" s="105"/>
      <c r="B13" s="105"/>
      <c r="C13" s="105"/>
      <c r="D13" s="105"/>
      <c r="E13" s="73">
        <v>12</v>
      </c>
      <c r="F13" s="56" t="str">
        <f>IF('EXIST IP'!C13="","",IF('EXIST IP'!C13&lt;528,'EXIST IP'!C13,""))</f>
        <v/>
      </c>
      <c r="G13" s="60" t="str">
        <f t="shared" si="0"/>
        <v/>
      </c>
      <c r="H13" s="60" t="str">
        <f>IF(B13="","",'EXIST IP'!B13-anchor)</f>
        <v/>
      </c>
      <c r="I13" s="60" t="str">
        <f t="shared" si="1"/>
        <v/>
      </c>
      <c r="J13" s="78" t="str">
        <f t="shared" si="2"/>
        <v/>
      </c>
      <c r="K13" s="78" t="str">
        <f t="shared" si="3"/>
        <v/>
      </c>
      <c r="L13" s="105"/>
    </row>
    <row r="14" spans="1:12" x14ac:dyDescent="0.25">
      <c r="A14" s="105"/>
      <c r="B14" s="105"/>
      <c r="C14" s="105"/>
      <c r="D14" s="105"/>
      <c r="E14" s="73">
        <v>13</v>
      </c>
      <c r="F14" s="56" t="str">
        <f>IF('EXIST IP'!C14="","",IF('EXIST IP'!C14&lt;528,'EXIST IP'!C14,""))</f>
        <v/>
      </c>
      <c r="G14" s="60" t="str">
        <f t="shared" si="0"/>
        <v/>
      </c>
      <c r="H14" s="60" t="str">
        <f>IF(B14="","",'EXIST IP'!B14-anchor)</f>
        <v/>
      </c>
      <c r="I14" s="60" t="str">
        <f t="shared" si="1"/>
        <v/>
      </c>
      <c r="J14" s="78" t="str">
        <f t="shared" si="2"/>
        <v/>
      </c>
      <c r="K14" s="78" t="str">
        <f t="shared" si="3"/>
        <v/>
      </c>
      <c r="L14" s="105"/>
    </row>
    <row r="15" spans="1:12" x14ac:dyDescent="0.25">
      <c r="A15" s="105"/>
      <c r="B15" s="105"/>
      <c r="C15" s="105"/>
      <c r="D15" s="105"/>
      <c r="E15" s="73">
        <v>14</v>
      </c>
      <c r="F15" s="56" t="str">
        <f>IF('EXIST IP'!C15="","",IF('EXIST IP'!C15&lt;528,'EXIST IP'!C15,""))</f>
        <v/>
      </c>
      <c r="G15" s="60" t="str">
        <f t="shared" si="0"/>
        <v/>
      </c>
      <c r="H15" s="60" t="str">
        <f>IF(B15="","",'EXIST IP'!B15-anchor)</f>
        <v/>
      </c>
      <c r="I15" s="60" t="str">
        <f t="shared" si="1"/>
        <v/>
      </c>
      <c r="J15" s="78" t="str">
        <f t="shared" si="2"/>
        <v/>
      </c>
      <c r="K15" s="78" t="str">
        <f t="shared" si="3"/>
        <v/>
      </c>
      <c r="L15" s="105"/>
    </row>
    <row r="16" spans="1:12" x14ac:dyDescent="0.25">
      <c r="A16" s="105"/>
      <c r="B16" s="105"/>
      <c r="C16" s="105"/>
      <c r="D16" s="105"/>
      <c r="E16" s="73">
        <v>15</v>
      </c>
      <c r="F16" s="56" t="str">
        <f>IF('EXIST IP'!C16="","",IF('EXIST IP'!C16&lt;528,'EXIST IP'!C16,""))</f>
        <v/>
      </c>
      <c r="G16" s="60" t="str">
        <f t="shared" si="0"/>
        <v/>
      </c>
      <c r="H16" s="60" t="str">
        <f>IF(B16="","",'EXIST IP'!B16-anchor)</f>
        <v/>
      </c>
      <c r="I16" s="60" t="str">
        <f t="shared" si="1"/>
        <v/>
      </c>
      <c r="J16" s="78" t="str">
        <f t="shared" si="2"/>
        <v/>
      </c>
      <c r="K16" s="78" t="str">
        <f t="shared" si="3"/>
        <v/>
      </c>
      <c r="L16" s="105"/>
    </row>
    <row r="17" spans="1:12" x14ac:dyDescent="0.25">
      <c r="A17" s="105"/>
      <c r="B17" s="105"/>
      <c r="C17" s="105"/>
      <c r="D17" s="105"/>
      <c r="E17" s="73">
        <v>16</v>
      </c>
      <c r="F17" s="56" t="str">
        <f>IF('EXIST IP'!C17="","",IF('EXIST IP'!C17&lt;528,'EXIST IP'!C17,""))</f>
        <v/>
      </c>
      <c r="G17" s="60" t="str">
        <f t="shared" si="0"/>
        <v/>
      </c>
      <c r="H17" s="60" t="str">
        <f>IF(B17="","",'EXIST IP'!B17-anchor)</f>
        <v/>
      </c>
      <c r="I17" s="60" t="str">
        <f t="shared" si="1"/>
        <v/>
      </c>
      <c r="J17" s="78" t="str">
        <f t="shared" si="2"/>
        <v/>
      </c>
      <c r="K17" s="78" t="str">
        <f t="shared" si="3"/>
        <v/>
      </c>
      <c r="L17" s="105"/>
    </row>
    <row r="18" spans="1:12" x14ac:dyDescent="0.25">
      <c r="A18" s="105"/>
      <c r="B18" s="105"/>
      <c r="C18" s="105"/>
      <c r="D18" s="105"/>
      <c r="E18" s="73">
        <v>17</v>
      </c>
      <c r="F18" s="56" t="str">
        <f>IF('EXIST IP'!C18="","",IF('EXIST IP'!C18&lt;528,'EXIST IP'!C18,""))</f>
        <v/>
      </c>
      <c r="G18" s="60" t="str">
        <f t="shared" si="0"/>
        <v/>
      </c>
      <c r="H18" s="60" t="str">
        <f>IF(B18="","",'EXIST IP'!B18-anchor)</f>
        <v/>
      </c>
      <c r="I18" s="60" t="str">
        <f t="shared" si="1"/>
        <v/>
      </c>
      <c r="J18" s="78" t="str">
        <f t="shared" si="2"/>
        <v/>
      </c>
      <c r="K18" s="78" t="str">
        <f t="shared" si="3"/>
        <v/>
      </c>
      <c r="L18" s="105"/>
    </row>
    <row r="19" spans="1:12" x14ac:dyDescent="0.25">
      <c r="A19" s="105"/>
      <c r="B19" s="105"/>
      <c r="C19" s="105"/>
      <c r="D19" s="105"/>
      <c r="E19" s="73">
        <v>18</v>
      </c>
      <c r="F19" s="79" t="str">
        <f>IF('EXIST IP'!C19="","",IF('EXIST IP'!C19&lt;528,'EXIST IP'!C19,""))</f>
        <v/>
      </c>
      <c r="G19" s="60" t="str">
        <f t="shared" si="0"/>
        <v/>
      </c>
      <c r="H19" s="60" t="str">
        <f>IF(B19="","",'EXIST IP'!B19-anchor)</f>
        <v/>
      </c>
      <c r="I19" s="60" t="str">
        <f t="shared" si="1"/>
        <v/>
      </c>
      <c r="J19" s="78" t="str">
        <f t="shared" si="2"/>
        <v/>
      </c>
      <c r="K19" s="78" t="str">
        <f t="shared" si="3"/>
        <v/>
      </c>
      <c r="L19" s="105"/>
    </row>
    <row r="20" spans="1:12" x14ac:dyDescent="0.25">
      <c r="A20" s="105"/>
      <c r="B20" s="105"/>
      <c r="C20" s="105"/>
      <c r="D20" s="105"/>
      <c r="E20" s="73">
        <v>19</v>
      </c>
      <c r="F20" s="56" t="str">
        <f>IF('EXIST IP'!C20="","",IF('EXIST IP'!C20&lt;528,'EXIST IP'!C20,""))</f>
        <v/>
      </c>
      <c r="G20" s="60" t="str">
        <f t="shared" si="0"/>
        <v/>
      </c>
      <c r="H20" s="60" t="str">
        <f>IF(B20="","",'EXIST IP'!B20-anchor)</f>
        <v/>
      </c>
      <c r="I20" s="60" t="str">
        <f t="shared" si="1"/>
        <v/>
      </c>
      <c r="J20" s="78" t="str">
        <f t="shared" si="2"/>
        <v/>
      </c>
      <c r="K20" s="78" t="str">
        <f t="shared" si="3"/>
        <v/>
      </c>
      <c r="L20" s="105"/>
    </row>
    <row r="21" spans="1:12" x14ac:dyDescent="0.25">
      <c r="A21" s="105"/>
      <c r="B21" s="105"/>
      <c r="C21" s="105"/>
      <c r="D21" s="105"/>
      <c r="E21" s="73">
        <v>20</v>
      </c>
      <c r="F21" s="56" t="str">
        <f>IF('EXIST IP'!C21="","",IF('EXIST IP'!C21&lt;528,'EXIST IP'!C21,""))</f>
        <v/>
      </c>
      <c r="G21" s="60" t="str">
        <f t="shared" si="0"/>
        <v/>
      </c>
      <c r="H21" s="60" t="str">
        <f>IF(B21="","",'EXIST IP'!B21-anchor)</f>
        <v/>
      </c>
      <c r="I21" s="60" t="str">
        <f t="shared" si="1"/>
        <v/>
      </c>
      <c r="J21" s="78" t="str">
        <f t="shared" si="2"/>
        <v/>
      </c>
      <c r="K21" s="78" t="str">
        <f t="shared" si="3"/>
        <v/>
      </c>
      <c r="L21" s="105"/>
    </row>
    <row r="22" spans="1:12" x14ac:dyDescent="0.25">
      <c r="A22" s="105"/>
      <c r="B22" s="105"/>
      <c r="C22" s="105"/>
      <c r="D22" s="105"/>
      <c r="E22" s="73">
        <v>21</v>
      </c>
      <c r="F22" s="56" t="str">
        <f>IF('EXIST IP'!C22="","",IF('EXIST IP'!C22&lt;528,'EXIST IP'!C22,""))</f>
        <v/>
      </c>
      <c r="G22" s="60" t="str">
        <f t="shared" si="0"/>
        <v/>
      </c>
      <c r="H22" s="60" t="str">
        <f>IF(B22="","",'EXIST IP'!B22-anchor)</f>
        <v/>
      </c>
      <c r="I22" s="60" t="str">
        <f t="shared" si="1"/>
        <v/>
      </c>
      <c r="J22" s="78" t="str">
        <f t="shared" si="2"/>
        <v/>
      </c>
      <c r="K22" s="78" t="str">
        <f t="shared" si="3"/>
        <v/>
      </c>
      <c r="L22" s="105"/>
    </row>
    <row r="23" spans="1:12" x14ac:dyDescent="0.25">
      <c r="A23" s="105"/>
      <c r="B23" s="105"/>
      <c r="C23" s="105"/>
      <c r="D23" s="105"/>
      <c r="E23" s="73">
        <v>22</v>
      </c>
      <c r="F23" s="56" t="str">
        <f>IF('EXIST IP'!C23="","",IF('EXIST IP'!C23&lt;528,'EXIST IP'!C23,""))</f>
        <v/>
      </c>
      <c r="G23" s="60" t="str">
        <f t="shared" si="0"/>
        <v/>
      </c>
      <c r="H23" s="60" t="str">
        <f>IF(B23="","",'EXIST IP'!B23-anchor)</f>
        <v/>
      </c>
      <c r="I23" s="60" t="str">
        <f t="shared" si="1"/>
        <v/>
      </c>
      <c r="J23" s="78" t="str">
        <f t="shared" si="2"/>
        <v/>
      </c>
      <c r="K23" s="78" t="str">
        <f t="shared" si="3"/>
        <v/>
      </c>
      <c r="L23" s="105"/>
    </row>
    <row r="24" spans="1:12" x14ac:dyDescent="0.25">
      <c r="A24" s="105"/>
      <c r="B24" s="105"/>
      <c r="C24" s="105"/>
      <c r="D24" s="105"/>
      <c r="E24" s="73">
        <v>23</v>
      </c>
      <c r="F24" s="56" t="str">
        <f>IF('EXIST IP'!C24="","",IF('EXIST IP'!C24&lt;528,'EXIST IP'!C24,""))</f>
        <v/>
      </c>
      <c r="G24" s="60" t="str">
        <f t="shared" si="0"/>
        <v/>
      </c>
      <c r="H24" s="60" t="str">
        <f>IF(B24="","",'EXIST IP'!B24-anchor)</f>
        <v/>
      </c>
      <c r="I24" s="60" t="str">
        <f t="shared" si="1"/>
        <v/>
      </c>
      <c r="J24" s="78" t="str">
        <f t="shared" si="2"/>
        <v/>
      </c>
      <c r="K24" s="78" t="str">
        <f t="shared" si="3"/>
        <v/>
      </c>
      <c r="L24" s="105"/>
    </row>
    <row r="25" spans="1:12" x14ac:dyDescent="0.25">
      <c r="A25" s="105"/>
      <c r="B25" s="105"/>
      <c r="C25" s="105"/>
      <c r="D25" s="105"/>
      <c r="E25" s="73">
        <v>24</v>
      </c>
      <c r="F25" s="56" t="str">
        <f>IF('EXIST IP'!C25="","",IF('EXIST IP'!C25&lt;528,'EXIST IP'!C25,""))</f>
        <v/>
      </c>
      <c r="G25" s="60" t="str">
        <f t="shared" si="0"/>
        <v/>
      </c>
      <c r="H25" s="60" t="str">
        <f>IF(B25="","",'EXIST IP'!B25-anchor)</f>
        <v/>
      </c>
      <c r="I25" s="60" t="str">
        <f t="shared" si="1"/>
        <v/>
      </c>
      <c r="J25" s="78" t="str">
        <f t="shared" si="2"/>
        <v/>
      </c>
      <c r="K25" s="78" t="str">
        <f t="shared" si="3"/>
        <v/>
      </c>
      <c r="L25" s="105"/>
    </row>
    <row r="26" spans="1:12" x14ac:dyDescent="0.25">
      <c r="A26" s="105"/>
      <c r="B26" s="105"/>
      <c r="C26" s="105"/>
      <c r="D26" s="105"/>
      <c r="E26" s="73">
        <v>25</v>
      </c>
      <c r="F26" s="56" t="str">
        <f>IF('EXIST IP'!C26="","",IF('EXIST IP'!C26&lt;528,'EXIST IP'!C26,""))</f>
        <v/>
      </c>
      <c r="G26" s="60" t="str">
        <f t="shared" si="0"/>
        <v/>
      </c>
      <c r="H26" s="60" t="str">
        <f>IF(B26="","",'EXIST IP'!B26-anchor)</f>
        <v/>
      </c>
      <c r="I26" s="60" t="str">
        <f t="shared" si="1"/>
        <v/>
      </c>
      <c r="J26" s="78" t="str">
        <f t="shared" si="2"/>
        <v/>
      </c>
      <c r="K26" s="78" t="str">
        <f t="shared" si="3"/>
        <v/>
      </c>
      <c r="L26" s="105"/>
    </row>
    <row r="27" spans="1:12" x14ac:dyDescent="0.25">
      <c r="A27" s="105"/>
      <c r="B27" s="105"/>
      <c r="C27" s="105"/>
      <c r="D27" s="105"/>
      <c r="E27" s="73">
        <v>26</v>
      </c>
      <c r="F27" s="56" t="str">
        <f>IF('EXIST IP'!C27="","",IF('EXIST IP'!C27&lt;528,'EXIST IP'!C27,""))</f>
        <v/>
      </c>
      <c r="G27" s="60" t="str">
        <f t="shared" si="0"/>
        <v/>
      </c>
      <c r="H27" s="60" t="str">
        <f>IF(B27="","",'EXIST IP'!B27-anchor)</f>
        <v/>
      </c>
      <c r="I27" s="60" t="str">
        <f t="shared" si="1"/>
        <v/>
      </c>
      <c r="J27" s="78" t="str">
        <f t="shared" si="2"/>
        <v/>
      </c>
      <c r="K27" s="78" t="str">
        <f t="shared" si="3"/>
        <v/>
      </c>
      <c r="L27" s="105"/>
    </row>
    <row r="28" spans="1:12" x14ac:dyDescent="0.25">
      <c r="A28" s="105"/>
      <c r="B28" s="105"/>
      <c r="C28" s="105"/>
      <c r="D28" s="105"/>
      <c r="E28" s="73">
        <v>27</v>
      </c>
      <c r="F28" s="56" t="str">
        <f>IF('EXIST IP'!C28="","",IF('EXIST IP'!C28&lt;528,'EXIST IP'!C28,""))</f>
        <v/>
      </c>
      <c r="G28" s="60" t="str">
        <f t="shared" si="0"/>
        <v/>
      </c>
      <c r="H28" s="60" t="str">
        <f>IF(B28="","",'EXIST IP'!B28-anchor)</f>
        <v/>
      </c>
      <c r="I28" s="60" t="str">
        <f t="shared" si="1"/>
        <v/>
      </c>
      <c r="J28" s="78" t="str">
        <f t="shared" si="2"/>
        <v/>
      </c>
      <c r="K28" s="78" t="str">
        <f t="shared" si="3"/>
        <v/>
      </c>
      <c r="L28" s="105"/>
    </row>
    <row r="29" spans="1:12" x14ac:dyDescent="0.25">
      <c r="A29" s="105"/>
      <c r="B29" s="105"/>
      <c r="C29" s="105"/>
      <c r="D29" s="105"/>
      <c r="E29" s="73">
        <v>28</v>
      </c>
      <c r="F29" s="56" t="str">
        <f>IF('EXIST IP'!C29="","",IF('EXIST IP'!C29&lt;528,'EXIST IP'!C29,""))</f>
        <v/>
      </c>
      <c r="G29" s="60" t="str">
        <f t="shared" si="0"/>
        <v/>
      </c>
      <c r="H29" s="60" t="str">
        <f>IF(B29="","",'EXIST IP'!B29-anchor)</f>
        <v/>
      </c>
      <c r="I29" s="60" t="str">
        <f t="shared" si="1"/>
        <v/>
      </c>
      <c r="J29" s="78" t="str">
        <f t="shared" si="2"/>
        <v/>
      </c>
      <c r="K29" s="78" t="str">
        <f t="shared" si="3"/>
        <v/>
      </c>
      <c r="L29" s="105"/>
    </row>
    <row r="30" spans="1:12" x14ac:dyDescent="0.25">
      <c r="A30" s="105"/>
      <c r="B30" s="105"/>
      <c r="C30" s="105"/>
      <c r="D30" s="105"/>
      <c r="E30" s="73">
        <v>29</v>
      </c>
      <c r="F30" s="56" t="str">
        <f>IF('EXIST IP'!C30="","",IF('EXIST IP'!C30&lt;528,'EXIST IP'!C30,""))</f>
        <v/>
      </c>
      <c r="G30" s="60" t="str">
        <f t="shared" si="0"/>
        <v/>
      </c>
      <c r="H30" s="60" t="str">
        <f>IF(B30="","",'EXIST IP'!B30-anchor)</f>
        <v/>
      </c>
      <c r="I30" s="60" t="str">
        <f t="shared" si="1"/>
        <v/>
      </c>
      <c r="J30" s="78" t="str">
        <f t="shared" si="2"/>
        <v/>
      </c>
      <c r="K30" s="78" t="str">
        <f t="shared" si="3"/>
        <v/>
      </c>
      <c r="L30" s="105"/>
    </row>
    <row r="31" spans="1:12" x14ac:dyDescent="0.25">
      <c r="A31" s="105"/>
      <c r="B31" s="105"/>
      <c r="C31" s="105"/>
      <c r="D31" s="105"/>
      <c r="E31" s="73">
        <v>30</v>
      </c>
      <c r="F31" s="56" t="str">
        <f>IF('EXIST IP'!C31="","",IF('EXIST IP'!C31&lt;528,'EXIST IP'!C31,""))</f>
        <v/>
      </c>
      <c r="G31" s="60" t="str">
        <f t="shared" si="0"/>
        <v/>
      </c>
      <c r="H31" s="60" t="str">
        <f>IF(B31="","",'EXIST IP'!B31-anchor)</f>
        <v/>
      </c>
      <c r="I31" s="60" t="str">
        <f t="shared" si="1"/>
        <v/>
      </c>
      <c r="J31" s="78" t="str">
        <f t="shared" si="2"/>
        <v/>
      </c>
      <c r="K31" s="78" t="str">
        <f t="shared" si="3"/>
        <v/>
      </c>
      <c r="L31" s="105"/>
    </row>
    <row r="32" spans="1:12" x14ac:dyDescent="0.25">
      <c r="A32" s="105"/>
      <c r="B32" s="105"/>
      <c r="C32" s="105"/>
      <c r="D32" s="105"/>
      <c r="E32" s="73">
        <v>31</v>
      </c>
      <c r="F32" s="56" t="str">
        <f>IF('EXIST IP'!C32="","",IF('EXIST IP'!C32&lt;528,'EXIST IP'!C32,""))</f>
        <v/>
      </c>
      <c r="G32" s="60" t="str">
        <f t="shared" si="0"/>
        <v/>
      </c>
      <c r="H32" s="60" t="str">
        <f>IF(B32="","",'EXIST IP'!B32-anchor)</f>
        <v/>
      </c>
      <c r="I32" s="60" t="str">
        <f t="shared" si="1"/>
        <v/>
      </c>
      <c r="J32" s="78" t="str">
        <f t="shared" si="2"/>
        <v/>
      </c>
      <c r="K32" s="78" t="str">
        <f t="shared" si="3"/>
        <v/>
      </c>
      <c r="L32" s="105"/>
    </row>
    <row r="33" spans="1:12" x14ac:dyDescent="0.25">
      <c r="A33" s="105"/>
      <c r="B33" s="105"/>
      <c r="C33" s="105"/>
      <c r="D33" s="105"/>
      <c r="E33" s="73">
        <v>32</v>
      </c>
      <c r="F33" s="56" t="str">
        <f>IF('EXIST IP'!C33="","",IF('EXIST IP'!C33&lt;528,'EXIST IP'!C33,""))</f>
        <v/>
      </c>
      <c r="G33" s="60" t="str">
        <f t="shared" si="0"/>
        <v/>
      </c>
      <c r="H33" s="60" t="str">
        <f>IF(B33="","",'EXIST IP'!B33-anchor)</f>
        <v/>
      </c>
      <c r="I33" s="60" t="str">
        <f t="shared" si="1"/>
        <v/>
      </c>
      <c r="J33" s="78" t="str">
        <f t="shared" si="2"/>
        <v/>
      </c>
      <c r="K33" s="78" t="str">
        <f t="shared" si="3"/>
        <v/>
      </c>
      <c r="L33" s="105"/>
    </row>
    <row r="34" spans="1:12" x14ac:dyDescent="0.25">
      <c r="A34" s="105"/>
      <c r="B34" s="105"/>
      <c r="C34" s="105"/>
      <c r="D34" s="105"/>
      <c r="E34" s="73">
        <v>33</v>
      </c>
      <c r="F34" s="56" t="str">
        <f>IF('EXIST IP'!C34="","",IF('EXIST IP'!C34&lt;528,'EXIST IP'!C34,""))</f>
        <v/>
      </c>
      <c r="G34" s="60" t="str">
        <f t="shared" si="0"/>
        <v/>
      </c>
      <c r="H34" s="60" t="str">
        <f>IF(B34="","",'EXIST IP'!B34-anchor)</f>
        <v/>
      </c>
      <c r="I34" s="60" t="str">
        <f t="shared" si="1"/>
        <v/>
      </c>
      <c r="J34" s="78" t="str">
        <f t="shared" si="2"/>
        <v/>
      </c>
      <c r="K34" s="78" t="str">
        <f t="shared" si="3"/>
        <v/>
      </c>
      <c r="L34" s="105"/>
    </row>
    <row r="35" spans="1:12" x14ac:dyDescent="0.25">
      <c r="A35" s="105"/>
      <c r="B35" s="105"/>
      <c r="C35" s="105"/>
      <c r="D35" s="105"/>
      <c r="E35" s="73">
        <v>34</v>
      </c>
      <c r="F35" s="56" t="str">
        <f>IF('EXIST IP'!C35="","",IF('EXIST IP'!C35&lt;528,'EXIST IP'!C35,""))</f>
        <v/>
      </c>
      <c r="G35" s="60" t="str">
        <f t="shared" si="0"/>
        <v/>
      </c>
      <c r="H35" s="60" t="str">
        <f>IF(B35="","",'EXIST IP'!B35-anchor)</f>
        <v/>
      </c>
      <c r="I35" s="60" t="str">
        <f t="shared" si="1"/>
        <v/>
      </c>
      <c r="J35" s="78" t="str">
        <f t="shared" si="2"/>
        <v/>
      </c>
      <c r="K35" s="78" t="str">
        <f t="shared" si="3"/>
        <v/>
      </c>
      <c r="L35" s="105"/>
    </row>
    <row r="36" spans="1:12" x14ac:dyDescent="0.25">
      <c r="A36" s="105"/>
      <c r="B36" s="105"/>
      <c r="C36" s="105"/>
      <c r="D36" s="105"/>
      <c r="E36" s="73">
        <v>35</v>
      </c>
      <c r="F36" s="56" t="str">
        <f>IF('EXIST IP'!C36="","",IF('EXIST IP'!C36&lt;528,'EXIST IP'!C36,""))</f>
        <v/>
      </c>
      <c r="G36" s="60" t="str">
        <f t="shared" si="0"/>
        <v/>
      </c>
      <c r="H36" s="60" t="str">
        <f>IF(B36="","",'EXIST IP'!B36-anchor)</f>
        <v/>
      </c>
      <c r="I36" s="60" t="str">
        <f t="shared" si="1"/>
        <v/>
      </c>
      <c r="J36" s="78" t="str">
        <f t="shared" si="2"/>
        <v/>
      </c>
      <c r="K36" s="78" t="str">
        <f t="shared" si="3"/>
        <v/>
      </c>
      <c r="L36" s="105"/>
    </row>
    <row r="37" spans="1:12" x14ac:dyDescent="0.25">
      <c r="A37" s="105"/>
      <c r="B37" s="105"/>
      <c r="C37" s="105"/>
      <c r="D37" s="105"/>
      <c r="E37" s="73">
        <v>36</v>
      </c>
      <c r="F37" s="56" t="str">
        <f>IF('EXIST IP'!C37="","",IF('EXIST IP'!C37&lt;528,'EXIST IP'!C37,""))</f>
        <v/>
      </c>
      <c r="G37" s="60" t="str">
        <f t="shared" si="0"/>
        <v/>
      </c>
      <c r="H37" s="60" t="str">
        <f>IF(B37="","",'EXIST IP'!B37-anchor)</f>
        <v/>
      </c>
      <c r="I37" s="60" t="str">
        <f t="shared" si="1"/>
        <v/>
      </c>
      <c r="J37" s="78" t="str">
        <f t="shared" si="2"/>
        <v/>
      </c>
      <c r="K37" s="78" t="str">
        <f t="shared" si="3"/>
        <v/>
      </c>
      <c r="L37" s="105"/>
    </row>
    <row r="38" spans="1:12" x14ac:dyDescent="0.25">
      <c r="A38" s="105"/>
      <c r="B38" s="105"/>
      <c r="C38" s="105"/>
      <c r="D38" s="105"/>
      <c r="E38" s="73">
        <v>37</v>
      </c>
      <c r="F38" s="56" t="str">
        <f>IF('EXIST IP'!C38="","",IF('EXIST IP'!C38&lt;528,'EXIST IP'!C38,""))</f>
        <v/>
      </c>
      <c r="G38" s="60" t="str">
        <f t="shared" si="0"/>
        <v/>
      </c>
      <c r="H38" s="60" t="str">
        <f>IF(B38="","",'EXIST IP'!B38-anchor)</f>
        <v/>
      </c>
      <c r="I38" s="60" t="str">
        <f t="shared" si="1"/>
        <v/>
      </c>
      <c r="J38" s="78" t="str">
        <f t="shared" si="2"/>
        <v/>
      </c>
      <c r="K38" s="78" t="str">
        <f t="shared" si="3"/>
        <v/>
      </c>
      <c r="L38" s="105"/>
    </row>
    <row r="39" spans="1:12" x14ac:dyDescent="0.25">
      <c r="A39" s="105"/>
      <c r="B39" s="105"/>
      <c r="C39" s="105"/>
      <c r="D39" s="105"/>
      <c r="E39" s="73">
        <v>38</v>
      </c>
      <c r="F39" s="56" t="str">
        <f>IF('EXIST IP'!C39="","",IF('EXIST IP'!C39&lt;528,'EXIST IP'!C39,""))</f>
        <v/>
      </c>
      <c r="G39" s="60" t="str">
        <f t="shared" si="0"/>
        <v/>
      </c>
      <c r="H39" s="60" t="str">
        <f>IF(B39="","",'EXIST IP'!B39-anchor)</f>
        <v/>
      </c>
      <c r="I39" s="60" t="str">
        <f t="shared" si="1"/>
        <v/>
      </c>
      <c r="J39" s="78" t="str">
        <f t="shared" si="2"/>
        <v/>
      </c>
      <c r="K39" s="78" t="str">
        <f t="shared" si="3"/>
        <v/>
      </c>
      <c r="L39" s="105"/>
    </row>
    <row r="40" spans="1:12" x14ac:dyDescent="0.25">
      <c r="A40" s="105"/>
      <c r="B40" s="105"/>
      <c r="C40" s="105"/>
      <c r="D40" s="105"/>
      <c r="E40" s="73">
        <v>39</v>
      </c>
      <c r="F40" s="56" t="str">
        <f>IF('EXIST IP'!C40="","",IF('EXIST IP'!C40&lt;528,'EXIST IP'!C40,""))</f>
        <v/>
      </c>
      <c r="G40" s="60" t="str">
        <f t="shared" si="0"/>
        <v/>
      </c>
      <c r="H40" s="60" t="str">
        <f>IF(B40="","",'EXIST IP'!B40-anchor)</f>
        <v/>
      </c>
      <c r="I40" s="60" t="str">
        <f t="shared" si="1"/>
        <v/>
      </c>
      <c r="J40" s="78" t="str">
        <f t="shared" si="2"/>
        <v/>
      </c>
      <c r="K40" s="78" t="str">
        <f t="shared" si="3"/>
        <v/>
      </c>
      <c r="L40" s="105"/>
    </row>
    <row r="41" spans="1:12" x14ac:dyDescent="0.25">
      <c r="A41" s="105"/>
      <c r="B41" s="105"/>
      <c r="C41" s="105"/>
      <c r="D41" s="105"/>
      <c r="E41" s="73">
        <v>40</v>
      </c>
      <c r="F41" s="56" t="str">
        <f>IF('EXIST IP'!C41="","",IF('EXIST IP'!C41&lt;528,'EXIST IP'!C41,""))</f>
        <v/>
      </c>
      <c r="G41" s="60" t="str">
        <f t="shared" si="0"/>
        <v/>
      </c>
      <c r="H41" s="60" t="str">
        <f>IF(B41="","",'EXIST IP'!B41-anchor)</f>
        <v/>
      </c>
      <c r="I41" s="60" t="str">
        <f t="shared" si="1"/>
        <v/>
      </c>
      <c r="J41" s="78" t="str">
        <f t="shared" si="2"/>
        <v/>
      </c>
      <c r="K41" s="78" t="str">
        <f t="shared" si="3"/>
        <v/>
      </c>
      <c r="L41" s="105"/>
    </row>
    <row r="42" spans="1:12" x14ac:dyDescent="0.25">
      <c r="A42" s="105"/>
      <c r="B42" s="105"/>
      <c r="C42" s="105"/>
      <c r="D42" s="105"/>
      <c r="E42" s="73">
        <v>41</v>
      </c>
      <c r="F42" s="56" t="str">
        <f>IF('EXIST IP'!C42="","",IF('EXIST IP'!C42&lt;528,'EXIST IP'!C42,""))</f>
        <v/>
      </c>
      <c r="G42" s="60" t="str">
        <f t="shared" si="0"/>
        <v/>
      </c>
      <c r="H42" s="60" t="str">
        <f>IF(B42="","",'EXIST IP'!B42-anchor)</f>
        <v/>
      </c>
      <c r="I42" s="60" t="str">
        <f t="shared" si="1"/>
        <v/>
      </c>
      <c r="J42" s="78" t="str">
        <f t="shared" si="2"/>
        <v/>
      </c>
      <c r="K42" s="78" t="str">
        <f t="shared" si="3"/>
        <v/>
      </c>
      <c r="L42" s="105"/>
    </row>
    <row r="43" spans="1:12" x14ac:dyDescent="0.25">
      <c r="A43" s="105"/>
      <c r="B43" s="105"/>
      <c r="C43" s="105"/>
      <c r="D43" s="105"/>
      <c r="E43" s="73">
        <v>42</v>
      </c>
      <c r="F43" s="56" t="str">
        <f>IF('EXIST IP'!C43="","",IF('EXIST IP'!C43&lt;528,'EXIST IP'!C43,""))</f>
        <v/>
      </c>
      <c r="G43" s="60" t="str">
        <f t="shared" si="0"/>
        <v/>
      </c>
      <c r="H43" s="60" t="str">
        <f>IF(B43="","",'EXIST IP'!B43-anchor)</f>
        <v/>
      </c>
      <c r="I43" s="60" t="str">
        <f t="shared" si="1"/>
        <v/>
      </c>
      <c r="J43" s="78" t="str">
        <f t="shared" si="2"/>
        <v/>
      </c>
      <c r="K43" s="78" t="str">
        <f t="shared" si="3"/>
        <v/>
      </c>
      <c r="L43" s="105"/>
    </row>
    <row r="44" spans="1:12" x14ac:dyDescent="0.25">
      <c r="A44" s="105"/>
      <c r="B44" s="105"/>
      <c r="C44" s="105"/>
      <c r="D44" s="105"/>
      <c r="E44" s="73">
        <v>43</v>
      </c>
      <c r="F44" s="56" t="str">
        <f>IF('EXIST IP'!C44="","",IF('EXIST IP'!C44&lt;528,'EXIST IP'!C44,""))</f>
        <v/>
      </c>
      <c r="G44" s="60" t="str">
        <f t="shared" si="0"/>
        <v/>
      </c>
      <c r="H44" s="60" t="str">
        <f>IF(B44="","",'EXIST IP'!B44-anchor)</f>
        <v/>
      </c>
      <c r="I44" s="60" t="str">
        <f t="shared" si="1"/>
        <v/>
      </c>
      <c r="J44" s="78" t="str">
        <f t="shared" si="2"/>
        <v/>
      </c>
      <c r="K44" s="78" t="str">
        <f t="shared" si="3"/>
        <v/>
      </c>
      <c r="L44" s="105"/>
    </row>
    <row r="45" spans="1:12" x14ac:dyDescent="0.25">
      <c r="A45" s="105"/>
      <c r="B45" s="105"/>
      <c r="C45" s="105"/>
      <c r="D45" s="105"/>
      <c r="E45" s="73">
        <v>44</v>
      </c>
      <c r="F45" s="56" t="str">
        <f>IF('EXIST IP'!C45="","",IF('EXIST IP'!C45&lt;528,'EXIST IP'!C45,""))</f>
        <v/>
      </c>
      <c r="G45" s="60" t="str">
        <f t="shared" si="0"/>
        <v/>
      </c>
      <c r="H45" s="60" t="str">
        <f>IF(B45="","",'EXIST IP'!B45-anchor)</f>
        <v/>
      </c>
      <c r="I45" s="60" t="str">
        <f t="shared" si="1"/>
        <v/>
      </c>
      <c r="J45" s="78" t="str">
        <f t="shared" si="2"/>
        <v/>
      </c>
      <c r="K45" s="78" t="str">
        <f t="shared" si="3"/>
        <v/>
      </c>
      <c r="L45" s="105"/>
    </row>
    <row r="46" spans="1:12" x14ac:dyDescent="0.25">
      <c r="A46" s="105"/>
      <c r="B46" s="105"/>
      <c r="C46" s="105"/>
      <c r="D46" s="105"/>
      <c r="E46" s="73">
        <v>45</v>
      </c>
      <c r="F46" s="56" t="str">
        <f>IF('EXIST IP'!C46="","",IF('EXIST IP'!C46&lt;528,'EXIST IP'!C46,""))</f>
        <v/>
      </c>
      <c r="G46" s="60" t="str">
        <f t="shared" si="0"/>
        <v/>
      </c>
      <c r="H46" s="60" t="str">
        <f>IF(B46="","",'EXIST IP'!B46-anchor)</f>
        <v/>
      </c>
      <c r="I46" s="60" t="str">
        <f t="shared" si="1"/>
        <v/>
      </c>
      <c r="J46" s="78" t="str">
        <f t="shared" si="2"/>
        <v/>
      </c>
      <c r="K46" s="78" t="str">
        <f t="shared" si="3"/>
        <v/>
      </c>
      <c r="L46" s="105"/>
    </row>
    <row r="47" spans="1:12" x14ac:dyDescent="0.25">
      <c r="A47" s="105"/>
      <c r="B47" s="105"/>
      <c r="C47" s="105"/>
      <c r="D47" s="105"/>
      <c r="E47" s="73">
        <v>46</v>
      </c>
      <c r="F47" s="56" t="str">
        <f>IF('EXIST IP'!C47="","",IF('EXIST IP'!C47&lt;528,'EXIST IP'!C47,""))</f>
        <v/>
      </c>
      <c r="G47" s="60" t="str">
        <f t="shared" si="0"/>
        <v/>
      </c>
      <c r="H47" s="60" t="str">
        <f>IF(B47="","",'EXIST IP'!B47-anchor)</f>
        <v/>
      </c>
      <c r="I47" s="60" t="str">
        <f t="shared" si="1"/>
        <v/>
      </c>
      <c r="J47" s="78" t="str">
        <f t="shared" si="2"/>
        <v/>
      </c>
      <c r="K47" s="78" t="str">
        <f t="shared" si="3"/>
        <v/>
      </c>
      <c r="L47" s="105"/>
    </row>
    <row r="48" spans="1:12" x14ac:dyDescent="0.25">
      <c r="A48" s="105"/>
      <c r="B48" s="105"/>
      <c r="C48" s="105"/>
      <c r="D48" s="105"/>
      <c r="E48" s="73">
        <v>47</v>
      </c>
      <c r="F48" s="56" t="str">
        <f>IF('EXIST IP'!C48="","",IF('EXIST IP'!C48&lt;528,'EXIST IP'!C48,""))</f>
        <v/>
      </c>
      <c r="G48" s="60" t="str">
        <f t="shared" si="0"/>
        <v/>
      </c>
      <c r="H48" s="60" t="str">
        <f>IF(B48="","",'EXIST IP'!B48-anchor)</f>
        <v/>
      </c>
      <c r="I48" s="60" t="str">
        <f t="shared" si="1"/>
        <v/>
      </c>
      <c r="J48" s="78" t="str">
        <f t="shared" si="2"/>
        <v/>
      </c>
      <c r="K48" s="78" t="str">
        <f t="shared" si="3"/>
        <v/>
      </c>
      <c r="L48" s="105"/>
    </row>
    <row r="49" spans="1:12" x14ac:dyDescent="0.25">
      <c r="A49" s="105"/>
      <c r="B49" s="105"/>
      <c r="C49" s="105"/>
      <c r="D49" s="105"/>
      <c r="E49" s="73">
        <v>48</v>
      </c>
      <c r="F49" s="56" t="str">
        <f>IF('EXIST IP'!C49="","",IF('EXIST IP'!C49&lt;528,'EXIST IP'!C49,""))</f>
        <v/>
      </c>
      <c r="G49" s="60" t="str">
        <f t="shared" si="0"/>
        <v/>
      </c>
      <c r="H49" s="60" t="str">
        <f>IF(B49="","",'EXIST IP'!B49-anchor)</f>
        <v/>
      </c>
      <c r="I49" s="60" t="str">
        <f t="shared" si="1"/>
        <v/>
      </c>
      <c r="J49" s="78" t="str">
        <f t="shared" si="2"/>
        <v/>
      </c>
      <c r="K49" s="78" t="str">
        <f t="shared" si="3"/>
        <v/>
      </c>
      <c r="L49" s="105"/>
    </row>
    <row r="50" spans="1:12" x14ac:dyDescent="0.25">
      <c r="A50" s="105"/>
      <c r="B50" s="105"/>
      <c r="C50" s="105"/>
      <c r="D50" s="105"/>
      <c r="E50" s="73">
        <v>49</v>
      </c>
      <c r="F50" s="56" t="str">
        <f>IF('EXIST IP'!C50="","",IF('EXIST IP'!C50&lt;528,'EXIST IP'!C50,""))</f>
        <v/>
      </c>
      <c r="G50" s="60" t="str">
        <f t="shared" si="0"/>
        <v/>
      </c>
      <c r="H50" s="60" t="str">
        <f>IF(B50="","",'EXIST IP'!B50-anchor)</f>
        <v/>
      </c>
      <c r="I50" s="60" t="str">
        <f t="shared" si="1"/>
        <v/>
      </c>
      <c r="J50" s="78" t="str">
        <f t="shared" si="2"/>
        <v/>
      </c>
      <c r="K50" s="78" t="str">
        <f t="shared" si="3"/>
        <v/>
      </c>
      <c r="L50" s="105"/>
    </row>
    <row r="51" spans="1:12" x14ac:dyDescent="0.25">
      <c r="A51" s="105"/>
      <c r="B51" s="105"/>
      <c r="C51" s="105"/>
      <c r="D51" s="105"/>
      <c r="E51" s="73">
        <v>50</v>
      </c>
      <c r="F51" s="56" t="str">
        <f>IF('EXIST IP'!C51="","",IF('EXIST IP'!C51&lt;528,'EXIST IP'!C51,""))</f>
        <v/>
      </c>
      <c r="G51" s="60" t="str">
        <f t="shared" si="0"/>
        <v/>
      </c>
      <c r="H51" s="60" t="str">
        <f>IF(B51="","",'EXIST IP'!B51-anchor)</f>
        <v/>
      </c>
      <c r="I51" s="60" t="str">
        <f t="shared" si="1"/>
        <v/>
      </c>
      <c r="J51" s="78" t="str">
        <f t="shared" si="2"/>
        <v/>
      </c>
      <c r="K51" s="78" t="str">
        <f t="shared" si="3"/>
        <v/>
      </c>
      <c r="L51" s="105"/>
    </row>
    <row r="52" spans="1:12" x14ac:dyDescent="0.25">
      <c r="A52" s="105"/>
      <c r="B52" s="105"/>
      <c r="C52" s="105"/>
      <c r="D52" s="105"/>
      <c r="E52" s="73">
        <v>51</v>
      </c>
      <c r="F52" s="56" t="str">
        <f>IF('EXIST IP'!C52="","",IF('EXIST IP'!C52&lt;528,'EXIST IP'!C52,""))</f>
        <v/>
      </c>
      <c r="G52" s="60" t="str">
        <f t="shared" si="0"/>
        <v/>
      </c>
      <c r="H52" s="60" t="str">
        <f>IF(B52="","",'EXIST IP'!B52-anchor)</f>
        <v/>
      </c>
      <c r="I52" s="60" t="str">
        <f t="shared" si="1"/>
        <v/>
      </c>
      <c r="J52" s="78" t="str">
        <f t="shared" si="2"/>
        <v/>
      </c>
      <c r="K52" s="78" t="str">
        <f t="shared" si="3"/>
        <v/>
      </c>
      <c r="L52" s="105"/>
    </row>
    <row r="53" spans="1:12" x14ac:dyDescent="0.25">
      <c r="A53" s="105"/>
      <c r="B53" s="105"/>
      <c r="C53" s="105"/>
      <c r="D53" s="105"/>
      <c r="E53" s="73">
        <v>52</v>
      </c>
      <c r="F53" s="56" t="str">
        <f>IF('EXIST IP'!C53="","",IF('EXIST IP'!C53&lt;528,'EXIST IP'!C53,""))</f>
        <v/>
      </c>
      <c r="G53" s="60" t="str">
        <f t="shared" si="0"/>
        <v/>
      </c>
      <c r="H53" s="60" t="str">
        <f>IF(B53="","",'EXIST IP'!B53-anchor)</f>
        <v/>
      </c>
      <c r="I53" s="60" t="str">
        <f t="shared" si="1"/>
        <v/>
      </c>
      <c r="J53" s="78" t="str">
        <f t="shared" si="2"/>
        <v/>
      </c>
      <c r="K53" s="78" t="str">
        <f t="shared" si="3"/>
        <v/>
      </c>
      <c r="L53" s="105"/>
    </row>
    <row r="54" spans="1:12" x14ac:dyDescent="0.25">
      <c r="A54" s="105"/>
      <c r="B54" s="105"/>
      <c r="C54" s="105"/>
      <c r="D54" s="105"/>
      <c r="E54" s="73">
        <v>53</v>
      </c>
      <c r="F54" s="56" t="str">
        <f>IF('EXIST IP'!C54="","",IF('EXIST IP'!C54&lt;528,'EXIST IP'!C54,""))</f>
        <v/>
      </c>
      <c r="G54" s="60" t="str">
        <f t="shared" si="0"/>
        <v/>
      </c>
      <c r="H54" s="60" t="str">
        <f>IF(B54="","",'EXIST IP'!B54-anchor)</f>
        <v/>
      </c>
      <c r="I54" s="60" t="str">
        <f t="shared" si="1"/>
        <v/>
      </c>
      <c r="J54" s="78" t="str">
        <f t="shared" si="2"/>
        <v/>
      </c>
      <c r="K54" s="78" t="str">
        <f t="shared" si="3"/>
        <v/>
      </c>
      <c r="L54" s="105"/>
    </row>
    <row r="55" spans="1:12" x14ac:dyDescent="0.25">
      <c r="A55" s="105"/>
      <c r="B55" s="105"/>
      <c r="C55" s="105"/>
      <c r="D55" s="105"/>
      <c r="E55" s="73">
        <v>54</v>
      </c>
      <c r="F55" s="56" t="str">
        <f>IF('EXIST IP'!C55="","",IF('EXIST IP'!C55&lt;528,'EXIST IP'!C55,""))</f>
        <v/>
      </c>
      <c r="G55" s="60" t="str">
        <f t="shared" si="0"/>
        <v/>
      </c>
      <c r="H55" s="60" t="str">
        <f>IF(B55="","",'EXIST IP'!B55-anchor)</f>
        <v/>
      </c>
      <c r="I55" s="60" t="str">
        <f t="shared" si="1"/>
        <v/>
      </c>
      <c r="J55" s="78" t="str">
        <f t="shared" si="2"/>
        <v/>
      </c>
      <c r="K55" s="78" t="str">
        <f t="shared" si="3"/>
        <v/>
      </c>
      <c r="L55" s="105"/>
    </row>
    <row r="56" spans="1:12" x14ac:dyDescent="0.25">
      <c r="A56" s="105"/>
      <c r="B56" s="105"/>
      <c r="C56" s="105"/>
      <c r="D56" s="105"/>
      <c r="E56" s="73">
        <v>55</v>
      </c>
      <c r="F56" s="56" t="str">
        <f>IF('EXIST IP'!C56="","",IF('EXIST IP'!C56&lt;528,'EXIST IP'!C56,""))</f>
        <v/>
      </c>
      <c r="G56" s="60" t="str">
        <f t="shared" si="0"/>
        <v/>
      </c>
      <c r="H56" s="60" t="str">
        <f>IF(B56="","",'EXIST IP'!B56-anchor)</f>
        <v/>
      </c>
      <c r="I56" s="60" t="str">
        <f t="shared" si="1"/>
        <v/>
      </c>
      <c r="J56" s="78" t="str">
        <f t="shared" si="2"/>
        <v/>
      </c>
      <c r="K56" s="78" t="str">
        <f t="shared" si="3"/>
        <v/>
      </c>
      <c r="L56" s="105"/>
    </row>
    <row r="57" spans="1:12" x14ac:dyDescent="0.25">
      <c r="A57" s="105"/>
      <c r="B57" s="105"/>
      <c r="C57" s="105"/>
      <c r="D57" s="105"/>
      <c r="E57" s="73">
        <v>56</v>
      </c>
      <c r="F57" s="56" t="str">
        <f>IF('EXIST IP'!C57="","",IF('EXIST IP'!C57&lt;528,'EXIST IP'!C57,""))</f>
        <v/>
      </c>
      <c r="G57" s="60" t="str">
        <f t="shared" si="0"/>
        <v/>
      </c>
      <c r="H57" s="60" t="str">
        <f>IF(B57="","",'EXIST IP'!B57-anchor)</f>
        <v/>
      </c>
      <c r="I57" s="60" t="str">
        <f t="shared" si="1"/>
        <v/>
      </c>
      <c r="J57" s="78" t="str">
        <f t="shared" si="2"/>
        <v/>
      </c>
      <c r="K57" s="78" t="str">
        <f t="shared" si="3"/>
        <v/>
      </c>
      <c r="L57" s="105"/>
    </row>
    <row r="58" spans="1:12" x14ac:dyDescent="0.25">
      <c r="A58" s="105"/>
      <c r="B58" s="105"/>
      <c r="C58" s="105"/>
      <c r="D58" s="105"/>
      <c r="E58" s="73">
        <v>57</v>
      </c>
      <c r="F58" s="56" t="str">
        <f>IF('EXIST IP'!C58="","",IF('EXIST IP'!C58&lt;528,'EXIST IP'!C58,""))</f>
        <v/>
      </c>
      <c r="G58" s="60" t="str">
        <f t="shared" si="0"/>
        <v/>
      </c>
      <c r="H58" s="60" t="str">
        <f>IF(B58="","",'EXIST IP'!B58-anchor)</f>
        <v/>
      </c>
      <c r="I58" s="60" t="str">
        <f t="shared" si="1"/>
        <v/>
      </c>
      <c r="J58" s="78" t="str">
        <f t="shared" si="2"/>
        <v/>
      </c>
      <c r="K58" s="78" t="str">
        <f t="shared" si="3"/>
        <v/>
      </c>
      <c r="L58" s="105"/>
    </row>
    <row r="59" spans="1:12" x14ac:dyDescent="0.25">
      <c r="A59" s="105"/>
      <c r="B59" s="105"/>
      <c r="C59" s="105"/>
      <c r="D59" s="105"/>
      <c r="E59" s="73">
        <v>58</v>
      </c>
      <c r="F59" s="56" t="str">
        <f>IF('EXIST IP'!C59="","",IF('EXIST IP'!C59&lt;528,'EXIST IP'!C59,""))</f>
        <v/>
      </c>
      <c r="G59" s="60" t="str">
        <f t="shared" si="0"/>
        <v/>
      </c>
      <c r="H59" s="60" t="str">
        <f>IF(B59="","",'EXIST IP'!B59-anchor)</f>
        <v/>
      </c>
      <c r="I59" s="60" t="str">
        <f t="shared" si="1"/>
        <v/>
      </c>
      <c r="J59" s="78" t="str">
        <f t="shared" si="2"/>
        <v/>
      </c>
      <c r="K59" s="78" t="str">
        <f t="shared" si="3"/>
        <v/>
      </c>
      <c r="L59" s="105"/>
    </row>
    <row r="60" spans="1:12" x14ac:dyDescent="0.25">
      <c r="A60" s="105"/>
      <c r="B60" s="105"/>
      <c r="C60" s="105"/>
      <c r="D60" s="105"/>
      <c r="E60" s="73">
        <v>59</v>
      </c>
      <c r="F60" s="56" t="str">
        <f>IF('EXIST IP'!C60="","",IF('EXIST IP'!C60&lt;528,'EXIST IP'!C60,""))</f>
        <v/>
      </c>
      <c r="G60" s="60" t="str">
        <f t="shared" si="0"/>
        <v/>
      </c>
      <c r="H60" s="60" t="str">
        <f>IF(B60="","",'EXIST IP'!B60-anchor)</f>
        <v/>
      </c>
      <c r="I60" s="60" t="str">
        <f t="shared" si="1"/>
        <v/>
      </c>
      <c r="J60" s="78" t="str">
        <f t="shared" si="2"/>
        <v/>
      </c>
      <c r="K60" s="78" t="str">
        <f t="shared" si="3"/>
        <v/>
      </c>
      <c r="L60" s="105"/>
    </row>
    <row r="61" spans="1:12" x14ac:dyDescent="0.25">
      <c r="A61" s="105"/>
      <c r="B61" s="105"/>
      <c r="C61" s="105"/>
      <c r="D61" s="105"/>
      <c r="E61" s="73">
        <v>60</v>
      </c>
      <c r="F61" s="56" t="str">
        <f>IF('EXIST IP'!C61="","",IF('EXIST IP'!C61&lt;528,'EXIST IP'!C61,""))</f>
        <v/>
      </c>
      <c r="G61" s="60" t="str">
        <f t="shared" si="0"/>
        <v/>
      </c>
      <c r="H61" s="60" t="str">
        <f>IF(B61="","",'EXIST IP'!B61-anchor)</f>
        <v/>
      </c>
      <c r="I61" s="60" t="str">
        <f t="shared" si="1"/>
        <v/>
      </c>
      <c r="J61" s="78" t="str">
        <f t="shared" si="2"/>
        <v/>
      </c>
      <c r="K61" s="78" t="str">
        <f t="shared" si="3"/>
        <v/>
      </c>
      <c r="L61" s="105"/>
    </row>
    <row r="62" spans="1:12" x14ac:dyDescent="0.25">
      <c r="A62" s="105"/>
      <c r="B62" s="105"/>
      <c r="C62" s="105"/>
      <c r="D62" s="105"/>
      <c r="E62" s="73">
        <v>61</v>
      </c>
      <c r="F62" s="56" t="str">
        <f>IF('EXIST IP'!C62="","",IF('EXIST IP'!C62&lt;528,'EXIST IP'!C62,""))</f>
        <v/>
      </c>
      <c r="G62" s="60" t="str">
        <f t="shared" si="0"/>
        <v/>
      </c>
      <c r="H62" s="60" t="str">
        <f>IF(B62="","",'EXIST IP'!B62-anchor)</f>
        <v/>
      </c>
      <c r="I62" s="60" t="str">
        <f t="shared" si="1"/>
        <v/>
      </c>
      <c r="J62" s="78" t="str">
        <f t="shared" si="2"/>
        <v/>
      </c>
      <c r="K62" s="78" t="str">
        <f t="shared" si="3"/>
        <v/>
      </c>
      <c r="L62" s="105"/>
    </row>
    <row r="63" spans="1:12" x14ac:dyDescent="0.25">
      <c r="A63" s="105"/>
      <c r="B63" s="105"/>
      <c r="C63" s="105"/>
      <c r="D63" s="105"/>
      <c r="E63" s="73">
        <v>62</v>
      </c>
      <c r="F63" s="56" t="str">
        <f>IF('EXIST IP'!C63="","",IF('EXIST IP'!C63&lt;528,'EXIST IP'!C63,""))</f>
        <v/>
      </c>
      <c r="G63" s="60" t="str">
        <f t="shared" si="0"/>
        <v/>
      </c>
      <c r="H63" s="60" t="str">
        <f>IF(B63="","",'EXIST IP'!B63-anchor)</f>
        <v/>
      </c>
      <c r="I63" s="60" t="str">
        <f t="shared" si="1"/>
        <v/>
      </c>
      <c r="J63" s="78" t="str">
        <f t="shared" si="2"/>
        <v/>
      </c>
      <c r="K63" s="78" t="str">
        <f t="shared" si="3"/>
        <v/>
      </c>
      <c r="L63" s="105"/>
    </row>
    <row r="64" spans="1:12" x14ac:dyDescent="0.25">
      <c r="A64" s="105"/>
      <c r="B64" s="105"/>
      <c r="C64" s="105"/>
      <c r="D64" s="105"/>
      <c r="E64" s="73">
        <v>63</v>
      </c>
      <c r="F64" s="56" t="str">
        <f>IF('EXIST IP'!C64="","",IF('EXIST IP'!C64&lt;528,'EXIST IP'!C64,""))</f>
        <v/>
      </c>
      <c r="G64" s="60" t="str">
        <f t="shared" si="0"/>
        <v/>
      </c>
      <c r="H64" s="60" t="str">
        <f>IF(B64="","",'EXIST IP'!B64-anchor)</f>
        <v/>
      </c>
      <c r="I64" s="60" t="str">
        <f t="shared" si="1"/>
        <v/>
      </c>
      <c r="J64" s="78" t="str">
        <f t="shared" si="2"/>
        <v/>
      </c>
      <c r="K64" s="78" t="str">
        <f t="shared" si="3"/>
        <v/>
      </c>
      <c r="L64" s="105"/>
    </row>
    <row r="65" spans="1:12" x14ac:dyDescent="0.25">
      <c r="A65" s="105"/>
      <c r="B65" s="105"/>
      <c r="C65" s="105"/>
      <c r="D65" s="105"/>
      <c r="E65" s="73">
        <v>64</v>
      </c>
      <c r="F65" s="56" t="str">
        <f>IF('EXIST IP'!C65="","",IF('EXIST IP'!C65&lt;528,'EXIST IP'!C65,""))</f>
        <v/>
      </c>
      <c r="G65" s="60" t="str">
        <f t="shared" si="0"/>
        <v/>
      </c>
      <c r="H65" s="60" t="str">
        <f>IF(B65="","",'EXIST IP'!B65-anchor)</f>
        <v/>
      </c>
      <c r="I65" s="60" t="str">
        <f t="shared" si="1"/>
        <v/>
      </c>
      <c r="J65" s="78" t="str">
        <f t="shared" si="2"/>
        <v/>
      </c>
      <c r="K65" s="78" t="str">
        <f t="shared" si="3"/>
        <v/>
      </c>
      <c r="L65" s="105"/>
    </row>
    <row r="66" spans="1:12" x14ac:dyDescent="0.25">
      <c r="A66" s="105"/>
      <c r="B66" s="105"/>
      <c r="C66" s="105"/>
      <c r="D66" s="105"/>
      <c r="E66" s="73">
        <v>65</v>
      </c>
      <c r="F66" s="56" t="str">
        <f>IF('EXIST IP'!C66="","",IF('EXIST IP'!C66&lt;528,'EXIST IP'!C66,""))</f>
        <v/>
      </c>
      <c r="G66" s="60" t="str">
        <f t="shared" ref="G66:G69" si="4">IF(B66="","",B66-anchor)</f>
        <v/>
      </c>
      <c r="H66" s="60" t="str">
        <f>IF(B66="","",'EXIST IP'!B66-anchor)</f>
        <v/>
      </c>
      <c r="I66" s="60" t="str">
        <f t="shared" ref="I66:I69" si="5">IF(B66="","",ABS(G66-H66))</f>
        <v/>
      </c>
      <c r="J66" s="78" t="str">
        <f t="shared" si="2"/>
        <v/>
      </c>
      <c r="K66" s="78" t="str">
        <f t="shared" si="3"/>
        <v/>
      </c>
      <c r="L66" s="105"/>
    </row>
    <row r="67" spans="1:12" x14ac:dyDescent="0.25">
      <c r="A67" s="105"/>
      <c r="B67" s="105"/>
      <c r="C67" s="105"/>
      <c r="D67" s="105"/>
      <c r="E67" s="73">
        <v>66</v>
      </c>
      <c r="F67" s="56" t="str">
        <f>IF('EXIST IP'!C67="","",IF('EXIST IP'!C67&lt;528,'EXIST IP'!C67,""))</f>
        <v/>
      </c>
      <c r="G67" s="60" t="str">
        <f t="shared" si="4"/>
        <v/>
      </c>
      <c r="H67" s="60" t="str">
        <f>IF(B67="","",'EXIST IP'!B67-anchor)</f>
        <v/>
      </c>
      <c r="I67" s="60" t="str">
        <f t="shared" si="5"/>
        <v/>
      </c>
      <c r="J67" s="78" t="str">
        <f t="shared" ref="J67:J130" si="6">IF(B67="","",IF(H67&lt;5280,20,IF(H67&gt;13200,50,ROUND(20+30*(H67-5280)/(13200-5280),0))))</f>
        <v/>
      </c>
      <c r="K67" s="78" t="str">
        <f t="shared" ref="K67:K130" si="7">IF(AND(I67="",J67=""),"",IF(I67&gt;J67,"this segment misaligned",""))</f>
        <v/>
      </c>
      <c r="L67" s="105"/>
    </row>
    <row r="68" spans="1:12" x14ac:dyDescent="0.25">
      <c r="A68" s="105"/>
      <c r="B68" s="105"/>
      <c r="C68" s="105"/>
      <c r="D68" s="105"/>
      <c r="E68" s="73">
        <v>67</v>
      </c>
      <c r="F68" s="56" t="str">
        <f>IF('EXIST IP'!C68="","",IF('EXIST IP'!C68&lt;528,'EXIST IP'!C68,""))</f>
        <v/>
      </c>
      <c r="G68" s="60" t="str">
        <f t="shared" si="4"/>
        <v/>
      </c>
      <c r="H68" s="60" t="str">
        <f>IF(B68="","",'EXIST IP'!B68-anchor)</f>
        <v/>
      </c>
      <c r="I68" s="60" t="str">
        <f t="shared" si="5"/>
        <v/>
      </c>
      <c r="J68" s="78" t="str">
        <f t="shared" si="6"/>
        <v/>
      </c>
      <c r="K68" s="78" t="str">
        <f t="shared" si="7"/>
        <v/>
      </c>
      <c r="L68" s="105"/>
    </row>
    <row r="69" spans="1:12" x14ac:dyDescent="0.25">
      <c r="A69" s="105"/>
      <c r="B69" s="105"/>
      <c r="C69" s="105"/>
      <c r="D69" s="105"/>
      <c r="E69" s="73">
        <v>68</v>
      </c>
      <c r="F69" s="56" t="str">
        <f>IF('EXIST IP'!C69="","",IF('EXIST IP'!C69&lt;528,'EXIST IP'!C69,""))</f>
        <v/>
      </c>
      <c r="G69" s="60" t="str">
        <f t="shared" si="4"/>
        <v/>
      </c>
      <c r="H69" s="60" t="str">
        <f>IF(B69="","",'EXIST IP'!B69-anchor)</f>
        <v/>
      </c>
      <c r="I69" s="60" t="str">
        <f t="shared" si="5"/>
        <v/>
      </c>
      <c r="J69" s="78" t="str">
        <f t="shared" si="6"/>
        <v/>
      </c>
      <c r="K69" s="78" t="str">
        <f t="shared" si="7"/>
        <v/>
      </c>
      <c r="L69" s="105"/>
    </row>
    <row r="70" spans="1:12" x14ac:dyDescent="0.25">
      <c r="A70" s="105"/>
      <c r="B70" s="105"/>
      <c r="C70" s="105"/>
      <c r="D70" s="105"/>
      <c r="E70" s="73">
        <v>69</v>
      </c>
      <c r="F70" s="56" t="str">
        <f>IF('EXIST IP'!C70="","",IF('EXIST IP'!C70&lt;528,'EXIST IP'!C70,""))</f>
        <v/>
      </c>
      <c r="G70" s="60" t="str">
        <f t="shared" ref="G70:G133" si="8">IF(B70="","",B70-anchor)</f>
        <v/>
      </c>
      <c r="H70" s="60" t="str">
        <f>IF(B70="","",'EXIST IP'!B70-anchor)</f>
        <v/>
      </c>
      <c r="I70" s="60" t="str">
        <f t="shared" ref="I70:I133" si="9">IF(B70="","",ABS(G70-H70))</f>
        <v/>
      </c>
      <c r="J70" s="78" t="str">
        <f t="shared" si="6"/>
        <v/>
      </c>
      <c r="K70" s="78" t="str">
        <f t="shared" si="7"/>
        <v/>
      </c>
      <c r="L70" s="105"/>
    </row>
    <row r="71" spans="1:12" x14ac:dyDescent="0.25">
      <c r="A71" s="105"/>
      <c r="B71" s="105"/>
      <c r="C71" s="105"/>
      <c r="D71" s="105"/>
      <c r="E71" s="73">
        <v>70</v>
      </c>
      <c r="F71" s="56" t="str">
        <f>IF('EXIST IP'!C71="","",IF('EXIST IP'!C71&lt;528,'EXIST IP'!C71,""))</f>
        <v/>
      </c>
      <c r="G71" s="60" t="str">
        <f t="shared" si="8"/>
        <v/>
      </c>
      <c r="H71" s="60" t="str">
        <f>IF(B71="","",'EXIST IP'!B71-anchor)</f>
        <v/>
      </c>
      <c r="I71" s="60" t="str">
        <f t="shared" si="9"/>
        <v/>
      </c>
      <c r="J71" s="78" t="str">
        <f t="shared" si="6"/>
        <v/>
      </c>
      <c r="K71" s="78" t="str">
        <f t="shared" si="7"/>
        <v/>
      </c>
      <c r="L71" s="105"/>
    </row>
    <row r="72" spans="1:12" x14ac:dyDescent="0.25">
      <c r="A72" s="105"/>
      <c r="B72" s="105"/>
      <c r="C72" s="105"/>
      <c r="D72" s="105"/>
      <c r="E72" s="73">
        <v>71</v>
      </c>
      <c r="F72" s="56" t="str">
        <f>IF('EXIST IP'!C72="","",IF('EXIST IP'!C72&lt;528,'EXIST IP'!C72,""))</f>
        <v/>
      </c>
      <c r="G72" s="60" t="str">
        <f t="shared" si="8"/>
        <v/>
      </c>
      <c r="H72" s="60" t="str">
        <f>IF(B72="","",'EXIST IP'!B72-anchor)</f>
        <v/>
      </c>
      <c r="I72" s="60" t="str">
        <f t="shared" si="9"/>
        <v/>
      </c>
      <c r="J72" s="78" t="str">
        <f t="shared" si="6"/>
        <v/>
      </c>
      <c r="K72" s="78" t="str">
        <f t="shared" si="7"/>
        <v/>
      </c>
      <c r="L72" s="105"/>
    </row>
    <row r="73" spans="1:12" x14ac:dyDescent="0.25">
      <c r="A73" s="105"/>
      <c r="B73" s="105"/>
      <c r="C73" s="105"/>
      <c r="D73" s="105"/>
      <c r="E73" s="73">
        <v>72</v>
      </c>
      <c r="F73" s="56" t="str">
        <f>IF('EXIST IP'!C73="","",IF('EXIST IP'!C73&lt;528,'EXIST IP'!C73,""))</f>
        <v/>
      </c>
      <c r="G73" s="60" t="str">
        <f t="shared" si="8"/>
        <v/>
      </c>
      <c r="H73" s="60" t="str">
        <f>IF(B73="","",'EXIST IP'!B73-anchor)</f>
        <v/>
      </c>
      <c r="I73" s="60" t="str">
        <f t="shared" si="9"/>
        <v/>
      </c>
      <c r="J73" s="78" t="str">
        <f t="shared" si="6"/>
        <v/>
      </c>
      <c r="K73" s="78" t="str">
        <f t="shared" si="7"/>
        <v/>
      </c>
      <c r="L73" s="105"/>
    </row>
    <row r="74" spans="1:12" x14ac:dyDescent="0.25">
      <c r="A74" s="105"/>
      <c r="B74" s="105"/>
      <c r="C74" s="105"/>
      <c r="D74" s="105"/>
      <c r="E74" s="73">
        <v>73</v>
      </c>
      <c r="F74" s="56" t="str">
        <f>IF('EXIST IP'!C74="","",IF('EXIST IP'!C74&lt;528,'EXIST IP'!C74,""))</f>
        <v/>
      </c>
      <c r="G74" s="60" t="str">
        <f t="shared" si="8"/>
        <v/>
      </c>
      <c r="H74" s="60" t="str">
        <f>IF(B74="","",'EXIST IP'!B74-anchor)</f>
        <v/>
      </c>
      <c r="I74" s="60" t="str">
        <f t="shared" si="9"/>
        <v/>
      </c>
      <c r="J74" s="78" t="str">
        <f t="shared" si="6"/>
        <v/>
      </c>
      <c r="K74" s="78" t="str">
        <f t="shared" si="7"/>
        <v/>
      </c>
      <c r="L74" s="105"/>
    </row>
    <row r="75" spans="1:12" x14ac:dyDescent="0.25">
      <c r="A75" s="105"/>
      <c r="B75" s="105"/>
      <c r="C75" s="105"/>
      <c r="D75" s="105"/>
      <c r="E75" s="73">
        <v>74</v>
      </c>
      <c r="F75" s="56" t="str">
        <f>IF('EXIST IP'!C75="","",IF('EXIST IP'!C75&lt;528,'EXIST IP'!C75,""))</f>
        <v/>
      </c>
      <c r="G75" s="60" t="str">
        <f t="shared" si="8"/>
        <v/>
      </c>
      <c r="H75" s="60" t="str">
        <f>IF(B75="","",'EXIST IP'!B75-anchor)</f>
        <v/>
      </c>
      <c r="I75" s="60" t="str">
        <f t="shared" si="9"/>
        <v/>
      </c>
      <c r="J75" s="78" t="str">
        <f t="shared" si="6"/>
        <v/>
      </c>
      <c r="K75" s="78" t="str">
        <f t="shared" si="7"/>
        <v/>
      </c>
      <c r="L75" s="105"/>
    </row>
    <row r="76" spans="1:12" x14ac:dyDescent="0.25">
      <c r="A76" s="105"/>
      <c r="B76" s="105"/>
      <c r="C76" s="105"/>
      <c r="D76" s="105"/>
      <c r="E76" s="73">
        <v>75</v>
      </c>
      <c r="F76" s="56" t="str">
        <f>IF('EXIST IP'!C76="","",IF('EXIST IP'!C76&lt;528,'EXIST IP'!C76,""))</f>
        <v/>
      </c>
      <c r="G76" s="60" t="str">
        <f t="shared" si="8"/>
        <v/>
      </c>
      <c r="H76" s="60" t="str">
        <f>IF(B76="","",'EXIST IP'!B76-anchor)</f>
        <v/>
      </c>
      <c r="I76" s="60" t="str">
        <f t="shared" si="9"/>
        <v/>
      </c>
      <c r="J76" s="78" t="str">
        <f t="shared" si="6"/>
        <v/>
      </c>
      <c r="K76" s="78" t="str">
        <f t="shared" si="7"/>
        <v/>
      </c>
      <c r="L76" s="105"/>
    </row>
    <row r="77" spans="1:12" x14ac:dyDescent="0.25">
      <c r="A77" s="105"/>
      <c r="B77" s="105"/>
      <c r="C77" s="105"/>
      <c r="D77" s="105"/>
      <c r="E77" s="73">
        <v>76</v>
      </c>
      <c r="F77" s="56" t="str">
        <f>IF('EXIST IP'!C77="","",IF('EXIST IP'!C77&lt;528,'EXIST IP'!C77,""))</f>
        <v/>
      </c>
      <c r="G77" s="60" t="str">
        <f t="shared" si="8"/>
        <v/>
      </c>
      <c r="H77" s="60" t="str">
        <f>IF(B77="","",'EXIST IP'!B77-anchor)</f>
        <v/>
      </c>
      <c r="I77" s="60" t="str">
        <f t="shared" si="9"/>
        <v/>
      </c>
      <c r="J77" s="78" t="str">
        <f t="shared" si="6"/>
        <v/>
      </c>
      <c r="K77" s="78" t="str">
        <f t="shared" si="7"/>
        <v/>
      </c>
      <c r="L77" s="105"/>
    </row>
    <row r="78" spans="1:12" x14ac:dyDescent="0.25">
      <c r="A78" s="105"/>
      <c r="B78" s="105"/>
      <c r="C78" s="105"/>
      <c r="D78" s="105"/>
      <c r="E78" s="73">
        <v>77</v>
      </c>
      <c r="F78" s="56" t="str">
        <f>IF('EXIST IP'!C78="","",IF('EXIST IP'!C78&lt;528,'EXIST IP'!C78,""))</f>
        <v/>
      </c>
      <c r="G78" s="60" t="str">
        <f t="shared" si="8"/>
        <v/>
      </c>
      <c r="H78" s="60" t="str">
        <f>IF(B78="","",'EXIST IP'!B78-anchor)</f>
        <v/>
      </c>
      <c r="I78" s="60" t="str">
        <f t="shared" si="9"/>
        <v/>
      </c>
      <c r="J78" s="78" t="str">
        <f t="shared" si="6"/>
        <v/>
      </c>
      <c r="K78" s="78" t="str">
        <f t="shared" si="7"/>
        <v/>
      </c>
      <c r="L78" s="105"/>
    </row>
    <row r="79" spans="1:12" x14ac:dyDescent="0.25">
      <c r="A79" s="105"/>
      <c r="B79" s="105"/>
      <c r="C79" s="105"/>
      <c r="D79" s="105"/>
      <c r="E79" s="73">
        <v>78</v>
      </c>
      <c r="F79" s="56" t="str">
        <f>IF('EXIST IP'!C79="","",IF('EXIST IP'!C79&lt;528,'EXIST IP'!C79,""))</f>
        <v/>
      </c>
      <c r="G79" s="60" t="str">
        <f t="shared" si="8"/>
        <v/>
      </c>
      <c r="H79" s="60" t="str">
        <f>IF(B79="","",'EXIST IP'!B79-anchor)</f>
        <v/>
      </c>
      <c r="I79" s="60" t="str">
        <f t="shared" si="9"/>
        <v/>
      </c>
      <c r="J79" s="78" t="str">
        <f t="shared" si="6"/>
        <v/>
      </c>
      <c r="K79" s="78" t="str">
        <f t="shared" si="7"/>
        <v/>
      </c>
      <c r="L79" s="105"/>
    </row>
    <row r="80" spans="1:12" x14ac:dyDescent="0.25">
      <c r="A80" s="105"/>
      <c r="B80" s="105"/>
      <c r="C80" s="105"/>
      <c r="D80" s="105"/>
      <c r="E80" s="73">
        <v>79</v>
      </c>
      <c r="F80" s="56" t="str">
        <f>IF('EXIST IP'!C80="","",IF('EXIST IP'!C80&lt;528,'EXIST IP'!C80,""))</f>
        <v/>
      </c>
      <c r="G80" s="60" t="str">
        <f t="shared" si="8"/>
        <v/>
      </c>
      <c r="H80" s="60" t="str">
        <f>IF(B80="","",'EXIST IP'!B80-anchor)</f>
        <v/>
      </c>
      <c r="I80" s="60" t="str">
        <f t="shared" si="9"/>
        <v/>
      </c>
      <c r="J80" s="78" t="str">
        <f t="shared" si="6"/>
        <v/>
      </c>
      <c r="K80" s="78" t="str">
        <f t="shared" si="7"/>
        <v/>
      </c>
      <c r="L80" s="105"/>
    </row>
    <row r="81" spans="1:12" x14ac:dyDescent="0.25">
      <c r="A81" s="105"/>
      <c r="B81" s="105"/>
      <c r="C81" s="105"/>
      <c r="D81" s="105"/>
      <c r="E81" s="73">
        <v>80</v>
      </c>
      <c r="F81" s="56" t="str">
        <f>IF('EXIST IP'!C81="","",IF('EXIST IP'!C81&lt;528,'EXIST IP'!C81,""))</f>
        <v/>
      </c>
      <c r="G81" s="60" t="str">
        <f t="shared" si="8"/>
        <v/>
      </c>
      <c r="H81" s="60" t="str">
        <f>IF(B81="","",'EXIST IP'!B81-anchor)</f>
        <v/>
      </c>
      <c r="I81" s="60" t="str">
        <f t="shared" si="9"/>
        <v/>
      </c>
      <c r="J81" s="78" t="str">
        <f t="shared" si="6"/>
        <v/>
      </c>
      <c r="K81" s="78" t="str">
        <f t="shared" si="7"/>
        <v/>
      </c>
      <c r="L81" s="105"/>
    </row>
    <row r="82" spans="1:12" x14ac:dyDescent="0.25">
      <c r="A82" s="105"/>
      <c r="B82" s="105"/>
      <c r="C82" s="105"/>
      <c r="D82" s="105"/>
      <c r="E82" s="73">
        <v>81</v>
      </c>
      <c r="F82" s="56" t="str">
        <f>IF('EXIST IP'!C82="","",IF('EXIST IP'!C82&lt;528,'EXIST IP'!C82,""))</f>
        <v/>
      </c>
      <c r="G82" s="60" t="str">
        <f t="shared" si="8"/>
        <v/>
      </c>
      <c r="H82" s="60" t="str">
        <f>IF(B82="","",'EXIST IP'!B82-anchor)</f>
        <v/>
      </c>
      <c r="I82" s="60" t="str">
        <f t="shared" si="9"/>
        <v/>
      </c>
      <c r="J82" s="78" t="str">
        <f t="shared" si="6"/>
        <v/>
      </c>
      <c r="K82" s="78" t="str">
        <f t="shared" si="7"/>
        <v/>
      </c>
      <c r="L82" s="105"/>
    </row>
    <row r="83" spans="1:12" x14ac:dyDescent="0.25">
      <c r="A83" s="105"/>
      <c r="B83" s="105"/>
      <c r="C83" s="105"/>
      <c r="D83" s="105"/>
      <c r="E83" s="73">
        <v>82</v>
      </c>
      <c r="F83" s="56" t="str">
        <f>IF('EXIST IP'!C83="","",IF('EXIST IP'!C83&lt;528,'EXIST IP'!C83,""))</f>
        <v/>
      </c>
      <c r="G83" s="60" t="str">
        <f t="shared" si="8"/>
        <v/>
      </c>
      <c r="H83" s="60" t="str">
        <f>IF(B83="","",'EXIST IP'!B83-anchor)</f>
        <v/>
      </c>
      <c r="I83" s="60" t="str">
        <f t="shared" si="9"/>
        <v/>
      </c>
      <c r="J83" s="78" t="str">
        <f t="shared" si="6"/>
        <v/>
      </c>
      <c r="K83" s="78" t="str">
        <f t="shared" si="7"/>
        <v/>
      </c>
      <c r="L83" s="105"/>
    </row>
    <row r="84" spans="1:12" x14ac:dyDescent="0.25">
      <c r="A84" s="105"/>
      <c r="B84" s="105"/>
      <c r="C84" s="105"/>
      <c r="D84" s="105"/>
      <c r="E84" s="73">
        <v>83</v>
      </c>
      <c r="F84" s="56" t="str">
        <f>IF('EXIST IP'!C84="","",IF('EXIST IP'!C84&lt;528,'EXIST IP'!C84,""))</f>
        <v/>
      </c>
      <c r="G84" s="60" t="str">
        <f t="shared" si="8"/>
        <v/>
      </c>
      <c r="H84" s="60" t="str">
        <f>IF(B84="","",'EXIST IP'!B84-anchor)</f>
        <v/>
      </c>
      <c r="I84" s="60" t="str">
        <f t="shared" si="9"/>
        <v/>
      </c>
      <c r="J84" s="78" t="str">
        <f t="shared" si="6"/>
        <v/>
      </c>
      <c r="K84" s="78" t="str">
        <f t="shared" si="7"/>
        <v/>
      </c>
      <c r="L84" s="105"/>
    </row>
    <row r="85" spans="1:12" x14ac:dyDescent="0.25">
      <c r="A85" s="105"/>
      <c r="B85" s="105"/>
      <c r="C85" s="105"/>
      <c r="D85" s="105"/>
      <c r="E85" s="73">
        <v>84</v>
      </c>
      <c r="F85" s="56" t="str">
        <f>IF('EXIST IP'!C85="","",IF('EXIST IP'!C85&lt;528,'EXIST IP'!C85,""))</f>
        <v/>
      </c>
      <c r="G85" s="60" t="str">
        <f t="shared" si="8"/>
        <v/>
      </c>
      <c r="H85" s="60" t="str">
        <f>IF(B85="","",'EXIST IP'!B85-anchor)</f>
        <v/>
      </c>
      <c r="I85" s="60" t="str">
        <f t="shared" si="9"/>
        <v/>
      </c>
      <c r="J85" s="78" t="str">
        <f t="shared" si="6"/>
        <v/>
      </c>
      <c r="K85" s="78" t="str">
        <f t="shared" si="7"/>
        <v/>
      </c>
      <c r="L85" s="105"/>
    </row>
    <row r="86" spans="1:12" x14ac:dyDescent="0.25">
      <c r="A86" s="105"/>
      <c r="B86" s="105"/>
      <c r="C86" s="105"/>
      <c r="D86" s="105"/>
      <c r="E86" s="73">
        <v>85</v>
      </c>
      <c r="F86" s="56" t="str">
        <f>IF('EXIST IP'!C86="","",IF('EXIST IP'!C86&lt;528,'EXIST IP'!C86,""))</f>
        <v/>
      </c>
      <c r="G86" s="60" t="str">
        <f t="shared" si="8"/>
        <v/>
      </c>
      <c r="H86" s="60" t="str">
        <f>IF(B86="","",'EXIST IP'!B86-anchor)</f>
        <v/>
      </c>
      <c r="I86" s="60" t="str">
        <f t="shared" si="9"/>
        <v/>
      </c>
      <c r="J86" s="78" t="str">
        <f t="shared" si="6"/>
        <v/>
      </c>
      <c r="K86" s="78" t="str">
        <f t="shared" si="7"/>
        <v/>
      </c>
      <c r="L86" s="105"/>
    </row>
    <row r="87" spans="1:12" x14ac:dyDescent="0.25">
      <c r="A87" s="105"/>
      <c r="B87" s="105"/>
      <c r="C87" s="105"/>
      <c r="D87" s="105"/>
      <c r="E87" s="73">
        <v>86</v>
      </c>
      <c r="F87" s="56" t="str">
        <f>IF('EXIST IP'!C87="","",IF('EXIST IP'!C87&lt;528,'EXIST IP'!C87,""))</f>
        <v/>
      </c>
      <c r="G87" s="60" t="str">
        <f t="shared" si="8"/>
        <v/>
      </c>
      <c r="H87" s="60" t="str">
        <f>IF(B87="","",'EXIST IP'!B87-anchor)</f>
        <v/>
      </c>
      <c r="I87" s="60" t="str">
        <f t="shared" si="9"/>
        <v/>
      </c>
      <c r="J87" s="78" t="str">
        <f t="shared" si="6"/>
        <v/>
      </c>
      <c r="K87" s="78" t="str">
        <f t="shared" si="7"/>
        <v/>
      </c>
      <c r="L87" s="105"/>
    </row>
    <row r="88" spans="1:12" x14ac:dyDescent="0.25">
      <c r="A88" s="105"/>
      <c r="B88" s="105"/>
      <c r="C88" s="105"/>
      <c r="D88" s="105"/>
      <c r="E88" s="73">
        <v>87</v>
      </c>
      <c r="F88" s="56" t="str">
        <f>IF('EXIST IP'!C88="","",IF('EXIST IP'!C88&lt;528,'EXIST IP'!C88,""))</f>
        <v/>
      </c>
      <c r="G88" s="60" t="str">
        <f t="shared" si="8"/>
        <v/>
      </c>
      <c r="H88" s="60" t="str">
        <f>IF(B88="","",'EXIST IP'!B88-anchor)</f>
        <v/>
      </c>
      <c r="I88" s="60" t="str">
        <f t="shared" si="9"/>
        <v/>
      </c>
      <c r="J88" s="78" t="str">
        <f t="shared" si="6"/>
        <v/>
      </c>
      <c r="K88" s="78" t="str">
        <f t="shared" si="7"/>
        <v/>
      </c>
      <c r="L88" s="105"/>
    </row>
    <row r="89" spans="1:12" x14ac:dyDescent="0.25">
      <c r="A89" s="105"/>
      <c r="B89" s="105"/>
      <c r="C89" s="105"/>
      <c r="D89" s="105"/>
      <c r="E89" s="73">
        <v>88</v>
      </c>
      <c r="F89" s="56" t="str">
        <f>IF('EXIST IP'!C89="","",IF('EXIST IP'!C89&lt;528,'EXIST IP'!C89,""))</f>
        <v/>
      </c>
      <c r="G89" s="60" t="str">
        <f t="shared" si="8"/>
        <v/>
      </c>
      <c r="H89" s="60" t="str">
        <f>IF(B89="","",'EXIST IP'!B89-anchor)</f>
        <v/>
      </c>
      <c r="I89" s="60" t="str">
        <f t="shared" si="9"/>
        <v/>
      </c>
      <c r="J89" s="78" t="str">
        <f t="shared" si="6"/>
        <v/>
      </c>
      <c r="K89" s="78" t="str">
        <f t="shared" si="7"/>
        <v/>
      </c>
      <c r="L89" s="105"/>
    </row>
    <row r="90" spans="1:12" x14ac:dyDescent="0.25">
      <c r="A90" s="105"/>
      <c r="B90" s="105"/>
      <c r="C90" s="105"/>
      <c r="D90" s="105"/>
      <c r="E90" s="73">
        <v>89</v>
      </c>
      <c r="F90" s="56" t="str">
        <f>IF('EXIST IP'!C90="","",IF('EXIST IP'!C90&lt;528,'EXIST IP'!C90,""))</f>
        <v/>
      </c>
      <c r="G90" s="60" t="str">
        <f t="shared" si="8"/>
        <v/>
      </c>
      <c r="H90" s="60" t="str">
        <f>IF(B90="","",'EXIST IP'!B90-anchor)</f>
        <v/>
      </c>
      <c r="I90" s="60" t="str">
        <f t="shared" si="9"/>
        <v/>
      </c>
      <c r="J90" s="78" t="str">
        <f t="shared" si="6"/>
        <v/>
      </c>
      <c r="K90" s="78" t="str">
        <f t="shared" si="7"/>
        <v/>
      </c>
      <c r="L90" s="105"/>
    </row>
    <row r="91" spans="1:12" x14ac:dyDescent="0.25">
      <c r="A91" s="105"/>
      <c r="B91" s="105"/>
      <c r="C91" s="105"/>
      <c r="D91" s="105"/>
      <c r="E91" s="73">
        <v>90</v>
      </c>
      <c r="F91" s="56" t="str">
        <f>IF('EXIST IP'!C91="","",IF('EXIST IP'!C91&lt;528,'EXIST IP'!C91,""))</f>
        <v/>
      </c>
      <c r="G91" s="60" t="str">
        <f t="shared" si="8"/>
        <v/>
      </c>
      <c r="H91" s="60" t="str">
        <f>IF(B91="","",'EXIST IP'!B91-anchor)</f>
        <v/>
      </c>
      <c r="I91" s="60" t="str">
        <f t="shared" si="9"/>
        <v/>
      </c>
      <c r="J91" s="78" t="str">
        <f t="shared" si="6"/>
        <v/>
      </c>
      <c r="K91" s="78" t="str">
        <f t="shared" si="7"/>
        <v/>
      </c>
      <c r="L91" s="105"/>
    </row>
    <row r="92" spans="1:12" x14ac:dyDescent="0.25">
      <c r="A92" s="105"/>
      <c r="B92" s="105"/>
      <c r="C92" s="105"/>
      <c r="D92" s="105"/>
      <c r="E92" s="73">
        <v>91</v>
      </c>
      <c r="F92" s="56" t="str">
        <f>IF('EXIST IP'!C92="","",IF('EXIST IP'!C92&lt;528,'EXIST IP'!C92,""))</f>
        <v/>
      </c>
      <c r="G92" s="60" t="str">
        <f t="shared" si="8"/>
        <v/>
      </c>
      <c r="H92" s="60" t="str">
        <f>IF(B92="","",'EXIST IP'!B92-anchor)</f>
        <v/>
      </c>
      <c r="I92" s="60" t="str">
        <f t="shared" si="9"/>
        <v/>
      </c>
      <c r="J92" s="78" t="str">
        <f t="shared" si="6"/>
        <v/>
      </c>
      <c r="K92" s="78" t="str">
        <f t="shared" si="7"/>
        <v/>
      </c>
      <c r="L92" s="105"/>
    </row>
    <row r="93" spans="1:12" x14ac:dyDescent="0.25">
      <c r="A93" s="105"/>
      <c r="B93" s="105"/>
      <c r="C93" s="105"/>
      <c r="D93" s="105"/>
      <c r="E93" s="73">
        <v>92</v>
      </c>
      <c r="F93" s="56" t="str">
        <f>IF('EXIST IP'!C93="","",IF('EXIST IP'!C93&lt;528,'EXIST IP'!C93,""))</f>
        <v/>
      </c>
      <c r="G93" s="60" t="str">
        <f t="shared" si="8"/>
        <v/>
      </c>
      <c r="H93" s="60" t="str">
        <f>IF(B93="","",'EXIST IP'!B93-anchor)</f>
        <v/>
      </c>
      <c r="I93" s="60" t="str">
        <f t="shared" si="9"/>
        <v/>
      </c>
      <c r="J93" s="78" t="str">
        <f t="shared" si="6"/>
        <v/>
      </c>
      <c r="K93" s="78" t="str">
        <f t="shared" si="7"/>
        <v/>
      </c>
      <c r="L93" s="105"/>
    </row>
    <row r="94" spans="1:12" x14ac:dyDescent="0.25">
      <c r="A94" s="105"/>
      <c r="B94" s="105"/>
      <c r="C94" s="105"/>
      <c r="D94" s="105"/>
      <c r="E94" s="73">
        <v>93</v>
      </c>
      <c r="F94" s="56" t="str">
        <f>IF('EXIST IP'!C94="","",IF('EXIST IP'!C94&lt;528,'EXIST IP'!C94,""))</f>
        <v/>
      </c>
      <c r="G94" s="60" t="str">
        <f t="shared" si="8"/>
        <v/>
      </c>
      <c r="H94" s="60" t="str">
        <f>IF(B94="","",'EXIST IP'!B94-anchor)</f>
        <v/>
      </c>
      <c r="I94" s="60" t="str">
        <f t="shared" si="9"/>
        <v/>
      </c>
      <c r="J94" s="78" t="str">
        <f t="shared" si="6"/>
        <v/>
      </c>
      <c r="K94" s="78" t="str">
        <f t="shared" si="7"/>
        <v/>
      </c>
      <c r="L94" s="105"/>
    </row>
    <row r="95" spans="1:12" x14ac:dyDescent="0.25">
      <c r="A95" s="105"/>
      <c r="B95" s="105"/>
      <c r="C95" s="105"/>
      <c r="D95" s="105"/>
      <c r="E95" s="73">
        <v>94</v>
      </c>
      <c r="F95" s="56" t="str">
        <f>IF('EXIST IP'!C95="","",IF('EXIST IP'!C95&lt;528,'EXIST IP'!C95,""))</f>
        <v/>
      </c>
      <c r="G95" s="60" t="str">
        <f t="shared" si="8"/>
        <v/>
      </c>
      <c r="H95" s="60" t="str">
        <f>IF(B95="","",'EXIST IP'!B95-anchor)</f>
        <v/>
      </c>
      <c r="I95" s="60" t="str">
        <f t="shared" si="9"/>
        <v/>
      </c>
      <c r="J95" s="78" t="str">
        <f t="shared" si="6"/>
        <v/>
      </c>
      <c r="K95" s="78" t="str">
        <f t="shared" si="7"/>
        <v/>
      </c>
      <c r="L95" s="105"/>
    </row>
    <row r="96" spans="1:12" x14ac:dyDescent="0.25">
      <c r="A96" s="105"/>
      <c r="B96" s="105"/>
      <c r="C96" s="105"/>
      <c r="D96" s="105"/>
      <c r="E96" s="73">
        <v>95</v>
      </c>
      <c r="F96" s="56" t="str">
        <f>IF('EXIST IP'!C96="","",IF('EXIST IP'!C96&lt;528,'EXIST IP'!C96,""))</f>
        <v/>
      </c>
      <c r="G96" s="60" t="str">
        <f t="shared" si="8"/>
        <v/>
      </c>
      <c r="H96" s="60" t="str">
        <f>IF(B96="","",'EXIST IP'!B96-anchor)</f>
        <v/>
      </c>
      <c r="I96" s="60" t="str">
        <f t="shared" si="9"/>
        <v/>
      </c>
      <c r="J96" s="78" t="str">
        <f t="shared" si="6"/>
        <v/>
      </c>
      <c r="K96" s="78" t="str">
        <f t="shared" si="7"/>
        <v/>
      </c>
      <c r="L96" s="105"/>
    </row>
    <row r="97" spans="1:12" x14ac:dyDescent="0.25">
      <c r="A97" s="105"/>
      <c r="B97" s="105"/>
      <c r="C97" s="105"/>
      <c r="D97" s="105"/>
      <c r="E97" s="73">
        <v>96</v>
      </c>
      <c r="F97" s="56" t="str">
        <f>IF('EXIST IP'!C97="","",IF('EXIST IP'!C97&lt;528,'EXIST IP'!C97,""))</f>
        <v/>
      </c>
      <c r="G97" s="60" t="str">
        <f t="shared" si="8"/>
        <v/>
      </c>
      <c r="H97" s="60" t="str">
        <f>IF(B97="","",'EXIST IP'!B97-anchor)</f>
        <v/>
      </c>
      <c r="I97" s="60" t="str">
        <f t="shared" si="9"/>
        <v/>
      </c>
      <c r="J97" s="78" t="str">
        <f t="shared" si="6"/>
        <v/>
      </c>
      <c r="K97" s="78" t="str">
        <f t="shared" si="7"/>
        <v/>
      </c>
      <c r="L97" s="105"/>
    </row>
    <row r="98" spans="1:12" x14ac:dyDescent="0.25">
      <c r="A98" s="105"/>
      <c r="B98" s="105"/>
      <c r="C98" s="105"/>
      <c r="D98" s="105"/>
      <c r="E98" s="73">
        <v>97</v>
      </c>
      <c r="F98" s="56" t="str">
        <f>IF('EXIST IP'!C98="","",IF('EXIST IP'!C98&lt;528,'EXIST IP'!C98,""))</f>
        <v/>
      </c>
      <c r="G98" s="60" t="str">
        <f t="shared" si="8"/>
        <v/>
      </c>
      <c r="H98" s="60" t="str">
        <f>IF(B98="","",'EXIST IP'!B98-anchor)</f>
        <v/>
      </c>
      <c r="I98" s="60" t="str">
        <f t="shared" si="9"/>
        <v/>
      </c>
      <c r="J98" s="78" t="str">
        <f t="shared" si="6"/>
        <v/>
      </c>
      <c r="K98" s="78" t="str">
        <f t="shared" si="7"/>
        <v/>
      </c>
      <c r="L98" s="105"/>
    </row>
    <row r="99" spans="1:12" x14ac:dyDescent="0.25">
      <c r="A99" s="105"/>
      <c r="B99" s="105"/>
      <c r="C99" s="105"/>
      <c r="D99" s="105"/>
      <c r="E99" s="73">
        <v>98</v>
      </c>
      <c r="F99" s="56" t="str">
        <f>IF('EXIST IP'!C99="","",IF('EXIST IP'!C99&lt;528,'EXIST IP'!C99,""))</f>
        <v/>
      </c>
      <c r="G99" s="60" t="str">
        <f t="shared" si="8"/>
        <v/>
      </c>
      <c r="H99" s="60" t="str">
        <f>IF(B99="","",'EXIST IP'!B99-anchor)</f>
        <v/>
      </c>
      <c r="I99" s="60" t="str">
        <f t="shared" si="9"/>
        <v/>
      </c>
      <c r="J99" s="78" t="str">
        <f t="shared" si="6"/>
        <v/>
      </c>
      <c r="K99" s="78" t="str">
        <f t="shared" si="7"/>
        <v/>
      </c>
      <c r="L99" s="105"/>
    </row>
    <row r="100" spans="1:12" x14ac:dyDescent="0.25">
      <c r="A100" s="105"/>
      <c r="B100" s="105"/>
      <c r="C100" s="105"/>
      <c r="D100" s="105"/>
      <c r="E100" s="73">
        <v>99</v>
      </c>
      <c r="F100" s="56" t="str">
        <f>IF('EXIST IP'!C100="","",IF('EXIST IP'!C100&lt;528,'EXIST IP'!C100,""))</f>
        <v/>
      </c>
      <c r="G100" s="60" t="str">
        <f t="shared" si="8"/>
        <v/>
      </c>
      <c r="H100" s="60" t="str">
        <f>IF(B100="","",'EXIST IP'!B100-anchor)</f>
        <v/>
      </c>
      <c r="I100" s="60" t="str">
        <f t="shared" si="9"/>
        <v/>
      </c>
      <c r="J100" s="78" t="str">
        <f t="shared" si="6"/>
        <v/>
      </c>
      <c r="K100" s="78" t="str">
        <f t="shared" si="7"/>
        <v/>
      </c>
      <c r="L100" s="105"/>
    </row>
    <row r="101" spans="1:12" x14ac:dyDescent="0.25">
      <c r="A101" s="105"/>
      <c r="B101" s="105"/>
      <c r="C101" s="105"/>
      <c r="D101" s="105"/>
      <c r="E101" s="73">
        <v>100</v>
      </c>
      <c r="F101" s="56" t="str">
        <f>IF('EXIST IP'!C101="","",IF('EXIST IP'!C101&lt;528,'EXIST IP'!C101,""))</f>
        <v/>
      </c>
      <c r="G101" s="60" t="str">
        <f t="shared" si="8"/>
        <v/>
      </c>
      <c r="H101" s="60" t="str">
        <f>IF(B101="","",'EXIST IP'!B101-anchor)</f>
        <v/>
      </c>
      <c r="I101" s="60" t="str">
        <f t="shared" si="9"/>
        <v/>
      </c>
      <c r="J101" s="78" t="str">
        <f t="shared" si="6"/>
        <v/>
      </c>
      <c r="K101" s="78" t="str">
        <f t="shared" si="7"/>
        <v/>
      </c>
      <c r="L101" s="105"/>
    </row>
    <row r="102" spans="1:12" x14ac:dyDescent="0.25">
      <c r="A102" s="105"/>
      <c r="B102" s="105"/>
      <c r="C102" s="105"/>
      <c r="D102" s="105"/>
      <c r="E102" s="73">
        <v>101</v>
      </c>
      <c r="F102" s="56" t="str">
        <f>IF('EXIST IP'!C102="","",IF('EXIST IP'!C102&lt;528,'EXIST IP'!C102,""))</f>
        <v/>
      </c>
      <c r="G102" s="60" t="str">
        <f t="shared" si="8"/>
        <v/>
      </c>
      <c r="H102" s="60" t="str">
        <f>IF(B102="","",'EXIST IP'!B102-anchor)</f>
        <v/>
      </c>
      <c r="I102" s="60" t="str">
        <f t="shared" si="9"/>
        <v/>
      </c>
      <c r="J102" s="78" t="str">
        <f t="shared" si="6"/>
        <v/>
      </c>
      <c r="K102" s="78" t="str">
        <f t="shared" si="7"/>
        <v/>
      </c>
      <c r="L102" s="105"/>
    </row>
    <row r="103" spans="1:12" x14ac:dyDescent="0.25">
      <c r="A103" s="105"/>
      <c r="B103" s="105"/>
      <c r="C103" s="105"/>
      <c r="D103" s="105"/>
      <c r="E103" s="73">
        <v>102</v>
      </c>
      <c r="F103" s="56" t="str">
        <f>IF('EXIST IP'!C103="","",IF('EXIST IP'!C103&lt;528,'EXIST IP'!C103,""))</f>
        <v/>
      </c>
      <c r="G103" s="60" t="str">
        <f t="shared" si="8"/>
        <v/>
      </c>
      <c r="H103" s="60" t="str">
        <f>IF(B103="","",'EXIST IP'!B103-anchor)</f>
        <v/>
      </c>
      <c r="I103" s="60" t="str">
        <f t="shared" si="9"/>
        <v/>
      </c>
      <c r="J103" s="78" t="str">
        <f t="shared" si="6"/>
        <v/>
      </c>
      <c r="K103" s="78" t="str">
        <f t="shared" si="7"/>
        <v/>
      </c>
      <c r="L103" s="105"/>
    </row>
    <row r="104" spans="1:12" x14ac:dyDescent="0.25">
      <c r="A104" s="105"/>
      <c r="B104" s="105"/>
      <c r="C104" s="105"/>
      <c r="D104" s="105"/>
      <c r="E104" s="73">
        <v>103</v>
      </c>
      <c r="F104" s="56" t="str">
        <f>IF('EXIST IP'!C104="","",IF('EXIST IP'!C104&lt;528,'EXIST IP'!C104,""))</f>
        <v/>
      </c>
      <c r="G104" s="60" t="str">
        <f t="shared" si="8"/>
        <v/>
      </c>
      <c r="H104" s="60" t="str">
        <f>IF(B104="","",'EXIST IP'!B104-anchor)</f>
        <v/>
      </c>
      <c r="I104" s="60" t="str">
        <f t="shared" si="9"/>
        <v/>
      </c>
      <c r="J104" s="78" t="str">
        <f t="shared" si="6"/>
        <v/>
      </c>
      <c r="K104" s="78" t="str">
        <f t="shared" si="7"/>
        <v/>
      </c>
      <c r="L104" s="105"/>
    </row>
    <row r="105" spans="1:12" x14ac:dyDescent="0.25">
      <c r="A105" s="105"/>
      <c r="B105" s="105"/>
      <c r="C105" s="105"/>
      <c r="D105" s="105"/>
      <c r="E105" s="73">
        <v>104</v>
      </c>
      <c r="F105" s="56" t="str">
        <f>IF('EXIST IP'!C105="","",IF('EXIST IP'!C105&lt;528,'EXIST IP'!C105,""))</f>
        <v/>
      </c>
      <c r="G105" s="60" t="str">
        <f t="shared" si="8"/>
        <v/>
      </c>
      <c r="H105" s="60" t="str">
        <f>IF(B105="","",'EXIST IP'!B105-anchor)</f>
        <v/>
      </c>
      <c r="I105" s="60" t="str">
        <f t="shared" si="9"/>
        <v/>
      </c>
      <c r="J105" s="78" t="str">
        <f t="shared" si="6"/>
        <v/>
      </c>
      <c r="K105" s="78" t="str">
        <f t="shared" si="7"/>
        <v/>
      </c>
      <c r="L105" s="105"/>
    </row>
    <row r="106" spans="1:12" x14ac:dyDescent="0.25">
      <c r="A106" s="105"/>
      <c r="B106" s="105"/>
      <c r="C106" s="105"/>
      <c r="D106" s="105"/>
      <c r="E106" s="73">
        <v>105</v>
      </c>
      <c r="F106" s="56" t="str">
        <f>IF('EXIST IP'!C106="","",IF('EXIST IP'!C106&lt;528,'EXIST IP'!C106,""))</f>
        <v/>
      </c>
      <c r="G106" s="60" t="str">
        <f t="shared" si="8"/>
        <v/>
      </c>
      <c r="H106" s="60" t="str">
        <f>IF(B106="","",'EXIST IP'!B106-anchor)</f>
        <v/>
      </c>
      <c r="I106" s="60" t="str">
        <f t="shared" si="9"/>
        <v/>
      </c>
      <c r="J106" s="78" t="str">
        <f t="shared" si="6"/>
        <v/>
      </c>
      <c r="K106" s="78" t="str">
        <f t="shared" si="7"/>
        <v/>
      </c>
      <c r="L106" s="105"/>
    </row>
    <row r="107" spans="1:12" x14ac:dyDescent="0.25">
      <c r="A107" s="105"/>
      <c r="B107" s="105"/>
      <c r="C107" s="105"/>
      <c r="D107" s="105"/>
      <c r="E107" s="73">
        <v>106</v>
      </c>
      <c r="F107" s="56" t="str">
        <f>IF('EXIST IP'!C107="","",IF('EXIST IP'!C107&lt;528,'EXIST IP'!C107,""))</f>
        <v/>
      </c>
      <c r="G107" s="60" t="str">
        <f t="shared" si="8"/>
        <v/>
      </c>
      <c r="H107" s="60" t="str">
        <f>IF(B107="","",'EXIST IP'!B107-anchor)</f>
        <v/>
      </c>
      <c r="I107" s="60" t="str">
        <f t="shared" si="9"/>
        <v/>
      </c>
      <c r="J107" s="78" t="str">
        <f t="shared" si="6"/>
        <v/>
      </c>
      <c r="K107" s="78" t="str">
        <f t="shared" si="7"/>
        <v/>
      </c>
      <c r="L107" s="105"/>
    </row>
    <row r="108" spans="1:12" x14ac:dyDescent="0.25">
      <c r="A108" s="105"/>
      <c r="B108" s="105"/>
      <c r="C108" s="105"/>
      <c r="D108" s="105"/>
      <c r="E108" s="73">
        <v>107</v>
      </c>
      <c r="F108" s="56" t="str">
        <f>IF('EXIST IP'!C108="","",IF('EXIST IP'!C108&lt;528,'EXIST IP'!C108,""))</f>
        <v/>
      </c>
      <c r="G108" s="60" t="str">
        <f t="shared" si="8"/>
        <v/>
      </c>
      <c r="H108" s="60" t="str">
        <f>IF(B108="","",'EXIST IP'!B108-anchor)</f>
        <v/>
      </c>
      <c r="I108" s="60" t="str">
        <f t="shared" si="9"/>
        <v/>
      </c>
      <c r="J108" s="78" t="str">
        <f t="shared" si="6"/>
        <v/>
      </c>
      <c r="K108" s="78" t="str">
        <f t="shared" si="7"/>
        <v/>
      </c>
      <c r="L108" s="105"/>
    </row>
    <row r="109" spans="1:12" x14ac:dyDescent="0.25">
      <c r="A109" s="105"/>
      <c r="B109" s="105"/>
      <c r="C109" s="105"/>
      <c r="D109" s="105"/>
      <c r="E109" s="73">
        <v>108</v>
      </c>
      <c r="F109" s="56" t="str">
        <f>IF('EXIST IP'!C109="","",IF('EXIST IP'!C109&lt;528,'EXIST IP'!C109,""))</f>
        <v/>
      </c>
      <c r="G109" s="60" t="str">
        <f t="shared" si="8"/>
        <v/>
      </c>
      <c r="H109" s="60" t="str">
        <f>IF(B109="","",'EXIST IP'!B109-anchor)</f>
        <v/>
      </c>
      <c r="I109" s="60" t="str">
        <f t="shared" si="9"/>
        <v/>
      </c>
      <c r="J109" s="78" t="str">
        <f t="shared" si="6"/>
        <v/>
      </c>
      <c r="K109" s="78" t="str">
        <f t="shared" si="7"/>
        <v/>
      </c>
      <c r="L109" s="105"/>
    </row>
    <row r="110" spans="1:12" x14ac:dyDescent="0.25">
      <c r="A110" s="105"/>
      <c r="B110" s="105"/>
      <c r="C110" s="105"/>
      <c r="D110" s="105"/>
      <c r="E110" s="73">
        <v>109</v>
      </c>
      <c r="F110" s="56" t="str">
        <f>IF('EXIST IP'!C110="","",IF('EXIST IP'!C110&lt;528,'EXIST IP'!C110,""))</f>
        <v/>
      </c>
      <c r="G110" s="60" t="str">
        <f t="shared" si="8"/>
        <v/>
      </c>
      <c r="H110" s="60" t="str">
        <f>IF(B110="","",'EXIST IP'!B110-anchor)</f>
        <v/>
      </c>
      <c r="I110" s="60" t="str">
        <f t="shared" si="9"/>
        <v/>
      </c>
      <c r="J110" s="78" t="str">
        <f t="shared" si="6"/>
        <v/>
      </c>
      <c r="K110" s="78" t="str">
        <f t="shared" si="7"/>
        <v/>
      </c>
      <c r="L110" s="105"/>
    </row>
    <row r="111" spans="1:12" x14ac:dyDescent="0.25">
      <c r="A111" s="105"/>
      <c r="B111" s="105"/>
      <c r="C111" s="105"/>
      <c r="D111" s="105"/>
      <c r="E111" s="73">
        <v>110</v>
      </c>
      <c r="F111" s="56" t="str">
        <f>IF('EXIST IP'!C111="","",IF('EXIST IP'!C111&lt;528,'EXIST IP'!C111,""))</f>
        <v/>
      </c>
      <c r="G111" s="60" t="str">
        <f t="shared" si="8"/>
        <v/>
      </c>
      <c r="H111" s="60" t="str">
        <f>IF(B111="","",'EXIST IP'!B111-anchor)</f>
        <v/>
      </c>
      <c r="I111" s="60" t="str">
        <f t="shared" si="9"/>
        <v/>
      </c>
      <c r="J111" s="78" t="str">
        <f t="shared" si="6"/>
        <v/>
      </c>
      <c r="K111" s="78" t="str">
        <f t="shared" si="7"/>
        <v/>
      </c>
      <c r="L111" s="105"/>
    </row>
    <row r="112" spans="1:12" x14ac:dyDescent="0.25">
      <c r="A112" s="105"/>
      <c r="B112" s="105"/>
      <c r="C112" s="105"/>
      <c r="D112" s="105"/>
      <c r="E112" s="73">
        <v>111</v>
      </c>
      <c r="F112" s="56" t="str">
        <f>IF('EXIST IP'!C112="","",IF('EXIST IP'!C112&lt;528,'EXIST IP'!C112,""))</f>
        <v/>
      </c>
      <c r="G112" s="60" t="str">
        <f t="shared" si="8"/>
        <v/>
      </c>
      <c r="H112" s="60" t="str">
        <f>IF(B112="","",'EXIST IP'!B112-anchor)</f>
        <v/>
      </c>
      <c r="I112" s="60" t="str">
        <f t="shared" si="9"/>
        <v/>
      </c>
      <c r="J112" s="78" t="str">
        <f t="shared" si="6"/>
        <v/>
      </c>
      <c r="K112" s="78" t="str">
        <f t="shared" si="7"/>
        <v/>
      </c>
      <c r="L112" s="105"/>
    </row>
    <row r="113" spans="1:12" x14ac:dyDescent="0.25">
      <c r="A113" s="105"/>
      <c r="B113" s="105"/>
      <c r="C113" s="105"/>
      <c r="D113" s="105"/>
      <c r="E113" s="73">
        <v>112</v>
      </c>
      <c r="F113" s="56" t="str">
        <f>IF('EXIST IP'!C113="","",IF('EXIST IP'!C113&lt;528,'EXIST IP'!C113,""))</f>
        <v/>
      </c>
      <c r="G113" s="60" t="str">
        <f t="shared" si="8"/>
        <v/>
      </c>
      <c r="H113" s="60" t="str">
        <f>IF(B113="","",'EXIST IP'!B113-anchor)</f>
        <v/>
      </c>
      <c r="I113" s="60" t="str">
        <f t="shared" si="9"/>
        <v/>
      </c>
      <c r="J113" s="78" t="str">
        <f t="shared" si="6"/>
        <v/>
      </c>
      <c r="K113" s="78" t="str">
        <f t="shared" si="7"/>
        <v/>
      </c>
      <c r="L113" s="105"/>
    </row>
    <row r="114" spans="1:12" x14ac:dyDescent="0.25">
      <c r="A114" s="105"/>
      <c r="B114" s="105"/>
      <c r="C114" s="105"/>
      <c r="D114" s="105"/>
      <c r="E114" s="73">
        <v>113</v>
      </c>
      <c r="F114" s="56" t="str">
        <f>IF('EXIST IP'!C114="","",IF('EXIST IP'!C114&lt;528,'EXIST IP'!C114,""))</f>
        <v/>
      </c>
      <c r="G114" s="60" t="str">
        <f t="shared" si="8"/>
        <v/>
      </c>
      <c r="H114" s="60" t="str">
        <f>IF(B114="","",'EXIST IP'!B114-anchor)</f>
        <v/>
      </c>
      <c r="I114" s="60" t="str">
        <f t="shared" si="9"/>
        <v/>
      </c>
      <c r="J114" s="78" t="str">
        <f t="shared" si="6"/>
        <v/>
      </c>
      <c r="K114" s="78" t="str">
        <f t="shared" si="7"/>
        <v/>
      </c>
      <c r="L114" s="105"/>
    </row>
    <row r="115" spans="1:12" x14ac:dyDescent="0.25">
      <c r="A115" s="105"/>
      <c r="B115" s="105"/>
      <c r="C115" s="105"/>
      <c r="D115" s="105"/>
      <c r="E115" s="73">
        <v>114</v>
      </c>
      <c r="F115" s="56" t="str">
        <f>IF('EXIST IP'!C115="","",IF('EXIST IP'!C115&lt;528,'EXIST IP'!C115,""))</f>
        <v/>
      </c>
      <c r="G115" s="60" t="str">
        <f t="shared" si="8"/>
        <v/>
      </c>
      <c r="H115" s="60" t="str">
        <f>IF(B115="","",'EXIST IP'!B115-anchor)</f>
        <v/>
      </c>
      <c r="I115" s="60" t="str">
        <f t="shared" si="9"/>
        <v/>
      </c>
      <c r="J115" s="78" t="str">
        <f t="shared" si="6"/>
        <v/>
      </c>
      <c r="K115" s="78" t="str">
        <f t="shared" si="7"/>
        <v/>
      </c>
      <c r="L115" s="105"/>
    </row>
    <row r="116" spans="1:12" x14ac:dyDescent="0.25">
      <c r="A116" s="105"/>
      <c r="B116" s="105"/>
      <c r="C116" s="105"/>
      <c r="D116" s="105"/>
      <c r="E116" s="73">
        <v>115</v>
      </c>
      <c r="F116" s="56" t="str">
        <f>IF('EXIST IP'!C116="","",IF('EXIST IP'!C116&lt;528,'EXIST IP'!C116,""))</f>
        <v/>
      </c>
      <c r="G116" s="60" t="str">
        <f t="shared" si="8"/>
        <v/>
      </c>
      <c r="H116" s="60" t="str">
        <f>IF(B116="","",'EXIST IP'!B116-anchor)</f>
        <v/>
      </c>
      <c r="I116" s="60" t="str">
        <f t="shared" si="9"/>
        <v/>
      </c>
      <c r="J116" s="78" t="str">
        <f t="shared" si="6"/>
        <v/>
      </c>
      <c r="K116" s="78" t="str">
        <f t="shared" si="7"/>
        <v/>
      </c>
      <c r="L116" s="105"/>
    </row>
    <row r="117" spans="1:12" x14ac:dyDescent="0.25">
      <c r="A117" s="105"/>
      <c r="B117" s="105"/>
      <c r="C117" s="105"/>
      <c r="D117" s="105"/>
      <c r="E117" s="73">
        <v>116</v>
      </c>
      <c r="F117" s="56" t="str">
        <f>IF('EXIST IP'!C117="","",IF('EXIST IP'!C117&lt;528,'EXIST IP'!C117,""))</f>
        <v/>
      </c>
      <c r="G117" s="60" t="str">
        <f t="shared" si="8"/>
        <v/>
      </c>
      <c r="H117" s="60" t="str">
        <f>IF(B117="","",'EXIST IP'!B117-anchor)</f>
        <v/>
      </c>
      <c r="I117" s="60" t="str">
        <f t="shared" si="9"/>
        <v/>
      </c>
      <c r="J117" s="78" t="str">
        <f t="shared" si="6"/>
        <v/>
      </c>
      <c r="K117" s="78" t="str">
        <f t="shared" si="7"/>
        <v/>
      </c>
      <c r="L117" s="105"/>
    </row>
    <row r="118" spans="1:12" x14ac:dyDescent="0.25">
      <c r="A118" s="105"/>
      <c r="B118" s="105"/>
      <c r="C118" s="105"/>
      <c r="D118" s="105"/>
      <c r="E118" s="73">
        <v>117</v>
      </c>
      <c r="F118" s="56" t="str">
        <f>IF('EXIST IP'!C118="","",IF('EXIST IP'!C118&lt;528,'EXIST IP'!C118,""))</f>
        <v/>
      </c>
      <c r="G118" s="60" t="str">
        <f t="shared" si="8"/>
        <v/>
      </c>
      <c r="H118" s="60" t="str">
        <f>IF(B118="","",'EXIST IP'!B118-anchor)</f>
        <v/>
      </c>
      <c r="I118" s="60" t="str">
        <f t="shared" si="9"/>
        <v/>
      </c>
      <c r="J118" s="78" t="str">
        <f t="shared" si="6"/>
        <v/>
      </c>
      <c r="K118" s="78" t="str">
        <f t="shared" si="7"/>
        <v/>
      </c>
      <c r="L118" s="105"/>
    </row>
    <row r="119" spans="1:12" x14ac:dyDescent="0.25">
      <c r="A119" s="105"/>
      <c r="B119" s="105"/>
      <c r="C119" s="105"/>
      <c r="D119" s="105"/>
      <c r="E119" s="73">
        <v>118</v>
      </c>
      <c r="F119" s="56" t="str">
        <f>IF('EXIST IP'!C119="","",IF('EXIST IP'!C119&lt;528,'EXIST IP'!C119,""))</f>
        <v/>
      </c>
      <c r="G119" s="60" t="str">
        <f t="shared" si="8"/>
        <v/>
      </c>
      <c r="H119" s="60" t="str">
        <f>IF(B119="","",'EXIST IP'!B119-anchor)</f>
        <v/>
      </c>
      <c r="I119" s="60" t="str">
        <f t="shared" si="9"/>
        <v/>
      </c>
      <c r="J119" s="78" t="str">
        <f t="shared" si="6"/>
        <v/>
      </c>
      <c r="K119" s="78" t="str">
        <f t="shared" si="7"/>
        <v/>
      </c>
      <c r="L119" s="105"/>
    </row>
    <row r="120" spans="1:12" x14ac:dyDescent="0.25">
      <c r="A120" s="105"/>
      <c r="B120" s="105"/>
      <c r="C120" s="105"/>
      <c r="D120" s="105"/>
      <c r="E120" s="73">
        <v>119</v>
      </c>
      <c r="F120" s="56" t="str">
        <f>IF('EXIST IP'!C120="","",IF('EXIST IP'!C120&lt;528,'EXIST IP'!C120,""))</f>
        <v/>
      </c>
      <c r="G120" s="60" t="str">
        <f t="shared" si="8"/>
        <v/>
      </c>
      <c r="H120" s="60" t="str">
        <f>IF(B120="","",'EXIST IP'!B120-anchor)</f>
        <v/>
      </c>
      <c r="I120" s="60" t="str">
        <f t="shared" si="9"/>
        <v/>
      </c>
      <c r="J120" s="78" t="str">
        <f t="shared" si="6"/>
        <v/>
      </c>
      <c r="K120" s="78" t="str">
        <f t="shared" si="7"/>
        <v/>
      </c>
      <c r="L120" s="105"/>
    </row>
    <row r="121" spans="1:12" x14ac:dyDescent="0.25">
      <c r="A121" s="105"/>
      <c r="B121" s="105"/>
      <c r="C121" s="105"/>
      <c r="D121" s="105"/>
      <c r="E121" s="73">
        <v>120</v>
      </c>
      <c r="F121" s="56" t="str">
        <f>IF('EXIST IP'!C121="","",IF('EXIST IP'!C121&lt;528,'EXIST IP'!C121,""))</f>
        <v/>
      </c>
      <c r="G121" s="60" t="str">
        <f t="shared" si="8"/>
        <v/>
      </c>
      <c r="H121" s="60" t="str">
        <f>IF(B121="","",'EXIST IP'!B121-anchor)</f>
        <v/>
      </c>
      <c r="I121" s="60" t="str">
        <f t="shared" si="9"/>
        <v/>
      </c>
      <c r="J121" s="78" t="str">
        <f t="shared" si="6"/>
        <v/>
      </c>
      <c r="K121" s="78" t="str">
        <f t="shared" si="7"/>
        <v/>
      </c>
      <c r="L121" s="105"/>
    </row>
    <row r="122" spans="1:12" x14ac:dyDescent="0.25">
      <c r="A122" s="105"/>
      <c r="B122" s="105"/>
      <c r="C122" s="105"/>
      <c r="D122" s="105"/>
      <c r="E122" s="73">
        <v>121</v>
      </c>
      <c r="F122" s="56" t="str">
        <f>IF('EXIST IP'!C122="","",IF('EXIST IP'!C122&lt;528,'EXIST IP'!C122,""))</f>
        <v/>
      </c>
      <c r="G122" s="60" t="str">
        <f t="shared" si="8"/>
        <v/>
      </c>
      <c r="H122" s="60" t="str">
        <f>IF(B122="","",'EXIST IP'!B122-anchor)</f>
        <v/>
      </c>
      <c r="I122" s="60" t="str">
        <f t="shared" si="9"/>
        <v/>
      </c>
      <c r="J122" s="78" t="str">
        <f t="shared" si="6"/>
        <v/>
      </c>
      <c r="K122" s="78" t="str">
        <f t="shared" si="7"/>
        <v/>
      </c>
      <c r="L122" s="105"/>
    </row>
    <row r="123" spans="1:12" x14ac:dyDescent="0.25">
      <c r="A123" s="105"/>
      <c r="B123" s="105"/>
      <c r="C123" s="105"/>
      <c r="D123" s="105"/>
      <c r="E123" s="73">
        <v>122</v>
      </c>
      <c r="F123" s="56" t="str">
        <f>IF('EXIST IP'!C123="","",IF('EXIST IP'!C123&lt;528,'EXIST IP'!C123,""))</f>
        <v/>
      </c>
      <c r="G123" s="60" t="str">
        <f t="shared" si="8"/>
        <v/>
      </c>
      <c r="H123" s="60" t="str">
        <f>IF(B123="","",'EXIST IP'!B123-anchor)</f>
        <v/>
      </c>
      <c r="I123" s="60" t="str">
        <f t="shared" si="9"/>
        <v/>
      </c>
      <c r="J123" s="78" t="str">
        <f t="shared" si="6"/>
        <v/>
      </c>
      <c r="K123" s="78" t="str">
        <f t="shared" si="7"/>
        <v/>
      </c>
      <c r="L123" s="105"/>
    </row>
    <row r="124" spans="1:12" x14ac:dyDescent="0.25">
      <c r="A124" s="105"/>
      <c r="B124" s="105"/>
      <c r="C124" s="105"/>
      <c r="D124" s="105"/>
      <c r="E124" s="73">
        <v>123</v>
      </c>
      <c r="F124" s="56" t="str">
        <f>IF('EXIST IP'!C124="","",IF('EXIST IP'!C124&lt;528,'EXIST IP'!C124,""))</f>
        <v/>
      </c>
      <c r="G124" s="60" t="str">
        <f t="shared" si="8"/>
        <v/>
      </c>
      <c r="H124" s="60" t="str">
        <f>IF(B124="","",'EXIST IP'!B124-anchor)</f>
        <v/>
      </c>
      <c r="I124" s="60" t="str">
        <f t="shared" si="9"/>
        <v/>
      </c>
      <c r="J124" s="78" t="str">
        <f t="shared" si="6"/>
        <v/>
      </c>
      <c r="K124" s="78" t="str">
        <f t="shared" si="7"/>
        <v/>
      </c>
      <c r="L124" s="105"/>
    </row>
    <row r="125" spans="1:12" x14ac:dyDescent="0.25">
      <c r="A125" s="105"/>
      <c r="B125" s="105"/>
      <c r="C125" s="105"/>
      <c r="D125" s="105"/>
      <c r="E125" s="73">
        <v>124</v>
      </c>
      <c r="F125" s="56" t="str">
        <f>IF('EXIST IP'!C125="","",IF('EXIST IP'!C125&lt;528,'EXIST IP'!C125,""))</f>
        <v/>
      </c>
      <c r="G125" s="60" t="str">
        <f t="shared" si="8"/>
        <v/>
      </c>
      <c r="H125" s="60" t="str">
        <f>IF(B125="","",'EXIST IP'!B125-anchor)</f>
        <v/>
      </c>
      <c r="I125" s="60" t="str">
        <f t="shared" si="9"/>
        <v/>
      </c>
      <c r="J125" s="78" t="str">
        <f t="shared" si="6"/>
        <v/>
      </c>
      <c r="K125" s="78" t="str">
        <f t="shared" si="7"/>
        <v/>
      </c>
      <c r="L125" s="105"/>
    </row>
    <row r="126" spans="1:12" x14ac:dyDescent="0.25">
      <c r="A126" s="105"/>
      <c r="B126" s="105"/>
      <c r="C126" s="105"/>
      <c r="D126" s="105"/>
      <c r="E126" s="73">
        <v>125</v>
      </c>
      <c r="F126" s="56" t="str">
        <f>IF('EXIST IP'!C126="","",IF('EXIST IP'!C126&lt;528,'EXIST IP'!C126,""))</f>
        <v/>
      </c>
      <c r="G126" s="60" t="str">
        <f t="shared" si="8"/>
        <v/>
      </c>
      <c r="H126" s="60" t="str">
        <f>IF(B126="","",'EXIST IP'!B126-anchor)</f>
        <v/>
      </c>
      <c r="I126" s="60" t="str">
        <f t="shared" si="9"/>
        <v/>
      </c>
      <c r="J126" s="78" t="str">
        <f t="shared" si="6"/>
        <v/>
      </c>
      <c r="K126" s="78" t="str">
        <f t="shared" si="7"/>
        <v/>
      </c>
      <c r="L126" s="105"/>
    </row>
    <row r="127" spans="1:12" x14ac:dyDescent="0.25">
      <c r="A127" s="105"/>
      <c r="B127" s="105"/>
      <c r="C127" s="105"/>
      <c r="D127" s="105"/>
      <c r="E127" s="73">
        <v>126</v>
      </c>
      <c r="F127" s="56" t="str">
        <f>IF('EXIST IP'!C127="","",IF('EXIST IP'!C127&lt;528,'EXIST IP'!C127,""))</f>
        <v/>
      </c>
      <c r="G127" s="60" t="str">
        <f t="shared" si="8"/>
        <v/>
      </c>
      <c r="H127" s="60" t="str">
        <f>IF(B127="","",'EXIST IP'!B127-anchor)</f>
        <v/>
      </c>
      <c r="I127" s="60" t="str">
        <f t="shared" si="9"/>
        <v/>
      </c>
      <c r="J127" s="78" t="str">
        <f t="shared" si="6"/>
        <v/>
      </c>
      <c r="K127" s="78" t="str">
        <f t="shared" si="7"/>
        <v/>
      </c>
      <c r="L127" s="105"/>
    </row>
    <row r="128" spans="1:12" x14ac:dyDescent="0.25">
      <c r="A128" s="105"/>
      <c r="B128" s="105"/>
      <c r="C128" s="105"/>
      <c r="D128" s="105"/>
      <c r="E128" s="73">
        <v>127</v>
      </c>
      <c r="F128" s="56" t="str">
        <f>IF('EXIST IP'!C128="","",IF('EXIST IP'!C128&lt;528,'EXIST IP'!C128,""))</f>
        <v/>
      </c>
      <c r="G128" s="60" t="str">
        <f t="shared" si="8"/>
        <v/>
      </c>
      <c r="H128" s="60" t="str">
        <f>IF(B128="","",'EXIST IP'!B128-anchor)</f>
        <v/>
      </c>
      <c r="I128" s="60" t="str">
        <f t="shared" si="9"/>
        <v/>
      </c>
      <c r="J128" s="78" t="str">
        <f t="shared" si="6"/>
        <v/>
      </c>
      <c r="K128" s="78" t="str">
        <f t="shared" si="7"/>
        <v/>
      </c>
      <c r="L128" s="105"/>
    </row>
    <row r="129" spans="1:12" x14ac:dyDescent="0.25">
      <c r="A129" s="105"/>
      <c r="B129" s="105"/>
      <c r="C129" s="105"/>
      <c r="D129" s="105"/>
      <c r="E129" s="73">
        <v>128</v>
      </c>
      <c r="F129" s="56" t="str">
        <f>IF('EXIST IP'!C129="","",IF('EXIST IP'!C129&lt;528,'EXIST IP'!C129,""))</f>
        <v/>
      </c>
      <c r="G129" s="60" t="str">
        <f t="shared" si="8"/>
        <v/>
      </c>
      <c r="H129" s="60" t="str">
        <f>IF(B129="","",'EXIST IP'!B129-anchor)</f>
        <v/>
      </c>
      <c r="I129" s="60" t="str">
        <f t="shared" si="9"/>
        <v/>
      </c>
      <c r="J129" s="78" t="str">
        <f t="shared" si="6"/>
        <v/>
      </c>
      <c r="K129" s="78" t="str">
        <f t="shared" si="7"/>
        <v/>
      </c>
      <c r="L129" s="105"/>
    </row>
    <row r="130" spans="1:12" x14ac:dyDescent="0.25">
      <c r="A130" s="105"/>
      <c r="B130" s="105"/>
      <c r="C130" s="105"/>
      <c r="D130" s="105"/>
      <c r="E130" s="73">
        <v>129</v>
      </c>
      <c r="F130" s="56" t="str">
        <f>IF('EXIST IP'!C130="","",IF('EXIST IP'!C130&lt;528,'EXIST IP'!C130,""))</f>
        <v/>
      </c>
      <c r="G130" s="60" t="str">
        <f t="shared" si="8"/>
        <v/>
      </c>
      <c r="H130" s="60" t="str">
        <f>IF(B130="","",'EXIST IP'!B130-anchor)</f>
        <v/>
      </c>
      <c r="I130" s="60" t="str">
        <f t="shared" si="9"/>
        <v/>
      </c>
      <c r="J130" s="78" t="str">
        <f t="shared" si="6"/>
        <v/>
      </c>
      <c r="K130" s="78" t="str">
        <f t="shared" si="7"/>
        <v/>
      </c>
      <c r="L130" s="105"/>
    </row>
    <row r="131" spans="1:12" x14ac:dyDescent="0.25">
      <c r="A131" s="105"/>
      <c r="B131" s="105"/>
      <c r="C131" s="105"/>
      <c r="D131" s="105"/>
      <c r="E131" s="73">
        <v>130</v>
      </c>
      <c r="F131" s="56" t="str">
        <f>IF('EXIST IP'!C131="","",IF('EXIST IP'!C131&lt;528,'EXIST IP'!C131,""))</f>
        <v/>
      </c>
      <c r="G131" s="60" t="str">
        <f t="shared" si="8"/>
        <v/>
      </c>
      <c r="H131" s="60" t="str">
        <f>IF(B131="","",'EXIST IP'!B131-anchor)</f>
        <v/>
      </c>
      <c r="I131" s="60" t="str">
        <f t="shared" si="9"/>
        <v/>
      </c>
      <c r="J131" s="78" t="str">
        <f t="shared" ref="J131:J194" si="10">IF(B131="","",IF(H131&lt;5280,20,IF(H131&gt;13200,50,ROUND(20+30*(H131-5280)/(13200-5280),0))))</f>
        <v/>
      </c>
      <c r="K131" s="78" t="str">
        <f t="shared" ref="K131:K194" si="11">IF(AND(I131="",J131=""),"",IF(I131&gt;J131,"this segment misaligned",""))</f>
        <v/>
      </c>
      <c r="L131" s="105"/>
    </row>
    <row r="132" spans="1:12" x14ac:dyDescent="0.25">
      <c r="A132" s="105"/>
      <c r="B132" s="105"/>
      <c r="C132" s="105"/>
      <c r="D132" s="105"/>
      <c r="E132" s="73">
        <v>131</v>
      </c>
      <c r="F132" s="56" t="str">
        <f>IF('EXIST IP'!C132="","",IF('EXIST IP'!C132&lt;528,'EXIST IP'!C132,""))</f>
        <v/>
      </c>
      <c r="G132" s="60" t="str">
        <f t="shared" si="8"/>
        <v/>
      </c>
      <c r="H132" s="60" t="str">
        <f>IF(B132="","",'EXIST IP'!B132-anchor)</f>
        <v/>
      </c>
      <c r="I132" s="60" t="str">
        <f t="shared" si="9"/>
        <v/>
      </c>
      <c r="J132" s="78" t="str">
        <f t="shared" si="10"/>
        <v/>
      </c>
      <c r="K132" s="78" t="str">
        <f t="shared" si="11"/>
        <v/>
      </c>
      <c r="L132" s="105"/>
    </row>
    <row r="133" spans="1:12" x14ac:dyDescent="0.25">
      <c r="A133" s="105"/>
      <c r="B133" s="105"/>
      <c r="C133" s="105"/>
      <c r="D133" s="105"/>
      <c r="E133" s="73">
        <v>132</v>
      </c>
      <c r="F133" s="56" t="str">
        <f>IF('EXIST IP'!C133="","",IF('EXIST IP'!C133&lt;528,'EXIST IP'!C133,""))</f>
        <v/>
      </c>
      <c r="G133" s="60" t="str">
        <f t="shared" si="8"/>
        <v/>
      </c>
      <c r="H133" s="60" t="str">
        <f>IF(B133="","",'EXIST IP'!B133-anchor)</f>
        <v/>
      </c>
      <c r="I133" s="60" t="str">
        <f t="shared" si="9"/>
        <v/>
      </c>
      <c r="J133" s="78" t="str">
        <f t="shared" si="10"/>
        <v/>
      </c>
      <c r="K133" s="78" t="str">
        <f t="shared" si="11"/>
        <v/>
      </c>
      <c r="L133" s="105"/>
    </row>
    <row r="134" spans="1:12" x14ac:dyDescent="0.25">
      <c r="A134" s="105"/>
      <c r="B134" s="105"/>
      <c r="C134" s="105"/>
      <c r="D134" s="105"/>
      <c r="E134" s="73">
        <v>133</v>
      </c>
      <c r="F134" s="56" t="str">
        <f>IF('EXIST IP'!C134="","",IF('EXIST IP'!C134&lt;528,'EXIST IP'!C134,""))</f>
        <v/>
      </c>
      <c r="G134" s="60" t="str">
        <f t="shared" ref="G134:G197" si="12">IF(B134="","",B134-anchor)</f>
        <v/>
      </c>
      <c r="H134" s="60" t="str">
        <f>IF(B134="","",'EXIST IP'!B134-anchor)</f>
        <v/>
      </c>
      <c r="I134" s="60" t="str">
        <f t="shared" ref="I134:I197" si="13">IF(B134="","",ABS(G134-H134))</f>
        <v/>
      </c>
      <c r="J134" s="78" t="str">
        <f t="shared" si="10"/>
        <v/>
      </c>
      <c r="K134" s="78" t="str">
        <f t="shared" si="11"/>
        <v/>
      </c>
      <c r="L134" s="105"/>
    </row>
    <row r="135" spans="1:12" x14ac:dyDescent="0.25">
      <c r="A135" s="105"/>
      <c r="B135" s="105"/>
      <c r="C135" s="105"/>
      <c r="D135" s="105"/>
      <c r="E135" s="73">
        <v>134</v>
      </c>
      <c r="F135" s="56" t="str">
        <f>IF('EXIST IP'!C135="","",IF('EXIST IP'!C135&lt;528,'EXIST IP'!C135,""))</f>
        <v/>
      </c>
      <c r="G135" s="60" t="str">
        <f t="shared" si="12"/>
        <v/>
      </c>
      <c r="H135" s="60" t="str">
        <f>IF(B135="","",'EXIST IP'!B135-anchor)</f>
        <v/>
      </c>
      <c r="I135" s="60" t="str">
        <f t="shared" si="13"/>
        <v/>
      </c>
      <c r="J135" s="78" t="str">
        <f t="shared" si="10"/>
        <v/>
      </c>
      <c r="K135" s="78" t="str">
        <f t="shared" si="11"/>
        <v/>
      </c>
      <c r="L135" s="105"/>
    </row>
    <row r="136" spans="1:12" x14ac:dyDescent="0.25">
      <c r="A136" s="105"/>
      <c r="B136" s="105"/>
      <c r="C136" s="105"/>
      <c r="D136" s="105"/>
      <c r="E136" s="73">
        <v>135</v>
      </c>
      <c r="F136" s="56" t="str">
        <f>IF('EXIST IP'!C136="","",IF('EXIST IP'!C136&lt;528,'EXIST IP'!C136,""))</f>
        <v/>
      </c>
      <c r="G136" s="60" t="str">
        <f t="shared" si="12"/>
        <v/>
      </c>
      <c r="H136" s="60" t="str">
        <f>IF(B136="","",'EXIST IP'!B136-anchor)</f>
        <v/>
      </c>
      <c r="I136" s="60" t="str">
        <f t="shared" si="13"/>
        <v/>
      </c>
      <c r="J136" s="78" t="str">
        <f t="shared" si="10"/>
        <v/>
      </c>
      <c r="K136" s="78" t="str">
        <f t="shared" si="11"/>
        <v/>
      </c>
      <c r="L136" s="105"/>
    </row>
    <row r="137" spans="1:12" x14ac:dyDescent="0.25">
      <c r="A137" s="105"/>
      <c r="B137" s="105"/>
      <c r="C137" s="105"/>
      <c r="D137" s="105"/>
      <c r="E137" s="73">
        <v>136</v>
      </c>
      <c r="F137" s="56" t="str">
        <f>IF('EXIST IP'!C137="","",IF('EXIST IP'!C137&lt;528,'EXIST IP'!C137,""))</f>
        <v/>
      </c>
      <c r="G137" s="60" t="str">
        <f t="shared" si="12"/>
        <v/>
      </c>
      <c r="H137" s="60" t="str">
        <f>IF(B137="","",'EXIST IP'!B137-anchor)</f>
        <v/>
      </c>
      <c r="I137" s="60" t="str">
        <f t="shared" si="13"/>
        <v/>
      </c>
      <c r="J137" s="78" t="str">
        <f t="shared" si="10"/>
        <v/>
      </c>
      <c r="K137" s="78" t="str">
        <f t="shared" si="11"/>
        <v/>
      </c>
      <c r="L137" s="105"/>
    </row>
    <row r="138" spans="1:12" x14ac:dyDescent="0.25">
      <c r="A138" s="105"/>
      <c r="B138" s="105"/>
      <c r="C138" s="105"/>
      <c r="D138" s="105"/>
      <c r="E138" s="73">
        <v>137</v>
      </c>
      <c r="F138" s="56" t="str">
        <f>IF('EXIST IP'!C138="","",IF('EXIST IP'!C138&lt;528,'EXIST IP'!C138,""))</f>
        <v/>
      </c>
      <c r="G138" s="60" t="str">
        <f t="shared" si="12"/>
        <v/>
      </c>
      <c r="H138" s="60" t="str">
        <f>IF(B138="","",'EXIST IP'!B138-anchor)</f>
        <v/>
      </c>
      <c r="I138" s="60" t="str">
        <f t="shared" si="13"/>
        <v/>
      </c>
      <c r="J138" s="78" t="str">
        <f t="shared" si="10"/>
        <v/>
      </c>
      <c r="K138" s="78" t="str">
        <f t="shared" si="11"/>
        <v/>
      </c>
      <c r="L138" s="105"/>
    </row>
    <row r="139" spans="1:12" x14ac:dyDescent="0.25">
      <c r="A139" s="105"/>
      <c r="B139" s="105"/>
      <c r="C139" s="105"/>
      <c r="D139" s="105"/>
      <c r="E139" s="73">
        <v>138</v>
      </c>
      <c r="F139" s="56" t="str">
        <f>IF('EXIST IP'!C139="","",IF('EXIST IP'!C139&lt;528,'EXIST IP'!C139,""))</f>
        <v/>
      </c>
      <c r="G139" s="60" t="str">
        <f t="shared" si="12"/>
        <v/>
      </c>
      <c r="H139" s="60" t="str">
        <f>IF(B139="","",'EXIST IP'!B139-anchor)</f>
        <v/>
      </c>
      <c r="I139" s="60" t="str">
        <f t="shared" si="13"/>
        <v/>
      </c>
      <c r="J139" s="78" t="str">
        <f t="shared" si="10"/>
        <v/>
      </c>
      <c r="K139" s="78" t="str">
        <f t="shared" si="11"/>
        <v/>
      </c>
      <c r="L139" s="105"/>
    </row>
    <row r="140" spans="1:12" x14ac:dyDescent="0.25">
      <c r="A140" s="105"/>
      <c r="B140" s="105"/>
      <c r="C140" s="105"/>
      <c r="D140" s="105"/>
      <c r="E140" s="73">
        <v>139</v>
      </c>
      <c r="F140" s="56" t="str">
        <f>IF('EXIST IP'!C140="","",IF('EXIST IP'!C140&lt;528,'EXIST IP'!C140,""))</f>
        <v/>
      </c>
      <c r="G140" s="60" t="str">
        <f t="shared" si="12"/>
        <v/>
      </c>
      <c r="H140" s="60" t="str">
        <f>IF(B140="","",'EXIST IP'!B140-anchor)</f>
        <v/>
      </c>
      <c r="I140" s="60" t="str">
        <f t="shared" si="13"/>
        <v/>
      </c>
      <c r="J140" s="78" t="str">
        <f t="shared" si="10"/>
        <v/>
      </c>
      <c r="K140" s="78" t="str">
        <f t="shared" si="11"/>
        <v/>
      </c>
      <c r="L140" s="105"/>
    </row>
    <row r="141" spans="1:12" x14ac:dyDescent="0.25">
      <c r="A141" s="105"/>
      <c r="B141" s="105"/>
      <c r="C141" s="105"/>
      <c r="D141" s="105"/>
      <c r="E141" s="73">
        <v>140</v>
      </c>
      <c r="F141" s="56" t="str">
        <f>IF('EXIST IP'!C141="","",IF('EXIST IP'!C141&lt;528,'EXIST IP'!C141,""))</f>
        <v/>
      </c>
      <c r="G141" s="60" t="str">
        <f t="shared" si="12"/>
        <v/>
      </c>
      <c r="H141" s="60" t="str">
        <f>IF(B141="","",'EXIST IP'!B141-anchor)</f>
        <v/>
      </c>
      <c r="I141" s="60" t="str">
        <f t="shared" si="13"/>
        <v/>
      </c>
      <c r="J141" s="78" t="str">
        <f t="shared" si="10"/>
        <v/>
      </c>
      <c r="K141" s="78" t="str">
        <f t="shared" si="11"/>
        <v/>
      </c>
      <c r="L141" s="105"/>
    </row>
    <row r="142" spans="1:12" x14ac:dyDescent="0.25">
      <c r="A142" s="105"/>
      <c r="B142" s="105"/>
      <c r="C142" s="105"/>
      <c r="D142" s="105"/>
      <c r="E142" s="73">
        <v>141</v>
      </c>
      <c r="F142" s="56" t="str">
        <f>IF('EXIST IP'!C142="","",IF('EXIST IP'!C142&lt;528,'EXIST IP'!C142,""))</f>
        <v/>
      </c>
      <c r="G142" s="60" t="str">
        <f t="shared" si="12"/>
        <v/>
      </c>
      <c r="H142" s="60" t="str">
        <f>IF(B142="","",'EXIST IP'!B142-anchor)</f>
        <v/>
      </c>
      <c r="I142" s="60" t="str">
        <f t="shared" si="13"/>
        <v/>
      </c>
      <c r="J142" s="78" t="str">
        <f t="shared" si="10"/>
        <v/>
      </c>
      <c r="K142" s="78" t="str">
        <f t="shared" si="11"/>
        <v/>
      </c>
      <c r="L142" s="105"/>
    </row>
    <row r="143" spans="1:12" x14ac:dyDescent="0.25">
      <c r="A143" s="105"/>
      <c r="B143" s="105"/>
      <c r="C143" s="105"/>
      <c r="D143" s="105"/>
      <c r="E143" s="73">
        <v>142</v>
      </c>
      <c r="F143" s="56" t="str">
        <f>IF('EXIST IP'!C143="","",IF('EXIST IP'!C143&lt;528,'EXIST IP'!C143,""))</f>
        <v/>
      </c>
      <c r="G143" s="60" t="str">
        <f t="shared" si="12"/>
        <v/>
      </c>
      <c r="H143" s="60" t="str">
        <f>IF(B143="","",'EXIST IP'!B143-anchor)</f>
        <v/>
      </c>
      <c r="I143" s="60" t="str">
        <f t="shared" si="13"/>
        <v/>
      </c>
      <c r="J143" s="78" t="str">
        <f t="shared" si="10"/>
        <v/>
      </c>
      <c r="K143" s="78" t="str">
        <f t="shared" si="11"/>
        <v/>
      </c>
      <c r="L143" s="105"/>
    </row>
    <row r="144" spans="1:12" x14ac:dyDescent="0.25">
      <c r="A144" s="105"/>
      <c r="B144" s="105"/>
      <c r="C144" s="105"/>
      <c r="D144" s="105"/>
      <c r="E144" s="73">
        <v>143</v>
      </c>
      <c r="F144" s="56" t="str">
        <f>IF('EXIST IP'!C144="","",IF('EXIST IP'!C144&lt;528,'EXIST IP'!C144,""))</f>
        <v/>
      </c>
      <c r="G144" s="60" t="str">
        <f t="shared" si="12"/>
        <v/>
      </c>
      <c r="H144" s="60" t="str">
        <f>IF(B144="","",'EXIST IP'!B144-anchor)</f>
        <v/>
      </c>
      <c r="I144" s="60" t="str">
        <f t="shared" si="13"/>
        <v/>
      </c>
      <c r="J144" s="78" t="str">
        <f t="shared" si="10"/>
        <v/>
      </c>
      <c r="K144" s="78" t="str">
        <f t="shared" si="11"/>
        <v/>
      </c>
      <c r="L144" s="105"/>
    </row>
    <row r="145" spans="1:12" x14ac:dyDescent="0.25">
      <c r="A145" s="105"/>
      <c r="B145" s="105"/>
      <c r="C145" s="105"/>
      <c r="D145" s="105"/>
      <c r="E145" s="73">
        <v>144</v>
      </c>
      <c r="F145" s="56" t="str">
        <f>IF('EXIST IP'!C145="","",IF('EXIST IP'!C145&lt;528,'EXIST IP'!C145,""))</f>
        <v/>
      </c>
      <c r="G145" s="60" t="str">
        <f t="shared" si="12"/>
        <v/>
      </c>
      <c r="H145" s="60" t="str">
        <f>IF(B145="","",'EXIST IP'!B145-anchor)</f>
        <v/>
      </c>
      <c r="I145" s="60" t="str">
        <f t="shared" si="13"/>
        <v/>
      </c>
      <c r="J145" s="78" t="str">
        <f t="shared" si="10"/>
        <v/>
      </c>
      <c r="K145" s="78" t="str">
        <f t="shared" si="11"/>
        <v/>
      </c>
      <c r="L145" s="105"/>
    </row>
    <row r="146" spans="1:12" x14ac:dyDescent="0.25">
      <c r="A146" s="105"/>
      <c r="B146" s="105"/>
      <c r="C146" s="105"/>
      <c r="D146" s="105"/>
      <c r="E146" s="73">
        <v>145</v>
      </c>
      <c r="F146" s="56" t="str">
        <f>IF('EXIST IP'!C146="","",IF('EXIST IP'!C146&lt;528,'EXIST IP'!C146,""))</f>
        <v/>
      </c>
      <c r="G146" s="60" t="str">
        <f t="shared" si="12"/>
        <v/>
      </c>
      <c r="H146" s="60" t="str">
        <f>IF(B146="","",'EXIST IP'!B146-anchor)</f>
        <v/>
      </c>
      <c r="I146" s="60" t="str">
        <f t="shared" si="13"/>
        <v/>
      </c>
      <c r="J146" s="78" t="str">
        <f t="shared" si="10"/>
        <v/>
      </c>
      <c r="K146" s="78" t="str">
        <f t="shared" si="11"/>
        <v/>
      </c>
      <c r="L146" s="105"/>
    </row>
    <row r="147" spans="1:12" x14ac:dyDescent="0.25">
      <c r="A147" s="105"/>
      <c r="B147" s="105"/>
      <c r="C147" s="105"/>
      <c r="D147" s="105"/>
      <c r="E147" s="73">
        <v>146</v>
      </c>
      <c r="F147" s="56" t="str">
        <f>IF('EXIST IP'!C147="","",IF('EXIST IP'!C147&lt;528,'EXIST IP'!C147,""))</f>
        <v/>
      </c>
      <c r="G147" s="60" t="str">
        <f t="shared" si="12"/>
        <v/>
      </c>
      <c r="H147" s="60" t="str">
        <f>IF(B147="","",'EXIST IP'!B147-anchor)</f>
        <v/>
      </c>
      <c r="I147" s="60" t="str">
        <f t="shared" si="13"/>
        <v/>
      </c>
      <c r="J147" s="78" t="str">
        <f t="shared" si="10"/>
        <v/>
      </c>
      <c r="K147" s="78" t="str">
        <f t="shared" si="11"/>
        <v/>
      </c>
      <c r="L147" s="105"/>
    </row>
    <row r="148" spans="1:12" x14ac:dyDescent="0.25">
      <c r="A148" s="105"/>
      <c r="B148" s="105"/>
      <c r="C148" s="105"/>
      <c r="D148" s="105"/>
      <c r="E148" s="73">
        <v>147</v>
      </c>
      <c r="F148" s="56" t="str">
        <f>IF('EXIST IP'!C148="","",IF('EXIST IP'!C148&lt;528,'EXIST IP'!C148,""))</f>
        <v/>
      </c>
      <c r="G148" s="60" t="str">
        <f t="shared" si="12"/>
        <v/>
      </c>
      <c r="H148" s="60" t="str">
        <f>IF(B148="","",'EXIST IP'!B148-anchor)</f>
        <v/>
      </c>
      <c r="I148" s="60" t="str">
        <f t="shared" si="13"/>
        <v/>
      </c>
      <c r="J148" s="78" t="str">
        <f t="shared" si="10"/>
        <v/>
      </c>
      <c r="K148" s="78" t="str">
        <f t="shared" si="11"/>
        <v/>
      </c>
      <c r="L148" s="105"/>
    </row>
    <row r="149" spans="1:12" x14ac:dyDescent="0.25">
      <c r="A149" s="105"/>
      <c r="B149" s="105"/>
      <c r="C149" s="105"/>
      <c r="D149" s="105"/>
      <c r="E149" s="73">
        <v>148</v>
      </c>
      <c r="F149" s="56" t="str">
        <f>IF('EXIST IP'!C149="","",IF('EXIST IP'!C149&lt;528,'EXIST IP'!C149,""))</f>
        <v/>
      </c>
      <c r="G149" s="60" t="str">
        <f t="shared" si="12"/>
        <v/>
      </c>
      <c r="H149" s="60" t="str">
        <f>IF(B149="","",'EXIST IP'!B149-anchor)</f>
        <v/>
      </c>
      <c r="I149" s="60" t="str">
        <f t="shared" si="13"/>
        <v/>
      </c>
      <c r="J149" s="78" t="str">
        <f t="shared" si="10"/>
        <v/>
      </c>
      <c r="K149" s="78" t="str">
        <f t="shared" si="11"/>
        <v/>
      </c>
      <c r="L149" s="105"/>
    </row>
    <row r="150" spans="1:12" x14ac:dyDescent="0.25">
      <c r="A150" s="105"/>
      <c r="B150" s="105"/>
      <c r="C150" s="105"/>
      <c r="D150" s="105"/>
      <c r="E150" s="73">
        <v>149</v>
      </c>
      <c r="F150" s="56" t="str">
        <f>IF('EXIST IP'!C150="","",IF('EXIST IP'!C150&lt;528,'EXIST IP'!C150,""))</f>
        <v/>
      </c>
      <c r="G150" s="60" t="str">
        <f t="shared" si="12"/>
        <v/>
      </c>
      <c r="H150" s="60" t="str">
        <f>IF(B150="","",'EXIST IP'!B150-anchor)</f>
        <v/>
      </c>
      <c r="I150" s="60" t="str">
        <f t="shared" si="13"/>
        <v/>
      </c>
      <c r="J150" s="78" t="str">
        <f t="shared" si="10"/>
        <v/>
      </c>
      <c r="K150" s="78" t="str">
        <f t="shared" si="11"/>
        <v/>
      </c>
      <c r="L150" s="105"/>
    </row>
    <row r="151" spans="1:12" x14ac:dyDescent="0.25">
      <c r="A151" s="105"/>
      <c r="B151" s="105"/>
      <c r="C151" s="105"/>
      <c r="D151" s="105"/>
      <c r="E151" s="73">
        <v>150</v>
      </c>
      <c r="F151" s="56" t="str">
        <f>IF('EXIST IP'!C151="","",IF('EXIST IP'!C151&lt;528,'EXIST IP'!C151,""))</f>
        <v/>
      </c>
      <c r="G151" s="60" t="str">
        <f t="shared" si="12"/>
        <v/>
      </c>
      <c r="H151" s="60" t="str">
        <f>IF(B151="","",'EXIST IP'!B151-anchor)</f>
        <v/>
      </c>
      <c r="I151" s="60" t="str">
        <f t="shared" si="13"/>
        <v/>
      </c>
      <c r="J151" s="78" t="str">
        <f t="shared" si="10"/>
        <v/>
      </c>
      <c r="K151" s="78" t="str">
        <f t="shared" si="11"/>
        <v/>
      </c>
      <c r="L151" s="105"/>
    </row>
    <row r="152" spans="1:12" x14ac:dyDescent="0.25">
      <c r="A152" s="105"/>
      <c r="B152" s="105"/>
      <c r="C152" s="105"/>
      <c r="D152" s="105"/>
      <c r="E152" s="73">
        <v>151</v>
      </c>
      <c r="F152" s="56" t="str">
        <f>IF('EXIST IP'!C152="","",IF('EXIST IP'!C152&lt;528,'EXIST IP'!C152,""))</f>
        <v/>
      </c>
      <c r="G152" s="60" t="str">
        <f t="shared" si="12"/>
        <v/>
      </c>
      <c r="H152" s="60" t="str">
        <f>IF(B152="","",'EXIST IP'!B152-anchor)</f>
        <v/>
      </c>
      <c r="I152" s="60" t="str">
        <f t="shared" si="13"/>
        <v/>
      </c>
      <c r="J152" s="78" t="str">
        <f t="shared" si="10"/>
        <v/>
      </c>
      <c r="K152" s="78" t="str">
        <f t="shared" si="11"/>
        <v/>
      </c>
      <c r="L152" s="105"/>
    </row>
    <row r="153" spans="1:12" x14ac:dyDescent="0.25">
      <c r="A153" s="105"/>
      <c r="B153" s="105"/>
      <c r="C153" s="105"/>
      <c r="D153" s="105"/>
      <c r="E153" s="73">
        <v>152</v>
      </c>
      <c r="F153" s="56" t="str">
        <f>IF('EXIST IP'!C153="","",IF('EXIST IP'!C153&lt;528,'EXIST IP'!C153,""))</f>
        <v/>
      </c>
      <c r="G153" s="60" t="str">
        <f t="shared" si="12"/>
        <v/>
      </c>
      <c r="H153" s="60" t="str">
        <f>IF(B153="","",'EXIST IP'!B153-anchor)</f>
        <v/>
      </c>
      <c r="I153" s="60" t="str">
        <f t="shared" si="13"/>
        <v/>
      </c>
      <c r="J153" s="78" t="str">
        <f t="shared" si="10"/>
        <v/>
      </c>
      <c r="K153" s="78" t="str">
        <f t="shared" si="11"/>
        <v/>
      </c>
      <c r="L153" s="105"/>
    </row>
    <row r="154" spans="1:12" x14ac:dyDescent="0.25">
      <c r="A154" s="105"/>
      <c r="B154" s="105"/>
      <c r="C154" s="105"/>
      <c r="D154" s="105"/>
      <c r="E154" s="73">
        <v>153</v>
      </c>
      <c r="F154" s="56" t="str">
        <f>IF('EXIST IP'!C154="","",IF('EXIST IP'!C154&lt;528,'EXIST IP'!C154,""))</f>
        <v/>
      </c>
      <c r="G154" s="60" t="str">
        <f t="shared" si="12"/>
        <v/>
      </c>
      <c r="H154" s="60" t="str">
        <f>IF(B154="","",'EXIST IP'!B154-anchor)</f>
        <v/>
      </c>
      <c r="I154" s="60" t="str">
        <f t="shared" si="13"/>
        <v/>
      </c>
      <c r="J154" s="78" t="str">
        <f t="shared" si="10"/>
        <v/>
      </c>
      <c r="K154" s="78" t="str">
        <f t="shared" si="11"/>
        <v/>
      </c>
      <c r="L154" s="105"/>
    </row>
    <row r="155" spans="1:12" x14ac:dyDescent="0.25">
      <c r="A155" s="105"/>
      <c r="B155" s="105"/>
      <c r="C155" s="105"/>
      <c r="D155" s="105"/>
      <c r="E155" s="73">
        <v>154</v>
      </c>
      <c r="F155" s="56" t="str">
        <f>IF('EXIST IP'!C155="","",IF('EXIST IP'!C155&lt;528,'EXIST IP'!C155,""))</f>
        <v/>
      </c>
      <c r="G155" s="60" t="str">
        <f t="shared" si="12"/>
        <v/>
      </c>
      <c r="H155" s="60" t="str">
        <f>IF(B155="","",'EXIST IP'!B155-anchor)</f>
        <v/>
      </c>
      <c r="I155" s="60" t="str">
        <f t="shared" si="13"/>
        <v/>
      </c>
      <c r="J155" s="78" t="str">
        <f t="shared" si="10"/>
        <v/>
      </c>
      <c r="K155" s="78" t="str">
        <f t="shared" si="11"/>
        <v/>
      </c>
      <c r="L155" s="105"/>
    </row>
    <row r="156" spans="1:12" x14ac:dyDescent="0.25">
      <c r="A156" s="105"/>
      <c r="B156" s="105"/>
      <c r="C156" s="105"/>
      <c r="D156" s="105"/>
      <c r="E156" s="73">
        <v>155</v>
      </c>
      <c r="F156" s="56" t="str">
        <f>IF('EXIST IP'!C156="","",IF('EXIST IP'!C156&lt;528,'EXIST IP'!C156,""))</f>
        <v/>
      </c>
      <c r="G156" s="60" t="str">
        <f t="shared" si="12"/>
        <v/>
      </c>
      <c r="H156" s="60" t="str">
        <f>IF(B156="","",'EXIST IP'!B156-anchor)</f>
        <v/>
      </c>
      <c r="I156" s="60" t="str">
        <f t="shared" si="13"/>
        <v/>
      </c>
      <c r="J156" s="78" t="str">
        <f t="shared" si="10"/>
        <v/>
      </c>
      <c r="K156" s="78" t="str">
        <f t="shared" si="11"/>
        <v/>
      </c>
      <c r="L156" s="105"/>
    </row>
    <row r="157" spans="1:12" x14ac:dyDescent="0.25">
      <c r="A157" s="105"/>
      <c r="B157" s="105"/>
      <c r="C157" s="105"/>
      <c r="D157" s="105"/>
      <c r="E157" s="73">
        <v>156</v>
      </c>
      <c r="F157" s="56" t="str">
        <f>IF('EXIST IP'!C157="","",IF('EXIST IP'!C157&lt;528,'EXIST IP'!C157,""))</f>
        <v/>
      </c>
      <c r="G157" s="60" t="str">
        <f t="shared" si="12"/>
        <v/>
      </c>
      <c r="H157" s="60" t="str">
        <f>IF(B157="","",'EXIST IP'!B157-anchor)</f>
        <v/>
      </c>
      <c r="I157" s="60" t="str">
        <f t="shared" si="13"/>
        <v/>
      </c>
      <c r="J157" s="78" t="str">
        <f t="shared" si="10"/>
        <v/>
      </c>
      <c r="K157" s="78" t="str">
        <f t="shared" si="11"/>
        <v/>
      </c>
      <c r="L157" s="105"/>
    </row>
    <row r="158" spans="1:12" x14ac:dyDescent="0.25">
      <c r="A158" s="105"/>
      <c r="B158" s="105"/>
      <c r="C158" s="105"/>
      <c r="D158" s="105"/>
      <c r="E158" s="73">
        <v>157</v>
      </c>
      <c r="F158" s="56" t="str">
        <f>IF('EXIST IP'!C158="","",IF('EXIST IP'!C158&lt;528,'EXIST IP'!C158,""))</f>
        <v/>
      </c>
      <c r="G158" s="60" t="str">
        <f t="shared" si="12"/>
        <v/>
      </c>
      <c r="H158" s="60" t="str">
        <f>IF(B158="","",'EXIST IP'!B158-anchor)</f>
        <v/>
      </c>
      <c r="I158" s="60" t="str">
        <f t="shared" si="13"/>
        <v/>
      </c>
      <c r="J158" s="78" t="str">
        <f t="shared" si="10"/>
        <v/>
      </c>
      <c r="K158" s="78" t="str">
        <f t="shared" si="11"/>
        <v/>
      </c>
      <c r="L158" s="105"/>
    </row>
    <row r="159" spans="1:12" x14ac:dyDescent="0.25">
      <c r="A159" s="105"/>
      <c r="B159" s="105"/>
      <c r="C159" s="105"/>
      <c r="D159" s="105"/>
      <c r="E159" s="73">
        <v>158</v>
      </c>
      <c r="F159" s="56" t="str">
        <f>IF('EXIST IP'!C159="","",IF('EXIST IP'!C159&lt;528,'EXIST IP'!C159,""))</f>
        <v/>
      </c>
      <c r="G159" s="60" t="str">
        <f t="shared" si="12"/>
        <v/>
      </c>
      <c r="H159" s="60" t="str">
        <f>IF(B159="","",'EXIST IP'!B159-anchor)</f>
        <v/>
      </c>
      <c r="I159" s="60" t="str">
        <f t="shared" si="13"/>
        <v/>
      </c>
      <c r="J159" s="78" t="str">
        <f t="shared" si="10"/>
        <v/>
      </c>
      <c r="K159" s="78" t="str">
        <f t="shared" si="11"/>
        <v/>
      </c>
      <c r="L159" s="105"/>
    </row>
    <row r="160" spans="1:12" x14ac:dyDescent="0.25">
      <c r="A160" s="105"/>
      <c r="B160" s="105"/>
      <c r="C160" s="105"/>
      <c r="D160" s="105"/>
      <c r="E160" s="73">
        <v>159</v>
      </c>
      <c r="F160" s="56" t="str">
        <f>IF('EXIST IP'!C160="","",IF('EXIST IP'!C160&lt;528,'EXIST IP'!C160,""))</f>
        <v/>
      </c>
      <c r="G160" s="60" t="str">
        <f t="shared" si="12"/>
        <v/>
      </c>
      <c r="H160" s="60" t="str">
        <f>IF(B160="","",'EXIST IP'!B160-anchor)</f>
        <v/>
      </c>
      <c r="I160" s="60" t="str">
        <f t="shared" si="13"/>
        <v/>
      </c>
      <c r="J160" s="78" t="str">
        <f t="shared" si="10"/>
        <v/>
      </c>
      <c r="K160" s="78" t="str">
        <f t="shared" si="11"/>
        <v/>
      </c>
      <c r="L160" s="105"/>
    </row>
    <row r="161" spans="1:12" x14ac:dyDescent="0.25">
      <c r="A161" s="105"/>
      <c r="B161" s="105"/>
      <c r="C161" s="105"/>
      <c r="D161" s="105"/>
      <c r="E161" s="73">
        <v>160</v>
      </c>
      <c r="F161" s="56" t="str">
        <f>IF('EXIST IP'!C161="","",IF('EXIST IP'!C161&lt;528,'EXIST IP'!C161,""))</f>
        <v/>
      </c>
      <c r="G161" s="60" t="str">
        <f t="shared" si="12"/>
        <v/>
      </c>
      <c r="H161" s="60" t="str">
        <f>IF(B161="","",'EXIST IP'!B161-anchor)</f>
        <v/>
      </c>
      <c r="I161" s="60" t="str">
        <f t="shared" si="13"/>
        <v/>
      </c>
      <c r="J161" s="78" t="str">
        <f t="shared" si="10"/>
        <v/>
      </c>
      <c r="K161" s="78" t="str">
        <f t="shared" si="11"/>
        <v/>
      </c>
      <c r="L161" s="105"/>
    </row>
    <row r="162" spans="1:12" x14ac:dyDescent="0.25">
      <c r="A162" s="105"/>
      <c r="B162" s="105"/>
      <c r="C162" s="105"/>
      <c r="D162" s="105"/>
      <c r="E162" s="73">
        <v>161</v>
      </c>
      <c r="F162" s="56" t="str">
        <f>IF('EXIST IP'!C162="","",IF('EXIST IP'!C162&lt;528,'EXIST IP'!C162,""))</f>
        <v/>
      </c>
      <c r="G162" s="60" t="str">
        <f t="shared" si="12"/>
        <v/>
      </c>
      <c r="H162" s="60" t="str">
        <f>IF(B162="","",'EXIST IP'!B162-anchor)</f>
        <v/>
      </c>
      <c r="I162" s="60" t="str">
        <f t="shared" si="13"/>
        <v/>
      </c>
      <c r="J162" s="78" t="str">
        <f t="shared" si="10"/>
        <v/>
      </c>
      <c r="K162" s="78" t="str">
        <f t="shared" si="11"/>
        <v/>
      </c>
      <c r="L162" s="105"/>
    </row>
    <row r="163" spans="1:12" x14ac:dyDescent="0.25">
      <c r="A163" s="105"/>
      <c r="B163" s="105"/>
      <c r="C163" s="105"/>
      <c r="D163" s="105"/>
      <c r="E163" s="73">
        <v>162</v>
      </c>
      <c r="F163" s="56" t="str">
        <f>IF('EXIST IP'!C163="","",IF('EXIST IP'!C163&lt;528,'EXIST IP'!C163,""))</f>
        <v/>
      </c>
      <c r="G163" s="60" t="str">
        <f t="shared" si="12"/>
        <v/>
      </c>
      <c r="H163" s="60" t="str">
        <f>IF(B163="","",'EXIST IP'!B163-anchor)</f>
        <v/>
      </c>
      <c r="I163" s="60" t="str">
        <f t="shared" si="13"/>
        <v/>
      </c>
      <c r="J163" s="78" t="str">
        <f t="shared" si="10"/>
        <v/>
      </c>
      <c r="K163" s="78" t="str">
        <f t="shared" si="11"/>
        <v/>
      </c>
      <c r="L163" s="105"/>
    </row>
    <row r="164" spans="1:12" x14ac:dyDescent="0.25">
      <c r="A164" s="105"/>
      <c r="B164" s="105"/>
      <c r="C164" s="105"/>
      <c r="D164" s="105"/>
      <c r="E164" s="73">
        <v>163</v>
      </c>
      <c r="F164" s="56" t="str">
        <f>IF('EXIST IP'!C164="","",IF('EXIST IP'!C164&lt;528,'EXIST IP'!C164,""))</f>
        <v/>
      </c>
      <c r="G164" s="60" t="str">
        <f t="shared" si="12"/>
        <v/>
      </c>
      <c r="H164" s="60" t="str">
        <f>IF(B164="","",'EXIST IP'!B164-anchor)</f>
        <v/>
      </c>
      <c r="I164" s="60" t="str">
        <f t="shared" si="13"/>
        <v/>
      </c>
      <c r="J164" s="78" t="str">
        <f t="shared" si="10"/>
        <v/>
      </c>
      <c r="K164" s="78" t="str">
        <f t="shared" si="11"/>
        <v/>
      </c>
      <c r="L164" s="105"/>
    </row>
    <row r="165" spans="1:12" x14ac:dyDescent="0.25">
      <c r="A165" s="105"/>
      <c r="B165" s="105"/>
      <c r="C165" s="105"/>
      <c r="D165" s="105"/>
      <c r="E165" s="73">
        <v>164</v>
      </c>
      <c r="F165" s="56" t="str">
        <f>IF('EXIST IP'!C165="","",IF('EXIST IP'!C165&lt;528,'EXIST IP'!C165,""))</f>
        <v/>
      </c>
      <c r="G165" s="60" t="str">
        <f t="shared" si="12"/>
        <v/>
      </c>
      <c r="H165" s="60" t="str">
        <f>IF(B165="","",'EXIST IP'!B165-anchor)</f>
        <v/>
      </c>
      <c r="I165" s="60" t="str">
        <f t="shared" si="13"/>
        <v/>
      </c>
      <c r="J165" s="78" t="str">
        <f t="shared" si="10"/>
        <v/>
      </c>
      <c r="K165" s="78" t="str">
        <f t="shared" si="11"/>
        <v/>
      </c>
      <c r="L165" s="105"/>
    </row>
    <row r="166" spans="1:12" x14ac:dyDescent="0.25">
      <c r="A166" s="105"/>
      <c r="B166" s="105"/>
      <c r="C166" s="105"/>
      <c r="D166" s="105"/>
      <c r="E166" s="73">
        <v>165</v>
      </c>
      <c r="F166" s="56" t="str">
        <f>IF('EXIST IP'!C166="","",IF('EXIST IP'!C166&lt;528,'EXIST IP'!C166,""))</f>
        <v/>
      </c>
      <c r="G166" s="60" t="str">
        <f t="shared" si="12"/>
        <v/>
      </c>
      <c r="H166" s="60" t="str">
        <f>IF(B166="","",'EXIST IP'!B166-anchor)</f>
        <v/>
      </c>
      <c r="I166" s="60" t="str">
        <f t="shared" si="13"/>
        <v/>
      </c>
      <c r="J166" s="78" t="str">
        <f t="shared" si="10"/>
        <v/>
      </c>
      <c r="K166" s="78" t="str">
        <f t="shared" si="11"/>
        <v/>
      </c>
      <c r="L166" s="105"/>
    </row>
    <row r="167" spans="1:12" x14ac:dyDescent="0.25">
      <c r="A167" s="105"/>
      <c r="B167" s="105"/>
      <c r="C167" s="105"/>
      <c r="D167" s="105"/>
      <c r="E167" s="73">
        <v>166</v>
      </c>
      <c r="F167" s="56" t="str">
        <f>IF('EXIST IP'!C167="","",IF('EXIST IP'!C167&lt;528,'EXIST IP'!C167,""))</f>
        <v/>
      </c>
      <c r="G167" s="60" t="str">
        <f t="shared" si="12"/>
        <v/>
      </c>
      <c r="H167" s="60" t="str">
        <f>IF(B167="","",'EXIST IP'!B167-anchor)</f>
        <v/>
      </c>
      <c r="I167" s="60" t="str">
        <f t="shared" si="13"/>
        <v/>
      </c>
      <c r="J167" s="78" t="str">
        <f t="shared" si="10"/>
        <v/>
      </c>
      <c r="K167" s="78" t="str">
        <f t="shared" si="11"/>
        <v/>
      </c>
      <c r="L167" s="105"/>
    </row>
    <row r="168" spans="1:12" x14ac:dyDescent="0.25">
      <c r="A168" s="105"/>
      <c r="B168" s="105"/>
      <c r="C168" s="105"/>
      <c r="D168" s="105"/>
      <c r="E168" s="73">
        <v>167</v>
      </c>
      <c r="F168" s="56" t="str">
        <f>IF('EXIST IP'!C168="","",IF('EXIST IP'!C168&lt;528,'EXIST IP'!C168,""))</f>
        <v/>
      </c>
      <c r="G168" s="60" t="str">
        <f t="shared" si="12"/>
        <v/>
      </c>
      <c r="H168" s="60" t="str">
        <f>IF(B168="","",'EXIST IP'!B168-anchor)</f>
        <v/>
      </c>
      <c r="I168" s="60" t="str">
        <f t="shared" si="13"/>
        <v/>
      </c>
      <c r="J168" s="78" t="str">
        <f t="shared" si="10"/>
        <v/>
      </c>
      <c r="K168" s="78" t="str">
        <f t="shared" si="11"/>
        <v/>
      </c>
      <c r="L168" s="105"/>
    </row>
    <row r="169" spans="1:12" x14ac:dyDescent="0.25">
      <c r="A169" s="105"/>
      <c r="B169" s="105"/>
      <c r="C169" s="105"/>
      <c r="D169" s="105"/>
      <c r="E169" s="73">
        <v>168</v>
      </c>
      <c r="F169" s="56" t="str">
        <f>IF('EXIST IP'!C169="","",IF('EXIST IP'!C169&lt;528,'EXIST IP'!C169,""))</f>
        <v/>
      </c>
      <c r="G169" s="60" t="str">
        <f t="shared" si="12"/>
        <v/>
      </c>
      <c r="H169" s="60" t="str">
        <f>IF(B169="","",'EXIST IP'!B169-anchor)</f>
        <v/>
      </c>
      <c r="I169" s="60" t="str">
        <f t="shared" si="13"/>
        <v/>
      </c>
      <c r="J169" s="78" t="str">
        <f t="shared" si="10"/>
        <v/>
      </c>
      <c r="K169" s="78" t="str">
        <f t="shared" si="11"/>
        <v/>
      </c>
      <c r="L169" s="105"/>
    </row>
    <row r="170" spans="1:12" x14ac:dyDescent="0.25">
      <c r="A170" s="105"/>
      <c r="B170" s="105"/>
      <c r="C170" s="105"/>
      <c r="D170" s="105"/>
      <c r="E170" s="73">
        <v>169</v>
      </c>
      <c r="F170" s="56" t="str">
        <f>IF('EXIST IP'!C170="","",IF('EXIST IP'!C170&lt;528,'EXIST IP'!C170,""))</f>
        <v/>
      </c>
      <c r="G170" s="60" t="str">
        <f t="shared" si="12"/>
        <v/>
      </c>
      <c r="H170" s="60" t="str">
        <f>IF(B170="","",'EXIST IP'!B170-anchor)</f>
        <v/>
      </c>
      <c r="I170" s="60" t="str">
        <f t="shared" si="13"/>
        <v/>
      </c>
      <c r="J170" s="78" t="str">
        <f t="shared" si="10"/>
        <v/>
      </c>
      <c r="K170" s="78" t="str">
        <f t="shared" si="11"/>
        <v/>
      </c>
      <c r="L170" s="105"/>
    </row>
    <row r="171" spans="1:12" x14ac:dyDescent="0.25">
      <c r="A171" s="105"/>
      <c r="B171" s="105"/>
      <c r="C171" s="105"/>
      <c r="D171" s="105"/>
      <c r="E171" s="73">
        <v>170</v>
      </c>
      <c r="F171" s="56" t="str">
        <f>IF('EXIST IP'!C171="","",IF('EXIST IP'!C171&lt;528,'EXIST IP'!C171,""))</f>
        <v/>
      </c>
      <c r="G171" s="60" t="str">
        <f t="shared" si="12"/>
        <v/>
      </c>
      <c r="H171" s="60" t="str">
        <f>IF(B171="","",'EXIST IP'!B171-anchor)</f>
        <v/>
      </c>
      <c r="I171" s="60" t="str">
        <f t="shared" si="13"/>
        <v/>
      </c>
      <c r="J171" s="78" t="str">
        <f t="shared" si="10"/>
        <v/>
      </c>
      <c r="K171" s="78" t="str">
        <f t="shared" si="11"/>
        <v/>
      </c>
      <c r="L171" s="105"/>
    </row>
    <row r="172" spans="1:12" x14ac:dyDescent="0.25">
      <c r="A172" s="105"/>
      <c r="B172" s="105"/>
      <c r="C172" s="105"/>
      <c r="D172" s="105"/>
      <c r="E172" s="73">
        <v>171</v>
      </c>
      <c r="F172" s="56" t="str">
        <f>IF('EXIST IP'!C172="","",IF('EXIST IP'!C172&lt;528,'EXIST IP'!C172,""))</f>
        <v/>
      </c>
      <c r="G172" s="60" t="str">
        <f t="shared" si="12"/>
        <v/>
      </c>
      <c r="H172" s="60" t="str">
        <f>IF(B172="","",'EXIST IP'!B172-anchor)</f>
        <v/>
      </c>
      <c r="I172" s="60" t="str">
        <f t="shared" si="13"/>
        <v/>
      </c>
      <c r="J172" s="78" t="str">
        <f t="shared" si="10"/>
        <v/>
      </c>
      <c r="K172" s="78" t="str">
        <f t="shared" si="11"/>
        <v/>
      </c>
      <c r="L172" s="105"/>
    </row>
    <row r="173" spans="1:12" x14ac:dyDescent="0.25">
      <c r="A173" s="105"/>
      <c r="B173" s="105"/>
      <c r="C173" s="105"/>
      <c r="D173" s="105"/>
      <c r="E173" s="73">
        <v>172</v>
      </c>
      <c r="F173" s="56" t="str">
        <f>IF('EXIST IP'!C173="","",IF('EXIST IP'!C173&lt;528,'EXIST IP'!C173,""))</f>
        <v/>
      </c>
      <c r="G173" s="60" t="str">
        <f t="shared" si="12"/>
        <v/>
      </c>
      <c r="H173" s="60" t="str">
        <f>IF(B173="","",'EXIST IP'!B173-anchor)</f>
        <v/>
      </c>
      <c r="I173" s="60" t="str">
        <f t="shared" si="13"/>
        <v/>
      </c>
      <c r="J173" s="78" t="str">
        <f t="shared" si="10"/>
        <v/>
      </c>
      <c r="K173" s="78" t="str">
        <f t="shared" si="11"/>
        <v/>
      </c>
      <c r="L173" s="105"/>
    </row>
    <row r="174" spans="1:12" x14ac:dyDescent="0.25">
      <c r="A174" s="105"/>
      <c r="B174" s="105"/>
      <c r="C174" s="105"/>
      <c r="D174" s="105"/>
      <c r="E174" s="73">
        <v>173</v>
      </c>
      <c r="F174" s="56" t="str">
        <f>IF('EXIST IP'!C174="","",IF('EXIST IP'!C174&lt;528,'EXIST IP'!C174,""))</f>
        <v/>
      </c>
      <c r="G174" s="60" t="str">
        <f t="shared" si="12"/>
        <v/>
      </c>
      <c r="H174" s="60" t="str">
        <f>IF(B174="","",'EXIST IP'!B174-anchor)</f>
        <v/>
      </c>
      <c r="I174" s="60" t="str">
        <f t="shared" si="13"/>
        <v/>
      </c>
      <c r="J174" s="78" t="str">
        <f t="shared" si="10"/>
        <v/>
      </c>
      <c r="K174" s="78" t="str">
        <f t="shared" si="11"/>
        <v/>
      </c>
      <c r="L174" s="105"/>
    </row>
    <row r="175" spans="1:12" x14ac:dyDescent="0.25">
      <c r="A175" s="105"/>
      <c r="B175" s="105"/>
      <c r="C175" s="105"/>
      <c r="D175" s="105"/>
      <c r="E175" s="73">
        <v>174</v>
      </c>
      <c r="F175" s="56" t="str">
        <f>IF('EXIST IP'!C175="","",IF('EXIST IP'!C175&lt;528,'EXIST IP'!C175,""))</f>
        <v/>
      </c>
      <c r="G175" s="60" t="str">
        <f t="shared" si="12"/>
        <v/>
      </c>
      <c r="H175" s="60" t="str">
        <f>IF(B175="","",'EXIST IP'!B175-anchor)</f>
        <v/>
      </c>
      <c r="I175" s="60" t="str">
        <f t="shared" si="13"/>
        <v/>
      </c>
      <c r="J175" s="78" t="str">
        <f t="shared" si="10"/>
        <v/>
      </c>
      <c r="K175" s="78" t="str">
        <f t="shared" si="11"/>
        <v/>
      </c>
      <c r="L175" s="105"/>
    </row>
    <row r="176" spans="1:12" x14ac:dyDescent="0.25">
      <c r="A176" s="105"/>
      <c r="B176" s="105"/>
      <c r="C176" s="105"/>
      <c r="D176" s="105"/>
      <c r="E176" s="73">
        <v>175</v>
      </c>
      <c r="F176" s="56" t="str">
        <f>IF('EXIST IP'!C176="","",IF('EXIST IP'!C176&lt;528,'EXIST IP'!C176,""))</f>
        <v/>
      </c>
      <c r="G176" s="60" t="str">
        <f t="shared" si="12"/>
        <v/>
      </c>
      <c r="H176" s="60" t="str">
        <f>IF(B176="","",'EXIST IP'!B176-anchor)</f>
        <v/>
      </c>
      <c r="I176" s="60" t="str">
        <f t="shared" si="13"/>
        <v/>
      </c>
      <c r="J176" s="78" t="str">
        <f t="shared" si="10"/>
        <v/>
      </c>
      <c r="K176" s="78" t="str">
        <f t="shared" si="11"/>
        <v/>
      </c>
      <c r="L176" s="105"/>
    </row>
    <row r="177" spans="1:12" x14ac:dyDescent="0.25">
      <c r="A177" s="105"/>
      <c r="B177" s="105"/>
      <c r="C177" s="105"/>
      <c r="D177" s="105"/>
      <c r="E177" s="73">
        <v>176</v>
      </c>
      <c r="F177" s="56" t="str">
        <f>IF('EXIST IP'!C177="","",IF('EXIST IP'!C177&lt;528,'EXIST IP'!C177,""))</f>
        <v/>
      </c>
      <c r="G177" s="60" t="str">
        <f t="shared" si="12"/>
        <v/>
      </c>
      <c r="H177" s="60" t="str">
        <f>IF(B177="","",'EXIST IP'!B177-anchor)</f>
        <v/>
      </c>
      <c r="I177" s="60" t="str">
        <f t="shared" si="13"/>
        <v/>
      </c>
      <c r="J177" s="78" t="str">
        <f t="shared" si="10"/>
        <v/>
      </c>
      <c r="K177" s="78" t="str">
        <f t="shared" si="11"/>
        <v/>
      </c>
      <c r="L177" s="105"/>
    </row>
    <row r="178" spans="1:12" x14ac:dyDescent="0.25">
      <c r="A178" s="105"/>
      <c r="B178" s="105"/>
      <c r="C178" s="105"/>
      <c r="D178" s="105"/>
      <c r="E178" s="73">
        <v>177</v>
      </c>
      <c r="F178" s="56" t="str">
        <f>IF('EXIST IP'!C178="","",IF('EXIST IP'!C178&lt;528,'EXIST IP'!C178,""))</f>
        <v/>
      </c>
      <c r="G178" s="60" t="str">
        <f t="shared" si="12"/>
        <v/>
      </c>
      <c r="H178" s="60" t="str">
        <f>IF(B178="","",'EXIST IP'!B178-anchor)</f>
        <v/>
      </c>
      <c r="I178" s="60" t="str">
        <f t="shared" si="13"/>
        <v/>
      </c>
      <c r="J178" s="78" t="str">
        <f t="shared" si="10"/>
        <v/>
      </c>
      <c r="K178" s="78" t="str">
        <f t="shared" si="11"/>
        <v/>
      </c>
      <c r="L178" s="105"/>
    </row>
    <row r="179" spans="1:12" x14ac:dyDescent="0.25">
      <c r="A179" s="105"/>
      <c r="B179" s="105"/>
      <c r="C179" s="105"/>
      <c r="D179" s="105"/>
      <c r="E179" s="73">
        <v>178</v>
      </c>
      <c r="F179" s="56" t="str">
        <f>IF('EXIST IP'!C179="","",IF('EXIST IP'!C179&lt;528,'EXIST IP'!C179,""))</f>
        <v/>
      </c>
      <c r="G179" s="60" t="str">
        <f t="shared" si="12"/>
        <v/>
      </c>
      <c r="H179" s="60" t="str">
        <f>IF(B179="","",'EXIST IP'!B179-anchor)</f>
        <v/>
      </c>
      <c r="I179" s="60" t="str">
        <f t="shared" si="13"/>
        <v/>
      </c>
      <c r="J179" s="78" t="str">
        <f t="shared" si="10"/>
        <v/>
      </c>
      <c r="K179" s="78" t="str">
        <f t="shared" si="11"/>
        <v/>
      </c>
      <c r="L179" s="105"/>
    </row>
    <row r="180" spans="1:12" x14ac:dyDescent="0.25">
      <c r="A180" s="105"/>
      <c r="B180" s="105"/>
      <c r="C180" s="105"/>
      <c r="D180" s="105"/>
      <c r="E180" s="73">
        <v>179</v>
      </c>
      <c r="F180" s="56" t="str">
        <f>IF('EXIST IP'!C180="","",IF('EXIST IP'!C180&lt;528,'EXIST IP'!C180,""))</f>
        <v/>
      </c>
      <c r="G180" s="60" t="str">
        <f t="shared" si="12"/>
        <v/>
      </c>
      <c r="H180" s="60" t="str">
        <f>IF(B180="","",'EXIST IP'!B180-anchor)</f>
        <v/>
      </c>
      <c r="I180" s="60" t="str">
        <f t="shared" si="13"/>
        <v/>
      </c>
      <c r="J180" s="78" t="str">
        <f t="shared" si="10"/>
        <v/>
      </c>
      <c r="K180" s="78" t="str">
        <f t="shared" si="11"/>
        <v/>
      </c>
      <c r="L180" s="105"/>
    </row>
    <row r="181" spans="1:12" x14ac:dyDescent="0.25">
      <c r="A181" s="105"/>
      <c r="B181" s="105"/>
      <c r="C181" s="105"/>
      <c r="D181" s="105"/>
      <c r="E181" s="73">
        <v>180</v>
      </c>
      <c r="F181" s="56" t="str">
        <f>IF('EXIST IP'!C181="","",IF('EXIST IP'!C181&lt;528,'EXIST IP'!C181,""))</f>
        <v/>
      </c>
      <c r="G181" s="60" t="str">
        <f t="shared" si="12"/>
        <v/>
      </c>
      <c r="H181" s="60" t="str">
        <f>IF(B181="","",'EXIST IP'!B181-anchor)</f>
        <v/>
      </c>
      <c r="I181" s="60" t="str">
        <f t="shared" si="13"/>
        <v/>
      </c>
      <c r="J181" s="78" t="str">
        <f t="shared" si="10"/>
        <v/>
      </c>
      <c r="K181" s="78" t="str">
        <f t="shared" si="11"/>
        <v/>
      </c>
      <c r="L181" s="105"/>
    </row>
    <row r="182" spans="1:12" x14ac:dyDescent="0.25">
      <c r="A182" s="105"/>
      <c r="B182" s="105"/>
      <c r="C182" s="105"/>
      <c r="D182" s="105"/>
      <c r="E182" s="73">
        <v>181</v>
      </c>
      <c r="F182" s="56" t="str">
        <f>IF('EXIST IP'!C182="","",IF('EXIST IP'!C182&lt;528,'EXIST IP'!C182,""))</f>
        <v/>
      </c>
      <c r="G182" s="60" t="str">
        <f t="shared" si="12"/>
        <v/>
      </c>
      <c r="H182" s="60" t="str">
        <f>IF(B182="","",'EXIST IP'!B182-anchor)</f>
        <v/>
      </c>
      <c r="I182" s="60" t="str">
        <f t="shared" si="13"/>
        <v/>
      </c>
      <c r="J182" s="78" t="str">
        <f t="shared" si="10"/>
        <v/>
      </c>
      <c r="K182" s="78" t="str">
        <f t="shared" si="11"/>
        <v/>
      </c>
      <c r="L182" s="105"/>
    </row>
    <row r="183" spans="1:12" x14ac:dyDescent="0.25">
      <c r="A183" s="105"/>
      <c r="B183" s="105"/>
      <c r="C183" s="105"/>
      <c r="D183" s="105"/>
      <c r="E183" s="73">
        <v>182</v>
      </c>
      <c r="F183" s="56" t="str">
        <f>IF('EXIST IP'!C183="","",IF('EXIST IP'!C183&lt;528,'EXIST IP'!C183,""))</f>
        <v/>
      </c>
      <c r="G183" s="60" t="str">
        <f t="shared" si="12"/>
        <v/>
      </c>
      <c r="H183" s="60" t="str">
        <f>IF(B183="","",'EXIST IP'!B183-anchor)</f>
        <v/>
      </c>
      <c r="I183" s="60" t="str">
        <f t="shared" si="13"/>
        <v/>
      </c>
      <c r="J183" s="78" t="str">
        <f t="shared" si="10"/>
        <v/>
      </c>
      <c r="K183" s="78" t="str">
        <f t="shared" si="11"/>
        <v/>
      </c>
      <c r="L183" s="105"/>
    </row>
    <row r="184" spans="1:12" x14ac:dyDescent="0.25">
      <c r="A184" s="105"/>
      <c r="B184" s="105"/>
      <c r="C184" s="105"/>
      <c r="D184" s="105"/>
      <c r="E184" s="73">
        <v>183</v>
      </c>
      <c r="F184" s="56" t="str">
        <f>IF('EXIST IP'!C184="","",IF('EXIST IP'!C184&lt;528,'EXIST IP'!C184,""))</f>
        <v/>
      </c>
      <c r="G184" s="60" t="str">
        <f t="shared" si="12"/>
        <v/>
      </c>
      <c r="H184" s="60" t="str">
        <f>IF(B184="","",'EXIST IP'!B184-anchor)</f>
        <v/>
      </c>
      <c r="I184" s="60" t="str">
        <f t="shared" si="13"/>
        <v/>
      </c>
      <c r="J184" s="78" t="str">
        <f t="shared" si="10"/>
        <v/>
      </c>
      <c r="K184" s="78" t="str">
        <f t="shared" si="11"/>
        <v/>
      </c>
      <c r="L184" s="105"/>
    </row>
    <row r="185" spans="1:12" x14ac:dyDescent="0.25">
      <c r="A185" s="105"/>
      <c r="B185" s="105"/>
      <c r="C185" s="105"/>
      <c r="D185" s="105"/>
      <c r="E185" s="73">
        <v>184</v>
      </c>
      <c r="F185" s="56" t="str">
        <f>IF('EXIST IP'!C185="","",IF('EXIST IP'!C185&lt;528,'EXIST IP'!C185,""))</f>
        <v/>
      </c>
      <c r="G185" s="60" t="str">
        <f t="shared" si="12"/>
        <v/>
      </c>
      <c r="H185" s="60" t="str">
        <f>IF(B185="","",'EXIST IP'!B185-anchor)</f>
        <v/>
      </c>
      <c r="I185" s="60" t="str">
        <f t="shared" si="13"/>
        <v/>
      </c>
      <c r="J185" s="78" t="str">
        <f t="shared" si="10"/>
        <v/>
      </c>
      <c r="K185" s="78" t="str">
        <f t="shared" si="11"/>
        <v/>
      </c>
      <c r="L185" s="105"/>
    </row>
    <row r="186" spans="1:12" x14ac:dyDescent="0.25">
      <c r="A186" s="105"/>
      <c r="B186" s="105"/>
      <c r="C186" s="105"/>
      <c r="D186" s="105"/>
      <c r="E186" s="73">
        <v>185</v>
      </c>
      <c r="F186" s="56" t="str">
        <f>IF('EXIST IP'!C186="","",IF('EXIST IP'!C186&lt;528,'EXIST IP'!C186,""))</f>
        <v/>
      </c>
      <c r="G186" s="60" t="str">
        <f t="shared" si="12"/>
        <v/>
      </c>
      <c r="H186" s="60" t="str">
        <f>IF(B186="","",'EXIST IP'!B186-anchor)</f>
        <v/>
      </c>
      <c r="I186" s="60" t="str">
        <f t="shared" si="13"/>
        <v/>
      </c>
      <c r="J186" s="78" t="str">
        <f t="shared" si="10"/>
        <v/>
      </c>
      <c r="K186" s="78" t="str">
        <f t="shared" si="11"/>
        <v/>
      </c>
      <c r="L186" s="105"/>
    </row>
    <row r="187" spans="1:12" x14ac:dyDescent="0.25">
      <c r="A187" s="105"/>
      <c r="B187" s="105"/>
      <c r="C187" s="105"/>
      <c r="D187" s="105"/>
      <c r="E187" s="73">
        <v>186</v>
      </c>
      <c r="F187" s="56" t="str">
        <f>IF('EXIST IP'!C187="","",IF('EXIST IP'!C187&lt;528,'EXIST IP'!C187,""))</f>
        <v/>
      </c>
      <c r="G187" s="60" t="str">
        <f t="shared" si="12"/>
        <v/>
      </c>
      <c r="H187" s="60" t="str">
        <f>IF(B187="","",'EXIST IP'!B187-anchor)</f>
        <v/>
      </c>
      <c r="I187" s="60" t="str">
        <f t="shared" si="13"/>
        <v/>
      </c>
      <c r="J187" s="78" t="str">
        <f t="shared" si="10"/>
        <v/>
      </c>
      <c r="K187" s="78" t="str">
        <f t="shared" si="11"/>
        <v/>
      </c>
      <c r="L187" s="105"/>
    </row>
    <row r="188" spans="1:12" x14ac:dyDescent="0.25">
      <c r="A188" s="105"/>
      <c r="B188" s="105"/>
      <c r="C188" s="105"/>
      <c r="D188" s="105"/>
      <c r="E188" s="73">
        <v>187</v>
      </c>
      <c r="F188" s="56" t="str">
        <f>IF('EXIST IP'!C188="","",IF('EXIST IP'!C188&lt;528,'EXIST IP'!C188,""))</f>
        <v/>
      </c>
      <c r="G188" s="60" t="str">
        <f t="shared" si="12"/>
        <v/>
      </c>
      <c r="H188" s="60" t="str">
        <f>IF(B188="","",'EXIST IP'!B188-anchor)</f>
        <v/>
      </c>
      <c r="I188" s="60" t="str">
        <f t="shared" si="13"/>
        <v/>
      </c>
      <c r="J188" s="78" t="str">
        <f t="shared" si="10"/>
        <v/>
      </c>
      <c r="K188" s="78" t="str">
        <f t="shared" si="11"/>
        <v/>
      </c>
      <c r="L188" s="105"/>
    </row>
    <row r="189" spans="1:12" x14ac:dyDescent="0.25">
      <c r="A189" s="105"/>
      <c r="B189" s="105"/>
      <c r="C189" s="105"/>
      <c r="D189" s="105"/>
      <c r="E189" s="73">
        <v>188</v>
      </c>
      <c r="F189" s="56" t="str">
        <f>IF('EXIST IP'!C189="","",IF('EXIST IP'!C189&lt;528,'EXIST IP'!C189,""))</f>
        <v/>
      </c>
      <c r="G189" s="60" t="str">
        <f t="shared" si="12"/>
        <v/>
      </c>
      <c r="H189" s="60" t="str">
        <f>IF(B189="","",'EXIST IP'!B189-anchor)</f>
        <v/>
      </c>
      <c r="I189" s="60" t="str">
        <f t="shared" si="13"/>
        <v/>
      </c>
      <c r="J189" s="78" t="str">
        <f t="shared" si="10"/>
        <v/>
      </c>
      <c r="K189" s="78" t="str">
        <f t="shared" si="11"/>
        <v/>
      </c>
      <c r="L189" s="105"/>
    </row>
    <row r="190" spans="1:12" x14ac:dyDescent="0.25">
      <c r="A190" s="105"/>
      <c r="B190" s="105"/>
      <c r="C190" s="105"/>
      <c r="D190" s="105"/>
      <c r="E190" s="73">
        <v>189</v>
      </c>
      <c r="F190" s="56" t="str">
        <f>IF('EXIST IP'!C190="","",IF('EXIST IP'!C190&lt;528,'EXIST IP'!C190,""))</f>
        <v/>
      </c>
      <c r="G190" s="60" t="str">
        <f t="shared" si="12"/>
        <v/>
      </c>
      <c r="H190" s="60" t="str">
        <f>IF(B190="","",'EXIST IP'!B190-anchor)</f>
        <v/>
      </c>
      <c r="I190" s="60" t="str">
        <f t="shared" si="13"/>
        <v/>
      </c>
      <c r="J190" s="78" t="str">
        <f t="shared" si="10"/>
        <v/>
      </c>
      <c r="K190" s="78" t="str">
        <f t="shared" si="11"/>
        <v/>
      </c>
      <c r="L190" s="105"/>
    </row>
    <row r="191" spans="1:12" x14ac:dyDescent="0.25">
      <c r="A191" s="105"/>
      <c r="B191" s="105"/>
      <c r="C191" s="105"/>
      <c r="D191" s="105"/>
      <c r="E191" s="73">
        <v>190</v>
      </c>
      <c r="F191" s="56" t="str">
        <f>IF('EXIST IP'!C191="","",IF('EXIST IP'!C191&lt;528,'EXIST IP'!C191,""))</f>
        <v/>
      </c>
      <c r="G191" s="60" t="str">
        <f t="shared" si="12"/>
        <v/>
      </c>
      <c r="H191" s="60" t="str">
        <f>IF(B191="","",'EXIST IP'!B191-anchor)</f>
        <v/>
      </c>
      <c r="I191" s="60" t="str">
        <f t="shared" si="13"/>
        <v/>
      </c>
      <c r="J191" s="78" t="str">
        <f t="shared" si="10"/>
        <v/>
      </c>
      <c r="K191" s="78" t="str">
        <f t="shared" si="11"/>
        <v/>
      </c>
      <c r="L191" s="105"/>
    </row>
    <row r="192" spans="1:12" x14ac:dyDescent="0.25">
      <c r="A192" s="105"/>
      <c r="B192" s="105"/>
      <c r="C192" s="105"/>
      <c r="D192" s="105"/>
      <c r="E192" s="73">
        <v>191</v>
      </c>
      <c r="F192" s="56" t="str">
        <f>IF('EXIST IP'!C192="","",IF('EXIST IP'!C192&lt;528,'EXIST IP'!C192,""))</f>
        <v/>
      </c>
      <c r="G192" s="60" t="str">
        <f t="shared" si="12"/>
        <v/>
      </c>
      <c r="H192" s="60" t="str">
        <f>IF(B192="","",'EXIST IP'!B192-anchor)</f>
        <v/>
      </c>
      <c r="I192" s="60" t="str">
        <f t="shared" si="13"/>
        <v/>
      </c>
      <c r="J192" s="78" t="str">
        <f t="shared" si="10"/>
        <v/>
      </c>
      <c r="K192" s="78" t="str">
        <f t="shared" si="11"/>
        <v/>
      </c>
      <c r="L192" s="105"/>
    </row>
    <row r="193" spans="1:12" x14ac:dyDescent="0.25">
      <c r="A193" s="105"/>
      <c r="B193" s="105"/>
      <c r="C193" s="105"/>
      <c r="D193" s="105"/>
      <c r="E193" s="73">
        <v>192</v>
      </c>
      <c r="F193" s="56" t="str">
        <f>IF('EXIST IP'!C193="","",IF('EXIST IP'!C193&lt;528,'EXIST IP'!C193,""))</f>
        <v/>
      </c>
      <c r="G193" s="60" t="str">
        <f t="shared" si="12"/>
        <v/>
      </c>
      <c r="H193" s="60" t="str">
        <f>IF(B193="","",'EXIST IP'!B193-anchor)</f>
        <v/>
      </c>
      <c r="I193" s="60" t="str">
        <f t="shared" si="13"/>
        <v/>
      </c>
      <c r="J193" s="78" t="str">
        <f t="shared" si="10"/>
        <v/>
      </c>
      <c r="K193" s="78" t="str">
        <f t="shared" si="11"/>
        <v/>
      </c>
      <c r="L193" s="105"/>
    </row>
    <row r="194" spans="1:12" x14ac:dyDescent="0.25">
      <c r="A194" s="105"/>
      <c r="B194" s="105"/>
      <c r="C194" s="105"/>
      <c r="D194" s="105"/>
      <c r="E194" s="73">
        <v>193</v>
      </c>
      <c r="F194" s="56" t="str">
        <f>IF('EXIST IP'!C194="","",IF('EXIST IP'!C194&lt;528,'EXIST IP'!C194,""))</f>
        <v/>
      </c>
      <c r="G194" s="60" t="str">
        <f t="shared" si="12"/>
        <v/>
      </c>
      <c r="H194" s="60" t="str">
        <f>IF(B194="","",'EXIST IP'!B194-anchor)</f>
        <v/>
      </c>
      <c r="I194" s="60" t="str">
        <f t="shared" si="13"/>
        <v/>
      </c>
      <c r="J194" s="78" t="str">
        <f t="shared" si="10"/>
        <v/>
      </c>
      <c r="K194" s="78" t="str">
        <f t="shared" si="11"/>
        <v/>
      </c>
      <c r="L194" s="105"/>
    </row>
    <row r="195" spans="1:12" x14ac:dyDescent="0.25">
      <c r="A195" s="105"/>
      <c r="B195" s="105"/>
      <c r="C195" s="105"/>
      <c r="D195" s="105"/>
      <c r="E195" s="73">
        <v>194</v>
      </c>
      <c r="F195" s="56" t="str">
        <f>IF('EXIST IP'!C195="","",IF('EXIST IP'!C195&lt;528,'EXIST IP'!C195,""))</f>
        <v/>
      </c>
      <c r="G195" s="60" t="str">
        <f t="shared" si="12"/>
        <v/>
      </c>
      <c r="H195" s="60" t="str">
        <f>IF(B195="","",'EXIST IP'!B195-anchor)</f>
        <v/>
      </c>
      <c r="I195" s="60" t="str">
        <f t="shared" si="13"/>
        <v/>
      </c>
      <c r="J195" s="78" t="str">
        <f t="shared" ref="J195:J258" si="14">IF(B195="","",IF(H195&lt;5280,20,IF(H195&gt;13200,50,ROUND(20+30*(H195-5280)/(13200-5280),0))))</f>
        <v/>
      </c>
      <c r="K195" s="78" t="str">
        <f t="shared" ref="K195:K258" si="15">IF(AND(I195="",J195=""),"",IF(I195&gt;J195,"this segment misaligned",""))</f>
        <v/>
      </c>
      <c r="L195" s="105"/>
    </row>
    <row r="196" spans="1:12" x14ac:dyDescent="0.25">
      <c r="A196" s="105"/>
      <c r="B196" s="105"/>
      <c r="C196" s="105"/>
      <c r="D196" s="105"/>
      <c r="E196" s="73">
        <v>195</v>
      </c>
      <c r="F196" s="56" t="str">
        <f>IF('EXIST IP'!C196="","",IF('EXIST IP'!C196&lt;528,'EXIST IP'!C196,""))</f>
        <v/>
      </c>
      <c r="G196" s="60" t="str">
        <f t="shared" si="12"/>
        <v/>
      </c>
      <c r="H196" s="60" t="str">
        <f>IF(B196="","",'EXIST IP'!B196-anchor)</f>
        <v/>
      </c>
      <c r="I196" s="60" t="str">
        <f t="shared" si="13"/>
        <v/>
      </c>
      <c r="J196" s="78" t="str">
        <f t="shared" si="14"/>
        <v/>
      </c>
      <c r="K196" s="78" t="str">
        <f t="shared" si="15"/>
        <v/>
      </c>
      <c r="L196" s="105"/>
    </row>
    <row r="197" spans="1:12" x14ac:dyDescent="0.25">
      <c r="A197" s="105"/>
      <c r="B197" s="105"/>
      <c r="C197" s="105"/>
      <c r="D197" s="105"/>
      <c r="E197" s="73">
        <v>196</v>
      </c>
      <c r="F197" s="56" t="str">
        <f>IF('EXIST IP'!C197="","",IF('EXIST IP'!C197&lt;528,'EXIST IP'!C197,""))</f>
        <v/>
      </c>
      <c r="G197" s="60" t="str">
        <f t="shared" si="12"/>
        <v/>
      </c>
      <c r="H197" s="60" t="str">
        <f>IF(B197="","",'EXIST IP'!B197-anchor)</f>
        <v/>
      </c>
      <c r="I197" s="60" t="str">
        <f t="shared" si="13"/>
        <v/>
      </c>
      <c r="J197" s="78" t="str">
        <f t="shared" si="14"/>
        <v/>
      </c>
      <c r="K197" s="78" t="str">
        <f t="shared" si="15"/>
        <v/>
      </c>
      <c r="L197" s="105"/>
    </row>
    <row r="198" spans="1:12" x14ac:dyDescent="0.25">
      <c r="A198" s="105"/>
      <c r="B198" s="105"/>
      <c r="C198" s="105"/>
      <c r="D198" s="105"/>
      <c r="E198" s="73">
        <v>197</v>
      </c>
      <c r="F198" s="56" t="str">
        <f>IF('EXIST IP'!C198="","",IF('EXIST IP'!C198&lt;528,'EXIST IP'!C198,""))</f>
        <v/>
      </c>
      <c r="G198" s="60" t="str">
        <f t="shared" ref="G198:G261" si="16">IF(B198="","",B198-anchor)</f>
        <v/>
      </c>
      <c r="H198" s="60" t="str">
        <f>IF(B198="","",'EXIST IP'!B198-anchor)</f>
        <v/>
      </c>
      <c r="I198" s="60" t="str">
        <f t="shared" ref="I198:I261" si="17">IF(B198="","",ABS(G198-H198))</f>
        <v/>
      </c>
      <c r="J198" s="78" t="str">
        <f t="shared" si="14"/>
        <v/>
      </c>
      <c r="K198" s="78" t="str">
        <f t="shared" si="15"/>
        <v/>
      </c>
      <c r="L198" s="105"/>
    </row>
    <row r="199" spans="1:12" x14ac:dyDescent="0.25">
      <c r="A199" s="105"/>
      <c r="B199" s="105"/>
      <c r="C199" s="105"/>
      <c r="D199" s="105"/>
      <c r="E199" s="73">
        <v>198</v>
      </c>
      <c r="F199" s="56" t="str">
        <f>IF('EXIST IP'!C199="","",IF('EXIST IP'!C199&lt;528,'EXIST IP'!C199,""))</f>
        <v/>
      </c>
      <c r="G199" s="60" t="str">
        <f t="shared" si="16"/>
        <v/>
      </c>
      <c r="H199" s="60" t="str">
        <f>IF(B199="","",'EXIST IP'!B199-anchor)</f>
        <v/>
      </c>
      <c r="I199" s="60" t="str">
        <f t="shared" si="17"/>
        <v/>
      </c>
      <c r="J199" s="78" t="str">
        <f t="shared" si="14"/>
        <v/>
      </c>
      <c r="K199" s="78" t="str">
        <f t="shared" si="15"/>
        <v/>
      </c>
      <c r="L199" s="105"/>
    </row>
    <row r="200" spans="1:12" x14ac:dyDescent="0.25">
      <c r="A200" s="105"/>
      <c r="B200" s="105"/>
      <c r="C200" s="105"/>
      <c r="D200" s="105"/>
      <c r="E200" s="73">
        <v>199</v>
      </c>
      <c r="F200" s="56" t="str">
        <f>IF('EXIST IP'!C200="","",IF('EXIST IP'!C200&lt;528,'EXIST IP'!C200,""))</f>
        <v/>
      </c>
      <c r="G200" s="60" t="str">
        <f t="shared" si="16"/>
        <v/>
      </c>
      <c r="H200" s="60" t="str">
        <f>IF(B200="","",'EXIST IP'!B200-anchor)</f>
        <v/>
      </c>
      <c r="I200" s="60" t="str">
        <f t="shared" si="17"/>
        <v/>
      </c>
      <c r="J200" s="78" t="str">
        <f t="shared" si="14"/>
        <v/>
      </c>
      <c r="K200" s="78" t="str">
        <f t="shared" si="15"/>
        <v/>
      </c>
      <c r="L200" s="105"/>
    </row>
    <row r="201" spans="1:12" x14ac:dyDescent="0.25">
      <c r="A201" s="105"/>
      <c r="B201" s="105"/>
      <c r="C201" s="105"/>
      <c r="D201" s="105"/>
      <c r="E201" s="73">
        <v>200</v>
      </c>
      <c r="F201" s="56" t="str">
        <f>IF('EXIST IP'!C201="","",IF('EXIST IP'!C201&lt;528,'EXIST IP'!C201,""))</f>
        <v/>
      </c>
      <c r="G201" s="60" t="str">
        <f t="shared" si="16"/>
        <v/>
      </c>
      <c r="H201" s="60" t="str">
        <f>IF(B201="","",'EXIST IP'!B201-anchor)</f>
        <v/>
      </c>
      <c r="I201" s="60" t="str">
        <f t="shared" si="17"/>
        <v/>
      </c>
      <c r="J201" s="78" t="str">
        <f t="shared" si="14"/>
        <v/>
      </c>
      <c r="K201" s="78" t="str">
        <f t="shared" si="15"/>
        <v/>
      </c>
      <c r="L201" s="105"/>
    </row>
    <row r="202" spans="1:12" x14ac:dyDescent="0.25">
      <c r="A202" s="105"/>
      <c r="B202" s="105"/>
      <c r="C202" s="105"/>
      <c r="D202" s="105"/>
      <c r="E202" s="73">
        <v>201</v>
      </c>
      <c r="F202" s="56" t="str">
        <f>IF('EXIST IP'!C202="","",IF('EXIST IP'!C202&lt;528,'EXIST IP'!C202,""))</f>
        <v/>
      </c>
      <c r="G202" s="60" t="str">
        <f t="shared" si="16"/>
        <v/>
      </c>
      <c r="H202" s="60" t="str">
        <f>IF(B202="","",'EXIST IP'!B202-anchor)</f>
        <v/>
      </c>
      <c r="I202" s="60" t="str">
        <f t="shared" si="17"/>
        <v/>
      </c>
      <c r="J202" s="78" t="str">
        <f t="shared" si="14"/>
        <v/>
      </c>
      <c r="K202" s="78" t="str">
        <f t="shared" si="15"/>
        <v/>
      </c>
      <c r="L202" s="105"/>
    </row>
    <row r="203" spans="1:12" x14ac:dyDescent="0.25">
      <c r="A203" s="105"/>
      <c r="B203" s="105"/>
      <c r="C203" s="105"/>
      <c r="D203" s="105"/>
      <c r="E203" s="73">
        <v>202</v>
      </c>
      <c r="F203" s="56" t="str">
        <f>IF('EXIST IP'!C203="","",IF('EXIST IP'!C203&lt;528,'EXIST IP'!C203,""))</f>
        <v/>
      </c>
      <c r="G203" s="60" t="str">
        <f t="shared" si="16"/>
        <v/>
      </c>
      <c r="H203" s="60" t="str">
        <f>IF(B203="","",'EXIST IP'!B203-anchor)</f>
        <v/>
      </c>
      <c r="I203" s="60" t="str">
        <f t="shared" si="17"/>
        <v/>
      </c>
      <c r="J203" s="78" t="str">
        <f t="shared" si="14"/>
        <v/>
      </c>
      <c r="K203" s="78" t="str">
        <f t="shared" si="15"/>
        <v/>
      </c>
      <c r="L203" s="105"/>
    </row>
    <row r="204" spans="1:12" x14ac:dyDescent="0.25">
      <c r="A204" s="105"/>
      <c r="B204" s="105"/>
      <c r="C204" s="105"/>
      <c r="D204" s="105"/>
      <c r="E204" s="73">
        <v>203</v>
      </c>
      <c r="F204" s="56" t="str">
        <f>IF('EXIST IP'!C204="","",IF('EXIST IP'!C204&lt;528,'EXIST IP'!C204,""))</f>
        <v/>
      </c>
      <c r="G204" s="60" t="str">
        <f t="shared" si="16"/>
        <v/>
      </c>
      <c r="H204" s="60" t="str">
        <f>IF(B204="","",'EXIST IP'!B204-anchor)</f>
        <v/>
      </c>
      <c r="I204" s="60" t="str">
        <f t="shared" si="17"/>
        <v/>
      </c>
      <c r="J204" s="78" t="str">
        <f t="shared" si="14"/>
        <v/>
      </c>
      <c r="K204" s="78" t="str">
        <f t="shared" si="15"/>
        <v/>
      </c>
      <c r="L204" s="105"/>
    </row>
    <row r="205" spans="1:12" x14ac:dyDescent="0.25">
      <c r="A205" s="105"/>
      <c r="B205" s="105"/>
      <c r="C205" s="105"/>
      <c r="D205" s="105"/>
      <c r="E205" s="73">
        <v>204</v>
      </c>
      <c r="F205" s="56" t="str">
        <f>IF('EXIST IP'!C205="","",IF('EXIST IP'!C205&lt;528,'EXIST IP'!C205,""))</f>
        <v/>
      </c>
      <c r="G205" s="60" t="str">
        <f t="shared" si="16"/>
        <v/>
      </c>
      <c r="H205" s="60" t="str">
        <f>IF(B205="","",'EXIST IP'!B205-anchor)</f>
        <v/>
      </c>
      <c r="I205" s="60" t="str">
        <f t="shared" si="17"/>
        <v/>
      </c>
      <c r="J205" s="78" t="str">
        <f t="shared" si="14"/>
        <v/>
      </c>
      <c r="K205" s="78" t="str">
        <f t="shared" si="15"/>
        <v/>
      </c>
      <c r="L205" s="105"/>
    </row>
    <row r="206" spans="1:12" x14ac:dyDescent="0.25">
      <c r="A206" s="105"/>
      <c r="B206" s="105"/>
      <c r="C206" s="105"/>
      <c r="D206" s="105"/>
      <c r="E206" s="73">
        <v>205</v>
      </c>
      <c r="F206" s="56" t="str">
        <f>IF('EXIST IP'!C206="","",IF('EXIST IP'!C206&lt;528,'EXIST IP'!C206,""))</f>
        <v/>
      </c>
      <c r="G206" s="60" t="str">
        <f t="shared" si="16"/>
        <v/>
      </c>
      <c r="H206" s="60" t="str">
        <f>IF(B206="","",'EXIST IP'!B206-anchor)</f>
        <v/>
      </c>
      <c r="I206" s="60" t="str">
        <f t="shared" si="17"/>
        <v/>
      </c>
      <c r="J206" s="78" t="str">
        <f t="shared" si="14"/>
        <v/>
      </c>
      <c r="K206" s="78" t="str">
        <f t="shared" si="15"/>
        <v/>
      </c>
      <c r="L206" s="105"/>
    </row>
    <row r="207" spans="1:12" x14ac:dyDescent="0.25">
      <c r="A207" s="105"/>
      <c r="B207" s="105"/>
      <c r="C207" s="105"/>
      <c r="D207" s="105"/>
      <c r="E207" s="73">
        <v>206</v>
      </c>
      <c r="F207" s="56" t="str">
        <f>IF('EXIST IP'!C207="","",IF('EXIST IP'!C207&lt;528,'EXIST IP'!C207,""))</f>
        <v/>
      </c>
      <c r="G207" s="60" t="str">
        <f t="shared" si="16"/>
        <v/>
      </c>
      <c r="H207" s="60" t="str">
        <f>IF(B207="","",'EXIST IP'!B207-anchor)</f>
        <v/>
      </c>
      <c r="I207" s="60" t="str">
        <f t="shared" si="17"/>
        <v/>
      </c>
      <c r="J207" s="78" t="str">
        <f t="shared" si="14"/>
        <v/>
      </c>
      <c r="K207" s="78" t="str">
        <f t="shared" si="15"/>
        <v/>
      </c>
      <c r="L207" s="105"/>
    </row>
    <row r="208" spans="1:12" x14ac:dyDescent="0.25">
      <c r="A208" s="105"/>
      <c r="B208" s="105"/>
      <c r="C208" s="105"/>
      <c r="D208" s="105"/>
      <c r="E208" s="73">
        <v>207</v>
      </c>
      <c r="F208" s="56" t="str">
        <f>IF('EXIST IP'!C208="","",IF('EXIST IP'!C208&lt;528,'EXIST IP'!C208,""))</f>
        <v/>
      </c>
      <c r="G208" s="60" t="str">
        <f t="shared" si="16"/>
        <v/>
      </c>
      <c r="H208" s="60" t="str">
        <f>IF(B208="","",'EXIST IP'!B208-anchor)</f>
        <v/>
      </c>
      <c r="I208" s="60" t="str">
        <f t="shared" si="17"/>
        <v/>
      </c>
      <c r="J208" s="78" t="str">
        <f t="shared" si="14"/>
        <v/>
      </c>
      <c r="K208" s="78" t="str">
        <f t="shared" si="15"/>
        <v/>
      </c>
      <c r="L208" s="105"/>
    </row>
    <row r="209" spans="1:12" x14ac:dyDescent="0.25">
      <c r="A209" s="105"/>
      <c r="B209" s="105"/>
      <c r="C209" s="105"/>
      <c r="D209" s="105"/>
      <c r="E209" s="73">
        <v>208</v>
      </c>
      <c r="F209" s="56" t="str">
        <f>IF('EXIST IP'!C209="","",IF('EXIST IP'!C209&lt;528,'EXIST IP'!C209,""))</f>
        <v/>
      </c>
      <c r="G209" s="60" t="str">
        <f t="shared" si="16"/>
        <v/>
      </c>
      <c r="H209" s="60" t="str">
        <f>IF(B209="","",'EXIST IP'!B209-anchor)</f>
        <v/>
      </c>
      <c r="I209" s="60" t="str">
        <f t="shared" si="17"/>
        <v/>
      </c>
      <c r="J209" s="78" t="str">
        <f t="shared" si="14"/>
        <v/>
      </c>
      <c r="K209" s="78" t="str">
        <f t="shared" si="15"/>
        <v/>
      </c>
      <c r="L209" s="105"/>
    </row>
    <row r="210" spans="1:12" x14ac:dyDescent="0.25">
      <c r="A210" s="105"/>
      <c r="B210" s="105"/>
      <c r="C210" s="105"/>
      <c r="D210" s="105"/>
      <c r="E210" s="73">
        <v>209</v>
      </c>
      <c r="F210" s="56" t="str">
        <f>IF('EXIST IP'!C210="","",IF('EXIST IP'!C210&lt;528,'EXIST IP'!C210,""))</f>
        <v/>
      </c>
      <c r="G210" s="60" t="str">
        <f t="shared" si="16"/>
        <v/>
      </c>
      <c r="H210" s="60" t="str">
        <f>IF(B210="","",'EXIST IP'!B210-anchor)</f>
        <v/>
      </c>
      <c r="I210" s="60" t="str">
        <f t="shared" si="17"/>
        <v/>
      </c>
      <c r="J210" s="78" t="str">
        <f t="shared" si="14"/>
        <v/>
      </c>
      <c r="K210" s="78" t="str">
        <f t="shared" si="15"/>
        <v/>
      </c>
      <c r="L210" s="105"/>
    </row>
    <row r="211" spans="1:12" x14ac:dyDescent="0.25">
      <c r="A211" s="105"/>
      <c r="B211" s="105"/>
      <c r="C211" s="105"/>
      <c r="D211" s="105"/>
      <c r="E211" s="73">
        <v>210</v>
      </c>
      <c r="F211" s="56" t="str">
        <f>IF('EXIST IP'!C211="","",IF('EXIST IP'!C211&lt;528,'EXIST IP'!C211,""))</f>
        <v/>
      </c>
      <c r="G211" s="60" t="str">
        <f t="shared" si="16"/>
        <v/>
      </c>
      <c r="H211" s="60" t="str">
        <f>IF(B211="","",'EXIST IP'!B211-anchor)</f>
        <v/>
      </c>
      <c r="I211" s="60" t="str">
        <f t="shared" si="17"/>
        <v/>
      </c>
      <c r="J211" s="78" t="str">
        <f t="shared" si="14"/>
        <v/>
      </c>
      <c r="K211" s="78" t="str">
        <f t="shared" si="15"/>
        <v/>
      </c>
      <c r="L211" s="105"/>
    </row>
    <row r="212" spans="1:12" x14ac:dyDescent="0.25">
      <c r="A212" s="105"/>
      <c r="B212" s="105"/>
      <c r="C212" s="105"/>
      <c r="D212" s="105"/>
      <c r="E212" s="73">
        <v>211</v>
      </c>
      <c r="F212" s="56" t="str">
        <f>IF('EXIST IP'!C212="","",IF('EXIST IP'!C212&lt;528,'EXIST IP'!C212,""))</f>
        <v/>
      </c>
      <c r="G212" s="60" t="str">
        <f t="shared" si="16"/>
        <v/>
      </c>
      <c r="H212" s="60" t="str">
        <f>IF(B212="","",'EXIST IP'!B212-anchor)</f>
        <v/>
      </c>
      <c r="I212" s="60" t="str">
        <f t="shared" si="17"/>
        <v/>
      </c>
      <c r="J212" s="78" t="str">
        <f t="shared" si="14"/>
        <v/>
      </c>
      <c r="K212" s="78" t="str">
        <f t="shared" si="15"/>
        <v/>
      </c>
      <c r="L212" s="105"/>
    </row>
    <row r="213" spans="1:12" x14ac:dyDescent="0.25">
      <c r="A213" s="105"/>
      <c r="B213" s="105"/>
      <c r="C213" s="105"/>
      <c r="D213" s="105"/>
      <c r="E213" s="73">
        <v>212</v>
      </c>
      <c r="F213" s="56" t="str">
        <f>IF('EXIST IP'!C213="","",IF('EXIST IP'!C213&lt;528,'EXIST IP'!C213,""))</f>
        <v/>
      </c>
      <c r="G213" s="60" t="str">
        <f t="shared" si="16"/>
        <v/>
      </c>
      <c r="H213" s="60" t="str">
        <f>IF(B213="","",'EXIST IP'!B213-anchor)</f>
        <v/>
      </c>
      <c r="I213" s="60" t="str">
        <f t="shared" si="17"/>
        <v/>
      </c>
      <c r="J213" s="78" t="str">
        <f t="shared" si="14"/>
        <v/>
      </c>
      <c r="K213" s="78" t="str">
        <f t="shared" si="15"/>
        <v/>
      </c>
      <c r="L213" s="105"/>
    </row>
    <row r="214" spans="1:12" x14ac:dyDescent="0.25">
      <c r="A214" s="105"/>
      <c r="B214" s="105"/>
      <c r="C214" s="105"/>
      <c r="D214" s="105"/>
      <c r="E214" s="73">
        <v>213</v>
      </c>
      <c r="F214" s="56" t="str">
        <f>IF('EXIST IP'!C214="","",IF('EXIST IP'!C214&lt;528,'EXIST IP'!C214,""))</f>
        <v/>
      </c>
      <c r="G214" s="60" t="str">
        <f t="shared" si="16"/>
        <v/>
      </c>
      <c r="H214" s="60" t="str">
        <f>IF(B214="","",'EXIST IP'!B214-anchor)</f>
        <v/>
      </c>
      <c r="I214" s="60" t="str">
        <f t="shared" si="17"/>
        <v/>
      </c>
      <c r="J214" s="78" t="str">
        <f t="shared" si="14"/>
        <v/>
      </c>
      <c r="K214" s="78" t="str">
        <f t="shared" si="15"/>
        <v/>
      </c>
      <c r="L214" s="105"/>
    </row>
    <row r="215" spans="1:12" x14ac:dyDescent="0.25">
      <c r="A215" s="105"/>
      <c r="B215" s="105"/>
      <c r="C215" s="105"/>
      <c r="D215" s="105"/>
      <c r="E215" s="73">
        <v>214</v>
      </c>
      <c r="F215" s="56" t="str">
        <f>IF('EXIST IP'!C215="","",IF('EXIST IP'!C215&lt;528,'EXIST IP'!C215,""))</f>
        <v/>
      </c>
      <c r="G215" s="60" t="str">
        <f t="shared" si="16"/>
        <v/>
      </c>
      <c r="H215" s="60" t="str">
        <f>IF(B215="","",'EXIST IP'!B215-anchor)</f>
        <v/>
      </c>
      <c r="I215" s="60" t="str">
        <f t="shared" si="17"/>
        <v/>
      </c>
      <c r="J215" s="78" t="str">
        <f t="shared" si="14"/>
        <v/>
      </c>
      <c r="K215" s="78" t="str">
        <f t="shared" si="15"/>
        <v/>
      </c>
      <c r="L215" s="105"/>
    </row>
    <row r="216" spans="1:12" x14ac:dyDescent="0.25">
      <c r="A216" s="105"/>
      <c r="B216" s="105"/>
      <c r="C216" s="105"/>
      <c r="D216" s="105"/>
      <c r="E216" s="73">
        <v>215</v>
      </c>
      <c r="F216" s="56" t="str">
        <f>IF('EXIST IP'!C216="","",IF('EXIST IP'!C216&lt;528,'EXIST IP'!C216,""))</f>
        <v/>
      </c>
      <c r="G216" s="60" t="str">
        <f t="shared" si="16"/>
        <v/>
      </c>
      <c r="H216" s="60" t="str">
        <f>IF(B216="","",'EXIST IP'!B216-anchor)</f>
        <v/>
      </c>
      <c r="I216" s="60" t="str">
        <f t="shared" si="17"/>
        <v/>
      </c>
      <c r="J216" s="78" t="str">
        <f t="shared" si="14"/>
        <v/>
      </c>
      <c r="K216" s="78" t="str">
        <f t="shared" si="15"/>
        <v/>
      </c>
      <c r="L216" s="105"/>
    </row>
    <row r="217" spans="1:12" x14ac:dyDescent="0.25">
      <c r="A217" s="105"/>
      <c r="B217" s="105"/>
      <c r="C217" s="105"/>
      <c r="D217" s="105"/>
      <c r="E217" s="73">
        <v>216</v>
      </c>
      <c r="F217" s="56" t="str">
        <f>IF('EXIST IP'!C217="","",IF('EXIST IP'!C217&lt;528,'EXIST IP'!C217,""))</f>
        <v/>
      </c>
      <c r="G217" s="60" t="str">
        <f t="shared" si="16"/>
        <v/>
      </c>
      <c r="H217" s="60" t="str">
        <f>IF(B217="","",'EXIST IP'!B217-anchor)</f>
        <v/>
      </c>
      <c r="I217" s="60" t="str">
        <f t="shared" si="17"/>
        <v/>
      </c>
      <c r="J217" s="78" t="str">
        <f t="shared" si="14"/>
        <v/>
      </c>
      <c r="K217" s="78" t="str">
        <f t="shared" si="15"/>
        <v/>
      </c>
      <c r="L217" s="105"/>
    </row>
    <row r="218" spans="1:12" x14ac:dyDescent="0.25">
      <c r="A218" s="105"/>
      <c r="B218" s="105"/>
      <c r="C218" s="105"/>
      <c r="D218" s="105"/>
      <c r="E218" s="73">
        <v>217</v>
      </c>
      <c r="F218" s="56" t="str">
        <f>IF('EXIST IP'!C218="","",IF('EXIST IP'!C218&lt;528,'EXIST IP'!C218,""))</f>
        <v/>
      </c>
      <c r="G218" s="60" t="str">
        <f t="shared" si="16"/>
        <v/>
      </c>
      <c r="H218" s="60" t="str">
        <f>IF(B218="","",'EXIST IP'!B218-anchor)</f>
        <v/>
      </c>
      <c r="I218" s="60" t="str">
        <f t="shared" si="17"/>
        <v/>
      </c>
      <c r="J218" s="78" t="str">
        <f t="shared" si="14"/>
        <v/>
      </c>
      <c r="K218" s="78" t="str">
        <f t="shared" si="15"/>
        <v/>
      </c>
      <c r="L218" s="105"/>
    </row>
    <row r="219" spans="1:12" x14ac:dyDescent="0.25">
      <c r="A219" s="105"/>
      <c r="B219" s="105"/>
      <c r="C219" s="105"/>
      <c r="D219" s="105"/>
      <c r="E219" s="73">
        <v>218</v>
      </c>
      <c r="F219" s="56" t="str">
        <f>IF('EXIST IP'!C219="","",IF('EXIST IP'!C219&lt;528,'EXIST IP'!C219,""))</f>
        <v/>
      </c>
      <c r="G219" s="60" t="str">
        <f t="shared" si="16"/>
        <v/>
      </c>
      <c r="H219" s="60" t="str">
        <f>IF(B219="","",'EXIST IP'!B219-anchor)</f>
        <v/>
      </c>
      <c r="I219" s="60" t="str">
        <f t="shared" si="17"/>
        <v/>
      </c>
      <c r="J219" s="78" t="str">
        <f t="shared" si="14"/>
        <v/>
      </c>
      <c r="K219" s="78" t="str">
        <f t="shared" si="15"/>
        <v/>
      </c>
      <c r="L219" s="105"/>
    </row>
    <row r="220" spans="1:12" x14ac:dyDescent="0.25">
      <c r="A220" s="105"/>
      <c r="B220" s="105"/>
      <c r="C220" s="105"/>
      <c r="D220" s="105"/>
      <c r="E220" s="73">
        <v>219</v>
      </c>
      <c r="F220" s="56" t="str">
        <f>IF('EXIST IP'!C220="","",IF('EXIST IP'!C220&lt;528,'EXIST IP'!C220,""))</f>
        <v/>
      </c>
      <c r="G220" s="60" t="str">
        <f t="shared" si="16"/>
        <v/>
      </c>
      <c r="H220" s="60" t="str">
        <f>IF(B220="","",'EXIST IP'!B220-anchor)</f>
        <v/>
      </c>
      <c r="I220" s="60" t="str">
        <f t="shared" si="17"/>
        <v/>
      </c>
      <c r="J220" s="78" t="str">
        <f t="shared" si="14"/>
        <v/>
      </c>
      <c r="K220" s="78" t="str">
        <f t="shared" si="15"/>
        <v/>
      </c>
      <c r="L220" s="105"/>
    </row>
    <row r="221" spans="1:12" x14ac:dyDescent="0.25">
      <c r="A221" s="105"/>
      <c r="B221" s="105"/>
      <c r="C221" s="105"/>
      <c r="D221" s="105"/>
      <c r="E221" s="73">
        <v>220</v>
      </c>
      <c r="F221" s="56" t="str">
        <f>IF('EXIST IP'!C221="","",IF('EXIST IP'!C221&lt;528,'EXIST IP'!C221,""))</f>
        <v/>
      </c>
      <c r="G221" s="60" t="str">
        <f t="shared" si="16"/>
        <v/>
      </c>
      <c r="H221" s="60" t="str">
        <f>IF(B221="","",'EXIST IP'!B221-anchor)</f>
        <v/>
      </c>
      <c r="I221" s="60" t="str">
        <f t="shared" si="17"/>
        <v/>
      </c>
      <c r="J221" s="78" t="str">
        <f t="shared" si="14"/>
        <v/>
      </c>
      <c r="K221" s="78" t="str">
        <f t="shared" si="15"/>
        <v/>
      </c>
      <c r="L221" s="105"/>
    </row>
    <row r="222" spans="1:12" x14ac:dyDescent="0.25">
      <c r="A222" s="105"/>
      <c r="B222" s="105"/>
      <c r="C222" s="105"/>
      <c r="D222" s="105"/>
      <c r="E222" s="73">
        <v>221</v>
      </c>
      <c r="F222" s="56" t="str">
        <f>IF('EXIST IP'!C222="","",IF('EXIST IP'!C222&lt;528,'EXIST IP'!C222,""))</f>
        <v/>
      </c>
      <c r="G222" s="60" t="str">
        <f t="shared" si="16"/>
        <v/>
      </c>
      <c r="H222" s="60" t="str">
        <f>IF(B222="","",'EXIST IP'!B222-anchor)</f>
        <v/>
      </c>
      <c r="I222" s="60" t="str">
        <f t="shared" si="17"/>
        <v/>
      </c>
      <c r="J222" s="78" t="str">
        <f t="shared" si="14"/>
        <v/>
      </c>
      <c r="K222" s="78" t="str">
        <f t="shared" si="15"/>
        <v/>
      </c>
      <c r="L222" s="105"/>
    </row>
    <row r="223" spans="1:12" x14ac:dyDescent="0.25">
      <c r="A223" s="105"/>
      <c r="B223" s="105"/>
      <c r="C223" s="105"/>
      <c r="D223" s="105"/>
      <c r="E223" s="73">
        <v>222</v>
      </c>
      <c r="F223" s="56" t="str">
        <f>IF('EXIST IP'!C223="","",IF('EXIST IP'!C223&lt;528,'EXIST IP'!C223,""))</f>
        <v/>
      </c>
      <c r="G223" s="60" t="str">
        <f t="shared" si="16"/>
        <v/>
      </c>
      <c r="H223" s="60" t="str">
        <f>IF(B223="","",'EXIST IP'!B223-anchor)</f>
        <v/>
      </c>
      <c r="I223" s="60" t="str">
        <f t="shared" si="17"/>
        <v/>
      </c>
      <c r="J223" s="78" t="str">
        <f t="shared" si="14"/>
        <v/>
      </c>
      <c r="K223" s="78" t="str">
        <f t="shared" si="15"/>
        <v/>
      </c>
      <c r="L223" s="105"/>
    </row>
    <row r="224" spans="1:12" x14ac:dyDescent="0.25">
      <c r="A224" s="105"/>
      <c r="B224" s="105"/>
      <c r="C224" s="105"/>
      <c r="D224" s="105"/>
      <c r="E224" s="73">
        <v>223</v>
      </c>
      <c r="F224" s="56" t="str">
        <f>IF('EXIST IP'!C224="","",IF('EXIST IP'!C224&lt;528,'EXIST IP'!C224,""))</f>
        <v/>
      </c>
      <c r="G224" s="60" t="str">
        <f t="shared" si="16"/>
        <v/>
      </c>
      <c r="H224" s="60" t="str">
        <f>IF(B224="","",'EXIST IP'!B224-anchor)</f>
        <v/>
      </c>
      <c r="I224" s="60" t="str">
        <f t="shared" si="17"/>
        <v/>
      </c>
      <c r="J224" s="78" t="str">
        <f t="shared" si="14"/>
        <v/>
      </c>
      <c r="K224" s="78" t="str">
        <f t="shared" si="15"/>
        <v/>
      </c>
      <c r="L224" s="105"/>
    </row>
    <row r="225" spans="1:12" x14ac:dyDescent="0.25">
      <c r="A225" s="105"/>
      <c r="B225" s="105"/>
      <c r="C225" s="105"/>
      <c r="D225" s="105"/>
      <c r="E225" s="73">
        <v>224</v>
      </c>
      <c r="F225" s="56" t="str">
        <f>IF('EXIST IP'!C225="","",IF('EXIST IP'!C225&lt;528,'EXIST IP'!C225,""))</f>
        <v/>
      </c>
      <c r="G225" s="60" t="str">
        <f t="shared" si="16"/>
        <v/>
      </c>
      <c r="H225" s="60" t="str">
        <f>IF(B225="","",'EXIST IP'!B225-anchor)</f>
        <v/>
      </c>
      <c r="I225" s="60" t="str">
        <f t="shared" si="17"/>
        <v/>
      </c>
      <c r="J225" s="78" t="str">
        <f t="shared" si="14"/>
        <v/>
      </c>
      <c r="K225" s="78" t="str">
        <f t="shared" si="15"/>
        <v/>
      </c>
      <c r="L225" s="105"/>
    </row>
    <row r="226" spans="1:12" x14ac:dyDescent="0.25">
      <c r="A226" s="105"/>
      <c r="B226" s="105"/>
      <c r="C226" s="105"/>
      <c r="D226" s="105"/>
      <c r="E226" s="73">
        <v>225</v>
      </c>
      <c r="F226" s="56" t="str">
        <f>IF('EXIST IP'!C226="","",IF('EXIST IP'!C226&lt;528,'EXIST IP'!C226,""))</f>
        <v/>
      </c>
      <c r="G226" s="60" t="str">
        <f t="shared" si="16"/>
        <v/>
      </c>
      <c r="H226" s="60" t="str">
        <f>IF(B226="","",'EXIST IP'!B226-anchor)</f>
        <v/>
      </c>
      <c r="I226" s="60" t="str">
        <f t="shared" si="17"/>
        <v/>
      </c>
      <c r="J226" s="78" t="str">
        <f t="shared" si="14"/>
        <v/>
      </c>
      <c r="K226" s="78" t="str">
        <f t="shared" si="15"/>
        <v/>
      </c>
      <c r="L226" s="105"/>
    </row>
    <row r="227" spans="1:12" x14ac:dyDescent="0.25">
      <c r="A227" s="105"/>
      <c r="B227" s="105"/>
      <c r="C227" s="105"/>
      <c r="D227" s="105"/>
      <c r="E227" s="73">
        <v>226</v>
      </c>
      <c r="F227" s="56" t="str">
        <f>IF('EXIST IP'!C227="","",IF('EXIST IP'!C227&lt;528,'EXIST IP'!C227,""))</f>
        <v/>
      </c>
      <c r="G227" s="60" t="str">
        <f t="shared" si="16"/>
        <v/>
      </c>
      <c r="H227" s="60" t="str">
        <f>IF(B227="","",'EXIST IP'!B227-anchor)</f>
        <v/>
      </c>
      <c r="I227" s="60" t="str">
        <f t="shared" si="17"/>
        <v/>
      </c>
      <c r="J227" s="78" t="str">
        <f t="shared" si="14"/>
        <v/>
      </c>
      <c r="K227" s="78" t="str">
        <f t="shared" si="15"/>
        <v/>
      </c>
      <c r="L227" s="105"/>
    </row>
    <row r="228" spans="1:12" x14ac:dyDescent="0.25">
      <c r="A228" s="105"/>
      <c r="B228" s="105"/>
      <c r="C228" s="105"/>
      <c r="D228" s="105"/>
      <c r="E228" s="73">
        <v>227</v>
      </c>
      <c r="F228" s="56" t="str">
        <f>IF('EXIST IP'!C228="","",IF('EXIST IP'!C228&lt;528,'EXIST IP'!C228,""))</f>
        <v/>
      </c>
      <c r="G228" s="60" t="str">
        <f t="shared" si="16"/>
        <v/>
      </c>
      <c r="H228" s="60" t="str">
        <f>IF(B228="","",'EXIST IP'!B228-anchor)</f>
        <v/>
      </c>
      <c r="I228" s="60" t="str">
        <f t="shared" si="17"/>
        <v/>
      </c>
      <c r="J228" s="78" t="str">
        <f t="shared" si="14"/>
        <v/>
      </c>
      <c r="K228" s="78" t="str">
        <f t="shared" si="15"/>
        <v/>
      </c>
      <c r="L228" s="105"/>
    </row>
    <row r="229" spans="1:12" x14ac:dyDescent="0.25">
      <c r="A229" s="105"/>
      <c r="B229" s="105"/>
      <c r="C229" s="105"/>
      <c r="D229" s="105"/>
      <c r="E229" s="73">
        <v>228</v>
      </c>
      <c r="F229" s="56" t="str">
        <f>IF('EXIST IP'!C229="","",IF('EXIST IP'!C229&lt;528,'EXIST IP'!C229,""))</f>
        <v/>
      </c>
      <c r="G229" s="60" t="str">
        <f t="shared" si="16"/>
        <v/>
      </c>
      <c r="H229" s="60" t="str">
        <f>IF(B229="","",'EXIST IP'!B229-anchor)</f>
        <v/>
      </c>
      <c r="I229" s="60" t="str">
        <f t="shared" si="17"/>
        <v/>
      </c>
      <c r="J229" s="78" t="str">
        <f t="shared" si="14"/>
        <v/>
      </c>
      <c r="K229" s="78" t="str">
        <f t="shared" si="15"/>
        <v/>
      </c>
      <c r="L229" s="105"/>
    </row>
    <row r="230" spans="1:12" x14ac:dyDescent="0.25">
      <c r="A230" s="105"/>
      <c r="B230" s="105"/>
      <c r="C230" s="105"/>
      <c r="D230" s="105"/>
      <c r="E230" s="73">
        <v>229</v>
      </c>
      <c r="F230" s="56" t="str">
        <f>IF('EXIST IP'!C230="","",IF('EXIST IP'!C230&lt;528,'EXIST IP'!C230,""))</f>
        <v/>
      </c>
      <c r="G230" s="60" t="str">
        <f t="shared" si="16"/>
        <v/>
      </c>
      <c r="H230" s="60" t="str">
        <f>IF(B230="","",'EXIST IP'!B230-anchor)</f>
        <v/>
      </c>
      <c r="I230" s="60" t="str">
        <f t="shared" si="17"/>
        <v/>
      </c>
      <c r="J230" s="78" t="str">
        <f t="shared" si="14"/>
        <v/>
      </c>
      <c r="K230" s="78" t="str">
        <f t="shared" si="15"/>
        <v/>
      </c>
      <c r="L230" s="105"/>
    </row>
    <row r="231" spans="1:12" x14ac:dyDescent="0.25">
      <c r="A231" s="105"/>
      <c r="B231" s="105"/>
      <c r="C231" s="105"/>
      <c r="D231" s="105"/>
      <c r="E231" s="73">
        <v>230</v>
      </c>
      <c r="F231" s="56" t="str">
        <f>IF('EXIST IP'!C231="","",IF('EXIST IP'!C231&lt;528,'EXIST IP'!C231,""))</f>
        <v/>
      </c>
      <c r="G231" s="60" t="str">
        <f t="shared" si="16"/>
        <v/>
      </c>
      <c r="H231" s="60" t="str">
        <f>IF(B231="","",'EXIST IP'!B231-anchor)</f>
        <v/>
      </c>
      <c r="I231" s="60" t="str">
        <f t="shared" si="17"/>
        <v/>
      </c>
      <c r="J231" s="78" t="str">
        <f t="shared" si="14"/>
        <v/>
      </c>
      <c r="K231" s="78" t="str">
        <f t="shared" si="15"/>
        <v/>
      </c>
      <c r="L231" s="105"/>
    </row>
    <row r="232" spans="1:12" x14ac:dyDescent="0.25">
      <c r="A232" s="105"/>
      <c r="B232" s="105"/>
      <c r="C232" s="105"/>
      <c r="D232" s="105"/>
      <c r="E232" s="73">
        <v>231</v>
      </c>
      <c r="F232" s="56" t="str">
        <f>IF('EXIST IP'!C232="","",IF('EXIST IP'!C232&lt;528,'EXIST IP'!C232,""))</f>
        <v/>
      </c>
      <c r="G232" s="60" t="str">
        <f t="shared" si="16"/>
        <v/>
      </c>
      <c r="H232" s="60" t="str">
        <f>IF(B232="","",'EXIST IP'!B232-anchor)</f>
        <v/>
      </c>
      <c r="I232" s="60" t="str">
        <f t="shared" si="17"/>
        <v/>
      </c>
      <c r="J232" s="78" t="str">
        <f t="shared" si="14"/>
        <v/>
      </c>
      <c r="K232" s="78" t="str">
        <f t="shared" si="15"/>
        <v/>
      </c>
      <c r="L232" s="105"/>
    </row>
    <row r="233" spans="1:12" x14ac:dyDescent="0.25">
      <c r="A233" s="105"/>
      <c r="B233" s="105"/>
      <c r="C233" s="105"/>
      <c r="D233" s="105"/>
      <c r="E233" s="73">
        <v>232</v>
      </c>
      <c r="F233" s="56" t="str">
        <f>IF('EXIST IP'!C233="","",IF('EXIST IP'!C233&lt;528,'EXIST IP'!C233,""))</f>
        <v/>
      </c>
      <c r="G233" s="60" t="str">
        <f t="shared" si="16"/>
        <v/>
      </c>
      <c r="H233" s="60" t="str">
        <f>IF(B233="","",'EXIST IP'!B233-anchor)</f>
        <v/>
      </c>
      <c r="I233" s="60" t="str">
        <f t="shared" si="17"/>
        <v/>
      </c>
      <c r="J233" s="78" t="str">
        <f t="shared" si="14"/>
        <v/>
      </c>
      <c r="K233" s="78" t="str">
        <f t="shared" si="15"/>
        <v/>
      </c>
      <c r="L233" s="105"/>
    </row>
    <row r="234" spans="1:12" x14ac:dyDescent="0.25">
      <c r="A234" s="105"/>
      <c r="B234" s="105"/>
      <c r="C234" s="105"/>
      <c r="D234" s="105"/>
      <c r="E234" s="73">
        <v>233</v>
      </c>
      <c r="F234" s="56" t="str">
        <f>IF('EXIST IP'!C234="","",IF('EXIST IP'!C234&lt;528,'EXIST IP'!C234,""))</f>
        <v/>
      </c>
      <c r="G234" s="60" t="str">
        <f t="shared" si="16"/>
        <v/>
      </c>
      <c r="H234" s="60" t="str">
        <f>IF(B234="","",'EXIST IP'!B234-anchor)</f>
        <v/>
      </c>
      <c r="I234" s="60" t="str">
        <f t="shared" si="17"/>
        <v/>
      </c>
      <c r="J234" s="78" t="str">
        <f t="shared" si="14"/>
        <v/>
      </c>
      <c r="K234" s="78" t="str">
        <f t="shared" si="15"/>
        <v/>
      </c>
      <c r="L234" s="105"/>
    </row>
    <row r="235" spans="1:12" x14ac:dyDescent="0.25">
      <c r="A235" s="105"/>
      <c r="B235" s="105"/>
      <c r="C235" s="105"/>
      <c r="D235" s="105"/>
      <c r="E235" s="73">
        <v>234</v>
      </c>
      <c r="F235" s="56" t="str">
        <f>IF('EXIST IP'!C235="","",IF('EXIST IP'!C235&lt;528,'EXIST IP'!C235,""))</f>
        <v/>
      </c>
      <c r="G235" s="60" t="str">
        <f t="shared" si="16"/>
        <v/>
      </c>
      <c r="H235" s="60" t="str">
        <f>IF(B235="","",'EXIST IP'!B235-anchor)</f>
        <v/>
      </c>
      <c r="I235" s="60" t="str">
        <f t="shared" si="17"/>
        <v/>
      </c>
      <c r="J235" s="78" t="str">
        <f t="shared" si="14"/>
        <v/>
      </c>
      <c r="K235" s="78" t="str">
        <f t="shared" si="15"/>
        <v/>
      </c>
      <c r="L235" s="105"/>
    </row>
    <row r="236" spans="1:12" x14ac:dyDescent="0.25">
      <c r="A236" s="105"/>
      <c r="B236" s="105"/>
      <c r="C236" s="105"/>
      <c r="D236" s="105"/>
      <c r="E236" s="73">
        <v>235</v>
      </c>
      <c r="F236" s="56" t="str">
        <f>IF('EXIST IP'!C236="","",IF('EXIST IP'!C236&lt;528,'EXIST IP'!C236,""))</f>
        <v/>
      </c>
      <c r="G236" s="60" t="str">
        <f t="shared" si="16"/>
        <v/>
      </c>
      <c r="H236" s="60" t="str">
        <f>IF(B236="","",'EXIST IP'!B236-anchor)</f>
        <v/>
      </c>
      <c r="I236" s="60" t="str">
        <f t="shared" si="17"/>
        <v/>
      </c>
      <c r="J236" s="78" t="str">
        <f t="shared" si="14"/>
        <v/>
      </c>
      <c r="K236" s="78" t="str">
        <f t="shared" si="15"/>
        <v/>
      </c>
      <c r="L236" s="105"/>
    </row>
    <row r="237" spans="1:12" x14ac:dyDescent="0.25">
      <c r="A237" s="105"/>
      <c r="B237" s="105"/>
      <c r="C237" s="105"/>
      <c r="D237" s="105"/>
      <c r="E237" s="73">
        <v>236</v>
      </c>
      <c r="F237" s="56" t="str">
        <f>IF('EXIST IP'!C237="","",IF('EXIST IP'!C237&lt;528,'EXIST IP'!C237,""))</f>
        <v/>
      </c>
      <c r="G237" s="60" t="str">
        <f t="shared" si="16"/>
        <v/>
      </c>
      <c r="H237" s="60" t="str">
        <f>IF(B237="","",'EXIST IP'!B237-anchor)</f>
        <v/>
      </c>
      <c r="I237" s="60" t="str">
        <f t="shared" si="17"/>
        <v/>
      </c>
      <c r="J237" s="78" t="str">
        <f t="shared" si="14"/>
        <v/>
      </c>
      <c r="K237" s="78" t="str">
        <f t="shared" si="15"/>
        <v/>
      </c>
      <c r="L237" s="105"/>
    </row>
    <row r="238" spans="1:12" x14ac:dyDescent="0.25">
      <c r="A238" s="105"/>
      <c r="B238" s="105"/>
      <c r="C238" s="105"/>
      <c r="D238" s="105"/>
      <c r="E238" s="73">
        <v>237</v>
      </c>
      <c r="F238" s="56" t="str">
        <f>IF('EXIST IP'!C238="","",IF('EXIST IP'!C238&lt;528,'EXIST IP'!C238,""))</f>
        <v/>
      </c>
      <c r="G238" s="60" t="str">
        <f t="shared" si="16"/>
        <v/>
      </c>
      <c r="H238" s="60" t="str">
        <f>IF(B238="","",'EXIST IP'!B238-anchor)</f>
        <v/>
      </c>
      <c r="I238" s="60" t="str">
        <f t="shared" si="17"/>
        <v/>
      </c>
      <c r="J238" s="78" t="str">
        <f t="shared" si="14"/>
        <v/>
      </c>
      <c r="K238" s="78" t="str">
        <f t="shared" si="15"/>
        <v/>
      </c>
      <c r="L238" s="105"/>
    </row>
    <row r="239" spans="1:12" x14ac:dyDescent="0.25">
      <c r="A239" s="105"/>
      <c r="B239" s="105"/>
      <c r="C239" s="105"/>
      <c r="D239" s="105"/>
      <c r="E239" s="73">
        <v>238</v>
      </c>
      <c r="F239" s="56" t="str">
        <f>IF('EXIST IP'!C239="","",IF('EXIST IP'!C239&lt;528,'EXIST IP'!C239,""))</f>
        <v/>
      </c>
      <c r="G239" s="60" t="str">
        <f t="shared" si="16"/>
        <v/>
      </c>
      <c r="H239" s="60" t="str">
        <f>IF(B239="","",'EXIST IP'!B239-anchor)</f>
        <v/>
      </c>
      <c r="I239" s="60" t="str">
        <f t="shared" si="17"/>
        <v/>
      </c>
      <c r="J239" s="78" t="str">
        <f t="shared" si="14"/>
        <v/>
      </c>
      <c r="K239" s="78" t="str">
        <f t="shared" si="15"/>
        <v/>
      </c>
      <c r="L239" s="105"/>
    </row>
    <row r="240" spans="1:12" x14ac:dyDescent="0.25">
      <c r="A240" s="105"/>
      <c r="B240" s="105"/>
      <c r="C240" s="105"/>
      <c r="D240" s="105"/>
      <c r="E240" s="73">
        <v>239</v>
      </c>
      <c r="F240" s="56" t="str">
        <f>IF('EXIST IP'!C240="","",IF('EXIST IP'!C240&lt;528,'EXIST IP'!C240,""))</f>
        <v/>
      </c>
      <c r="G240" s="60" t="str">
        <f t="shared" si="16"/>
        <v/>
      </c>
      <c r="H240" s="60" t="str">
        <f>IF(B240="","",'EXIST IP'!B240-anchor)</f>
        <v/>
      </c>
      <c r="I240" s="60" t="str">
        <f t="shared" si="17"/>
        <v/>
      </c>
      <c r="J240" s="78" t="str">
        <f t="shared" si="14"/>
        <v/>
      </c>
      <c r="K240" s="78" t="str">
        <f t="shared" si="15"/>
        <v/>
      </c>
      <c r="L240" s="105"/>
    </row>
    <row r="241" spans="1:12" x14ac:dyDescent="0.25">
      <c r="A241" s="105"/>
      <c r="B241" s="105"/>
      <c r="C241" s="105"/>
      <c r="D241" s="105"/>
      <c r="E241" s="73">
        <v>240</v>
      </c>
      <c r="F241" s="56" t="str">
        <f>IF('EXIST IP'!C241="","",IF('EXIST IP'!C241&lt;528,'EXIST IP'!C241,""))</f>
        <v/>
      </c>
      <c r="G241" s="60" t="str">
        <f t="shared" si="16"/>
        <v/>
      </c>
      <c r="H241" s="60" t="str">
        <f>IF(B241="","",'EXIST IP'!B241-anchor)</f>
        <v/>
      </c>
      <c r="I241" s="60" t="str">
        <f t="shared" si="17"/>
        <v/>
      </c>
      <c r="J241" s="78" t="str">
        <f t="shared" si="14"/>
        <v/>
      </c>
      <c r="K241" s="78" t="str">
        <f t="shared" si="15"/>
        <v/>
      </c>
      <c r="L241" s="105"/>
    </row>
    <row r="242" spans="1:12" x14ac:dyDescent="0.25">
      <c r="A242" s="105"/>
      <c r="B242" s="105"/>
      <c r="C242" s="105"/>
      <c r="D242" s="105"/>
      <c r="E242" s="73">
        <v>241</v>
      </c>
      <c r="F242" s="56" t="str">
        <f>IF('EXIST IP'!C242="","",IF('EXIST IP'!C242&lt;528,'EXIST IP'!C242,""))</f>
        <v/>
      </c>
      <c r="G242" s="60" t="str">
        <f t="shared" si="16"/>
        <v/>
      </c>
      <c r="H242" s="60" t="str">
        <f>IF(B242="","",'EXIST IP'!B242-anchor)</f>
        <v/>
      </c>
      <c r="I242" s="60" t="str">
        <f t="shared" si="17"/>
        <v/>
      </c>
      <c r="J242" s="78" t="str">
        <f t="shared" si="14"/>
        <v/>
      </c>
      <c r="K242" s="78" t="str">
        <f t="shared" si="15"/>
        <v/>
      </c>
      <c r="L242" s="105"/>
    </row>
    <row r="243" spans="1:12" x14ac:dyDescent="0.25">
      <c r="A243" s="105"/>
      <c r="B243" s="105"/>
      <c r="C243" s="105"/>
      <c r="D243" s="105"/>
      <c r="E243" s="73">
        <v>242</v>
      </c>
      <c r="F243" s="56" t="str">
        <f>IF('EXIST IP'!C243="","",IF('EXIST IP'!C243&lt;528,'EXIST IP'!C243,""))</f>
        <v/>
      </c>
      <c r="G243" s="60" t="str">
        <f t="shared" si="16"/>
        <v/>
      </c>
      <c r="H243" s="60" t="str">
        <f>IF(B243="","",'EXIST IP'!B243-anchor)</f>
        <v/>
      </c>
      <c r="I243" s="60" t="str">
        <f t="shared" si="17"/>
        <v/>
      </c>
      <c r="J243" s="78" t="str">
        <f t="shared" si="14"/>
        <v/>
      </c>
      <c r="K243" s="78" t="str">
        <f t="shared" si="15"/>
        <v/>
      </c>
      <c r="L243" s="105"/>
    </row>
    <row r="244" spans="1:12" x14ac:dyDescent="0.25">
      <c r="A244" s="105"/>
      <c r="B244" s="105"/>
      <c r="C244" s="105"/>
      <c r="D244" s="105"/>
      <c r="E244" s="73">
        <v>243</v>
      </c>
      <c r="F244" s="56" t="str">
        <f>IF('EXIST IP'!C244="","",IF('EXIST IP'!C244&lt;528,'EXIST IP'!C244,""))</f>
        <v/>
      </c>
      <c r="G244" s="60" t="str">
        <f t="shared" si="16"/>
        <v/>
      </c>
      <c r="H244" s="60" t="str">
        <f>IF(B244="","",'EXIST IP'!B244-anchor)</f>
        <v/>
      </c>
      <c r="I244" s="60" t="str">
        <f t="shared" si="17"/>
        <v/>
      </c>
      <c r="J244" s="78" t="str">
        <f t="shared" si="14"/>
        <v/>
      </c>
      <c r="K244" s="78" t="str">
        <f t="shared" si="15"/>
        <v/>
      </c>
      <c r="L244" s="105"/>
    </row>
    <row r="245" spans="1:12" x14ac:dyDescent="0.25">
      <c r="A245" s="105"/>
      <c r="B245" s="105"/>
      <c r="C245" s="105"/>
      <c r="D245" s="105"/>
      <c r="E245" s="73">
        <v>244</v>
      </c>
      <c r="F245" s="56" t="str">
        <f>IF('EXIST IP'!C245="","",IF('EXIST IP'!C245&lt;528,'EXIST IP'!C245,""))</f>
        <v/>
      </c>
      <c r="G245" s="60" t="str">
        <f t="shared" si="16"/>
        <v/>
      </c>
      <c r="H245" s="60" t="str">
        <f>IF(B245="","",'EXIST IP'!B245-anchor)</f>
        <v/>
      </c>
      <c r="I245" s="60" t="str">
        <f t="shared" si="17"/>
        <v/>
      </c>
      <c r="J245" s="78" t="str">
        <f t="shared" si="14"/>
        <v/>
      </c>
      <c r="K245" s="78" t="str">
        <f t="shared" si="15"/>
        <v/>
      </c>
      <c r="L245" s="105"/>
    </row>
    <row r="246" spans="1:12" x14ac:dyDescent="0.25">
      <c r="A246" s="105"/>
      <c r="B246" s="105"/>
      <c r="C246" s="105"/>
      <c r="D246" s="105"/>
      <c r="E246" s="73">
        <v>245</v>
      </c>
      <c r="F246" s="56" t="str">
        <f>IF('EXIST IP'!C246="","",IF('EXIST IP'!C246&lt;528,'EXIST IP'!C246,""))</f>
        <v/>
      </c>
      <c r="G246" s="60" t="str">
        <f t="shared" si="16"/>
        <v/>
      </c>
      <c r="H246" s="60" t="str">
        <f>IF(B246="","",'EXIST IP'!B246-anchor)</f>
        <v/>
      </c>
      <c r="I246" s="60" t="str">
        <f t="shared" si="17"/>
        <v/>
      </c>
      <c r="J246" s="78" t="str">
        <f t="shared" si="14"/>
        <v/>
      </c>
      <c r="K246" s="78" t="str">
        <f t="shared" si="15"/>
        <v/>
      </c>
      <c r="L246" s="105"/>
    </row>
    <row r="247" spans="1:12" x14ac:dyDescent="0.25">
      <c r="A247" s="105"/>
      <c r="B247" s="105"/>
      <c r="C247" s="105"/>
      <c r="D247" s="105"/>
      <c r="E247" s="73">
        <v>246</v>
      </c>
      <c r="F247" s="56" t="str">
        <f>IF('EXIST IP'!C247="","",IF('EXIST IP'!C247&lt;528,'EXIST IP'!C247,""))</f>
        <v/>
      </c>
      <c r="G247" s="60" t="str">
        <f t="shared" si="16"/>
        <v/>
      </c>
      <c r="H247" s="60" t="str">
        <f>IF(B247="","",'EXIST IP'!B247-anchor)</f>
        <v/>
      </c>
      <c r="I247" s="60" t="str">
        <f t="shared" si="17"/>
        <v/>
      </c>
      <c r="J247" s="78" t="str">
        <f t="shared" si="14"/>
        <v/>
      </c>
      <c r="K247" s="78" t="str">
        <f t="shared" si="15"/>
        <v/>
      </c>
      <c r="L247" s="105"/>
    </row>
    <row r="248" spans="1:12" x14ac:dyDescent="0.25">
      <c r="A248" s="105"/>
      <c r="B248" s="105"/>
      <c r="C248" s="105"/>
      <c r="D248" s="105"/>
      <c r="E248" s="73">
        <v>247</v>
      </c>
      <c r="F248" s="56" t="str">
        <f>IF('EXIST IP'!C248="","",IF('EXIST IP'!C248&lt;528,'EXIST IP'!C248,""))</f>
        <v/>
      </c>
      <c r="G248" s="60" t="str">
        <f t="shared" si="16"/>
        <v/>
      </c>
      <c r="H248" s="60" t="str">
        <f>IF(B248="","",'EXIST IP'!B248-anchor)</f>
        <v/>
      </c>
      <c r="I248" s="60" t="str">
        <f t="shared" si="17"/>
        <v/>
      </c>
      <c r="J248" s="78" t="str">
        <f t="shared" si="14"/>
        <v/>
      </c>
      <c r="K248" s="78" t="str">
        <f t="shared" si="15"/>
        <v/>
      </c>
      <c r="L248" s="105"/>
    </row>
    <row r="249" spans="1:12" x14ac:dyDescent="0.25">
      <c r="A249" s="105"/>
      <c r="B249" s="105"/>
      <c r="C249" s="105"/>
      <c r="D249" s="105"/>
      <c r="E249" s="73">
        <v>248</v>
      </c>
      <c r="F249" s="56" t="str">
        <f>IF('EXIST IP'!C249="","",IF('EXIST IP'!C249&lt;528,'EXIST IP'!C249,""))</f>
        <v/>
      </c>
      <c r="G249" s="60" t="str">
        <f t="shared" si="16"/>
        <v/>
      </c>
      <c r="H249" s="60" t="str">
        <f>IF(B249="","",'EXIST IP'!B249-anchor)</f>
        <v/>
      </c>
      <c r="I249" s="60" t="str">
        <f t="shared" si="17"/>
        <v/>
      </c>
      <c r="J249" s="78" t="str">
        <f t="shared" si="14"/>
        <v/>
      </c>
      <c r="K249" s="78" t="str">
        <f t="shared" si="15"/>
        <v/>
      </c>
      <c r="L249" s="105"/>
    </row>
    <row r="250" spans="1:12" x14ac:dyDescent="0.25">
      <c r="A250" s="105"/>
      <c r="B250" s="105"/>
      <c r="C250" s="105"/>
      <c r="D250" s="105"/>
      <c r="E250" s="73">
        <v>249</v>
      </c>
      <c r="F250" s="56" t="str">
        <f>IF('EXIST IP'!C250="","",IF('EXIST IP'!C250&lt;528,'EXIST IP'!C250,""))</f>
        <v/>
      </c>
      <c r="G250" s="60" t="str">
        <f t="shared" si="16"/>
        <v/>
      </c>
      <c r="H250" s="60" t="str">
        <f>IF(B250="","",'EXIST IP'!B250-anchor)</f>
        <v/>
      </c>
      <c r="I250" s="60" t="str">
        <f t="shared" si="17"/>
        <v/>
      </c>
      <c r="J250" s="78" t="str">
        <f t="shared" si="14"/>
        <v/>
      </c>
      <c r="K250" s="78" t="str">
        <f t="shared" si="15"/>
        <v/>
      </c>
      <c r="L250" s="105"/>
    </row>
    <row r="251" spans="1:12" x14ac:dyDescent="0.25">
      <c r="A251" s="105"/>
      <c r="B251" s="105"/>
      <c r="C251" s="105"/>
      <c r="D251" s="105"/>
      <c r="E251" s="73">
        <v>250</v>
      </c>
      <c r="F251" s="56" t="str">
        <f>IF('EXIST IP'!C251="","",IF('EXIST IP'!C251&lt;528,'EXIST IP'!C251,""))</f>
        <v/>
      </c>
      <c r="G251" s="60" t="str">
        <f t="shared" si="16"/>
        <v/>
      </c>
      <c r="H251" s="60" t="str">
        <f>IF(B251="","",'EXIST IP'!B251-anchor)</f>
        <v/>
      </c>
      <c r="I251" s="60" t="str">
        <f t="shared" si="17"/>
        <v/>
      </c>
      <c r="J251" s="78" t="str">
        <f t="shared" si="14"/>
        <v/>
      </c>
      <c r="K251" s="78" t="str">
        <f t="shared" si="15"/>
        <v/>
      </c>
      <c r="L251" s="105"/>
    </row>
    <row r="252" spans="1:12" x14ac:dyDescent="0.25">
      <c r="A252" s="105"/>
      <c r="B252" s="105"/>
      <c r="C252" s="105"/>
      <c r="D252" s="105"/>
      <c r="E252" s="73">
        <v>251</v>
      </c>
      <c r="F252" s="56" t="str">
        <f>IF('EXIST IP'!C252="","",IF('EXIST IP'!C252&lt;528,'EXIST IP'!C252,""))</f>
        <v/>
      </c>
      <c r="G252" s="60" t="str">
        <f t="shared" si="16"/>
        <v/>
      </c>
      <c r="H252" s="60" t="str">
        <f>IF(B252="","",'EXIST IP'!B252-anchor)</f>
        <v/>
      </c>
      <c r="I252" s="60" t="str">
        <f t="shared" si="17"/>
        <v/>
      </c>
      <c r="J252" s="78" t="str">
        <f t="shared" si="14"/>
        <v/>
      </c>
      <c r="K252" s="78" t="str">
        <f t="shared" si="15"/>
        <v/>
      </c>
      <c r="L252" s="105"/>
    </row>
    <row r="253" spans="1:12" x14ac:dyDescent="0.25">
      <c r="A253" s="105"/>
      <c r="B253" s="105"/>
      <c r="C253" s="105"/>
      <c r="D253" s="105"/>
      <c r="E253" s="73">
        <v>252</v>
      </c>
      <c r="F253" s="56" t="str">
        <f>IF('EXIST IP'!C253="","",IF('EXIST IP'!C253&lt;528,'EXIST IP'!C253,""))</f>
        <v/>
      </c>
      <c r="G253" s="60" t="str">
        <f t="shared" si="16"/>
        <v/>
      </c>
      <c r="H253" s="60" t="str">
        <f>IF(B253="","",'EXIST IP'!B253-anchor)</f>
        <v/>
      </c>
      <c r="I253" s="60" t="str">
        <f t="shared" si="17"/>
        <v/>
      </c>
      <c r="J253" s="78" t="str">
        <f t="shared" si="14"/>
        <v/>
      </c>
      <c r="K253" s="78" t="str">
        <f t="shared" si="15"/>
        <v/>
      </c>
      <c r="L253" s="105"/>
    </row>
    <row r="254" spans="1:12" x14ac:dyDescent="0.25">
      <c r="A254" s="105"/>
      <c r="B254" s="105"/>
      <c r="C254" s="105"/>
      <c r="D254" s="105"/>
      <c r="E254" s="73">
        <v>253</v>
      </c>
      <c r="F254" s="56" t="str">
        <f>IF('EXIST IP'!C254="","",IF('EXIST IP'!C254&lt;528,'EXIST IP'!C254,""))</f>
        <v/>
      </c>
      <c r="G254" s="60" t="str">
        <f t="shared" si="16"/>
        <v/>
      </c>
      <c r="H254" s="60" t="str">
        <f>IF(B254="","",'EXIST IP'!B254-anchor)</f>
        <v/>
      </c>
      <c r="I254" s="60" t="str">
        <f t="shared" si="17"/>
        <v/>
      </c>
      <c r="J254" s="78" t="str">
        <f t="shared" si="14"/>
        <v/>
      </c>
      <c r="K254" s="78" t="str">
        <f t="shared" si="15"/>
        <v/>
      </c>
      <c r="L254" s="105"/>
    </row>
    <row r="255" spans="1:12" x14ac:dyDescent="0.25">
      <c r="A255" s="105"/>
      <c r="B255" s="105"/>
      <c r="C255" s="105"/>
      <c r="D255" s="105"/>
      <c r="E255" s="73">
        <v>254</v>
      </c>
      <c r="F255" s="56" t="str">
        <f>IF('EXIST IP'!C255="","",IF('EXIST IP'!C255&lt;528,'EXIST IP'!C255,""))</f>
        <v/>
      </c>
      <c r="G255" s="60" t="str">
        <f t="shared" si="16"/>
        <v/>
      </c>
      <c r="H255" s="60" t="str">
        <f>IF(B255="","",'EXIST IP'!B255-anchor)</f>
        <v/>
      </c>
      <c r="I255" s="60" t="str">
        <f t="shared" si="17"/>
        <v/>
      </c>
      <c r="J255" s="78" t="str">
        <f t="shared" si="14"/>
        <v/>
      </c>
      <c r="K255" s="78" t="str">
        <f t="shared" si="15"/>
        <v/>
      </c>
      <c r="L255" s="105"/>
    </row>
    <row r="256" spans="1:12" x14ac:dyDescent="0.25">
      <c r="A256" s="105"/>
      <c r="B256" s="105"/>
      <c r="C256" s="105"/>
      <c r="D256" s="105"/>
      <c r="E256" s="73">
        <v>255</v>
      </c>
      <c r="F256" s="56" t="str">
        <f>IF('EXIST IP'!C256="","",IF('EXIST IP'!C256&lt;528,'EXIST IP'!C256,""))</f>
        <v/>
      </c>
      <c r="G256" s="60" t="str">
        <f t="shared" si="16"/>
        <v/>
      </c>
      <c r="H256" s="60" t="str">
        <f>IF(B256="","",'EXIST IP'!B256-anchor)</f>
        <v/>
      </c>
      <c r="I256" s="60" t="str">
        <f t="shared" si="17"/>
        <v/>
      </c>
      <c r="J256" s="78" t="str">
        <f t="shared" si="14"/>
        <v/>
      </c>
      <c r="K256" s="78" t="str">
        <f t="shared" si="15"/>
        <v/>
      </c>
      <c r="L256" s="105"/>
    </row>
    <row r="257" spans="1:12" x14ac:dyDescent="0.25">
      <c r="A257" s="105"/>
      <c r="B257" s="105"/>
      <c r="C257" s="105"/>
      <c r="D257" s="105"/>
      <c r="E257" s="73">
        <v>256</v>
      </c>
      <c r="F257" s="56" t="str">
        <f>IF('EXIST IP'!C257="","",IF('EXIST IP'!C257&lt;528,'EXIST IP'!C257,""))</f>
        <v/>
      </c>
      <c r="G257" s="60" t="str">
        <f t="shared" si="16"/>
        <v/>
      </c>
      <c r="H257" s="60" t="str">
        <f>IF(B257="","",'EXIST IP'!B257-anchor)</f>
        <v/>
      </c>
      <c r="I257" s="60" t="str">
        <f t="shared" si="17"/>
        <v/>
      </c>
      <c r="J257" s="78" t="str">
        <f t="shared" si="14"/>
        <v/>
      </c>
      <c r="K257" s="78" t="str">
        <f t="shared" si="15"/>
        <v/>
      </c>
      <c r="L257" s="105"/>
    </row>
    <row r="258" spans="1:12" x14ac:dyDescent="0.25">
      <c r="A258" s="105"/>
      <c r="B258" s="105"/>
      <c r="C258" s="105"/>
      <c r="D258" s="105"/>
      <c r="E258" s="73">
        <v>257</v>
      </c>
      <c r="F258" s="56" t="str">
        <f>IF('EXIST IP'!C258="","",IF('EXIST IP'!C258&lt;528,'EXIST IP'!C258,""))</f>
        <v/>
      </c>
      <c r="G258" s="60" t="str">
        <f t="shared" si="16"/>
        <v/>
      </c>
      <c r="H258" s="60" t="str">
        <f>IF(B258="","",'EXIST IP'!B258-anchor)</f>
        <v/>
      </c>
      <c r="I258" s="60" t="str">
        <f t="shared" si="17"/>
        <v/>
      </c>
      <c r="J258" s="78" t="str">
        <f t="shared" si="14"/>
        <v/>
      </c>
      <c r="K258" s="78" t="str">
        <f t="shared" si="15"/>
        <v/>
      </c>
      <c r="L258" s="105"/>
    </row>
    <row r="259" spans="1:12" x14ac:dyDescent="0.25">
      <c r="A259" s="105"/>
      <c r="B259" s="105"/>
      <c r="C259" s="105"/>
      <c r="D259" s="105"/>
      <c r="E259" s="73">
        <v>258</v>
      </c>
      <c r="F259" s="56" t="str">
        <f>IF('EXIST IP'!C259="","",IF('EXIST IP'!C259&lt;528,'EXIST IP'!C259,""))</f>
        <v/>
      </c>
      <c r="G259" s="60" t="str">
        <f t="shared" si="16"/>
        <v/>
      </c>
      <c r="H259" s="60" t="str">
        <f>IF(B259="","",'EXIST IP'!B259-anchor)</f>
        <v/>
      </c>
      <c r="I259" s="60" t="str">
        <f t="shared" si="17"/>
        <v/>
      </c>
      <c r="J259" s="78" t="str">
        <f t="shared" ref="J259:J322" si="18">IF(B259="","",IF(H259&lt;5280,20,IF(H259&gt;13200,50,ROUND(20+30*(H259-5280)/(13200-5280),0))))</f>
        <v/>
      </c>
      <c r="K259" s="78" t="str">
        <f t="shared" ref="K259:K322" si="19">IF(AND(I259="",J259=""),"",IF(I259&gt;J259,"this segment misaligned",""))</f>
        <v/>
      </c>
      <c r="L259" s="105"/>
    </row>
    <row r="260" spans="1:12" x14ac:dyDescent="0.25">
      <c r="A260" s="105"/>
      <c r="B260" s="105"/>
      <c r="C260" s="105"/>
      <c r="D260" s="105"/>
      <c r="E260" s="73">
        <v>259</v>
      </c>
      <c r="F260" s="56" t="str">
        <f>IF('EXIST IP'!C260="","",IF('EXIST IP'!C260&lt;528,'EXIST IP'!C260,""))</f>
        <v/>
      </c>
      <c r="G260" s="60" t="str">
        <f t="shared" si="16"/>
        <v/>
      </c>
      <c r="H260" s="60" t="str">
        <f>IF(B260="","",'EXIST IP'!B260-anchor)</f>
        <v/>
      </c>
      <c r="I260" s="60" t="str">
        <f t="shared" si="17"/>
        <v/>
      </c>
      <c r="J260" s="78" t="str">
        <f t="shared" si="18"/>
        <v/>
      </c>
      <c r="K260" s="78" t="str">
        <f t="shared" si="19"/>
        <v/>
      </c>
      <c r="L260" s="105"/>
    </row>
    <row r="261" spans="1:12" x14ac:dyDescent="0.25">
      <c r="A261" s="105"/>
      <c r="B261" s="105"/>
      <c r="C261" s="105"/>
      <c r="D261" s="105"/>
      <c r="E261" s="73">
        <v>260</v>
      </c>
      <c r="F261" s="56" t="str">
        <f>IF('EXIST IP'!C261="","",IF('EXIST IP'!C261&lt;528,'EXIST IP'!C261,""))</f>
        <v/>
      </c>
      <c r="G261" s="60" t="str">
        <f t="shared" si="16"/>
        <v/>
      </c>
      <c r="H261" s="60" t="str">
        <f>IF(B261="","",'EXIST IP'!B261-anchor)</f>
        <v/>
      </c>
      <c r="I261" s="60" t="str">
        <f t="shared" si="17"/>
        <v/>
      </c>
      <c r="J261" s="78" t="str">
        <f t="shared" si="18"/>
        <v/>
      </c>
      <c r="K261" s="78" t="str">
        <f t="shared" si="19"/>
        <v/>
      </c>
      <c r="L261" s="105"/>
    </row>
    <row r="262" spans="1:12" x14ac:dyDescent="0.25">
      <c r="A262" s="105"/>
      <c r="B262" s="105"/>
      <c r="C262" s="105"/>
      <c r="D262" s="105"/>
      <c r="E262" s="73">
        <v>261</v>
      </c>
      <c r="F262" s="56" t="str">
        <f>IF('EXIST IP'!C262="","",IF('EXIST IP'!C262&lt;528,'EXIST IP'!C262,""))</f>
        <v/>
      </c>
      <c r="G262" s="60" t="str">
        <f t="shared" ref="G262:G325" si="20">IF(B262="","",B262-anchor)</f>
        <v/>
      </c>
      <c r="H262" s="60" t="str">
        <f>IF(B262="","",'EXIST IP'!B262-anchor)</f>
        <v/>
      </c>
      <c r="I262" s="60" t="str">
        <f t="shared" ref="I262:I325" si="21">IF(B262="","",ABS(G262-H262))</f>
        <v/>
      </c>
      <c r="J262" s="78" t="str">
        <f t="shared" si="18"/>
        <v/>
      </c>
      <c r="K262" s="78" t="str">
        <f t="shared" si="19"/>
        <v/>
      </c>
      <c r="L262" s="105"/>
    </row>
    <row r="263" spans="1:12" x14ac:dyDescent="0.25">
      <c r="A263" s="105"/>
      <c r="B263" s="105"/>
      <c r="C263" s="105"/>
      <c r="D263" s="105"/>
      <c r="E263" s="73">
        <v>262</v>
      </c>
      <c r="F263" s="56" t="str">
        <f>IF('EXIST IP'!C263="","",IF('EXIST IP'!C263&lt;528,'EXIST IP'!C263,""))</f>
        <v/>
      </c>
      <c r="G263" s="60" t="str">
        <f t="shared" si="20"/>
        <v/>
      </c>
      <c r="H263" s="60" t="str">
        <f>IF(B263="","",'EXIST IP'!B263-anchor)</f>
        <v/>
      </c>
      <c r="I263" s="60" t="str">
        <f t="shared" si="21"/>
        <v/>
      </c>
      <c r="J263" s="78" t="str">
        <f t="shared" si="18"/>
        <v/>
      </c>
      <c r="K263" s="78" t="str">
        <f t="shared" si="19"/>
        <v/>
      </c>
      <c r="L263" s="105"/>
    </row>
    <row r="264" spans="1:12" x14ac:dyDescent="0.25">
      <c r="A264" s="105"/>
      <c r="B264" s="105"/>
      <c r="C264" s="105"/>
      <c r="D264" s="105"/>
      <c r="E264" s="73">
        <v>263</v>
      </c>
      <c r="F264" s="56" t="str">
        <f>IF('EXIST IP'!C264="","",IF('EXIST IP'!C264&lt;528,'EXIST IP'!C264,""))</f>
        <v/>
      </c>
      <c r="G264" s="60" t="str">
        <f t="shared" si="20"/>
        <v/>
      </c>
      <c r="H264" s="60" t="str">
        <f>IF(B264="","",'EXIST IP'!B264-anchor)</f>
        <v/>
      </c>
      <c r="I264" s="60" t="str">
        <f t="shared" si="21"/>
        <v/>
      </c>
      <c r="J264" s="78" t="str">
        <f t="shared" si="18"/>
        <v/>
      </c>
      <c r="K264" s="78" t="str">
        <f t="shared" si="19"/>
        <v/>
      </c>
      <c r="L264" s="105"/>
    </row>
    <row r="265" spans="1:12" x14ac:dyDescent="0.25">
      <c r="A265" s="105"/>
      <c r="B265" s="105"/>
      <c r="C265" s="105"/>
      <c r="D265" s="105"/>
      <c r="E265" s="73">
        <v>264</v>
      </c>
      <c r="F265" s="56" t="str">
        <f>IF('EXIST IP'!C265="","",IF('EXIST IP'!C265&lt;528,'EXIST IP'!C265,""))</f>
        <v/>
      </c>
      <c r="G265" s="60" t="str">
        <f t="shared" si="20"/>
        <v/>
      </c>
      <c r="H265" s="60" t="str">
        <f>IF(B265="","",'EXIST IP'!B265-anchor)</f>
        <v/>
      </c>
      <c r="I265" s="60" t="str">
        <f t="shared" si="21"/>
        <v/>
      </c>
      <c r="J265" s="78" t="str">
        <f t="shared" si="18"/>
        <v/>
      </c>
      <c r="K265" s="78" t="str">
        <f t="shared" si="19"/>
        <v/>
      </c>
      <c r="L265" s="105"/>
    </row>
    <row r="266" spans="1:12" x14ac:dyDescent="0.25">
      <c r="A266" s="105"/>
      <c r="B266" s="105"/>
      <c r="C266" s="105"/>
      <c r="D266" s="105"/>
      <c r="E266" s="73">
        <v>265</v>
      </c>
      <c r="F266" s="56" t="str">
        <f>IF('EXIST IP'!C266="","",IF('EXIST IP'!C266&lt;528,'EXIST IP'!C266,""))</f>
        <v/>
      </c>
      <c r="G266" s="60" t="str">
        <f t="shared" si="20"/>
        <v/>
      </c>
      <c r="H266" s="60" t="str">
        <f>IF(B266="","",'EXIST IP'!B266-anchor)</f>
        <v/>
      </c>
      <c r="I266" s="60" t="str">
        <f t="shared" si="21"/>
        <v/>
      </c>
      <c r="J266" s="78" t="str">
        <f t="shared" si="18"/>
        <v/>
      </c>
      <c r="K266" s="78" t="str">
        <f t="shared" si="19"/>
        <v/>
      </c>
      <c r="L266" s="105"/>
    </row>
    <row r="267" spans="1:12" x14ac:dyDescent="0.25">
      <c r="A267" s="105"/>
      <c r="B267" s="105"/>
      <c r="C267" s="105"/>
      <c r="D267" s="105"/>
      <c r="E267" s="73">
        <v>266</v>
      </c>
      <c r="F267" s="56" t="str">
        <f>IF('EXIST IP'!C267="","",IF('EXIST IP'!C267&lt;528,'EXIST IP'!C267,""))</f>
        <v/>
      </c>
      <c r="G267" s="60" t="str">
        <f t="shared" si="20"/>
        <v/>
      </c>
      <c r="H267" s="60" t="str">
        <f>IF(B267="","",'EXIST IP'!B267-anchor)</f>
        <v/>
      </c>
      <c r="I267" s="60" t="str">
        <f t="shared" si="21"/>
        <v/>
      </c>
      <c r="J267" s="78" t="str">
        <f t="shared" si="18"/>
        <v/>
      </c>
      <c r="K267" s="78" t="str">
        <f t="shared" si="19"/>
        <v/>
      </c>
      <c r="L267" s="105"/>
    </row>
    <row r="268" spans="1:12" x14ac:dyDescent="0.25">
      <c r="A268" s="105"/>
      <c r="B268" s="105"/>
      <c r="C268" s="105"/>
      <c r="D268" s="105"/>
      <c r="E268" s="73">
        <v>267</v>
      </c>
      <c r="F268" s="56" t="str">
        <f>IF('EXIST IP'!C268="","",IF('EXIST IP'!C268&lt;528,'EXIST IP'!C268,""))</f>
        <v/>
      </c>
      <c r="G268" s="60" t="str">
        <f t="shared" si="20"/>
        <v/>
      </c>
      <c r="H268" s="60" t="str">
        <f>IF(B268="","",'EXIST IP'!B268-anchor)</f>
        <v/>
      </c>
      <c r="I268" s="60" t="str">
        <f t="shared" si="21"/>
        <v/>
      </c>
      <c r="J268" s="78" t="str">
        <f t="shared" si="18"/>
        <v/>
      </c>
      <c r="K268" s="78" t="str">
        <f t="shared" si="19"/>
        <v/>
      </c>
      <c r="L268" s="105"/>
    </row>
    <row r="269" spans="1:12" x14ac:dyDescent="0.25">
      <c r="A269" s="105"/>
      <c r="B269" s="105"/>
      <c r="C269" s="105"/>
      <c r="D269" s="105"/>
      <c r="E269" s="73">
        <v>268</v>
      </c>
      <c r="F269" s="56" t="str">
        <f>IF('EXIST IP'!C269="","",IF('EXIST IP'!C269&lt;528,'EXIST IP'!C269,""))</f>
        <v/>
      </c>
      <c r="G269" s="60" t="str">
        <f t="shared" si="20"/>
        <v/>
      </c>
      <c r="H269" s="60" t="str">
        <f>IF(B269="","",'EXIST IP'!B269-anchor)</f>
        <v/>
      </c>
      <c r="I269" s="60" t="str">
        <f t="shared" si="21"/>
        <v/>
      </c>
      <c r="J269" s="78" t="str">
        <f t="shared" si="18"/>
        <v/>
      </c>
      <c r="K269" s="78" t="str">
        <f t="shared" si="19"/>
        <v/>
      </c>
      <c r="L269" s="105"/>
    </row>
    <row r="270" spans="1:12" x14ac:dyDescent="0.25">
      <c r="A270" s="105"/>
      <c r="B270" s="105"/>
      <c r="C270" s="105"/>
      <c r="D270" s="105"/>
      <c r="E270" s="73">
        <v>269</v>
      </c>
      <c r="F270" s="56" t="str">
        <f>IF('EXIST IP'!C270="","",IF('EXIST IP'!C270&lt;528,'EXIST IP'!C270,""))</f>
        <v/>
      </c>
      <c r="G270" s="60" t="str">
        <f t="shared" si="20"/>
        <v/>
      </c>
      <c r="H270" s="60" t="str">
        <f>IF(B270="","",'EXIST IP'!B270-anchor)</f>
        <v/>
      </c>
      <c r="I270" s="60" t="str">
        <f t="shared" si="21"/>
        <v/>
      </c>
      <c r="J270" s="78" t="str">
        <f t="shared" si="18"/>
        <v/>
      </c>
      <c r="K270" s="78" t="str">
        <f t="shared" si="19"/>
        <v/>
      </c>
      <c r="L270" s="105"/>
    </row>
    <row r="271" spans="1:12" x14ac:dyDescent="0.25">
      <c r="A271" s="105"/>
      <c r="B271" s="105"/>
      <c r="C271" s="105"/>
      <c r="D271" s="105"/>
      <c r="E271" s="73">
        <v>270</v>
      </c>
      <c r="F271" s="56" t="str">
        <f>IF('EXIST IP'!C271="","",IF('EXIST IP'!C271&lt;528,'EXIST IP'!C271,""))</f>
        <v/>
      </c>
      <c r="G271" s="60" t="str">
        <f t="shared" si="20"/>
        <v/>
      </c>
      <c r="H271" s="60" t="str">
        <f>IF(B271="","",'EXIST IP'!B271-anchor)</f>
        <v/>
      </c>
      <c r="I271" s="60" t="str">
        <f t="shared" si="21"/>
        <v/>
      </c>
      <c r="J271" s="78" t="str">
        <f t="shared" si="18"/>
        <v/>
      </c>
      <c r="K271" s="78" t="str">
        <f t="shared" si="19"/>
        <v/>
      </c>
      <c r="L271" s="105"/>
    </row>
    <row r="272" spans="1:12" x14ac:dyDescent="0.25">
      <c r="A272" s="105"/>
      <c r="B272" s="105"/>
      <c r="C272" s="105"/>
      <c r="D272" s="105"/>
      <c r="E272" s="73">
        <v>271</v>
      </c>
      <c r="F272" s="56" t="str">
        <f>IF('EXIST IP'!C272="","",IF('EXIST IP'!C272&lt;528,'EXIST IP'!C272,""))</f>
        <v/>
      </c>
      <c r="G272" s="60" t="str">
        <f t="shared" si="20"/>
        <v/>
      </c>
      <c r="H272" s="60" t="str">
        <f>IF(B272="","",'EXIST IP'!B272-anchor)</f>
        <v/>
      </c>
      <c r="I272" s="60" t="str">
        <f t="shared" si="21"/>
        <v/>
      </c>
      <c r="J272" s="78" t="str">
        <f t="shared" si="18"/>
        <v/>
      </c>
      <c r="K272" s="78" t="str">
        <f t="shared" si="19"/>
        <v/>
      </c>
      <c r="L272" s="105"/>
    </row>
    <row r="273" spans="1:12" x14ac:dyDescent="0.25">
      <c r="A273" s="105"/>
      <c r="B273" s="105"/>
      <c r="C273" s="105"/>
      <c r="D273" s="105"/>
      <c r="E273" s="73">
        <v>272</v>
      </c>
      <c r="F273" s="56" t="str">
        <f>IF('EXIST IP'!C273="","",IF('EXIST IP'!C273&lt;528,'EXIST IP'!C273,""))</f>
        <v/>
      </c>
      <c r="G273" s="60" t="str">
        <f t="shared" si="20"/>
        <v/>
      </c>
      <c r="H273" s="60" t="str">
        <f>IF(B273="","",'EXIST IP'!B273-anchor)</f>
        <v/>
      </c>
      <c r="I273" s="60" t="str">
        <f t="shared" si="21"/>
        <v/>
      </c>
      <c r="J273" s="78" t="str">
        <f t="shared" si="18"/>
        <v/>
      </c>
      <c r="K273" s="78" t="str">
        <f t="shared" si="19"/>
        <v/>
      </c>
      <c r="L273" s="105"/>
    </row>
    <row r="274" spans="1:12" x14ac:dyDescent="0.25">
      <c r="A274" s="105"/>
      <c r="B274" s="105"/>
      <c r="C274" s="105"/>
      <c r="D274" s="105"/>
      <c r="E274" s="73">
        <v>273</v>
      </c>
      <c r="F274" s="56" t="str">
        <f>IF('EXIST IP'!C274="","",IF('EXIST IP'!C274&lt;528,'EXIST IP'!C274,""))</f>
        <v/>
      </c>
      <c r="G274" s="60" t="str">
        <f t="shared" si="20"/>
        <v/>
      </c>
      <c r="H274" s="60" t="str">
        <f>IF(B274="","",'EXIST IP'!B274-anchor)</f>
        <v/>
      </c>
      <c r="I274" s="60" t="str">
        <f t="shared" si="21"/>
        <v/>
      </c>
      <c r="J274" s="78" t="str">
        <f t="shared" si="18"/>
        <v/>
      </c>
      <c r="K274" s="78" t="str">
        <f t="shared" si="19"/>
        <v/>
      </c>
      <c r="L274" s="105"/>
    </row>
    <row r="275" spans="1:12" x14ac:dyDescent="0.25">
      <c r="A275" s="105"/>
      <c r="B275" s="105"/>
      <c r="C275" s="105"/>
      <c r="D275" s="105"/>
      <c r="E275" s="73">
        <v>274</v>
      </c>
      <c r="F275" s="56" t="str">
        <f>IF('EXIST IP'!C275="","",IF('EXIST IP'!C275&lt;528,'EXIST IP'!C275,""))</f>
        <v/>
      </c>
      <c r="G275" s="60" t="str">
        <f t="shared" si="20"/>
        <v/>
      </c>
      <c r="H275" s="60" t="str">
        <f>IF(B275="","",'EXIST IP'!B275-anchor)</f>
        <v/>
      </c>
      <c r="I275" s="60" t="str">
        <f t="shared" si="21"/>
        <v/>
      </c>
      <c r="J275" s="78" t="str">
        <f t="shared" si="18"/>
        <v/>
      </c>
      <c r="K275" s="78" t="str">
        <f t="shared" si="19"/>
        <v/>
      </c>
      <c r="L275" s="105"/>
    </row>
    <row r="276" spans="1:12" x14ac:dyDescent="0.25">
      <c r="A276" s="105"/>
      <c r="B276" s="105"/>
      <c r="C276" s="105"/>
      <c r="D276" s="105"/>
      <c r="E276" s="73">
        <v>275</v>
      </c>
      <c r="F276" s="56" t="str">
        <f>IF('EXIST IP'!C276="","",IF('EXIST IP'!C276&lt;528,'EXIST IP'!C276,""))</f>
        <v/>
      </c>
      <c r="G276" s="60" t="str">
        <f t="shared" si="20"/>
        <v/>
      </c>
      <c r="H276" s="60" t="str">
        <f>IF(B276="","",'EXIST IP'!B276-anchor)</f>
        <v/>
      </c>
      <c r="I276" s="60" t="str">
        <f t="shared" si="21"/>
        <v/>
      </c>
      <c r="J276" s="78" t="str">
        <f t="shared" si="18"/>
        <v/>
      </c>
      <c r="K276" s="78" t="str">
        <f t="shared" si="19"/>
        <v/>
      </c>
      <c r="L276" s="105"/>
    </row>
    <row r="277" spans="1:12" x14ac:dyDescent="0.25">
      <c r="A277" s="105"/>
      <c r="B277" s="105"/>
      <c r="C277" s="105"/>
      <c r="D277" s="105"/>
      <c r="E277" s="73">
        <v>276</v>
      </c>
      <c r="F277" s="56" t="str">
        <f>IF('EXIST IP'!C277="","",IF('EXIST IP'!C277&lt;528,'EXIST IP'!C277,""))</f>
        <v/>
      </c>
      <c r="G277" s="60" t="str">
        <f t="shared" si="20"/>
        <v/>
      </c>
      <c r="H277" s="60" t="str">
        <f>IF(B277="","",'EXIST IP'!B277-anchor)</f>
        <v/>
      </c>
      <c r="I277" s="60" t="str">
        <f t="shared" si="21"/>
        <v/>
      </c>
      <c r="J277" s="78" t="str">
        <f t="shared" si="18"/>
        <v/>
      </c>
      <c r="K277" s="78" t="str">
        <f t="shared" si="19"/>
        <v/>
      </c>
      <c r="L277" s="105"/>
    </row>
    <row r="278" spans="1:12" x14ac:dyDescent="0.25">
      <c r="A278" s="105"/>
      <c r="B278" s="105"/>
      <c r="C278" s="105"/>
      <c r="D278" s="105"/>
      <c r="E278" s="73">
        <v>277</v>
      </c>
      <c r="F278" s="56" t="str">
        <f>IF('EXIST IP'!C278="","",IF('EXIST IP'!C278&lt;528,'EXIST IP'!C278,""))</f>
        <v/>
      </c>
      <c r="G278" s="60" t="str">
        <f t="shared" si="20"/>
        <v/>
      </c>
      <c r="H278" s="60" t="str">
        <f>IF(B278="","",'EXIST IP'!B278-anchor)</f>
        <v/>
      </c>
      <c r="I278" s="60" t="str">
        <f t="shared" si="21"/>
        <v/>
      </c>
      <c r="J278" s="78" t="str">
        <f t="shared" si="18"/>
        <v/>
      </c>
      <c r="K278" s="78" t="str">
        <f t="shared" si="19"/>
        <v/>
      </c>
      <c r="L278" s="105"/>
    </row>
    <row r="279" spans="1:12" x14ac:dyDescent="0.25">
      <c r="A279" s="105"/>
      <c r="B279" s="105"/>
      <c r="C279" s="105"/>
      <c r="D279" s="105"/>
      <c r="E279" s="73">
        <v>278</v>
      </c>
      <c r="F279" s="56" t="str">
        <f>IF('EXIST IP'!C279="","",IF('EXIST IP'!C279&lt;528,'EXIST IP'!C279,""))</f>
        <v/>
      </c>
      <c r="G279" s="60" t="str">
        <f t="shared" si="20"/>
        <v/>
      </c>
      <c r="H279" s="60" t="str">
        <f>IF(B279="","",'EXIST IP'!B279-anchor)</f>
        <v/>
      </c>
      <c r="I279" s="60" t="str">
        <f t="shared" si="21"/>
        <v/>
      </c>
      <c r="J279" s="78" t="str">
        <f t="shared" si="18"/>
        <v/>
      </c>
      <c r="K279" s="78" t="str">
        <f t="shared" si="19"/>
        <v/>
      </c>
      <c r="L279" s="105"/>
    </row>
    <row r="280" spans="1:12" x14ac:dyDescent="0.25">
      <c r="A280" s="105"/>
      <c r="B280" s="105"/>
      <c r="C280" s="105"/>
      <c r="D280" s="105"/>
      <c r="E280" s="73">
        <v>279</v>
      </c>
      <c r="F280" s="56" t="str">
        <f>IF('EXIST IP'!C280="","",IF('EXIST IP'!C280&lt;528,'EXIST IP'!C280,""))</f>
        <v/>
      </c>
      <c r="G280" s="60" t="str">
        <f t="shared" si="20"/>
        <v/>
      </c>
      <c r="H280" s="60" t="str">
        <f>IF(B280="","",'EXIST IP'!B280-anchor)</f>
        <v/>
      </c>
      <c r="I280" s="60" t="str">
        <f t="shared" si="21"/>
        <v/>
      </c>
      <c r="J280" s="78" t="str">
        <f t="shared" si="18"/>
        <v/>
      </c>
      <c r="K280" s="78" t="str">
        <f t="shared" si="19"/>
        <v/>
      </c>
      <c r="L280" s="105"/>
    </row>
    <row r="281" spans="1:12" x14ac:dyDescent="0.25">
      <c r="A281" s="105"/>
      <c r="B281" s="105"/>
      <c r="C281" s="105"/>
      <c r="D281" s="105"/>
      <c r="E281" s="73">
        <v>280</v>
      </c>
      <c r="F281" s="56" t="str">
        <f>IF('EXIST IP'!C281="","",IF('EXIST IP'!C281&lt;528,'EXIST IP'!C281,""))</f>
        <v/>
      </c>
      <c r="G281" s="60" t="str">
        <f t="shared" si="20"/>
        <v/>
      </c>
      <c r="H281" s="60" t="str">
        <f>IF(B281="","",'EXIST IP'!B281-anchor)</f>
        <v/>
      </c>
      <c r="I281" s="60" t="str">
        <f t="shared" si="21"/>
        <v/>
      </c>
      <c r="J281" s="78" t="str">
        <f t="shared" si="18"/>
        <v/>
      </c>
      <c r="K281" s="78" t="str">
        <f t="shared" si="19"/>
        <v/>
      </c>
      <c r="L281" s="105"/>
    </row>
    <row r="282" spans="1:12" x14ac:dyDescent="0.25">
      <c r="A282" s="105"/>
      <c r="B282" s="105"/>
      <c r="C282" s="105"/>
      <c r="D282" s="105"/>
      <c r="E282" s="73">
        <v>281</v>
      </c>
      <c r="F282" s="56" t="str">
        <f>IF('EXIST IP'!C282="","",IF('EXIST IP'!C282&lt;528,'EXIST IP'!C282,""))</f>
        <v/>
      </c>
      <c r="G282" s="60" t="str">
        <f t="shared" si="20"/>
        <v/>
      </c>
      <c r="H282" s="60" t="str">
        <f>IF(B282="","",'EXIST IP'!B282-anchor)</f>
        <v/>
      </c>
      <c r="I282" s="60" t="str">
        <f t="shared" si="21"/>
        <v/>
      </c>
      <c r="J282" s="78" t="str">
        <f t="shared" si="18"/>
        <v/>
      </c>
      <c r="K282" s="78" t="str">
        <f t="shared" si="19"/>
        <v/>
      </c>
      <c r="L282" s="105"/>
    </row>
    <row r="283" spans="1:12" x14ac:dyDescent="0.25">
      <c r="A283" s="105"/>
      <c r="B283" s="105"/>
      <c r="C283" s="105"/>
      <c r="D283" s="105"/>
      <c r="E283" s="73">
        <v>282</v>
      </c>
      <c r="F283" s="56" t="str">
        <f>IF('EXIST IP'!C283="","",IF('EXIST IP'!C283&lt;528,'EXIST IP'!C283,""))</f>
        <v/>
      </c>
      <c r="G283" s="60" t="str">
        <f t="shared" si="20"/>
        <v/>
      </c>
      <c r="H283" s="60" t="str">
        <f>IF(B283="","",'EXIST IP'!B283-anchor)</f>
        <v/>
      </c>
      <c r="I283" s="60" t="str">
        <f t="shared" si="21"/>
        <v/>
      </c>
      <c r="J283" s="78" t="str">
        <f t="shared" si="18"/>
        <v/>
      </c>
      <c r="K283" s="78" t="str">
        <f t="shared" si="19"/>
        <v/>
      </c>
      <c r="L283" s="105"/>
    </row>
    <row r="284" spans="1:12" x14ac:dyDescent="0.25">
      <c r="A284" s="105"/>
      <c r="B284" s="105"/>
      <c r="C284" s="105"/>
      <c r="D284" s="105"/>
      <c r="E284" s="73">
        <v>283</v>
      </c>
      <c r="F284" s="56" t="str">
        <f>IF('EXIST IP'!C284="","",IF('EXIST IP'!C284&lt;528,'EXIST IP'!C284,""))</f>
        <v/>
      </c>
      <c r="G284" s="60" t="str">
        <f t="shared" si="20"/>
        <v/>
      </c>
      <c r="H284" s="60" t="str">
        <f>IF(B284="","",'EXIST IP'!B284-anchor)</f>
        <v/>
      </c>
      <c r="I284" s="60" t="str">
        <f t="shared" si="21"/>
        <v/>
      </c>
      <c r="J284" s="78" t="str">
        <f t="shared" si="18"/>
        <v/>
      </c>
      <c r="K284" s="78" t="str">
        <f t="shared" si="19"/>
        <v/>
      </c>
      <c r="L284" s="105"/>
    </row>
    <row r="285" spans="1:12" x14ac:dyDescent="0.25">
      <c r="A285" s="105"/>
      <c r="B285" s="105"/>
      <c r="C285" s="105"/>
      <c r="D285" s="105"/>
      <c r="E285" s="73">
        <v>284</v>
      </c>
      <c r="F285" s="56" t="str">
        <f>IF('EXIST IP'!C285="","",IF('EXIST IP'!C285&lt;528,'EXIST IP'!C285,""))</f>
        <v/>
      </c>
      <c r="G285" s="60" t="str">
        <f t="shared" si="20"/>
        <v/>
      </c>
      <c r="H285" s="60" t="str">
        <f>IF(B285="","",'EXIST IP'!B285-anchor)</f>
        <v/>
      </c>
      <c r="I285" s="60" t="str">
        <f t="shared" si="21"/>
        <v/>
      </c>
      <c r="J285" s="78" t="str">
        <f t="shared" si="18"/>
        <v/>
      </c>
      <c r="K285" s="78" t="str">
        <f t="shared" si="19"/>
        <v/>
      </c>
      <c r="L285" s="105"/>
    </row>
    <row r="286" spans="1:12" x14ac:dyDescent="0.25">
      <c r="A286" s="105"/>
      <c r="B286" s="105"/>
      <c r="C286" s="105"/>
      <c r="D286" s="105"/>
      <c r="E286" s="73">
        <v>285</v>
      </c>
      <c r="F286" s="56" t="str">
        <f>IF('EXIST IP'!C286="","",IF('EXIST IP'!C286&lt;528,'EXIST IP'!C286,""))</f>
        <v/>
      </c>
      <c r="G286" s="60" t="str">
        <f t="shared" si="20"/>
        <v/>
      </c>
      <c r="H286" s="60" t="str">
        <f>IF(B286="","",'EXIST IP'!B286-anchor)</f>
        <v/>
      </c>
      <c r="I286" s="60" t="str">
        <f t="shared" si="21"/>
        <v/>
      </c>
      <c r="J286" s="78" t="str">
        <f t="shared" si="18"/>
        <v/>
      </c>
      <c r="K286" s="78" t="str">
        <f t="shared" si="19"/>
        <v/>
      </c>
      <c r="L286" s="105"/>
    </row>
    <row r="287" spans="1:12" x14ac:dyDescent="0.25">
      <c r="A287" s="105"/>
      <c r="B287" s="105"/>
      <c r="C287" s="105"/>
      <c r="D287" s="105"/>
      <c r="E287" s="73">
        <v>286</v>
      </c>
      <c r="F287" s="56" t="str">
        <f>IF('EXIST IP'!C287="","",IF('EXIST IP'!C287&lt;528,'EXIST IP'!C287,""))</f>
        <v/>
      </c>
      <c r="G287" s="60" t="str">
        <f t="shared" si="20"/>
        <v/>
      </c>
      <c r="H287" s="60" t="str">
        <f>IF(B287="","",'EXIST IP'!B287-anchor)</f>
        <v/>
      </c>
      <c r="I287" s="60" t="str">
        <f t="shared" si="21"/>
        <v/>
      </c>
      <c r="J287" s="78" t="str">
        <f t="shared" si="18"/>
        <v/>
      </c>
      <c r="K287" s="78" t="str">
        <f t="shared" si="19"/>
        <v/>
      </c>
      <c r="L287" s="105"/>
    </row>
    <row r="288" spans="1:12" x14ac:dyDescent="0.25">
      <c r="A288" s="105"/>
      <c r="B288" s="105"/>
      <c r="C288" s="105"/>
      <c r="D288" s="105"/>
      <c r="E288" s="73">
        <v>287</v>
      </c>
      <c r="F288" s="56" t="str">
        <f>IF('EXIST IP'!C288="","",IF('EXIST IP'!C288&lt;528,'EXIST IP'!C288,""))</f>
        <v/>
      </c>
      <c r="G288" s="60" t="str">
        <f t="shared" si="20"/>
        <v/>
      </c>
      <c r="H288" s="60" t="str">
        <f>IF(B288="","",'EXIST IP'!B288-anchor)</f>
        <v/>
      </c>
      <c r="I288" s="60" t="str">
        <f t="shared" si="21"/>
        <v/>
      </c>
      <c r="J288" s="78" t="str">
        <f t="shared" si="18"/>
        <v/>
      </c>
      <c r="K288" s="78" t="str">
        <f t="shared" si="19"/>
        <v/>
      </c>
      <c r="L288" s="105"/>
    </row>
    <row r="289" spans="1:12" x14ac:dyDescent="0.25">
      <c r="A289" s="105"/>
      <c r="B289" s="105"/>
      <c r="C289" s="105"/>
      <c r="D289" s="105"/>
      <c r="E289" s="73">
        <v>288</v>
      </c>
      <c r="F289" s="56" t="str">
        <f>IF('EXIST IP'!C289="","",IF('EXIST IP'!C289&lt;528,'EXIST IP'!C289,""))</f>
        <v/>
      </c>
      <c r="G289" s="60" t="str">
        <f t="shared" si="20"/>
        <v/>
      </c>
      <c r="H289" s="60" t="str">
        <f>IF(B289="","",'EXIST IP'!B289-anchor)</f>
        <v/>
      </c>
      <c r="I289" s="60" t="str">
        <f t="shared" si="21"/>
        <v/>
      </c>
      <c r="J289" s="78" t="str">
        <f t="shared" si="18"/>
        <v/>
      </c>
      <c r="K289" s="78" t="str">
        <f t="shared" si="19"/>
        <v/>
      </c>
      <c r="L289" s="105"/>
    </row>
    <row r="290" spans="1:12" x14ac:dyDescent="0.25">
      <c r="A290" s="105"/>
      <c r="B290" s="105"/>
      <c r="C290" s="105"/>
      <c r="D290" s="105"/>
      <c r="E290" s="73">
        <v>289</v>
      </c>
      <c r="F290" s="56" t="str">
        <f>IF('EXIST IP'!C290="","",IF('EXIST IP'!C290&lt;528,'EXIST IP'!C290,""))</f>
        <v/>
      </c>
      <c r="G290" s="60" t="str">
        <f t="shared" si="20"/>
        <v/>
      </c>
      <c r="H290" s="60" t="str">
        <f>IF(B290="","",'EXIST IP'!B290-anchor)</f>
        <v/>
      </c>
      <c r="I290" s="60" t="str">
        <f t="shared" si="21"/>
        <v/>
      </c>
      <c r="J290" s="78" t="str">
        <f t="shared" si="18"/>
        <v/>
      </c>
      <c r="K290" s="78" t="str">
        <f t="shared" si="19"/>
        <v/>
      </c>
      <c r="L290" s="105"/>
    </row>
    <row r="291" spans="1:12" x14ac:dyDescent="0.25">
      <c r="A291" s="105"/>
      <c r="B291" s="105"/>
      <c r="C291" s="105"/>
      <c r="D291" s="105"/>
      <c r="E291" s="73">
        <v>290</v>
      </c>
      <c r="F291" s="56" t="str">
        <f>IF('EXIST IP'!C291="","",IF('EXIST IP'!C291&lt;528,'EXIST IP'!C291,""))</f>
        <v/>
      </c>
      <c r="G291" s="60" t="str">
        <f t="shared" si="20"/>
        <v/>
      </c>
      <c r="H291" s="60" t="str">
        <f>IF(B291="","",'EXIST IP'!B291-anchor)</f>
        <v/>
      </c>
      <c r="I291" s="60" t="str">
        <f t="shared" si="21"/>
        <v/>
      </c>
      <c r="J291" s="78" t="str">
        <f t="shared" si="18"/>
        <v/>
      </c>
      <c r="K291" s="78" t="str">
        <f t="shared" si="19"/>
        <v/>
      </c>
      <c r="L291" s="105"/>
    </row>
    <row r="292" spans="1:12" x14ac:dyDescent="0.25">
      <c r="A292" s="105"/>
      <c r="B292" s="105"/>
      <c r="C292" s="105"/>
      <c r="D292" s="105"/>
      <c r="E292" s="73">
        <v>291</v>
      </c>
      <c r="F292" s="56" t="str">
        <f>IF('EXIST IP'!C292="","",IF('EXIST IP'!C292&lt;528,'EXIST IP'!C292,""))</f>
        <v/>
      </c>
      <c r="G292" s="60" t="str">
        <f t="shared" si="20"/>
        <v/>
      </c>
      <c r="H292" s="60" t="str">
        <f>IF(B292="","",'EXIST IP'!B292-anchor)</f>
        <v/>
      </c>
      <c r="I292" s="60" t="str">
        <f t="shared" si="21"/>
        <v/>
      </c>
      <c r="J292" s="78" t="str">
        <f t="shared" si="18"/>
        <v/>
      </c>
      <c r="K292" s="78" t="str">
        <f t="shared" si="19"/>
        <v/>
      </c>
      <c r="L292" s="105"/>
    </row>
    <row r="293" spans="1:12" x14ac:dyDescent="0.25">
      <c r="A293" s="105"/>
      <c r="B293" s="105"/>
      <c r="C293" s="105"/>
      <c r="D293" s="105"/>
      <c r="E293" s="73">
        <v>292</v>
      </c>
      <c r="F293" s="56" t="str">
        <f>IF('EXIST IP'!C293="","",IF('EXIST IP'!C293&lt;528,'EXIST IP'!C293,""))</f>
        <v/>
      </c>
      <c r="G293" s="60" t="str">
        <f t="shared" si="20"/>
        <v/>
      </c>
      <c r="H293" s="60" t="str">
        <f>IF(B293="","",'EXIST IP'!B293-anchor)</f>
        <v/>
      </c>
      <c r="I293" s="60" t="str">
        <f t="shared" si="21"/>
        <v/>
      </c>
      <c r="J293" s="78" t="str">
        <f t="shared" si="18"/>
        <v/>
      </c>
      <c r="K293" s="78" t="str">
        <f t="shared" si="19"/>
        <v/>
      </c>
      <c r="L293" s="105"/>
    </row>
    <row r="294" spans="1:12" x14ac:dyDescent="0.25">
      <c r="A294" s="105"/>
      <c r="B294" s="105"/>
      <c r="C294" s="105"/>
      <c r="D294" s="105"/>
      <c r="E294" s="73">
        <v>293</v>
      </c>
      <c r="F294" s="56" t="str">
        <f>IF('EXIST IP'!C294="","",IF('EXIST IP'!C294&lt;528,'EXIST IP'!C294,""))</f>
        <v/>
      </c>
      <c r="G294" s="60" t="str">
        <f t="shared" si="20"/>
        <v/>
      </c>
      <c r="H294" s="60" t="str">
        <f>IF(B294="","",'EXIST IP'!B294-anchor)</f>
        <v/>
      </c>
      <c r="I294" s="60" t="str">
        <f t="shared" si="21"/>
        <v/>
      </c>
      <c r="J294" s="78" t="str">
        <f t="shared" si="18"/>
        <v/>
      </c>
      <c r="K294" s="78" t="str">
        <f t="shared" si="19"/>
        <v/>
      </c>
      <c r="L294" s="105"/>
    </row>
    <row r="295" spans="1:12" x14ac:dyDescent="0.25">
      <c r="A295" s="105"/>
      <c r="B295" s="105"/>
      <c r="C295" s="105"/>
      <c r="D295" s="105"/>
      <c r="E295" s="73">
        <v>294</v>
      </c>
      <c r="F295" s="56" t="str">
        <f>IF('EXIST IP'!C295="","",IF('EXIST IP'!C295&lt;528,'EXIST IP'!C295,""))</f>
        <v/>
      </c>
      <c r="G295" s="60" t="str">
        <f t="shared" si="20"/>
        <v/>
      </c>
      <c r="H295" s="60" t="str">
        <f>IF(B295="","",'EXIST IP'!B295-anchor)</f>
        <v/>
      </c>
      <c r="I295" s="60" t="str">
        <f t="shared" si="21"/>
        <v/>
      </c>
      <c r="J295" s="78" t="str">
        <f t="shared" si="18"/>
        <v/>
      </c>
      <c r="K295" s="78" t="str">
        <f t="shared" si="19"/>
        <v/>
      </c>
      <c r="L295" s="105"/>
    </row>
    <row r="296" spans="1:12" x14ac:dyDescent="0.25">
      <c r="A296" s="105"/>
      <c r="B296" s="105"/>
      <c r="C296" s="105"/>
      <c r="D296" s="105"/>
      <c r="E296" s="73">
        <v>295</v>
      </c>
      <c r="F296" s="56" t="str">
        <f>IF('EXIST IP'!C296="","",IF('EXIST IP'!C296&lt;528,'EXIST IP'!C296,""))</f>
        <v/>
      </c>
      <c r="G296" s="60" t="str">
        <f t="shared" si="20"/>
        <v/>
      </c>
      <c r="H296" s="60" t="str">
        <f>IF(B296="","",'EXIST IP'!B296-anchor)</f>
        <v/>
      </c>
      <c r="I296" s="60" t="str">
        <f t="shared" si="21"/>
        <v/>
      </c>
      <c r="J296" s="78" t="str">
        <f t="shared" si="18"/>
        <v/>
      </c>
      <c r="K296" s="78" t="str">
        <f t="shared" si="19"/>
        <v/>
      </c>
      <c r="L296" s="105"/>
    </row>
    <row r="297" spans="1:12" x14ac:dyDescent="0.25">
      <c r="A297" s="105"/>
      <c r="B297" s="105"/>
      <c r="C297" s="105"/>
      <c r="D297" s="105"/>
      <c r="E297" s="73">
        <v>296</v>
      </c>
      <c r="F297" s="56" t="str">
        <f>IF('EXIST IP'!C297="","",IF('EXIST IP'!C297&lt;528,'EXIST IP'!C297,""))</f>
        <v/>
      </c>
      <c r="G297" s="60" t="str">
        <f t="shared" si="20"/>
        <v/>
      </c>
      <c r="H297" s="60" t="str">
        <f>IF(B297="","",'EXIST IP'!B297-anchor)</f>
        <v/>
      </c>
      <c r="I297" s="60" t="str">
        <f t="shared" si="21"/>
        <v/>
      </c>
      <c r="J297" s="78" t="str">
        <f t="shared" si="18"/>
        <v/>
      </c>
      <c r="K297" s="78" t="str">
        <f t="shared" si="19"/>
        <v/>
      </c>
      <c r="L297" s="105"/>
    </row>
    <row r="298" spans="1:12" x14ac:dyDescent="0.25">
      <c r="A298" s="105"/>
      <c r="B298" s="105"/>
      <c r="C298" s="105"/>
      <c r="D298" s="105"/>
      <c r="E298" s="73">
        <v>297</v>
      </c>
      <c r="F298" s="56" t="str">
        <f>IF('EXIST IP'!C298="","",IF('EXIST IP'!C298&lt;528,'EXIST IP'!C298,""))</f>
        <v/>
      </c>
      <c r="G298" s="60" t="str">
        <f t="shared" si="20"/>
        <v/>
      </c>
      <c r="H298" s="60" t="str">
        <f>IF(B298="","",'EXIST IP'!B298-anchor)</f>
        <v/>
      </c>
      <c r="I298" s="60" t="str">
        <f t="shared" si="21"/>
        <v/>
      </c>
      <c r="J298" s="78" t="str">
        <f t="shared" si="18"/>
        <v/>
      </c>
      <c r="K298" s="78" t="str">
        <f t="shared" si="19"/>
        <v/>
      </c>
      <c r="L298" s="105"/>
    </row>
    <row r="299" spans="1:12" x14ac:dyDescent="0.25">
      <c r="A299" s="105"/>
      <c r="B299" s="105"/>
      <c r="C299" s="105"/>
      <c r="D299" s="105"/>
      <c r="E299" s="73">
        <v>298</v>
      </c>
      <c r="F299" s="56" t="str">
        <f>IF('EXIST IP'!C299="","",IF('EXIST IP'!C299&lt;528,'EXIST IP'!C299,""))</f>
        <v/>
      </c>
      <c r="G299" s="60" t="str">
        <f t="shared" si="20"/>
        <v/>
      </c>
      <c r="H299" s="60" t="str">
        <f>IF(B299="","",'EXIST IP'!B299-anchor)</f>
        <v/>
      </c>
      <c r="I299" s="60" t="str">
        <f t="shared" si="21"/>
        <v/>
      </c>
      <c r="J299" s="78" t="str">
        <f t="shared" si="18"/>
        <v/>
      </c>
      <c r="K299" s="78" t="str">
        <f t="shared" si="19"/>
        <v/>
      </c>
      <c r="L299" s="105"/>
    </row>
    <row r="300" spans="1:12" x14ac:dyDescent="0.25">
      <c r="A300" s="105"/>
      <c r="B300" s="105"/>
      <c r="C300" s="105"/>
      <c r="D300" s="105"/>
      <c r="E300" s="73">
        <v>299</v>
      </c>
      <c r="F300" s="56" t="str">
        <f>IF('EXIST IP'!C300="","",IF('EXIST IP'!C300&lt;528,'EXIST IP'!C300,""))</f>
        <v/>
      </c>
      <c r="G300" s="60" t="str">
        <f t="shared" si="20"/>
        <v/>
      </c>
      <c r="H300" s="60" t="str">
        <f>IF(B300="","",'EXIST IP'!B300-anchor)</f>
        <v/>
      </c>
      <c r="I300" s="60" t="str">
        <f t="shared" si="21"/>
        <v/>
      </c>
      <c r="J300" s="78" t="str">
        <f t="shared" si="18"/>
        <v/>
      </c>
      <c r="K300" s="78" t="str">
        <f t="shared" si="19"/>
        <v/>
      </c>
      <c r="L300" s="105"/>
    </row>
    <row r="301" spans="1:12" x14ac:dyDescent="0.25">
      <c r="A301" s="105"/>
      <c r="B301" s="105"/>
      <c r="C301" s="105"/>
      <c r="D301" s="105"/>
      <c r="E301" s="73">
        <v>300</v>
      </c>
      <c r="F301" s="56" t="str">
        <f>IF('EXIST IP'!C301="","",IF('EXIST IP'!C301&lt;528,'EXIST IP'!C301,""))</f>
        <v/>
      </c>
      <c r="G301" s="60" t="str">
        <f t="shared" si="20"/>
        <v/>
      </c>
      <c r="H301" s="60" t="str">
        <f>IF(B301="","",'EXIST IP'!B301-anchor)</f>
        <v/>
      </c>
      <c r="I301" s="60" t="str">
        <f t="shared" si="21"/>
        <v/>
      </c>
      <c r="J301" s="78" t="str">
        <f t="shared" si="18"/>
        <v/>
      </c>
      <c r="K301" s="78" t="str">
        <f t="shared" si="19"/>
        <v/>
      </c>
      <c r="L301" s="105"/>
    </row>
    <row r="302" spans="1:12" x14ac:dyDescent="0.25">
      <c r="A302" s="105"/>
      <c r="B302" s="105"/>
      <c r="C302" s="105"/>
      <c r="D302" s="105"/>
      <c r="E302" s="73">
        <v>301</v>
      </c>
      <c r="F302" s="56" t="str">
        <f>IF('EXIST IP'!C302="","",IF('EXIST IP'!C302&lt;528,'EXIST IP'!C302,""))</f>
        <v/>
      </c>
      <c r="G302" s="60" t="str">
        <f t="shared" si="20"/>
        <v/>
      </c>
      <c r="H302" s="60" t="str">
        <f>IF(B302="","",'EXIST IP'!B302-anchor)</f>
        <v/>
      </c>
      <c r="I302" s="60" t="str">
        <f t="shared" si="21"/>
        <v/>
      </c>
      <c r="J302" s="78" t="str">
        <f t="shared" si="18"/>
        <v/>
      </c>
      <c r="K302" s="78" t="str">
        <f t="shared" si="19"/>
        <v/>
      </c>
      <c r="L302" s="105"/>
    </row>
    <row r="303" spans="1:12" x14ac:dyDescent="0.25">
      <c r="A303" s="105"/>
      <c r="B303" s="105"/>
      <c r="C303" s="105"/>
      <c r="D303" s="105"/>
      <c r="E303" s="73">
        <v>302</v>
      </c>
      <c r="F303" s="56" t="str">
        <f>IF('EXIST IP'!C303="","",IF('EXIST IP'!C303&lt;528,'EXIST IP'!C303,""))</f>
        <v/>
      </c>
      <c r="G303" s="60" t="str">
        <f t="shared" si="20"/>
        <v/>
      </c>
      <c r="H303" s="60" t="str">
        <f>IF(B303="","",'EXIST IP'!B303-anchor)</f>
        <v/>
      </c>
      <c r="I303" s="60" t="str">
        <f t="shared" si="21"/>
        <v/>
      </c>
      <c r="J303" s="78" t="str">
        <f t="shared" si="18"/>
        <v/>
      </c>
      <c r="K303" s="78" t="str">
        <f t="shared" si="19"/>
        <v/>
      </c>
      <c r="L303" s="105"/>
    </row>
    <row r="304" spans="1:12" x14ac:dyDescent="0.25">
      <c r="A304" s="105"/>
      <c r="B304" s="105"/>
      <c r="C304" s="105"/>
      <c r="D304" s="105"/>
      <c r="E304" s="73">
        <v>303</v>
      </c>
      <c r="F304" s="56" t="str">
        <f>IF('EXIST IP'!C304="","",IF('EXIST IP'!C304&lt;528,'EXIST IP'!C304,""))</f>
        <v/>
      </c>
      <c r="G304" s="60" t="str">
        <f t="shared" si="20"/>
        <v/>
      </c>
      <c r="H304" s="60" t="str">
        <f>IF(B304="","",'EXIST IP'!B304-anchor)</f>
        <v/>
      </c>
      <c r="I304" s="60" t="str">
        <f t="shared" si="21"/>
        <v/>
      </c>
      <c r="J304" s="78" t="str">
        <f t="shared" si="18"/>
        <v/>
      </c>
      <c r="K304" s="78" t="str">
        <f t="shared" si="19"/>
        <v/>
      </c>
      <c r="L304" s="105"/>
    </row>
    <row r="305" spans="1:12" x14ac:dyDescent="0.25">
      <c r="A305" s="105"/>
      <c r="B305" s="105"/>
      <c r="C305" s="105"/>
      <c r="D305" s="105"/>
      <c r="E305" s="73">
        <v>304</v>
      </c>
      <c r="F305" s="56" t="str">
        <f>IF('EXIST IP'!C305="","",IF('EXIST IP'!C305&lt;528,'EXIST IP'!C305,""))</f>
        <v/>
      </c>
      <c r="G305" s="60" t="str">
        <f t="shared" si="20"/>
        <v/>
      </c>
      <c r="H305" s="60" t="str">
        <f>IF(B305="","",'EXIST IP'!B305-anchor)</f>
        <v/>
      </c>
      <c r="I305" s="60" t="str">
        <f t="shared" si="21"/>
        <v/>
      </c>
      <c r="J305" s="78" t="str">
        <f t="shared" si="18"/>
        <v/>
      </c>
      <c r="K305" s="78" t="str">
        <f t="shared" si="19"/>
        <v/>
      </c>
      <c r="L305" s="105"/>
    </row>
    <row r="306" spans="1:12" x14ac:dyDescent="0.25">
      <c r="A306" s="105"/>
      <c r="B306" s="105"/>
      <c r="C306" s="105"/>
      <c r="D306" s="105"/>
      <c r="E306" s="73">
        <v>305</v>
      </c>
      <c r="F306" s="56" t="str">
        <f>IF('EXIST IP'!C306="","",IF('EXIST IP'!C306&lt;528,'EXIST IP'!C306,""))</f>
        <v/>
      </c>
      <c r="G306" s="60" t="str">
        <f t="shared" si="20"/>
        <v/>
      </c>
      <c r="H306" s="60" t="str">
        <f>IF(B306="","",'EXIST IP'!B306-anchor)</f>
        <v/>
      </c>
      <c r="I306" s="60" t="str">
        <f t="shared" si="21"/>
        <v/>
      </c>
      <c r="J306" s="78" t="str">
        <f t="shared" si="18"/>
        <v/>
      </c>
      <c r="K306" s="78" t="str">
        <f t="shared" si="19"/>
        <v/>
      </c>
      <c r="L306" s="105"/>
    </row>
    <row r="307" spans="1:12" x14ac:dyDescent="0.25">
      <c r="A307" s="105"/>
      <c r="B307" s="105"/>
      <c r="C307" s="105"/>
      <c r="D307" s="105"/>
      <c r="E307" s="73">
        <v>306</v>
      </c>
      <c r="F307" s="56" t="str">
        <f>IF('EXIST IP'!C307="","",IF('EXIST IP'!C307&lt;528,'EXIST IP'!C307,""))</f>
        <v/>
      </c>
      <c r="G307" s="60" t="str">
        <f t="shared" si="20"/>
        <v/>
      </c>
      <c r="H307" s="60" t="str">
        <f>IF(B307="","",'EXIST IP'!B307-anchor)</f>
        <v/>
      </c>
      <c r="I307" s="60" t="str">
        <f t="shared" si="21"/>
        <v/>
      </c>
      <c r="J307" s="78" t="str">
        <f t="shared" si="18"/>
        <v/>
      </c>
      <c r="K307" s="78" t="str">
        <f t="shared" si="19"/>
        <v/>
      </c>
      <c r="L307" s="105"/>
    </row>
    <row r="308" spans="1:12" x14ac:dyDescent="0.25">
      <c r="A308" s="105"/>
      <c r="B308" s="105"/>
      <c r="C308" s="105"/>
      <c r="D308" s="105"/>
      <c r="E308" s="73">
        <v>307</v>
      </c>
      <c r="F308" s="56" t="str">
        <f>IF('EXIST IP'!C308="","",IF('EXIST IP'!C308&lt;528,'EXIST IP'!C308,""))</f>
        <v/>
      </c>
      <c r="G308" s="60" t="str">
        <f t="shared" si="20"/>
        <v/>
      </c>
      <c r="H308" s="60" t="str">
        <f>IF(B308="","",'EXIST IP'!B308-anchor)</f>
        <v/>
      </c>
      <c r="I308" s="60" t="str">
        <f t="shared" si="21"/>
        <v/>
      </c>
      <c r="J308" s="78" t="str">
        <f t="shared" si="18"/>
        <v/>
      </c>
      <c r="K308" s="78" t="str">
        <f t="shared" si="19"/>
        <v/>
      </c>
      <c r="L308" s="105"/>
    </row>
    <row r="309" spans="1:12" x14ac:dyDescent="0.25">
      <c r="A309" s="105"/>
      <c r="B309" s="105"/>
      <c r="C309" s="105"/>
      <c r="D309" s="105"/>
      <c r="E309" s="73">
        <v>308</v>
      </c>
      <c r="F309" s="56" t="str">
        <f>IF('EXIST IP'!C309="","",IF('EXIST IP'!C309&lt;528,'EXIST IP'!C309,""))</f>
        <v/>
      </c>
      <c r="G309" s="60" t="str">
        <f t="shared" si="20"/>
        <v/>
      </c>
      <c r="H309" s="60" t="str">
        <f>IF(B309="","",'EXIST IP'!B309-anchor)</f>
        <v/>
      </c>
      <c r="I309" s="60" t="str">
        <f t="shared" si="21"/>
        <v/>
      </c>
      <c r="J309" s="78" t="str">
        <f t="shared" si="18"/>
        <v/>
      </c>
      <c r="K309" s="78" t="str">
        <f t="shared" si="19"/>
        <v/>
      </c>
      <c r="L309" s="105"/>
    </row>
    <row r="310" spans="1:12" x14ac:dyDescent="0.25">
      <c r="A310" s="105"/>
      <c r="B310" s="105"/>
      <c r="C310" s="105"/>
      <c r="D310" s="105"/>
      <c r="E310" s="73">
        <v>309</v>
      </c>
      <c r="F310" s="56" t="str">
        <f>IF('EXIST IP'!C310="","",IF('EXIST IP'!C310&lt;528,'EXIST IP'!C310,""))</f>
        <v/>
      </c>
      <c r="G310" s="60" t="str">
        <f t="shared" si="20"/>
        <v/>
      </c>
      <c r="H310" s="60" t="str">
        <f>IF(B310="","",'EXIST IP'!B310-anchor)</f>
        <v/>
      </c>
      <c r="I310" s="60" t="str">
        <f t="shared" si="21"/>
        <v/>
      </c>
      <c r="J310" s="78" t="str">
        <f t="shared" si="18"/>
        <v/>
      </c>
      <c r="K310" s="78" t="str">
        <f t="shared" si="19"/>
        <v/>
      </c>
      <c r="L310" s="105"/>
    </row>
    <row r="311" spans="1:12" x14ac:dyDescent="0.25">
      <c r="A311" s="105"/>
      <c r="B311" s="105"/>
      <c r="C311" s="105"/>
      <c r="D311" s="105"/>
      <c r="E311" s="73">
        <v>310</v>
      </c>
      <c r="F311" s="56" t="str">
        <f>IF('EXIST IP'!C311="","",IF('EXIST IP'!C311&lt;528,'EXIST IP'!C311,""))</f>
        <v/>
      </c>
      <c r="G311" s="60" t="str">
        <f t="shared" si="20"/>
        <v/>
      </c>
      <c r="H311" s="60" t="str">
        <f>IF(B311="","",'EXIST IP'!B311-anchor)</f>
        <v/>
      </c>
      <c r="I311" s="60" t="str">
        <f t="shared" si="21"/>
        <v/>
      </c>
      <c r="J311" s="78" t="str">
        <f t="shared" si="18"/>
        <v/>
      </c>
      <c r="K311" s="78" t="str">
        <f t="shared" si="19"/>
        <v/>
      </c>
      <c r="L311" s="105"/>
    </row>
    <row r="312" spans="1:12" x14ac:dyDescent="0.25">
      <c r="A312" s="105"/>
      <c r="B312" s="105"/>
      <c r="C312" s="105"/>
      <c r="D312" s="105"/>
      <c r="E312" s="73">
        <v>311</v>
      </c>
      <c r="F312" s="56" t="str">
        <f>IF('EXIST IP'!C312="","",IF('EXIST IP'!C312&lt;528,'EXIST IP'!C312,""))</f>
        <v/>
      </c>
      <c r="G312" s="60" t="str">
        <f t="shared" si="20"/>
        <v/>
      </c>
      <c r="H312" s="60" t="str">
        <f>IF(B312="","",'EXIST IP'!B312-anchor)</f>
        <v/>
      </c>
      <c r="I312" s="60" t="str">
        <f t="shared" si="21"/>
        <v/>
      </c>
      <c r="J312" s="78" t="str">
        <f t="shared" si="18"/>
        <v/>
      </c>
      <c r="K312" s="78" t="str">
        <f t="shared" si="19"/>
        <v/>
      </c>
      <c r="L312" s="105"/>
    </row>
    <row r="313" spans="1:12" x14ac:dyDescent="0.25">
      <c r="A313" s="105"/>
      <c r="B313" s="105"/>
      <c r="C313" s="105"/>
      <c r="D313" s="105"/>
      <c r="E313" s="73">
        <v>312</v>
      </c>
      <c r="F313" s="56" t="str">
        <f>IF('EXIST IP'!C313="","",IF('EXIST IP'!C313&lt;528,'EXIST IP'!C313,""))</f>
        <v/>
      </c>
      <c r="G313" s="60" t="str">
        <f t="shared" si="20"/>
        <v/>
      </c>
      <c r="H313" s="60" t="str">
        <f>IF(B313="","",'EXIST IP'!B313-anchor)</f>
        <v/>
      </c>
      <c r="I313" s="60" t="str">
        <f t="shared" si="21"/>
        <v/>
      </c>
      <c r="J313" s="78" t="str">
        <f t="shared" si="18"/>
        <v/>
      </c>
      <c r="K313" s="78" t="str">
        <f t="shared" si="19"/>
        <v/>
      </c>
      <c r="L313" s="105"/>
    </row>
    <row r="314" spans="1:12" x14ac:dyDescent="0.25">
      <c r="A314" s="105"/>
      <c r="B314" s="105"/>
      <c r="C314" s="105"/>
      <c r="D314" s="105"/>
      <c r="E314" s="73">
        <v>313</v>
      </c>
      <c r="F314" s="56" t="str">
        <f>IF('EXIST IP'!C314="","",IF('EXIST IP'!C314&lt;528,'EXIST IP'!C314,""))</f>
        <v/>
      </c>
      <c r="G314" s="60" t="str">
        <f t="shared" si="20"/>
        <v/>
      </c>
      <c r="H314" s="60" t="str">
        <f>IF(B314="","",'EXIST IP'!B314-anchor)</f>
        <v/>
      </c>
      <c r="I314" s="60" t="str">
        <f t="shared" si="21"/>
        <v/>
      </c>
      <c r="J314" s="78" t="str">
        <f t="shared" si="18"/>
        <v/>
      </c>
      <c r="K314" s="78" t="str">
        <f t="shared" si="19"/>
        <v/>
      </c>
      <c r="L314" s="105"/>
    </row>
    <row r="315" spans="1:12" x14ac:dyDescent="0.25">
      <c r="A315" s="105"/>
      <c r="B315" s="105"/>
      <c r="C315" s="105"/>
      <c r="D315" s="105"/>
      <c r="E315" s="73">
        <v>314</v>
      </c>
      <c r="F315" s="56" t="str">
        <f>IF('EXIST IP'!C315="","",IF('EXIST IP'!C315&lt;528,'EXIST IP'!C315,""))</f>
        <v/>
      </c>
      <c r="G315" s="60" t="str">
        <f t="shared" si="20"/>
        <v/>
      </c>
      <c r="H315" s="60" t="str">
        <f>IF(B315="","",'EXIST IP'!B315-anchor)</f>
        <v/>
      </c>
      <c r="I315" s="60" t="str">
        <f t="shared" si="21"/>
        <v/>
      </c>
      <c r="J315" s="78" t="str">
        <f t="shared" si="18"/>
        <v/>
      </c>
      <c r="K315" s="78" t="str">
        <f t="shared" si="19"/>
        <v/>
      </c>
      <c r="L315" s="105"/>
    </row>
    <row r="316" spans="1:12" x14ac:dyDescent="0.25">
      <c r="A316" s="105"/>
      <c r="B316" s="105"/>
      <c r="C316" s="105"/>
      <c r="D316" s="105"/>
      <c r="E316" s="73">
        <v>315</v>
      </c>
      <c r="F316" s="56" t="str">
        <f>IF('EXIST IP'!C316="","",IF('EXIST IP'!C316&lt;528,'EXIST IP'!C316,""))</f>
        <v/>
      </c>
      <c r="G316" s="60" t="str">
        <f t="shared" si="20"/>
        <v/>
      </c>
      <c r="H316" s="60" t="str">
        <f>IF(B316="","",'EXIST IP'!B316-anchor)</f>
        <v/>
      </c>
      <c r="I316" s="60" t="str">
        <f t="shared" si="21"/>
        <v/>
      </c>
      <c r="J316" s="78" t="str">
        <f t="shared" si="18"/>
        <v/>
      </c>
      <c r="K316" s="78" t="str">
        <f t="shared" si="19"/>
        <v/>
      </c>
      <c r="L316" s="105"/>
    </row>
    <row r="317" spans="1:12" x14ac:dyDescent="0.25">
      <c r="A317" s="105"/>
      <c r="B317" s="105"/>
      <c r="C317" s="105"/>
      <c r="D317" s="105"/>
      <c r="E317" s="73">
        <v>316</v>
      </c>
      <c r="F317" s="56" t="str">
        <f>IF('EXIST IP'!C317="","",IF('EXIST IP'!C317&lt;528,'EXIST IP'!C317,""))</f>
        <v/>
      </c>
      <c r="G317" s="60" t="str">
        <f t="shared" si="20"/>
        <v/>
      </c>
      <c r="H317" s="60" t="str">
        <f>IF(B317="","",'EXIST IP'!B317-anchor)</f>
        <v/>
      </c>
      <c r="I317" s="60" t="str">
        <f t="shared" si="21"/>
        <v/>
      </c>
      <c r="J317" s="78" t="str">
        <f t="shared" si="18"/>
        <v/>
      </c>
      <c r="K317" s="78" t="str">
        <f t="shared" si="19"/>
        <v/>
      </c>
      <c r="L317" s="105"/>
    </row>
    <row r="318" spans="1:12" x14ac:dyDescent="0.25">
      <c r="A318" s="105"/>
      <c r="B318" s="105"/>
      <c r="C318" s="105"/>
      <c r="D318" s="105"/>
      <c r="E318" s="73">
        <v>317</v>
      </c>
      <c r="F318" s="56" t="str">
        <f>IF('EXIST IP'!C318="","",IF('EXIST IP'!C318&lt;528,'EXIST IP'!C318,""))</f>
        <v/>
      </c>
      <c r="G318" s="60" t="str">
        <f t="shared" si="20"/>
        <v/>
      </c>
      <c r="H318" s="60" t="str">
        <f>IF(B318="","",'EXIST IP'!B318-anchor)</f>
        <v/>
      </c>
      <c r="I318" s="60" t="str">
        <f t="shared" si="21"/>
        <v/>
      </c>
      <c r="J318" s="78" t="str">
        <f t="shared" si="18"/>
        <v/>
      </c>
      <c r="K318" s="78" t="str">
        <f t="shared" si="19"/>
        <v/>
      </c>
      <c r="L318" s="105"/>
    </row>
    <row r="319" spans="1:12" x14ac:dyDescent="0.25">
      <c r="A319" s="105"/>
      <c r="B319" s="105"/>
      <c r="C319" s="105"/>
      <c r="D319" s="105"/>
      <c r="E319" s="73">
        <v>318</v>
      </c>
      <c r="F319" s="56" t="str">
        <f>IF('EXIST IP'!C319="","",IF('EXIST IP'!C319&lt;528,'EXIST IP'!C319,""))</f>
        <v/>
      </c>
      <c r="G319" s="60" t="str">
        <f t="shared" si="20"/>
        <v/>
      </c>
      <c r="H319" s="60" t="str">
        <f>IF(B319="","",'EXIST IP'!B319-anchor)</f>
        <v/>
      </c>
      <c r="I319" s="60" t="str">
        <f t="shared" si="21"/>
        <v/>
      </c>
      <c r="J319" s="78" t="str">
        <f t="shared" si="18"/>
        <v/>
      </c>
      <c r="K319" s="78" t="str">
        <f t="shared" si="19"/>
        <v/>
      </c>
      <c r="L319" s="105"/>
    </row>
    <row r="320" spans="1:12" x14ac:dyDescent="0.25">
      <c r="A320" s="105"/>
      <c r="B320" s="105"/>
      <c r="C320" s="105"/>
      <c r="D320" s="105"/>
      <c r="E320" s="73">
        <v>319</v>
      </c>
      <c r="F320" s="56" t="str">
        <f>IF('EXIST IP'!C320="","",IF('EXIST IP'!C320&lt;528,'EXIST IP'!C320,""))</f>
        <v/>
      </c>
      <c r="G320" s="60" t="str">
        <f t="shared" si="20"/>
        <v/>
      </c>
      <c r="H320" s="60" t="str">
        <f>IF(B320="","",'EXIST IP'!B320-anchor)</f>
        <v/>
      </c>
      <c r="I320" s="60" t="str">
        <f t="shared" si="21"/>
        <v/>
      </c>
      <c r="J320" s="78" t="str">
        <f t="shared" si="18"/>
        <v/>
      </c>
      <c r="K320" s="78" t="str">
        <f t="shared" si="19"/>
        <v/>
      </c>
      <c r="L320" s="105"/>
    </row>
    <row r="321" spans="1:12" x14ac:dyDescent="0.25">
      <c r="A321" s="105"/>
      <c r="B321" s="105"/>
      <c r="C321" s="105"/>
      <c r="D321" s="105"/>
      <c r="E321" s="73">
        <v>320</v>
      </c>
      <c r="F321" s="56" t="str">
        <f>IF('EXIST IP'!C321="","",IF('EXIST IP'!C321&lt;528,'EXIST IP'!C321,""))</f>
        <v/>
      </c>
      <c r="G321" s="60" t="str">
        <f t="shared" si="20"/>
        <v/>
      </c>
      <c r="H321" s="60" t="str">
        <f>IF(B321="","",'EXIST IP'!B321-anchor)</f>
        <v/>
      </c>
      <c r="I321" s="60" t="str">
        <f t="shared" si="21"/>
        <v/>
      </c>
      <c r="J321" s="78" t="str">
        <f t="shared" si="18"/>
        <v/>
      </c>
      <c r="K321" s="78" t="str">
        <f t="shared" si="19"/>
        <v/>
      </c>
      <c r="L321" s="105"/>
    </row>
    <row r="322" spans="1:12" x14ac:dyDescent="0.25">
      <c r="A322" s="105"/>
      <c r="B322" s="105"/>
      <c r="C322" s="105"/>
      <c r="D322" s="105"/>
      <c r="E322" s="73">
        <v>321</v>
      </c>
      <c r="F322" s="56" t="str">
        <f>IF('EXIST IP'!C322="","",IF('EXIST IP'!C322&lt;528,'EXIST IP'!C322,""))</f>
        <v/>
      </c>
      <c r="G322" s="60" t="str">
        <f t="shared" si="20"/>
        <v/>
      </c>
      <c r="H322" s="60" t="str">
        <f>IF(B322="","",'EXIST IP'!B322-anchor)</f>
        <v/>
      </c>
      <c r="I322" s="60" t="str">
        <f t="shared" si="21"/>
        <v/>
      </c>
      <c r="J322" s="78" t="str">
        <f t="shared" si="18"/>
        <v/>
      </c>
      <c r="K322" s="78" t="str">
        <f t="shared" si="19"/>
        <v/>
      </c>
      <c r="L322" s="105"/>
    </row>
    <row r="323" spans="1:12" x14ac:dyDescent="0.25">
      <c r="A323" s="105"/>
      <c r="B323" s="105"/>
      <c r="C323" s="105"/>
      <c r="D323" s="105"/>
      <c r="E323" s="73">
        <v>322</v>
      </c>
      <c r="F323" s="56" t="str">
        <f>IF('EXIST IP'!C323="","",IF('EXIST IP'!C323&lt;528,'EXIST IP'!C323,""))</f>
        <v/>
      </c>
      <c r="G323" s="60" t="str">
        <f t="shared" si="20"/>
        <v/>
      </c>
      <c r="H323" s="60" t="str">
        <f>IF(B323="","",'EXIST IP'!B323-anchor)</f>
        <v/>
      </c>
      <c r="I323" s="60" t="str">
        <f t="shared" si="21"/>
        <v/>
      </c>
      <c r="J323" s="78" t="str">
        <f t="shared" ref="J323:J386" si="22">IF(B323="","",IF(H323&lt;5280,20,IF(H323&gt;13200,50,ROUND(20+30*(H323-5280)/(13200-5280),0))))</f>
        <v/>
      </c>
      <c r="K323" s="78" t="str">
        <f t="shared" ref="K323:K386" si="23">IF(AND(I323="",J323=""),"",IF(I323&gt;J323,"this segment misaligned",""))</f>
        <v/>
      </c>
      <c r="L323" s="105"/>
    </row>
    <row r="324" spans="1:12" x14ac:dyDescent="0.25">
      <c r="A324" s="105"/>
      <c r="B324" s="105"/>
      <c r="C324" s="105"/>
      <c r="D324" s="105"/>
      <c r="E324" s="73">
        <v>323</v>
      </c>
      <c r="F324" s="56" t="str">
        <f>IF('EXIST IP'!C324="","",IF('EXIST IP'!C324&lt;528,'EXIST IP'!C324,""))</f>
        <v/>
      </c>
      <c r="G324" s="60" t="str">
        <f t="shared" si="20"/>
        <v/>
      </c>
      <c r="H324" s="60" t="str">
        <f>IF(B324="","",'EXIST IP'!B324-anchor)</f>
        <v/>
      </c>
      <c r="I324" s="60" t="str">
        <f t="shared" si="21"/>
        <v/>
      </c>
      <c r="J324" s="78" t="str">
        <f t="shared" si="22"/>
        <v/>
      </c>
      <c r="K324" s="78" t="str">
        <f t="shared" si="23"/>
        <v/>
      </c>
      <c r="L324" s="105"/>
    </row>
    <row r="325" spans="1:12" x14ac:dyDescent="0.25">
      <c r="A325" s="105"/>
      <c r="B325" s="105"/>
      <c r="C325" s="105"/>
      <c r="D325" s="105"/>
      <c r="E325" s="73">
        <v>324</v>
      </c>
      <c r="F325" s="56" t="str">
        <f>IF('EXIST IP'!C325="","",IF('EXIST IP'!C325&lt;528,'EXIST IP'!C325,""))</f>
        <v/>
      </c>
      <c r="G325" s="60" t="str">
        <f t="shared" si="20"/>
        <v/>
      </c>
      <c r="H325" s="60" t="str">
        <f>IF(B325="","",'EXIST IP'!B325-anchor)</f>
        <v/>
      </c>
      <c r="I325" s="60" t="str">
        <f t="shared" si="21"/>
        <v/>
      </c>
      <c r="J325" s="78" t="str">
        <f t="shared" si="22"/>
        <v/>
      </c>
      <c r="K325" s="78" t="str">
        <f t="shared" si="23"/>
        <v/>
      </c>
      <c r="L325" s="105"/>
    </row>
    <row r="326" spans="1:12" x14ac:dyDescent="0.25">
      <c r="A326" s="105"/>
      <c r="B326" s="105"/>
      <c r="C326" s="105"/>
      <c r="D326" s="105"/>
      <c r="E326" s="73">
        <v>325</v>
      </c>
      <c r="F326" s="56" t="str">
        <f>IF('EXIST IP'!C326="","",IF('EXIST IP'!C326&lt;528,'EXIST IP'!C326,""))</f>
        <v/>
      </c>
      <c r="G326" s="60" t="str">
        <f t="shared" ref="G326:G389" si="24">IF(B326="","",B326-anchor)</f>
        <v/>
      </c>
      <c r="H326" s="60" t="str">
        <f>IF(B326="","",'EXIST IP'!B326-anchor)</f>
        <v/>
      </c>
      <c r="I326" s="60" t="str">
        <f t="shared" ref="I326:I389" si="25">IF(B326="","",ABS(G326-H326))</f>
        <v/>
      </c>
      <c r="J326" s="78" t="str">
        <f t="shared" si="22"/>
        <v/>
      </c>
      <c r="K326" s="78" t="str">
        <f t="shared" si="23"/>
        <v/>
      </c>
      <c r="L326" s="105"/>
    </row>
    <row r="327" spans="1:12" x14ac:dyDescent="0.25">
      <c r="A327" s="105"/>
      <c r="B327" s="105"/>
      <c r="C327" s="105"/>
      <c r="D327" s="105"/>
      <c r="E327" s="73">
        <v>326</v>
      </c>
      <c r="F327" s="56" t="str">
        <f>IF('EXIST IP'!C327="","",IF('EXIST IP'!C327&lt;528,'EXIST IP'!C327,""))</f>
        <v/>
      </c>
      <c r="G327" s="60" t="str">
        <f t="shared" si="24"/>
        <v/>
      </c>
      <c r="H327" s="60" t="str">
        <f>IF(B327="","",'EXIST IP'!B327-anchor)</f>
        <v/>
      </c>
      <c r="I327" s="60" t="str">
        <f t="shared" si="25"/>
        <v/>
      </c>
      <c r="J327" s="78" t="str">
        <f t="shared" si="22"/>
        <v/>
      </c>
      <c r="K327" s="78" t="str">
        <f t="shared" si="23"/>
        <v/>
      </c>
      <c r="L327" s="105"/>
    </row>
    <row r="328" spans="1:12" x14ac:dyDescent="0.25">
      <c r="A328" s="105"/>
      <c r="B328" s="105"/>
      <c r="C328" s="105"/>
      <c r="D328" s="105"/>
      <c r="E328" s="73">
        <v>327</v>
      </c>
      <c r="F328" s="56" t="str">
        <f>IF('EXIST IP'!C328="","",IF('EXIST IP'!C328&lt;528,'EXIST IP'!C328,""))</f>
        <v/>
      </c>
      <c r="G328" s="60" t="str">
        <f t="shared" si="24"/>
        <v/>
      </c>
      <c r="H328" s="60" t="str">
        <f>IF(B328="","",'EXIST IP'!B328-anchor)</f>
        <v/>
      </c>
      <c r="I328" s="60" t="str">
        <f t="shared" si="25"/>
        <v/>
      </c>
      <c r="J328" s="78" t="str">
        <f t="shared" si="22"/>
        <v/>
      </c>
      <c r="K328" s="78" t="str">
        <f t="shared" si="23"/>
        <v/>
      </c>
      <c r="L328" s="105"/>
    </row>
    <row r="329" spans="1:12" x14ac:dyDescent="0.25">
      <c r="A329" s="105"/>
      <c r="B329" s="105"/>
      <c r="C329" s="105"/>
      <c r="D329" s="105"/>
      <c r="E329" s="73">
        <v>328</v>
      </c>
      <c r="F329" s="56" t="str">
        <f>IF('EXIST IP'!C329="","",IF('EXIST IP'!C329&lt;528,'EXIST IP'!C329,""))</f>
        <v/>
      </c>
      <c r="G329" s="60" t="str">
        <f t="shared" si="24"/>
        <v/>
      </c>
      <c r="H329" s="60" t="str">
        <f>IF(B329="","",'EXIST IP'!B329-anchor)</f>
        <v/>
      </c>
      <c r="I329" s="60" t="str">
        <f t="shared" si="25"/>
        <v/>
      </c>
      <c r="J329" s="78" t="str">
        <f t="shared" si="22"/>
        <v/>
      </c>
      <c r="K329" s="78" t="str">
        <f t="shared" si="23"/>
        <v/>
      </c>
      <c r="L329" s="105"/>
    </row>
    <row r="330" spans="1:12" x14ac:dyDescent="0.25">
      <c r="A330" s="105"/>
      <c r="B330" s="105"/>
      <c r="C330" s="105"/>
      <c r="D330" s="105"/>
      <c r="E330" s="73">
        <v>329</v>
      </c>
      <c r="F330" s="56" t="str">
        <f>IF('EXIST IP'!C330="","",IF('EXIST IP'!C330&lt;528,'EXIST IP'!C330,""))</f>
        <v/>
      </c>
      <c r="G330" s="60" t="str">
        <f t="shared" si="24"/>
        <v/>
      </c>
      <c r="H330" s="60" t="str">
        <f>IF(B330="","",'EXIST IP'!B330-anchor)</f>
        <v/>
      </c>
      <c r="I330" s="60" t="str">
        <f t="shared" si="25"/>
        <v/>
      </c>
      <c r="J330" s="78" t="str">
        <f t="shared" si="22"/>
        <v/>
      </c>
      <c r="K330" s="78" t="str">
        <f t="shared" si="23"/>
        <v/>
      </c>
      <c r="L330" s="105"/>
    </row>
    <row r="331" spans="1:12" x14ac:dyDescent="0.25">
      <c r="A331" s="105"/>
      <c r="B331" s="105"/>
      <c r="C331" s="105"/>
      <c r="D331" s="105"/>
      <c r="E331" s="73">
        <v>330</v>
      </c>
      <c r="F331" s="56" t="str">
        <f>IF('EXIST IP'!C331="","",IF('EXIST IP'!C331&lt;528,'EXIST IP'!C331,""))</f>
        <v/>
      </c>
      <c r="G331" s="60" t="str">
        <f t="shared" si="24"/>
        <v/>
      </c>
      <c r="H331" s="60" t="str">
        <f>IF(B331="","",'EXIST IP'!B331-anchor)</f>
        <v/>
      </c>
      <c r="I331" s="60" t="str">
        <f t="shared" si="25"/>
        <v/>
      </c>
      <c r="J331" s="78" t="str">
        <f t="shared" si="22"/>
        <v/>
      </c>
      <c r="K331" s="78" t="str">
        <f t="shared" si="23"/>
        <v/>
      </c>
      <c r="L331" s="105"/>
    </row>
    <row r="332" spans="1:12" x14ac:dyDescent="0.25">
      <c r="A332" s="105"/>
      <c r="B332" s="105"/>
      <c r="C332" s="105"/>
      <c r="D332" s="105"/>
      <c r="E332" s="73">
        <v>331</v>
      </c>
      <c r="F332" s="56" t="str">
        <f>IF('EXIST IP'!C332="","",IF('EXIST IP'!C332&lt;528,'EXIST IP'!C332,""))</f>
        <v/>
      </c>
      <c r="G332" s="60" t="str">
        <f t="shared" si="24"/>
        <v/>
      </c>
      <c r="H332" s="60" t="str">
        <f>IF(B332="","",'EXIST IP'!B332-anchor)</f>
        <v/>
      </c>
      <c r="I332" s="60" t="str">
        <f t="shared" si="25"/>
        <v/>
      </c>
      <c r="J332" s="78" t="str">
        <f t="shared" si="22"/>
        <v/>
      </c>
      <c r="K332" s="78" t="str">
        <f t="shared" si="23"/>
        <v/>
      </c>
      <c r="L332" s="105"/>
    </row>
    <row r="333" spans="1:12" x14ac:dyDescent="0.25">
      <c r="A333" s="105"/>
      <c r="B333" s="105"/>
      <c r="C333" s="105"/>
      <c r="D333" s="105"/>
      <c r="E333" s="73">
        <v>332</v>
      </c>
      <c r="F333" s="56" t="str">
        <f>IF('EXIST IP'!C333="","",IF('EXIST IP'!C333&lt;528,'EXIST IP'!C333,""))</f>
        <v/>
      </c>
      <c r="G333" s="60" t="str">
        <f t="shared" si="24"/>
        <v/>
      </c>
      <c r="H333" s="60" t="str">
        <f>IF(B333="","",'EXIST IP'!B333-anchor)</f>
        <v/>
      </c>
      <c r="I333" s="60" t="str">
        <f t="shared" si="25"/>
        <v/>
      </c>
      <c r="J333" s="78" t="str">
        <f t="shared" si="22"/>
        <v/>
      </c>
      <c r="K333" s="78" t="str">
        <f t="shared" si="23"/>
        <v/>
      </c>
      <c r="L333" s="105"/>
    </row>
    <row r="334" spans="1:12" x14ac:dyDescent="0.25">
      <c r="A334" s="105"/>
      <c r="B334" s="105"/>
      <c r="C334" s="105"/>
      <c r="D334" s="105"/>
      <c r="E334" s="73">
        <v>333</v>
      </c>
      <c r="F334" s="56" t="str">
        <f>IF('EXIST IP'!C334="","",IF('EXIST IP'!C334&lt;528,'EXIST IP'!C334,""))</f>
        <v/>
      </c>
      <c r="G334" s="60" t="str">
        <f t="shared" si="24"/>
        <v/>
      </c>
      <c r="H334" s="60" t="str">
        <f>IF(B334="","",'EXIST IP'!B334-anchor)</f>
        <v/>
      </c>
      <c r="I334" s="60" t="str">
        <f t="shared" si="25"/>
        <v/>
      </c>
      <c r="J334" s="78" t="str">
        <f t="shared" si="22"/>
        <v/>
      </c>
      <c r="K334" s="78" t="str">
        <f t="shared" si="23"/>
        <v/>
      </c>
      <c r="L334" s="105"/>
    </row>
    <row r="335" spans="1:12" x14ac:dyDescent="0.25">
      <c r="A335" s="105"/>
      <c r="B335" s="105"/>
      <c r="C335" s="105"/>
      <c r="D335" s="105"/>
      <c r="E335" s="73">
        <v>334</v>
      </c>
      <c r="F335" s="56" t="str">
        <f>IF('EXIST IP'!C335="","",IF('EXIST IP'!C335&lt;528,'EXIST IP'!C335,""))</f>
        <v/>
      </c>
      <c r="G335" s="60" t="str">
        <f t="shared" si="24"/>
        <v/>
      </c>
      <c r="H335" s="60" t="str">
        <f>IF(B335="","",'EXIST IP'!B335-anchor)</f>
        <v/>
      </c>
      <c r="I335" s="60" t="str">
        <f t="shared" si="25"/>
        <v/>
      </c>
      <c r="J335" s="78" t="str">
        <f t="shared" si="22"/>
        <v/>
      </c>
      <c r="K335" s="78" t="str">
        <f t="shared" si="23"/>
        <v/>
      </c>
      <c r="L335" s="105"/>
    </row>
    <row r="336" spans="1:12" x14ac:dyDescent="0.25">
      <c r="A336" s="105"/>
      <c r="B336" s="105"/>
      <c r="C336" s="105"/>
      <c r="D336" s="105"/>
      <c r="E336" s="73">
        <v>335</v>
      </c>
      <c r="F336" s="56" t="str">
        <f>IF('EXIST IP'!C336="","",IF('EXIST IP'!C336&lt;528,'EXIST IP'!C336,""))</f>
        <v/>
      </c>
      <c r="G336" s="60" t="str">
        <f t="shared" si="24"/>
        <v/>
      </c>
      <c r="H336" s="60" t="str">
        <f>IF(B336="","",'EXIST IP'!B336-anchor)</f>
        <v/>
      </c>
      <c r="I336" s="60" t="str">
        <f t="shared" si="25"/>
        <v/>
      </c>
      <c r="J336" s="78" t="str">
        <f t="shared" si="22"/>
        <v/>
      </c>
      <c r="K336" s="78" t="str">
        <f t="shared" si="23"/>
        <v/>
      </c>
      <c r="L336" s="105"/>
    </row>
    <row r="337" spans="1:12" x14ac:dyDescent="0.25">
      <c r="A337" s="105"/>
      <c r="B337" s="105"/>
      <c r="C337" s="105"/>
      <c r="D337" s="105"/>
      <c r="E337" s="73">
        <v>336</v>
      </c>
      <c r="F337" s="56" t="str">
        <f>IF('EXIST IP'!C337="","",IF('EXIST IP'!C337&lt;528,'EXIST IP'!C337,""))</f>
        <v/>
      </c>
      <c r="G337" s="60" t="str">
        <f t="shared" si="24"/>
        <v/>
      </c>
      <c r="H337" s="60" t="str">
        <f>IF(B337="","",'EXIST IP'!B337-anchor)</f>
        <v/>
      </c>
      <c r="I337" s="60" t="str">
        <f t="shared" si="25"/>
        <v/>
      </c>
      <c r="J337" s="78" t="str">
        <f t="shared" si="22"/>
        <v/>
      </c>
      <c r="K337" s="78" t="str">
        <f t="shared" si="23"/>
        <v/>
      </c>
      <c r="L337" s="105"/>
    </row>
    <row r="338" spans="1:12" x14ac:dyDescent="0.25">
      <c r="A338" s="105"/>
      <c r="B338" s="105"/>
      <c r="C338" s="105"/>
      <c r="D338" s="105"/>
      <c r="E338" s="73">
        <v>337</v>
      </c>
      <c r="F338" s="56" t="str">
        <f>IF('EXIST IP'!C338="","",IF('EXIST IP'!C338&lt;528,'EXIST IP'!C338,""))</f>
        <v/>
      </c>
      <c r="G338" s="60" t="str">
        <f t="shared" si="24"/>
        <v/>
      </c>
      <c r="H338" s="60" t="str">
        <f>IF(B338="","",'EXIST IP'!B338-anchor)</f>
        <v/>
      </c>
      <c r="I338" s="60" t="str">
        <f t="shared" si="25"/>
        <v/>
      </c>
      <c r="J338" s="78" t="str">
        <f t="shared" si="22"/>
        <v/>
      </c>
      <c r="K338" s="78" t="str">
        <f t="shared" si="23"/>
        <v/>
      </c>
      <c r="L338" s="105"/>
    </row>
    <row r="339" spans="1:12" x14ac:dyDescent="0.25">
      <c r="A339" s="105"/>
      <c r="B339" s="105"/>
      <c r="C339" s="105"/>
      <c r="D339" s="105"/>
      <c r="E339" s="73">
        <v>338</v>
      </c>
      <c r="F339" s="56" t="str">
        <f>IF('EXIST IP'!C339="","",IF('EXIST IP'!C339&lt;528,'EXIST IP'!C339,""))</f>
        <v/>
      </c>
      <c r="G339" s="60" t="str">
        <f t="shared" si="24"/>
        <v/>
      </c>
      <c r="H339" s="60" t="str">
        <f>IF(B339="","",'EXIST IP'!B339-anchor)</f>
        <v/>
      </c>
      <c r="I339" s="60" t="str">
        <f t="shared" si="25"/>
        <v/>
      </c>
      <c r="J339" s="78" t="str">
        <f t="shared" si="22"/>
        <v/>
      </c>
      <c r="K339" s="78" t="str">
        <f t="shared" si="23"/>
        <v/>
      </c>
      <c r="L339" s="105"/>
    </row>
    <row r="340" spans="1:12" x14ac:dyDescent="0.25">
      <c r="A340" s="105"/>
      <c r="B340" s="105"/>
      <c r="C340" s="105"/>
      <c r="D340" s="105"/>
      <c r="E340" s="73">
        <v>339</v>
      </c>
      <c r="F340" s="56" t="str">
        <f>IF('EXIST IP'!C340="","",IF('EXIST IP'!C340&lt;528,'EXIST IP'!C340,""))</f>
        <v/>
      </c>
      <c r="G340" s="60" t="str">
        <f t="shared" si="24"/>
        <v/>
      </c>
      <c r="H340" s="60" t="str">
        <f>IF(B340="","",'EXIST IP'!B340-anchor)</f>
        <v/>
      </c>
      <c r="I340" s="60" t="str">
        <f t="shared" si="25"/>
        <v/>
      </c>
      <c r="J340" s="78" t="str">
        <f t="shared" si="22"/>
        <v/>
      </c>
      <c r="K340" s="78" t="str">
        <f t="shared" si="23"/>
        <v/>
      </c>
      <c r="L340" s="105"/>
    </row>
    <row r="341" spans="1:12" x14ac:dyDescent="0.25">
      <c r="A341" s="105"/>
      <c r="B341" s="105"/>
      <c r="C341" s="105"/>
      <c r="D341" s="105"/>
      <c r="E341" s="73">
        <v>340</v>
      </c>
      <c r="F341" s="56" t="str">
        <f>IF('EXIST IP'!C341="","",IF('EXIST IP'!C341&lt;528,'EXIST IP'!C341,""))</f>
        <v/>
      </c>
      <c r="G341" s="60" t="str">
        <f t="shared" si="24"/>
        <v/>
      </c>
      <c r="H341" s="60" t="str">
        <f>IF(B341="","",'EXIST IP'!B341-anchor)</f>
        <v/>
      </c>
      <c r="I341" s="60" t="str">
        <f t="shared" si="25"/>
        <v/>
      </c>
      <c r="J341" s="78" t="str">
        <f t="shared" si="22"/>
        <v/>
      </c>
      <c r="K341" s="78" t="str">
        <f t="shared" si="23"/>
        <v/>
      </c>
      <c r="L341" s="105"/>
    </row>
    <row r="342" spans="1:12" x14ac:dyDescent="0.25">
      <c r="A342" s="105"/>
      <c r="B342" s="105"/>
      <c r="C342" s="105"/>
      <c r="D342" s="105"/>
      <c r="E342" s="73">
        <v>341</v>
      </c>
      <c r="F342" s="56" t="str">
        <f>IF('EXIST IP'!C342="","",IF('EXIST IP'!C342&lt;528,'EXIST IP'!C342,""))</f>
        <v/>
      </c>
      <c r="G342" s="60" t="str">
        <f t="shared" si="24"/>
        <v/>
      </c>
      <c r="H342" s="60" t="str">
        <f>IF(B342="","",'EXIST IP'!B342-anchor)</f>
        <v/>
      </c>
      <c r="I342" s="60" t="str">
        <f t="shared" si="25"/>
        <v/>
      </c>
      <c r="J342" s="78" t="str">
        <f t="shared" si="22"/>
        <v/>
      </c>
      <c r="K342" s="78" t="str">
        <f t="shared" si="23"/>
        <v/>
      </c>
      <c r="L342" s="105"/>
    </row>
    <row r="343" spans="1:12" x14ac:dyDescent="0.25">
      <c r="A343" s="105"/>
      <c r="B343" s="105"/>
      <c r="C343" s="105"/>
      <c r="D343" s="105"/>
      <c r="E343" s="73">
        <v>342</v>
      </c>
      <c r="F343" s="56" t="str">
        <f>IF('EXIST IP'!C343="","",IF('EXIST IP'!C343&lt;528,'EXIST IP'!C343,""))</f>
        <v/>
      </c>
      <c r="G343" s="60" t="str">
        <f t="shared" si="24"/>
        <v/>
      </c>
      <c r="H343" s="60" t="str">
        <f>IF(B343="","",'EXIST IP'!B343-anchor)</f>
        <v/>
      </c>
      <c r="I343" s="60" t="str">
        <f t="shared" si="25"/>
        <v/>
      </c>
      <c r="J343" s="78" t="str">
        <f t="shared" si="22"/>
        <v/>
      </c>
      <c r="K343" s="78" t="str">
        <f t="shared" si="23"/>
        <v/>
      </c>
      <c r="L343" s="105"/>
    </row>
    <row r="344" spans="1:12" x14ac:dyDescent="0.25">
      <c r="A344" s="105"/>
      <c r="B344" s="105"/>
      <c r="C344" s="105"/>
      <c r="D344" s="105"/>
      <c r="E344" s="73">
        <v>343</v>
      </c>
      <c r="F344" s="56" t="str">
        <f>IF('EXIST IP'!C344="","",IF('EXIST IP'!C344&lt;528,'EXIST IP'!C344,""))</f>
        <v/>
      </c>
      <c r="G344" s="60" t="str">
        <f t="shared" si="24"/>
        <v/>
      </c>
      <c r="H344" s="60" t="str">
        <f>IF(B344="","",'EXIST IP'!B344-anchor)</f>
        <v/>
      </c>
      <c r="I344" s="60" t="str">
        <f t="shared" si="25"/>
        <v/>
      </c>
      <c r="J344" s="78" t="str">
        <f t="shared" si="22"/>
        <v/>
      </c>
      <c r="K344" s="78" t="str">
        <f t="shared" si="23"/>
        <v/>
      </c>
      <c r="L344" s="105"/>
    </row>
    <row r="345" spans="1:12" x14ac:dyDescent="0.25">
      <c r="A345" s="105"/>
      <c r="B345" s="105"/>
      <c r="C345" s="105"/>
      <c r="D345" s="105"/>
      <c r="E345" s="73">
        <v>344</v>
      </c>
      <c r="F345" s="56" t="str">
        <f>IF('EXIST IP'!C345="","",IF('EXIST IP'!C345&lt;528,'EXIST IP'!C345,""))</f>
        <v/>
      </c>
      <c r="G345" s="60" t="str">
        <f t="shared" si="24"/>
        <v/>
      </c>
      <c r="H345" s="60" t="str">
        <f>IF(B345="","",'EXIST IP'!B345-anchor)</f>
        <v/>
      </c>
      <c r="I345" s="60" t="str">
        <f t="shared" si="25"/>
        <v/>
      </c>
      <c r="J345" s="78" t="str">
        <f t="shared" si="22"/>
        <v/>
      </c>
      <c r="K345" s="78" t="str">
        <f t="shared" si="23"/>
        <v/>
      </c>
      <c r="L345" s="105"/>
    </row>
    <row r="346" spans="1:12" x14ac:dyDescent="0.25">
      <c r="A346" s="105"/>
      <c r="B346" s="105"/>
      <c r="C346" s="105"/>
      <c r="D346" s="105"/>
      <c r="E346" s="73">
        <v>345</v>
      </c>
      <c r="F346" s="56" t="str">
        <f>IF('EXIST IP'!C346="","",IF('EXIST IP'!C346&lt;528,'EXIST IP'!C346,""))</f>
        <v/>
      </c>
      <c r="G346" s="60" t="str">
        <f t="shared" si="24"/>
        <v/>
      </c>
      <c r="H346" s="60" t="str">
        <f>IF(B346="","",'EXIST IP'!B346-anchor)</f>
        <v/>
      </c>
      <c r="I346" s="60" t="str">
        <f t="shared" si="25"/>
        <v/>
      </c>
      <c r="J346" s="78" t="str">
        <f t="shared" si="22"/>
        <v/>
      </c>
      <c r="K346" s="78" t="str">
        <f t="shared" si="23"/>
        <v/>
      </c>
      <c r="L346" s="105"/>
    </row>
    <row r="347" spans="1:12" x14ac:dyDescent="0.25">
      <c r="A347" s="105"/>
      <c r="B347" s="105"/>
      <c r="C347" s="105"/>
      <c r="D347" s="105"/>
      <c r="E347" s="73">
        <v>346</v>
      </c>
      <c r="F347" s="56" t="str">
        <f>IF('EXIST IP'!C347="","",IF('EXIST IP'!C347&lt;528,'EXIST IP'!C347,""))</f>
        <v/>
      </c>
      <c r="G347" s="60" t="str">
        <f t="shared" si="24"/>
        <v/>
      </c>
      <c r="H347" s="60" t="str">
        <f>IF(B347="","",'EXIST IP'!B347-anchor)</f>
        <v/>
      </c>
      <c r="I347" s="60" t="str">
        <f t="shared" si="25"/>
        <v/>
      </c>
      <c r="J347" s="78" t="str">
        <f t="shared" si="22"/>
        <v/>
      </c>
      <c r="K347" s="78" t="str">
        <f t="shared" si="23"/>
        <v/>
      </c>
      <c r="L347" s="105"/>
    </row>
    <row r="348" spans="1:12" x14ac:dyDescent="0.25">
      <c r="A348" s="105"/>
      <c r="B348" s="105"/>
      <c r="C348" s="105"/>
      <c r="D348" s="105"/>
      <c r="E348" s="73">
        <v>347</v>
      </c>
      <c r="F348" s="56" t="str">
        <f>IF('EXIST IP'!C348="","",IF('EXIST IP'!C348&lt;528,'EXIST IP'!C348,""))</f>
        <v/>
      </c>
      <c r="G348" s="60" t="str">
        <f t="shared" si="24"/>
        <v/>
      </c>
      <c r="H348" s="60" t="str">
        <f>IF(B348="","",'EXIST IP'!B348-anchor)</f>
        <v/>
      </c>
      <c r="I348" s="60" t="str">
        <f t="shared" si="25"/>
        <v/>
      </c>
      <c r="J348" s="78" t="str">
        <f t="shared" si="22"/>
        <v/>
      </c>
      <c r="K348" s="78" t="str">
        <f t="shared" si="23"/>
        <v/>
      </c>
      <c r="L348" s="105"/>
    </row>
    <row r="349" spans="1:12" x14ac:dyDescent="0.25">
      <c r="A349" s="105"/>
      <c r="B349" s="105"/>
      <c r="C349" s="105"/>
      <c r="D349" s="105"/>
      <c r="E349" s="73">
        <v>348</v>
      </c>
      <c r="F349" s="56" t="str">
        <f>IF('EXIST IP'!C349="","",IF('EXIST IP'!C349&lt;528,'EXIST IP'!C349,""))</f>
        <v/>
      </c>
      <c r="G349" s="60" t="str">
        <f t="shared" si="24"/>
        <v/>
      </c>
      <c r="H349" s="60" t="str">
        <f>IF(B349="","",'EXIST IP'!B349-anchor)</f>
        <v/>
      </c>
      <c r="I349" s="60" t="str">
        <f t="shared" si="25"/>
        <v/>
      </c>
      <c r="J349" s="78" t="str">
        <f t="shared" si="22"/>
        <v/>
      </c>
      <c r="K349" s="78" t="str">
        <f t="shared" si="23"/>
        <v/>
      </c>
      <c r="L349" s="105"/>
    </row>
    <row r="350" spans="1:12" x14ac:dyDescent="0.25">
      <c r="A350" s="105"/>
      <c r="B350" s="105"/>
      <c r="C350" s="105"/>
      <c r="D350" s="105"/>
      <c r="E350" s="73">
        <v>349</v>
      </c>
      <c r="F350" s="56" t="str">
        <f>IF('EXIST IP'!C350="","",IF('EXIST IP'!C350&lt;528,'EXIST IP'!C350,""))</f>
        <v/>
      </c>
      <c r="G350" s="60" t="str">
        <f t="shared" si="24"/>
        <v/>
      </c>
      <c r="H350" s="60" t="str">
        <f>IF(B350="","",'EXIST IP'!B350-anchor)</f>
        <v/>
      </c>
      <c r="I350" s="60" t="str">
        <f t="shared" si="25"/>
        <v/>
      </c>
      <c r="J350" s="78" t="str">
        <f t="shared" si="22"/>
        <v/>
      </c>
      <c r="K350" s="78" t="str">
        <f t="shared" si="23"/>
        <v/>
      </c>
      <c r="L350" s="105"/>
    </row>
    <row r="351" spans="1:12" x14ac:dyDescent="0.25">
      <c r="A351" s="105"/>
      <c r="B351" s="105"/>
      <c r="C351" s="105"/>
      <c r="D351" s="105"/>
      <c r="E351" s="73">
        <v>350</v>
      </c>
      <c r="F351" s="56" t="str">
        <f>IF('EXIST IP'!C351="","",IF('EXIST IP'!C351&lt;528,'EXIST IP'!C351,""))</f>
        <v/>
      </c>
      <c r="G351" s="60" t="str">
        <f t="shared" si="24"/>
        <v/>
      </c>
      <c r="H351" s="60" t="str">
        <f>IF(B351="","",'EXIST IP'!B351-anchor)</f>
        <v/>
      </c>
      <c r="I351" s="60" t="str">
        <f t="shared" si="25"/>
        <v/>
      </c>
      <c r="J351" s="78" t="str">
        <f t="shared" si="22"/>
        <v/>
      </c>
      <c r="K351" s="78" t="str">
        <f t="shared" si="23"/>
        <v/>
      </c>
      <c r="L351" s="105"/>
    </row>
    <row r="352" spans="1:12" x14ac:dyDescent="0.25">
      <c r="A352" s="105"/>
      <c r="B352" s="105"/>
      <c r="C352" s="105"/>
      <c r="D352" s="105"/>
      <c r="E352" s="73">
        <v>351</v>
      </c>
      <c r="F352" s="56" t="str">
        <f>IF('EXIST IP'!C352="","",IF('EXIST IP'!C352&lt;528,'EXIST IP'!C352,""))</f>
        <v/>
      </c>
      <c r="G352" s="60" t="str">
        <f t="shared" si="24"/>
        <v/>
      </c>
      <c r="H352" s="60" t="str">
        <f>IF(B352="","",'EXIST IP'!B352-anchor)</f>
        <v/>
      </c>
      <c r="I352" s="60" t="str">
        <f t="shared" si="25"/>
        <v/>
      </c>
      <c r="J352" s="78" t="str">
        <f t="shared" si="22"/>
        <v/>
      </c>
      <c r="K352" s="78" t="str">
        <f t="shared" si="23"/>
        <v/>
      </c>
      <c r="L352" s="105"/>
    </row>
    <row r="353" spans="1:12" x14ac:dyDescent="0.25">
      <c r="A353" s="105"/>
      <c r="B353" s="105"/>
      <c r="C353" s="105"/>
      <c r="D353" s="105"/>
      <c r="E353" s="73">
        <v>352</v>
      </c>
      <c r="F353" s="56" t="str">
        <f>IF('EXIST IP'!C353="","",IF('EXIST IP'!C353&lt;528,'EXIST IP'!C353,""))</f>
        <v/>
      </c>
      <c r="G353" s="60" t="str">
        <f t="shared" si="24"/>
        <v/>
      </c>
      <c r="H353" s="60" t="str">
        <f>IF(B353="","",'EXIST IP'!B353-anchor)</f>
        <v/>
      </c>
      <c r="I353" s="60" t="str">
        <f t="shared" si="25"/>
        <v/>
      </c>
      <c r="J353" s="78" t="str">
        <f t="shared" si="22"/>
        <v/>
      </c>
      <c r="K353" s="78" t="str">
        <f t="shared" si="23"/>
        <v/>
      </c>
      <c r="L353" s="105"/>
    </row>
    <row r="354" spans="1:12" x14ac:dyDescent="0.25">
      <c r="A354" s="105"/>
      <c r="B354" s="105"/>
      <c r="C354" s="105"/>
      <c r="D354" s="105"/>
      <c r="E354" s="73">
        <v>353</v>
      </c>
      <c r="F354" s="56" t="str">
        <f>IF('EXIST IP'!C354="","",IF('EXIST IP'!C354&lt;528,'EXIST IP'!C354,""))</f>
        <v/>
      </c>
      <c r="G354" s="60" t="str">
        <f t="shared" si="24"/>
        <v/>
      </c>
      <c r="H354" s="60" t="str">
        <f>IF(B354="","",'EXIST IP'!B354-anchor)</f>
        <v/>
      </c>
      <c r="I354" s="60" t="str">
        <f t="shared" si="25"/>
        <v/>
      </c>
      <c r="J354" s="78" t="str">
        <f t="shared" si="22"/>
        <v/>
      </c>
      <c r="K354" s="78" t="str">
        <f t="shared" si="23"/>
        <v/>
      </c>
      <c r="L354" s="105"/>
    </row>
    <row r="355" spans="1:12" x14ac:dyDescent="0.25">
      <c r="A355" s="105"/>
      <c r="B355" s="105"/>
      <c r="C355" s="105"/>
      <c r="D355" s="105"/>
      <c r="E355" s="73">
        <v>354</v>
      </c>
      <c r="F355" s="56" t="str">
        <f>IF('EXIST IP'!C355="","",IF('EXIST IP'!C355&lt;528,'EXIST IP'!C355,""))</f>
        <v/>
      </c>
      <c r="G355" s="60" t="str">
        <f t="shared" si="24"/>
        <v/>
      </c>
      <c r="H355" s="60" t="str">
        <f>IF(B355="","",'EXIST IP'!B355-anchor)</f>
        <v/>
      </c>
      <c r="I355" s="60" t="str">
        <f t="shared" si="25"/>
        <v/>
      </c>
      <c r="J355" s="78" t="str">
        <f t="shared" si="22"/>
        <v/>
      </c>
      <c r="K355" s="78" t="str">
        <f t="shared" si="23"/>
        <v/>
      </c>
      <c r="L355" s="105"/>
    </row>
    <row r="356" spans="1:12" x14ac:dyDescent="0.25">
      <c r="A356" s="105"/>
      <c r="B356" s="105"/>
      <c r="C356" s="105"/>
      <c r="D356" s="105"/>
      <c r="E356" s="73">
        <v>355</v>
      </c>
      <c r="F356" s="56" t="str">
        <f>IF('EXIST IP'!C356="","",IF('EXIST IP'!C356&lt;528,'EXIST IP'!C356,""))</f>
        <v/>
      </c>
      <c r="G356" s="60" t="str">
        <f t="shared" si="24"/>
        <v/>
      </c>
      <c r="H356" s="60" t="str">
        <f>IF(B356="","",'EXIST IP'!B356-anchor)</f>
        <v/>
      </c>
      <c r="I356" s="60" t="str">
        <f t="shared" si="25"/>
        <v/>
      </c>
      <c r="J356" s="78" t="str">
        <f t="shared" si="22"/>
        <v/>
      </c>
      <c r="K356" s="78" t="str">
        <f t="shared" si="23"/>
        <v/>
      </c>
      <c r="L356" s="105"/>
    </row>
    <row r="357" spans="1:12" x14ac:dyDescent="0.25">
      <c r="A357" s="105"/>
      <c r="B357" s="105"/>
      <c r="C357" s="105"/>
      <c r="D357" s="105"/>
      <c r="E357" s="73">
        <v>356</v>
      </c>
      <c r="F357" s="56" t="str">
        <f>IF('EXIST IP'!C357="","",IF('EXIST IP'!C357&lt;528,'EXIST IP'!C357,""))</f>
        <v/>
      </c>
      <c r="G357" s="60" t="str">
        <f t="shared" si="24"/>
        <v/>
      </c>
      <c r="H357" s="60" t="str">
        <f>IF(B357="","",'EXIST IP'!B357-anchor)</f>
        <v/>
      </c>
      <c r="I357" s="60" t="str">
        <f t="shared" si="25"/>
        <v/>
      </c>
      <c r="J357" s="78" t="str">
        <f t="shared" si="22"/>
        <v/>
      </c>
      <c r="K357" s="78" t="str">
        <f t="shared" si="23"/>
        <v/>
      </c>
      <c r="L357" s="105"/>
    </row>
    <row r="358" spans="1:12" x14ac:dyDescent="0.25">
      <c r="A358" s="105"/>
      <c r="B358" s="105"/>
      <c r="C358" s="105"/>
      <c r="D358" s="105"/>
      <c r="E358" s="73">
        <v>357</v>
      </c>
      <c r="F358" s="56" t="str">
        <f>IF('EXIST IP'!C358="","",IF('EXIST IP'!C358&lt;528,'EXIST IP'!C358,""))</f>
        <v/>
      </c>
      <c r="G358" s="60" t="str">
        <f t="shared" si="24"/>
        <v/>
      </c>
      <c r="H358" s="60" t="str">
        <f>IF(B358="","",'EXIST IP'!B358-anchor)</f>
        <v/>
      </c>
      <c r="I358" s="60" t="str">
        <f t="shared" si="25"/>
        <v/>
      </c>
      <c r="J358" s="78" t="str">
        <f t="shared" si="22"/>
        <v/>
      </c>
      <c r="K358" s="78" t="str">
        <f t="shared" si="23"/>
        <v/>
      </c>
      <c r="L358" s="105"/>
    </row>
    <row r="359" spans="1:12" x14ac:dyDescent="0.25">
      <c r="A359" s="105"/>
      <c r="B359" s="105"/>
      <c r="C359" s="105"/>
      <c r="D359" s="105"/>
      <c r="E359" s="73">
        <v>358</v>
      </c>
      <c r="F359" s="56" t="str">
        <f>IF('EXIST IP'!C359="","",IF('EXIST IP'!C359&lt;528,'EXIST IP'!C359,""))</f>
        <v/>
      </c>
      <c r="G359" s="60" t="str">
        <f t="shared" si="24"/>
        <v/>
      </c>
      <c r="H359" s="60" t="str">
        <f>IF(B359="","",'EXIST IP'!B359-anchor)</f>
        <v/>
      </c>
      <c r="I359" s="60" t="str">
        <f t="shared" si="25"/>
        <v/>
      </c>
      <c r="J359" s="78" t="str">
        <f t="shared" si="22"/>
        <v/>
      </c>
      <c r="K359" s="78" t="str">
        <f t="shared" si="23"/>
        <v/>
      </c>
      <c r="L359" s="105"/>
    </row>
    <row r="360" spans="1:12" x14ac:dyDescent="0.25">
      <c r="A360" s="105"/>
      <c r="B360" s="105"/>
      <c r="C360" s="105"/>
      <c r="D360" s="105"/>
      <c r="E360" s="73">
        <v>359</v>
      </c>
      <c r="F360" s="56" t="str">
        <f>IF('EXIST IP'!C360="","",IF('EXIST IP'!C360&lt;528,'EXIST IP'!C360,""))</f>
        <v/>
      </c>
      <c r="G360" s="60" t="str">
        <f t="shared" si="24"/>
        <v/>
      </c>
      <c r="H360" s="60" t="str">
        <f>IF(B360="","",'EXIST IP'!B360-anchor)</f>
        <v/>
      </c>
      <c r="I360" s="60" t="str">
        <f t="shared" si="25"/>
        <v/>
      </c>
      <c r="J360" s="78" t="str">
        <f t="shared" si="22"/>
        <v/>
      </c>
      <c r="K360" s="78" t="str">
        <f t="shared" si="23"/>
        <v/>
      </c>
      <c r="L360" s="105"/>
    </row>
    <row r="361" spans="1:12" x14ac:dyDescent="0.25">
      <c r="A361" s="105"/>
      <c r="B361" s="105"/>
      <c r="C361" s="105"/>
      <c r="D361" s="105"/>
      <c r="E361" s="73">
        <v>360</v>
      </c>
      <c r="F361" s="56" t="str">
        <f>IF('EXIST IP'!C361="","",IF('EXIST IP'!C361&lt;528,'EXIST IP'!C361,""))</f>
        <v/>
      </c>
      <c r="G361" s="60" t="str">
        <f t="shared" si="24"/>
        <v/>
      </c>
      <c r="H361" s="60" t="str">
        <f>IF(B361="","",'EXIST IP'!B361-anchor)</f>
        <v/>
      </c>
      <c r="I361" s="60" t="str">
        <f t="shared" si="25"/>
        <v/>
      </c>
      <c r="J361" s="78" t="str">
        <f t="shared" si="22"/>
        <v/>
      </c>
      <c r="K361" s="78" t="str">
        <f t="shared" si="23"/>
        <v/>
      </c>
      <c r="L361" s="105"/>
    </row>
    <row r="362" spans="1:12" x14ac:dyDescent="0.25">
      <c r="A362" s="105"/>
      <c r="B362" s="105"/>
      <c r="C362" s="105"/>
      <c r="D362" s="105"/>
      <c r="E362" s="73">
        <v>361</v>
      </c>
      <c r="F362" s="56" t="str">
        <f>IF('EXIST IP'!C362="","",IF('EXIST IP'!C362&lt;528,'EXIST IP'!C362,""))</f>
        <v/>
      </c>
      <c r="G362" s="60" t="str">
        <f t="shared" si="24"/>
        <v/>
      </c>
      <c r="H362" s="60" t="str">
        <f>IF(B362="","",'EXIST IP'!B362-anchor)</f>
        <v/>
      </c>
      <c r="I362" s="60" t="str">
        <f t="shared" si="25"/>
        <v/>
      </c>
      <c r="J362" s="78" t="str">
        <f t="shared" si="22"/>
        <v/>
      </c>
      <c r="K362" s="78" t="str">
        <f t="shared" si="23"/>
        <v/>
      </c>
      <c r="L362" s="105"/>
    </row>
    <row r="363" spans="1:12" x14ac:dyDescent="0.25">
      <c r="A363" s="105"/>
      <c r="B363" s="105"/>
      <c r="C363" s="105"/>
      <c r="D363" s="105"/>
      <c r="E363" s="73">
        <v>362</v>
      </c>
      <c r="F363" s="56" t="str">
        <f>IF('EXIST IP'!C363="","",IF('EXIST IP'!C363&lt;528,'EXIST IP'!C363,""))</f>
        <v/>
      </c>
      <c r="G363" s="60" t="str">
        <f t="shared" si="24"/>
        <v/>
      </c>
      <c r="H363" s="60" t="str">
        <f>IF(B363="","",'EXIST IP'!B363-anchor)</f>
        <v/>
      </c>
      <c r="I363" s="60" t="str">
        <f t="shared" si="25"/>
        <v/>
      </c>
      <c r="J363" s="78" t="str">
        <f t="shared" si="22"/>
        <v/>
      </c>
      <c r="K363" s="78" t="str">
        <f t="shared" si="23"/>
        <v/>
      </c>
      <c r="L363" s="105"/>
    </row>
    <row r="364" spans="1:12" x14ac:dyDescent="0.25">
      <c r="A364" s="105"/>
      <c r="B364" s="105"/>
      <c r="C364" s="105"/>
      <c r="D364" s="105"/>
      <c r="E364" s="73">
        <v>363</v>
      </c>
      <c r="F364" s="56" t="str">
        <f>IF('EXIST IP'!C364="","",IF('EXIST IP'!C364&lt;528,'EXIST IP'!C364,""))</f>
        <v/>
      </c>
      <c r="G364" s="60" t="str">
        <f t="shared" si="24"/>
        <v/>
      </c>
      <c r="H364" s="60" t="str">
        <f>IF(B364="","",'EXIST IP'!B364-anchor)</f>
        <v/>
      </c>
      <c r="I364" s="60" t="str">
        <f t="shared" si="25"/>
        <v/>
      </c>
      <c r="J364" s="78" t="str">
        <f t="shared" si="22"/>
        <v/>
      </c>
      <c r="K364" s="78" t="str">
        <f t="shared" si="23"/>
        <v/>
      </c>
      <c r="L364" s="105"/>
    </row>
    <row r="365" spans="1:12" x14ac:dyDescent="0.25">
      <c r="A365" s="105"/>
      <c r="B365" s="105"/>
      <c r="C365" s="105"/>
      <c r="D365" s="105"/>
      <c r="E365" s="73">
        <v>364</v>
      </c>
      <c r="F365" s="56" t="str">
        <f>IF('EXIST IP'!C365="","",IF('EXIST IP'!C365&lt;528,'EXIST IP'!C365,""))</f>
        <v/>
      </c>
      <c r="G365" s="60" t="str">
        <f t="shared" si="24"/>
        <v/>
      </c>
      <c r="H365" s="60" t="str">
        <f>IF(B365="","",'EXIST IP'!B365-anchor)</f>
        <v/>
      </c>
      <c r="I365" s="60" t="str">
        <f t="shared" si="25"/>
        <v/>
      </c>
      <c r="J365" s="78" t="str">
        <f t="shared" si="22"/>
        <v/>
      </c>
      <c r="K365" s="78" t="str">
        <f t="shared" si="23"/>
        <v/>
      </c>
      <c r="L365" s="105"/>
    </row>
    <row r="366" spans="1:12" x14ac:dyDescent="0.25">
      <c r="A366" s="105"/>
      <c r="B366" s="105"/>
      <c r="C366" s="105"/>
      <c r="D366" s="105"/>
      <c r="E366" s="73">
        <v>365</v>
      </c>
      <c r="F366" s="56" t="str">
        <f>IF('EXIST IP'!C366="","",IF('EXIST IP'!C366&lt;528,'EXIST IP'!C366,""))</f>
        <v/>
      </c>
      <c r="G366" s="60" t="str">
        <f t="shared" si="24"/>
        <v/>
      </c>
      <c r="H366" s="60" t="str">
        <f>IF(B366="","",'EXIST IP'!B366-anchor)</f>
        <v/>
      </c>
      <c r="I366" s="60" t="str">
        <f t="shared" si="25"/>
        <v/>
      </c>
      <c r="J366" s="78" t="str">
        <f t="shared" si="22"/>
        <v/>
      </c>
      <c r="K366" s="78" t="str">
        <f t="shared" si="23"/>
        <v/>
      </c>
      <c r="L366" s="105"/>
    </row>
    <row r="367" spans="1:12" x14ac:dyDescent="0.25">
      <c r="A367" s="105"/>
      <c r="B367" s="105"/>
      <c r="C367" s="105"/>
      <c r="D367" s="105"/>
      <c r="E367" s="73">
        <v>366</v>
      </c>
      <c r="F367" s="56" t="str">
        <f>IF('EXIST IP'!C367="","",IF('EXIST IP'!C367&lt;528,'EXIST IP'!C367,""))</f>
        <v/>
      </c>
      <c r="G367" s="60" t="str">
        <f t="shared" si="24"/>
        <v/>
      </c>
      <c r="H367" s="60" t="str">
        <f>IF(B367="","",'EXIST IP'!B367-anchor)</f>
        <v/>
      </c>
      <c r="I367" s="60" t="str">
        <f t="shared" si="25"/>
        <v/>
      </c>
      <c r="J367" s="78" t="str">
        <f t="shared" si="22"/>
        <v/>
      </c>
      <c r="K367" s="78" t="str">
        <f t="shared" si="23"/>
        <v/>
      </c>
      <c r="L367" s="105"/>
    </row>
    <row r="368" spans="1:12" x14ac:dyDescent="0.25">
      <c r="A368" s="105"/>
      <c r="B368" s="105"/>
      <c r="C368" s="105"/>
      <c r="D368" s="105"/>
      <c r="E368" s="73">
        <v>367</v>
      </c>
      <c r="F368" s="56" t="str">
        <f>IF('EXIST IP'!C368="","",IF('EXIST IP'!C368&lt;528,'EXIST IP'!C368,""))</f>
        <v/>
      </c>
      <c r="G368" s="60" t="str">
        <f t="shared" si="24"/>
        <v/>
      </c>
      <c r="H368" s="60" t="str">
        <f>IF(B368="","",'EXIST IP'!B368-anchor)</f>
        <v/>
      </c>
      <c r="I368" s="60" t="str">
        <f t="shared" si="25"/>
        <v/>
      </c>
      <c r="J368" s="78" t="str">
        <f t="shared" si="22"/>
        <v/>
      </c>
      <c r="K368" s="78" t="str">
        <f t="shared" si="23"/>
        <v/>
      </c>
      <c r="L368" s="105"/>
    </row>
    <row r="369" spans="1:12" x14ac:dyDescent="0.25">
      <c r="A369" s="105"/>
      <c r="B369" s="105"/>
      <c r="C369" s="105"/>
      <c r="D369" s="105"/>
      <c r="E369" s="73">
        <v>368</v>
      </c>
      <c r="F369" s="56" t="str">
        <f>IF('EXIST IP'!C369="","",IF('EXIST IP'!C369&lt;528,'EXIST IP'!C369,""))</f>
        <v/>
      </c>
      <c r="G369" s="60" t="str">
        <f t="shared" si="24"/>
        <v/>
      </c>
      <c r="H369" s="60" t="str">
        <f>IF(B369="","",'EXIST IP'!B369-anchor)</f>
        <v/>
      </c>
      <c r="I369" s="60" t="str">
        <f t="shared" si="25"/>
        <v/>
      </c>
      <c r="J369" s="78" t="str">
        <f t="shared" si="22"/>
        <v/>
      </c>
      <c r="K369" s="78" t="str">
        <f t="shared" si="23"/>
        <v/>
      </c>
      <c r="L369" s="105"/>
    </row>
    <row r="370" spans="1:12" x14ac:dyDescent="0.25">
      <c r="A370" s="105"/>
      <c r="B370" s="105"/>
      <c r="C370" s="105"/>
      <c r="D370" s="105"/>
      <c r="E370" s="73">
        <v>369</v>
      </c>
      <c r="F370" s="56" t="str">
        <f>IF('EXIST IP'!C370="","",IF('EXIST IP'!C370&lt;528,'EXIST IP'!C370,""))</f>
        <v/>
      </c>
      <c r="G370" s="60" t="str">
        <f t="shared" si="24"/>
        <v/>
      </c>
      <c r="H370" s="60" t="str">
        <f>IF(B370="","",'EXIST IP'!B370-anchor)</f>
        <v/>
      </c>
      <c r="I370" s="60" t="str">
        <f t="shared" si="25"/>
        <v/>
      </c>
      <c r="J370" s="78" t="str">
        <f t="shared" si="22"/>
        <v/>
      </c>
      <c r="K370" s="78" t="str">
        <f t="shared" si="23"/>
        <v/>
      </c>
      <c r="L370" s="105"/>
    </row>
    <row r="371" spans="1:12" x14ac:dyDescent="0.25">
      <c r="A371" s="105"/>
      <c r="B371" s="105"/>
      <c r="C371" s="105"/>
      <c r="D371" s="105"/>
      <c r="E371" s="73">
        <v>370</v>
      </c>
      <c r="F371" s="56" t="str">
        <f>IF('EXIST IP'!C371="","",IF('EXIST IP'!C371&lt;528,'EXIST IP'!C371,""))</f>
        <v/>
      </c>
      <c r="G371" s="60" t="str">
        <f t="shared" si="24"/>
        <v/>
      </c>
      <c r="H371" s="60" t="str">
        <f>IF(B371="","",'EXIST IP'!B371-anchor)</f>
        <v/>
      </c>
      <c r="I371" s="60" t="str">
        <f t="shared" si="25"/>
        <v/>
      </c>
      <c r="J371" s="78" t="str">
        <f t="shared" si="22"/>
        <v/>
      </c>
      <c r="K371" s="78" t="str">
        <f t="shared" si="23"/>
        <v/>
      </c>
      <c r="L371" s="105"/>
    </row>
    <row r="372" spans="1:12" x14ac:dyDescent="0.25">
      <c r="A372" s="105"/>
      <c r="B372" s="105"/>
      <c r="C372" s="105"/>
      <c r="D372" s="105"/>
      <c r="E372" s="73">
        <v>371</v>
      </c>
      <c r="F372" s="56" t="str">
        <f>IF('EXIST IP'!C372="","",IF('EXIST IP'!C372&lt;528,'EXIST IP'!C372,""))</f>
        <v/>
      </c>
      <c r="G372" s="60" t="str">
        <f t="shared" si="24"/>
        <v/>
      </c>
      <c r="H372" s="60" t="str">
        <f>IF(B372="","",'EXIST IP'!B372-anchor)</f>
        <v/>
      </c>
      <c r="I372" s="60" t="str">
        <f t="shared" si="25"/>
        <v/>
      </c>
      <c r="J372" s="78" t="str">
        <f t="shared" si="22"/>
        <v/>
      </c>
      <c r="K372" s="78" t="str">
        <f t="shared" si="23"/>
        <v/>
      </c>
      <c r="L372" s="105"/>
    </row>
    <row r="373" spans="1:12" x14ac:dyDescent="0.25">
      <c r="A373" s="105"/>
      <c r="B373" s="105"/>
      <c r="C373" s="105"/>
      <c r="D373" s="105"/>
      <c r="E373" s="73">
        <v>372</v>
      </c>
      <c r="F373" s="56" t="str">
        <f>IF('EXIST IP'!C373="","",IF('EXIST IP'!C373&lt;528,'EXIST IP'!C373,""))</f>
        <v/>
      </c>
      <c r="G373" s="60" t="str">
        <f t="shared" si="24"/>
        <v/>
      </c>
      <c r="H373" s="60" t="str">
        <f>IF(B373="","",'EXIST IP'!B373-anchor)</f>
        <v/>
      </c>
      <c r="I373" s="60" t="str">
        <f t="shared" si="25"/>
        <v/>
      </c>
      <c r="J373" s="78" t="str">
        <f t="shared" si="22"/>
        <v/>
      </c>
      <c r="K373" s="78" t="str">
        <f t="shared" si="23"/>
        <v/>
      </c>
      <c r="L373" s="105"/>
    </row>
    <row r="374" spans="1:12" x14ac:dyDescent="0.25">
      <c r="A374" s="105"/>
      <c r="B374" s="105"/>
      <c r="C374" s="105"/>
      <c r="D374" s="105"/>
      <c r="E374" s="73">
        <v>373</v>
      </c>
      <c r="F374" s="56" t="str">
        <f>IF('EXIST IP'!C374="","",IF('EXIST IP'!C374&lt;528,'EXIST IP'!C374,""))</f>
        <v/>
      </c>
      <c r="G374" s="60" t="str">
        <f t="shared" si="24"/>
        <v/>
      </c>
      <c r="H374" s="60" t="str">
        <f>IF(B374="","",'EXIST IP'!B374-anchor)</f>
        <v/>
      </c>
      <c r="I374" s="60" t="str">
        <f t="shared" si="25"/>
        <v/>
      </c>
      <c r="J374" s="78" t="str">
        <f t="shared" si="22"/>
        <v/>
      </c>
      <c r="K374" s="78" t="str">
        <f t="shared" si="23"/>
        <v/>
      </c>
      <c r="L374" s="105"/>
    </row>
    <row r="375" spans="1:12" x14ac:dyDescent="0.25">
      <c r="A375" s="105"/>
      <c r="B375" s="105"/>
      <c r="C375" s="105"/>
      <c r="D375" s="105"/>
      <c r="E375" s="73">
        <v>374</v>
      </c>
      <c r="F375" s="56" t="str">
        <f>IF('EXIST IP'!C375="","",IF('EXIST IP'!C375&lt;528,'EXIST IP'!C375,""))</f>
        <v/>
      </c>
      <c r="G375" s="60" t="str">
        <f t="shared" si="24"/>
        <v/>
      </c>
      <c r="H375" s="60" t="str">
        <f>IF(B375="","",'EXIST IP'!B375-anchor)</f>
        <v/>
      </c>
      <c r="I375" s="60" t="str">
        <f t="shared" si="25"/>
        <v/>
      </c>
      <c r="J375" s="78" t="str">
        <f t="shared" si="22"/>
        <v/>
      </c>
      <c r="K375" s="78" t="str">
        <f t="shared" si="23"/>
        <v/>
      </c>
      <c r="L375" s="105"/>
    </row>
    <row r="376" spans="1:12" x14ac:dyDescent="0.25">
      <c r="A376" s="105"/>
      <c r="B376" s="105"/>
      <c r="C376" s="105"/>
      <c r="D376" s="105"/>
      <c r="E376" s="73">
        <v>375</v>
      </c>
      <c r="F376" s="56" t="str">
        <f>IF('EXIST IP'!C376="","",IF('EXIST IP'!C376&lt;528,'EXIST IP'!C376,""))</f>
        <v/>
      </c>
      <c r="G376" s="60" t="str">
        <f t="shared" si="24"/>
        <v/>
      </c>
      <c r="H376" s="60" t="str">
        <f>IF(B376="","",'EXIST IP'!B376-anchor)</f>
        <v/>
      </c>
      <c r="I376" s="60" t="str">
        <f t="shared" si="25"/>
        <v/>
      </c>
      <c r="J376" s="78" t="str">
        <f t="shared" si="22"/>
        <v/>
      </c>
      <c r="K376" s="78" t="str">
        <f t="shared" si="23"/>
        <v/>
      </c>
      <c r="L376" s="105"/>
    </row>
    <row r="377" spans="1:12" x14ac:dyDescent="0.25">
      <c r="A377" s="105"/>
      <c r="B377" s="105"/>
      <c r="C377" s="105"/>
      <c r="D377" s="105"/>
      <c r="E377" s="73">
        <v>376</v>
      </c>
      <c r="F377" s="56" t="str">
        <f>IF('EXIST IP'!C377="","",IF('EXIST IP'!C377&lt;528,'EXIST IP'!C377,""))</f>
        <v/>
      </c>
      <c r="G377" s="60" t="str">
        <f t="shared" si="24"/>
        <v/>
      </c>
      <c r="H377" s="60" t="str">
        <f>IF(B377="","",'EXIST IP'!B377-anchor)</f>
        <v/>
      </c>
      <c r="I377" s="60" t="str">
        <f t="shared" si="25"/>
        <v/>
      </c>
      <c r="J377" s="78" t="str">
        <f t="shared" si="22"/>
        <v/>
      </c>
      <c r="K377" s="78" t="str">
        <f t="shared" si="23"/>
        <v/>
      </c>
      <c r="L377" s="105"/>
    </row>
    <row r="378" spans="1:12" x14ac:dyDescent="0.25">
      <c r="A378" s="105"/>
      <c r="B378" s="105"/>
      <c r="C378" s="105"/>
      <c r="D378" s="105"/>
      <c r="E378" s="73">
        <v>377</v>
      </c>
      <c r="F378" s="56" t="str">
        <f>IF('EXIST IP'!C378="","",IF('EXIST IP'!C378&lt;528,'EXIST IP'!C378,""))</f>
        <v/>
      </c>
      <c r="G378" s="60" t="str">
        <f t="shared" si="24"/>
        <v/>
      </c>
      <c r="H378" s="60" t="str">
        <f>IF(B378="","",'EXIST IP'!B378-anchor)</f>
        <v/>
      </c>
      <c r="I378" s="60" t="str">
        <f t="shared" si="25"/>
        <v/>
      </c>
      <c r="J378" s="78" t="str">
        <f t="shared" si="22"/>
        <v/>
      </c>
      <c r="K378" s="78" t="str">
        <f t="shared" si="23"/>
        <v/>
      </c>
      <c r="L378" s="105"/>
    </row>
    <row r="379" spans="1:12" x14ac:dyDescent="0.25">
      <c r="A379" s="105"/>
      <c r="B379" s="105"/>
      <c r="C379" s="105"/>
      <c r="D379" s="105"/>
      <c r="E379" s="73">
        <v>378</v>
      </c>
      <c r="F379" s="56" t="str">
        <f>IF('EXIST IP'!C379="","",IF('EXIST IP'!C379&lt;528,'EXIST IP'!C379,""))</f>
        <v/>
      </c>
      <c r="G379" s="60" t="str">
        <f t="shared" si="24"/>
        <v/>
      </c>
      <c r="H379" s="60" t="str">
        <f>IF(B379="","",'EXIST IP'!B379-anchor)</f>
        <v/>
      </c>
      <c r="I379" s="60" t="str">
        <f t="shared" si="25"/>
        <v/>
      </c>
      <c r="J379" s="78" t="str">
        <f t="shared" si="22"/>
        <v/>
      </c>
      <c r="K379" s="78" t="str">
        <f t="shared" si="23"/>
        <v/>
      </c>
      <c r="L379" s="105"/>
    </row>
    <row r="380" spans="1:12" x14ac:dyDescent="0.25">
      <c r="A380" s="105"/>
      <c r="B380" s="105"/>
      <c r="C380" s="105"/>
      <c r="D380" s="105"/>
      <c r="E380" s="73">
        <v>379</v>
      </c>
      <c r="F380" s="56" t="str">
        <f>IF('EXIST IP'!C380="","",IF('EXIST IP'!C380&lt;528,'EXIST IP'!C380,""))</f>
        <v/>
      </c>
      <c r="G380" s="60" t="str">
        <f t="shared" si="24"/>
        <v/>
      </c>
      <c r="H380" s="60" t="str">
        <f>IF(B380="","",'EXIST IP'!B380-anchor)</f>
        <v/>
      </c>
      <c r="I380" s="60" t="str">
        <f t="shared" si="25"/>
        <v/>
      </c>
      <c r="J380" s="78" t="str">
        <f t="shared" si="22"/>
        <v/>
      </c>
      <c r="K380" s="78" t="str">
        <f t="shared" si="23"/>
        <v/>
      </c>
      <c r="L380" s="105"/>
    </row>
    <row r="381" spans="1:12" x14ac:dyDescent="0.25">
      <c r="A381" s="105"/>
      <c r="B381" s="105"/>
      <c r="C381" s="105"/>
      <c r="D381" s="105"/>
      <c r="E381" s="73">
        <v>380</v>
      </c>
      <c r="F381" s="56" t="str">
        <f>IF('EXIST IP'!C381="","",IF('EXIST IP'!C381&lt;528,'EXIST IP'!C381,""))</f>
        <v/>
      </c>
      <c r="G381" s="60" t="str">
        <f t="shared" si="24"/>
        <v/>
      </c>
      <c r="H381" s="60" t="str">
        <f>IF(B381="","",'EXIST IP'!B381-anchor)</f>
        <v/>
      </c>
      <c r="I381" s="60" t="str">
        <f t="shared" si="25"/>
        <v/>
      </c>
      <c r="J381" s="78" t="str">
        <f t="shared" si="22"/>
        <v/>
      </c>
      <c r="K381" s="78" t="str">
        <f t="shared" si="23"/>
        <v/>
      </c>
      <c r="L381" s="105"/>
    </row>
    <row r="382" spans="1:12" x14ac:dyDescent="0.25">
      <c r="A382" s="105"/>
      <c r="B382" s="105"/>
      <c r="C382" s="105"/>
      <c r="D382" s="105"/>
      <c r="E382" s="73">
        <v>381</v>
      </c>
      <c r="F382" s="56" t="str">
        <f>IF('EXIST IP'!C382="","",IF('EXIST IP'!C382&lt;528,'EXIST IP'!C382,""))</f>
        <v/>
      </c>
      <c r="G382" s="60" t="str">
        <f t="shared" si="24"/>
        <v/>
      </c>
      <c r="H382" s="60" t="str">
        <f>IF(B382="","",'EXIST IP'!B382-anchor)</f>
        <v/>
      </c>
      <c r="I382" s="60" t="str">
        <f t="shared" si="25"/>
        <v/>
      </c>
      <c r="J382" s="78" t="str">
        <f t="shared" si="22"/>
        <v/>
      </c>
      <c r="K382" s="78" t="str">
        <f t="shared" si="23"/>
        <v/>
      </c>
      <c r="L382" s="105"/>
    </row>
    <row r="383" spans="1:12" x14ac:dyDescent="0.25">
      <c r="A383" s="105"/>
      <c r="B383" s="105"/>
      <c r="C383" s="105"/>
      <c r="D383" s="105"/>
      <c r="E383" s="73">
        <v>382</v>
      </c>
      <c r="F383" s="56" t="str">
        <f>IF('EXIST IP'!C383="","",IF('EXIST IP'!C383&lt;528,'EXIST IP'!C383,""))</f>
        <v/>
      </c>
      <c r="G383" s="60" t="str">
        <f t="shared" si="24"/>
        <v/>
      </c>
      <c r="H383" s="60" t="str">
        <f>IF(B383="","",'EXIST IP'!B383-anchor)</f>
        <v/>
      </c>
      <c r="I383" s="60" t="str">
        <f t="shared" si="25"/>
        <v/>
      </c>
      <c r="J383" s="78" t="str">
        <f t="shared" si="22"/>
        <v/>
      </c>
      <c r="K383" s="78" t="str">
        <f t="shared" si="23"/>
        <v/>
      </c>
      <c r="L383" s="105"/>
    </row>
    <row r="384" spans="1:12" x14ac:dyDescent="0.25">
      <c r="A384" s="105"/>
      <c r="B384" s="105"/>
      <c r="C384" s="105"/>
      <c r="D384" s="105"/>
      <c r="E384" s="73">
        <v>383</v>
      </c>
      <c r="F384" s="56" t="str">
        <f>IF('EXIST IP'!C384="","",IF('EXIST IP'!C384&lt;528,'EXIST IP'!C384,""))</f>
        <v/>
      </c>
      <c r="G384" s="60" t="str">
        <f t="shared" si="24"/>
        <v/>
      </c>
      <c r="H384" s="60" t="str">
        <f>IF(B384="","",'EXIST IP'!B384-anchor)</f>
        <v/>
      </c>
      <c r="I384" s="60" t="str">
        <f t="shared" si="25"/>
        <v/>
      </c>
      <c r="J384" s="78" t="str">
        <f t="shared" si="22"/>
        <v/>
      </c>
      <c r="K384" s="78" t="str">
        <f t="shared" si="23"/>
        <v/>
      </c>
      <c r="L384" s="105"/>
    </row>
    <row r="385" spans="1:12" x14ac:dyDescent="0.25">
      <c r="A385" s="105"/>
      <c r="B385" s="105"/>
      <c r="C385" s="105"/>
      <c r="D385" s="105"/>
      <c r="E385" s="73">
        <v>384</v>
      </c>
      <c r="F385" s="56" t="str">
        <f>IF('EXIST IP'!C385="","",IF('EXIST IP'!C385&lt;528,'EXIST IP'!C385,""))</f>
        <v/>
      </c>
      <c r="G385" s="60" t="str">
        <f t="shared" si="24"/>
        <v/>
      </c>
      <c r="H385" s="60" t="str">
        <f>IF(B385="","",'EXIST IP'!B385-anchor)</f>
        <v/>
      </c>
      <c r="I385" s="60" t="str">
        <f t="shared" si="25"/>
        <v/>
      </c>
      <c r="J385" s="78" t="str">
        <f t="shared" si="22"/>
        <v/>
      </c>
      <c r="K385" s="78" t="str">
        <f t="shared" si="23"/>
        <v/>
      </c>
      <c r="L385" s="105"/>
    </row>
    <row r="386" spans="1:12" x14ac:dyDescent="0.25">
      <c r="A386" s="105"/>
      <c r="B386" s="105"/>
      <c r="C386" s="105"/>
      <c r="D386" s="105"/>
      <c r="E386" s="73">
        <v>385</v>
      </c>
      <c r="F386" s="56" t="str">
        <f>IF('EXIST IP'!C386="","",IF('EXIST IP'!C386&lt;528,'EXIST IP'!C386,""))</f>
        <v/>
      </c>
      <c r="G386" s="60" t="str">
        <f t="shared" si="24"/>
        <v/>
      </c>
      <c r="H386" s="60" t="str">
        <f>IF(B386="","",'EXIST IP'!B386-anchor)</f>
        <v/>
      </c>
      <c r="I386" s="60" t="str">
        <f t="shared" si="25"/>
        <v/>
      </c>
      <c r="J386" s="78" t="str">
        <f t="shared" si="22"/>
        <v/>
      </c>
      <c r="K386" s="78" t="str">
        <f t="shared" si="23"/>
        <v/>
      </c>
      <c r="L386" s="105"/>
    </row>
    <row r="387" spans="1:12" x14ac:dyDescent="0.25">
      <c r="A387" s="105"/>
      <c r="B387" s="105"/>
      <c r="C387" s="105"/>
      <c r="D387" s="105"/>
      <c r="E387" s="73">
        <v>386</v>
      </c>
      <c r="F387" s="56" t="str">
        <f>IF('EXIST IP'!C387="","",IF('EXIST IP'!C387&lt;528,'EXIST IP'!C387,""))</f>
        <v/>
      </c>
      <c r="G387" s="60" t="str">
        <f t="shared" si="24"/>
        <v/>
      </c>
      <c r="H387" s="60" t="str">
        <f>IF(B387="","",'EXIST IP'!B387-anchor)</f>
        <v/>
      </c>
      <c r="I387" s="60" t="str">
        <f t="shared" si="25"/>
        <v/>
      </c>
      <c r="J387" s="78" t="str">
        <f t="shared" ref="J387:J450" si="26">IF(B387="","",IF(H387&lt;5280,20,IF(H387&gt;13200,50,ROUND(20+30*(H387-5280)/(13200-5280),0))))</f>
        <v/>
      </c>
      <c r="K387" s="78" t="str">
        <f t="shared" ref="K387:K450" si="27">IF(AND(I387="",J387=""),"",IF(I387&gt;J387,"this segment misaligned",""))</f>
        <v/>
      </c>
      <c r="L387" s="105"/>
    </row>
    <row r="388" spans="1:12" x14ac:dyDescent="0.25">
      <c r="A388" s="105"/>
      <c r="B388" s="105"/>
      <c r="C388" s="105"/>
      <c r="D388" s="105"/>
      <c r="E388" s="73">
        <v>387</v>
      </c>
      <c r="F388" s="56" t="str">
        <f>IF('EXIST IP'!C388="","",IF('EXIST IP'!C388&lt;528,'EXIST IP'!C388,""))</f>
        <v/>
      </c>
      <c r="G388" s="60" t="str">
        <f t="shared" si="24"/>
        <v/>
      </c>
      <c r="H388" s="60" t="str">
        <f>IF(B388="","",'EXIST IP'!B388-anchor)</f>
        <v/>
      </c>
      <c r="I388" s="60" t="str">
        <f t="shared" si="25"/>
        <v/>
      </c>
      <c r="J388" s="78" t="str">
        <f t="shared" si="26"/>
        <v/>
      </c>
      <c r="K388" s="78" t="str">
        <f t="shared" si="27"/>
        <v/>
      </c>
      <c r="L388" s="105"/>
    </row>
    <row r="389" spans="1:12" x14ac:dyDescent="0.25">
      <c r="A389" s="105"/>
      <c r="B389" s="105"/>
      <c r="C389" s="105"/>
      <c r="D389" s="105"/>
      <c r="E389" s="73">
        <v>388</v>
      </c>
      <c r="F389" s="56" t="str">
        <f>IF('EXIST IP'!C389="","",IF('EXIST IP'!C389&lt;528,'EXIST IP'!C389,""))</f>
        <v/>
      </c>
      <c r="G389" s="60" t="str">
        <f t="shared" si="24"/>
        <v/>
      </c>
      <c r="H389" s="60" t="str">
        <f>IF(B389="","",'EXIST IP'!B389-anchor)</f>
        <v/>
      </c>
      <c r="I389" s="60" t="str">
        <f t="shared" si="25"/>
        <v/>
      </c>
      <c r="J389" s="78" t="str">
        <f t="shared" si="26"/>
        <v/>
      </c>
      <c r="K389" s="78" t="str">
        <f t="shared" si="27"/>
        <v/>
      </c>
      <c r="L389" s="105"/>
    </row>
    <row r="390" spans="1:12" x14ac:dyDescent="0.25">
      <c r="A390" s="105"/>
      <c r="B390" s="105"/>
      <c r="C390" s="105"/>
      <c r="D390" s="105"/>
      <c r="E390" s="73">
        <v>389</v>
      </c>
      <c r="F390" s="56" t="str">
        <f>IF('EXIST IP'!C390="","",IF('EXIST IP'!C390&lt;528,'EXIST IP'!C390,""))</f>
        <v/>
      </c>
      <c r="G390" s="60" t="str">
        <f t="shared" ref="G390:G453" si="28">IF(B390="","",B390-anchor)</f>
        <v/>
      </c>
      <c r="H390" s="60" t="str">
        <f>IF(B390="","",'EXIST IP'!B390-anchor)</f>
        <v/>
      </c>
      <c r="I390" s="60" t="str">
        <f t="shared" ref="I390:I453" si="29">IF(B390="","",ABS(G390-H390))</f>
        <v/>
      </c>
      <c r="J390" s="78" t="str">
        <f t="shared" si="26"/>
        <v/>
      </c>
      <c r="K390" s="78" t="str">
        <f t="shared" si="27"/>
        <v/>
      </c>
      <c r="L390" s="105"/>
    </row>
    <row r="391" spans="1:12" x14ac:dyDescent="0.25">
      <c r="A391" s="105"/>
      <c r="B391" s="105"/>
      <c r="C391" s="105"/>
      <c r="D391" s="105"/>
      <c r="E391" s="73">
        <v>390</v>
      </c>
      <c r="F391" s="56" t="str">
        <f>IF('EXIST IP'!C391="","",IF('EXIST IP'!C391&lt;528,'EXIST IP'!C391,""))</f>
        <v/>
      </c>
      <c r="G391" s="60" t="str">
        <f t="shared" si="28"/>
        <v/>
      </c>
      <c r="H391" s="60" t="str">
        <f>IF(B391="","",'EXIST IP'!B391-anchor)</f>
        <v/>
      </c>
      <c r="I391" s="60" t="str">
        <f t="shared" si="29"/>
        <v/>
      </c>
      <c r="J391" s="78" t="str">
        <f t="shared" si="26"/>
        <v/>
      </c>
      <c r="K391" s="78" t="str">
        <f t="shared" si="27"/>
        <v/>
      </c>
      <c r="L391" s="105"/>
    </row>
    <row r="392" spans="1:12" x14ac:dyDescent="0.25">
      <c r="A392" s="105"/>
      <c r="B392" s="105"/>
      <c r="C392" s="105"/>
      <c r="D392" s="105"/>
      <c r="E392" s="73">
        <v>391</v>
      </c>
      <c r="F392" s="56" t="str">
        <f>IF('EXIST IP'!C392="","",IF('EXIST IP'!C392&lt;528,'EXIST IP'!C392,""))</f>
        <v/>
      </c>
      <c r="G392" s="60" t="str">
        <f t="shared" si="28"/>
        <v/>
      </c>
      <c r="H392" s="60" t="str">
        <f>IF(B392="","",'EXIST IP'!B392-anchor)</f>
        <v/>
      </c>
      <c r="I392" s="60" t="str">
        <f t="shared" si="29"/>
        <v/>
      </c>
      <c r="J392" s="78" t="str">
        <f t="shared" si="26"/>
        <v/>
      </c>
      <c r="K392" s="78" t="str">
        <f t="shared" si="27"/>
        <v/>
      </c>
      <c r="L392" s="105"/>
    </row>
    <row r="393" spans="1:12" x14ac:dyDescent="0.25">
      <c r="A393" s="105"/>
      <c r="B393" s="105"/>
      <c r="C393" s="105"/>
      <c r="D393" s="105"/>
      <c r="E393" s="73">
        <v>392</v>
      </c>
      <c r="F393" s="56" t="str">
        <f>IF('EXIST IP'!C393="","",IF('EXIST IP'!C393&lt;528,'EXIST IP'!C393,""))</f>
        <v/>
      </c>
      <c r="G393" s="60" t="str">
        <f t="shared" si="28"/>
        <v/>
      </c>
      <c r="H393" s="60" t="str">
        <f>IF(B393="","",'EXIST IP'!B393-anchor)</f>
        <v/>
      </c>
      <c r="I393" s="60" t="str">
        <f t="shared" si="29"/>
        <v/>
      </c>
      <c r="J393" s="78" t="str">
        <f t="shared" si="26"/>
        <v/>
      </c>
      <c r="K393" s="78" t="str">
        <f t="shared" si="27"/>
        <v/>
      </c>
      <c r="L393" s="105"/>
    </row>
    <row r="394" spans="1:12" x14ac:dyDescent="0.25">
      <c r="A394" s="105"/>
      <c r="B394" s="105"/>
      <c r="C394" s="105"/>
      <c r="D394" s="105"/>
      <c r="E394" s="73">
        <v>393</v>
      </c>
      <c r="F394" s="56" t="str">
        <f>IF('EXIST IP'!C394="","",IF('EXIST IP'!C394&lt;528,'EXIST IP'!C394,""))</f>
        <v/>
      </c>
      <c r="G394" s="60" t="str">
        <f t="shared" si="28"/>
        <v/>
      </c>
      <c r="H394" s="60" t="str">
        <f>IF(B394="","",'EXIST IP'!B394-anchor)</f>
        <v/>
      </c>
      <c r="I394" s="60" t="str">
        <f t="shared" si="29"/>
        <v/>
      </c>
      <c r="J394" s="78" t="str">
        <f t="shared" si="26"/>
        <v/>
      </c>
      <c r="K394" s="78" t="str">
        <f t="shared" si="27"/>
        <v/>
      </c>
      <c r="L394" s="105"/>
    </row>
    <row r="395" spans="1:12" x14ac:dyDescent="0.25">
      <c r="A395" s="105"/>
      <c r="B395" s="105"/>
      <c r="C395" s="105"/>
      <c r="D395" s="105"/>
      <c r="E395" s="73">
        <v>394</v>
      </c>
      <c r="F395" s="56" t="str">
        <f>IF('EXIST IP'!C395="","",IF('EXIST IP'!C395&lt;528,'EXIST IP'!C395,""))</f>
        <v/>
      </c>
      <c r="G395" s="60" t="str">
        <f t="shared" si="28"/>
        <v/>
      </c>
      <c r="H395" s="60" t="str">
        <f>IF(B395="","",'EXIST IP'!B395-anchor)</f>
        <v/>
      </c>
      <c r="I395" s="60" t="str">
        <f t="shared" si="29"/>
        <v/>
      </c>
      <c r="J395" s="78" t="str">
        <f t="shared" si="26"/>
        <v/>
      </c>
      <c r="K395" s="78" t="str">
        <f t="shared" si="27"/>
        <v/>
      </c>
      <c r="L395" s="105"/>
    </row>
    <row r="396" spans="1:12" x14ac:dyDescent="0.25">
      <c r="A396" s="105"/>
      <c r="B396" s="105"/>
      <c r="C396" s="105"/>
      <c r="D396" s="105"/>
      <c r="E396" s="73">
        <v>395</v>
      </c>
      <c r="F396" s="56" t="str">
        <f>IF('EXIST IP'!C396="","",IF('EXIST IP'!C396&lt;528,'EXIST IP'!C396,""))</f>
        <v/>
      </c>
      <c r="G396" s="60" t="str">
        <f t="shared" si="28"/>
        <v/>
      </c>
      <c r="H396" s="60" t="str">
        <f>IF(B396="","",'EXIST IP'!B396-anchor)</f>
        <v/>
      </c>
      <c r="I396" s="60" t="str">
        <f t="shared" si="29"/>
        <v/>
      </c>
      <c r="J396" s="78" t="str">
        <f t="shared" si="26"/>
        <v/>
      </c>
      <c r="K396" s="78" t="str">
        <f t="shared" si="27"/>
        <v/>
      </c>
      <c r="L396" s="105"/>
    </row>
    <row r="397" spans="1:12" x14ac:dyDescent="0.25">
      <c r="A397" s="105"/>
      <c r="B397" s="105"/>
      <c r="C397" s="105"/>
      <c r="D397" s="105"/>
      <c r="E397" s="73">
        <v>396</v>
      </c>
      <c r="F397" s="56" t="str">
        <f>IF('EXIST IP'!C397="","",IF('EXIST IP'!C397&lt;528,'EXIST IP'!C397,""))</f>
        <v/>
      </c>
      <c r="G397" s="60" t="str">
        <f t="shared" si="28"/>
        <v/>
      </c>
      <c r="H397" s="60" t="str">
        <f>IF(B397="","",'EXIST IP'!B397-anchor)</f>
        <v/>
      </c>
      <c r="I397" s="60" t="str">
        <f t="shared" si="29"/>
        <v/>
      </c>
      <c r="J397" s="78" t="str">
        <f t="shared" si="26"/>
        <v/>
      </c>
      <c r="K397" s="78" t="str">
        <f t="shared" si="27"/>
        <v/>
      </c>
      <c r="L397" s="105"/>
    </row>
    <row r="398" spans="1:12" x14ac:dyDescent="0.25">
      <c r="A398" s="105"/>
      <c r="B398" s="105"/>
      <c r="C398" s="105"/>
      <c r="D398" s="105"/>
      <c r="E398" s="73">
        <v>397</v>
      </c>
      <c r="F398" s="56" t="str">
        <f>IF('EXIST IP'!C398="","",IF('EXIST IP'!C398&lt;528,'EXIST IP'!C398,""))</f>
        <v/>
      </c>
      <c r="G398" s="60" t="str">
        <f t="shared" si="28"/>
        <v/>
      </c>
      <c r="H398" s="60" t="str">
        <f>IF(B398="","",'EXIST IP'!B398-anchor)</f>
        <v/>
      </c>
      <c r="I398" s="60" t="str">
        <f t="shared" si="29"/>
        <v/>
      </c>
      <c r="J398" s="78" t="str">
        <f t="shared" si="26"/>
        <v/>
      </c>
      <c r="K398" s="78" t="str">
        <f t="shared" si="27"/>
        <v/>
      </c>
      <c r="L398" s="105"/>
    </row>
    <row r="399" spans="1:12" x14ac:dyDescent="0.25">
      <c r="A399" s="105"/>
      <c r="B399" s="105"/>
      <c r="C399" s="105"/>
      <c r="D399" s="105"/>
      <c r="E399" s="73">
        <v>398</v>
      </c>
      <c r="F399" s="56" t="str">
        <f>IF('EXIST IP'!C399="","",IF('EXIST IP'!C399&lt;528,'EXIST IP'!C399,""))</f>
        <v/>
      </c>
      <c r="G399" s="60" t="str">
        <f t="shared" si="28"/>
        <v/>
      </c>
      <c r="H399" s="60" t="str">
        <f>IF(B399="","",'EXIST IP'!B399-anchor)</f>
        <v/>
      </c>
      <c r="I399" s="60" t="str">
        <f t="shared" si="29"/>
        <v/>
      </c>
      <c r="J399" s="78" t="str">
        <f t="shared" si="26"/>
        <v/>
      </c>
      <c r="K399" s="78" t="str">
        <f t="shared" si="27"/>
        <v/>
      </c>
      <c r="L399" s="105"/>
    </row>
    <row r="400" spans="1:12" x14ac:dyDescent="0.25">
      <c r="A400" s="105"/>
      <c r="B400" s="105"/>
      <c r="C400" s="105"/>
      <c r="D400" s="105"/>
      <c r="E400" s="73">
        <v>399</v>
      </c>
      <c r="F400" s="56" t="str">
        <f>IF('EXIST IP'!C400="","",IF('EXIST IP'!C400&lt;528,'EXIST IP'!C400,""))</f>
        <v/>
      </c>
      <c r="G400" s="60" t="str">
        <f t="shared" si="28"/>
        <v/>
      </c>
      <c r="H400" s="60" t="str">
        <f>IF(B400="","",'EXIST IP'!B400-anchor)</f>
        <v/>
      </c>
      <c r="I400" s="60" t="str">
        <f t="shared" si="29"/>
        <v/>
      </c>
      <c r="J400" s="78" t="str">
        <f t="shared" si="26"/>
        <v/>
      </c>
      <c r="K400" s="78" t="str">
        <f t="shared" si="27"/>
        <v/>
      </c>
      <c r="L400" s="105"/>
    </row>
    <row r="401" spans="1:12" x14ac:dyDescent="0.25">
      <c r="A401" s="105"/>
      <c r="B401" s="105"/>
      <c r="C401" s="105"/>
      <c r="D401" s="105"/>
      <c r="E401" s="73">
        <v>400</v>
      </c>
      <c r="F401" s="56" t="str">
        <f>IF('EXIST IP'!C401="","",IF('EXIST IP'!C401&lt;528,'EXIST IP'!C401,""))</f>
        <v/>
      </c>
      <c r="G401" s="60" t="str">
        <f t="shared" si="28"/>
        <v/>
      </c>
      <c r="H401" s="60" t="str">
        <f>IF(B401="","",'EXIST IP'!B401-anchor)</f>
        <v/>
      </c>
      <c r="I401" s="60" t="str">
        <f t="shared" si="29"/>
        <v/>
      </c>
      <c r="J401" s="78" t="str">
        <f t="shared" si="26"/>
        <v/>
      </c>
      <c r="K401" s="78" t="str">
        <f t="shared" si="27"/>
        <v/>
      </c>
      <c r="L401" s="105"/>
    </row>
    <row r="402" spans="1:12" x14ac:dyDescent="0.25">
      <c r="A402" s="105"/>
      <c r="B402" s="105"/>
      <c r="C402" s="105"/>
      <c r="D402" s="105"/>
      <c r="E402" s="73">
        <v>401</v>
      </c>
      <c r="F402" s="56" t="str">
        <f>IF('EXIST IP'!C402="","",IF('EXIST IP'!C402&lt;528,'EXIST IP'!C402,""))</f>
        <v/>
      </c>
      <c r="G402" s="60" t="str">
        <f t="shared" si="28"/>
        <v/>
      </c>
      <c r="H402" s="60" t="str">
        <f>IF(B402="","",'EXIST IP'!B402-anchor)</f>
        <v/>
      </c>
      <c r="I402" s="60" t="str">
        <f t="shared" si="29"/>
        <v/>
      </c>
      <c r="J402" s="78" t="str">
        <f t="shared" si="26"/>
        <v/>
      </c>
      <c r="K402" s="78" t="str">
        <f t="shared" si="27"/>
        <v/>
      </c>
      <c r="L402" s="105"/>
    </row>
    <row r="403" spans="1:12" x14ac:dyDescent="0.25">
      <c r="A403" s="105"/>
      <c r="B403" s="105"/>
      <c r="C403" s="105"/>
      <c r="D403" s="105"/>
      <c r="E403" s="73">
        <v>402</v>
      </c>
      <c r="F403" s="56" t="str">
        <f>IF('EXIST IP'!C403="","",IF('EXIST IP'!C403&lt;528,'EXIST IP'!C403,""))</f>
        <v/>
      </c>
      <c r="G403" s="60" t="str">
        <f t="shared" si="28"/>
        <v/>
      </c>
      <c r="H403" s="60" t="str">
        <f>IF(B403="","",'EXIST IP'!B403-anchor)</f>
        <v/>
      </c>
      <c r="I403" s="60" t="str">
        <f t="shared" si="29"/>
        <v/>
      </c>
      <c r="J403" s="78" t="str">
        <f t="shared" si="26"/>
        <v/>
      </c>
      <c r="K403" s="78" t="str">
        <f t="shared" si="27"/>
        <v/>
      </c>
      <c r="L403" s="105"/>
    </row>
    <row r="404" spans="1:12" x14ac:dyDescent="0.25">
      <c r="A404" s="105"/>
      <c r="B404" s="105"/>
      <c r="C404" s="105"/>
      <c r="D404" s="105"/>
      <c r="E404" s="73">
        <v>403</v>
      </c>
      <c r="F404" s="56" t="str">
        <f>IF('EXIST IP'!C404="","",IF('EXIST IP'!C404&lt;528,'EXIST IP'!C404,""))</f>
        <v/>
      </c>
      <c r="G404" s="60" t="str">
        <f t="shared" si="28"/>
        <v/>
      </c>
      <c r="H404" s="60" t="str">
        <f>IF(B404="","",'EXIST IP'!B404-anchor)</f>
        <v/>
      </c>
      <c r="I404" s="60" t="str">
        <f t="shared" si="29"/>
        <v/>
      </c>
      <c r="J404" s="78" t="str">
        <f t="shared" si="26"/>
        <v/>
      </c>
      <c r="K404" s="78" t="str">
        <f t="shared" si="27"/>
        <v/>
      </c>
      <c r="L404" s="105"/>
    </row>
    <row r="405" spans="1:12" x14ac:dyDescent="0.25">
      <c r="A405" s="105"/>
      <c r="B405" s="105"/>
      <c r="C405" s="105"/>
      <c r="D405" s="105"/>
      <c r="E405" s="73">
        <v>404</v>
      </c>
      <c r="F405" s="56" t="str">
        <f>IF('EXIST IP'!C405="","",IF('EXIST IP'!C405&lt;528,'EXIST IP'!C405,""))</f>
        <v/>
      </c>
      <c r="G405" s="60" t="str">
        <f t="shared" si="28"/>
        <v/>
      </c>
      <c r="H405" s="60" t="str">
        <f>IF(B405="","",'EXIST IP'!B405-anchor)</f>
        <v/>
      </c>
      <c r="I405" s="60" t="str">
        <f t="shared" si="29"/>
        <v/>
      </c>
      <c r="J405" s="78" t="str">
        <f t="shared" si="26"/>
        <v/>
      </c>
      <c r="K405" s="78" t="str">
        <f t="shared" si="27"/>
        <v/>
      </c>
      <c r="L405" s="105"/>
    </row>
    <row r="406" spans="1:12" x14ac:dyDescent="0.25">
      <c r="A406" s="105"/>
      <c r="B406" s="105"/>
      <c r="C406" s="105"/>
      <c r="D406" s="105"/>
      <c r="E406" s="73">
        <v>405</v>
      </c>
      <c r="F406" s="56" t="str">
        <f>IF('EXIST IP'!C406="","",IF('EXIST IP'!C406&lt;528,'EXIST IP'!C406,""))</f>
        <v/>
      </c>
      <c r="G406" s="60" t="str">
        <f t="shared" si="28"/>
        <v/>
      </c>
      <c r="H406" s="60" t="str">
        <f>IF(B406="","",'EXIST IP'!B406-anchor)</f>
        <v/>
      </c>
      <c r="I406" s="60" t="str">
        <f t="shared" si="29"/>
        <v/>
      </c>
      <c r="J406" s="78" t="str">
        <f t="shared" si="26"/>
        <v/>
      </c>
      <c r="K406" s="78" t="str">
        <f t="shared" si="27"/>
        <v/>
      </c>
      <c r="L406" s="105"/>
    </row>
    <row r="407" spans="1:12" x14ac:dyDescent="0.25">
      <c r="A407" s="105"/>
      <c r="B407" s="105"/>
      <c r="C407" s="105"/>
      <c r="D407" s="105"/>
      <c r="E407" s="73">
        <v>406</v>
      </c>
      <c r="F407" s="56" t="str">
        <f>IF('EXIST IP'!C407="","",IF('EXIST IP'!C407&lt;528,'EXIST IP'!C407,""))</f>
        <v/>
      </c>
      <c r="G407" s="60" t="str">
        <f t="shared" si="28"/>
        <v/>
      </c>
      <c r="H407" s="60" t="str">
        <f>IF(B407="","",'EXIST IP'!B407-anchor)</f>
        <v/>
      </c>
      <c r="I407" s="60" t="str">
        <f t="shared" si="29"/>
        <v/>
      </c>
      <c r="J407" s="78" t="str">
        <f t="shared" si="26"/>
        <v/>
      </c>
      <c r="K407" s="78" t="str">
        <f t="shared" si="27"/>
        <v/>
      </c>
      <c r="L407" s="105"/>
    </row>
    <row r="408" spans="1:12" x14ac:dyDescent="0.25">
      <c r="A408" s="105"/>
      <c r="B408" s="105"/>
      <c r="C408" s="105"/>
      <c r="D408" s="105"/>
      <c r="E408" s="73">
        <v>407</v>
      </c>
      <c r="F408" s="56" t="str">
        <f>IF('EXIST IP'!C408="","",IF('EXIST IP'!C408&lt;528,'EXIST IP'!C408,""))</f>
        <v/>
      </c>
      <c r="G408" s="60" t="str">
        <f t="shared" si="28"/>
        <v/>
      </c>
      <c r="H408" s="60" t="str">
        <f>IF(B408="","",'EXIST IP'!B408-anchor)</f>
        <v/>
      </c>
      <c r="I408" s="60" t="str">
        <f t="shared" si="29"/>
        <v/>
      </c>
      <c r="J408" s="78" t="str">
        <f t="shared" si="26"/>
        <v/>
      </c>
      <c r="K408" s="78" t="str">
        <f t="shared" si="27"/>
        <v/>
      </c>
      <c r="L408" s="105"/>
    </row>
    <row r="409" spans="1:12" x14ac:dyDescent="0.25">
      <c r="A409" s="105"/>
      <c r="B409" s="105"/>
      <c r="C409" s="105"/>
      <c r="D409" s="105"/>
      <c r="E409" s="73">
        <v>408</v>
      </c>
      <c r="F409" s="56" t="str">
        <f>IF('EXIST IP'!C409="","",IF('EXIST IP'!C409&lt;528,'EXIST IP'!C409,""))</f>
        <v/>
      </c>
      <c r="G409" s="60" t="str">
        <f t="shared" si="28"/>
        <v/>
      </c>
      <c r="H409" s="60" t="str">
        <f>IF(B409="","",'EXIST IP'!B409-anchor)</f>
        <v/>
      </c>
      <c r="I409" s="60" t="str">
        <f t="shared" si="29"/>
        <v/>
      </c>
      <c r="J409" s="78" t="str">
        <f t="shared" si="26"/>
        <v/>
      </c>
      <c r="K409" s="78" t="str">
        <f t="shared" si="27"/>
        <v/>
      </c>
      <c r="L409" s="105"/>
    </row>
    <row r="410" spans="1:12" x14ac:dyDescent="0.25">
      <c r="A410" s="105"/>
      <c r="B410" s="105"/>
      <c r="C410" s="105"/>
      <c r="D410" s="105"/>
      <c r="E410" s="73">
        <v>409</v>
      </c>
      <c r="F410" s="56" t="str">
        <f>IF('EXIST IP'!C410="","",IF('EXIST IP'!C410&lt;528,'EXIST IP'!C410,""))</f>
        <v/>
      </c>
      <c r="G410" s="60" t="str">
        <f t="shared" si="28"/>
        <v/>
      </c>
      <c r="H410" s="60" t="str">
        <f>IF(B410="","",'EXIST IP'!B410-anchor)</f>
        <v/>
      </c>
      <c r="I410" s="60" t="str">
        <f t="shared" si="29"/>
        <v/>
      </c>
      <c r="J410" s="78" t="str">
        <f t="shared" si="26"/>
        <v/>
      </c>
      <c r="K410" s="78" t="str">
        <f t="shared" si="27"/>
        <v/>
      </c>
      <c r="L410" s="105"/>
    </row>
    <row r="411" spans="1:12" x14ac:dyDescent="0.25">
      <c r="A411" s="105"/>
      <c r="B411" s="105"/>
      <c r="C411" s="105"/>
      <c r="D411" s="105"/>
      <c r="E411" s="73">
        <v>410</v>
      </c>
      <c r="F411" s="56" t="str">
        <f>IF('EXIST IP'!C411="","",IF('EXIST IP'!C411&lt;528,'EXIST IP'!C411,""))</f>
        <v/>
      </c>
      <c r="G411" s="60" t="str">
        <f t="shared" si="28"/>
        <v/>
      </c>
      <c r="H411" s="60" t="str">
        <f>IF(B411="","",'EXIST IP'!B411-anchor)</f>
        <v/>
      </c>
      <c r="I411" s="60" t="str">
        <f t="shared" si="29"/>
        <v/>
      </c>
      <c r="J411" s="78" t="str">
        <f t="shared" si="26"/>
        <v/>
      </c>
      <c r="K411" s="78" t="str">
        <f t="shared" si="27"/>
        <v/>
      </c>
      <c r="L411" s="105"/>
    </row>
    <row r="412" spans="1:12" x14ac:dyDescent="0.25">
      <c r="A412" s="105"/>
      <c r="B412" s="105"/>
      <c r="C412" s="105"/>
      <c r="D412" s="105"/>
      <c r="E412" s="73">
        <v>411</v>
      </c>
      <c r="F412" s="56" t="str">
        <f>IF('EXIST IP'!C412="","",IF('EXIST IP'!C412&lt;528,'EXIST IP'!C412,""))</f>
        <v/>
      </c>
      <c r="G412" s="60" t="str">
        <f t="shared" si="28"/>
        <v/>
      </c>
      <c r="H412" s="60" t="str">
        <f>IF(B412="","",'EXIST IP'!B412-anchor)</f>
        <v/>
      </c>
      <c r="I412" s="60" t="str">
        <f t="shared" si="29"/>
        <v/>
      </c>
      <c r="J412" s="78" t="str">
        <f t="shared" si="26"/>
        <v/>
      </c>
      <c r="K412" s="78" t="str">
        <f t="shared" si="27"/>
        <v/>
      </c>
      <c r="L412" s="105"/>
    </row>
    <row r="413" spans="1:12" x14ac:dyDescent="0.25">
      <c r="A413" s="105"/>
      <c r="B413" s="105"/>
      <c r="C413" s="105"/>
      <c r="D413" s="105"/>
      <c r="E413" s="73">
        <v>412</v>
      </c>
      <c r="F413" s="56" t="str">
        <f>IF('EXIST IP'!C413="","",IF('EXIST IP'!C413&lt;528,'EXIST IP'!C413,""))</f>
        <v/>
      </c>
      <c r="G413" s="60" t="str">
        <f t="shared" si="28"/>
        <v/>
      </c>
      <c r="H413" s="60" t="str">
        <f>IF(B413="","",'EXIST IP'!B413-anchor)</f>
        <v/>
      </c>
      <c r="I413" s="60" t="str">
        <f t="shared" si="29"/>
        <v/>
      </c>
      <c r="J413" s="78" t="str">
        <f t="shared" si="26"/>
        <v/>
      </c>
      <c r="K413" s="78" t="str">
        <f t="shared" si="27"/>
        <v/>
      </c>
      <c r="L413" s="105"/>
    </row>
    <row r="414" spans="1:12" x14ac:dyDescent="0.25">
      <c r="A414" s="105"/>
      <c r="B414" s="105"/>
      <c r="C414" s="105"/>
      <c r="D414" s="105"/>
      <c r="E414" s="73">
        <v>413</v>
      </c>
      <c r="F414" s="56" t="str">
        <f>IF('EXIST IP'!C414="","",IF('EXIST IP'!C414&lt;528,'EXIST IP'!C414,""))</f>
        <v/>
      </c>
      <c r="G414" s="60" t="str">
        <f t="shared" si="28"/>
        <v/>
      </c>
      <c r="H414" s="60" t="str">
        <f>IF(B414="","",'EXIST IP'!B414-anchor)</f>
        <v/>
      </c>
      <c r="I414" s="60" t="str">
        <f t="shared" si="29"/>
        <v/>
      </c>
      <c r="J414" s="78" t="str">
        <f t="shared" si="26"/>
        <v/>
      </c>
      <c r="K414" s="78" t="str">
        <f t="shared" si="27"/>
        <v/>
      </c>
      <c r="L414" s="105"/>
    </row>
    <row r="415" spans="1:12" x14ac:dyDescent="0.25">
      <c r="A415" s="105"/>
      <c r="B415" s="105"/>
      <c r="C415" s="105"/>
      <c r="D415" s="105"/>
      <c r="E415" s="73">
        <v>414</v>
      </c>
      <c r="F415" s="56" t="str">
        <f>IF('EXIST IP'!C415="","",IF('EXIST IP'!C415&lt;528,'EXIST IP'!C415,""))</f>
        <v/>
      </c>
      <c r="G415" s="60" t="str">
        <f t="shared" si="28"/>
        <v/>
      </c>
      <c r="H415" s="60" t="str">
        <f>IF(B415="","",'EXIST IP'!B415-anchor)</f>
        <v/>
      </c>
      <c r="I415" s="60" t="str">
        <f t="shared" si="29"/>
        <v/>
      </c>
      <c r="J415" s="78" t="str">
        <f t="shared" si="26"/>
        <v/>
      </c>
      <c r="K415" s="78" t="str">
        <f t="shared" si="27"/>
        <v/>
      </c>
      <c r="L415" s="105"/>
    </row>
    <row r="416" spans="1:12" x14ac:dyDescent="0.25">
      <c r="A416" s="105"/>
      <c r="B416" s="105"/>
      <c r="C416" s="105"/>
      <c r="D416" s="105"/>
      <c r="E416" s="73">
        <v>415</v>
      </c>
      <c r="F416" s="56" t="str">
        <f>IF('EXIST IP'!C416="","",IF('EXIST IP'!C416&lt;528,'EXIST IP'!C416,""))</f>
        <v/>
      </c>
      <c r="G416" s="60" t="str">
        <f t="shared" si="28"/>
        <v/>
      </c>
      <c r="H416" s="60" t="str">
        <f>IF(B416="","",'EXIST IP'!B416-anchor)</f>
        <v/>
      </c>
      <c r="I416" s="60" t="str">
        <f t="shared" si="29"/>
        <v/>
      </c>
      <c r="J416" s="78" t="str">
        <f t="shared" si="26"/>
        <v/>
      </c>
      <c r="K416" s="78" t="str">
        <f t="shared" si="27"/>
        <v/>
      </c>
      <c r="L416" s="105"/>
    </row>
    <row r="417" spans="1:12" x14ac:dyDescent="0.25">
      <c r="A417" s="105"/>
      <c r="B417" s="105"/>
      <c r="C417" s="105"/>
      <c r="D417" s="105"/>
      <c r="E417" s="73">
        <v>416</v>
      </c>
      <c r="F417" s="56" t="str">
        <f>IF('EXIST IP'!C417="","",IF('EXIST IP'!C417&lt;528,'EXIST IP'!C417,""))</f>
        <v/>
      </c>
      <c r="G417" s="60" t="str">
        <f t="shared" si="28"/>
        <v/>
      </c>
      <c r="H417" s="60" t="str">
        <f>IF(B417="","",'EXIST IP'!B417-anchor)</f>
        <v/>
      </c>
      <c r="I417" s="60" t="str">
        <f t="shared" si="29"/>
        <v/>
      </c>
      <c r="J417" s="78" t="str">
        <f t="shared" si="26"/>
        <v/>
      </c>
      <c r="K417" s="78" t="str">
        <f t="shared" si="27"/>
        <v/>
      </c>
      <c r="L417" s="105"/>
    </row>
    <row r="418" spans="1:12" x14ac:dyDescent="0.25">
      <c r="A418" s="105"/>
      <c r="B418" s="105"/>
      <c r="C418" s="105"/>
      <c r="D418" s="105"/>
      <c r="E418" s="73">
        <v>417</v>
      </c>
      <c r="F418" s="56" t="str">
        <f>IF('EXIST IP'!C418="","",IF('EXIST IP'!C418&lt;528,'EXIST IP'!C418,""))</f>
        <v/>
      </c>
      <c r="G418" s="60" t="str">
        <f t="shared" si="28"/>
        <v/>
      </c>
      <c r="H418" s="60" t="str">
        <f>IF(B418="","",'EXIST IP'!B418-anchor)</f>
        <v/>
      </c>
      <c r="I418" s="60" t="str">
        <f t="shared" si="29"/>
        <v/>
      </c>
      <c r="J418" s="78" t="str">
        <f t="shared" si="26"/>
        <v/>
      </c>
      <c r="K418" s="78" t="str">
        <f t="shared" si="27"/>
        <v/>
      </c>
      <c r="L418" s="105"/>
    </row>
    <row r="419" spans="1:12" x14ac:dyDescent="0.25">
      <c r="A419" s="105"/>
      <c r="B419" s="105"/>
      <c r="C419" s="105"/>
      <c r="D419" s="105"/>
      <c r="E419" s="73">
        <v>418</v>
      </c>
      <c r="F419" s="56" t="str">
        <f>IF('EXIST IP'!C419="","",IF('EXIST IP'!C419&lt;528,'EXIST IP'!C419,""))</f>
        <v/>
      </c>
      <c r="G419" s="60" t="str">
        <f t="shared" si="28"/>
        <v/>
      </c>
      <c r="H419" s="60" t="str">
        <f>IF(B419="","",'EXIST IP'!B419-anchor)</f>
        <v/>
      </c>
      <c r="I419" s="60" t="str">
        <f t="shared" si="29"/>
        <v/>
      </c>
      <c r="J419" s="78" t="str">
        <f t="shared" si="26"/>
        <v/>
      </c>
      <c r="K419" s="78" t="str">
        <f t="shared" si="27"/>
        <v/>
      </c>
      <c r="L419" s="105"/>
    </row>
    <row r="420" spans="1:12" x14ac:dyDescent="0.25">
      <c r="A420" s="105"/>
      <c r="B420" s="105"/>
      <c r="C420" s="105"/>
      <c r="D420" s="105"/>
      <c r="E420" s="73">
        <v>419</v>
      </c>
      <c r="F420" s="56" t="str">
        <f>IF('EXIST IP'!C420="","",IF('EXIST IP'!C420&lt;528,'EXIST IP'!C420,""))</f>
        <v/>
      </c>
      <c r="G420" s="60" t="str">
        <f t="shared" si="28"/>
        <v/>
      </c>
      <c r="H420" s="60" t="str">
        <f>IF(B420="","",'EXIST IP'!B420-anchor)</f>
        <v/>
      </c>
      <c r="I420" s="60" t="str">
        <f t="shared" si="29"/>
        <v/>
      </c>
      <c r="J420" s="78" t="str">
        <f t="shared" si="26"/>
        <v/>
      </c>
      <c r="K420" s="78" t="str">
        <f t="shared" si="27"/>
        <v/>
      </c>
      <c r="L420" s="105"/>
    </row>
    <row r="421" spans="1:12" x14ac:dyDescent="0.25">
      <c r="A421" s="105"/>
      <c r="B421" s="105"/>
      <c r="C421" s="105"/>
      <c r="D421" s="105"/>
      <c r="E421" s="73">
        <v>420</v>
      </c>
      <c r="F421" s="56" t="str">
        <f>IF('EXIST IP'!C421="","",IF('EXIST IP'!C421&lt;528,'EXIST IP'!C421,""))</f>
        <v/>
      </c>
      <c r="G421" s="60" t="str">
        <f t="shared" si="28"/>
        <v/>
      </c>
      <c r="H421" s="60" t="str">
        <f>IF(B421="","",'EXIST IP'!B421-anchor)</f>
        <v/>
      </c>
      <c r="I421" s="60" t="str">
        <f t="shared" si="29"/>
        <v/>
      </c>
      <c r="J421" s="78" t="str">
        <f t="shared" si="26"/>
        <v/>
      </c>
      <c r="K421" s="78" t="str">
        <f t="shared" si="27"/>
        <v/>
      </c>
      <c r="L421" s="105"/>
    </row>
    <row r="422" spans="1:12" x14ac:dyDescent="0.25">
      <c r="A422" s="105"/>
      <c r="B422" s="105"/>
      <c r="C422" s="105"/>
      <c r="D422" s="105"/>
      <c r="E422" s="73">
        <v>421</v>
      </c>
      <c r="F422" s="56" t="str">
        <f>IF('EXIST IP'!C422="","",IF('EXIST IP'!C422&lt;528,'EXIST IP'!C422,""))</f>
        <v/>
      </c>
      <c r="G422" s="60" t="str">
        <f t="shared" si="28"/>
        <v/>
      </c>
      <c r="H422" s="60" t="str">
        <f>IF(B422="","",'EXIST IP'!B422-anchor)</f>
        <v/>
      </c>
      <c r="I422" s="60" t="str">
        <f t="shared" si="29"/>
        <v/>
      </c>
      <c r="J422" s="78" t="str">
        <f t="shared" si="26"/>
        <v/>
      </c>
      <c r="K422" s="78" t="str">
        <f t="shared" si="27"/>
        <v/>
      </c>
      <c r="L422" s="105"/>
    </row>
    <row r="423" spans="1:12" x14ac:dyDescent="0.25">
      <c r="A423" s="105"/>
      <c r="B423" s="105"/>
      <c r="C423" s="105"/>
      <c r="D423" s="105"/>
      <c r="E423" s="73">
        <v>422</v>
      </c>
      <c r="F423" s="56" t="str">
        <f>IF('EXIST IP'!C423="","",IF('EXIST IP'!C423&lt;528,'EXIST IP'!C423,""))</f>
        <v/>
      </c>
      <c r="G423" s="60" t="str">
        <f t="shared" si="28"/>
        <v/>
      </c>
      <c r="H423" s="60" t="str">
        <f>IF(B423="","",'EXIST IP'!B423-anchor)</f>
        <v/>
      </c>
      <c r="I423" s="60" t="str">
        <f t="shared" si="29"/>
        <v/>
      </c>
      <c r="J423" s="78" t="str">
        <f t="shared" si="26"/>
        <v/>
      </c>
      <c r="K423" s="78" t="str">
        <f t="shared" si="27"/>
        <v/>
      </c>
      <c r="L423" s="105"/>
    </row>
    <row r="424" spans="1:12" x14ac:dyDescent="0.25">
      <c r="A424" s="105"/>
      <c r="B424" s="105"/>
      <c r="C424" s="105"/>
      <c r="D424" s="105"/>
      <c r="E424" s="73">
        <v>423</v>
      </c>
      <c r="F424" s="56" t="str">
        <f>IF('EXIST IP'!C424="","",IF('EXIST IP'!C424&lt;528,'EXIST IP'!C424,""))</f>
        <v/>
      </c>
      <c r="G424" s="60" t="str">
        <f t="shared" si="28"/>
        <v/>
      </c>
      <c r="H424" s="60" t="str">
        <f>IF(B424="","",'EXIST IP'!B424-anchor)</f>
        <v/>
      </c>
      <c r="I424" s="60" t="str">
        <f t="shared" si="29"/>
        <v/>
      </c>
      <c r="J424" s="78" t="str">
        <f t="shared" si="26"/>
        <v/>
      </c>
      <c r="K424" s="78" t="str">
        <f t="shared" si="27"/>
        <v/>
      </c>
      <c r="L424" s="105"/>
    </row>
    <row r="425" spans="1:12" x14ac:dyDescent="0.25">
      <c r="A425" s="105"/>
      <c r="B425" s="105"/>
      <c r="C425" s="105"/>
      <c r="D425" s="105"/>
      <c r="E425" s="73">
        <v>424</v>
      </c>
      <c r="F425" s="56" t="str">
        <f>IF('EXIST IP'!C425="","",IF('EXIST IP'!C425&lt;528,'EXIST IP'!C425,""))</f>
        <v/>
      </c>
      <c r="G425" s="60" t="str">
        <f t="shared" si="28"/>
        <v/>
      </c>
      <c r="H425" s="60" t="str">
        <f>IF(B425="","",'EXIST IP'!B425-anchor)</f>
        <v/>
      </c>
      <c r="I425" s="60" t="str">
        <f t="shared" si="29"/>
        <v/>
      </c>
      <c r="J425" s="78" t="str">
        <f t="shared" si="26"/>
        <v/>
      </c>
      <c r="K425" s="78" t="str">
        <f t="shared" si="27"/>
        <v/>
      </c>
      <c r="L425" s="105"/>
    </row>
    <row r="426" spans="1:12" x14ac:dyDescent="0.25">
      <c r="A426" s="105"/>
      <c r="B426" s="105"/>
      <c r="C426" s="105"/>
      <c r="D426" s="105"/>
      <c r="E426" s="73">
        <v>425</v>
      </c>
      <c r="F426" s="56" t="str">
        <f>IF('EXIST IP'!C426="","",IF('EXIST IP'!C426&lt;528,'EXIST IP'!C426,""))</f>
        <v/>
      </c>
      <c r="G426" s="60" t="str">
        <f t="shared" si="28"/>
        <v/>
      </c>
      <c r="H426" s="60" t="str">
        <f>IF(B426="","",'EXIST IP'!B426-anchor)</f>
        <v/>
      </c>
      <c r="I426" s="60" t="str">
        <f t="shared" si="29"/>
        <v/>
      </c>
      <c r="J426" s="78" t="str">
        <f t="shared" si="26"/>
        <v/>
      </c>
      <c r="K426" s="78" t="str">
        <f t="shared" si="27"/>
        <v/>
      </c>
      <c r="L426" s="105"/>
    </row>
    <row r="427" spans="1:12" x14ac:dyDescent="0.25">
      <c r="A427" s="105"/>
      <c r="B427" s="105"/>
      <c r="C427" s="105"/>
      <c r="D427" s="105"/>
      <c r="E427" s="73">
        <v>426</v>
      </c>
      <c r="F427" s="56" t="str">
        <f>IF('EXIST IP'!C427="","",IF('EXIST IP'!C427&lt;528,'EXIST IP'!C427,""))</f>
        <v/>
      </c>
      <c r="G427" s="60" t="str">
        <f t="shared" si="28"/>
        <v/>
      </c>
      <c r="H427" s="60" t="str">
        <f>IF(B427="","",'EXIST IP'!B427-anchor)</f>
        <v/>
      </c>
      <c r="I427" s="60" t="str">
        <f t="shared" si="29"/>
        <v/>
      </c>
      <c r="J427" s="78" t="str">
        <f t="shared" si="26"/>
        <v/>
      </c>
      <c r="K427" s="78" t="str">
        <f t="shared" si="27"/>
        <v/>
      </c>
      <c r="L427" s="105"/>
    </row>
    <row r="428" spans="1:12" x14ac:dyDescent="0.25">
      <c r="A428" s="105"/>
      <c r="B428" s="105"/>
      <c r="C428" s="105"/>
      <c r="D428" s="105"/>
      <c r="E428" s="73">
        <v>427</v>
      </c>
      <c r="F428" s="56" t="str">
        <f>IF('EXIST IP'!C428="","",IF('EXIST IP'!C428&lt;528,'EXIST IP'!C428,""))</f>
        <v/>
      </c>
      <c r="G428" s="60" t="str">
        <f t="shared" si="28"/>
        <v/>
      </c>
      <c r="H428" s="60" t="str">
        <f>IF(B428="","",'EXIST IP'!B428-anchor)</f>
        <v/>
      </c>
      <c r="I428" s="60" t="str">
        <f t="shared" si="29"/>
        <v/>
      </c>
      <c r="J428" s="78" t="str">
        <f t="shared" si="26"/>
        <v/>
      </c>
      <c r="K428" s="78" t="str">
        <f t="shared" si="27"/>
        <v/>
      </c>
      <c r="L428" s="105"/>
    </row>
    <row r="429" spans="1:12" x14ac:dyDescent="0.25">
      <c r="A429" s="105"/>
      <c r="B429" s="105"/>
      <c r="C429" s="105"/>
      <c r="D429" s="105"/>
      <c r="E429" s="73">
        <v>428</v>
      </c>
      <c r="F429" s="56" t="str">
        <f>IF('EXIST IP'!C429="","",IF('EXIST IP'!C429&lt;528,'EXIST IP'!C429,""))</f>
        <v/>
      </c>
      <c r="G429" s="60" t="str">
        <f t="shared" si="28"/>
        <v/>
      </c>
      <c r="H429" s="60" t="str">
        <f>IF(B429="","",'EXIST IP'!B429-anchor)</f>
        <v/>
      </c>
      <c r="I429" s="60" t="str">
        <f t="shared" si="29"/>
        <v/>
      </c>
      <c r="J429" s="78" t="str">
        <f t="shared" si="26"/>
        <v/>
      </c>
      <c r="K429" s="78" t="str">
        <f t="shared" si="27"/>
        <v/>
      </c>
      <c r="L429" s="105"/>
    </row>
    <row r="430" spans="1:12" x14ac:dyDescent="0.25">
      <c r="A430" s="105"/>
      <c r="B430" s="105"/>
      <c r="C430" s="105"/>
      <c r="D430" s="105"/>
      <c r="E430" s="73">
        <v>429</v>
      </c>
      <c r="F430" s="56" t="str">
        <f>IF('EXIST IP'!C430="","",IF('EXIST IP'!C430&lt;528,'EXIST IP'!C430,""))</f>
        <v/>
      </c>
      <c r="G430" s="60" t="str">
        <f t="shared" si="28"/>
        <v/>
      </c>
      <c r="H430" s="60" t="str">
        <f>IF(B430="","",'EXIST IP'!B430-anchor)</f>
        <v/>
      </c>
      <c r="I430" s="60" t="str">
        <f t="shared" si="29"/>
        <v/>
      </c>
      <c r="J430" s="78" t="str">
        <f t="shared" si="26"/>
        <v/>
      </c>
      <c r="K430" s="78" t="str">
        <f t="shared" si="27"/>
        <v/>
      </c>
      <c r="L430" s="105"/>
    </row>
    <row r="431" spans="1:12" x14ac:dyDescent="0.25">
      <c r="A431" s="105"/>
      <c r="B431" s="105"/>
      <c r="C431" s="105"/>
      <c r="D431" s="105"/>
      <c r="E431" s="73">
        <v>430</v>
      </c>
      <c r="F431" s="56" t="str">
        <f>IF('EXIST IP'!C431="","",IF('EXIST IP'!C431&lt;528,'EXIST IP'!C431,""))</f>
        <v/>
      </c>
      <c r="G431" s="60" t="str">
        <f t="shared" si="28"/>
        <v/>
      </c>
      <c r="H431" s="60" t="str">
        <f>IF(B431="","",'EXIST IP'!B431-anchor)</f>
        <v/>
      </c>
      <c r="I431" s="60" t="str">
        <f t="shared" si="29"/>
        <v/>
      </c>
      <c r="J431" s="78" t="str">
        <f t="shared" si="26"/>
        <v/>
      </c>
      <c r="K431" s="78" t="str">
        <f t="shared" si="27"/>
        <v/>
      </c>
      <c r="L431" s="105"/>
    </row>
    <row r="432" spans="1:12" x14ac:dyDescent="0.25">
      <c r="A432" s="105"/>
      <c r="B432" s="105"/>
      <c r="C432" s="105"/>
      <c r="D432" s="105"/>
      <c r="E432" s="73">
        <v>431</v>
      </c>
      <c r="F432" s="56" t="str">
        <f>IF('EXIST IP'!C432="","",IF('EXIST IP'!C432&lt;528,'EXIST IP'!C432,""))</f>
        <v/>
      </c>
      <c r="G432" s="60" t="str">
        <f t="shared" si="28"/>
        <v/>
      </c>
      <c r="H432" s="60" t="str">
        <f>IF(B432="","",'EXIST IP'!B432-anchor)</f>
        <v/>
      </c>
      <c r="I432" s="60" t="str">
        <f t="shared" si="29"/>
        <v/>
      </c>
      <c r="J432" s="78" t="str">
        <f t="shared" si="26"/>
        <v/>
      </c>
      <c r="K432" s="78" t="str">
        <f t="shared" si="27"/>
        <v/>
      </c>
      <c r="L432" s="105"/>
    </row>
    <row r="433" spans="1:12" x14ac:dyDescent="0.25">
      <c r="A433" s="105"/>
      <c r="B433" s="105"/>
      <c r="C433" s="105"/>
      <c r="D433" s="105"/>
      <c r="E433" s="73">
        <v>432</v>
      </c>
      <c r="F433" s="56" t="str">
        <f>IF('EXIST IP'!C433="","",IF('EXIST IP'!C433&lt;528,'EXIST IP'!C433,""))</f>
        <v/>
      </c>
      <c r="G433" s="60" t="str">
        <f t="shared" si="28"/>
        <v/>
      </c>
      <c r="H433" s="60" t="str">
        <f>IF(B433="","",'EXIST IP'!B433-anchor)</f>
        <v/>
      </c>
      <c r="I433" s="60" t="str">
        <f t="shared" si="29"/>
        <v/>
      </c>
      <c r="J433" s="78" t="str">
        <f t="shared" si="26"/>
        <v/>
      </c>
      <c r="K433" s="78" t="str">
        <f t="shared" si="27"/>
        <v/>
      </c>
      <c r="L433" s="105"/>
    </row>
    <row r="434" spans="1:12" x14ac:dyDescent="0.25">
      <c r="A434" s="105"/>
      <c r="B434" s="105"/>
      <c r="C434" s="105"/>
      <c r="D434" s="105"/>
      <c r="E434" s="73">
        <v>433</v>
      </c>
      <c r="F434" s="56" t="str">
        <f>IF('EXIST IP'!C434="","",IF('EXIST IP'!C434&lt;528,'EXIST IP'!C434,""))</f>
        <v/>
      </c>
      <c r="G434" s="60" t="str">
        <f t="shared" si="28"/>
        <v/>
      </c>
      <c r="H434" s="60" t="str">
        <f>IF(B434="","",'EXIST IP'!B434-anchor)</f>
        <v/>
      </c>
      <c r="I434" s="60" t="str">
        <f t="shared" si="29"/>
        <v/>
      </c>
      <c r="J434" s="78" t="str">
        <f t="shared" si="26"/>
        <v/>
      </c>
      <c r="K434" s="78" t="str">
        <f t="shared" si="27"/>
        <v/>
      </c>
      <c r="L434" s="105"/>
    </row>
    <row r="435" spans="1:12" x14ac:dyDescent="0.25">
      <c r="A435" s="105"/>
      <c r="B435" s="105"/>
      <c r="C435" s="105"/>
      <c r="D435" s="105"/>
      <c r="E435" s="73">
        <v>434</v>
      </c>
      <c r="F435" s="56" t="str">
        <f>IF('EXIST IP'!C435="","",IF('EXIST IP'!C435&lt;528,'EXIST IP'!C435,""))</f>
        <v/>
      </c>
      <c r="G435" s="60" t="str">
        <f t="shared" si="28"/>
        <v/>
      </c>
      <c r="H435" s="60" t="str">
        <f>IF(B435="","",'EXIST IP'!B435-anchor)</f>
        <v/>
      </c>
      <c r="I435" s="60" t="str">
        <f t="shared" si="29"/>
        <v/>
      </c>
      <c r="J435" s="78" t="str">
        <f t="shared" si="26"/>
        <v/>
      </c>
      <c r="K435" s="78" t="str">
        <f t="shared" si="27"/>
        <v/>
      </c>
      <c r="L435" s="105"/>
    </row>
    <row r="436" spans="1:12" x14ac:dyDescent="0.25">
      <c r="A436" s="105"/>
      <c r="B436" s="105"/>
      <c r="C436" s="105"/>
      <c r="D436" s="105"/>
      <c r="E436" s="73">
        <v>435</v>
      </c>
      <c r="F436" s="56" t="str">
        <f>IF('EXIST IP'!C436="","",IF('EXIST IP'!C436&lt;528,'EXIST IP'!C436,""))</f>
        <v/>
      </c>
      <c r="G436" s="60" t="str">
        <f t="shared" si="28"/>
        <v/>
      </c>
      <c r="H436" s="60" t="str">
        <f>IF(B436="","",'EXIST IP'!B436-anchor)</f>
        <v/>
      </c>
      <c r="I436" s="60" t="str">
        <f t="shared" si="29"/>
        <v/>
      </c>
      <c r="J436" s="78" t="str">
        <f t="shared" si="26"/>
        <v/>
      </c>
      <c r="K436" s="78" t="str">
        <f t="shared" si="27"/>
        <v/>
      </c>
      <c r="L436" s="105"/>
    </row>
    <row r="437" spans="1:12" x14ac:dyDescent="0.25">
      <c r="A437" s="105"/>
      <c r="B437" s="105"/>
      <c r="C437" s="105"/>
      <c r="D437" s="105"/>
      <c r="E437" s="73">
        <v>436</v>
      </c>
      <c r="F437" s="56" t="str">
        <f>IF('EXIST IP'!C437="","",IF('EXIST IP'!C437&lt;528,'EXIST IP'!C437,""))</f>
        <v/>
      </c>
      <c r="G437" s="60" t="str">
        <f t="shared" si="28"/>
        <v/>
      </c>
      <c r="H437" s="60" t="str">
        <f>IF(B437="","",'EXIST IP'!B437-anchor)</f>
        <v/>
      </c>
      <c r="I437" s="60" t="str">
        <f t="shared" si="29"/>
        <v/>
      </c>
      <c r="J437" s="78" t="str">
        <f t="shared" si="26"/>
        <v/>
      </c>
      <c r="K437" s="78" t="str">
        <f t="shared" si="27"/>
        <v/>
      </c>
      <c r="L437" s="105"/>
    </row>
    <row r="438" spans="1:12" x14ac:dyDescent="0.25">
      <c r="A438" s="105"/>
      <c r="B438" s="105"/>
      <c r="C438" s="105"/>
      <c r="D438" s="105"/>
      <c r="E438" s="73">
        <v>437</v>
      </c>
      <c r="F438" s="56" t="str">
        <f>IF('EXIST IP'!C438="","",IF('EXIST IP'!C438&lt;528,'EXIST IP'!C438,""))</f>
        <v/>
      </c>
      <c r="G438" s="60" t="str">
        <f t="shared" si="28"/>
        <v/>
      </c>
      <c r="H438" s="60" t="str">
        <f>IF(B438="","",'EXIST IP'!B438-anchor)</f>
        <v/>
      </c>
      <c r="I438" s="60" t="str">
        <f t="shared" si="29"/>
        <v/>
      </c>
      <c r="J438" s="78" t="str">
        <f t="shared" si="26"/>
        <v/>
      </c>
      <c r="K438" s="78" t="str">
        <f t="shared" si="27"/>
        <v/>
      </c>
      <c r="L438" s="105"/>
    </row>
    <row r="439" spans="1:12" x14ac:dyDescent="0.25">
      <c r="A439" s="105"/>
      <c r="B439" s="105"/>
      <c r="C439" s="105"/>
      <c r="D439" s="105"/>
      <c r="E439" s="73">
        <v>438</v>
      </c>
      <c r="F439" s="56" t="str">
        <f>IF('EXIST IP'!C439="","",IF('EXIST IP'!C439&lt;528,'EXIST IP'!C439,""))</f>
        <v/>
      </c>
      <c r="G439" s="60" t="str">
        <f t="shared" si="28"/>
        <v/>
      </c>
      <c r="H439" s="60" t="str">
        <f>IF(B439="","",'EXIST IP'!B439-anchor)</f>
        <v/>
      </c>
      <c r="I439" s="60" t="str">
        <f t="shared" si="29"/>
        <v/>
      </c>
      <c r="J439" s="78" t="str">
        <f t="shared" si="26"/>
        <v/>
      </c>
      <c r="K439" s="78" t="str">
        <f t="shared" si="27"/>
        <v/>
      </c>
      <c r="L439" s="105"/>
    </row>
    <row r="440" spans="1:12" x14ac:dyDescent="0.25">
      <c r="A440" s="105"/>
      <c r="B440" s="105"/>
      <c r="C440" s="105"/>
      <c r="D440" s="105"/>
      <c r="E440" s="73">
        <v>439</v>
      </c>
      <c r="F440" s="56" t="str">
        <f>IF('EXIST IP'!C440="","",IF('EXIST IP'!C440&lt;528,'EXIST IP'!C440,""))</f>
        <v/>
      </c>
      <c r="G440" s="60" t="str">
        <f t="shared" si="28"/>
        <v/>
      </c>
      <c r="H440" s="60" t="str">
        <f>IF(B440="","",'EXIST IP'!B440-anchor)</f>
        <v/>
      </c>
      <c r="I440" s="60" t="str">
        <f t="shared" si="29"/>
        <v/>
      </c>
      <c r="J440" s="78" t="str">
        <f t="shared" si="26"/>
        <v/>
      </c>
      <c r="K440" s="78" t="str">
        <f t="shared" si="27"/>
        <v/>
      </c>
      <c r="L440" s="105"/>
    </row>
    <row r="441" spans="1:12" x14ac:dyDescent="0.25">
      <c r="A441" s="105"/>
      <c r="B441" s="105"/>
      <c r="C441" s="105"/>
      <c r="D441" s="105"/>
      <c r="E441" s="73">
        <v>440</v>
      </c>
      <c r="F441" s="56" t="str">
        <f>IF('EXIST IP'!C441="","",IF('EXIST IP'!C441&lt;528,'EXIST IP'!C441,""))</f>
        <v/>
      </c>
      <c r="G441" s="60" t="str">
        <f t="shared" si="28"/>
        <v/>
      </c>
      <c r="H441" s="60" t="str">
        <f>IF(B441="","",'EXIST IP'!B441-anchor)</f>
        <v/>
      </c>
      <c r="I441" s="60" t="str">
        <f t="shared" si="29"/>
        <v/>
      </c>
      <c r="J441" s="78" t="str">
        <f t="shared" si="26"/>
        <v/>
      </c>
      <c r="K441" s="78" t="str">
        <f t="shared" si="27"/>
        <v/>
      </c>
      <c r="L441" s="105"/>
    </row>
    <row r="442" spans="1:12" x14ac:dyDescent="0.25">
      <c r="A442" s="105"/>
      <c r="B442" s="105"/>
      <c r="C442" s="105"/>
      <c r="D442" s="105"/>
      <c r="E442" s="73">
        <v>441</v>
      </c>
      <c r="F442" s="56" t="str">
        <f>IF('EXIST IP'!C442="","",IF('EXIST IP'!C442&lt;528,'EXIST IP'!C442,""))</f>
        <v/>
      </c>
      <c r="G442" s="60" t="str">
        <f t="shared" si="28"/>
        <v/>
      </c>
      <c r="H442" s="60" t="str">
        <f>IF(B442="","",'EXIST IP'!B442-anchor)</f>
        <v/>
      </c>
      <c r="I442" s="60" t="str">
        <f t="shared" si="29"/>
        <v/>
      </c>
      <c r="J442" s="78" t="str">
        <f t="shared" si="26"/>
        <v/>
      </c>
      <c r="K442" s="78" t="str">
        <f t="shared" si="27"/>
        <v/>
      </c>
      <c r="L442" s="105"/>
    </row>
    <row r="443" spans="1:12" x14ac:dyDescent="0.25">
      <c r="A443" s="105"/>
      <c r="B443" s="105"/>
      <c r="C443" s="105"/>
      <c r="D443" s="105"/>
      <c r="E443" s="73">
        <v>442</v>
      </c>
      <c r="F443" s="56" t="str">
        <f>IF('EXIST IP'!C443="","",IF('EXIST IP'!C443&lt;528,'EXIST IP'!C443,""))</f>
        <v/>
      </c>
      <c r="G443" s="60" t="str">
        <f t="shared" si="28"/>
        <v/>
      </c>
      <c r="H443" s="60" t="str">
        <f>IF(B443="","",'EXIST IP'!B443-anchor)</f>
        <v/>
      </c>
      <c r="I443" s="60" t="str">
        <f t="shared" si="29"/>
        <v/>
      </c>
      <c r="J443" s="78" t="str">
        <f t="shared" si="26"/>
        <v/>
      </c>
      <c r="K443" s="78" t="str">
        <f t="shared" si="27"/>
        <v/>
      </c>
      <c r="L443" s="105"/>
    </row>
    <row r="444" spans="1:12" x14ac:dyDescent="0.25">
      <c r="A444" s="105"/>
      <c r="B444" s="105"/>
      <c r="C444" s="105"/>
      <c r="D444" s="105"/>
      <c r="E444" s="73">
        <v>443</v>
      </c>
      <c r="F444" s="56" t="str">
        <f>IF('EXIST IP'!C444="","",IF('EXIST IP'!C444&lt;528,'EXIST IP'!C444,""))</f>
        <v/>
      </c>
      <c r="G444" s="60" t="str">
        <f t="shared" si="28"/>
        <v/>
      </c>
      <c r="H444" s="60" t="str">
        <f>IF(B444="","",'EXIST IP'!B444-anchor)</f>
        <v/>
      </c>
      <c r="I444" s="60" t="str">
        <f t="shared" si="29"/>
        <v/>
      </c>
      <c r="J444" s="78" t="str">
        <f t="shared" si="26"/>
        <v/>
      </c>
      <c r="K444" s="78" t="str">
        <f t="shared" si="27"/>
        <v/>
      </c>
      <c r="L444" s="105"/>
    </row>
    <row r="445" spans="1:12" x14ac:dyDescent="0.25">
      <c r="A445" s="105"/>
      <c r="B445" s="105"/>
      <c r="C445" s="105"/>
      <c r="D445" s="105"/>
      <c r="E445" s="73">
        <v>444</v>
      </c>
      <c r="F445" s="56" t="str">
        <f>IF('EXIST IP'!C445="","",IF('EXIST IP'!C445&lt;528,'EXIST IP'!C445,""))</f>
        <v/>
      </c>
      <c r="G445" s="60" t="str">
        <f t="shared" si="28"/>
        <v/>
      </c>
      <c r="H445" s="60" t="str">
        <f>IF(B445="","",'EXIST IP'!B445-anchor)</f>
        <v/>
      </c>
      <c r="I445" s="60" t="str">
        <f t="shared" si="29"/>
        <v/>
      </c>
      <c r="J445" s="78" t="str">
        <f t="shared" si="26"/>
        <v/>
      </c>
      <c r="K445" s="78" t="str">
        <f t="shared" si="27"/>
        <v/>
      </c>
      <c r="L445" s="105"/>
    </row>
    <row r="446" spans="1:12" x14ac:dyDescent="0.25">
      <c r="A446" s="105"/>
      <c r="B446" s="105"/>
      <c r="C446" s="105"/>
      <c r="D446" s="105"/>
      <c r="E446" s="73">
        <v>445</v>
      </c>
      <c r="F446" s="56" t="str">
        <f>IF('EXIST IP'!C446="","",IF('EXIST IP'!C446&lt;528,'EXIST IP'!C446,""))</f>
        <v/>
      </c>
      <c r="G446" s="60" t="str">
        <f t="shared" si="28"/>
        <v/>
      </c>
      <c r="H446" s="60" t="str">
        <f>IF(B446="","",'EXIST IP'!B446-anchor)</f>
        <v/>
      </c>
      <c r="I446" s="60" t="str">
        <f t="shared" si="29"/>
        <v/>
      </c>
      <c r="J446" s="78" t="str">
        <f t="shared" si="26"/>
        <v/>
      </c>
      <c r="K446" s="78" t="str">
        <f t="shared" si="27"/>
        <v/>
      </c>
      <c r="L446" s="105"/>
    </row>
    <row r="447" spans="1:12" x14ac:dyDescent="0.25">
      <c r="A447" s="105"/>
      <c r="B447" s="105"/>
      <c r="C447" s="105"/>
      <c r="D447" s="105"/>
      <c r="E447" s="73">
        <v>446</v>
      </c>
      <c r="F447" s="56" t="str">
        <f>IF('EXIST IP'!C447="","",IF('EXIST IP'!C447&lt;528,'EXIST IP'!C447,""))</f>
        <v/>
      </c>
      <c r="G447" s="60" t="str">
        <f t="shared" si="28"/>
        <v/>
      </c>
      <c r="H447" s="60" t="str">
        <f>IF(B447="","",'EXIST IP'!B447-anchor)</f>
        <v/>
      </c>
      <c r="I447" s="60" t="str">
        <f t="shared" si="29"/>
        <v/>
      </c>
      <c r="J447" s="78" t="str">
        <f t="shared" si="26"/>
        <v/>
      </c>
      <c r="K447" s="78" t="str">
        <f t="shared" si="27"/>
        <v/>
      </c>
      <c r="L447" s="105"/>
    </row>
    <row r="448" spans="1:12" x14ac:dyDescent="0.25">
      <c r="A448" s="105"/>
      <c r="B448" s="105"/>
      <c r="C448" s="105"/>
      <c r="D448" s="105"/>
      <c r="E448" s="73">
        <v>447</v>
      </c>
      <c r="F448" s="56" t="str">
        <f>IF('EXIST IP'!C448="","",IF('EXIST IP'!C448&lt;528,'EXIST IP'!C448,""))</f>
        <v/>
      </c>
      <c r="G448" s="60" t="str">
        <f t="shared" si="28"/>
        <v/>
      </c>
      <c r="H448" s="60" t="str">
        <f>IF(B448="","",'EXIST IP'!B448-anchor)</f>
        <v/>
      </c>
      <c r="I448" s="60" t="str">
        <f t="shared" si="29"/>
        <v/>
      </c>
      <c r="J448" s="78" t="str">
        <f t="shared" si="26"/>
        <v/>
      </c>
      <c r="K448" s="78" t="str">
        <f t="shared" si="27"/>
        <v/>
      </c>
      <c r="L448" s="105"/>
    </row>
    <row r="449" spans="1:12" x14ac:dyDescent="0.25">
      <c r="A449" s="105"/>
      <c r="B449" s="105"/>
      <c r="C449" s="105"/>
      <c r="D449" s="105"/>
      <c r="E449" s="73">
        <v>448</v>
      </c>
      <c r="F449" s="56" t="str">
        <f>IF('EXIST IP'!C449="","",IF('EXIST IP'!C449&lt;528,'EXIST IP'!C449,""))</f>
        <v/>
      </c>
      <c r="G449" s="60" t="str">
        <f t="shared" si="28"/>
        <v/>
      </c>
      <c r="H449" s="60" t="str">
        <f>IF(B449="","",'EXIST IP'!B449-anchor)</f>
        <v/>
      </c>
      <c r="I449" s="60" t="str">
        <f t="shared" si="29"/>
        <v/>
      </c>
      <c r="J449" s="78" t="str">
        <f t="shared" si="26"/>
        <v/>
      </c>
      <c r="K449" s="78" t="str">
        <f t="shared" si="27"/>
        <v/>
      </c>
      <c r="L449" s="105"/>
    </row>
    <row r="450" spans="1:12" x14ac:dyDescent="0.25">
      <c r="A450" s="105"/>
      <c r="B450" s="105"/>
      <c r="C450" s="105"/>
      <c r="D450" s="105"/>
      <c r="E450" s="73">
        <v>449</v>
      </c>
      <c r="F450" s="56" t="str">
        <f>IF('EXIST IP'!C450="","",IF('EXIST IP'!C450&lt;528,'EXIST IP'!C450,""))</f>
        <v/>
      </c>
      <c r="G450" s="60" t="str">
        <f t="shared" si="28"/>
        <v/>
      </c>
      <c r="H450" s="60" t="str">
        <f>IF(B450="","",'EXIST IP'!B450-anchor)</f>
        <v/>
      </c>
      <c r="I450" s="60" t="str">
        <f t="shared" si="29"/>
        <v/>
      </c>
      <c r="J450" s="78" t="str">
        <f t="shared" si="26"/>
        <v/>
      </c>
      <c r="K450" s="78" t="str">
        <f t="shared" si="27"/>
        <v/>
      </c>
      <c r="L450" s="105"/>
    </row>
    <row r="451" spans="1:12" x14ac:dyDescent="0.25">
      <c r="A451" s="105"/>
      <c r="B451" s="105"/>
      <c r="C451" s="105"/>
      <c r="D451" s="105"/>
      <c r="E451" s="73">
        <v>450</v>
      </c>
      <c r="F451" s="56" t="str">
        <f>IF('EXIST IP'!C451="","",IF('EXIST IP'!C451&lt;528,'EXIST IP'!C451,""))</f>
        <v/>
      </c>
      <c r="G451" s="60" t="str">
        <f t="shared" si="28"/>
        <v/>
      </c>
      <c r="H451" s="60" t="str">
        <f>IF(B451="","",'EXIST IP'!B451-anchor)</f>
        <v/>
      </c>
      <c r="I451" s="60" t="str">
        <f t="shared" si="29"/>
        <v/>
      </c>
      <c r="J451" s="78" t="str">
        <f t="shared" ref="J451:J501" si="30">IF(B451="","",IF(H451&lt;5280,20,IF(H451&gt;13200,50,ROUND(20+30*(H451-5280)/(13200-5280),0))))</f>
        <v/>
      </c>
      <c r="K451" s="78" t="str">
        <f t="shared" ref="K451:K501" si="31">IF(AND(I451="",J451=""),"",IF(I451&gt;J451,"this segment misaligned",""))</f>
        <v/>
      </c>
      <c r="L451" s="105"/>
    </row>
    <row r="452" spans="1:12" x14ac:dyDescent="0.25">
      <c r="A452" s="105"/>
      <c r="B452" s="105"/>
      <c r="C452" s="105"/>
      <c r="D452" s="105"/>
      <c r="E452" s="73">
        <v>451</v>
      </c>
      <c r="F452" s="56" t="str">
        <f>IF('EXIST IP'!C452="","",IF('EXIST IP'!C452&lt;528,'EXIST IP'!C452,""))</f>
        <v/>
      </c>
      <c r="G452" s="60" t="str">
        <f t="shared" si="28"/>
        <v/>
      </c>
      <c r="H452" s="60" t="str">
        <f>IF(B452="","",'EXIST IP'!B452-anchor)</f>
        <v/>
      </c>
      <c r="I452" s="60" t="str">
        <f t="shared" si="29"/>
        <v/>
      </c>
      <c r="J452" s="78" t="str">
        <f t="shared" si="30"/>
        <v/>
      </c>
      <c r="K452" s="78" t="str">
        <f t="shared" si="31"/>
        <v/>
      </c>
      <c r="L452" s="105"/>
    </row>
    <row r="453" spans="1:12" x14ac:dyDescent="0.25">
      <c r="A453" s="105"/>
      <c r="B453" s="105"/>
      <c r="C453" s="105"/>
      <c r="D453" s="105"/>
      <c r="E453" s="73">
        <v>452</v>
      </c>
      <c r="F453" s="56" t="str">
        <f>IF('EXIST IP'!C453="","",IF('EXIST IP'!C453&lt;528,'EXIST IP'!C453,""))</f>
        <v/>
      </c>
      <c r="G453" s="60" t="str">
        <f t="shared" si="28"/>
        <v/>
      </c>
      <c r="H453" s="60" t="str">
        <f>IF(B453="","",'EXIST IP'!B453-anchor)</f>
        <v/>
      </c>
      <c r="I453" s="60" t="str">
        <f t="shared" si="29"/>
        <v/>
      </c>
      <c r="J453" s="78" t="str">
        <f t="shared" si="30"/>
        <v/>
      </c>
      <c r="K453" s="78" t="str">
        <f t="shared" si="31"/>
        <v/>
      </c>
      <c r="L453" s="105"/>
    </row>
    <row r="454" spans="1:12" x14ac:dyDescent="0.25">
      <c r="A454" s="105"/>
      <c r="B454" s="105"/>
      <c r="C454" s="105"/>
      <c r="D454" s="105"/>
      <c r="E454" s="73">
        <v>453</v>
      </c>
      <c r="F454" s="56" t="str">
        <f>IF('EXIST IP'!C454="","",IF('EXIST IP'!C454&lt;528,'EXIST IP'!C454,""))</f>
        <v/>
      </c>
      <c r="G454" s="60" t="str">
        <f t="shared" ref="G454:G501" si="32">IF(B454="","",B454-anchor)</f>
        <v/>
      </c>
      <c r="H454" s="60" t="str">
        <f>IF(B454="","",'EXIST IP'!B454-anchor)</f>
        <v/>
      </c>
      <c r="I454" s="60" t="str">
        <f t="shared" ref="I454:I501" si="33">IF(B454="","",ABS(G454-H454))</f>
        <v/>
      </c>
      <c r="J454" s="78" t="str">
        <f t="shared" si="30"/>
        <v/>
      </c>
      <c r="K454" s="78" t="str">
        <f t="shared" si="31"/>
        <v/>
      </c>
      <c r="L454" s="105"/>
    </row>
    <row r="455" spans="1:12" x14ac:dyDescent="0.25">
      <c r="A455" s="105"/>
      <c r="B455" s="105"/>
      <c r="C455" s="105"/>
      <c r="D455" s="105"/>
      <c r="E455" s="73">
        <v>454</v>
      </c>
      <c r="F455" s="56" t="str">
        <f>IF('EXIST IP'!C455="","",IF('EXIST IP'!C455&lt;528,'EXIST IP'!C455,""))</f>
        <v/>
      </c>
      <c r="G455" s="60" t="str">
        <f t="shared" si="32"/>
        <v/>
      </c>
      <c r="H455" s="60" t="str">
        <f>IF(B455="","",'EXIST IP'!B455-anchor)</f>
        <v/>
      </c>
      <c r="I455" s="60" t="str">
        <f t="shared" si="33"/>
        <v/>
      </c>
      <c r="J455" s="78" t="str">
        <f t="shared" si="30"/>
        <v/>
      </c>
      <c r="K455" s="78" t="str">
        <f t="shared" si="31"/>
        <v/>
      </c>
      <c r="L455" s="105"/>
    </row>
    <row r="456" spans="1:12" x14ac:dyDescent="0.25">
      <c r="A456" s="105"/>
      <c r="B456" s="105"/>
      <c r="C456" s="105"/>
      <c r="D456" s="105"/>
      <c r="E456" s="73">
        <v>455</v>
      </c>
      <c r="F456" s="56" t="str">
        <f>IF('EXIST IP'!C456="","",IF('EXIST IP'!C456&lt;528,'EXIST IP'!C456,""))</f>
        <v/>
      </c>
      <c r="G456" s="60" t="str">
        <f t="shared" si="32"/>
        <v/>
      </c>
      <c r="H456" s="60" t="str">
        <f>IF(B456="","",'EXIST IP'!B456-anchor)</f>
        <v/>
      </c>
      <c r="I456" s="60" t="str">
        <f t="shared" si="33"/>
        <v/>
      </c>
      <c r="J456" s="78" t="str">
        <f t="shared" si="30"/>
        <v/>
      </c>
      <c r="K456" s="78" t="str">
        <f t="shared" si="31"/>
        <v/>
      </c>
      <c r="L456" s="105"/>
    </row>
    <row r="457" spans="1:12" x14ac:dyDescent="0.25">
      <c r="A457" s="105"/>
      <c r="B457" s="105"/>
      <c r="C457" s="105"/>
      <c r="D457" s="105"/>
      <c r="E457" s="73">
        <v>456</v>
      </c>
      <c r="F457" s="56" t="str">
        <f>IF('EXIST IP'!C457="","",IF('EXIST IP'!C457&lt;528,'EXIST IP'!C457,""))</f>
        <v/>
      </c>
      <c r="G457" s="60" t="str">
        <f t="shared" si="32"/>
        <v/>
      </c>
      <c r="H457" s="60" t="str">
        <f>IF(B457="","",'EXIST IP'!B457-anchor)</f>
        <v/>
      </c>
      <c r="I457" s="60" t="str">
        <f t="shared" si="33"/>
        <v/>
      </c>
      <c r="J457" s="78" t="str">
        <f t="shared" si="30"/>
        <v/>
      </c>
      <c r="K457" s="78" t="str">
        <f t="shared" si="31"/>
        <v/>
      </c>
      <c r="L457" s="105"/>
    </row>
    <row r="458" spans="1:12" x14ac:dyDescent="0.25">
      <c r="A458" s="105"/>
      <c r="B458" s="105"/>
      <c r="C458" s="105"/>
      <c r="D458" s="105"/>
      <c r="E458" s="73">
        <v>457</v>
      </c>
      <c r="F458" s="56" t="str">
        <f>IF('EXIST IP'!C458="","",IF('EXIST IP'!C458&lt;528,'EXIST IP'!C458,""))</f>
        <v/>
      </c>
      <c r="G458" s="60" t="str">
        <f t="shared" si="32"/>
        <v/>
      </c>
      <c r="H458" s="60" t="str">
        <f>IF(B458="","",'EXIST IP'!B458-anchor)</f>
        <v/>
      </c>
      <c r="I458" s="60" t="str">
        <f t="shared" si="33"/>
        <v/>
      </c>
      <c r="J458" s="78" t="str">
        <f t="shared" si="30"/>
        <v/>
      </c>
      <c r="K458" s="78" t="str">
        <f t="shared" si="31"/>
        <v/>
      </c>
      <c r="L458" s="105"/>
    </row>
    <row r="459" spans="1:12" x14ac:dyDescent="0.25">
      <c r="A459" s="105"/>
      <c r="B459" s="105"/>
      <c r="C459" s="105"/>
      <c r="D459" s="105"/>
      <c r="E459" s="73">
        <v>458</v>
      </c>
      <c r="F459" s="56" t="str">
        <f>IF('EXIST IP'!C459="","",IF('EXIST IP'!C459&lt;528,'EXIST IP'!C459,""))</f>
        <v/>
      </c>
      <c r="G459" s="60" t="str">
        <f t="shared" si="32"/>
        <v/>
      </c>
      <c r="H459" s="60" t="str">
        <f>IF(B459="","",'EXIST IP'!B459-anchor)</f>
        <v/>
      </c>
      <c r="I459" s="60" t="str">
        <f t="shared" si="33"/>
        <v/>
      </c>
      <c r="J459" s="78" t="str">
        <f t="shared" si="30"/>
        <v/>
      </c>
      <c r="K459" s="78" t="str">
        <f t="shared" si="31"/>
        <v/>
      </c>
      <c r="L459" s="105"/>
    </row>
    <row r="460" spans="1:12" x14ac:dyDescent="0.25">
      <c r="A460" s="105"/>
      <c r="B460" s="105"/>
      <c r="C460" s="105"/>
      <c r="D460" s="105"/>
      <c r="E460" s="73">
        <v>459</v>
      </c>
      <c r="F460" s="56" t="str">
        <f>IF('EXIST IP'!C460="","",IF('EXIST IP'!C460&lt;528,'EXIST IP'!C460,""))</f>
        <v/>
      </c>
      <c r="G460" s="60" t="str">
        <f t="shared" si="32"/>
        <v/>
      </c>
      <c r="H460" s="60" t="str">
        <f>IF(B460="","",'EXIST IP'!B460-anchor)</f>
        <v/>
      </c>
      <c r="I460" s="60" t="str">
        <f t="shared" si="33"/>
        <v/>
      </c>
      <c r="J460" s="78" t="str">
        <f t="shared" si="30"/>
        <v/>
      </c>
      <c r="K460" s="78" t="str">
        <f t="shared" si="31"/>
        <v/>
      </c>
      <c r="L460" s="105"/>
    </row>
    <row r="461" spans="1:12" x14ac:dyDescent="0.25">
      <c r="A461" s="105"/>
      <c r="B461" s="105"/>
      <c r="C461" s="105"/>
      <c r="D461" s="105"/>
      <c r="E461" s="73">
        <v>460</v>
      </c>
      <c r="F461" s="56" t="str">
        <f>IF('EXIST IP'!C461="","",IF('EXIST IP'!C461&lt;528,'EXIST IP'!C461,""))</f>
        <v/>
      </c>
      <c r="G461" s="60" t="str">
        <f t="shared" si="32"/>
        <v/>
      </c>
      <c r="H461" s="60" t="str">
        <f>IF(B461="","",'EXIST IP'!B461-anchor)</f>
        <v/>
      </c>
      <c r="I461" s="60" t="str">
        <f t="shared" si="33"/>
        <v/>
      </c>
      <c r="J461" s="78" t="str">
        <f t="shared" si="30"/>
        <v/>
      </c>
      <c r="K461" s="78" t="str">
        <f t="shared" si="31"/>
        <v/>
      </c>
      <c r="L461" s="105"/>
    </row>
    <row r="462" spans="1:12" x14ac:dyDescent="0.25">
      <c r="A462" s="105"/>
      <c r="B462" s="105"/>
      <c r="C462" s="105"/>
      <c r="D462" s="105"/>
      <c r="E462" s="73">
        <v>461</v>
      </c>
      <c r="F462" s="56" t="str">
        <f>IF('EXIST IP'!C462="","",IF('EXIST IP'!C462&lt;528,'EXIST IP'!C462,""))</f>
        <v/>
      </c>
      <c r="G462" s="60" t="str">
        <f t="shared" si="32"/>
        <v/>
      </c>
      <c r="H462" s="60" t="str">
        <f>IF(B462="","",'EXIST IP'!B462-anchor)</f>
        <v/>
      </c>
      <c r="I462" s="60" t="str">
        <f t="shared" si="33"/>
        <v/>
      </c>
      <c r="J462" s="78" t="str">
        <f t="shared" si="30"/>
        <v/>
      </c>
      <c r="K462" s="78" t="str">
        <f t="shared" si="31"/>
        <v/>
      </c>
      <c r="L462" s="105"/>
    </row>
    <row r="463" spans="1:12" x14ac:dyDescent="0.25">
      <c r="A463" s="105"/>
      <c r="B463" s="105"/>
      <c r="C463" s="105"/>
      <c r="D463" s="105"/>
      <c r="E463" s="73">
        <v>462</v>
      </c>
      <c r="F463" s="56" t="str">
        <f>IF('EXIST IP'!C463="","",IF('EXIST IP'!C463&lt;528,'EXIST IP'!C463,""))</f>
        <v/>
      </c>
      <c r="G463" s="60" t="str">
        <f t="shared" si="32"/>
        <v/>
      </c>
      <c r="H463" s="60" t="str">
        <f>IF(B463="","",'EXIST IP'!B463-anchor)</f>
        <v/>
      </c>
      <c r="I463" s="60" t="str">
        <f t="shared" si="33"/>
        <v/>
      </c>
      <c r="J463" s="78" t="str">
        <f t="shared" si="30"/>
        <v/>
      </c>
      <c r="K463" s="78" t="str">
        <f t="shared" si="31"/>
        <v/>
      </c>
      <c r="L463" s="105"/>
    </row>
    <row r="464" spans="1:12" x14ac:dyDescent="0.25">
      <c r="A464" s="105"/>
      <c r="B464" s="105"/>
      <c r="C464" s="105"/>
      <c r="D464" s="105"/>
      <c r="E464" s="73">
        <v>463</v>
      </c>
      <c r="F464" s="56" t="str">
        <f>IF('EXIST IP'!C464="","",IF('EXIST IP'!C464&lt;528,'EXIST IP'!C464,""))</f>
        <v/>
      </c>
      <c r="G464" s="60" t="str">
        <f t="shared" si="32"/>
        <v/>
      </c>
      <c r="H464" s="60" t="str">
        <f>IF(B464="","",'EXIST IP'!B464-anchor)</f>
        <v/>
      </c>
      <c r="I464" s="60" t="str">
        <f t="shared" si="33"/>
        <v/>
      </c>
      <c r="J464" s="78" t="str">
        <f t="shared" si="30"/>
        <v/>
      </c>
      <c r="K464" s="78" t="str">
        <f t="shared" si="31"/>
        <v/>
      </c>
      <c r="L464" s="105"/>
    </row>
    <row r="465" spans="1:12" x14ac:dyDescent="0.25">
      <c r="A465" s="105"/>
      <c r="B465" s="105"/>
      <c r="C465" s="105"/>
      <c r="D465" s="105"/>
      <c r="E465" s="73">
        <v>464</v>
      </c>
      <c r="F465" s="56" t="str">
        <f>IF('EXIST IP'!C465="","",IF('EXIST IP'!C465&lt;528,'EXIST IP'!C465,""))</f>
        <v/>
      </c>
      <c r="G465" s="60" t="str">
        <f t="shared" si="32"/>
        <v/>
      </c>
      <c r="H465" s="60" t="str">
        <f>IF(B465="","",'EXIST IP'!B465-anchor)</f>
        <v/>
      </c>
      <c r="I465" s="60" t="str">
        <f t="shared" si="33"/>
        <v/>
      </c>
      <c r="J465" s="78" t="str">
        <f t="shared" si="30"/>
        <v/>
      </c>
      <c r="K465" s="78" t="str">
        <f t="shared" si="31"/>
        <v/>
      </c>
      <c r="L465" s="105"/>
    </row>
    <row r="466" spans="1:12" x14ac:dyDescent="0.25">
      <c r="A466" s="105"/>
      <c r="B466" s="105"/>
      <c r="C466" s="105"/>
      <c r="D466" s="105"/>
      <c r="E466" s="73">
        <v>465</v>
      </c>
      <c r="F466" s="56" t="str">
        <f>IF('EXIST IP'!C466="","",IF('EXIST IP'!C466&lt;528,'EXIST IP'!C466,""))</f>
        <v/>
      </c>
      <c r="G466" s="60" t="str">
        <f t="shared" si="32"/>
        <v/>
      </c>
      <c r="H466" s="60" t="str">
        <f>IF(B466="","",'EXIST IP'!B466-anchor)</f>
        <v/>
      </c>
      <c r="I466" s="60" t="str">
        <f t="shared" si="33"/>
        <v/>
      </c>
      <c r="J466" s="78" t="str">
        <f t="shared" si="30"/>
        <v/>
      </c>
      <c r="K466" s="78" t="str">
        <f t="shared" si="31"/>
        <v/>
      </c>
      <c r="L466" s="105"/>
    </row>
    <row r="467" spans="1:12" x14ac:dyDescent="0.25">
      <c r="A467" s="105"/>
      <c r="B467" s="105"/>
      <c r="C467" s="105"/>
      <c r="D467" s="105"/>
      <c r="E467" s="73">
        <v>466</v>
      </c>
      <c r="F467" s="56" t="str">
        <f>IF('EXIST IP'!C467="","",IF('EXIST IP'!C467&lt;528,'EXIST IP'!C467,""))</f>
        <v/>
      </c>
      <c r="G467" s="60" t="str">
        <f t="shared" si="32"/>
        <v/>
      </c>
      <c r="H467" s="60" t="str">
        <f>IF(B467="","",'EXIST IP'!B467-anchor)</f>
        <v/>
      </c>
      <c r="I467" s="60" t="str">
        <f t="shared" si="33"/>
        <v/>
      </c>
      <c r="J467" s="78" t="str">
        <f t="shared" si="30"/>
        <v/>
      </c>
      <c r="K467" s="78" t="str">
        <f t="shared" si="31"/>
        <v/>
      </c>
      <c r="L467" s="105"/>
    </row>
    <row r="468" spans="1:12" x14ac:dyDescent="0.25">
      <c r="A468" s="105"/>
      <c r="B468" s="105"/>
      <c r="C468" s="105"/>
      <c r="D468" s="105"/>
      <c r="E468" s="73">
        <v>467</v>
      </c>
      <c r="F468" s="56" t="str">
        <f>IF('EXIST IP'!C468="","",IF('EXIST IP'!C468&lt;528,'EXIST IP'!C468,""))</f>
        <v/>
      </c>
      <c r="G468" s="60" t="str">
        <f t="shared" si="32"/>
        <v/>
      </c>
      <c r="H468" s="60" t="str">
        <f>IF(B468="","",'EXIST IP'!B468-anchor)</f>
        <v/>
      </c>
      <c r="I468" s="60" t="str">
        <f t="shared" si="33"/>
        <v/>
      </c>
      <c r="J468" s="78" t="str">
        <f t="shared" si="30"/>
        <v/>
      </c>
      <c r="K468" s="78" t="str">
        <f t="shared" si="31"/>
        <v/>
      </c>
      <c r="L468" s="105"/>
    </row>
    <row r="469" spans="1:12" x14ac:dyDescent="0.25">
      <c r="A469" s="105"/>
      <c r="B469" s="105"/>
      <c r="C469" s="105"/>
      <c r="D469" s="105"/>
      <c r="E469" s="73">
        <v>468</v>
      </c>
      <c r="F469" s="56" t="str">
        <f>IF('EXIST IP'!C469="","",IF('EXIST IP'!C469&lt;528,'EXIST IP'!C469,""))</f>
        <v/>
      </c>
      <c r="G469" s="60" t="str">
        <f t="shared" si="32"/>
        <v/>
      </c>
      <c r="H469" s="60" t="str">
        <f>IF(B469="","",'EXIST IP'!B469-anchor)</f>
        <v/>
      </c>
      <c r="I469" s="60" t="str">
        <f t="shared" si="33"/>
        <v/>
      </c>
      <c r="J469" s="78" t="str">
        <f t="shared" si="30"/>
        <v/>
      </c>
      <c r="K469" s="78" t="str">
        <f t="shared" si="31"/>
        <v/>
      </c>
      <c r="L469" s="105"/>
    </row>
    <row r="470" spans="1:12" x14ac:dyDescent="0.25">
      <c r="A470" s="105"/>
      <c r="B470" s="105"/>
      <c r="C470" s="105"/>
      <c r="D470" s="105"/>
      <c r="E470" s="73">
        <v>469</v>
      </c>
      <c r="F470" s="56" t="str">
        <f>IF('EXIST IP'!C470="","",IF('EXIST IP'!C470&lt;528,'EXIST IP'!C470,""))</f>
        <v/>
      </c>
      <c r="G470" s="60" t="str">
        <f t="shared" si="32"/>
        <v/>
      </c>
      <c r="H470" s="60" t="str">
        <f>IF(B470="","",'EXIST IP'!B470-anchor)</f>
        <v/>
      </c>
      <c r="I470" s="60" t="str">
        <f t="shared" si="33"/>
        <v/>
      </c>
      <c r="J470" s="78" t="str">
        <f t="shared" si="30"/>
        <v/>
      </c>
      <c r="K470" s="78" t="str">
        <f t="shared" si="31"/>
        <v/>
      </c>
      <c r="L470" s="105"/>
    </row>
    <row r="471" spans="1:12" x14ac:dyDescent="0.25">
      <c r="A471" s="105"/>
      <c r="B471" s="105"/>
      <c r="C471" s="105"/>
      <c r="D471" s="105"/>
      <c r="E471" s="73">
        <v>470</v>
      </c>
      <c r="F471" s="56" t="str">
        <f>IF('EXIST IP'!C471="","",IF('EXIST IP'!C471&lt;528,'EXIST IP'!C471,""))</f>
        <v/>
      </c>
      <c r="G471" s="60" t="str">
        <f t="shared" si="32"/>
        <v/>
      </c>
      <c r="H471" s="60" t="str">
        <f>IF(B471="","",'EXIST IP'!B471-anchor)</f>
        <v/>
      </c>
      <c r="I471" s="60" t="str">
        <f t="shared" si="33"/>
        <v/>
      </c>
      <c r="J471" s="78" t="str">
        <f t="shared" si="30"/>
        <v/>
      </c>
      <c r="K471" s="78" t="str">
        <f t="shared" si="31"/>
        <v/>
      </c>
      <c r="L471" s="105"/>
    </row>
    <row r="472" spans="1:12" x14ac:dyDescent="0.25">
      <c r="A472" s="105"/>
      <c r="B472" s="105"/>
      <c r="C472" s="105"/>
      <c r="D472" s="105"/>
      <c r="E472" s="73">
        <v>471</v>
      </c>
      <c r="F472" s="56" t="str">
        <f>IF('EXIST IP'!C472="","",IF('EXIST IP'!C472&lt;528,'EXIST IP'!C472,""))</f>
        <v/>
      </c>
      <c r="G472" s="60" t="str">
        <f t="shared" si="32"/>
        <v/>
      </c>
      <c r="H472" s="60" t="str">
        <f>IF(B472="","",'EXIST IP'!B472-anchor)</f>
        <v/>
      </c>
      <c r="I472" s="60" t="str">
        <f t="shared" si="33"/>
        <v/>
      </c>
      <c r="J472" s="78" t="str">
        <f t="shared" si="30"/>
        <v/>
      </c>
      <c r="K472" s="78" t="str">
        <f t="shared" si="31"/>
        <v/>
      </c>
      <c r="L472" s="105"/>
    </row>
    <row r="473" spans="1:12" x14ac:dyDescent="0.25">
      <c r="A473" s="105"/>
      <c r="B473" s="105"/>
      <c r="C473" s="105"/>
      <c r="D473" s="105"/>
      <c r="E473" s="73">
        <v>472</v>
      </c>
      <c r="F473" s="56" t="str">
        <f>IF('EXIST IP'!C473="","",IF('EXIST IP'!C473&lt;528,'EXIST IP'!C473,""))</f>
        <v/>
      </c>
      <c r="G473" s="60" t="str">
        <f t="shared" si="32"/>
        <v/>
      </c>
      <c r="H473" s="60" t="str">
        <f>IF(B473="","",'EXIST IP'!B473-anchor)</f>
        <v/>
      </c>
      <c r="I473" s="60" t="str">
        <f t="shared" si="33"/>
        <v/>
      </c>
      <c r="J473" s="78" t="str">
        <f t="shared" si="30"/>
        <v/>
      </c>
      <c r="K473" s="78" t="str">
        <f t="shared" si="31"/>
        <v/>
      </c>
      <c r="L473" s="105"/>
    </row>
    <row r="474" spans="1:12" x14ac:dyDescent="0.25">
      <c r="A474" s="105"/>
      <c r="B474" s="105"/>
      <c r="C474" s="105"/>
      <c r="D474" s="105"/>
      <c r="E474" s="73">
        <v>473</v>
      </c>
      <c r="F474" s="56" t="str">
        <f>IF('EXIST IP'!C474="","",IF('EXIST IP'!C474&lt;528,'EXIST IP'!C474,""))</f>
        <v/>
      </c>
      <c r="G474" s="60" t="str">
        <f t="shared" si="32"/>
        <v/>
      </c>
      <c r="H474" s="60" t="str">
        <f>IF(B474="","",'EXIST IP'!B474-anchor)</f>
        <v/>
      </c>
      <c r="I474" s="60" t="str">
        <f t="shared" si="33"/>
        <v/>
      </c>
      <c r="J474" s="78" t="str">
        <f t="shared" si="30"/>
        <v/>
      </c>
      <c r="K474" s="78" t="str">
        <f t="shared" si="31"/>
        <v/>
      </c>
      <c r="L474" s="105"/>
    </row>
    <row r="475" spans="1:12" x14ac:dyDescent="0.25">
      <c r="A475" s="105"/>
      <c r="B475" s="105"/>
      <c r="C475" s="105"/>
      <c r="D475" s="105"/>
      <c r="E475" s="73">
        <v>474</v>
      </c>
      <c r="F475" s="56" t="str">
        <f>IF('EXIST IP'!C475="","",IF('EXIST IP'!C475&lt;528,'EXIST IP'!C475,""))</f>
        <v/>
      </c>
      <c r="G475" s="60" t="str">
        <f t="shared" si="32"/>
        <v/>
      </c>
      <c r="H475" s="60" t="str">
        <f>IF(B475="","",'EXIST IP'!B475-anchor)</f>
        <v/>
      </c>
      <c r="I475" s="60" t="str">
        <f t="shared" si="33"/>
        <v/>
      </c>
      <c r="J475" s="78" t="str">
        <f t="shared" si="30"/>
        <v/>
      </c>
      <c r="K475" s="78" t="str">
        <f t="shared" si="31"/>
        <v/>
      </c>
      <c r="L475" s="105"/>
    </row>
    <row r="476" spans="1:12" x14ac:dyDescent="0.25">
      <c r="A476" s="105"/>
      <c r="B476" s="105"/>
      <c r="C476" s="105"/>
      <c r="D476" s="105"/>
      <c r="E476" s="73">
        <v>475</v>
      </c>
      <c r="F476" s="56" t="str">
        <f>IF('EXIST IP'!C476="","",IF('EXIST IP'!C476&lt;528,'EXIST IP'!C476,""))</f>
        <v/>
      </c>
      <c r="G476" s="60" t="str">
        <f t="shared" si="32"/>
        <v/>
      </c>
      <c r="H476" s="60" t="str">
        <f>IF(B476="","",'EXIST IP'!B476-anchor)</f>
        <v/>
      </c>
      <c r="I476" s="60" t="str">
        <f t="shared" si="33"/>
        <v/>
      </c>
      <c r="J476" s="78" t="str">
        <f t="shared" si="30"/>
        <v/>
      </c>
      <c r="K476" s="78" t="str">
        <f t="shared" si="31"/>
        <v/>
      </c>
      <c r="L476" s="105"/>
    </row>
    <row r="477" spans="1:12" x14ac:dyDescent="0.25">
      <c r="A477" s="105"/>
      <c r="B477" s="105"/>
      <c r="C477" s="105"/>
      <c r="D477" s="105"/>
      <c r="E477" s="73">
        <v>476</v>
      </c>
      <c r="F477" s="56" t="str">
        <f>IF('EXIST IP'!C477="","",IF('EXIST IP'!C477&lt;528,'EXIST IP'!C477,""))</f>
        <v/>
      </c>
      <c r="G477" s="60" t="str">
        <f t="shared" si="32"/>
        <v/>
      </c>
      <c r="H477" s="60" t="str">
        <f>IF(B477="","",'EXIST IP'!B477-anchor)</f>
        <v/>
      </c>
      <c r="I477" s="60" t="str">
        <f t="shared" si="33"/>
        <v/>
      </c>
      <c r="J477" s="78" t="str">
        <f t="shared" si="30"/>
        <v/>
      </c>
      <c r="K477" s="78" t="str">
        <f t="shared" si="31"/>
        <v/>
      </c>
      <c r="L477" s="105"/>
    </row>
    <row r="478" spans="1:12" x14ac:dyDescent="0.25">
      <c r="A478" s="105"/>
      <c r="B478" s="105"/>
      <c r="C478" s="105"/>
      <c r="D478" s="105"/>
      <c r="E478" s="73">
        <v>477</v>
      </c>
      <c r="F478" s="56" t="str">
        <f>IF('EXIST IP'!C478="","",IF('EXIST IP'!C478&lt;528,'EXIST IP'!C478,""))</f>
        <v/>
      </c>
      <c r="G478" s="60" t="str">
        <f t="shared" si="32"/>
        <v/>
      </c>
      <c r="H478" s="60" t="str">
        <f>IF(B478="","",'EXIST IP'!B478-anchor)</f>
        <v/>
      </c>
      <c r="I478" s="60" t="str">
        <f t="shared" si="33"/>
        <v/>
      </c>
      <c r="J478" s="78" t="str">
        <f t="shared" si="30"/>
        <v/>
      </c>
      <c r="K478" s="78" t="str">
        <f t="shared" si="31"/>
        <v/>
      </c>
      <c r="L478" s="105"/>
    </row>
    <row r="479" spans="1:12" x14ac:dyDescent="0.25">
      <c r="A479" s="105"/>
      <c r="B479" s="105"/>
      <c r="C479" s="105"/>
      <c r="D479" s="105"/>
      <c r="E479" s="73">
        <v>478</v>
      </c>
      <c r="F479" s="56" t="str">
        <f>IF('EXIST IP'!C479="","",IF('EXIST IP'!C479&lt;528,'EXIST IP'!C479,""))</f>
        <v/>
      </c>
      <c r="G479" s="60" t="str">
        <f t="shared" si="32"/>
        <v/>
      </c>
      <c r="H479" s="60" t="str">
        <f>IF(B479="","",'EXIST IP'!B479-anchor)</f>
        <v/>
      </c>
      <c r="I479" s="60" t="str">
        <f t="shared" si="33"/>
        <v/>
      </c>
      <c r="J479" s="78" t="str">
        <f t="shared" si="30"/>
        <v/>
      </c>
      <c r="K479" s="78" t="str">
        <f t="shared" si="31"/>
        <v/>
      </c>
      <c r="L479" s="105"/>
    </row>
    <row r="480" spans="1:12" x14ac:dyDescent="0.25">
      <c r="A480" s="105"/>
      <c r="B480" s="105"/>
      <c r="C480" s="105"/>
      <c r="D480" s="105"/>
      <c r="E480" s="73">
        <v>479</v>
      </c>
      <c r="F480" s="56" t="str">
        <f>IF('EXIST IP'!C480="","",IF('EXIST IP'!C480&lt;528,'EXIST IP'!C480,""))</f>
        <v/>
      </c>
      <c r="G480" s="60" t="str">
        <f t="shared" si="32"/>
        <v/>
      </c>
      <c r="H480" s="60" t="str">
        <f>IF(B480="","",'EXIST IP'!B480-anchor)</f>
        <v/>
      </c>
      <c r="I480" s="60" t="str">
        <f t="shared" si="33"/>
        <v/>
      </c>
      <c r="J480" s="78" t="str">
        <f t="shared" si="30"/>
        <v/>
      </c>
      <c r="K480" s="78" t="str">
        <f t="shared" si="31"/>
        <v/>
      </c>
      <c r="L480" s="105"/>
    </row>
    <row r="481" spans="1:12" x14ac:dyDescent="0.25">
      <c r="A481" s="105"/>
      <c r="B481" s="105"/>
      <c r="C481" s="105"/>
      <c r="D481" s="105"/>
      <c r="E481" s="73">
        <v>480</v>
      </c>
      <c r="F481" s="56" t="str">
        <f>IF('EXIST IP'!C481="","",IF('EXIST IP'!C481&lt;528,'EXIST IP'!C481,""))</f>
        <v/>
      </c>
      <c r="G481" s="60" t="str">
        <f t="shared" si="32"/>
        <v/>
      </c>
      <c r="H481" s="60" t="str">
        <f>IF(B481="","",'EXIST IP'!B481-anchor)</f>
        <v/>
      </c>
      <c r="I481" s="60" t="str">
        <f t="shared" si="33"/>
        <v/>
      </c>
      <c r="J481" s="78" t="str">
        <f t="shared" si="30"/>
        <v/>
      </c>
      <c r="K481" s="78" t="str">
        <f t="shared" si="31"/>
        <v/>
      </c>
      <c r="L481" s="105"/>
    </row>
    <row r="482" spans="1:12" x14ac:dyDescent="0.25">
      <c r="A482" s="105"/>
      <c r="B482" s="105"/>
      <c r="C482" s="105"/>
      <c r="D482" s="105"/>
      <c r="E482" s="73">
        <v>481</v>
      </c>
      <c r="F482" s="56" t="str">
        <f>IF('EXIST IP'!C482="","",IF('EXIST IP'!C482&lt;528,'EXIST IP'!C482,""))</f>
        <v/>
      </c>
      <c r="G482" s="60" t="str">
        <f t="shared" si="32"/>
        <v/>
      </c>
      <c r="H482" s="60" t="str">
        <f>IF(B482="","",'EXIST IP'!B482-anchor)</f>
        <v/>
      </c>
      <c r="I482" s="60" t="str">
        <f t="shared" si="33"/>
        <v/>
      </c>
      <c r="J482" s="78" t="str">
        <f t="shared" si="30"/>
        <v/>
      </c>
      <c r="K482" s="78" t="str">
        <f t="shared" si="31"/>
        <v/>
      </c>
      <c r="L482" s="105"/>
    </row>
    <row r="483" spans="1:12" x14ac:dyDescent="0.25">
      <c r="A483" s="105"/>
      <c r="B483" s="105"/>
      <c r="C483" s="105"/>
      <c r="D483" s="105"/>
      <c r="E483" s="73">
        <v>482</v>
      </c>
      <c r="F483" s="56" t="str">
        <f>IF('EXIST IP'!C483="","",IF('EXIST IP'!C483&lt;528,'EXIST IP'!C483,""))</f>
        <v/>
      </c>
      <c r="G483" s="60" t="str">
        <f t="shared" si="32"/>
        <v/>
      </c>
      <c r="H483" s="60" t="str">
        <f>IF(B483="","",'EXIST IP'!B483-anchor)</f>
        <v/>
      </c>
      <c r="I483" s="60" t="str">
        <f t="shared" si="33"/>
        <v/>
      </c>
      <c r="J483" s="78" t="str">
        <f t="shared" si="30"/>
        <v/>
      </c>
      <c r="K483" s="78" t="str">
        <f t="shared" si="31"/>
        <v/>
      </c>
      <c r="L483" s="105"/>
    </row>
    <row r="484" spans="1:12" x14ac:dyDescent="0.25">
      <c r="A484" s="105"/>
      <c r="B484" s="105"/>
      <c r="C484" s="105"/>
      <c r="D484" s="105"/>
      <c r="E484" s="73">
        <v>483</v>
      </c>
      <c r="F484" s="56" t="str">
        <f>IF('EXIST IP'!C484="","",IF('EXIST IP'!C484&lt;528,'EXIST IP'!C484,""))</f>
        <v/>
      </c>
      <c r="G484" s="60" t="str">
        <f t="shared" si="32"/>
        <v/>
      </c>
      <c r="H484" s="60" t="str">
        <f>IF(B484="","",'EXIST IP'!B484-anchor)</f>
        <v/>
      </c>
      <c r="I484" s="60" t="str">
        <f t="shared" si="33"/>
        <v/>
      </c>
      <c r="J484" s="78" t="str">
        <f t="shared" si="30"/>
        <v/>
      </c>
      <c r="K484" s="78" t="str">
        <f t="shared" si="31"/>
        <v/>
      </c>
      <c r="L484" s="105"/>
    </row>
    <row r="485" spans="1:12" x14ac:dyDescent="0.25">
      <c r="A485" s="105"/>
      <c r="B485" s="105"/>
      <c r="C485" s="105"/>
      <c r="D485" s="105"/>
      <c r="E485" s="73">
        <v>484</v>
      </c>
      <c r="F485" s="56" t="str">
        <f>IF('EXIST IP'!C485="","",IF('EXIST IP'!C485&lt;528,'EXIST IP'!C485,""))</f>
        <v/>
      </c>
      <c r="G485" s="60" t="str">
        <f t="shared" si="32"/>
        <v/>
      </c>
      <c r="H485" s="60" t="str">
        <f>IF(B485="","",'EXIST IP'!B485-anchor)</f>
        <v/>
      </c>
      <c r="I485" s="60" t="str">
        <f t="shared" si="33"/>
        <v/>
      </c>
      <c r="J485" s="78" t="str">
        <f t="shared" si="30"/>
        <v/>
      </c>
      <c r="K485" s="78" t="str">
        <f t="shared" si="31"/>
        <v/>
      </c>
      <c r="L485" s="105"/>
    </row>
    <row r="486" spans="1:12" x14ac:dyDescent="0.25">
      <c r="A486" s="105"/>
      <c r="B486" s="105"/>
      <c r="C486" s="105"/>
      <c r="D486" s="105"/>
      <c r="E486" s="73">
        <v>485</v>
      </c>
      <c r="F486" s="56" t="str">
        <f>IF('EXIST IP'!C486="","",IF('EXIST IP'!C486&lt;528,'EXIST IP'!C486,""))</f>
        <v/>
      </c>
      <c r="G486" s="60" t="str">
        <f t="shared" si="32"/>
        <v/>
      </c>
      <c r="H486" s="60" t="str">
        <f>IF(B486="","",'EXIST IP'!B486-anchor)</f>
        <v/>
      </c>
      <c r="I486" s="60" t="str">
        <f t="shared" si="33"/>
        <v/>
      </c>
      <c r="J486" s="78" t="str">
        <f t="shared" si="30"/>
        <v/>
      </c>
      <c r="K486" s="78" t="str">
        <f t="shared" si="31"/>
        <v/>
      </c>
      <c r="L486" s="105"/>
    </row>
    <row r="487" spans="1:12" x14ac:dyDescent="0.25">
      <c r="A487" s="105"/>
      <c r="B487" s="105"/>
      <c r="C487" s="105"/>
      <c r="D487" s="105"/>
      <c r="E487" s="73">
        <v>486</v>
      </c>
      <c r="F487" s="56" t="str">
        <f>IF('EXIST IP'!C487="","",IF('EXIST IP'!C487&lt;528,'EXIST IP'!C487,""))</f>
        <v/>
      </c>
      <c r="G487" s="60" t="str">
        <f t="shared" si="32"/>
        <v/>
      </c>
      <c r="H487" s="60" t="str">
        <f>IF(B487="","",'EXIST IP'!B487-anchor)</f>
        <v/>
      </c>
      <c r="I487" s="60" t="str">
        <f t="shared" si="33"/>
        <v/>
      </c>
      <c r="J487" s="78" t="str">
        <f t="shared" si="30"/>
        <v/>
      </c>
      <c r="K487" s="78" t="str">
        <f t="shared" si="31"/>
        <v/>
      </c>
      <c r="L487" s="105"/>
    </row>
    <row r="488" spans="1:12" x14ac:dyDescent="0.25">
      <c r="A488" s="105"/>
      <c r="B488" s="105"/>
      <c r="C488" s="105"/>
      <c r="D488" s="105"/>
      <c r="E488" s="73">
        <v>487</v>
      </c>
      <c r="F488" s="56" t="str">
        <f>IF('EXIST IP'!C488="","",IF('EXIST IP'!C488&lt;528,'EXIST IP'!C488,""))</f>
        <v/>
      </c>
      <c r="G488" s="60" t="str">
        <f t="shared" si="32"/>
        <v/>
      </c>
      <c r="H488" s="60" t="str">
        <f>IF(B488="","",'EXIST IP'!B488-anchor)</f>
        <v/>
      </c>
      <c r="I488" s="60" t="str">
        <f t="shared" si="33"/>
        <v/>
      </c>
      <c r="J488" s="78" t="str">
        <f t="shared" si="30"/>
        <v/>
      </c>
      <c r="K488" s="78" t="str">
        <f t="shared" si="31"/>
        <v/>
      </c>
      <c r="L488" s="105"/>
    </row>
    <row r="489" spans="1:12" x14ac:dyDescent="0.25">
      <c r="A489" s="105"/>
      <c r="B489" s="105"/>
      <c r="C489" s="105"/>
      <c r="D489" s="105"/>
      <c r="E489" s="73">
        <v>488</v>
      </c>
      <c r="F489" s="56" t="str">
        <f>IF('EXIST IP'!C489="","",IF('EXIST IP'!C489&lt;528,'EXIST IP'!C489,""))</f>
        <v/>
      </c>
      <c r="G489" s="60" t="str">
        <f t="shared" si="32"/>
        <v/>
      </c>
      <c r="H489" s="60" t="str">
        <f>IF(B489="","",'EXIST IP'!B489-anchor)</f>
        <v/>
      </c>
      <c r="I489" s="60" t="str">
        <f t="shared" si="33"/>
        <v/>
      </c>
      <c r="J489" s="78" t="str">
        <f t="shared" si="30"/>
        <v/>
      </c>
      <c r="K489" s="78" t="str">
        <f t="shared" si="31"/>
        <v/>
      </c>
      <c r="L489" s="105"/>
    </row>
    <row r="490" spans="1:12" x14ac:dyDescent="0.25">
      <c r="A490" s="105"/>
      <c r="B490" s="105"/>
      <c r="C490" s="105"/>
      <c r="D490" s="105"/>
      <c r="E490" s="73">
        <v>489</v>
      </c>
      <c r="F490" s="56" t="str">
        <f>IF('EXIST IP'!C490="","",IF('EXIST IP'!C490&lt;528,'EXIST IP'!C490,""))</f>
        <v/>
      </c>
      <c r="G490" s="60" t="str">
        <f t="shared" si="32"/>
        <v/>
      </c>
      <c r="H490" s="60" t="str">
        <f>IF(B490="","",'EXIST IP'!B490-anchor)</f>
        <v/>
      </c>
      <c r="I490" s="60" t="str">
        <f t="shared" si="33"/>
        <v/>
      </c>
      <c r="J490" s="78" t="str">
        <f t="shared" si="30"/>
        <v/>
      </c>
      <c r="K490" s="78" t="str">
        <f t="shared" si="31"/>
        <v/>
      </c>
      <c r="L490" s="105"/>
    </row>
    <row r="491" spans="1:12" x14ac:dyDescent="0.25">
      <c r="A491" s="105"/>
      <c r="B491" s="105"/>
      <c r="C491" s="105"/>
      <c r="D491" s="105"/>
      <c r="E491" s="73">
        <v>490</v>
      </c>
      <c r="F491" s="56" t="str">
        <f>IF('EXIST IP'!C491="","",IF('EXIST IP'!C491&lt;528,'EXIST IP'!C491,""))</f>
        <v/>
      </c>
      <c r="G491" s="60" t="str">
        <f t="shared" si="32"/>
        <v/>
      </c>
      <c r="H491" s="60" t="str">
        <f>IF(B491="","",'EXIST IP'!B491-anchor)</f>
        <v/>
      </c>
      <c r="I491" s="60" t="str">
        <f t="shared" si="33"/>
        <v/>
      </c>
      <c r="J491" s="78" t="str">
        <f t="shared" si="30"/>
        <v/>
      </c>
      <c r="K491" s="78" t="str">
        <f t="shared" si="31"/>
        <v/>
      </c>
      <c r="L491" s="105"/>
    </row>
    <row r="492" spans="1:12" x14ac:dyDescent="0.25">
      <c r="A492" s="105"/>
      <c r="B492" s="105"/>
      <c r="C492" s="105"/>
      <c r="D492" s="105"/>
      <c r="E492" s="73">
        <v>491</v>
      </c>
      <c r="F492" s="56" t="str">
        <f>IF('EXIST IP'!C492="","",IF('EXIST IP'!C492&lt;528,'EXIST IP'!C492,""))</f>
        <v/>
      </c>
      <c r="G492" s="60" t="str">
        <f t="shared" si="32"/>
        <v/>
      </c>
      <c r="H492" s="60" t="str">
        <f>IF(B492="","",'EXIST IP'!B492-anchor)</f>
        <v/>
      </c>
      <c r="I492" s="60" t="str">
        <f t="shared" si="33"/>
        <v/>
      </c>
      <c r="J492" s="78" t="str">
        <f t="shared" si="30"/>
        <v/>
      </c>
      <c r="K492" s="78" t="str">
        <f t="shared" si="31"/>
        <v/>
      </c>
      <c r="L492" s="105"/>
    </row>
    <row r="493" spans="1:12" x14ac:dyDescent="0.25">
      <c r="A493" s="105"/>
      <c r="B493" s="105"/>
      <c r="C493" s="105"/>
      <c r="D493" s="105"/>
      <c r="E493" s="73">
        <v>492</v>
      </c>
      <c r="F493" s="56" t="str">
        <f>IF('EXIST IP'!C493="","",IF('EXIST IP'!C493&lt;528,'EXIST IP'!C493,""))</f>
        <v/>
      </c>
      <c r="G493" s="60" t="str">
        <f t="shared" si="32"/>
        <v/>
      </c>
      <c r="H493" s="60" t="str">
        <f>IF(B493="","",'EXIST IP'!B493-anchor)</f>
        <v/>
      </c>
      <c r="I493" s="60" t="str">
        <f t="shared" si="33"/>
        <v/>
      </c>
      <c r="J493" s="78" t="str">
        <f t="shared" si="30"/>
        <v/>
      </c>
      <c r="K493" s="78" t="str">
        <f t="shared" si="31"/>
        <v/>
      </c>
      <c r="L493" s="105"/>
    </row>
    <row r="494" spans="1:12" x14ac:dyDescent="0.25">
      <c r="A494" s="105"/>
      <c r="B494" s="105"/>
      <c r="C494" s="105"/>
      <c r="D494" s="105"/>
      <c r="E494" s="73">
        <v>493</v>
      </c>
      <c r="F494" s="56" t="str">
        <f>IF('EXIST IP'!C494="","",IF('EXIST IP'!C494&lt;528,'EXIST IP'!C494,""))</f>
        <v/>
      </c>
      <c r="G494" s="60" t="str">
        <f t="shared" si="32"/>
        <v/>
      </c>
      <c r="H494" s="60" t="str">
        <f>IF(B494="","",'EXIST IP'!B494-anchor)</f>
        <v/>
      </c>
      <c r="I494" s="60" t="str">
        <f t="shared" si="33"/>
        <v/>
      </c>
      <c r="J494" s="78" t="str">
        <f t="shared" si="30"/>
        <v/>
      </c>
      <c r="K494" s="78" t="str">
        <f t="shared" si="31"/>
        <v/>
      </c>
      <c r="L494" s="105"/>
    </row>
    <row r="495" spans="1:12" x14ac:dyDescent="0.25">
      <c r="A495" s="105"/>
      <c r="B495" s="105"/>
      <c r="C495" s="105"/>
      <c r="D495" s="105"/>
      <c r="E495" s="73">
        <v>494</v>
      </c>
      <c r="F495" s="56" t="str">
        <f>IF('EXIST IP'!C495="","",IF('EXIST IP'!C495&lt;528,'EXIST IP'!C495,""))</f>
        <v/>
      </c>
      <c r="G495" s="60" t="str">
        <f t="shared" si="32"/>
        <v/>
      </c>
      <c r="H495" s="60" t="str">
        <f>IF(B495="","",'EXIST IP'!B495-anchor)</f>
        <v/>
      </c>
      <c r="I495" s="60" t="str">
        <f t="shared" si="33"/>
        <v/>
      </c>
      <c r="J495" s="78" t="str">
        <f t="shared" si="30"/>
        <v/>
      </c>
      <c r="K495" s="78" t="str">
        <f t="shared" si="31"/>
        <v/>
      </c>
      <c r="L495" s="105"/>
    </row>
    <row r="496" spans="1:12" x14ac:dyDescent="0.25">
      <c r="A496" s="105"/>
      <c r="B496" s="105"/>
      <c r="C496" s="105"/>
      <c r="D496" s="105"/>
      <c r="E496" s="73">
        <v>495</v>
      </c>
      <c r="F496" s="56" t="str">
        <f>IF('EXIST IP'!C496="","",IF('EXIST IP'!C496&lt;528,'EXIST IP'!C496,""))</f>
        <v/>
      </c>
      <c r="G496" s="60" t="str">
        <f t="shared" si="32"/>
        <v/>
      </c>
      <c r="H496" s="60" t="str">
        <f>IF(B496="","",'EXIST IP'!B496-anchor)</f>
        <v/>
      </c>
      <c r="I496" s="60" t="str">
        <f t="shared" si="33"/>
        <v/>
      </c>
      <c r="J496" s="78" t="str">
        <f t="shared" si="30"/>
        <v/>
      </c>
      <c r="K496" s="78" t="str">
        <f t="shared" si="31"/>
        <v/>
      </c>
      <c r="L496" s="105"/>
    </row>
    <row r="497" spans="1:12" x14ac:dyDescent="0.25">
      <c r="A497" s="105"/>
      <c r="B497" s="105"/>
      <c r="C497" s="105"/>
      <c r="D497" s="105"/>
      <c r="E497" s="73">
        <v>496</v>
      </c>
      <c r="F497" s="56" t="str">
        <f>IF('EXIST IP'!C497="","",IF('EXIST IP'!C497&lt;528,'EXIST IP'!C497,""))</f>
        <v/>
      </c>
      <c r="G497" s="60" t="str">
        <f t="shared" si="32"/>
        <v/>
      </c>
      <c r="H497" s="60" t="str">
        <f>IF(B497="","",'EXIST IP'!B497-anchor)</f>
        <v/>
      </c>
      <c r="I497" s="60" t="str">
        <f t="shared" si="33"/>
        <v/>
      </c>
      <c r="J497" s="78" t="str">
        <f t="shared" si="30"/>
        <v/>
      </c>
      <c r="K497" s="78" t="str">
        <f t="shared" si="31"/>
        <v/>
      </c>
      <c r="L497" s="105"/>
    </row>
    <row r="498" spans="1:12" x14ac:dyDescent="0.25">
      <c r="A498" s="105"/>
      <c r="B498" s="105"/>
      <c r="C498" s="105"/>
      <c r="D498" s="105"/>
      <c r="E498" s="73">
        <v>497</v>
      </c>
      <c r="F498" s="56" t="str">
        <f>IF('EXIST IP'!C498="","",IF('EXIST IP'!C498&lt;528,'EXIST IP'!C498,""))</f>
        <v/>
      </c>
      <c r="G498" s="60" t="str">
        <f t="shared" si="32"/>
        <v/>
      </c>
      <c r="H498" s="60" t="str">
        <f>IF(B498="","",'EXIST IP'!B498-anchor)</f>
        <v/>
      </c>
      <c r="I498" s="60" t="str">
        <f t="shared" si="33"/>
        <v/>
      </c>
      <c r="J498" s="78" t="str">
        <f t="shared" si="30"/>
        <v/>
      </c>
      <c r="K498" s="78" t="str">
        <f t="shared" si="31"/>
        <v/>
      </c>
      <c r="L498" s="105"/>
    </row>
    <row r="499" spans="1:12" x14ac:dyDescent="0.25">
      <c r="A499" s="105"/>
      <c r="B499" s="105"/>
      <c r="C499" s="105"/>
      <c r="D499" s="105"/>
      <c r="E499" s="73">
        <v>498</v>
      </c>
      <c r="F499" s="56" t="str">
        <f>IF('EXIST IP'!C499="","",IF('EXIST IP'!C499&lt;528,'EXIST IP'!C499,""))</f>
        <v/>
      </c>
      <c r="G499" s="60" t="str">
        <f t="shared" si="32"/>
        <v/>
      </c>
      <c r="H499" s="60" t="str">
        <f>IF(B499="","",'EXIST IP'!B499-anchor)</f>
        <v/>
      </c>
      <c r="I499" s="60" t="str">
        <f t="shared" si="33"/>
        <v/>
      </c>
      <c r="J499" s="78" t="str">
        <f t="shared" si="30"/>
        <v/>
      </c>
      <c r="K499" s="78" t="str">
        <f t="shared" si="31"/>
        <v/>
      </c>
      <c r="L499" s="105"/>
    </row>
    <row r="500" spans="1:12" x14ac:dyDescent="0.25">
      <c r="A500" s="105"/>
      <c r="B500" s="105"/>
      <c r="C500" s="105"/>
      <c r="D500" s="105"/>
      <c r="E500" s="73">
        <v>499</v>
      </c>
      <c r="F500" s="56" t="str">
        <f>IF('EXIST IP'!C500="","",IF('EXIST IP'!C500&lt;528,'EXIST IP'!C500,""))</f>
        <v/>
      </c>
      <c r="G500" s="60" t="str">
        <f t="shared" si="32"/>
        <v/>
      </c>
      <c r="H500" s="60" t="str">
        <f>IF(B500="","",'EXIST IP'!B500-anchor)</f>
        <v/>
      </c>
      <c r="I500" s="60" t="str">
        <f t="shared" si="33"/>
        <v/>
      </c>
      <c r="J500" s="78" t="str">
        <f t="shared" si="30"/>
        <v/>
      </c>
      <c r="K500" s="78" t="str">
        <f t="shared" si="31"/>
        <v/>
      </c>
      <c r="L500" s="105"/>
    </row>
    <row r="501" spans="1:12" x14ac:dyDescent="0.25">
      <c r="A501" s="105"/>
      <c r="B501" s="105"/>
      <c r="C501" s="105"/>
      <c r="D501" s="105"/>
      <c r="E501" s="73">
        <v>500</v>
      </c>
      <c r="F501" s="56" t="str">
        <f>IF('EXIST IP'!C501="","",IF('EXIST IP'!C501&lt;528,'EXIST IP'!C501,""))</f>
        <v/>
      </c>
      <c r="G501" s="60" t="str">
        <f t="shared" si="32"/>
        <v/>
      </c>
      <c r="H501" s="60" t="str">
        <f>IF(B501="","",'EXIST IP'!B501-anchor)</f>
        <v/>
      </c>
      <c r="I501" s="60" t="str">
        <f t="shared" si="33"/>
        <v/>
      </c>
      <c r="J501" s="78" t="str">
        <f t="shared" si="30"/>
        <v/>
      </c>
      <c r="K501" s="78" t="str">
        <f t="shared" si="31"/>
        <v/>
      </c>
      <c r="L501" s="105"/>
    </row>
    <row r="503" spans="1:12" x14ac:dyDescent="0.25">
      <c r="G503" s="60" t="str">
        <f t="shared" ref="G503:G526" si="34">IF(B503="","",B503-anchor)</f>
        <v/>
      </c>
      <c r="H503" s="60" t="str">
        <f>IF(B503="","",'EXIST IP'!B503-anchor)</f>
        <v/>
      </c>
      <c r="I503" s="60" t="str">
        <f t="shared" ref="I503:I526" si="35">IF(B503="","",ABS(G503-H503))</f>
        <v/>
      </c>
      <c r="J503" s="61" t="str">
        <f t="shared" ref="J503:J565" si="36">IF(B503="","",ROUNDUP(IF(H503&gt;(2.5*5280),50,((H503/5290)*20)),0))</f>
        <v/>
      </c>
    </row>
    <row r="504" spans="1:12" x14ac:dyDescent="0.25">
      <c r="G504" s="60" t="str">
        <f t="shared" si="34"/>
        <v/>
      </c>
      <c r="H504" s="60" t="str">
        <f>IF(B504="","",'EXIST IP'!B504-anchor)</f>
        <v/>
      </c>
      <c r="I504" s="60" t="str">
        <f t="shared" si="35"/>
        <v/>
      </c>
      <c r="J504" s="61" t="str">
        <f t="shared" si="36"/>
        <v/>
      </c>
    </row>
    <row r="505" spans="1:12" x14ac:dyDescent="0.25">
      <c r="G505" s="60" t="str">
        <f t="shared" si="34"/>
        <v/>
      </c>
      <c r="H505" s="60" t="str">
        <f>IF(B505="","",'EXIST IP'!B505-anchor)</f>
        <v/>
      </c>
      <c r="I505" s="60" t="str">
        <f t="shared" si="35"/>
        <v/>
      </c>
      <c r="J505" s="61" t="str">
        <f t="shared" si="36"/>
        <v/>
      </c>
    </row>
    <row r="506" spans="1:12" x14ac:dyDescent="0.25">
      <c r="G506" s="60" t="str">
        <f t="shared" si="34"/>
        <v/>
      </c>
      <c r="H506" s="60" t="str">
        <f>IF(B506="","",'EXIST IP'!B506-anchor)</f>
        <v/>
      </c>
      <c r="I506" s="60" t="str">
        <f t="shared" si="35"/>
        <v/>
      </c>
      <c r="J506" s="61" t="str">
        <f t="shared" si="36"/>
        <v/>
      </c>
    </row>
    <row r="507" spans="1:12" x14ac:dyDescent="0.25">
      <c r="G507" s="60" t="str">
        <f t="shared" si="34"/>
        <v/>
      </c>
      <c r="H507" s="60" t="str">
        <f>IF(B507="","",'EXIST IP'!B507-anchor)</f>
        <v/>
      </c>
      <c r="I507" s="60" t="str">
        <f t="shared" si="35"/>
        <v/>
      </c>
      <c r="J507" s="61" t="str">
        <f t="shared" si="36"/>
        <v/>
      </c>
    </row>
    <row r="508" spans="1:12" x14ac:dyDescent="0.25">
      <c r="G508" s="60" t="str">
        <f t="shared" si="34"/>
        <v/>
      </c>
      <c r="H508" s="60" t="str">
        <f>IF(B508="","",'EXIST IP'!B508-anchor)</f>
        <v/>
      </c>
      <c r="I508" s="60" t="str">
        <f t="shared" si="35"/>
        <v/>
      </c>
      <c r="J508" s="61" t="str">
        <f t="shared" si="36"/>
        <v/>
      </c>
    </row>
    <row r="509" spans="1:12" x14ac:dyDescent="0.25">
      <c r="G509" s="60" t="str">
        <f t="shared" si="34"/>
        <v/>
      </c>
      <c r="H509" s="60" t="str">
        <f>IF(B509="","",'EXIST IP'!B509-anchor)</f>
        <v/>
      </c>
      <c r="I509" s="60" t="str">
        <f t="shared" si="35"/>
        <v/>
      </c>
      <c r="J509" s="61" t="str">
        <f t="shared" si="36"/>
        <v/>
      </c>
    </row>
    <row r="510" spans="1:12" x14ac:dyDescent="0.25">
      <c r="G510" s="60" t="str">
        <f t="shared" si="34"/>
        <v/>
      </c>
      <c r="H510" s="60" t="str">
        <f>IF(B510="","",'EXIST IP'!B510-anchor)</f>
        <v/>
      </c>
      <c r="I510" s="60" t="str">
        <f t="shared" si="35"/>
        <v/>
      </c>
      <c r="J510" s="61" t="str">
        <f t="shared" si="36"/>
        <v/>
      </c>
    </row>
    <row r="511" spans="1:12" x14ac:dyDescent="0.25">
      <c r="G511" s="60" t="str">
        <f t="shared" si="34"/>
        <v/>
      </c>
      <c r="H511" s="60" t="str">
        <f>IF(B511="","",'EXIST IP'!B511-anchor)</f>
        <v/>
      </c>
      <c r="I511" s="60" t="str">
        <f t="shared" si="35"/>
        <v/>
      </c>
      <c r="J511" s="61" t="str">
        <f t="shared" si="36"/>
        <v/>
      </c>
    </row>
    <row r="512" spans="1:12" x14ac:dyDescent="0.25">
      <c r="G512" s="60" t="str">
        <f t="shared" si="34"/>
        <v/>
      </c>
      <c r="H512" s="60" t="str">
        <f>IF(B512="","",'EXIST IP'!B512-anchor)</f>
        <v/>
      </c>
      <c r="I512" s="60" t="str">
        <f t="shared" si="35"/>
        <v/>
      </c>
      <c r="J512" s="61" t="str">
        <f t="shared" si="36"/>
        <v/>
      </c>
    </row>
    <row r="513" spans="7:10" x14ac:dyDescent="0.25">
      <c r="G513" s="60" t="str">
        <f t="shared" si="34"/>
        <v/>
      </c>
      <c r="H513" s="60" t="str">
        <f>IF(B513="","",'EXIST IP'!B513-anchor)</f>
        <v/>
      </c>
      <c r="I513" s="60" t="str">
        <f t="shared" si="35"/>
        <v/>
      </c>
      <c r="J513" s="61" t="str">
        <f t="shared" si="36"/>
        <v/>
      </c>
    </row>
    <row r="514" spans="7:10" x14ac:dyDescent="0.25">
      <c r="G514" s="60" t="str">
        <f t="shared" si="34"/>
        <v/>
      </c>
      <c r="H514" s="60" t="str">
        <f>IF(B514="","",'EXIST IP'!B514-anchor)</f>
        <v/>
      </c>
      <c r="I514" s="60" t="str">
        <f t="shared" si="35"/>
        <v/>
      </c>
      <c r="J514" s="61" t="str">
        <f t="shared" si="36"/>
        <v/>
      </c>
    </row>
    <row r="515" spans="7:10" x14ac:dyDescent="0.25">
      <c r="G515" s="60" t="str">
        <f t="shared" si="34"/>
        <v/>
      </c>
      <c r="H515" s="60" t="str">
        <f>IF(B515="","",'EXIST IP'!B515-anchor)</f>
        <v/>
      </c>
      <c r="I515" s="60" t="str">
        <f t="shared" si="35"/>
        <v/>
      </c>
      <c r="J515" s="61" t="str">
        <f t="shared" si="36"/>
        <v/>
      </c>
    </row>
    <row r="516" spans="7:10" x14ac:dyDescent="0.25">
      <c r="G516" s="60" t="str">
        <f t="shared" si="34"/>
        <v/>
      </c>
      <c r="H516" s="60" t="str">
        <f>IF(B516="","",'EXIST IP'!B516-anchor)</f>
        <v/>
      </c>
      <c r="I516" s="60" t="str">
        <f t="shared" si="35"/>
        <v/>
      </c>
      <c r="J516" s="61" t="str">
        <f t="shared" si="36"/>
        <v/>
      </c>
    </row>
    <row r="517" spans="7:10" x14ac:dyDescent="0.25">
      <c r="G517" s="60" t="str">
        <f t="shared" si="34"/>
        <v/>
      </c>
      <c r="H517" s="60" t="str">
        <f>IF(B517="","",'EXIST IP'!B517-anchor)</f>
        <v/>
      </c>
      <c r="I517" s="60" t="str">
        <f t="shared" si="35"/>
        <v/>
      </c>
      <c r="J517" s="61" t="str">
        <f t="shared" si="36"/>
        <v/>
      </c>
    </row>
    <row r="518" spans="7:10" x14ac:dyDescent="0.25">
      <c r="G518" s="60" t="str">
        <f t="shared" si="34"/>
        <v/>
      </c>
      <c r="H518" s="60" t="str">
        <f>IF(B518="","",'EXIST IP'!B518-anchor)</f>
        <v/>
      </c>
      <c r="I518" s="60" t="str">
        <f t="shared" si="35"/>
        <v/>
      </c>
      <c r="J518" s="61" t="str">
        <f t="shared" si="36"/>
        <v/>
      </c>
    </row>
    <row r="519" spans="7:10" x14ac:dyDescent="0.25">
      <c r="G519" s="60" t="str">
        <f t="shared" si="34"/>
        <v/>
      </c>
      <c r="H519" s="60" t="str">
        <f>IF(B519="","",'EXIST IP'!B519-anchor)</f>
        <v/>
      </c>
      <c r="I519" s="60" t="str">
        <f t="shared" si="35"/>
        <v/>
      </c>
      <c r="J519" s="61" t="str">
        <f t="shared" si="36"/>
        <v/>
      </c>
    </row>
    <row r="520" spans="7:10" x14ac:dyDescent="0.25">
      <c r="G520" s="60" t="str">
        <f t="shared" si="34"/>
        <v/>
      </c>
      <c r="H520" s="60" t="str">
        <f>IF(B520="","",'EXIST IP'!B520-anchor)</f>
        <v/>
      </c>
      <c r="I520" s="60" t="str">
        <f t="shared" si="35"/>
        <v/>
      </c>
      <c r="J520" s="61" t="str">
        <f t="shared" si="36"/>
        <v/>
      </c>
    </row>
    <row r="521" spans="7:10" x14ac:dyDescent="0.25">
      <c r="G521" s="60" t="str">
        <f t="shared" si="34"/>
        <v/>
      </c>
      <c r="H521" s="60" t="str">
        <f>IF(B521="","",'EXIST IP'!B521-anchor)</f>
        <v/>
      </c>
      <c r="I521" s="60" t="str">
        <f t="shared" si="35"/>
        <v/>
      </c>
      <c r="J521" s="61" t="str">
        <f t="shared" si="36"/>
        <v/>
      </c>
    </row>
    <row r="522" spans="7:10" x14ac:dyDescent="0.25">
      <c r="G522" s="60" t="str">
        <f t="shared" si="34"/>
        <v/>
      </c>
      <c r="H522" s="60" t="str">
        <f>IF(B522="","",'EXIST IP'!B522-anchor)</f>
        <v/>
      </c>
      <c r="I522" s="60" t="str">
        <f t="shared" si="35"/>
        <v/>
      </c>
      <c r="J522" s="61" t="str">
        <f t="shared" si="36"/>
        <v/>
      </c>
    </row>
    <row r="523" spans="7:10" x14ac:dyDescent="0.25">
      <c r="G523" s="60" t="str">
        <f t="shared" si="34"/>
        <v/>
      </c>
      <c r="H523" s="60" t="str">
        <f>IF(B523="","",'EXIST IP'!B523-anchor)</f>
        <v/>
      </c>
      <c r="I523" s="60" t="str">
        <f t="shared" si="35"/>
        <v/>
      </c>
      <c r="J523" s="61" t="str">
        <f t="shared" si="36"/>
        <v/>
      </c>
    </row>
    <row r="524" spans="7:10" x14ac:dyDescent="0.25">
      <c r="G524" s="60" t="str">
        <f t="shared" si="34"/>
        <v/>
      </c>
      <c r="H524" s="60" t="str">
        <f>IF(B524="","",'EXIST IP'!B524-anchor)</f>
        <v/>
      </c>
      <c r="I524" s="60" t="str">
        <f t="shared" si="35"/>
        <v/>
      </c>
      <c r="J524" s="61" t="str">
        <f t="shared" si="36"/>
        <v/>
      </c>
    </row>
    <row r="525" spans="7:10" x14ac:dyDescent="0.25">
      <c r="G525" s="60" t="str">
        <f t="shared" si="34"/>
        <v/>
      </c>
      <c r="H525" s="60" t="str">
        <f>IF(B525="","",'EXIST IP'!B525-anchor)</f>
        <v/>
      </c>
      <c r="I525" s="60" t="str">
        <f t="shared" si="35"/>
        <v/>
      </c>
      <c r="J525" s="61" t="str">
        <f t="shared" si="36"/>
        <v/>
      </c>
    </row>
    <row r="526" spans="7:10" x14ac:dyDescent="0.25">
      <c r="G526" s="60" t="str">
        <f t="shared" si="34"/>
        <v/>
      </c>
      <c r="H526" s="60" t="str">
        <f>IF(B526="","",'EXIST IP'!B526-anchor)</f>
        <v/>
      </c>
      <c r="I526" s="60" t="str">
        <f t="shared" si="35"/>
        <v/>
      </c>
      <c r="J526" s="61" t="str">
        <f t="shared" si="36"/>
        <v/>
      </c>
    </row>
    <row r="527" spans="7:10" x14ac:dyDescent="0.25">
      <c r="G527" s="60" t="str">
        <f t="shared" ref="G527:G590" si="37">IF(B527="","",B527-anchor)</f>
        <v/>
      </c>
      <c r="H527" s="60" t="str">
        <f>IF(B527="","",'EXIST IP'!B527-anchor)</f>
        <v/>
      </c>
      <c r="I527" s="60" t="str">
        <f t="shared" ref="I527:I590" si="38">IF(B527="","",ABS(G527-H527))</f>
        <v/>
      </c>
      <c r="J527" s="61" t="str">
        <f t="shared" si="36"/>
        <v/>
      </c>
    </row>
    <row r="528" spans="7:10" x14ac:dyDescent="0.25">
      <c r="G528" s="60" t="str">
        <f t="shared" si="37"/>
        <v/>
      </c>
      <c r="H528" s="60" t="str">
        <f>IF(B528="","",'EXIST IP'!B528-anchor)</f>
        <v/>
      </c>
      <c r="I528" s="60" t="str">
        <f t="shared" si="38"/>
        <v/>
      </c>
      <c r="J528" s="61" t="str">
        <f t="shared" si="36"/>
        <v/>
      </c>
    </row>
    <row r="529" spans="7:10" x14ac:dyDescent="0.25">
      <c r="G529" s="60" t="str">
        <f t="shared" si="37"/>
        <v/>
      </c>
      <c r="H529" s="60" t="str">
        <f>IF(B529="","",'EXIST IP'!B529-anchor)</f>
        <v/>
      </c>
      <c r="I529" s="60" t="str">
        <f t="shared" si="38"/>
        <v/>
      </c>
      <c r="J529" s="61" t="str">
        <f t="shared" si="36"/>
        <v/>
      </c>
    </row>
    <row r="530" spans="7:10" x14ac:dyDescent="0.25">
      <c r="G530" s="60" t="str">
        <f t="shared" si="37"/>
        <v/>
      </c>
      <c r="H530" s="60" t="str">
        <f>IF(B530="","",'EXIST IP'!B530-anchor)</f>
        <v/>
      </c>
      <c r="I530" s="60" t="str">
        <f t="shared" si="38"/>
        <v/>
      </c>
      <c r="J530" s="61" t="str">
        <f t="shared" si="36"/>
        <v/>
      </c>
    </row>
    <row r="531" spans="7:10" x14ac:dyDescent="0.25">
      <c r="G531" s="60" t="str">
        <f t="shared" si="37"/>
        <v/>
      </c>
      <c r="H531" s="60" t="str">
        <f>IF(B531="","",'EXIST IP'!B531-anchor)</f>
        <v/>
      </c>
      <c r="I531" s="60" t="str">
        <f t="shared" si="38"/>
        <v/>
      </c>
      <c r="J531" s="61" t="str">
        <f t="shared" si="36"/>
        <v/>
      </c>
    </row>
    <row r="532" spans="7:10" x14ac:dyDescent="0.25">
      <c r="G532" s="60" t="str">
        <f t="shared" si="37"/>
        <v/>
      </c>
      <c r="H532" s="60" t="str">
        <f>IF(B532="","",'EXIST IP'!B532-anchor)</f>
        <v/>
      </c>
      <c r="I532" s="60" t="str">
        <f t="shared" si="38"/>
        <v/>
      </c>
      <c r="J532" s="61" t="str">
        <f t="shared" si="36"/>
        <v/>
      </c>
    </row>
    <row r="533" spans="7:10" x14ac:dyDescent="0.25">
      <c r="G533" s="60" t="str">
        <f t="shared" si="37"/>
        <v/>
      </c>
      <c r="H533" s="60" t="str">
        <f>IF(B533="","",'EXIST IP'!B533-anchor)</f>
        <v/>
      </c>
      <c r="I533" s="60" t="str">
        <f t="shared" si="38"/>
        <v/>
      </c>
      <c r="J533" s="61" t="str">
        <f t="shared" si="36"/>
        <v/>
      </c>
    </row>
    <row r="534" spans="7:10" x14ac:dyDescent="0.25">
      <c r="G534" s="60" t="str">
        <f t="shared" si="37"/>
        <v/>
      </c>
      <c r="H534" s="60" t="str">
        <f>IF(B534="","",'EXIST IP'!B534-anchor)</f>
        <v/>
      </c>
      <c r="I534" s="60" t="str">
        <f t="shared" si="38"/>
        <v/>
      </c>
      <c r="J534" s="61" t="str">
        <f t="shared" si="36"/>
        <v/>
      </c>
    </row>
    <row r="535" spans="7:10" x14ac:dyDescent="0.25">
      <c r="G535" s="60" t="str">
        <f t="shared" si="37"/>
        <v/>
      </c>
      <c r="H535" s="60" t="str">
        <f>IF(B535="","",'EXIST IP'!B535-anchor)</f>
        <v/>
      </c>
      <c r="I535" s="60" t="str">
        <f t="shared" si="38"/>
        <v/>
      </c>
      <c r="J535" s="61" t="str">
        <f t="shared" si="36"/>
        <v/>
      </c>
    </row>
    <row r="536" spans="7:10" x14ac:dyDescent="0.25">
      <c r="G536" s="60" t="str">
        <f t="shared" si="37"/>
        <v/>
      </c>
      <c r="H536" s="60" t="str">
        <f>IF(B536="","",'EXIST IP'!B536-anchor)</f>
        <v/>
      </c>
      <c r="I536" s="60" t="str">
        <f t="shared" si="38"/>
        <v/>
      </c>
      <c r="J536" s="61" t="str">
        <f t="shared" si="36"/>
        <v/>
      </c>
    </row>
    <row r="537" spans="7:10" x14ac:dyDescent="0.25">
      <c r="G537" s="60" t="str">
        <f t="shared" si="37"/>
        <v/>
      </c>
      <c r="H537" s="60" t="str">
        <f>IF(B537="","",'EXIST IP'!B537-anchor)</f>
        <v/>
      </c>
      <c r="I537" s="60" t="str">
        <f t="shared" si="38"/>
        <v/>
      </c>
      <c r="J537" s="61" t="str">
        <f t="shared" si="36"/>
        <v/>
      </c>
    </row>
    <row r="538" spans="7:10" x14ac:dyDescent="0.25">
      <c r="G538" s="60" t="str">
        <f t="shared" si="37"/>
        <v/>
      </c>
      <c r="H538" s="60" t="str">
        <f>IF(B538="","",'EXIST IP'!B538-anchor)</f>
        <v/>
      </c>
      <c r="I538" s="60" t="str">
        <f t="shared" si="38"/>
        <v/>
      </c>
      <c r="J538" s="61" t="str">
        <f t="shared" si="36"/>
        <v/>
      </c>
    </row>
    <row r="539" spans="7:10" x14ac:dyDescent="0.25">
      <c r="G539" s="60" t="str">
        <f t="shared" si="37"/>
        <v/>
      </c>
      <c r="H539" s="60" t="str">
        <f>IF(B539="","",'EXIST IP'!B539-anchor)</f>
        <v/>
      </c>
      <c r="I539" s="60" t="str">
        <f t="shared" si="38"/>
        <v/>
      </c>
      <c r="J539" s="61" t="str">
        <f t="shared" si="36"/>
        <v/>
      </c>
    </row>
    <row r="540" spans="7:10" x14ac:dyDescent="0.25">
      <c r="G540" s="60" t="str">
        <f t="shared" si="37"/>
        <v/>
      </c>
      <c r="H540" s="60" t="str">
        <f>IF(B540="","",'EXIST IP'!B540-anchor)</f>
        <v/>
      </c>
      <c r="I540" s="60" t="str">
        <f t="shared" si="38"/>
        <v/>
      </c>
      <c r="J540" s="61" t="str">
        <f t="shared" si="36"/>
        <v/>
      </c>
    </row>
    <row r="541" spans="7:10" x14ac:dyDescent="0.25">
      <c r="G541" s="60" t="str">
        <f t="shared" si="37"/>
        <v/>
      </c>
      <c r="H541" s="60" t="str">
        <f>IF(B541="","",'EXIST IP'!B541-anchor)</f>
        <v/>
      </c>
      <c r="I541" s="60" t="str">
        <f t="shared" si="38"/>
        <v/>
      </c>
      <c r="J541" s="61" t="str">
        <f t="shared" si="36"/>
        <v/>
      </c>
    </row>
    <row r="542" spans="7:10" x14ac:dyDescent="0.25">
      <c r="G542" s="60" t="str">
        <f t="shared" si="37"/>
        <v/>
      </c>
      <c r="H542" s="60" t="str">
        <f>IF(B542="","",'EXIST IP'!B542-anchor)</f>
        <v/>
      </c>
      <c r="I542" s="60" t="str">
        <f t="shared" si="38"/>
        <v/>
      </c>
      <c r="J542" s="61" t="str">
        <f t="shared" si="36"/>
        <v/>
      </c>
    </row>
    <row r="543" spans="7:10" x14ac:dyDescent="0.25">
      <c r="G543" s="60" t="str">
        <f t="shared" si="37"/>
        <v/>
      </c>
      <c r="H543" s="60" t="str">
        <f>IF(B543="","",'EXIST IP'!B543-anchor)</f>
        <v/>
      </c>
      <c r="I543" s="60" t="str">
        <f t="shared" si="38"/>
        <v/>
      </c>
      <c r="J543" s="61" t="str">
        <f t="shared" si="36"/>
        <v/>
      </c>
    </row>
    <row r="544" spans="7:10" x14ac:dyDescent="0.25">
      <c r="G544" s="60" t="str">
        <f t="shared" si="37"/>
        <v/>
      </c>
      <c r="H544" s="60" t="str">
        <f>IF(B544="","",'EXIST IP'!B544-anchor)</f>
        <v/>
      </c>
      <c r="I544" s="60" t="str">
        <f t="shared" si="38"/>
        <v/>
      </c>
      <c r="J544" s="61" t="str">
        <f t="shared" si="36"/>
        <v/>
      </c>
    </row>
    <row r="545" spans="7:10" x14ac:dyDescent="0.25">
      <c r="G545" s="60" t="str">
        <f t="shared" si="37"/>
        <v/>
      </c>
      <c r="H545" s="60" t="str">
        <f>IF(B545="","",'EXIST IP'!B545-anchor)</f>
        <v/>
      </c>
      <c r="I545" s="60" t="str">
        <f t="shared" si="38"/>
        <v/>
      </c>
      <c r="J545" s="61" t="str">
        <f t="shared" si="36"/>
        <v/>
      </c>
    </row>
    <row r="546" spans="7:10" x14ac:dyDescent="0.25">
      <c r="G546" s="60" t="str">
        <f t="shared" si="37"/>
        <v/>
      </c>
      <c r="H546" s="60" t="str">
        <f>IF(B546="","",'EXIST IP'!B546-anchor)</f>
        <v/>
      </c>
      <c r="I546" s="60" t="str">
        <f t="shared" si="38"/>
        <v/>
      </c>
      <c r="J546" s="61" t="str">
        <f t="shared" si="36"/>
        <v/>
      </c>
    </row>
    <row r="547" spans="7:10" x14ac:dyDescent="0.25">
      <c r="G547" s="60" t="str">
        <f t="shared" si="37"/>
        <v/>
      </c>
      <c r="H547" s="60" t="str">
        <f>IF(B547="","",'EXIST IP'!B547-anchor)</f>
        <v/>
      </c>
      <c r="I547" s="60" t="str">
        <f t="shared" si="38"/>
        <v/>
      </c>
      <c r="J547" s="61" t="str">
        <f t="shared" si="36"/>
        <v/>
      </c>
    </row>
    <row r="548" spans="7:10" x14ac:dyDescent="0.25">
      <c r="G548" s="60" t="str">
        <f t="shared" si="37"/>
        <v/>
      </c>
      <c r="H548" s="60" t="str">
        <f>IF(B548="","",'EXIST IP'!B548-anchor)</f>
        <v/>
      </c>
      <c r="I548" s="60" t="str">
        <f t="shared" si="38"/>
        <v/>
      </c>
      <c r="J548" s="61" t="str">
        <f t="shared" si="36"/>
        <v/>
      </c>
    </row>
    <row r="549" spans="7:10" x14ac:dyDescent="0.25">
      <c r="G549" s="60" t="str">
        <f t="shared" si="37"/>
        <v/>
      </c>
      <c r="H549" s="60" t="str">
        <f>IF(B549="","",'EXIST IP'!B549-anchor)</f>
        <v/>
      </c>
      <c r="I549" s="60" t="str">
        <f t="shared" si="38"/>
        <v/>
      </c>
      <c r="J549" s="61" t="str">
        <f t="shared" si="36"/>
        <v/>
      </c>
    </row>
    <row r="550" spans="7:10" x14ac:dyDescent="0.25">
      <c r="G550" s="60" t="str">
        <f t="shared" si="37"/>
        <v/>
      </c>
      <c r="H550" s="60" t="str">
        <f>IF(B550="","",'EXIST IP'!B550-anchor)</f>
        <v/>
      </c>
      <c r="I550" s="60" t="str">
        <f t="shared" si="38"/>
        <v/>
      </c>
      <c r="J550" s="61" t="str">
        <f t="shared" si="36"/>
        <v/>
      </c>
    </row>
    <row r="551" spans="7:10" x14ac:dyDescent="0.25">
      <c r="G551" s="60" t="str">
        <f t="shared" si="37"/>
        <v/>
      </c>
      <c r="H551" s="60" t="str">
        <f>IF(B551="","",'EXIST IP'!B551-anchor)</f>
        <v/>
      </c>
      <c r="I551" s="60" t="str">
        <f t="shared" si="38"/>
        <v/>
      </c>
      <c r="J551" s="61" t="str">
        <f t="shared" si="36"/>
        <v/>
      </c>
    </row>
    <row r="552" spans="7:10" x14ac:dyDescent="0.25">
      <c r="G552" s="60" t="str">
        <f t="shared" si="37"/>
        <v/>
      </c>
      <c r="H552" s="60" t="str">
        <f>IF(B552="","",'EXIST IP'!B552-anchor)</f>
        <v/>
      </c>
      <c r="I552" s="60" t="str">
        <f t="shared" si="38"/>
        <v/>
      </c>
      <c r="J552" s="61" t="str">
        <f t="shared" si="36"/>
        <v/>
      </c>
    </row>
    <row r="553" spans="7:10" x14ac:dyDescent="0.25">
      <c r="G553" s="60" t="str">
        <f t="shared" si="37"/>
        <v/>
      </c>
      <c r="H553" s="60" t="str">
        <f>IF(B553="","",'EXIST IP'!B553-anchor)</f>
        <v/>
      </c>
      <c r="I553" s="60" t="str">
        <f t="shared" si="38"/>
        <v/>
      </c>
      <c r="J553" s="61" t="str">
        <f t="shared" si="36"/>
        <v/>
      </c>
    </row>
    <row r="554" spans="7:10" x14ac:dyDescent="0.25">
      <c r="G554" s="60" t="str">
        <f t="shared" si="37"/>
        <v/>
      </c>
      <c r="H554" s="60" t="str">
        <f>IF(B554="","",'EXIST IP'!B554-anchor)</f>
        <v/>
      </c>
      <c r="I554" s="60" t="str">
        <f t="shared" si="38"/>
        <v/>
      </c>
      <c r="J554" s="61" t="str">
        <f t="shared" si="36"/>
        <v/>
      </c>
    </row>
    <row r="555" spans="7:10" x14ac:dyDescent="0.25">
      <c r="G555" s="60" t="str">
        <f t="shared" si="37"/>
        <v/>
      </c>
      <c r="H555" s="60" t="str">
        <f>IF(B555="","",'EXIST IP'!B555-anchor)</f>
        <v/>
      </c>
      <c r="I555" s="60" t="str">
        <f t="shared" si="38"/>
        <v/>
      </c>
      <c r="J555" s="61" t="str">
        <f t="shared" si="36"/>
        <v/>
      </c>
    </row>
    <row r="556" spans="7:10" x14ac:dyDescent="0.25">
      <c r="G556" s="60" t="str">
        <f t="shared" si="37"/>
        <v/>
      </c>
      <c r="H556" s="60" t="str">
        <f>IF(B556="","",'EXIST IP'!B556-anchor)</f>
        <v/>
      </c>
      <c r="I556" s="60" t="str">
        <f t="shared" si="38"/>
        <v/>
      </c>
      <c r="J556" s="61" t="str">
        <f t="shared" si="36"/>
        <v/>
      </c>
    </row>
    <row r="557" spans="7:10" x14ac:dyDescent="0.25">
      <c r="G557" s="60" t="str">
        <f t="shared" si="37"/>
        <v/>
      </c>
      <c r="H557" s="60" t="str">
        <f>IF(B557="","",'EXIST IP'!B557-anchor)</f>
        <v/>
      </c>
      <c r="I557" s="60" t="str">
        <f t="shared" si="38"/>
        <v/>
      </c>
      <c r="J557" s="61" t="str">
        <f t="shared" si="36"/>
        <v/>
      </c>
    </row>
    <row r="558" spans="7:10" x14ac:dyDescent="0.25">
      <c r="G558" s="60" t="str">
        <f t="shared" si="37"/>
        <v/>
      </c>
      <c r="H558" s="60" t="str">
        <f>IF(B558="","",'EXIST IP'!B558-anchor)</f>
        <v/>
      </c>
      <c r="I558" s="60" t="str">
        <f t="shared" si="38"/>
        <v/>
      </c>
      <c r="J558" s="61" t="str">
        <f t="shared" si="36"/>
        <v/>
      </c>
    </row>
    <row r="559" spans="7:10" x14ac:dyDescent="0.25">
      <c r="G559" s="60" t="str">
        <f t="shared" si="37"/>
        <v/>
      </c>
      <c r="H559" s="60" t="str">
        <f>IF(B559="","",'EXIST IP'!B559-anchor)</f>
        <v/>
      </c>
      <c r="I559" s="60" t="str">
        <f t="shared" si="38"/>
        <v/>
      </c>
      <c r="J559" s="61" t="str">
        <f t="shared" si="36"/>
        <v/>
      </c>
    </row>
    <row r="560" spans="7:10" x14ac:dyDescent="0.25">
      <c r="G560" s="60" t="str">
        <f t="shared" si="37"/>
        <v/>
      </c>
      <c r="H560" s="60" t="str">
        <f>IF(B560="","",'EXIST IP'!B560-anchor)</f>
        <v/>
      </c>
      <c r="I560" s="60" t="str">
        <f t="shared" si="38"/>
        <v/>
      </c>
      <c r="J560" s="61" t="str">
        <f t="shared" si="36"/>
        <v/>
      </c>
    </row>
    <row r="561" spans="7:10" x14ac:dyDescent="0.25">
      <c r="G561" s="60" t="str">
        <f t="shared" si="37"/>
        <v/>
      </c>
      <c r="H561" s="60" t="str">
        <f>IF(B561="","",'EXIST IP'!B561-anchor)</f>
        <v/>
      </c>
      <c r="I561" s="60" t="str">
        <f t="shared" si="38"/>
        <v/>
      </c>
      <c r="J561" s="61" t="str">
        <f t="shared" si="36"/>
        <v/>
      </c>
    </row>
    <row r="562" spans="7:10" x14ac:dyDescent="0.25">
      <c r="G562" s="60" t="str">
        <f t="shared" si="37"/>
        <v/>
      </c>
      <c r="H562" s="60" t="str">
        <f>IF(B562="","",'EXIST IP'!B562-anchor)</f>
        <v/>
      </c>
      <c r="I562" s="60" t="str">
        <f t="shared" si="38"/>
        <v/>
      </c>
      <c r="J562" s="61" t="str">
        <f t="shared" si="36"/>
        <v/>
      </c>
    </row>
    <row r="563" spans="7:10" x14ac:dyDescent="0.25">
      <c r="G563" s="60" t="str">
        <f t="shared" si="37"/>
        <v/>
      </c>
      <c r="H563" s="60" t="str">
        <f>IF(B563="","",'EXIST IP'!B563-anchor)</f>
        <v/>
      </c>
      <c r="I563" s="60" t="str">
        <f t="shared" si="38"/>
        <v/>
      </c>
      <c r="J563" s="61" t="str">
        <f t="shared" si="36"/>
        <v/>
      </c>
    </row>
    <row r="564" spans="7:10" x14ac:dyDescent="0.25">
      <c r="G564" s="60" t="str">
        <f t="shared" si="37"/>
        <v/>
      </c>
      <c r="H564" s="60" t="str">
        <f>IF(B564="","",'EXIST IP'!B564-anchor)</f>
        <v/>
      </c>
      <c r="I564" s="60" t="str">
        <f t="shared" si="38"/>
        <v/>
      </c>
      <c r="J564" s="61" t="str">
        <f t="shared" si="36"/>
        <v/>
      </c>
    </row>
    <row r="565" spans="7:10" x14ac:dyDescent="0.25">
      <c r="G565" s="60" t="str">
        <f t="shared" si="37"/>
        <v/>
      </c>
      <c r="H565" s="60" t="str">
        <f>IF(B565="","",'EXIST IP'!B565-anchor)</f>
        <v/>
      </c>
      <c r="I565" s="60" t="str">
        <f t="shared" si="38"/>
        <v/>
      </c>
      <c r="J565" s="61" t="str">
        <f t="shared" si="36"/>
        <v/>
      </c>
    </row>
    <row r="566" spans="7:10" x14ac:dyDescent="0.25">
      <c r="G566" s="60" t="str">
        <f t="shared" si="37"/>
        <v/>
      </c>
      <c r="H566" s="60" t="str">
        <f>IF(B566="","",'EXIST IP'!B566-anchor)</f>
        <v/>
      </c>
      <c r="I566" s="60" t="str">
        <f t="shared" si="38"/>
        <v/>
      </c>
      <c r="J566" s="61" t="str">
        <f t="shared" ref="J566:J629" si="39">IF(B566="","",ROUNDUP(IF(H566&gt;(2.5*5280),50,((H566/5290)*20)),0))</f>
        <v/>
      </c>
    </row>
    <row r="567" spans="7:10" x14ac:dyDescent="0.25">
      <c r="G567" s="60" t="str">
        <f t="shared" si="37"/>
        <v/>
      </c>
      <c r="H567" s="60" t="str">
        <f>IF(B567="","",'EXIST IP'!B567-anchor)</f>
        <v/>
      </c>
      <c r="I567" s="60" t="str">
        <f t="shared" si="38"/>
        <v/>
      </c>
      <c r="J567" s="61" t="str">
        <f t="shared" si="39"/>
        <v/>
      </c>
    </row>
    <row r="568" spans="7:10" x14ac:dyDescent="0.25">
      <c r="G568" s="60" t="str">
        <f t="shared" si="37"/>
        <v/>
      </c>
      <c r="H568" s="60" t="str">
        <f>IF(B568="","",'EXIST IP'!B568-anchor)</f>
        <v/>
      </c>
      <c r="I568" s="60" t="str">
        <f t="shared" si="38"/>
        <v/>
      </c>
      <c r="J568" s="61" t="str">
        <f t="shared" si="39"/>
        <v/>
      </c>
    </row>
    <row r="569" spans="7:10" x14ac:dyDescent="0.25">
      <c r="G569" s="60" t="str">
        <f t="shared" si="37"/>
        <v/>
      </c>
      <c r="H569" s="60" t="str">
        <f>IF(B569="","",'EXIST IP'!B569-anchor)</f>
        <v/>
      </c>
      <c r="I569" s="60" t="str">
        <f t="shared" si="38"/>
        <v/>
      </c>
      <c r="J569" s="61" t="str">
        <f t="shared" si="39"/>
        <v/>
      </c>
    </row>
    <row r="570" spans="7:10" x14ac:dyDescent="0.25">
      <c r="G570" s="60" t="str">
        <f t="shared" si="37"/>
        <v/>
      </c>
      <c r="H570" s="60" t="str">
        <f>IF(B570="","",'EXIST IP'!B570-anchor)</f>
        <v/>
      </c>
      <c r="I570" s="60" t="str">
        <f t="shared" si="38"/>
        <v/>
      </c>
      <c r="J570" s="61" t="str">
        <f t="shared" si="39"/>
        <v/>
      </c>
    </row>
    <row r="571" spans="7:10" x14ac:dyDescent="0.25">
      <c r="G571" s="60" t="str">
        <f t="shared" si="37"/>
        <v/>
      </c>
      <c r="H571" s="60" t="str">
        <f>IF(B571="","",'EXIST IP'!B571-anchor)</f>
        <v/>
      </c>
      <c r="I571" s="60" t="str">
        <f t="shared" si="38"/>
        <v/>
      </c>
      <c r="J571" s="61" t="str">
        <f t="shared" si="39"/>
        <v/>
      </c>
    </row>
    <row r="572" spans="7:10" x14ac:dyDescent="0.25">
      <c r="G572" s="60" t="str">
        <f t="shared" si="37"/>
        <v/>
      </c>
      <c r="H572" s="60" t="str">
        <f>IF(B572="","",'EXIST IP'!B572-anchor)</f>
        <v/>
      </c>
      <c r="I572" s="60" t="str">
        <f t="shared" si="38"/>
        <v/>
      </c>
      <c r="J572" s="61" t="str">
        <f t="shared" si="39"/>
        <v/>
      </c>
    </row>
    <row r="573" spans="7:10" x14ac:dyDescent="0.25">
      <c r="G573" s="60" t="str">
        <f t="shared" si="37"/>
        <v/>
      </c>
      <c r="H573" s="60" t="str">
        <f>IF(B573="","",'EXIST IP'!B573-anchor)</f>
        <v/>
      </c>
      <c r="I573" s="60" t="str">
        <f t="shared" si="38"/>
        <v/>
      </c>
      <c r="J573" s="61" t="str">
        <f t="shared" si="39"/>
        <v/>
      </c>
    </row>
    <row r="574" spans="7:10" x14ac:dyDescent="0.25">
      <c r="G574" s="60" t="str">
        <f t="shared" si="37"/>
        <v/>
      </c>
      <c r="H574" s="60" t="str">
        <f>IF(B574="","",'EXIST IP'!B574-anchor)</f>
        <v/>
      </c>
      <c r="I574" s="60" t="str">
        <f t="shared" si="38"/>
        <v/>
      </c>
      <c r="J574" s="61" t="str">
        <f t="shared" si="39"/>
        <v/>
      </c>
    </row>
    <row r="575" spans="7:10" x14ac:dyDescent="0.25">
      <c r="G575" s="60" t="str">
        <f t="shared" si="37"/>
        <v/>
      </c>
      <c r="H575" s="60" t="str">
        <f>IF(B575="","",'EXIST IP'!B575-anchor)</f>
        <v/>
      </c>
      <c r="I575" s="60" t="str">
        <f t="shared" si="38"/>
        <v/>
      </c>
      <c r="J575" s="61" t="str">
        <f t="shared" si="39"/>
        <v/>
      </c>
    </row>
    <row r="576" spans="7:10" x14ac:dyDescent="0.25">
      <c r="G576" s="60" t="str">
        <f t="shared" si="37"/>
        <v/>
      </c>
      <c r="H576" s="60" t="str">
        <f>IF(B576="","",'EXIST IP'!B576-anchor)</f>
        <v/>
      </c>
      <c r="I576" s="60" t="str">
        <f t="shared" si="38"/>
        <v/>
      </c>
      <c r="J576" s="61" t="str">
        <f t="shared" si="39"/>
        <v/>
      </c>
    </row>
    <row r="577" spans="7:10" x14ac:dyDescent="0.25">
      <c r="G577" s="60" t="str">
        <f t="shared" si="37"/>
        <v/>
      </c>
      <c r="H577" s="60" t="str">
        <f>IF(B577="","",'EXIST IP'!B577-anchor)</f>
        <v/>
      </c>
      <c r="I577" s="60" t="str">
        <f t="shared" si="38"/>
        <v/>
      </c>
      <c r="J577" s="61" t="str">
        <f t="shared" si="39"/>
        <v/>
      </c>
    </row>
    <row r="578" spans="7:10" x14ac:dyDescent="0.25">
      <c r="G578" s="60" t="str">
        <f t="shared" si="37"/>
        <v/>
      </c>
      <c r="H578" s="60" t="str">
        <f>IF(B578="","",'EXIST IP'!B578-anchor)</f>
        <v/>
      </c>
      <c r="I578" s="60" t="str">
        <f t="shared" si="38"/>
        <v/>
      </c>
      <c r="J578" s="61" t="str">
        <f t="shared" si="39"/>
        <v/>
      </c>
    </row>
    <row r="579" spans="7:10" x14ac:dyDescent="0.25">
      <c r="G579" s="60" t="str">
        <f t="shared" si="37"/>
        <v/>
      </c>
      <c r="H579" s="60" t="str">
        <f>IF(B579="","",'EXIST IP'!B579-anchor)</f>
        <v/>
      </c>
      <c r="I579" s="60" t="str">
        <f t="shared" si="38"/>
        <v/>
      </c>
      <c r="J579" s="61" t="str">
        <f t="shared" si="39"/>
        <v/>
      </c>
    </row>
    <row r="580" spans="7:10" x14ac:dyDescent="0.25">
      <c r="G580" s="60" t="str">
        <f t="shared" si="37"/>
        <v/>
      </c>
      <c r="H580" s="60" t="str">
        <f>IF(B580="","",'EXIST IP'!B580-anchor)</f>
        <v/>
      </c>
      <c r="I580" s="60" t="str">
        <f t="shared" si="38"/>
        <v/>
      </c>
      <c r="J580" s="61" t="str">
        <f t="shared" si="39"/>
        <v/>
      </c>
    </row>
    <row r="581" spans="7:10" x14ac:dyDescent="0.25">
      <c r="G581" s="60" t="str">
        <f t="shared" si="37"/>
        <v/>
      </c>
      <c r="H581" s="60" t="str">
        <f>IF(B581="","",'EXIST IP'!B581-anchor)</f>
        <v/>
      </c>
      <c r="I581" s="60" t="str">
        <f t="shared" si="38"/>
        <v/>
      </c>
      <c r="J581" s="61" t="str">
        <f t="shared" si="39"/>
        <v/>
      </c>
    </row>
    <row r="582" spans="7:10" x14ac:dyDescent="0.25">
      <c r="G582" s="60" t="str">
        <f t="shared" si="37"/>
        <v/>
      </c>
      <c r="H582" s="60" t="str">
        <f>IF(B582="","",'EXIST IP'!B582-anchor)</f>
        <v/>
      </c>
      <c r="I582" s="60" t="str">
        <f t="shared" si="38"/>
        <v/>
      </c>
      <c r="J582" s="61" t="str">
        <f t="shared" si="39"/>
        <v/>
      </c>
    </row>
    <row r="583" spans="7:10" x14ac:dyDescent="0.25">
      <c r="G583" s="60" t="str">
        <f t="shared" si="37"/>
        <v/>
      </c>
      <c r="H583" s="60" t="str">
        <f>IF(B583="","",'EXIST IP'!B583-anchor)</f>
        <v/>
      </c>
      <c r="I583" s="60" t="str">
        <f t="shared" si="38"/>
        <v/>
      </c>
      <c r="J583" s="61" t="str">
        <f t="shared" si="39"/>
        <v/>
      </c>
    </row>
    <row r="584" spans="7:10" x14ac:dyDescent="0.25">
      <c r="G584" s="60" t="str">
        <f t="shared" si="37"/>
        <v/>
      </c>
      <c r="H584" s="60" t="str">
        <f>IF(B584="","",'EXIST IP'!B584-anchor)</f>
        <v/>
      </c>
      <c r="I584" s="60" t="str">
        <f t="shared" si="38"/>
        <v/>
      </c>
      <c r="J584" s="61" t="str">
        <f t="shared" si="39"/>
        <v/>
      </c>
    </row>
    <row r="585" spans="7:10" x14ac:dyDescent="0.25">
      <c r="G585" s="60" t="str">
        <f t="shared" si="37"/>
        <v/>
      </c>
      <c r="H585" s="60" t="str">
        <f>IF(B585="","",'EXIST IP'!B585-anchor)</f>
        <v/>
      </c>
      <c r="I585" s="60" t="str">
        <f t="shared" si="38"/>
        <v/>
      </c>
      <c r="J585" s="61" t="str">
        <f t="shared" si="39"/>
        <v/>
      </c>
    </row>
    <row r="586" spans="7:10" x14ac:dyDescent="0.25">
      <c r="G586" s="60" t="str">
        <f t="shared" si="37"/>
        <v/>
      </c>
      <c r="H586" s="60" t="str">
        <f>IF(B586="","",'EXIST IP'!B586-anchor)</f>
        <v/>
      </c>
      <c r="I586" s="60" t="str">
        <f t="shared" si="38"/>
        <v/>
      </c>
      <c r="J586" s="61" t="str">
        <f t="shared" si="39"/>
        <v/>
      </c>
    </row>
    <row r="587" spans="7:10" x14ac:dyDescent="0.25">
      <c r="G587" s="60" t="str">
        <f t="shared" si="37"/>
        <v/>
      </c>
      <c r="H587" s="60" t="str">
        <f>IF(B587="","",'EXIST IP'!B587-anchor)</f>
        <v/>
      </c>
      <c r="I587" s="60" t="str">
        <f t="shared" si="38"/>
        <v/>
      </c>
      <c r="J587" s="61" t="str">
        <f t="shared" si="39"/>
        <v/>
      </c>
    </row>
    <row r="588" spans="7:10" x14ac:dyDescent="0.25">
      <c r="G588" s="60" t="str">
        <f t="shared" si="37"/>
        <v/>
      </c>
      <c r="H588" s="60" t="str">
        <f>IF(B588="","",'EXIST IP'!B588-anchor)</f>
        <v/>
      </c>
      <c r="I588" s="60" t="str">
        <f t="shared" si="38"/>
        <v/>
      </c>
      <c r="J588" s="61" t="str">
        <f t="shared" si="39"/>
        <v/>
      </c>
    </row>
    <row r="589" spans="7:10" x14ac:dyDescent="0.25">
      <c r="G589" s="60" t="str">
        <f t="shared" si="37"/>
        <v/>
      </c>
      <c r="H589" s="60" t="str">
        <f>IF(B589="","",'EXIST IP'!B589-anchor)</f>
        <v/>
      </c>
      <c r="I589" s="60" t="str">
        <f t="shared" si="38"/>
        <v/>
      </c>
      <c r="J589" s="61" t="str">
        <f t="shared" si="39"/>
        <v/>
      </c>
    </row>
    <row r="590" spans="7:10" x14ac:dyDescent="0.25">
      <c r="G590" s="60" t="str">
        <f t="shared" si="37"/>
        <v/>
      </c>
      <c r="H590" s="60" t="str">
        <f>IF(B590="","",'EXIST IP'!B590-anchor)</f>
        <v/>
      </c>
      <c r="I590" s="60" t="str">
        <f t="shared" si="38"/>
        <v/>
      </c>
      <c r="J590" s="61" t="str">
        <f t="shared" si="39"/>
        <v/>
      </c>
    </row>
    <row r="591" spans="7:10" x14ac:dyDescent="0.25">
      <c r="G591" s="60" t="str">
        <f t="shared" ref="G591:G657" si="40">IF(B591="","",B591-anchor)</f>
        <v/>
      </c>
      <c r="H591" s="60" t="str">
        <f>IF(B591="","",'EXIST IP'!B591-anchor)</f>
        <v/>
      </c>
      <c r="I591" s="60" t="str">
        <f t="shared" ref="I591:I654" si="41">IF(B591="","",ABS(G591-H591))</f>
        <v/>
      </c>
      <c r="J591" s="61" t="str">
        <f t="shared" si="39"/>
        <v/>
      </c>
    </row>
    <row r="592" spans="7:10" x14ac:dyDescent="0.25">
      <c r="G592" s="60" t="str">
        <f t="shared" si="40"/>
        <v/>
      </c>
      <c r="H592" s="60" t="str">
        <f>IF(B592="","",'EXIST IP'!B592-anchor)</f>
        <v/>
      </c>
      <c r="I592" s="60" t="str">
        <f t="shared" si="41"/>
        <v/>
      </c>
      <c r="J592" s="61" t="str">
        <f t="shared" si="39"/>
        <v/>
      </c>
    </row>
    <row r="593" spans="7:10" x14ac:dyDescent="0.25">
      <c r="G593" s="60" t="str">
        <f t="shared" si="40"/>
        <v/>
      </c>
      <c r="H593" s="60" t="str">
        <f>IF(B593="","",'EXIST IP'!B593-anchor)</f>
        <v/>
      </c>
      <c r="I593" s="60" t="str">
        <f t="shared" si="41"/>
        <v/>
      </c>
      <c r="J593" s="61" t="str">
        <f t="shared" si="39"/>
        <v/>
      </c>
    </row>
    <row r="594" spans="7:10" x14ac:dyDescent="0.25">
      <c r="G594" s="60" t="str">
        <f t="shared" si="40"/>
        <v/>
      </c>
      <c r="H594" s="60" t="str">
        <f>IF(B594="","",'EXIST IP'!B594-anchor)</f>
        <v/>
      </c>
      <c r="I594" s="60" t="str">
        <f t="shared" si="41"/>
        <v/>
      </c>
      <c r="J594" s="61" t="str">
        <f t="shared" si="39"/>
        <v/>
      </c>
    </row>
    <row r="595" spans="7:10" x14ac:dyDescent="0.25">
      <c r="G595" s="60" t="str">
        <f t="shared" si="40"/>
        <v/>
      </c>
      <c r="H595" s="60" t="str">
        <f>IF(B595="","",'EXIST IP'!B595-anchor)</f>
        <v/>
      </c>
      <c r="I595" s="60" t="str">
        <f t="shared" si="41"/>
        <v/>
      </c>
      <c r="J595" s="61" t="str">
        <f t="shared" si="39"/>
        <v/>
      </c>
    </row>
    <row r="596" spans="7:10" x14ac:dyDescent="0.25">
      <c r="G596" s="60" t="str">
        <f t="shared" si="40"/>
        <v/>
      </c>
      <c r="H596" s="60" t="str">
        <f>IF(B596="","",'EXIST IP'!B596-anchor)</f>
        <v/>
      </c>
      <c r="I596" s="60" t="str">
        <f t="shared" si="41"/>
        <v/>
      </c>
      <c r="J596" s="61" t="str">
        <f t="shared" si="39"/>
        <v/>
      </c>
    </row>
    <row r="597" spans="7:10" x14ac:dyDescent="0.25">
      <c r="G597" s="60" t="str">
        <f t="shared" si="40"/>
        <v/>
      </c>
      <c r="H597" s="60" t="str">
        <f>IF(B597="","",'EXIST IP'!B597-anchor)</f>
        <v/>
      </c>
      <c r="I597" s="60" t="str">
        <f t="shared" si="41"/>
        <v/>
      </c>
      <c r="J597" s="61" t="str">
        <f t="shared" si="39"/>
        <v/>
      </c>
    </row>
    <row r="598" spans="7:10" x14ac:dyDescent="0.25">
      <c r="G598" s="60" t="str">
        <f t="shared" si="40"/>
        <v/>
      </c>
      <c r="H598" s="60" t="str">
        <f>IF(B598="","",'EXIST IP'!B598-anchor)</f>
        <v/>
      </c>
      <c r="I598" s="60" t="str">
        <f t="shared" si="41"/>
        <v/>
      </c>
      <c r="J598" s="61" t="str">
        <f t="shared" si="39"/>
        <v/>
      </c>
    </row>
    <row r="599" spans="7:10" x14ac:dyDescent="0.25">
      <c r="G599" s="60" t="str">
        <f t="shared" si="40"/>
        <v/>
      </c>
      <c r="H599" s="60" t="str">
        <f>IF(B599="","",'EXIST IP'!B599-anchor)</f>
        <v/>
      </c>
      <c r="I599" s="60" t="str">
        <f t="shared" si="41"/>
        <v/>
      </c>
      <c r="J599" s="61" t="str">
        <f t="shared" si="39"/>
        <v/>
      </c>
    </row>
    <row r="600" spans="7:10" x14ac:dyDescent="0.25">
      <c r="G600" s="60" t="str">
        <f t="shared" si="40"/>
        <v/>
      </c>
      <c r="H600" s="60" t="str">
        <f>IF(B600="","",'EXIST IP'!B600-anchor)</f>
        <v/>
      </c>
      <c r="I600" s="60" t="str">
        <f t="shared" si="41"/>
        <v/>
      </c>
      <c r="J600" s="61" t="str">
        <f t="shared" si="39"/>
        <v/>
      </c>
    </row>
    <row r="601" spans="7:10" x14ac:dyDescent="0.25">
      <c r="G601" s="60" t="str">
        <f t="shared" si="40"/>
        <v/>
      </c>
      <c r="H601" s="60" t="str">
        <f>IF(B601="","",'EXIST IP'!B601-anchor)</f>
        <v/>
      </c>
      <c r="I601" s="60" t="str">
        <f t="shared" si="41"/>
        <v/>
      </c>
      <c r="J601" s="61" t="str">
        <f t="shared" si="39"/>
        <v/>
      </c>
    </row>
    <row r="602" spans="7:10" x14ac:dyDescent="0.25">
      <c r="G602" s="60" t="str">
        <f t="shared" si="40"/>
        <v/>
      </c>
      <c r="H602" s="60" t="str">
        <f>IF(B602="","",'EXIST IP'!B602-anchor)</f>
        <v/>
      </c>
      <c r="I602" s="60" t="str">
        <f t="shared" si="41"/>
        <v/>
      </c>
      <c r="J602" s="61" t="str">
        <f t="shared" si="39"/>
        <v/>
      </c>
    </row>
    <row r="603" spans="7:10" x14ac:dyDescent="0.25">
      <c r="G603" s="60" t="str">
        <f t="shared" si="40"/>
        <v/>
      </c>
      <c r="H603" s="60" t="str">
        <f>IF(B603="","",'EXIST IP'!B603-anchor)</f>
        <v/>
      </c>
      <c r="I603" s="60" t="str">
        <f t="shared" si="41"/>
        <v/>
      </c>
      <c r="J603" s="61" t="str">
        <f t="shared" si="39"/>
        <v/>
      </c>
    </row>
    <row r="604" spans="7:10" x14ac:dyDescent="0.25">
      <c r="G604" s="60" t="str">
        <f t="shared" si="40"/>
        <v/>
      </c>
      <c r="H604" s="60" t="str">
        <f>IF(B604="","",'EXIST IP'!B604-anchor)</f>
        <v/>
      </c>
      <c r="I604" s="60" t="str">
        <f t="shared" si="41"/>
        <v/>
      </c>
      <c r="J604" s="61" t="str">
        <f t="shared" si="39"/>
        <v/>
      </c>
    </row>
    <row r="605" spans="7:10" x14ac:dyDescent="0.25">
      <c r="G605" s="60" t="str">
        <f t="shared" si="40"/>
        <v/>
      </c>
      <c r="H605" s="60" t="str">
        <f>IF(B605="","",'EXIST IP'!B605-anchor)</f>
        <v/>
      </c>
      <c r="I605" s="60" t="str">
        <f t="shared" si="41"/>
        <v/>
      </c>
      <c r="J605" s="61" t="str">
        <f t="shared" si="39"/>
        <v/>
      </c>
    </row>
    <row r="606" spans="7:10" x14ac:dyDescent="0.25">
      <c r="G606" s="60" t="str">
        <f t="shared" si="40"/>
        <v/>
      </c>
      <c r="H606" s="60" t="str">
        <f>IF(B606="","",'EXIST IP'!B606-anchor)</f>
        <v/>
      </c>
      <c r="I606" s="60" t="str">
        <f t="shared" si="41"/>
        <v/>
      </c>
      <c r="J606" s="61" t="str">
        <f t="shared" si="39"/>
        <v/>
      </c>
    </row>
    <row r="607" spans="7:10" x14ac:dyDescent="0.25">
      <c r="G607" s="60" t="str">
        <f t="shared" si="40"/>
        <v/>
      </c>
      <c r="H607" s="60" t="str">
        <f>IF(B607="","",'EXIST IP'!B607-anchor)</f>
        <v/>
      </c>
      <c r="I607" s="60" t="str">
        <f t="shared" si="41"/>
        <v/>
      </c>
      <c r="J607" s="61" t="str">
        <f t="shared" si="39"/>
        <v/>
      </c>
    </row>
    <row r="608" spans="7:10" x14ac:dyDescent="0.25">
      <c r="G608" s="60" t="str">
        <f t="shared" si="40"/>
        <v/>
      </c>
      <c r="H608" s="60" t="str">
        <f>IF(B608="","",'EXIST IP'!B608-anchor)</f>
        <v/>
      </c>
      <c r="I608" s="60" t="str">
        <f t="shared" si="41"/>
        <v/>
      </c>
      <c r="J608" s="61" t="str">
        <f t="shared" si="39"/>
        <v/>
      </c>
    </row>
    <row r="609" spans="7:10" x14ac:dyDescent="0.25">
      <c r="G609" s="60" t="str">
        <f t="shared" si="40"/>
        <v/>
      </c>
      <c r="H609" s="60" t="str">
        <f>IF(B609="","",'EXIST IP'!B609-anchor)</f>
        <v/>
      </c>
      <c r="I609" s="60" t="str">
        <f t="shared" si="41"/>
        <v/>
      </c>
      <c r="J609" s="61" t="str">
        <f t="shared" si="39"/>
        <v/>
      </c>
    </row>
    <row r="610" spans="7:10" x14ac:dyDescent="0.25">
      <c r="G610" s="60" t="str">
        <f t="shared" si="40"/>
        <v/>
      </c>
      <c r="H610" s="60" t="str">
        <f>IF(B610="","",'EXIST IP'!B610-anchor)</f>
        <v/>
      </c>
      <c r="I610" s="60" t="str">
        <f t="shared" si="41"/>
        <v/>
      </c>
      <c r="J610" s="61" t="str">
        <f t="shared" si="39"/>
        <v/>
      </c>
    </row>
    <row r="611" spans="7:10" x14ac:dyDescent="0.25">
      <c r="G611" s="60" t="str">
        <f t="shared" si="40"/>
        <v/>
      </c>
      <c r="H611" s="60" t="str">
        <f>IF(B611="","",'EXIST IP'!B611-anchor)</f>
        <v/>
      </c>
      <c r="I611" s="60" t="str">
        <f t="shared" si="41"/>
        <v/>
      </c>
      <c r="J611" s="61" t="str">
        <f t="shared" si="39"/>
        <v/>
      </c>
    </row>
    <row r="612" spans="7:10" x14ac:dyDescent="0.25">
      <c r="G612" s="60" t="str">
        <f t="shared" si="40"/>
        <v/>
      </c>
      <c r="H612" s="60" t="str">
        <f>IF(B612="","",'EXIST IP'!B612-anchor)</f>
        <v/>
      </c>
      <c r="I612" s="60" t="str">
        <f t="shared" si="41"/>
        <v/>
      </c>
      <c r="J612" s="61" t="str">
        <f t="shared" si="39"/>
        <v/>
      </c>
    </row>
    <row r="613" spans="7:10" x14ac:dyDescent="0.25">
      <c r="G613" s="60" t="str">
        <f t="shared" si="40"/>
        <v/>
      </c>
      <c r="H613" s="60" t="str">
        <f>IF(B613="","",'EXIST IP'!B613-anchor)</f>
        <v/>
      </c>
      <c r="I613" s="60" t="str">
        <f t="shared" si="41"/>
        <v/>
      </c>
      <c r="J613" s="61" t="str">
        <f t="shared" si="39"/>
        <v/>
      </c>
    </row>
    <row r="614" spans="7:10" x14ac:dyDescent="0.25">
      <c r="G614" s="60" t="str">
        <f t="shared" si="40"/>
        <v/>
      </c>
      <c r="H614" s="60" t="str">
        <f>IF(B614="","",'EXIST IP'!B614-anchor)</f>
        <v/>
      </c>
      <c r="I614" s="60" t="str">
        <f t="shared" si="41"/>
        <v/>
      </c>
      <c r="J614" s="61" t="str">
        <f t="shared" si="39"/>
        <v/>
      </c>
    </row>
    <row r="615" spans="7:10" x14ac:dyDescent="0.25">
      <c r="G615" s="60" t="str">
        <f t="shared" si="40"/>
        <v/>
      </c>
      <c r="H615" s="60" t="str">
        <f>IF(B615="","",'EXIST IP'!B615-anchor)</f>
        <v/>
      </c>
      <c r="I615" s="60" t="str">
        <f t="shared" si="41"/>
        <v/>
      </c>
      <c r="J615" s="61" t="str">
        <f t="shared" si="39"/>
        <v/>
      </c>
    </row>
    <row r="616" spans="7:10" x14ac:dyDescent="0.25">
      <c r="G616" s="60" t="str">
        <f t="shared" si="40"/>
        <v/>
      </c>
      <c r="H616" s="60" t="str">
        <f>IF(B616="","",'EXIST IP'!B616-anchor)</f>
        <v/>
      </c>
      <c r="I616" s="60" t="str">
        <f t="shared" si="41"/>
        <v/>
      </c>
      <c r="J616" s="61" t="str">
        <f t="shared" si="39"/>
        <v/>
      </c>
    </row>
    <row r="617" spans="7:10" x14ac:dyDescent="0.25">
      <c r="G617" s="60" t="str">
        <f t="shared" si="40"/>
        <v/>
      </c>
      <c r="H617" s="60" t="str">
        <f>IF(B617="","",'EXIST IP'!B617-anchor)</f>
        <v/>
      </c>
      <c r="I617" s="60" t="str">
        <f t="shared" si="41"/>
        <v/>
      </c>
      <c r="J617" s="61" t="str">
        <f t="shared" si="39"/>
        <v/>
      </c>
    </row>
    <row r="618" spans="7:10" x14ac:dyDescent="0.25">
      <c r="G618" s="60" t="str">
        <f t="shared" si="40"/>
        <v/>
      </c>
      <c r="H618" s="60" t="str">
        <f>IF(B618="","",'EXIST IP'!B618-anchor)</f>
        <v/>
      </c>
      <c r="I618" s="60" t="str">
        <f t="shared" si="41"/>
        <v/>
      </c>
      <c r="J618" s="61" t="str">
        <f t="shared" si="39"/>
        <v/>
      </c>
    </row>
    <row r="619" spans="7:10" x14ac:dyDescent="0.25">
      <c r="G619" s="60" t="str">
        <f t="shared" si="40"/>
        <v/>
      </c>
      <c r="H619" s="60" t="str">
        <f>IF(B619="","",'EXIST IP'!B619-anchor)</f>
        <v/>
      </c>
      <c r="I619" s="60" t="str">
        <f t="shared" si="41"/>
        <v/>
      </c>
      <c r="J619" s="61" t="str">
        <f t="shared" si="39"/>
        <v/>
      </c>
    </row>
    <row r="620" spans="7:10" x14ac:dyDescent="0.25">
      <c r="G620" s="60" t="str">
        <f t="shared" si="40"/>
        <v/>
      </c>
      <c r="H620" s="60" t="str">
        <f>IF(B620="","",'EXIST IP'!B620-anchor)</f>
        <v/>
      </c>
      <c r="I620" s="60" t="str">
        <f t="shared" si="41"/>
        <v/>
      </c>
      <c r="J620" s="61" t="str">
        <f t="shared" si="39"/>
        <v/>
      </c>
    </row>
    <row r="621" spans="7:10" x14ac:dyDescent="0.25">
      <c r="G621" s="60" t="str">
        <f t="shared" si="40"/>
        <v/>
      </c>
      <c r="H621" s="60" t="str">
        <f>IF(B621="","",'EXIST IP'!B621-anchor)</f>
        <v/>
      </c>
      <c r="I621" s="60" t="str">
        <f t="shared" si="41"/>
        <v/>
      </c>
      <c r="J621" s="61" t="str">
        <f t="shared" si="39"/>
        <v/>
      </c>
    </row>
    <row r="622" spans="7:10" x14ac:dyDescent="0.25">
      <c r="G622" s="60" t="str">
        <f t="shared" si="40"/>
        <v/>
      </c>
      <c r="H622" s="60" t="str">
        <f>IF(B622="","",'EXIST IP'!B622-anchor)</f>
        <v/>
      </c>
      <c r="I622" s="60" t="str">
        <f t="shared" si="41"/>
        <v/>
      </c>
      <c r="J622" s="61" t="str">
        <f t="shared" si="39"/>
        <v/>
      </c>
    </row>
    <row r="623" spans="7:10" x14ac:dyDescent="0.25">
      <c r="G623" s="60" t="str">
        <f t="shared" si="40"/>
        <v/>
      </c>
      <c r="H623" s="60" t="str">
        <f>IF(B623="","",'EXIST IP'!B623-anchor)</f>
        <v/>
      </c>
      <c r="I623" s="60" t="str">
        <f t="shared" si="41"/>
        <v/>
      </c>
      <c r="J623" s="61" t="str">
        <f t="shared" si="39"/>
        <v/>
      </c>
    </row>
    <row r="624" spans="7:10" x14ac:dyDescent="0.25">
      <c r="G624" s="60" t="str">
        <f t="shared" si="40"/>
        <v/>
      </c>
      <c r="H624" s="60" t="str">
        <f>IF(B624="","",'EXIST IP'!B624-anchor)</f>
        <v/>
      </c>
      <c r="I624" s="60" t="str">
        <f t="shared" si="41"/>
        <v/>
      </c>
      <c r="J624" s="61" t="str">
        <f t="shared" si="39"/>
        <v/>
      </c>
    </row>
    <row r="625" spans="7:10" x14ac:dyDescent="0.25">
      <c r="G625" s="60" t="str">
        <f t="shared" si="40"/>
        <v/>
      </c>
      <c r="H625" s="60" t="str">
        <f>IF(B625="","",'EXIST IP'!B625-anchor)</f>
        <v/>
      </c>
      <c r="I625" s="60" t="str">
        <f t="shared" si="41"/>
        <v/>
      </c>
      <c r="J625" s="61" t="str">
        <f t="shared" si="39"/>
        <v/>
      </c>
    </row>
    <row r="626" spans="7:10" x14ac:dyDescent="0.25">
      <c r="G626" s="60" t="str">
        <f t="shared" si="40"/>
        <v/>
      </c>
      <c r="H626" s="60" t="str">
        <f>IF(B626="","",'EXIST IP'!B626-anchor)</f>
        <v/>
      </c>
      <c r="I626" s="60" t="str">
        <f t="shared" si="41"/>
        <v/>
      </c>
      <c r="J626" s="61" t="str">
        <f t="shared" si="39"/>
        <v/>
      </c>
    </row>
    <row r="627" spans="7:10" x14ac:dyDescent="0.25">
      <c r="G627" s="60" t="str">
        <f t="shared" si="40"/>
        <v/>
      </c>
      <c r="H627" s="60" t="str">
        <f>IF(B627="","",'EXIST IP'!B627-anchor)</f>
        <v/>
      </c>
      <c r="I627" s="60" t="str">
        <f t="shared" si="41"/>
        <v/>
      </c>
      <c r="J627" s="61" t="str">
        <f t="shared" si="39"/>
        <v/>
      </c>
    </row>
    <row r="628" spans="7:10" x14ac:dyDescent="0.25">
      <c r="G628" s="60" t="str">
        <f t="shared" si="40"/>
        <v/>
      </c>
      <c r="H628" s="60" t="str">
        <f>IF(B628="","",'EXIST IP'!B628-anchor)</f>
        <v/>
      </c>
      <c r="I628" s="60" t="str">
        <f t="shared" si="41"/>
        <v/>
      </c>
      <c r="J628" s="61" t="str">
        <f t="shared" si="39"/>
        <v/>
      </c>
    </row>
    <row r="629" spans="7:10" x14ac:dyDescent="0.25">
      <c r="G629" s="60" t="str">
        <f t="shared" si="40"/>
        <v/>
      </c>
      <c r="H629" s="60" t="str">
        <f>IF(B629="","",'EXIST IP'!B629-anchor)</f>
        <v/>
      </c>
      <c r="I629" s="60" t="str">
        <f t="shared" si="41"/>
        <v/>
      </c>
      <c r="J629" s="61" t="str">
        <f t="shared" si="39"/>
        <v/>
      </c>
    </row>
    <row r="630" spans="7:10" x14ac:dyDescent="0.25">
      <c r="G630" s="60" t="str">
        <f t="shared" si="40"/>
        <v/>
      </c>
      <c r="H630" s="60" t="str">
        <f>IF(B630="","",'EXIST IP'!B630-anchor)</f>
        <v/>
      </c>
      <c r="I630" s="60" t="str">
        <f t="shared" si="41"/>
        <v/>
      </c>
      <c r="J630" s="61" t="str">
        <f t="shared" ref="J630:J657" si="42">IF(B630="","",ROUNDUP(IF(H630&gt;(2.5*5280),50,((H630/5290)*20)),0))</f>
        <v/>
      </c>
    </row>
    <row r="631" spans="7:10" x14ac:dyDescent="0.25">
      <c r="G631" s="60" t="str">
        <f t="shared" si="40"/>
        <v/>
      </c>
      <c r="H631" s="60" t="str">
        <f>IF(B631="","",'EXIST IP'!B631-anchor)</f>
        <v/>
      </c>
      <c r="I631" s="60" t="str">
        <f t="shared" si="41"/>
        <v/>
      </c>
      <c r="J631" s="61" t="str">
        <f t="shared" si="42"/>
        <v/>
      </c>
    </row>
    <row r="632" spans="7:10" x14ac:dyDescent="0.25">
      <c r="G632" s="60" t="str">
        <f t="shared" si="40"/>
        <v/>
      </c>
      <c r="H632" s="60" t="str">
        <f>IF(B632="","",'EXIST IP'!B632-anchor)</f>
        <v/>
      </c>
      <c r="I632" s="60" t="str">
        <f t="shared" si="41"/>
        <v/>
      </c>
      <c r="J632" s="61" t="str">
        <f t="shared" si="42"/>
        <v/>
      </c>
    </row>
    <row r="633" spans="7:10" x14ac:dyDescent="0.25">
      <c r="G633" s="60" t="str">
        <f t="shared" si="40"/>
        <v/>
      </c>
      <c r="H633" s="60" t="str">
        <f>IF(B633="","",'EXIST IP'!B633-anchor)</f>
        <v/>
      </c>
      <c r="I633" s="60" t="str">
        <f t="shared" si="41"/>
        <v/>
      </c>
      <c r="J633" s="61" t="str">
        <f t="shared" si="42"/>
        <v/>
      </c>
    </row>
    <row r="634" spans="7:10" x14ac:dyDescent="0.25">
      <c r="G634" s="60" t="str">
        <f t="shared" si="40"/>
        <v/>
      </c>
      <c r="H634" s="60" t="str">
        <f>IF(B634="","",'EXIST IP'!B634-anchor)</f>
        <v/>
      </c>
      <c r="I634" s="60" t="str">
        <f t="shared" si="41"/>
        <v/>
      </c>
      <c r="J634" s="61" t="str">
        <f t="shared" si="42"/>
        <v/>
      </c>
    </row>
    <row r="635" spans="7:10" x14ac:dyDescent="0.25">
      <c r="G635" s="60" t="str">
        <f t="shared" si="40"/>
        <v/>
      </c>
      <c r="H635" s="60" t="str">
        <f>IF(B635="","",'EXIST IP'!B635-anchor)</f>
        <v/>
      </c>
      <c r="I635" s="60" t="str">
        <f t="shared" si="41"/>
        <v/>
      </c>
      <c r="J635" s="61" t="str">
        <f t="shared" si="42"/>
        <v/>
      </c>
    </row>
    <row r="636" spans="7:10" x14ac:dyDescent="0.25">
      <c r="G636" s="60" t="str">
        <f t="shared" si="40"/>
        <v/>
      </c>
      <c r="H636" s="60" t="str">
        <f>IF(B636="","",'EXIST IP'!B636-anchor)</f>
        <v/>
      </c>
      <c r="I636" s="60" t="str">
        <f t="shared" si="41"/>
        <v/>
      </c>
      <c r="J636" s="61" t="str">
        <f t="shared" si="42"/>
        <v/>
      </c>
    </row>
    <row r="637" spans="7:10" x14ac:dyDescent="0.25">
      <c r="G637" s="60" t="str">
        <f t="shared" si="40"/>
        <v/>
      </c>
      <c r="H637" s="60" t="str">
        <f>IF(B637="","",'EXIST IP'!B637-anchor)</f>
        <v/>
      </c>
      <c r="I637" s="60" t="str">
        <f t="shared" si="41"/>
        <v/>
      </c>
      <c r="J637" s="61" t="str">
        <f t="shared" si="42"/>
        <v/>
      </c>
    </row>
    <row r="638" spans="7:10" x14ac:dyDescent="0.25">
      <c r="G638" s="60" t="str">
        <f t="shared" si="40"/>
        <v/>
      </c>
      <c r="H638" s="60" t="str">
        <f>IF(B638="","",'EXIST IP'!B638-anchor)</f>
        <v/>
      </c>
      <c r="I638" s="60" t="str">
        <f t="shared" si="41"/>
        <v/>
      </c>
      <c r="J638" s="61" t="str">
        <f t="shared" si="42"/>
        <v/>
      </c>
    </row>
    <row r="639" spans="7:10" x14ac:dyDescent="0.25">
      <c r="G639" s="60" t="str">
        <f t="shared" si="40"/>
        <v/>
      </c>
      <c r="H639" s="60" t="str">
        <f>IF(B639="","",'EXIST IP'!B639-anchor)</f>
        <v/>
      </c>
      <c r="I639" s="60" t="str">
        <f t="shared" si="41"/>
        <v/>
      </c>
      <c r="J639" s="61" t="str">
        <f t="shared" si="42"/>
        <v/>
      </c>
    </row>
    <row r="640" spans="7:10" x14ac:dyDescent="0.25">
      <c r="G640" s="60" t="str">
        <f t="shared" si="40"/>
        <v/>
      </c>
      <c r="H640" s="60" t="str">
        <f>IF(B640="","",'EXIST IP'!B640-anchor)</f>
        <v/>
      </c>
      <c r="I640" s="60" t="str">
        <f t="shared" si="41"/>
        <v/>
      </c>
      <c r="J640" s="61" t="str">
        <f t="shared" si="42"/>
        <v/>
      </c>
    </row>
    <row r="641" spans="7:10" x14ac:dyDescent="0.25">
      <c r="G641" s="60" t="str">
        <f t="shared" si="40"/>
        <v/>
      </c>
      <c r="H641" s="60" t="str">
        <f>IF(B641="","",'EXIST IP'!B641-anchor)</f>
        <v/>
      </c>
      <c r="I641" s="60" t="str">
        <f t="shared" si="41"/>
        <v/>
      </c>
      <c r="J641" s="61" t="str">
        <f t="shared" si="42"/>
        <v/>
      </c>
    </row>
    <row r="642" spans="7:10" x14ac:dyDescent="0.25">
      <c r="G642" s="60" t="str">
        <f t="shared" si="40"/>
        <v/>
      </c>
      <c r="H642" s="60" t="str">
        <f>IF(B642="","",'EXIST IP'!B642-anchor)</f>
        <v/>
      </c>
      <c r="I642" s="60" t="str">
        <f t="shared" si="41"/>
        <v/>
      </c>
      <c r="J642" s="61" t="str">
        <f t="shared" si="42"/>
        <v/>
      </c>
    </row>
    <row r="643" spans="7:10" x14ac:dyDescent="0.25">
      <c r="G643" s="60" t="str">
        <f t="shared" si="40"/>
        <v/>
      </c>
      <c r="H643" s="60" t="str">
        <f>IF(B643="","",'EXIST IP'!B643-anchor)</f>
        <v/>
      </c>
      <c r="I643" s="60" t="str">
        <f t="shared" si="41"/>
        <v/>
      </c>
      <c r="J643" s="61" t="str">
        <f t="shared" si="42"/>
        <v/>
      </c>
    </row>
    <row r="644" spans="7:10" x14ac:dyDescent="0.25">
      <c r="G644" s="60" t="str">
        <f t="shared" si="40"/>
        <v/>
      </c>
      <c r="H644" s="60" t="str">
        <f>IF(B644="","",'EXIST IP'!B644-anchor)</f>
        <v/>
      </c>
      <c r="I644" s="60" t="str">
        <f t="shared" si="41"/>
        <v/>
      </c>
      <c r="J644" s="61" t="str">
        <f t="shared" si="42"/>
        <v/>
      </c>
    </row>
    <row r="645" spans="7:10" x14ac:dyDescent="0.25">
      <c r="G645" s="60" t="str">
        <f t="shared" si="40"/>
        <v/>
      </c>
      <c r="H645" s="60" t="str">
        <f>IF(B645="","",'EXIST IP'!B645-anchor)</f>
        <v/>
      </c>
      <c r="I645" s="60" t="str">
        <f t="shared" si="41"/>
        <v/>
      </c>
      <c r="J645" s="61" t="str">
        <f t="shared" si="42"/>
        <v/>
      </c>
    </row>
    <row r="646" spans="7:10" x14ac:dyDescent="0.25">
      <c r="G646" s="60" t="str">
        <f t="shared" si="40"/>
        <v/>
      </c>
      <c r="H646" s="60" t="str">
        <f>IF(B646="","",'EXIST IP'!B646-anchor)</f>
        <v/>
      </c>
      <c r="I646" s="60" t="str">
        <f t="shared" si="41"/>
        <v/>
      </c>
      <c r="J646" s="61" t="str">
        <f t="shared" si="42"/>
        <v/>
      </c>
    </row>
    <row r="647" spans="7:10" x14ac:dyDescent="0.25">
      <c r="G647" s="60" t="str">
        <f t="shared" si="40"/>
        <v/>
      </c>
      <c r="H647" s="60" t="str">
        <f>IF(B647="","",'EXIST IP'!B647-anchor)</f>
        <v/>
      </c>
      <c r="I647" s="60" t="str">
        <f t="shared" si="41"/>
        <v/>
      </c>
      <c r="J647" s="61" t="str">
        <f t="shared" si="42"/>
        <v/>
      </c>
    </row>
    <row r="648" spans="7:10" x14ac:dyDescent="0.25">
      <c r="G648" s="60" t="str">
        <f t="shared" si="40"/>
        <v/>
      </c>
      <c r="H648" s="60" t="str">
        <f>IF(B648="","",'EXIST IP'!B648-anchor)</f>
        <v/>
      </c>
      <c r="I648" s="60" t="str">
        <f t="shared" si="41"/>
        <v/>
      </c>
      <c r="J648" s="61" t="str">
        <f t="shared" si="42"/>
        <v/>
      </c>
    </row>
    <row r="649" spans="7:10" x14ac:dyDescent="0.25">
      <c r="G649" s="60" t="str">
        <f t="shared" si="40"/>
        <v/>
      </c>
      <c r="H649" s="60" t="str">
        <f>IF(B649="","",'EXIST IP'!B649-anchor)</f>
        <v/>
      </c>
      <c r="I649" s="60" t="str">
        <f t="shared" si="41"/>
        <v/>
      </c>
      <c r="J649" s="61" t="str">
        <f t="shared" si="42"/>
        <v/>
      </c>
    </row>
    <row r="650" spans="7:10" x14ac:dyDescent="0.25">
      <c r="G650" s="60" t="str">
        <f t="shared" si="40"/>
        <v/>
      </c>
      <c r="H650" s="60" t="str">
        <f>IF(B650="","",'EXIST IP'!B650-anchor)</f>
        <v/>
      </c>
      <c r="I650" s="60" t="str">
        <f t="shared" si="41"/>
        <v/>
      </c>
      <c r="J650" s="61" t="str">
        <f t="shared" si="42"/>
        <v/>
      </c>
    </row>
    <row r="651" spans="7:10" x14ac:dyDescent="0.25">
      <c r="G651" s="60" t="str">
        <f t="shared" si="40"/>
        <v/>
      </c>
      <c r="H651" s="60" t="str">
        <f>IF(B651="","",'EXIST IP'!B651-anchor)</f>
        <v/>
      </c>
      <c r="I651" s="60" t="str">
        <f t="shared" si="41"/>
        <v/>
      </c>
      <c r="J651" s="61" t="str">
        <f t="shared" si="42"/>
        <v/>
      </c>
    </row>
    <row r="652" spans="7:10" x14ac:dyDescent="0.25">
      <c r="G652" s="60" t="str">
        <f t="shared" si="40"/>
        <v/>
      </c>
      <c r="H652" s="60" t="str">
        <f>IF(B652="","",'EXIST IP'!B652-anchor)</f>
        <v/>
      </c>
      <c r="I652" s="60" t="str">
        <f t="shared" si="41"/>
        <v/>
      </c>
      <c r="J652" s="61" t="str">
        <f t="shared" si="42"/>
        <v/>
      </c>
    </row>
    <row r="653" spans="7:10" x14ac:dyDescent="0.25">
      <c r="G653" s="60" t="str">
        <f t="shared" si="40"/>
        <v/>
      </c>
      <c r="H653" s="60" t="str">
        <f>IF(B653="","",'EXIST IP'!B653-anchor)</f>
        <v/>
      </c>
      <c r="I653" s="60" t="str">
        <f t="shared" si="41"/>
        <v/>
      </c>
      <c r="J653" s="61" t="str">
        <f t="shared" si="42"/>
        <v/>
      </c>
    </row>
    <row r="654" spans="7:10" x14ac:dyDescent="0.25">
      <c r="G654" s="60" t="str">
        <f t="shared" si="40"/>
        <v/>
      </c>
      <c r="H654" s="60" t="str">
        <f>IF(B654="","",'EXIST IP'!B654-anchor)</f>
        <v/>
      </c>
      <c r="I654" s="60" t="str">
        <f t="shared" si="41"/>
        <v/>
      </c>
      <c r="J654" s="61" t="str">
        <f t="shared" si="42"/>
        <v/>
      </c>
    </row>
    <row r="655" spans="7:10" x14ac:dyDescent="0.25">
      <c r="G655" s="60" t="str">
        <f t="shared" si="40"/>
        <v/>
      </c>
      <c r="H655" s="60" t="str">
        <f>IF(B655="","",'EXIST IP'!B655-anchor)</f>
        <v/>
      </c>
      <c r="I655" s="60" t="str">
        <f t="shared" ref="I655:I657" si="43">IF(B655="","",ABS(G655-H655))</f>
        <v/>
      </c>
      <c r="J655" s="61" t="str">
        <f t="shared" si="42"/>
        <v/>
      </c>
    </row>
    <row r="656" spans="7:10" x14ac:dyDescent="0.25">
      <c r="G656" s="60" t="str">
        <f t="shared" si="40"/>
        <v/>
      </c>
      <c r="H656" s="60" t="str">
        <f>IF(B656="","",'EXIST IP'!B656-anchor)</f>
        <v/>
      </c>
      <c r="I656" s="60" t="str">
        <f t="shared" si="43"/>
        <v/>
      </c>
      <c r="J656" s="61" t="str">
        <f t="shared" si="42"/>
        <v/>
      </c>
    </row>
    <row r="657" spans="7:10" x14ac:dyDescent="0.25">
      <c r="G657" s="60" t="str">
        <f t="shared" si="40"/>
        <v/>
      </c>
      <c r="H657" s="60" t="str">
        <f>IF(B657="","",'EXIST IP'!B657-anchor)</f>
        <v/>
      </c>
      <c r="I657" s="60" t="str">
        <f t="shared" si="43"/>
        <v/>
      </c>
      <c r="J657" s="61" t="str">
        <f t="shared" si="42"/>
        <v/>
      </c>
    </row>
  </sheetData>
  <sheetProtection algorithmName="SHA-512" hashValue="sp7iCHvCBvnxQ1ZAgHcbfOqziIUrAKcsfsEwdkY1XFQ1B9Y5lrWnAh4X2vbxrVOgES1Ijg76PC6DDZ9hokrlyw==" saltValue="bdjSmn1lnqH4/DGslVmwSw==" spinCount="100000" sheet="1" objects="1" scenarios="1"/>
  <conditionalFormatting sqref="K2:K501">
    <cfRule type="expression" dxfId="38" priority="1">
      <formula>$I2&gt;$J2</formula>
    </cfRule>
  </conditionalFormatting>
  <conditionalFormatting sqref="K1">
    <cfRule type="expression" dxfId="37" priority="69">
      <formula>COUNTBLANK(K2:K501)&lt;500</formula>
    </cfRule>
  </conditionalFormatting>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C293-3514-4F14-A83A-1EB30582897F}">
  <sheetPr codeName="Sheet12">
    <tabColor theme="9" tint="0.59999389629810485"/>
  </sheetPr>
  <dimension ref="A1:L657"/>
  <sheetViews>
    <sheetView workbookViewId="0"/>
  </sheetViews>
  <sheetFormatPr defaultRowHeight="15" x14ac:dyDescent="0.25"/>
  <cols>
    <col min="1" max="1" width="16.7109375" style="70" customWidth="1"/>
    <col min="2" max="2" width="17" style="70" customWidth="1"/>
    <col min="3" max="3" width="10.28515625" style="70" customWidth="1"/>
    <col min="4" max="4" width="11.42578125" style="70" customWidth="1"/>
    <col min="5" max="5" width="25.7109375" style="56" customWidth="1"/>
    <col min="6" max="6" width="18.42578125" style="56" customWidth="1"/>
    <col min="7" max="7" width="18.7109375" style="60" customWidth="1"/>
    <col min="8" max="8" width="18.85546875" style="60" customWidth="1"/>
    <col min="9" max="9" width="12.140625" style="60" customWidth="1"/>
    <col min="10" max="10" width="11.140625" style="61" customWidth="1"/>
    <col min="11" max="11" width="35.85546875" style="61" customWidth="1"/>
    <col min="12" max="12" width="50" style="70" customWidth="1"/>
    <col min="13" max="16384" width="9.140625" style="56"/>
  </cols>
  <sheetData>
    <row r="1" spans="1:12" ht="97.5" customHeight="1" x14ac:dyDescent="0.25">
      <c r="A1" s="104"/>
      <c r="B1" s="104"/>
      <c r="C1" s="104"/>
      <c r="D1" s="104"/>
      <c r="E1" s="72" t="s">
        <v>1892</v>
      </c>
      <c r="F1" s="65" t="s">
        <v>1815</v>
      </c>
      <c r="G1" s="58" t="s">
        <v>1891</v>
      </c>
      <c r="H1" s="58" t="s">
        <v>1816</v>
      </c>
      <c r="I1" s="58" t="s">
        <v>1821</v>
      </c>
      <c r="J1" s="59" t="s">
        <v>215</v>
      </c>
      <c r="K1" s="77" t="str">
        <f>IF(COUNTBLANK(K2:K501)=500,"Good! No Misaligned segments","Misaligned Data, modify the PAVE IP pvp file  leaveouts as required to align end points of each segment within in the allowable difference of the EXIST IP data file, then reimport data here.  Sec 36 PROHIBITS MODIFYING THIS DIRECTLY")</f>
        <v>Good! No Misaligned segments</v>
      </c>
      <c r="L1" s="71" t="s">
        <v>1817</v>
      </c>
    </row>
    <row r="2" spans="1:12" x14ac:dyDescent="0.25">
      <c r="A2" s="105"/>
      <c r="B2" s="105"/>
      <c r="C2" s="105"/>
      <c r="D2" s="105"/>
      <c r="E2" s="73">
        <v>1</v>
      </c>
      <c r="F2" s="56" t="str">
        <f>IF('EXIST IP'!C2="","",IF('EXIST IP'!C2&lt;528,'EXIST IP'!C2,""))</f>
        <v/>
      </c>
      <c r="G2" s="60" t="str">
        <f t="shared" ref="G2:G65" si="0">IF(B2="","",B2-anchor)</f>
        <v/>
      </c>
      <c r="H2" s="60" t="str">
        <f>IF(B2="","",'EXIST IP'!B2-anchor)</f>
        <v/>
      </c>
      <c r="I2" s="60" t="str">
        <f t="shared" ref="I2:I65" si="1">IF(B2="","",ABS(G2-H2))</f>
        <v/>
      </c>
      <c r="J2" s="78" t="str">
        <f>IF(B2="","",IF(H2&lt;5280,20,IF(H2&gt;13200,50,ROUND(20+30*(H2-5280)/(13200-5280),0))))</f>
        <v/>
      </c>
      <c r="K2" s="78" t="str">
        <f t="shared" ref="K2:K66" si="2">IF(AND(I2="",J2=""),"",IF(I2&gt;J2,"this segment misaligned",""))</f>
        <v/>
      </c>
      <c r="L2" s="105"/>
    </row>
    <row r="3" spans="1:12" x14ac:dyDescent="0.25">
      <c r="A3" s="105"/>
      <c r="B3" s="105"/>
      <c r="C3" s="105"/>
      <c r="D3" s="105"/>
      <c r="E3" s="73">
        <v>2</v>
      </c>
      <c r="F3" s="56" t="str">
        <f>IF('EXIST IP'!C3="","",IF('EXIST IP'!C3&lt;528,'EXIST IP'!C3,""))</f>
        <v/>
      </c>
      <c r="G3" s="60" t="str">
        <f t="shared" si="0"/>
        <v/>
      </c>
      <c r="H3" s="60" t="str">
        <f>IF(B3="","",'EXIST IP'!B3-anchor)</f>
        <v/>
      </c>
      <c r="I3" s="60" t="str">
        <f t="shared" si="1"/>
        <v/>
      </c>
      <c r="J3" s="78" t="str">
        <f t="shared" ref="J3:J66" si="3">IF(B3="","",IF(H3&lt;5280,20,IF(H3&gt;13200,50,ROUND(20+30*(H3-5280)/(13200-5280),0))))</f>
        <v/>
      </c>
      <c r="K3" s="78" t="str">
        <f t="shared" si="2"/>
        <v/>
      </c>
      <c r="L3" s="105"/>
    </row>
    <row r="4" spans="1:12" x14ac:dyDescent="0.25">
      <c r="A4" s="105"/>
      <c r="B4" s="105"/>
      <c r="C4" s="105"/>
      <c r="D4" s="105"/>
      <c r="E4" s="73">
        <v>3</v>
      </c>
      <c r="F4" s="56" t="str">
        <f>IF('EXIST IP'!C4="","",IF('EXIST IP'!C4&lt;528,'EXIST IP'!C4,""))</f>
        <v/>
      </c>
      <c r="G4" s="60" t="str">
        <f t="shared" si="0"/>
        <v/>
      </c>
      <c r="H4" s="60" t="str">
        <f>IF(B4="","",'EXIST IP'!B4-anchor)</f>
        <v/>
      </c>
      <c r="I4" s="60" t="str">
        <f t="shared" si="1"/>
        <v/>
      </c>
      <c r="J4" s="78" t="str">
        <f t="shared" si="3"/>
        <v/>
      </c>
      <c r="K4" s="78" t="str">
        <f t="shared" si="2"/>
        <v/>
      </c>
      <c r="L4" s="105"/>
    </row>
    <row r="5" spans="1:12" x14ac:dyDescent="0.25">
      <c r="A5" s="105"/>
      <c r="B5" s="105"/>
      <c r="C5" s="105"/>
      <c r="D5" s="105"/>
      <c r="E5" s="73">
        <v>4</v>
      </c>
      <c r="F5" s="56" t="str">
        <f>IF('EXIST IP'!C5="","",IF('EXIST IP'!C5&lt;528,'EXIST IP'!C5,""))</f>
        <v/>
      </c>
      <c r="G5" s="60" t="str">
        <f t="shared" si="0"/>
        <v/>
      </c>
      <c r="H5" s="60" t="str">
        <f>IF(B5="","",'EXIST IP'!B5-anchor)</f>
        <v/>
      </c>
      <c r="I5" s="60" t="str">
        <f t="shared" si="1"/>
        <v/>
      </c>
      <c r="J5" s="78" t="str">
        <f t="shared" si="3"/>
        <v/>
      </c>
      <c r="K5" s="78" t="str">
        <f t="shared" si="2"/>
        <v/>
      </c>
      <c r="L5" s="105"/>
    </row>
    <row r="6" spans="1:12" x14ac:dyDescent="0.25">
      <c r="A6" s="105"/>
      <c r="B6" s="105"/>
      <c r="C6" s="105"/>
      <c r="D6" s="105"/>
      <c r="E6" s="73">
        <v>5</v>
      </c>
      <c r="F6" s="56" t="str">
        <f>IF('EXIST IP'!C6="","",IF('EXIST IP'!C6&lt;528,'EXIST IP'!C6,""))</f>
        <v/>
      </c>
      <c r="G6" s="60" t="str">
        <f t="shared" si="0"/>
        <v/>
      </c>
      <c r="H6" s="60" t="str">
        <f>IF(B6="","",'EXIST IP'!B6-anchor)</f>
        <v/>
      </c>
      <c r="I6" s="60" t="str">
        <f t="shared" si="1"/>
        <v/>
      </c>
      <c r="J6" s="78" t="str">
        <f t="shared" si="3"/>
        <v/>
      </c>
      <c r="K6" s="78" t="str">
        <f t="shared" si="2"/>
        <v/>
      </c>
      <c r="L6" s="105"/>
    </row>
    <row r="7" spans="1:12" x14ac:dyDescent="0.25">
      <c r="A7" s="105"/>
      <c r="B7" s="105"/>
      <c r="C7" s="105"/>
      <c r="D7" s="105"/>
      <c r="E7" s="73">
        <v>6</v>
      </c>
      <c r="F7" s="56" t="str">
        <f>IF('EXIST IP'!C7="","",IF('EXIST IP'!C7&lt;528,'EXIST IP'!C7,""))</f>
        <v/>
      </c>
      <c r="G7" s="60" t="str">
        <f t="shared" si="0"/>
        <v/>
      </c>
      <c r="H7" s="60" t="str">
        <f>IF(B7="","",'EXIST IP'!B7-anchor)</f>
        <v/>
      </c>
      <c r="I7" s="60" t="str">
        <f t="shared" si="1"/>
        <v/>
      </c>
      <c r="J7" s="78" t="str">
        <f t="shared" si="3"/>
        <v/>
      </c>
      <c r="K7" s="78"/>
      <c r="L7" s="105"/>
    </row>
    <row r="8" spans="1:12" x14ac:dyDescent="0.25">
      <c r="A8" s="105"/>
      <c r="B8" s="105"/>
      <c r="C8" s="105"/>
      <c r="D8" s="105"/>
      <c r="E8" s="73">
        <v>7</v>
      </c>
      <c r="F8" s="56" t="str">
        <f>IF('EXIST IP'!C8="","",IF('EXIST IP'!C8&lt;528,'EXIST IP'!C8,""))</f>
        <v/>
      </c>
      <c r="G8" s="60" t="str">
        <f t="shared" si="0"/>
        <v/>
      </c>
      <c r="H8" s="60" t="str">
        <f>IF(B8="","",'EXIST IP'!B8-anchor)</f>
        <v/>
      </c>
      <c r="I8" s="60" t="str">
        <f t="shared" si="1"/>
        <v/>
      </c>
      <c r="J8" s="78" t="str">
        <f t="shared" si="3"/>
        <v/>
      </c>
      <c r="K8" s="78" t="str">
        <f t="shared" si="2"/>
        <v/>
      </c>
      <c r="L8" s="105"/>
    </row>
    <row r="9" spans="1:12" x14ac:dyDescent="0.25">
      <c r="A9" s="105"/>
      <c r="B9" s="105"/>
      <c r="C9" s="105"/>
      <c r="D9" s="105"/>
      <c r="E9" s="73">
        <v>8</v>
      </c>
      <c r="F9" s="56" t="str">
        <f>IF('EXIST IP'!C9="","",IF('EXIST IP'!C9&lt;528,'EXIST IP'!C9,""))</f>
        <v/>
      </c>
      <c r="G9" s="60" t="str">
        <f t="shared" si="0"/>
        <v/>
      </c>
      <c r="H9" s="60" t="str">
        <f>IF(B9="","",'EXIST IP'!B9-anchor)</f>
        <v/>
      </c>
      <c r="I9" s="60" t="str">
        <f t="shared" si="1"/>
        <v/>
      </c>
      <c r="J9" s="78" t="str">
        <f t="shared" si="3"/>
        <v/>
      </c>
      <c r="K9" s="78" t="str">
        <f t="shared" si="2"/>
        <v/>
      </c>
      <c r="L9" s="105"/>
    </row>
    <row r="10" spans="1:12" x14ac:dyDescent="0.25">
      <c r="A10" s="105"/>
      <c r="B10" s="105"/>
      <c r="C10" s="105"/>
      <c r="D10" s="105"/>
      <c r="E10" s="73">
        <v>9</v>
      </c>
      <c r="F10" s="56" t="str">
        <f>IF('EXIST IP'!C10="","",IF('EXIST IP'!C10&lt;528,'EXIST IP'!C10,""))</f>
        <v/>
      </c>
      <c r="G10" s="60" t="str">
        <f t="shared" si="0"/>
        <v/>
      </c>
      <c r="H10" s="60" t="str">
        <f>IF(B10="","",'EXIST IP'!B10-anchor)</f>
        <v/>
      </c>
      <c r="I10" s="60" t="str">
        <f t="shared" si="1"/>
        <v/>
      </c>
      <c r="J10" s="78" t="str">
        <f t="shared" si="3"/>
        <v/>
      </c>
      <c r="K10" s="78" t="str">
        <f t="shared" si="2"/>
        <v/>
      </c>
      <c r="L10" s="105"/>
    </row>
    <row r="11" spans="1:12" x14ac:dyDescent="0.25">
      <c r="A11" s="105"/>
      <c r="B11" s="105"/>
      <c r="C11" s="105"/>
      <c r="D11" s="105"/>
      <c r="E11" s="73">
        <v>10</v>
      </c>
      <c r="F11" s="56" t="str">
        <f>IF('EXIST IP'!C11="","",IF('EXIST IP'!C11&lt;528,'EXIST IP'!C11,""))</f>
        <v/>
      </c>
      <c r="G11" s="60" t="str">
        <f t="shared" si="0"/>
        <v/>
      </c>
      <c r="H11" s="60" t="str">
        <f>IF(B11="","",'EXIST IP'!B11-anchor)</f>
        <v/>
      </c>
      <c r="I11" s="60" t="str">
        <f t="shared" si="1"/>
        <v/>
      </c>
      <c r="J11" s="78" t="str">
        <f t="shared" si="3"/>
        <v/>
      </c>
      <c r="K11" s="78" t="str">
        <f t="shared" si="2"/>
        <v/>
      </c>
      <c r="L11" s="105"/>
    </row>
    <row r="12" spans="1:12" x14ac:dyDescent="0.25">
      <c r="A12" s="105"/>
      <c r="B12" s="105"/>
      <c r="C12" s="105"/>
      <c r="D12" s="105"/>
      <c r="E12" s="73">
        <v>11</v>
      </c>
      <c r="F12" s="56" t="str">
        <f>IF('EXIST IP'!C12="","",IF('EXIST IP'!C12&lt;528,'EXIST IP'!C12,""))</f>
        <v/>
      </c>
      <c r="G12" s="60" t="str">
        <f t="shared" si="0"/>
        <v/>
      </c>
      <c r="H12" s="60" t="str">
        <f>IF(B12="","",'EXIST IP'!B12-anchor)</f>
        <v/>
      </c>
      <c r="I12" s="60" t="str">
        <f t="shared" si="1"/>
        <v/>
      </c>
      <c r="J12" s="78" t="str">
        <f t="shared" si="3"/>
        <v/>
      </c>
      <c r="K12" s="78" t="str">
        <f t="shared" si="2"/>
        <v/>
      </c>
      <c r="L12" s="105"/>
    </row>
    <row r="13" spans="1:12" x14ac:dyDescent="0.25">
      <c r="A13" s="105"/>
      <c r="B13" s="105"/>
      <c r="C13" s="105"/>
      <c r="D13" s="105"/>
      <c r="E13" s="73">
        <v>12</v>
      </c>
      <c r="F13" s="56" t="str">
        <f>IF('EXIST IP'!C13="","",IF('EXIST IP'!C13&lt;528,'EXIST IP'!C13,""))</f>
        <v/>
      </c>
      <c r="G13" s="60" t="str">
        <f t="shared" si="0"/>
        <v/>
      </c>
      <c r="H13" s="60" t="str">
        <f>IF(B13="","",'EXIST IP'!B13-anchor)</f>
        <v/>
      </c>
      <c r="I13" s="60" t="str">
        <f t="shared" si="1"/>
        <v/>
      </c>
      <c r="J13" s="78" t="str">
        <f t="shared" si="3"/>
        <v/>
      </c>
      <c r="K13" s="78" t="str">
        <f t="shared" si="2"/>
        <v/>
      </c>
      <c r="L13" s="105"/>
    </row>
    <row r="14" spans="1:12" x14ac:dyDescent="0.25">
      <c r="A14" s="105"/>
      <c r="B14" s="105"/>
      <c r="C14" s="105"/>
      <c r="D14" s="105"/>
      <c r="E14" s="73">
        <v>13</v>
      </c>
      <c r="F14" s="56" t="str">
        <f>IF('EXIST IP'!C14="","",IF('EXIST IP'!C14&lt;528,'EXIST IP'!C14,""))</f>
        <v/>
      </c>
      <c r="G14" s="60" t="str">
        <f t="shared" si="0"/>
        <v/>
      </c>
      <c r="H14" s="60" t="str">
        <f>IF(B14="","",'EXIST IP'!B14-anchor)</f>
        <v/>
      </c>
      <c r="I14" s="60" t="str">
        <f t="shared" si="1"/>
        <v/>
      </c>
      <c r="J14" s="78" t="str">
        <f t="shared" si="3"/>
        <v/>
      </c>
      <c r="K14" s="78" t="str">
        <f t="shared" si="2"/>
        <v/>
      </c>
      <c r="L14" s="105"/>
    </row>
    <row r="15" spans="1:12" x14ac:dyDescent="0.25">
      <c r="A15" s="105"/>
      <c r="B15" s="105"/>
      <c r="C15" s="105"/>
      <c r="D15" s="105"/>
      <c r="E15" s="73">
        <v>14</v>
      </c>
      <c r="F15" s="56" t="str">
        <f>IF('EXIST IP'!C15="","",IF('EXIST IP'!C15&lt;528,'EXIST IP'!C15,""))</f>
        <v/>
      </c>
      <c r="G15" s="60" t="str">
        <f t="shared" si="0"/>
        <v/>
      </c>
      <c r="H15" s="60" t="str">
        <f>IF(B15="","",'EXIST IP'!B15-anchor)</f>
        <v/>
      </c>
      <c r="I15" s="60" t="str">
        <f t="shared" si="1"/>
        <v/>
      </c>
      <c r="J15" s="78" t="str">
        <f t="shared" si="3"/>
        <v/>
      </c>
      <c r="K15" s="78" t="str">
        <f t="shared" si="2"/>
        <v/>
      </c>
      <c r="L15" s="105"/>
    </row>
    <row r="16" spans="1:12" x14ac:dyDescent="0.25">
      <c r="A16" s="105"/>
      <c r="B16" s="105"/>
      <c r="C16" s="105"/>
      <c r="D16" s="105"/>
      <c r="E16" s="73">
        <v>15</v>
      </c>
      <c r="F16" s="56" t="str">
        <f>IF('EXIST IP'!C16="","",IF('EXIST IP'!C16&lt;528,'EXIST IP'!C16,""))</f>
        <v/>
      </c>
      <c r="G16" s="60" t="str">
        <f t="shared" si="0"/>
        <v/>
      </c>
      <c r="H16" s="60" t="str">
        <f>IF(B16="","",'EXIST IP'!B16-anchor)</f>
        <v/>
      </c>
      <c r="I16" s="60" t="str">
        <f t="shared" si="1"/>
        <v/>
      </c>
      <c r="J16" s="78" t="str">
        <f t="shared" si="3"/>
        <v/>
      </c>
      <c r="K16" s="78" t="str">
        <f t="shared" si="2"/>
        <v/>
      </c>
      <c r="L16" s="105"/>
    </row>
    <row r="17" spans="1:12" x14ac:dyDescent="0.25">
      <c r="A17" s="105"/>
      <c r="B17" s="105"/>
      <c r="C17" s="105"/>
      <c r="D17" s="105"/>
      <c r="E17" s="73">
        <v>16</v>
      </c>
      <c r="F17" s="56" t="str">
        <f>IF('EXIST IP'!C17="","",IF('EXIST IP'!C17&lt;528,'EXIST IP'!C17,""))</f>
        <v/>
      </c>
      <c r="G17" s="60" t="str">
        <f t="shared" si="0"/>
        <v/>
      </c>
      <c r="H17" s="60" t="str">
        <f>IF(B17="","",'EXIST IP'!B17-anchor)</f>
        <v/>
      </c>
      <c r="I17" s="60" t="str">
        <f t="shared" si="1"/>
        <v/>
      </c>
      <c r="J17" s="78" t="str">
        <f t="shared" si="3"/>
        <v/>
      </c>
      <c r="K17" s="78" t="str">
        <f t="shared" si="2"/>
        <v/>
      </c>
      <c r="L17" s="105"/>
    </row>
    <row r="18" spans="1:12" x14ac:dyDescent="0.25">
      <c r="A18" s="105"/>
      <c r="B18" s="105"/>
      <c r="C18" s="105"/>
      <c r="D18" s="105"/>
      <c r="E18" s="73">
        <v>17</v>
      </c>
      <c r="F18" s="56" t="str">
        <f>IF('EXIST IP'!C18="","",IF('EXIST IP'!C18&lt;528,'EXIST IP'!C18,""))</f>
        <v/>
      </c>
      <c r="G18" s="60" t="str">
        <f t="shared" si="0"/>
        <v/>
      </c>
      <c r="H18" s="60" t="str">
        <f>IF(B18="","",'EXIST IP'!B18-anchor)</f>
        <v/>
      </c>
      <c r="I18" s="60" t="str">
        <f t="shared" si="1"/>
        <v/>
      </c>
      <c r="J18" s="78" t="str">
        <f t="shared" si="3"/>
        <v/>
      </c>
      <c r="K18" s="78" t="str">
        <f t="shared" si="2"/>
        <v/>
      </c>
      <c r="L18" s="105"/>
    </row>
    <row r="19" spans="1:12" x14ac:dyDescent="0.25">
      <c r="A19" s="105"/>
      <c r="B19" s="105"/>
      <c r="C19" s="105"/>
      <c r="D19" s="105"/>
      <c r="E19" s="73">
        <v>18</v>
      </c>
      <c r="F19" s="56" t="str">
        <f>IF('EXIST IP'!C19="","",IF('EXIST IP'!C19&lt;528,'EXIST IP'!C19,""))</f>
        <v/>
      </c>
      <c r="G19" s="60" t="str">
        <f t="shared" si="0"/>
        <v/>
      </c>
      <c r="H19" s="60" t="str">
        <f>IF(B19="","",'EXIST IP'!B19-anchor)</f>
        <v/>
      </c>
      <c r="I19" s="60" t="str">
        <f t="shared" si="1"/>
        <v/>
      </c>
      <c r="J19" s="78" t="str">
        <f t="shared" si="3"/>
        <v/>
      </c>
      <c r="K19" s="78" t="str">
        <f t="shared" si="2"/>
        <v/>
      </c>
      <c r="L19" s="105"/>
    </row>
    <row r="20" spans="1:12" x14ac:dyDescent="0.25">
      <c r="A20" s="105"/>
      <c r="B20" s="105"/>
      <c r="C20" s="105"/>
      <c r="D20" s="105"/>
      <c r="E20" s="73">
        <v>19</v>
      </c>
      <c r="F20" s="56" t="str">
        <f>IF('EXIST IP'!C20="","",IF('EXIST IP'!C20&lt;528,'EXIST IP'!C20,""))</f>
        <v/>
      </c>
      <c r="G20" s="60" t="str">
        <f t="shared" si="0"/>
        <v/>
      </c>
      <c r="H20" s="60" t="str">
        <f>IF(B20="","",'EXIST IP'!B20-anchor)</f>
        <v/>
      </c>
      <c r="I20" s="60" t="str">
        <f t="shared" si="1"/>
        <v/>
      </c>
      <c r="J20" s="78" t="str">
        <f t="shared" si="3"/>
        <v/>
      </c>
      <c r="K20" s="78" t="str">
        <f t="shared" si="2"/>
        <v/>
      </c>
      <c r="L20" s="105"/>
    </row>
    <row r="21" spans="1:12" x14ac:dyDescent="0.25">
      <c r="A21" s="105"/>
      <c r="B21" s="105"/>
      <c r="C21" s="105"/>
      <c r="D21" s="105"/>
      <c r="E21" s="73">
        <v>20</v>
      </c>
      <c r="F21" s="56" t="str">
        <f>IF('EXIST IP'!C21="","",IF('EXIST IP'!C21&lt;528,'EXIST IP'!C21,""))</f>
        <v/>
      </c>
      <c r="G21" s="60" t="str">
        <f t="shared" si="0"/>
        <v/>
      </c>
      <c r="H21" s="60" t="str">
        <f>IF(B21="","",'EXIST IP'!B21-anchor)</f>
        <v/>
      </c>
      <c r="I21" s="60" t="str">
        <f t="shared" si="1"/>
        <v/>
      </c>
      <c r="J21" s="78" t="str">
        <f t="shared" si="3"/>
        <v/>
      </c>
      <c r="K21" s="78" t="str">
        <f t="shared" si="2"/>
        <v/>
      </c>
      <c r="L21" s="105"/>
    </row>
    <row r="22" spans="1:12" x14ac:dyDescent="0.25">
      <c r="A22" s="105"/>
      <c r="B22" s="105"/>
      <c r="C22" s="105"/>
      <c r="D22" s="105"/>
      <c r="E22" s="73">
        <v>21</v>
      </c>
      <c r="F22" s="56" t="str">
        <f>IF('EXIST IP'!C22="","",IF('EXIST IP'!C22&lt;528,'EXIST IP'!C22,""))</f>
        <v/>
      </c>
      <c r="G22" s="60" t="str">
        <f t="shared" si="0"/>
        <v/>
      </c>
      <c r="H22" s="60" t="str">
        <f>IF(B22="","",'EXIST IP'!B22-anchor)</f>
        <v/>
      </c>
      <c r="I22" s="60" t="str">
        <f t="shared" si="1"/>
        <v/>
      </c>
      <c r="J22" s="78" t="str">
        <f t="shared" si="3"/>
        <v/>
      </c>
      <c r="K22" s="78" t="str">
        <f t="shared" si="2"/>
        <v/>
      </c>
      <c r="L22" s="105"/>
    </row>
    <row r="23" spans="1:12" x14ac:dyDescent="0.25">
      <c r="A23" s="105"/>
      <c r="B23" s="105"/>
      <c r="C23" s="105"/>
      <c r="D23" s="105"/>
      <c r="E23" s="73">
        <v>22</v>
      </c>
      <c r="F23" s="56" t="str">
        <f>IF('EXIST IP'!C23="","",IF('EXIST IP'!C23&lt;528,'EXIST IP'!C23,""))</f>
        <v/>
      </c>
      <c r="G23" s="60" t="str">
        <f t="shared" si="0"/>
        <v/>
      </c>
      <c r="H23" s="60" t="str">
        <f>IF(B23="","",'EXIST IP'!B23-anchor)</f>
        <v/>
      </c>
      <c r="I23" s="60" t="str">
        <f t="shared" si="1"/>
        <v/>
      </c>
      <c r="J23" s="78" t="str">
        <f t="shared" si="3"/>
        <v/>
      </c>
      <c r="K23" s="78" t="str">
        <f t="shared" si="2"/>
        <v/>
      </c>
      <c r="L23" s="105"/>
    </row>
    <row r="24" spans="1:12" x14ac:dyDescent="0.25">
      <c r="A24" s="105"/>
      <c r="B24" s="105"/>
      <c r="C24" s="105"/>
      <c r="D24" s="105"/>
      <c r="E24" s="73">
        <v>23</v>
      </c>
      <c r="F24" s="56" t="str">
        <f>IF('EXIST IP'!C24="","",IF('EXIST IP'!C24&lt;528,'EXIST IP'!C24,""))</f>
        <v/>
      </c>
      <c r="G24" s="60" t="str">
        <f t="shared" si="0"/>
        <v/>
      </c>
      <c r="H24" s="60" t="str">
        <f>IF(B24="","",'EXIST IP'!B24-anchor)</f>
        <v/>
      </c>
      <c r="I24" s="60" t="str">
        <f t="shared" si="1"/>
        <v/>
      </c>
      <c r="J24" s="78" t="str">
        <f t="shared" si="3"/>
        <v/>
      </c>
      <c r="K24" s="78" t="str">
        <f t="shared" si="2"/>
        <v/>
      </c>
      <c r="L24" s="105"/>
    </row>
    <row r="25" spans="1:12" x14ac:dyDescent="0.25">
      <c r="A25" s="105"/>
      <c r="B25" s="105"/>
      <c r="C25" s="105"/>
      <c r="D25" s="105"/>
      <c r="E25" s="73">
        <v>24</v>
      </c>
      <c r="F25" s="56" t="str">
        <f>IF('EXIST IP'!C25="","",IF('EXIST IP'!C25&lt;528,'EXIST IP'!C25,""))</f>
        <v/>
      </c>
      <c r="G25" s="60" t="str">
        <f t="shared" si="0"/>
        <v/>
      </c>
      <c r="H25" s="60" t="str">
        <f>IF(B25="","",'EXIST IP'!B25-anchor)</f>
        <v/>
      </c>
      <c r="I25" s="60" t="str">
        <f t="shared" si="1"/>
        <v/>
      </c>
      <c r="J25" s="78" t="str">
        <f t="shared" si="3"/>
        <v/>
      </c>
      <c r="K25" s="78" t="str">
        <f t="shared" si="2"/>
        <v/>
      </c>
      <c r="L25" s="105"/>
    </row>
    <row r="26" spans="1:12" x14ac:dyDescent="0.25">
      <c r="A26" s="105"/>
      <c r="B26" s="105"/>
      <c r="C26" s="105"/>
      <c r="D26" s="105"/>
      <c r="E26" s="73">
        <v>25</v>
      </c>
      <c r="F26" s="56" t="str">
        <f>IF('EXIST IP'!C26="","",IF('EXIST IP'!C26&lt;528,'EXIST IP'!C26,""))</f>
        <v/>
      </c>
      <c r="G26" s="60" t="str">
        <f t="shared" si="0"/>
        <v/>
      </c>
      <c r="H26" s="60" t="str">
        <f>IF(B26="","",'EXIST IP'!B26-anchor)</f>
        <v/>
      </c>
      <c r="I26" s="60" t="str">
        <f t="shared" si="1"/>
        <v/>
      </c>
      <c r="J26" s="78" t="str">
        <f t="shared" si="3"/>
        <v/>
      </c>
      <c r="K26" s="78" t="str">
        <f t="shared" si="2"/>
        <v/>
      </c>
      <c r="L26" s="105"/>
    </row>
    <row r="27" spans="1:12" x14ac:dyDescent="0.25">
      <c r="A27" s="105"/>
      <c r="B27" s="105"/>
      <c r="C27" s="105"/>
      <c r="D27" s="105"/>
      <c r="E27" s="73">
        <v>26</v>
      </c>
      <c r="F27" s="56" t="str">
        <f>IF('EXIST IP'!C27="","",IF('EXIST IP'!C27&lt;528,'EXIST IP'!C27,""))</f>
        <v/>
      </c>
      <c r="G27" s="60" t="str">
        <f t="shared" si="0"/>
        <v/>
      </c>
      <c r="H27" s="60" t="str">
        <f>IF(B27="","",'EXIST IP'!B27-anchor)</f>
        <v/>
      </c>
      <c r="I27" s="60" t="str">
        <f t="shared" si="1"/>
        <v/>
      </c>
      <c r="J27" s="78" t="str">
        <f t="shared" si="3"/>
        <v/>
      </c>
      <c r="K27" s="78" t="str">
        <f t="shared" si="2"/>
        <v/>
      </c>
      <c r="L27" s="105"/>
    </row>
    <row r="28" spans="1:12" x14ac:dyDescent="0.25">
      <c r="A28" s="105"/>
      <c r="B28" s="105"/>
      <c r="C28" s="105"/>
      <c r="D28" s="105"/>
      <c r="E28" s="73">
        <v>27</v>
      </c>
      <c r="F28" s="56" t="str">
        <f>IF('EXIST IP'!C28="","",IF('EXIST IP'!C28&lt;528,'EXIST IP'!C28,""))</f>
        <v/>
      </c>
      <c r="G28" s="60" t="str">
        <f t="shared" si="0"/>
        <v/>
      </c>
      <c r="H28" s="60" t="str">
        <f>IF(B28="","",'EXIST IP'!B28-anchor)</f>
        <v/>
      </c>
      <c r="I28" s="60" t="str">
        <f t="shared" si="1"/>
        <v/>
      </c>
      <c r="J28" s="78" t="str">
        <f t="shared" si="3"/>
        <v/>
      </c>
      <c r="K28" s="78" t="str">
        <f t="shared" si="2"/>
        <v/>
      </c>
      <c r="L28" s="105"/>
    </row>
    <row r="29" spans="1:12" x14ac:dyDescent="0.25">
      <c r="A29" s="105"/>
      <c r="B29" s="105"/>
      <c r="C29" s="105"/>
      <c r="D29" s="105"/>
      <c r="E29" s="73">
        <v>28</v>
      </c>
      <c r="F29" s="56" t="str">
        <f>IF('EXIST IP'!C29="","",IF('EXIST IP'!C29&lt;528,'EXIST IP'!C29,""))</f>
        <v/>
      </c>
      <c r="G29" s="60" t="str">
        <f t="shared" si="0"/>
        <v/>
      </c>
      <c r="H29" s="60" t="str">
        <f>IF(B29="","",'EXIST IP'!B29-anchor)</f>
        <v/>
      </c>
      <c r="I29" s="60" t="str">
        <f t="shared" si="1"/>
        <v/>
      </c>
      <c r="J29" s="78" t="str">
        <f t="shared" si="3"/>
        <v/>
      </c>
      <c r="K29" s="78" t="str">
        <f t="shared" si="2"/>
        <v/>
      </c>
      <c r="L29" s="105"/>
    </row>
    <row r="30" spans="1:12" x14ac:dyDescent="0.25">
      <c r="A30" s="105"/>
      <c r="B30" s="105"/>
      <c r="C30" s="105"/>
      <c r="D30" s="105"/>
      <c r="E30" s="73">
        <v>29</v>
      </c>
      <c r="F30" s="56" t="str">
        <f>IF('EXIST IP'!C30="","",IF('EXIST IP'!C30&lt;528,'EXIST IP'!C30,""))</f>
        <v/>
      </c>
      <c r="G30" s="60" t="str">
        <f t="shared" si="0"/>
        <v/>
      </c>
      <c r="H30" s="60" t="str">
        <f>IF(B30="","",'EXIST IP'!B30-anchor)</f>
        <v/>
      </c>
      <c r="I30" s="60" t="str">
        <f t="shared" si="1"/>
        <v/>
      </c>
      <c r="J30" s="78" t="str">
        <f t="shared" si="3"/>
        <v/>
      </c>
      <c r="K30" s="78" t="str">
        <f t="shared" si="2"/>
        <v/>
      </c>
      <c r="L30" s="105"/>
    </row>
    <row r="31" spans="1:12" x14ac:dyDescent="0.25">
      <c r="A31" s="105"/>
      <c r="B31" s="105"/>
      <c r="C31" s="105"/>
      <c r="D31" s="105"/>
      <c r="E31" s="73">
        <v>30</v>
      </c>
      <c r="F31" s="56" t="str">
        <f>IF('EXIST IP'!C31="","",IF('EXIST IP'!C31&lt;528,'EXIST IP'!C31,""))</f>
        <v/>
      </c>
      <c r="G31" s="60" t="str">
        <f t="shared" si="0"/>
        <v/>
      </c>
      <c r="H31" s="60" t="str">
        <f>IF(B31="","",'EXIST IP'!B31-anchor)</f>
        <v/>
      </c>
      <c r="I31" s="60" t="str">
        <f t="shared" si="1"/>
        <v/>
      </c>
      <c r="J31" s="78" t="str">
        <f t="shared" si="3"/>
        <v/>
      </c>
      <c r="K31" s="78" t="str">
        <f t="shared" si="2"/>
        <v/>
      </c>
      <c r="L31" s="105"/>
    </row>
    <row r="32" spans="1:12" x14ac:dyDescent="0.25">
      <c r="A32" s="105"/>
      <c r="B32" s="105"/>
      <c r="C32" s="105"/>
      <c r="D32" s="105"/>
      <c r="E32" s="73">
        <v>31</v>
      </c>
      <c r="F32" s="56" t="str">
        <f>IF('EXIST IP'!C32="","",IF('EXIST IP'!C32&lt;528,'EXIST IP'!C32,""))</f>
        <v/>
      </c>
      <c r="G32" s="60" t="str">
        <f t="shared" si="0"/>
        <v/>
      </c>
      <c r="H32" s="60" t="str">
        <f>IF(B32="","",'EXIST IP'!B32-anchor)</f>
        <v/>
      </c>
      <c r="I32" s="60" t="str">
        <f t="shared" si="1"/>
        <v/>
      </c>
      <c r="J32" s="78" t="str">
        <f t="shared" si="3"/>
        <v/>
      </c>
      <c r="K32" s="78" t="str">
        <f t="shared" si="2"/>
        <v/>
      </c>
      <c r="L32" s="105"/>
    </row>
    <row r="33" spans="1:12" x14ac:dyDescent="0.25">
      <c r="A33" s="105"/>
      <c r="B33" s="105"/>
      <c r="C33" s="105"/>
      <c r="D33" s="105"/>
      <c r="E33" s="73">
        <v>32</v>
      </c>
      <c r="F33" s="56" t="str">
        <f>IF('EXIST IP'!C33="","",IF('EXIST IP'!C33&lt;528,'EXIST IP'!C33,""))</f>
        <v/>
      </c>
      <c r="G33" s="60" t="str">
        <f t="shared" si="0"/>
        <v/>
      </c>
      <c r="H33" s="60" t="str">
        <f>IF(B33="","",'EXIST IP'!B33-anchor)</f>
        <v/>
      </c>
      <c r="I33" s="60" t="str">
        <f t="shared" si="1"/>
        <v/>
      </c>
      <c r="J33" s="78" t="str">
        <f t="shared" si="3"/>
        <v/>
      </c>
      <c r="K33" s="78" t="str">
        <f t="shared" si="2"/>
        <v/>
      </c>
      <c r="L33" s="105"/>
    </row>
    <row r="34" spans="1:12" x14ac:dyDescent="0.25">
      <c r="A34" s="105"/>
      <c r="B34" s="105"/>
      <c r="C34" s="105"/>
      <c r="D34" s="105"/>
      <c r="E34" s="73">
        <v>33</v>
      </c>
      <c r="F34" s="56" t="str">
        <f>IF('EXIST IP'!C34="","",IF('EXIST IP'!C34&lt;528,'EXIST IP'!C34,""))</f>
        <v/>
      </c>
      <c r="G34" s="60" t="str">
        <f t="shared" si="0"/>
        <v/>
      </c>
      <c r="H34" s="60" t="str">
        <f>IF(B34="","",'EXIST IP'!B34-anchor)</f>
        <v/>
      </c>
      <c r="I34" s="60" t="str">
        <f t="shared" si="1"/>
        <v/>
      </c>
      <c r="J34" s="78" t="str">
        <f t="shared" si="3"/>
        <v/>
      </c>
      <c r="K34" s="78" t="str">
        <f t="shared" si="2"/>
        <v/>
      </c>
      <c r="L34" s="105"/>
    </row>
    <row r="35" spans="1:12" x14ac:dyDescent="0.25">
      <c r="A35" s="105"/>
      <c r="B35" s="105"/>
      <c r="C35" s="105"/>
      <c r="D35" s="105"/>
      <c r="E35" s="73">
        <v>34</v>
      </c>
      <c r="F35" s="56" t="str">
        <f>IF('EXIST IP'!C35="","",IF('EXIST IP'!C35&lt;528,'EXIST IP'!C35,""))</f>
        <v/>
      </c>
      <c r="G35" s="60" t="str">
        <f t="shared" si="0"/>
        <v/>
      </c>
      <c r="H35" s="60" t="str">
        <f>IF(B35="","",'EXIST IP'!B35-anchor)</f>
        <v/>
      </c>
      <c r="I35" s="60" t="str">
        <f t="shared" si="1"/>
        <v/>
      </c>
      <c r="J35" s="78" t="str">
        <f t="shared" si="3"/>
        <v/>
      </c>
      <c r="K35" s="78" t="str">
        <f t="shared" si="2"/>
        <v/>
      </c>
      <c r="L35" s="105"/>
    </row>
    <row r="36" spans="1:12" x14ac:dyDescent="0.25">
      <c r="A36" s="105"/>
      <c r="B36" s="105"/>
      <c r="C36" s="105"/>
      <c r="D36" s="105"/>
      <c r="E36" s="73">
        <v>35</v>
      </c>
      <c r="F36" s="56" t="str">
        <f>IF('EXIST IP'!C36="","",IF('EXIST IP'!C36&lt;528,'EXIST IP'!C36,""))</f>
        <v/>
      </c>
      <c r="G36" s="60" t="str">
        <f t="shared" si="0"/>
        <v/>
      </c>
      <c r="H36" s="60" t="str">
        <f>IF(B36="","",'EXIST IP'!B36-anchor)</f>
        <v/>
      </c>
      <c r="I36" s="60" t="str">
        <f t="shared" si="1"/>
        <v/>
      </c>
      <c r="J36" s="78" t="str">
        <f t="shared" si="3"/>
        <v/>
      </c>
      <c r="K36" s="78" t="str">
        <f t="shared" si="2"/>
        <v/>
      </c>
      <c r="L36" s="105"/>
    </row>
    <row r="37" spans="1:12" x14ac:dyDescent="0.25">
      <c r="A37" s="105"/>
      <c r="B37" s="105"/>
      <c r="C37" s="105"/>
      <c r="D37" s="105"/>
      <c r="E37" s="73">
        <v>36</v>
      </c>
      <c r="F37" s="56" t="str">
        <f>IF('EXIST IP'!C37="","",IF('EXIST IP'!C37&lt;528,'EXIST IP'!C37,""))</f>
        <v/>
      </c>
      <c r="G37" s="60" t="str">
        <f t="shared" si="0"/>
        <v/>
      </c>
      <c r="H37" s="60" t="str">
        <f>IF(B37="","",'EXIST IP'!B37-anchor)</f>
        <v/>
      </c>
      <c r="I37" s="60" t="str">
        <f t="shared" si="1"/>
        <v/>
      </c>
      <c r="J37" s="78" t="str">
        <f t="shared" si="3"/>
        <v/>
      </c>
      <c r="K37" s="78" t="str">
        <f t="shared" si="2"/>
        <v/>
      </c>
      <c r="L37" s="105"/>
    </row>
    <row r="38" spans="1:12" x14ac:dyDescent="0.25">
      <c r="A38" s="105"/>
      <c r="B38" s="105"/>
      <c r="C38" s="105"/>
      <c r="D38" s="105"/>
      <c r="E38" s="73">
        <v>37</v>
      </c>
      <c r="F38" s="56" t="str">
        <f>IF('EXIST IP'!C38="","",IF('EXIST IP'!C38&lt;528,'EXIST IP'!C38,""))</f>
        <v/>
      </c>
      <c r="G38" s="60" t="str">
        <f t="shared" si="0"/>
        <v/>
      </c>
      <c r="H38" s="60" t="str">
        <f>IF(B38="","",'EXIST IP'!B38-anchor)</f>
        <v/>
      </c>
      <c r="I38" s="60" t="str">
        <f t="shared" si="1"/>
        <v/>
      </c>
      <c r="J38" s="78" t="str">
        <f t="shared" si="3"/>
        <v/>
      </c>
      <c r="K38" s="78" t="str">
        <f t="shared" si="2"/>
        <v/>
      </c>
      <c r="L38" s="105"/>
    </row>
    <row r="39" spans="1:12" x14ac:dyDescent="0.25">
      <c r="A39" s="105"/>
      <c r="B39" s="105"/>
      <c r="C39" s="105"/>
      <c r="D39" s="105"/>
      <c r="E39" s="73">
        <v>38</v>
      </c>
      <c r="F39" s="56" t="str">
        <f>IF('EXIST IP'!C39="","",IF('EXIST IP'!C39&lt;528,'EXIST IP'!C39,""))</f>
        <v/>
      </c>
      <c r="G39" s="60" t="str">
        <f t="shared" si="0"/>
        <v/>
      </c>
      <c r="H39" s="60" t="str">
        <f>IF(B39="","",'EXIST IP'!B39-anchor)</f>
        <v/>
      </c>
      <c r="I39" s="60" t="str">
        <f t="shared" si="1"/>
        <v/>
      </c>
      <c r="J39" s="78" t="str">
        <f t="shared" si="3"/>
        <v/>
      </c>
      <c r="K39" s="78" t="str">
        <f t="shared" si="2"/>
        <v/>
      </c>
      <c r="L39" s="105"/>
    </row>
    <row r="40" spans="1:12" x14ac:dyDescent="0.25">
      <c r="A40" s="105"/>
      <c r="B40" s="105"/>
      <c r="C40" s="105"/>
      <c r="D40" s="105"/>
      <c r="E40" s="73">
        <v>39</v>
      </c>
      <c r="F40" s="56" t="str">
        <f>IF('EXIST IP'!C40="","",IF('EXIST IP'!C40&lt;528,'EXIST IP'!C40,""))</f>
        <v/>
      </c>
      <c r="G40" s="60" t="str">
        <f t="shared" si="0"/>
        <v/>
      </c>
      <c r="H40" s="60" t="str">
        <f>IF(B40="","",'EXIST IP'!B40-anchor)</f>
        <v/>
      </c>
      <c r="I40" s="60" t="str">
        <f t="shared" si="1"/>
        <v/>
      </c>
      <c r="J40" s="78" t="str">
        <f t="shared" si="3"/>
        <v/>
      </c>
      <c r="K40" s="78" t="str">
        <f t="shared" si="2"/>
        <v/>
      </c>
      <c r="L40" s="105"/>
    </row>
    <row r="41" spans="1:12" x14ac:dyDescent="0.25">
      <c r="A41" s="105"/>
      <c r="B41" s="105"/>
      <c r="C41" s="105"/>
      <c r="D41" s="105"/>
      <c r="E41" s="73">
        <v>40</v>
      </c>
      <c r="F41" s="56" t="str">
        <f>IF('EXIST IP'!C41="","",IF('EXIST IP'!C41&lt;528,'EXIST IP'!C41,""))</f>
        <v/>
      </c>
      <c r="G41" s="60" t="str">
        <f t="shared" si="0"/>
        <v/>
      </c>
      <c r="H41" s="60" t="str">
        <f>IF(B41="","",'EXIST IP'!B41-anchor)</f>
        <v/>
      </c>
      <c r="I41" s="60" t="str">
        <f t="shared" si="1"/>
        <v/>
      </c>
      <c r="J41" s="78" t="str">
        <f t="shared" si="3"/>
        <v/>
      </c>
      <c r="K41" s="78" t="str">
        <f t="shared" si="2"/>
        <v/>
      </c>
      <c r="L41" s="105"/>
    </row>
    <row r="42" spans="1:12" x14ac:dyDescent="0.25">
      <c r="A42" s="105"/>
      <c r="B42" s="105"/>
      <c r="C42" s="105"/>
      <c r="D42" s="105"/>
      <c r="E42" s="73">
        <v>41</v>
      </c>
      <c r="F42" s="56" t="str">
        <f>IF('EXIST IP'!C42="","",IF('EXIST IP'!C42&lt;528,'EXIST IP'!C42,""))</f>
        <v/>
      </c>
      <c r="G42" s="60" t="str">
        <f t="shared" si="0"/>
        <v/>
      </c>
      <c r="H42" s="60" t="str">
        <f>IF(B42="","",'EXIST IP'!B42-anchor)</f>
        <v/>
      </c>
      <c r="I42" s="60" t="str">
        <f t="shared" si="1"/>
        <v/>
      </c>
      <c r="J42" s="78" t="str">
        <f t="shared" si="3"/>
        <v/>
      </c>
      <c r="K42" s="78" t="str">
        <f t="shared" si="2"/>
        <v/>
      </c>
      <c r="L42" s="105"/>
    </row>
    <row r="43" spans="1:12" x14ac:dyDescent="0.25">
      <c r="A43" s="105"/>
      <c r="B43" s="105"/>
      <c r="C43" s="105"/>
      <c r="D43" s="105"/>
      <c r="E43" s="73">
        <v>42</v>
      </c>
      <c r="F43" s="56" t="str">
        <f>IF('EXIST IP'!C43="","",IF('EXIST IP'!C43&lt;528,'EXIST IP'!C43,""))</f>
        <v/>
      </c>
      <c r="G43" s="60" t="str">
        <f t="shared" si="0"/>
        <v/>
      </c>
      <c r="H43" s="60" t="str">
        <f>IF(B43="","",'EXIST IP'!B43-anchor)</f>
        <v/>
      </c>
      <c r="I43" s="60" t="str">
        <f t="shared" si="1"/>
        <v/>
      </c>
      <c r="J43" s="78" t="str">
        <f t="shared" si="3"/>
        <v/>
      </c>
      <c r="K43" s="78" t="str">
        <f t="shared" si="2"/>
        <v/>
      </c>
      <c r="L43" s="105"/>
    </row>
    <row r="44" spans="1:12" x14ac:dyDescent="0.25">
      <c r="A44" s="105"/>
      <c r="B44" s="105"/>
      <c r="C44" s="105"/>
      <c r="D44" s="105"/>
      <c r="E44" s="73">
        <v>43</v>
      </c>
      <c r="F44" s="56" t="str">
        <f>IF('EXIST IP'!C44="","",IF('EXIST IP'!C44&lt;528,'EXIST IP'!C44,""))</f>
        <v/>
      </c>
      <c r="G44" s="60" t="str">
        <f t="shared" si="0"/>
        <v/>
      </c>
      <c r="H44" s="60" t="str">
        <f>IF(B44="","",'EXIST IP'!B44-anchor)</f>
        <v/>
      </c>
      <c r="I44" s="60" t="str">
        <f t="shared" si="1"/>
        <v/>
      </c>
      <c r="J44" s="78" t="str">
        <f t="shared" si="3"/>
        <v/>
      </c>
      <c r="K44" s="78" t="str">
        <f t="shared" si="2"/>
        <v/>
      </c>
      <c r="L44" s="105"/>
    </row>
    <row r="45" spans="1:12" x14ac:dyDescent="0.25">
      <c r="A45" s="105"/>
      <c r="B45" s="105"/>
      <c r="C45" s="105"/>
      <c r="D45" s="105"/>
      <c r="E45" s="73">
        <v>44</v>
      </c>
      <c r="F45" s="56" t="str">
        <f>IF('EXIST IP'!C45="","",IF('EXIST IP'!C45&lt;528,'EXIST IP'!C45,""))</f>
        <v/>
      </c>
      <c r="G45" s="60" t="str">
        <f t="shared" si="0"/>
        <v/>
      </c>
      <c r="H45" s="60" t="str">
        <f>IF(B45="","",'EXIST IP'!B45-anchor)</f>
        <v/>
      </c>
      <c r="I45" s="60" t="str">
        <f t="shared" si="1"/>
        <v/>
      </c>
      <c r="J45" s="78" t="str">
        <f t="shared" si="3"/>
        <v/>
      </c>
      <c r="K45" s="78" t="str">
        <f t="shared" si="2"/>
        <v/>
      </c>
      <c r="L45" s="105"/>
    </row>
    <row r="46" spans="1:12" x14ac:dyDescent="0.25">
      <c r="A46" s="105"/>
      <c r="B46" s="105"/>
      <c r="C46" s="105"/>
      <c r="D46" s="105"/>
      <c r="E46" s="73">
        <v>45</v>
      </c>
      <c r="F46" s="56" t="str">
        <f>IF('EXIST IP'!C46="","",IF('EXIST IP'!C46&lt;528,'EXIST IP'!C46,""))</f>
        <v/>
      </c>
      <c r="G46" s="60" t="str">
        <f t="shared" si="0"/>
        <v/>
      </c>
      <c r="H46" s="60" t="str">
        <f>IF(B46="","",'EXIST IP'!B46-anchor)</f>
        <v/>
      </c>
      <c r="I46" s="60" t="str">
        <f t="shared" si="1"/>
        <v/>
      </c>
      <c r="J46" s="78" t="str">
        <f t="shared" si="3"/>
        <v/>
      </c>
      <c r="K46" s="78" t="str">
        <f t="shared" si="2"/>
        <v/>
      </c>
      <c r="L46" s="105"/>
    </row>
    <row r="47" spans="1:12" x14ac:dyDescent="0.25">
      <c r="A47" s="105"/>
      <c r="B47" s="105"/>
      <c r="C47" s="105"/>
      <c r="D47" s="105"/>
      <c r="E47" s="73">
        <v>46</v>
      </c>
      <c r="F47" s="56" t="str">
        <f>IF('EXIST IP'!C47="","",IF('EXIST IP'!C47&lt;528,'EXIST IP'!C47,""))</f>
        <v/>
      </c>
      <c r="G47" s="60" t="str">
        <f t="shared" si="0"/>
        <v/>
      </c>
      <c r="H47" s="60" t="str">
        <f>IF(B47="","",'EXIST IP'!B47-anchor)</f>
        <v/>
      </c>
      <c r="I47" s="60" t="str">
        <f t="shared" si="1"/>
        <v/>
      </c>
      <c r="J47" s="78" t="str">
        <f t="shared" si="3"/>
        <v/>
      </c>
      <c r="K47" s="78" t="str">
        <f t="shared" si="2"/>
        <v/>
      </c>
      <c r="L47" s="105"/>
    </row>
    <row r="48" spans="1:12" x14ac:dyDescent="0.25">
      <c r="A48" s="105"/>
      <c r="B48" s="105"/>
      <c r="C48" s="105"/>
      <c r="D48" s="105"/>
      <c r="E48" s="73">
        <v>47</v>
      </c>
      <c r="F48" s="56" t="str">
        <f>IF('EXIST IP'!C48="","",IF('EXIST IP'!C48&lt;528,'EXIST IP'!C48,""))</f>
        <v/>
      </c>
      <c r="G48" s="60" t="str">
        <f t="shared" si="0"/>
        <v/>
      </c>
      <c r="H48" s="60" t="str">
        <f>IF(B48="","",'EXIST IP'!B48-anchor)</f>
        <v/>
      </c>
      <c r="I48" s="60" t="str">
        <f t="shared" si="1"/>
        <v/>
      </c>
      <c r="J48" s="78" t="str">
        <f t="shared" si="3"/>
        <v/>
      </c>
      <c r="K48" s="78" t="str">
        <f t="shared" si="2"/>
        <v/>
      </c>
      <c r="L48" s="105"/>
    </row>
    <row r="49" spans="1:12" x14ac:dyDescent="0.25">
      <c r="A49" s="105"/>
      <c r="B49" s="105"/>
      <c r="C49" s="105"/>
      <c r="D49" s="105"/>
      <c r="E49" s="73">
        <v>48</v>
      </c>
      <c r="F49" s="56" t="str">
        <f>IF('EXIST IP'!C49="","",IF('EXIST IP'!C49&lt;528,'EXIST IP'!C49,""))</f>
        <v/>
      </c>
      <c r="G49" s="60" t="str">
        <f t="shared" si="0"/>
        <v/>
      </c>
      <c r="H49" s="60" t="str">
        <f>IF(B49="","",'EXIST IP'!B49-anchor)</f>
        <v/>
      </c>
      <c r="I49" s="60" t="str">
        <f t="shared" si="1"/>
        <v/>
      </c>
      <c r="J49" s="78" t="str">
        <f t="shared" si="3"/>
        <v/>
      </c>
      <c r="K49" s="78" t="str">
        <f t="shared" si="2"/>
        <v/>
      </c>
      <c r="L49" s="105"/>
    </row>
    <row r="50" spans="1:12" x14ac:dyDescent="0.25">
      <c r="A50" s="105"/>
      <c r="B50" s="105"/>
      <c r="C50" s="105"/>
      <c r="D50" s="105"/>
      <c r="E50" s="73">
        <v>49</v>
      </c>
      <c r="F50" s="56" t="str">
        <f>IF('EXIST IP'!C50="","",IF('EXIST IP'!C50&lt;528,'EXIST IP'!C50,""))</f>
        <v/>
      </c>
      <c r="G50" s="60" t="str">
        <f t="shared" si="0"/>
        <v/>
      </c>
      <c r="H50" s="60" t="str">
        <f>IF(B50="","",'EXIST IP'!B50-anchor)</f>
        <v/>
      </c>
      <c r="I50" s="60" t="str">
        <f t="shared" si="1"/>
        <v/>
      </c>
      <c r="J50" s="78" t="str">
        <f t="shared" si="3"/>
        <v/>
      </c>
      <c r="K50" s="78" t="str">
        <f t="shared" si="2"/>
        <v/>
      </c>
      <c r="L50" s="105"/>
    </row>
    <row r="51" spans="1:12" x14ac:dyDescent="0.25">
      <c r="A51" s="105"/>
      <c r="B51" s="105"/>
      <c r="C51" s="105"/>
      <c r="D51" s="105"/>
      <c r="E51" s="73">
        <v>50</v>
      </c>
      <c r="F51" s="56" t="str">
        <f>IF('EXIST IP'!C51="","",IF('EXIST IP'!C51&lt;528,'EXIST IP'!C51,""))</f>
        <v/>
      </c>
      <c r="G51" s="60" t="str">
        <f t="shared" si="0"/>
        <v/>
      </c>
      <c r="H51" s="60" t="str">
        <f>IF(B51="","",'EXIST IP'!B51-anchor)</f>
        <v/>
      </c>
      <c r="I51" s="60" t="str">
        <f t="shared" si="1"/>
        <v/>
      </c>
      <c r="J51" s="78" t="str">
        <f t="shared" si="3"/>
        <v/>
      </c>
      <c r="K51" s="78" t="str">
        <f t="shared" si="2"/>
        <v/>
      </c>
      <c r="L51" s="105"/>
    </row>
    <row r="52" spans="1:12" x14ac:dyDescent="0.25">
      <c r="A52" s="105"/>
      <c r="B52" s="105"/>
      <c r="C52" s="105"/>
      <c r="D52" s="105"/>
      <c r="E52" s="73">
        <v>51</v>
      </c>
      <c r="F52" s="56" t="str">
        <f>IF('EXIST IP'!C52="","",IF('EXIST IP'!C52&lt;528,'EXIST IP'!C52,""))</f>
        <v/>
      </c>
      <c r="G52" s="60" t="str">
        <f t="shared" si="0"/>
        <v/>
      </c>
      <c r="H52" s="60" t="str">
        <f>IF(B52="","",'EXIST IP'!B52-anchor)</f>
        <v/>
      </c>
      <c r="I52" s="60" t="str">
        <f t="shared" si="1"/>
        <v/>
      </c>
      <c r="J52" s="78" t="str">
        <f t="shared" si="3"/>
        <v/>
      </c>
      <c r="K52" s="78" t="str">
        <f t="shared" si="2"/>
        <v/>
      </c>
      <c r="L52" s="105"/>
    </row>
    <row r="53" spans="1:12" x14ac:dyDescent="0.25">
      <c r="A53" s="105"/>
      <c r="B53" s="105"/>
      <c r="C53" s="105"/>
      <c r="D53" s="105"/>
      <c r="E53" s="73">
        <v>52</v>
      </c>
      <c r="F53" s="56" t="str">
        <f>IF('EXIST IP'!C53="","",IF('EXIST IP'!C53&lt;528,'EXIST IP'!C53,""))</f>
        <v/>
      </c>
      <c r="G53" s="60" t="str">
        <f t="shared" si="0"/>
        <v/>
      </c>
      <c r="H53" s="60" t="str">
        <f>IF(B53="","",'EXIST IP'!B53-anchor)</f>
        <v/>
      </c>
      <c r="I53" s="60" t="str">
        <f t="shared" si="1"/>
        <v/>
      </c>
      <c r="J53" s="78" t="str">
        <f t="shared" si="3"/>
        <v/>
      </c>
      <c r="K53" s="78" t="str">
        <f t="shared" si="2"/>
        <v/>
      </c>
      <c r="L53" s="105"/>
    </row>
    <row r="54" spans="1:12" x14ac:dyDescent="0.25">
      <c r="A54" s="105"/>
      <c r="B54" s="105"/>
      <c r="C54" s="105"/>
      <c r="D54" s="105"/>
      <c r="E54" s="73">
        <v>53</v>
      </c>
      <c r="F54" s="56" t="str">
        <f>IF('EXIST IP'!C54="","",IF('EXIST IP'!C54&lt;528,'EXIST IP'!C54,""))</f>
        <v/>
      </c>
      <c r="G54" s="60" t="str">
        <f t="shared" si="0"/>
        <v/>
      </c>
      <c r="H54" s="60" t="str">
        <f>IF(B54="","",'EXIST IP'!B54-anchor)</f>
        <v/>
      </c>
      <c r="I54" s="60" t="str">
        <f t="shared" si="1"/>
        <v/>
      </c>
      <c r="J54" s="78" t="str">
        <f t="shared" si="3"/>
        <v/>
      </c>
      <c r="K54" s="78" t="str">
        <f t="shared" si="2"/>
        <v/>
      </c>
      <c r="L54" s="105"/>
    </row>
    <row r="55" spans="1:12" x14ac:dyDescent="0.25">
      <c r="A55" s="105"/>
      <c r="B55" s="105"/>
      <c r="C55" s="105"/>
      <c r="D55" s="105"/>
      <c r="E55" s="73">
        <v>54</v>
      </c>
      <c r="F55" s="56" t="str">
        <f>IF('EXIST IP'!C55="","",IF('EXIST IP'!C55&lt;528,'EXIST IP'!C55,""))</f>
        <v/>
      </c>
      <c r="G55" s="60" t="str">
        <f t="shared" si="0"/>
        <v/>
      </c>
      <c r="H55" s="60" t="str">
        <f>IF(B55="","",'EXIST IP'!B55-anchor)</f>
        <v/>
      </c>
      <c r="I55" s="60" t="str">
        <f t="shared" si="1"/>
        <v/>
      </c>
      <c r="J55" s="78" t="str">
        <f t="shared" si="3"/>
        <v/>
      </c>
      <c r="K55" s="78" t="str">
        <f t="shared" si="2"/>
        <v/>
      </c>
      <c r="L55" s="105"/>
    </row>
    <row r="56" spans="1:12" x14ac:dyDescent="0.25">
      <c r="A56" s="105"/>
      <c r="B56" s="105"/>
      <c r="C56" s="105"/>
      <c r="D56" s="105"/>
      <c r="E56" s="73">
        <v>55</v>
      </c>
      <c r="F56" s="56" t="str">
        <f>IF('EXIST IP'!C56="","",IF('EXIST IP'!C56&lt;528,'EXIST IP'!C56,""))</f>
        <v/>
      </c>
      <c r="G56" s="60" t="str">
        <f t="shared" si="0"/>
        <v/>
      </c>
      <c r="H56" s="60" t="str">
        <f>IF(B56="","",'EXIST IP'!B56-anchor)</f>
        <v/>
      </c>
      <c r="I56" s="60" t="str">
        <f t="shared" si="1"/>
        <v/>
      </c>
      <c r="J56" s="78" t="str">
        <f t="shared" si="3"/>
        <v/>
      </c>
      <c r="K56" s="78" t="str">
        <f t="shared" si="2"/>
        <v/>
      </c>
      <c r="L56" s="105"/>
    </row>
    <row r="57" spans="1:12" x14ac:dyDescent="0.25">
      <c r="A57" s="105"/>
      <c r="B57" s="105"/>
      <c r="C57" s="105"/>
      <c r="D57" s="105"/>
      <c r="E57" s="73">
        <v>56</v>
      </c>
      <c r="F57" s="56" t="str">
        <f>IF('EXIST IP'!C57="","",IF('EXIST IP'!C57&lt;528,'EXIST IP'!C57,""))</f>
        <v/>
      </c>
      <c r="G57" s="60" t="str">
        <f t="shared" si="0"/>
        <v/>
      </c>
      <c r="H57" s="60" t="str">
        <f>IF(B57="","",'EXIST IP'!B57-anchor)</f>
        <v/>
      </c>
      <c r="I57" s="60" t="str">
        <f t="shared" si="1"/>
        <v/>
      </c>
      <c r="J57" s="78" t="str">
        <f t="shared" si="3"/>
        <v/>
      </c>
      <c r="K57" s="78" t="str">
        <f t="shared" si="2"/>
        <v/>
      </c>
      <c r="L57" s="105"/>
    </row>
    <row r="58" spans="1:12" x14ac:dyDescent="0.25">
      <c r="A58" s="105"/>
      <c r="B58" s="105"/>
      <c r="C58" s="105"/>
      <c r="D58" s="105"/>
      <c r="E58" s="73">
        <v>57</v>
      </c>
      <c r="F58" s="56" t="str">
        <f>IF('EXIST IP'!C58="","",IF('EXIST IP'!C58&lt;528,'EXIST IP'!C58,""))</f>
        <v/>
      </c>
      <c r="G58" s="60" t="str">
        <f t="shared" si="0"/>
        <v/>
      </c>
      <c r="H58" s="60" t="str">
        <f>IF(B58="","",'EXIST IP'!B58-anchor)</f>
        <v/>
      </c>
      <c r="I58" s="60" t="str">
        <f t="shared" si="1"/>
        <v/>
      </c>
      <c r="J58" s="78" t="str">
        <f t="shared" si="3"/>
        <v/>
      </c>
      <c r="K58" s="78" t="str">
        <f t="shared" si="2"/>
        <v/>
      </c>
      <c r="L58" s="105"/>
    </row>
    <row r="59" spans="1:12" x14ac:dyDescent="0.25">
      <c r="A59" s="105"/>
      <c r="B59" s="105"/>
      <c r="C59" s="105"/>
      <c r="D59" s="105"/>
      <c r="E59" s="73">
        <v>58</v>
      </c>
      <c r="F59" s="56" t="str">
        <f>IF('EXIST IP'!C59="","",IF('EXIST IP'!C59&lt;528,'EXIST IP'!C59,""))</f>
        <v/>
      </c>
      <c r="G59" s="60" t="str">
        <f t="shared" si="0"/>
        <v/>
      </c>
      <c r="H59" s="60" t="str">
        <f>IF(B59="","",'EXIST IP'!B59-anchor)</f>
        <v/>
      </c>
      <c r="I59" s="60" t="str">
        <f t="shared" si="1"/>
        <v/>
      </c>
      <c r="J59" s="78" t="str">
        <f t="shared" si="3"/>
        <v/>
      </c>
      <c r="K59" s="78" t="str">
        <f t="shared" si="2"/>
        <v/>
      </c>
      <c r="L59" s="105"/>
    </row>
    <row r="60" spans="1:12" x14ac:dyDescent="0.25">
      <c r="A60" s="105"/>
      <c r="B60" s="105"/>
      <c r="C60" s="105"/>
      <c r="D60" s="105"/>
      <c r="E60" s="73">
        <v>59</v>
      </c>
      <c r="F60" s="56" t="str">
        <f>IF('EXIST IP'!C60="","",IF('EXIST IP'!C60&lt;528,'EXIST IP'!C60,""))</f>
        <v/>
      </c>
      <c r="G60" s="60" t="str">
        <f t="shared" si="0"/>
        <v/>
      </c>
      <c r="H60" s="60" t="str">
        <f>IF(B60="","",'EXIST IP'!B60-anchor)</f>
        <v/>
      </c>
      <c r="I60" s="60" t="str">
        <f t="shared" si="1"/>
        <v/>
      </c>
      <c r="J60" s="78" t="str">
        <f t="shared" si="3"/>
        <v/>
      </c>
      <c r="K60" s="78" t="str">
        <f t="shared" si="2"/>
        <v/>
      </c>
      <c r="L60" s="105"/>
    </row>
    <row r="61" spans="1:12" x14ac:dyDescent="0.25">
      <c r="A61" s="105"/>
      <c r="B61" s="105"/>
      <c r="C61" s="105"/>
      <c r="D61" s="105"/>
      <c r="E61" s="73">
        <v>60</v>
      </c>
      <c r="F61" s="56" t="str">
        <f>IF('EXIST IP'!C61="","",IF('EXIST IP'!C61&lt;528,'EXIST IP'!C61,""))</f>
        <v/>
      </c>
      <c r="G61" s="60" t="str">
        <f t="shared" si="0"/>
        <v/>
      </c>
      <c r="H61" s="60" t="str">
        <f>IF(B61="","",'EXIST IP'!B61-anchor)</f>
        <v/>
      </c>
      <c r="I61" s="60" t="str">
        <f t="shared" si="1"/>
        <v/>
      </c>
      <c r="J61" s="78" t="str">
        <f t="shared" si="3"/>
        <v/>
      </c>
      <c r="K61" s="78" t="str">
        <f t="shared" si="2"/>
        <v/>
      </c>
      <c r="L61" s="105"/>
    </row>
    <row r="62" spans="1:12" x14ac:dyDescent="0.25">
      <c r="A62" s="105"/>
      <c r="B62" s="105"/>
      <c r="C62" s="105"/>
      <c r="D62" s="105"/>
      <c r="E62" s="73">
        <v>61</v>
      </c>
      <c r="F62" s="56" t="str">
        <f>IF('EXIST IP'!C62="","",IF('EXIST IP'!C62&lt;528,'EXIST IP'!C62,""))</f>
        <v/>
      </c>
      <c r="G62" s="60" t="str">
        <f t="shared" si="0"/>
        <v/>
      </c>
      <c r="H62" s="60" t="str">
        <f>IF(B62="","",'EXIST IP'!B62-anchor)</f>
        <v/>
      </c>
      <c r="I62" s="60" t="str">
        <f t="shared" si="1"/>
        <v/>
      </c>
      <c r="J62" s="78" t="str">
        <f t="shared" si="3"/>
        <v/>
      </c>
      <c r="K62" s="78" t="str">
        <f t="shared" si="2"/>
        <v/>
      </c>
      <c r="L62" s="105"/>
    </row>
    <row r="63" spans="1:12" x14ac:dyDescent="0.25">
      <c r="A63" s="105"/>
      <c r="B63" s="105"/>
      <c r="C63" s="105"/>
      <c r="D63" s="105"/>
      <c r="E63" s="73">
        <v>62</v>
      </c>
      <c r="F63" s="56" t="str">
        <f>IF('EXIST IP'!C63="","",IF('EXIST IP'!C63&lt;528,'EXIST IP'!C63,""))</f>
        <v/>
      </c>
      <c r="G63" s="60" t="str">
        <f t="shared" si="0"/>
        <v/>
      </c>
      <c r="H63" s="60" t="str">
        <f>IF(B63="","",'EXIST IP'!B63-anchor)</f>
        <v/>
      </c>
      <c r="I63" s="60" t="str">
        <f t="shared" si="1"/>
        <v/>
      </c>
      <c r="J63" s="78" t="str">
        <f t="shared" si="3"/>
        <v/>
      </c>
      <c r="K63" s="78" t="str">
        <f t="shared" si="2"/>
        <v/>
      </c>
      <c r="L63" s="105"/>
    </row>
    <row r="64" spans="1:12" x14ac:dyDescent="0.25">
      <c r="A64" s="105"/>
      <c r="B64" s="105"/>
      <c r="C64" s="105"/>
      <c r="D64" s="105"/>
      <c r="E64" s="73">
        <v>63</v>
      </c>
      <c r="F64" s="56" t="str">
        <f>IF('EXIST IP'!C64="","",IF('EXIST IP'!C64&lt;528,'EXIST IP'!C64,""))</f>
        <v/>
      </c>
      <c r="G64" s="60" t="str">
        <f t="shared" si="0"/>
        <v/>
      </c>
      <c r="H64" s="60" t="str">
        <f>IF(B64="","",'EXIST IP'!B64-anchor)</f>
        <v/>
      </c>
      <c r="I64" s="60" t="str">
        <f t="shared" si="1"/>
        <v/>
      </c>
      <c r="J64" s="78" t="str">
        <f t="shared" si="3"/>
        <v/>
      </c>
      <c r="K64" s="78" t="str">
        <f t="shared" si="2"/>
        <v/>
      </c>
      <c r="L64" s="105"/>
    </row>
    <row r="65" spans="1:12" x14ac:dyDescent="0.25">
      <c r="A65" s="105"/>
      <c r="B65" s="105"/>
      <c r="C65" s="105"/>
      <c r="D65" s="105"/>
      <c r="E65" s="73">
        <v>64</v>
      </c>
      <c r="F65" s="56" t="str">
        <f>IF('EXIST IP'!C65="","",IF('EXIST IP'!C65&lt;528,'EXIST IP'!C65,""))</f>
        <v/>
      </c>
      <c r="G65" s="60" t="str">
        <f t="shared" si="0"/>
        <v/>
      </c>
      <c r="H65" s="60" t="str">
        <f>IF(B65="","",'EXIST IP'!B65-anchor)</f>
        <v/>
      </c>
      <c r="I65" s="60" t="str">
        <f t="shared" si="1"/>
        <v/>
      </c>
      <c r="J65" s="78" t="str">
        <f t="shared" si="3"/>
        <v/>
      </c>
      <c r="K65" s="78" t="str">
        <f t="shared" si="2"/>
        <v/>
      </c>
      <c r="L65" s="105"/>
    </row>
    <row r="66" spans="1:12" x14ac:dyDescent="0.25">
      <c r="A66" s="105"/>
      <c r="B66" s="105"/>
      <c r="C66" s="105"/>
      <c r="D66" s="105"/>
      <c r="E66" s="73">
        <v>65</v>
      </c>
      <c r="F66" s="56" t="str">
        <f>IF('EXIST IP'!C66="","",IF('EXIST IP'!C66&lt;528,'EXIST IP'!C66,""))</f>
        <v/>
      </c>
      <c r="G66" s="60" t="str">
        <f t="shared" ref="G66:G129" si="4">IF(B66="","",B66-anchor)</f>
        <v/>
      </c>
      <c r="H66" s="60" t="str">
        <f>IF(B66="","",'EXIST IP'!B66-anchor)</f>
        <v/>
      </c>
      <c r="I66" s="60" t="str">
        <f t="shared" ref="I66:I129" si="5">IF(B66="","",ABS(G66-H66))</f>
        <v/>
      </c>
      <c r="J66" s="78" t="str">
        <f t="shared" si="3"/>
        <v/>
      </c>
      <c r="K66" s="78" t="str">
        <f t="shared" si="2"/>
        <v/>
      </c>
      <c r="L66" s="105"/>
    </row>
    <row r="67" spans="1:12" x14ac:dyDescent="0.25">
      <c r="A67" s="105"/>
      <c r="B67" s="105"/>
      <c r="C67" s="105"/>
      <c r="D67" s="105"/>
      <c r="E67" s="73">
        <v>66</v>
      </c>
      <c r="F67" s="56" t="str">
        <f>IF('EXIST IP'!C67="","",IF('EXIST IP'!C67&lt;528,'EXIST IP'!C67,""))</f>
        <v/>
      </c>
      <c r="G67" s="60" t="str">
        <f t="shared" si="4"/>
        <v/>
      </c>
      <c r="H67" s="60" t="str">
        <f>IF(B67="","",'EXIST IP'!B67-anchor)</f>
        <v/>
      </c>
      <c r="I67" s="60" t="str">
        <f t="shared" si="5"/>
        <v/>
      </c>
      <c r="J67" s="78" t="str">
        <f t="shared" ref="J67:J130" si="6">IF(B67="","",IF(H67&lt;5280,20,IF(H67&gt;13200,50,ROUND(20+30*(H67-5280)/(13200-5280),0))))</f>
        <v/>
      </c>
      <c r="K67" s="78" t="str">
        <f t="shared" ref="K67:K130" si="7">IF(AND(I67="",J67=""),"",IF(I67&gt;J67,"this segment misaligned",""))</f>
        <v/>
      </c>
      <c r="L67" s="105"/>
    </row>
    <row r="68" spans="1:12" x14ac:dyDescent="0.25">
      <c r="A68" s="105"/>
      <c r="B68" s="105"/>
      <c r="C68" s="105"/>
      <c r="D68" s="105"/>
      <c r="E68" s="73">
        <v>67</v>
      </c>
      <c r="F68" s="56" t="str">
        <f>IF('EXIST IP'!C68="","",IF('EXIST IP'!C68&lt;528,'EXIST IP'!C68,""))</f>
        <v/>
      </c>
      <c r="G68" s="60" t="str">
        <f t="shared" si="4"/>
        <v/>
      </c>
      <c r="H68" s="60" t="str">
        <f>IF(B68="","",'EXIST IP'!B68-anchor)</f>
        <v/>
      </c>
      <c r="I68" s="60" t="str">
        <f t="shared" si="5"/>
        <v/>
      </c>
      <c r="J68" s="78" t="str">
        <f t="shared" si="6"/>
        <v/>
      </c>
      <c r="K68" s="78" t="str">
        <f t="shared" si="7"/>
        <v/>
      </c>
      <c r="L68" s="105"/>
    </row>
    <row r="69" spans="1:12" x14ac:dyDescent="0.25">
      <c r="A69" s="105"/>
      <c r="B69" s="105"/>
      <c r="C69" s="105"/>
      <c r="D69" s="105"/>
      <c r="E69" s="73">
        <v>68</v>
      </c>
      <c r="F69" s="56" t="str">
        <f>IF('EXIST IP'!C69="","",IF('EXIST IP'!C69&lt;528,'EXIST IP'!C69,""))</f>
        <v/>
      </c>
      <c r="G69" s="60" t="str">
        <f t="shared" si="4"/>
        <v/>
      </c>
      <c r="H69" s="60" t="str">
        <f>IF(B69="","",'EXIST IP'!B69-anchor)</f>
        <v/>
      </c>
      <c r="I69" s="60" t="str">
        <f t="shared" si="5"/>
        <v/>
      </c>
      <c r="J69" s="78" t="str">
        <f t="shared" si="6"/>
        <v/>
      </c>
      <c r="K69" s="78" t="str">
        <f t="shared" si="7"/>
        <v/>
      </c>
      <c r="L69" s="105"/>
    </row>
    <row r="70" spans="1:12" x14ac:dyDescent="0.25">
      <c r="A70" s="105"/>
      <c r="B70" s="105"/>
      <c r="C70" s="105"/>
      <c r="D70" s="105"/>
      <c r="E70" s="73">
        <v>69</v>
      </c>
      <c r="F70" s="56" t="str">
        <f>IF('EXIST IP'!C70="","",IF('EXIST IP'!C70&lt;528,'EXIST IP'!C70,""))</f>
        <v/>
      </c>
      <c r="G70" s="60" t="str">
        <f t="shared" si="4"/>
        <v/>
      </c>
      <c r="H70" s="60" t="str">
        <f>IF(B70="","",'EXIST IP'!B70-anchor)</f>
        <v/>
      </c>
      <c r="I70" s="60" t="str">
        <f t="shared" si="5"/>
        <v/>
      </c>
      <c r="J70" s="78" t="str">
        <f t="shared" si="6"/>
        <v/>
      </c>
      <c r="K70" s="78" t="str">
        <f t="shared" si="7"/>
        <v/>
      </c>
      <c r="L70" s="105"/>
    </row>
    <row r="71" spans="1:12" x14ac:dyDescent="0.25">
      <c r="A71" s="105"/>
      <c r="B71" s="105"/>
      <c r="C71" s="105"/>
      <c r="D71" s="105"/>
      <c r="E71" s="73">
        <v>70</v>
      </c>
      <c r="F71" s="56" t="str">
        <f>IF('EXIST IP'!C71="","",IF('EXIST IP'!C71&lt;528,'EXIST IP'!C71,""))</f>
        <v/>
      </c>
      <c r="G71" s="60" t="str">
        <f t="shared" si="4"/>
        <v/>
      </c>
      <c r="H71" s="60" t="str">
        <f>IF(B71="","",'EXIST IP'!B71-anchor)</f>
        <v/>
      </c>
      <c r="I71" s="60" t="str">
        <f t="shared" si="5"/>
        <v/>
      </c>
      <c r="J71" s="78" t="str">
        <f t="shared" si="6"/>
        <v/>
      </c>
      <c r="K71" s="78" t="str">
        <f t="shared" si="7"/>
        <v/>
      </c>
      <c r="L71" s="105"/>
    </row>
    <row r="72" spans="1:12" x14ac:dyDescent="0.25">
      <c r="A72" s="105"/>
      <c r="B72" s="105"/>
      <c r="C72" s="105"/>
      <c r="D72" s="105"/>
      <c r="E72" s="73">
        <v>71</v>
      </c>
      <c r="F72" s="56" t="str">
        <f>IF('EXIST IP'!C72="","",IF('EXIST IP'!C72&lt;528,'EXIST IP'!C72,""))</f>
        <v/>
      </c>
      <c r="G72" s="60" t="str">
        <f t="shared" si="4"/>
        <v/>
      </c>
      <c r="H72" s="60" t="str">
        <f>IF(B72="","",'EXIST IP'!B72-anchor)</f>
        <v/>
      </c>
      <c r="I72" s="60" t="str">
        <f t="shared" si="5"/>
        <v/>
      </c>
      <c r="J72" s="78" t="str">
        <f t="shared" si="6"/>
        <v/>
      </c>
      <c r="K72" s="78" t="str">
        <f t="shared" si="7"/>
        <v/>
      </c>
      <c r="L72" s="105"/>
    </row>
    <row r="73" spans="1:12" x14ac:dyDescent="0.25">
      <c r="A73" s="105"/>
      <c r="B73" s="105"/>
      <c r="C73" s="105"/>
      <c r="D73" s="105"/>
      <c r="E73" s="73">
        <v>72</v>
      </c>
      <c r="F73" s="56" t="str">
        <f>IF('EXIST IP'!C73="","",IF('EXIST IP'!C73&lt;528,'EXIST IP'!C73,""))</f>
        <v/>
      </c>
      <c r="G73" s="60" t="str">
        <f t="shared" si="4"/>
        <v/>
      </c>
      <c r="H73" s="60" t="str">
        <f>IF(B73="","",'EXIST IP'!B73-anchor)</f>
        <v/>
      </c>
      <c r="I73" s="60" t="str">
        <f t="shared" si="5"/>
        <v/>
      </c>
      <c r="J73" s="78" t="str">
        <f t="shared" si="6"/>
        <v/>
      </c>
      <c r="K73" s="78" t="str">
        <f t="shared" si="7"/>
        <v/>
      </c>
      <c r="L73" s="105"/>
    </row>
    <row r="74" spans="1:12" x14ac:dyDescent="0.25">
      <c r="A74" s="105"/>
      <c r="B74" s="105"/>
      <c r="C74" s="105"/>
      <c r="D74" s="105"/>
      <c r="E74" s="73">
        <v>73</v>
      </c>
      <c r="F74" s="56" t="str">
        <f>IF('EXIST IP'!C74="","",IF('EXIST IP'!C74&lt;528,'EXIST IP'!C74,""))</f>
        <v/>
      </c>
      <c r="G74" s="60" t="str">
        <f t="shared" si="4"/>
        <v/>
      </c>
      <c r="H74" s="60" t="str">
        <f>IF(B74="","",'EXIST IP'!B74-anchor)</f>
        <v/>
      </c>
      <c r="I74" s="60" t="str">
        <f t="shared" si="5"/>
        <v/>
      </c>
      <c r="J74" s="78" t="str">
        <f t="shared" si="6"/>
        <v/>
      </c>
      <c r="K74" s="78" t="str">
        <f t="shared" si="7"/>
        <v/>
      </c>
      <c r="L74" s="105"/>
    </row>
    <row r="75" spans="1:12" x14ac:dyDescent="0.25">
      <c r="A75" s="105"/>
      <c r="B75" s="105"/>
      <c r="C75" s="105"/>
      <c r="D75" s="105"/>
      <c r="E75" s="73">
        <v>74</v>
      </c>
      <c r="F75" s="56" t="str">
        <f>IF('EXIST IP'!C75="","",IF('EXIST IP'!C75&lt;528,'EXIST IP'!C75,""))</f>
        <v/>
      </c>
      <c r="G75" s="60" t="str">
        <f t="shared" si="4"/>
        <v/>
      </c>
      <c r="H75" s="60" t="str">
        <f>IF(B75="","",'EXIST IP'!B75-anchor)</f>
        <v/>
      </c>
      <c r="I75" s="60" t="str">
        <f t="shared" si="5"/>
        <v/>
      </c>
      <c r="J75" s="78" t="str">
        <f t="shared" si="6"/>
        <v/>
      </c>
      <c r="K75" s="78" t="str">
        <f t="shared" si="7"/>
        <v/>
      </c>
      <c r="L75" s="105"/>
    </row>
    <row r="76" spans="1:12" x14ac:dyDescent="0.25">
      <c r="A76" s="105"/>
      <c r="B76" s="105"/>
      <c r="C76" s="105"/>
      <c r="D76" s="105"/>
      <c r="E76" s="73">
        <v>75</v>
      </c>
      <c r="F76" s="56" t="str">
        <f>IF('EXIST IP'!C76="","",IF('EXIST IP'!C76&lt;528,'EXIST IP'!C76,""))</f>
        <v/>
      </c>
      <c r="G76" s="60" t="str">
        <f t="shared" si="4"/>
        <v/>
      </c>
      <c r="H76" s="60" t="str">
        <f>IF(B76="","",'EXIST IP'!B76-anchor)</f>
        <v/>
      </c>
      <c r="I76" s="60" t="str">
        <f t="shared" si="5"/>
        <v/>
      </c>
      <c r="J76" s="78" t="str">
        <f t="shared" si="6"/>
        <v/>
      </c>
      <c r="K76" s="78" t="str">
        <f t="shared" si="7"/>
        <v/>
      </c>
      <c r="L76" s="105"/>
    </row>
    <row r="77" spans="1:12" x14ac:dyDescent="0.25">
      <c r="A77" s="105"/>
      <c r="B77" s="105"/>
      <c r="C77" s="105"/>
      <c r="D77" s="105"/>
      <c r="E77" s="73">
        <v>76</v>
      </c>
      <c r="F77" s="56" t="str">
        <f>IF('EXIST IP'!C77="","",IF('EXIST IP'!C77&lt;528,'EXIST IP'!C77,""))</f>
        <v/>
      </c>
      <c r="G77" s="60" t="str">
        <f t="shared" si="4"/>
        <v/>
      </c>
      <c r="H77" s="60" t="str">
        <f>IF(B77="","",'EXIST IP'!B77-anchor)</f>
        <v/>
      </c>
      <c r="I77" s="60" t="str">
        <f t="shared" si="5"/>
        <v/>
      </c>
      <c r="J77" s="78" t="str">
        <f t="shared" si="6"/>
        <v/>
      </c>
      <c r="K77" s="78" t="str">
        <f t="shared" si="7"/>
        <v/>
      </c>
      <c r="L77" s="105"/>
    </row>
    <row r="78" spans="1:12" x14ac:dyDescent="0.25">
      <c r="A78" s="105"/>
      <c r="B78" s="105"/>
      <c r="C78" s="105"/>
      <c r="D78" s="105"/>
      <c r="E78" s="73">
        <v>77</v>
      </c>
      <c r="F78" s="56" t="str">
        <f>IF('EXIST IP'!C78="","",IF('EXIST IP'!C78&lt;528,'EXIST IP'!C78,""))</f>
        <v/>
      </c>
      <c r="G78" s="60" t="str">
        <f t="shared" si="4"/>
        <v/>
      </c>
      <c r="H78" s="60" t="str">
        <f>IF(B78="","",'EXIST IP'!B78-anchor)</f>
        <v/>
      </c>
      <c r="I78" s="60" t="str">
        <f t="shared" si="5"/>
        <v/>
      </c>
      <c r="J78" s="78" t="str">
        <f t="shared" si="6"/>
        <v/>
      </c>
      <c r="K78" s="78" t="str">
        <f t="shared" si="7"/>
        <v/>
      </c>
      <c r="L78" s="105"/>
    </row>
    <row r="79" spans="1:12" x14ac:dyDescent="0.25">
      <c r="A79" s="105"/>
      <c r="B79" s="105"/>
      <c r="C79" s="105"/>
      <c r="D79" s="105"/>
      <c r="E79" s="73">
        <v>78</v>
      </c>
      <c r="F79" s="56" t="str">
        <f>IF('EXIST IP'!C79="","",IF('EXIST IP'!C79&lt;528,'EXIST IP'!C79,""))</f>
        <v/>
      </c>
      <c r="G79" s="60" t="str">
        <f t="shared" si="4"/>
        <v/>
      </c>
      <c r="H79" s="60" t="str">
        <f>IF(B79="","",'EXIST IP'!B79-anchor)</f>
        <v/>
      </c>
      <c r="I79" s="60" t="str">
        <f t="shared" si="5"/>
        <v/>
      </c>
      <c r="J79" s="78" t="str">
        <f t="shared" si="6"/>
        <v/>
      </c>
      <c r="K79" s="78" t="str">
        <f t="shared" si="7"/>
        <v/>
      </c>
      <c r="L79" s="105"/>
    </row>
    <row r="80" spans="1:12" x14ac:dyDescent="0.25">
      <c r="A80" s="105"/>
      <c r="B80" s="105"/>
      <c r="C80" s="105"/>
      <c r="D80" s="105"/>
      <c r="E80" s="73">
        <v>79</v>
      </c>
      <c r="F80" s="56" t="str">
        <f>IF('EXIST IP'!C80="","",IF('EXIST IP'!C80&lt;528,'EXIST IP'!C80,""))</f>
        <v/>
      </c>
      <c r="G80" s="60" t="str">
        <f t="shared" si="4"/>
        <v/>
      </c>
      <c r="H80" s="60" t="str">
        <f>IF(B80="","",'EXIST IP'!B80-anchor)</f>
        <v/>
      </c>
      <c r="I80" s="60" t="str">
        <f t="shared" si="5"/>
        <v/>
      </c>
      <c r="J80" s="78" t="str">
        <f t="shared" si="6"/>
        <v/>
      </c>
      <c r="K80" s="78" t="str">
        <f t="shared" si="7"/>
        <v/>
      </c>
      <c r="L80" s="105"/>
    </row>
    <row r="81" spans="1:12" x14ac:dyDescent="0.25">
      <c r="A81" s="105"/>
      <c r="B81" s="105"/>
      <c r="C81" s="105"/>
      <c r="D81" s="105"/>
      <c r="E81" s="73">
        <v>80</v>
      </c>
      <c r="F81" s="56" t="str">
        <f>IF('EXIST IP'!C81="","",IF('EXIST IP'!C81&lt;528,'EXIST IP'!C81,""))</f>
        <v/>
      </c>
      <c r="G81" s="60" t="str">
        <f t="shared" si="4"/>
        <v/>
      </c>
      <c r="H81" s="60" t="str">
        <f>IF(B81="","",'EXIST IP'!B81-anchor)</f>
        <v/>
      </c>
      <c r="I81" s="60" t="str">
        <f t="shared" si="5"/>
        <v/>
      </c>
      <c r="J81" s="78" t="str">
        <f t="shared" si="6"/>
        <v/>
      </c>
      <c r="K81" s="78" t="str">
        <f t="shared" si="7"/>
        <v/>
      </c>
      <c r="L81" s="105"/>
    </row>
    <row r="82" spans="1:12" x14ac:dyDescent="0.25">
      <c r="A82" s="105"/>
      <c r="B82" s="105"/>
      <c r="C82" s="105"/>
      <c r="D82" s="105"/>
      <c r="E82" s="73">
        <v>81</v>
      </c>
      <c r="F82" s="56" t="str">
        <f>IF('EXIST IP'!C82="","",IF('EXIST IP'!C82&lt;528,'EXIST IP'!C82,""))</f>
        <v/>
      </c>
      <c r="G82" s="60" t="str">
        <f t="shared" si="4"/>
        <v/>
      </c>
      <c r="H82" s="60" t="str">
        <f>IF(B82="","",'EXIST IP'!B82-anchor)</f>
        <v/>
      </c>
      <c r="I82" s="60" t="str">
        <f t="shared" si="5"/>
        <v/>
      </c>
      <c r="J82" s="78" t="str">
        <f t="shared" si="6"/>
        <v/>
      </c>
      <c r="K82" s="78" t="str">
        <f t="shared" si="7"/>
        <v/>
      </c>
      <c r="L82" s="105"/>
    </row>
    <row r="83" spans="1:12" x14ac:dyDescent="0.25">
      <c r="A83" s="105"/>
      <c r="B83" s="105"/>
      <c r="C83" s="105"/>
      <c r="D83" s="105"/>
      <c r="E83" s="73">
        <v>82</v>
      </c>
      <c r="F83" s="56" t="str">
        <f>IF('EXIST IP'!C83="","",IF('EXIST IP'!C83&lt;528,'EXIST IP'!C83,""))</f>
        <v/>
      </c>
      <c r="G83" s="60" t="str">
        <f t="shared" si="4"/>
        <v/>
      </c>
      <c r="H83" s="60" t="str">
        <f>IF(B83="","",'EXIST IP'!B83-anchor)</f>
        <v/>
      </c>
      <c r="I83" s="60" t="str">
        <f t="shared" si="5"/>
        <v/>
      </c>
      <c r="J83" s="78" t="str">
        <f t="shared" si="6"/>
        <v/>
      </c>
      <c r="K83" s="78" t="str">
        <f t="shared" si="7"/>
        <v/>
      </c>
      <c r="L83" s="105"/>
    </row>
    <row r="84" spans="1:12" x14ac:dyDescent="0.25">
      <c r="A84" s="105"/>
      <c r="B84" s="105"/>
      <c r="C84" s="105"/>
      <c r="D84" s="105"/>
      <c r="E84" s="73">
        <v>83</v>
      </c>
      <c r="F84" s="56" t="str">
        <f>IF('EXIST IP'!C84="","",IF('EXIST IP'!C84&lt;528,'EXIST IP'!C84,""))</f>
        <v/>
      </c>
      <c r="G84" s="60" t="str">
        <f t="shared" si="4"/>
        <v/>
      </c>
      <c r="H84" s="60" t="str">
        <f>IF(B84="","",'EXIST IP'!B84-anchor)</f>
        <v/>
      </c>
      <c r="I84" s="60" t="str">
        <f t="shared" si="5"/>
        <v/>
      </c>
      <c r="J84" s="78" t="str">
        <f t="shared" si="6"/>
        <v/>
      </c>
      <c r="K84" s="78" t="str">
        <f t="shared" si="7"/>
        <v/>
      </c>
      <c r="L84" s="105"/>
    </row>
    <row r="85" spans="1:12" x14ac:dyDescent="0.25">
      <c r="A85" s="105"/>
      <c r="B85" s="105"/>
      <c r="C85" s="105"/>
      <c r="D85" s="105"/>
      <c r="E85" s="73">
        <v>84</v>
      </c>
      <c r="F85" s="56" t="str">
        <f>IF('EXIST IP'!C85="","",IF('EXIST IP'!C85&lt;528,'EXIST IP'!C85,""))</f>
        <v/>
      </c>
      <c r="G85" s="60" t="str">
        <f t="shared" si="4"/>
        <v/>
      </c>
      <c r="H85" s="60" t="str">
        <f>IF(B85="","",'EXIST IP'!B85-anchor)</f>
        <v/>
      </c>
      <c r="I85" s="60" t="str">
        <f t="shared" si="5"/>
        <v/>
      </c>
      <c r="J85" s="78" t="str">
        <f t="shared" si="6"/>
        <v/>
      </c>
      <c r="K85" s="78" t="str">
        <f t="shared" si="7"/>
        <v/>
      </c>
      <c r="L85" s="105"/>
    </row>
    <row r="86" spans="1:12" x14ac:dyDescent="0.25">
      <c r="A86" s="105"/>
      <c r="B86" s="105"/>
      <c r="C86" s="105"/>
      <c r="D86" s="105"/>
      <c r="E86" s="73">
        <v>85</v>
      </c>
      <c r="F86" s="56" t="str">
        <f>IF('EXIST IP'!C86="","",IF('EXIST IP'!C86&lt;528,'EXIST IP'!C86,""))</f>
        <v/>
      </c>
      <c r="G86" s="60" t="str">
        <f t="shared" si="4"/>
        <v/>
      </c>
      <c r="H86" s="60" t="str">
        <f>IF(B86="","",'EXIST IP'!B86-anchor)</f>
        <v/>
      </c>
      <c r="I86" s="60" t="str">
        <f t="shared" si="5"/>
        <v/>
      </c>
      <c r="J86" s="78" t="str">
        <f t="shared" si="6"/>
        <v/>
      </c>
      <c r="K86" s="78" t="str">
        <f t="shared" si="7"/>
        <v/>
      </c>
      <c r="L86" s="105"/>
    </row>
    <row r="87" spans="1:12" x14ac:dyDescent="0.25">
      <c r="A87" s="105"/>
      <c r="B87" s="105"/>
      <c r="C87" s="105"/>
      <c r="D87" s="105"/>
      <c r="E87" s="73">
        <v>86</v>
      </c>
      <c r="F87" s="56" t="str">
        <f>IF('EXIST IP'!C87="","",IF('EXIST IP'!C87&lt;528,'EXIST IP'!C87,""))</f>
        <v/>
      </c>
      <c r="G87" s="60" t="str">
        <f t="shared" si="4"/>
        <v/>
      </c>
      <c r="H87" s="60" t="str">
        <f>IF(B87="","",'EXIST IP'!B87-anchor)</f>
        <v/>
      </c>
      <c r="I87" s="60" t="str">
        <f t="shared" si="5"/>
        <v/>
      </c>
      <c r="J87" s="78" t="str">
        <f t="shared" si="6"/>
        <v/>
      </c>
      <c r="K87" s="78" t="str">
        <f t="shared" si="7"/>
        <v/>
      </c>
      <c r="L87" s="105"/>
    </row>
    <row r="88" spans="1:12" x14ac:dyDescent="0.25">
      <c r="A88" s="105"/>
      <c r="B88" s="105"/>
      <c r="C88" s="105"/>
      <c r="D88" s="105"/>
      <c r="E88" s="73">
        <v>87</v>
      </c>
      <c r="F88" s="56" t="str">
        <f>IF('EXIST IP'!C88="","",IF('EXIST IP'!C88&lt;528,'EXIST IP'!C88,""))</f>
        <v/>
      </c>
      <c r="G88" s="60" t="str">
        <f t="shared" si="4"/>
        <v/>
      </c>
      <c r="H88" s="60" t="str">
        <f>IF(B88="","",'EXIST IP'!B88-anchor)</f>
        <v/>
      </c>
      <c r="I88" s="60" t="str">
        <f t="shared" si="5"/>
        <v/>
      </c>
      <c r="J88" s="78" t="str">
        <f t="shared" si="6"/>
        <v/>
      </c>
      <c r="K88" s="78" t="str">
        <f t="shared" si="7"/>
        <v/>
      </c>
      <c r="L88" s="105"/>
    </row>
    <row r="89" spans="1:12" x14ac:dyDescent="0.25">
      <c r="A89" s="105"/>
      <c r="B89" s="105"/>
      <c r="C89" s="105"/>
      <c r="D89" s="105"/>
      <c r="E89" s="73">
        <v>88</v>
      </c>
      <c r="F89" s="56" t="str">
        <f>IF('EXIST IP'!C89="","",IF('EXIST IP'!C89&lt;528,'EXIST IP'!C89,""))</f>
        <v/>
      </c>
      <c r="G89" s="60" t="str">
        <f t="shared" si="4"/>
        <v/>
      </c>
      <c r="H89" s="60" t="str">
        <f>IF(B89="","",'EXIST IP'!B89-anchor)</f>
        <v/>
      </c>
      <c r="I89" s="60" t="str">
        <f t="shared" si="5"/>
        <v/>
      </c>
      <c r="J89" s="78" t="str">
        <f t="shared" si="6"/>
        <v/>
      </c>
      <c r="K89" s="78" t="str">
        <f t="shared" si="7"/>
        <v/>
      </c>
      <c r="L89" s="105"/>
    </row>
    <row r="90" spans="1:12" x14ac:dyDescent="0.25">
      <c r="A90" s="105"/>
      <c r="B90" s="105"/>
      <c r="C90" s="105"/>
      <c r="D90" s="105"/>
      <c r="E90" s="73">
        <v>89</v>
      </c>
      <c r="F90" s="56" t="str">
        <f>IF('EXIST IP'!C90="","",IF('EXIST IP'!C90&lt;528,'EXIST IP'!C90,""))</f>
        <v/>
      </c>
      <c r="G90" s="60" t="str">
        <f t="shared" si="4"/>
        <v/>
      </c>
      <c r="H90" s="60" t="str">
        <f>IF(B90="","",'EXIST IP'!B90-anchor)</f>
        <v/>
      </c>
      <c r="I90" s="60" t="str">
        <f t="shared" si="5"/>
        <v/>
      </c>
      <c r="J90" s="78" t="str">
        <f t="shared" si="6"/>
        <v/>
      </c>
      <c r="K90" s="78" t="str">
        <f t="shared" si="7"/>
        <v/>
      </c>
      <c r="L90" s="105"/>
    </row>
    <row r="91" spans="1:12" x14ac:dyDescent="0.25">
      <c r="A91" s="105"/>
      <c r="B91" s="105"/>
      <c r="C91" s="105"/>
      <c r="D91" s="105"/>
      <c r="E91" s="73">
        <v>90</v>
      </c>
      <c r="F91" s="56" t="str">
        <f>IF('EXIST IP'!C91="","",IF('EXIST IP'!C91&lt;528,'EXIST IP'!C91,""))</f>
        <v/>
      </c>
      <c r="G91" s="60" t="str">
        <f t="shared" si="4"/>
        <v/>
      </c>
      <c r="H91" s="60" t="str">
        <f>IF(B91="","",'EXIST IP'!B91-anchor)</f>
        <v/>
      </c>
      <c r="I91" s="60" t="str">
        <f t="shared" si="5"/>
        <v/>
      </c>
      <c r="J91" s="78" t="str">
        <f t="shared" si="6"/>
        <v/>
      </c>
      <c r="K91" s="78" t="str">
        <f t="shared" si="7"/>
        <v/>
      </c>
      <c r="L91" s="105"/>
    </row>
    <row r="92" spans="1:12" x14ac:dyDescent="0.25">
      <c r="A92" s="105"/>
      <c r="B92" s="105"/>
      <c r="C92" s="105"/>
      <c r="D92" s="105"/>
      <c r="E92" s="73">
        <v>91</v>
      </c>
      <c r="F92" s="56" t="str">
        <f>IF('EXIST IP'!C92="","",IF('EXIST IP'!C92&lt;528,'EXIST IP'!C92,""))</f>
        <v/>
      </c>
      <c r="G92" s="60" t="str">
        <f t="shared" si="4"/>
        <v/>
      </c>
      <c r="H92" s="60" t="str">
        <f>IF(B92="","",'EXIST IP'!B92-anchor)</f>
        <v/>
      </c>
      <c r="I92" s="60" t="str">
        <f t="shared" si="5"/>
        <v/>
      </c>
      <c r="J92" s="78" t="str">
        <f t="shared" si="6"/>
        <v/>
      </c>
      <c r="K92" s="78" t="str">
        <f t="shared" si="7"/>
        <v/>
      </c>
      <c r="L92" s="105"/>
    </row>
    <row r="93" spans="1:12" x14ac:dyDescent="0.25">
      <c r="A93" s="105"/>
      <c r="B93" s="105"/>
      <c r="C93" s="105"/>
      <c r="D93" s="105"/>
      <c r="E93" s="73">
        <v>92</v>
      </c>
      <c r="F93" s="56" t="str">
        <f>IF('EXIST IP'!C93="","",IF('EXIST IP'!C93&lt;528,'EXIST IP'!C93,""))</f>
        <v/>
      </c>
      <c r="G93" s="60" t="str">
        <f t="shared" si="4"/>
        <v/>
      </c>
      <c r="H93" s="60" t="str">
        <f>IF(B93="","",'EXIST IP'!B93-anchor)</f>
        <v/>
      </c>
      <c r="I93" s="60" t="str">
        <f t="shared" si="5"/>
        <v/>
      </c>
      <c r="J93" s="78" t="str">
        <f t="shared" si="6"/>
        <v/>
      </c>
      <c r="K93" s="78" t="str">
        <f t="shared" si="7"/>
        <v/>
      </c>
      <c r="L93" s="105"/>
    </row>
    <row r="94" spans="1:12" x14ac:dyDescent="0.25">
      <c r="A94" s="105"/>
      <c r="B94" s="105"/>
      <c r="C94" s="105"/>
      <c r="D94" s="105"/>
      <c r="E94" s="73">
        <v>93</v>
      </c>
      <c r="F94" s="56" t="str">
        <f>IF('EXIST IP'!C94="","",IF('EXIST IP'!C94&lt;528,'EXIST IP'!C94,""))</f>
        <v/>
      </c>
      <c r="G94" s="60" t="str">
        <f t="shared" si="4"/>
        <v/>
      </c>
      <c r="H94" s="60" t="str">
        <f>IF(B94="","",'EXIST IP'!B94-anchor)</f>
        <v/>
      </c>
      <c r="I94" s="60" t="str">
        <f t="shared" si="5"/>
        <v/>
      </c>
      <c r="J94" s="78" t="str">
        <f t="shared" si="6"/>
        <v/>
      </c>
      <c r="K94" s="78" t="str">
        <f t="shared" si="7"/>
        <v/>
      </c>
      <c r="L94" s="105"/>
    </row>
    <row r="95" spans="1:12" x14ac:dyDescent="0.25">
      <c r="A95" s="105"/>
      <c r="B95" s="105"/>
      <c r="C95" s="105"/>
      <c r="D95" s="105"/>
      <c r="E95" s="73">
        <v>94</v>
      </c>
      <c r="F95" s="56" t="str">
        <f>IF('EXIST IP'!C95="","",IF('EXIST IP'!C95&lt;528,'EXIST IP'!C95,""))</f>
        <v/>
      </c>
      <c r="G95" s="60" t="str">
        <f t="shared" si="4"/>
        <v/>
      </c>
      <c r="H95" s="60" t="str">
        <f>IF(B95="","",'EXIST IP'!B95-anchor)</f>
        <v/>
      </c>
      <c r="I95" s="60" t="str">
        <f t="shared" si="5"/>
        <v/>
      </c>
      <c r="J95" s="78" t="str">
        <f t="shared" si="6"/>
        <v/>
      </c>
      <c r="K95" s="78" t="str">
        <f t="shared" si="7"/>
        <v/>
      </c>
      <c r="L95" s="105"/>
    </row>
    <row r="96" spans="1:12" x14ac:dyDescent="0.25">
      <c r="A96" s="105"/>
      <c r="B96" s="105"/>
      <c r="C96" s="105"/>
      <c r="D96" s="105"/>
      <c r="E96" s="73">
        <v>95</v>
      </c>
      <c r="F96" s="56" t="str">
        <f>IF('EXIST IP'!C96="","",IF('EXIST IP'!C96&lt;528,'EXIST IP'!C96,""))</f>
        <v/>
      </c>
      <c r="G96" s="60" t="str">
        <f t="shared" si="4"/>
        <v/>
      </c>
      <c r="H96" s="60" t="str">
        <f>IF(B96="","",'EXIST IP'!B96-anchor)</f>
        <v/>
      </c>
      <c r="I96" s="60" t="str">
        <f t="shared" si="5"/>
        <v/>
      </c>
      <c r="J96" s="78" t="str">
        <f t="shared" si="6"/>
        <v/>
      </c>
      <c r="K96" s="78" t="str">
        <f t="shared" si="7"/>
        <v/>
      </c>
      <c r="L96" s="105"/>
    </row>
    <row r="97" spans="1:12" x14ac:dyDescent="0.25">
      <c r="A97" s="105"/>
      <c r="B97" s="105"/>
      <c r="C97" s="105"/>
      <c r="D97" s="105"/>
      <c r="E97" s="73">
        <v>96</v>
      </c>
      <c r="F97" s="56" t="str">
        <f>IF('EXIST IP'!C97="","",IF('EXIST IP'!C97&lt;528,'EXIST IP'!C97,""))</f>
        <v/>
      </c>
      <c r="G97" s="60" t="str">
        <f t="shared" si="4"/>
        <v/>
      </c>
      <c r="H97" s="60" t="str">
        <f>IF(B97="","",'EXIST IP'!B97-anchor)</f>
        <v/>
      </c>
      <c r="I97" s="60" t="str">
        <f t="shared" si="5"/>
        <v/>
      </c>
      <c r="J97" s="78" t="str">
        <f t="shared" si="6"/>
        <v/>
      </c>
      <c r="K97" s="78" t="str">
        <f t="shared" si="7"/>
        <v/>
      </c>
      <c r="L97" s="105"/>
    </row>
    <row r="98" spans="1:12" x14ac:dyDescent="0.25">
      <c r="A98" s="105"/>
      <c r="B98" s="105"/>
      <c r="C98" s="105"/>
      <c r="D98" s="105"/>
      <c r="E98" s="73">
        <v>97</v>
      </c>
      <c r="F98" s="56" t="str">
        <f>IF('EXIST IP'!C98="","",IF('EXIST IP'!C98&lt;528,'EXIST IP'!C98,""))</f>
        <v/>
      </c>
      <c r="G98" s="60" t="str">
        <f t="shared" si="4"/>
        <v/>
      </c>
      <c r="H98" s="60" t="str">
        <f>IF(B98="","",'EXIST IP'!B98-anchor)</f>
        <v/>
      </c>
      <c r="I98" s="60" t="str">
        <f t="shared" si="5"/>
        <v/>
      </c>
      <c r="J98" s="78" t="str">
        <f t="shared" si="6"/>
        <v/>
      </c>
      <c r="K98" s="78" t="str">
        <f t="shared" si="7"/>
        <v/>
      </c>
      <c r="L98" s="105"/>
    </row>
    <row r="99" spans="1:12" x14ac:dyDescent="0.25">
      <c r="A99" s="105"/>
      <c r="B99" s="105"/>
      <c r="C99" s="105"/>
      <c r="D99" s="105"/>
      <c r="E99" s="73">
        <v>98</v>
      </c>
      <c r="F99" s="56" t="str">
        <f>IF('EXIST IP'!C99="","",IF('EXIST IP'!C99&lt;528,'EXIST IP'!C99,""))</f>
        <v/>
      </c>
      <c r="G99" s="60" t="str">
        <f t="shared" si="4"/>
        <v/>
      </c>
      <c r="H99" s="60" t="str">
        <f>IF(B99="","",'EXIST IP'!B99-anchor)</f>
        <v/>
      </c>
      <c r="I99" s="60" t="str">
        <f t="shared" si="5"/>
        <v/>
      </c>
      <c r="J99" s="78" t="str">
        <f t="shared" si="6"/>
        <v/>
      </c>
      <c r="K99" s="78" t="str">
        <f t="shared" si="7"/>
        <v/>
      </c>
      <c r="L99" s="105"/>
    </row>
    <row r="100" spans="1:12" x14ac:dyDescent="0.25">
      <c r="A100" s="105"/>
      <c r="B100" s="105"/>
      <c r="C100" s="105"/>
      <c r="D100" s="105"/>
      <c r="E100" s="73">
        <v>99</v>
      </c>
      <c r="F100" s="56" t="str">
        <f>IF('EXIST IP'!C100="","",IF('EXIST IP'!C100&lt;528,'EXIST IP'!C100,""))</f>
        <v/>
      </c>
      <c r="G100" s="60" t="str">
        <f t="shared" si="4"/>
        <v/>
      </c>
      <c r="H100" s="60" t="str">
        <f>IF(B100="","",'EXIST IP'!B100-anchor)</f>
        <v/>
      </c>
      <c r="I100" s="60" t="str">
        <f t="shared" si="5"/>
        <v/>
      </c>
      <c r="J100" s="78" t="str">
        <f t="shared" si="6"/>
        <v/>
      </c>
      <c r="K100" s="78" t="str">
        <f t="shared" si="7"/>
        <v/>
      </c>
      <c r="L100" s="105"/>
    </row>
    <row r="101" spans="1:12" x14ac:dyDescent="0.25">
      <c r="A101" s="105"/>
      <c r="B101" s="105"/>
      <c r="C101" s="105"/>
      <c r="D101" s="105"/>
      <c r="E101" s="73">
        <v>100</v>
      </c>
      <c r="F101" s="56" t="str">
        <f>IF('EXIST IP'!C101="","",IF('EXIST IP'!C101&lt;528,'EXIST IP'!C101,""))</f>
        <v/>
      </c>
      <c r="G101" s="60" t="str">
        <f t="shared" si="4"/>
        <v/>
      </c>
      <c r="H101" s="60" t="str">
        <f>IF(B101="","",'EXIST IP'!B101-anchor)</f>
        <v/>
      </c>
      <c r="I101" s="60" t="str">
        <f t="shared" si="5"/>
        <v/>
      </c>
      <c r="J101" s="78" t="str">
        <f t="shared" si="6"/>
        <v/>
      </c>
      <c r="K101" s="78" t="str">
        <f t="shared" si="7"/>
        <v/>
      </c>
      <c r="L101" s="105"/>
    </row>
    <row r="102" spans="1:12" x14ac:dyDescent="0.25">
      <c r="A102" s="105"/>
      <c r="B102" s="105"/>
      <c r="C102" s="105"/>
      <c r="D102" s="105"/>
      <c r="E102" s="73">
        <v>101</v>
      </c>
      <c r="F102" s="56" t="str">
        <f>IF('EXIST IP'!C102="","",IF('EXIST IP'!C102&lt;528,'EXIST IP'!C102,""))</f>
        <v/>
      </c>
      <c r="G102" s="60" t="str">
        <f t="shared" si="4"/>
        <v/>
      </c>
      <c r="H102" s="60" t="str">
        <f>IF(B102="","",'EXIST IP'!B102-anchor)</f>
        <v/>
      </c>
      <c r="I102" s="60" t="str">
        <f t="shared" si="5"/>
        <v/>
      </c>
      <c r="J102" s="78" t="str">
        <f t="shared" si="6"/>
        <v/>
      </c>
      <c r="K102" s="78" t="str">
        <f t="shared" si="7"/>
        <v/>
      </c>
      <c r="L102" s="105"/>
    </row>
    <row r="103" spans="1:12" x14ac:dyDescent="0.25">
      <c r="A103" s="105"/>
      <c r="B103" s="105"/>
      <c r="C103" s="105"/>
      <c r="D103" s="105"/>
      <c r="E103" s="73">
        <v>102</v>
      </c>
      <c r="F103" s="56" t="str">
        <f>IF('EXIST IP'!C103="","",IF('EXIST IP'!C103&lt;528,'EXIST IP'!C103,""))</f>
        <v/>
      </c>
      <c r="G103" s="60" t="str">
        <f t="shared" si="4"/>
        <v/>
      </c>
      <c r="H103" s="60" t="str">
        <f>IF(B103="","",'EXIST IP'!B103-anchor)</f>
        <v/>
      </c>
      <c r="I103" s="60" t="str">
        <f t="shared" si="5"/>
        <v/>
      </c>
      <c r="J103" s="78" t="str">
        <f t="shared" si="6"/>
        <v/>
      </c>
      <c r="K103" s="78" t="str">
        <f t="shared" si="7"/>
        <v/>
      </c>
      <c r="L103" s="105"/>
    </row>
    <row r="104" spans="1:12" x14ac:dyDescent="0.25">
      <c r="A104" s="105"/>
      <c r="B104" s="105"/>
      <c r="C104" s="105"/>
      <c r="D104" s="105"/>
      <c r="E104" s="73">
        <v>103</v>
      </c>
      <c r="F104" s="56" t="str">
        <f>IF('EXIST IP'!C104="","",IF('EXIST IP'!C104&lt;528,'EXIST IP'!C104,""))</f>
        <v/>
      </c>
      <c r="G104" s="60" t="str">
        <f t="shared" si="4"/>
        <v/>
      </c>
      <c r="H104" s="60" t="str">
        <f>IF(B104="","",'EXIST IP'!B104-anchor)</f>
        <v/>
      </c>
      <c r="I104" s="60" t="str">
        <f t="shared" si="5"/>
        <v/>
      </c>
      <c r="J104" s="78" t="str">
        <f t="shared" si="6"/>
        <v/>
      </c>
      <c r="K104" s="78" t="str">
        <f t="shared" si="7"/>
        <v/>
      </c>
      <c r="L104" s="105"/>
    </row>
    <row r="105" spans="1:12" x14ac:dyDescent="0.25">
      <c r="A105" s="105"/>
      <c r="B105" s="105"/>
      <c r="C105" s="105"/>
      <c r="D105" s="105"/>
      <c r="E105" s="73">
        <v>104</v>
      </c>
      <c r="F105" s="56" t="str">
        <f>IF('EXIST IP'!C105="","",IF('EXIST IP'!C105&lt;528,'EXIST IP'!C105,""))</f>
        <v/>
      </c>
      <c r="G105" s="60" t="str">
        <f t="shared" si="4"/>
        <v/>
      </c>
      <c r="H105" s="60" t="str">
        <f>IF(B105="","",'EXIST IP'!B105-anchor)</f>
        <v/>
      </c>
      <c r="I105" s="60" t="str">
        <f t="shared" si="5"/>
        <v/>
      </c>
      <c r="J105" s="78" t="str">
        <f t="shared" si="6"/>
        <v/>
      </c>
      <c r="K105" s="78" t="str">
        <f t="shared" si="7"/>
        <v/>
      </c>
      <c r="L105" s="105"/>
    </row>
    <row r="106" spans="1:12" x14ac:dyDescent="0.25">
      <c r="A106" s="105"/>
      <c r="B106" s="105"/>
      <c r="C106" s="105"/>
      <c r="D106" s="105"/>
      <c r="E106" s="73">
        <v>105</v>
      </c>
      <c r="F106" s="56" t="str">
        <f>IF('EXIST IP'!C106="","",IF('EXIST IP'!C106&lt;528,'EXIST IP'!C106,""))</f>
        <v/>
      </c>
      <c r="G106" s="60" t="str">
        <f t="shared" si="4"/>
        <v/>
      </c>
      <c r="H106" s="60" t="str">
        <f>IF(B106="","",'EXIST IP'!B106-anchor)</f>
        <v/>
      </c>
      <c r="I106" s="60" t="str">
        <f t="shared" si="5"/>
        <v/>
      </c>
      <c r="J106" s="78" t="str">
        <f t="shared" si="6"/>
        <v/>
      </c>
      <c r="K106" s="78" t="str">
        <f t="shared" si="7"/>
        <v/>
      </c>
      <c r="L106" s="105"/>
    </row>
    <row r="107" spans="1:12" x14ac:dyDescent="0.25">
      <c r="A107" s="105"/>
      <c r="B107" s="105"/>
      <c r="C107" s="105"/>
      <c r="D107" s="105"/>
      <c r="E107" s="73">
        <v>106</v>
      </c>
      <c r="F107" s="56" t="str">
        <f>IF('EXIST IP'!C107="","",IF('EXIST IP'!C107&lt;528,'EXIST IP'!C107,""))</f>
        <v/>
      </c>
      <c r="G107" s="60" t="str">
        <f t="shared" si="4"/>
        <v/>
      </c>
      <c r="H107" s="60" t="str">
        <f>IF(B107="","",'EXIST IP'!B107-anchor)</f>
        <v/>
      </c>
      <c r="I107" s="60" t="str">
        <f t="shared" si="5"/>
        <v/>
      </c>
      <c r="J107" s="78" t="str">
        <f t="shared" si="6"/>
        <v/>
      </c>
      <c r="K107" s="78" t="str">
        <f t="shared" si="7"/>
        <v/>
      </c>
      <c r="L107" s="105"/>
    </row>
    <row r="108" spans="1:12" x14ac:dyDescent="0.25">
      <c r="A108" s="105"/>
      <c r="B108" s="105"/>
      <c r="C108" s="105"/>
      <c r="D108" s="105"/>
      <c r="E108" s="73">
        <v>107</v>
      </c>
      <c r="F108" s="56" t="str">
        <f>IF('EXIST IP'!C108="","",IF('EXIST IP'!C108&lt;528,'EXIST IP'!C108,""))</f>
        <v/>
      </c>
      <c r="G108" s="60" t="str">
        <f t="shared" si="4"/>
        <v/>
      </c>
      <c r="H108" s="60" t="str">
        <f>IF(B108="","",'EXIST IP'!B108-anchor)</f>
        <v/>
      </c>
      <c r="I108" s="60" t="str">
        <f t="shared" si="5"/>
        <v/>
      </c>
      <c r="J108" s="78" t="str">
        <f t="shared" si="6"/>
        <v/>
      </c>
      <c r="K108" s="78" t="str">
        <f t="shared" si="7"/>
        <v/>
      </c>
      <c r="L108" s="105"/>
    </row>
    <row r="109" spans="1:12" x14ac:dyDescent="0.25">
      <c r="A109" s="105"/>
      <c r="B109" s="105"/>
      <c r="C109" s="105"/>
      <c r="D109" s="105"/>
      <c r="E109" s="73">
        <v>108</v>
      </c>
      <c r="F109" s="56" t="str">
        <f>IF('EXIST IP'!C109="","",IF('EXIST IP'!C109&lt;528,'EXIST IP'!C109,""))</f>
        <v/>
      </c>
      <c r="G109" s="60" t="str">
        <f t="shared" si="4"/>
        <v/>
      </c>
      <c r="H109" s="60" t="str">
        <f>IF(B109="","",'EXIST IP'!B109-anchor)</f>
        <v/>
      </c>
      <c r="I109" s="60" t="str">
        <f t="shared" si="5"/>
        <v/>
      </c>
      <c r="J109" s="78" t="str">
        <f t="shared" si="6"/>
        <v/>
      </c>
      <c r="K109" s="78" t="str">
        <f t="shared" si="7"/>
        <v/>
      </c>
      <c r="L109" s="105"/>
    </row>
    <row r="110" spans="1:12" x14ac:dyDescent="0.25">
      <c r="A110" s="105"/>
      <c r="B110" s="105"/>
      <c r="C110" s="105"/>
      <c r="D110" s="105"/>
      <c r="E110" s="73">
        <v>109</v>
      </c>
      <c r="F110" s="56" t="str">
        <f>IF('EXIST IP'!C110="","",IF('EXIST IP'!C110&lt;528,'EXIST IP'!C110,""))</f>
        <v/>
      </c>
      <c r="G110" s="60" t="str">
        <f t="shared" si="4"/>
        <v/>
      </c>
      <c r="H110" s="60" t="str">
        <f>IF(B110="","",'EXIST IP'!B110-anchor)</f>
        <v/>
      </c>
      <c r="I110" s="60" t="str">
        <f t="shared" si="5"/>
        <v/>
      </c>
      <c r="J110" s="78" t="str">
        <f t="shared" si="6"/>
        <v/>
      </c>
      <c r="K110" s="78" t="str">
        <f t="shared" si="7"/>
        <v/>
      </c>
      <c r="L110" s="105"/>
    </row>
    <row r="111" spans="1:12" x14ac:dyDescent="0.25">
      <c r="A111" s="105"/>
      <c r="B111" s="105"/>
      <c r="C111" s="105"/>
      <c r="D111" s="105"/>
      <c r="E111" s="73">
        <v>110</v>
      </c>
      <c r="F111" s="56" t="str">
        <f>IF('EXIST IP'!C111="","",IF('EXIST IP'!C111&lt;528,'EXIST IP'!C111,""))</f>
        <v/>
      </c>
      <c r="G111" s="60" t="str">
        <f t="shared" si="4"/>
        <v/>
      </c>
      <c r="H111" s="60" t="str">
        <f>IF(B111="","",'EXIST IP'!B111-anchor)</f>
        <v/>
      </c>
      <c r="I111" s="60" t="str">
        <f t="shared" si="5"/>
        <v/>
      </c>
      <c r="J111" s="78" t="str">
        <f t="shared" si="6"/>
        <v/>
      </c>
      <c r="K111" s="78" t="str">
        <f t="shared" si="7"/>
        <v/>
      </c>
      <c r="L111" s="105"/>
    </row>
    <row r="112" spans="1:12" x14ac:dyDescent="0.25">
      <c r="A112" s="105"/>
      <c r="B112" s="105"/>
      <c r="C112" s="105"/>
      <c r="D112" s="105"/>
      <c r="E112" s="73">
        <v>111</v>
      </c>
      <c r="F112" s="56" t="str">
        <f>IF('EXIST IP'!C112="","",IF('EXIST IP'!C112&lt;528,'EXIST IP'!C112,""))</f>
        <v/>
      </c>
      <c r="G112" s="60" t="str">
        <f t="shared" si="4"/>
        <v/>
      </c>
      <c r="H112" s="60" t="str">
        <f>IF(B112="","",'EXIST IP'!B112-anchor)</f>
        <v/>
      </c>
      <c r="I112" s="60" t="str">
        <f t="shared" si="5"/>
        <v/>
      </c>
      <c r="J112" s="78" t="str">
        <f t="shared" si="6"/>
        <v/>
      </c>
      <c r="K112" s="78" t="str">
        <f t="shared" si="7"/>
        <v/>
      </c>
      <c r="L112" s="105"/>
    </row>
    <row r="113" spans="1:12" x14ac:dyDescent="0.25">
      <c r="A113" s="105"/>
      <c r="B113" s="105"/>
      <c r="C113" s="105"/>
      <c r="D113" s="105"/>
      <c r="E113" s="73">
        <v>112</v>
      </c>
      <c r="F113" s="56" t="str">
        <f>IF('EXIST IP'!C113="","",IF('EXIST IP'!C113&lt;528,'EXIST IP'!C113,""))</f>
        <v/>
      </c>
      <c r="G113" s="60" t="str">
        <f t="shared" si="4"/>
        <v/>
      </c>
      <c r="H113" s="60" t="str">
        <f>IF(B113="","",'EXIST IP'!B113-anchor)</f>
        <v/>
      </c>
      <c r="I113" s="60" t="str">
        <f t="shared" si="5"/>
        <v/>
      </c>
      <c r="J113" s="78" t="str">
        <f t="shared" si="6"/>
        <v/>
      </c>
      <c r="K113" s="78" t="str">
        <f t="shared" si="7"/>
        <v/>
      </c>
      <c r="L113" s="105"/>
    </row>
    <row r="114" spans="1:12" x14ac:dyDescent="0.25">
      <c r="A114" s="105"/>
      <c r="B114" s="105"/>
      <c r="C114" s="105"/>
      <c r="D114" s="105"/>
      <c r="E114" s="73">
        <v>113</v>
      </c>
      <c r="F114" s="56" t="str">
        <f>IF('EXIST IP'!C114="","",IF('EXIST IP'!C114&lt;528,'EXIST IP'!C114,""))</f>
        <v/>
      </c>
      <c r="G114" s="60" t="str">
        <f t="shared" si="4"/>
        <v/>
      </c>
      <c r="H114" s="60" t="str">
        <f>IF(B114="","",'EXIST IP'!B114-anchor)</f>
        <v/>
      </c>
      <c r="I114" s="60" t="str">
        <f t="shared" si="5"/>
        <v/>
      </c>
      <c r="J114" s="78" t="str">
        <f t="shared" si="6"/>
        <v/>
      </c>
      <c r="K114" s="78" t="str">
        <f t="shared" si="7"/>
        <v/>
      </c>
      <c r="L114" s="105"/>
    </row>
    <row r="115" spans="1:12" x14ac:dyDescent="0.25">
      <c r="A115" s="105"/>
      <c r="B115" s="105"/>
      <c r="C115" s="105"/>
      <c r="D115" s="105"/>
      <c r="E115" s="73">
        <v>114</v>
      </c>
      <c r="F115" s="56" t="str">
        <f>IF('EXIST IP'!C115="","",IF('EXIST IP'!C115&lt;528,'EXIST IP'!C115,""))</f>
        <v/>
      </c>
      <c r="G115" s="60" t="str">
        <f t="shared" si="4"/>
        <v/>
      </c>
      <c r="H115" s="60" t="str">
        <f>IF(B115="","",'EXIST IP'!B115-anchor)</f>
        <v/>
      </c>
      <c r="I115" s="60" t="str">
        <f t="shared" si="5"/>
        <v/>
      </c>
      <c r="J115" s="78" t="str">
        <f t="shared" si="6"/>
        <v/>
      </c>
      <c r="K115" s="78" t="str">
        <f t="shared" si="7"/>
        <v/>
      </c>
      <c r="L115" s="105"/>
    </row>
    <row r="116" spans="1:12" x14ac:dyDescent="0.25">
      <c r="A116" s="105"/>
      <c r="B116" s="105"/>
      <c r="C116" s="105"/>
      <c r="D116" s="105"/>
      <c r="E116" s="73">
        <v>115</v>
      </c>
      <c r="F116" s="56" t="str">
        <f>IF('EXIST IP'!C116="","",IF('EXIST IP'!C116&lt;528,'EXIST IP'!C116,""))</f>
        <v/>
      </c>
      <c r="G116" s="60" t="str">
        <f t="shared" si="4"/>
        <v/>
      </c>
      <c r="H116" s="60" t="str">
        <f>IF(B116="","",'EXIST IP'!B116-anchor)</f>
        <v/>
      </c>
      <c r="I116" s="60" t="str">
        <f t="shared" si="5"/>
        <v/>
      </c>
      <c r="J116" s="78" t="str">
        <f t="shared" si="6"/>
        <v/>
      </c>
      <c r="K116" s="78" t="str">
        <f t="shared" si="7"/>
        <v/>
      </c>
      <c r="L116" s="105"/>
    </row>
    <row r="117" spans="1:12" x14ac:dyDescent="0.25">
      <c r="A117" s="105"/>
      <c r="B117" s="105"/>
      <c r="C117" s="105"/>
      <c r="D117" s="105"/>
      <c r="E117" s="73">
        <v>116</v>
      </c>
      <c r="F117" s="56" t="str">
        <f>IF('EXIST IP'!C117="","",IF('EXIST IP'!C117&lt;528,'EXIST IP'!C117,""))</f>
        <v/>
      </c>
      <c r="G117" s="60" t="str">
        <f t="shared" si="4"/>
        <v/>
      </c>
      <c r="H117" s="60" t="str">
        <f>IF(B117="","",'EXIST IP'!B117-anchor)</f>
        <v/>
      </c>
      <c r="I117" s="60" t="str">
        <f t="shared" si="5"/>
        <v/>
      </c>
      <c r="J117" s="78" t="str">
        <f t="shared" si="6"/>
        <v/>
      </c>
      <c r="K117" s="78" t="str">
        <f t="shared" si="7"/>
        <v/>
      </c>
      <c r="L117" s="105"/>
    </row>
    <row r="118" spans="1:12" x14ac:dyDescent="0.25">
      <c r="A118" s="105"/>
      <c r="B118" s="105"/>
      <c r="C118" s="105"/>
      <c r="D118" s="105"/>
      <c r="E118" s="73">
        <v>117</v>
      </c>
      <c r="F118" s="56" t="str">
        <f>IF('EXIST IP'!C118="","",IF('EXIST IP'!C118&lt;528,'EXIST IP'!C118,""))</f>
        <v/>
      </c>
      <c r="G118" s="60" t="str">
        <f t="shared" si="4"/>
        <v/>
      </c>
      <c r="H118" s="60" t="str">
        <f>IF(B118="","",'EXIST IP'!B118-anchor)</f>
        <v/>
      </c>
      <c r="I118" s="60" t="str">
        <f t="shared" si="5"/>
        <v/>
      </c>
      <c r="J118" s="78" t="str">
        <f t="shared" si="6"/>
        <v/>
      </c>
      <c r="K118" s="78" t="str">
        <f t="shared" si="7"/>
        <v/>
      </c>
      <c r="L118" s="105"/>
    </row>
    <row r="119" spans="1:12" x14ac:dyDescent="0.25">
      <c r="A119" s="105"/>
      <c r="B119" s="105"/>
      <c r="C119" s="105"/>
      <c r="D119" s="105"/>
      <c r="E119" s="73">
        <v>118</v>
      </c>
      <c r="F119" s="56" t="str">
        <f>IF('EXIST IP'!C119="","",IF('EXIST IP'!C119&lt;528,'EXIST IP'!C119,""))</f>
        <v/>
      </c>
      <c r="G119" s="60" t="str">
        <f t="shared" si="4"/>
        <v/>
      </c>
      <c r="H119" s="60" t="str">
        <f>IF(B119="","",'EXIST IP'!B119-anchor)</f>
        <v/>
      </c>
      <c r="I119" s="60" t="str">
        <f t="shared" si="5"/>
        <v/>
      </c>
      <c r="J119" s="78" t="str">
        <f t="shared" si="6"/>
        <v/>
      </c>
      <c r="K119" s="78" t="str">
        <f t="shared" si="7"/>
        <v/>
      </c>
      <c r="L119" s="105"/>
    </row>
    <row r="120" spans="1:12" x14ac:dyDescent="0.25">
      <c r="A120" s="105"/>
      <c r="B120" s="105"/>
      <c r="C120" s="105"/>
      <c r="D120" s="105"/>
      <c r="E120" s="73">
        <v>119</v>
      </c>
      <c r="F120" s="56" t="str">
        <f>IF('EXIST IP'!C120="","",IF('EXIST IP'!C120&lt;528,'EXIST IP'!C120,""))</f>
        <v/>
      </c>
      <c r="G120" s="60" t="str">
        <f t="shared" si="4"/>
        <v/>
      </c>
      <c r="H120" s="60" t="str">
        <f>IF(B120="","",'EXIST IP'!B120-anchor)</f>
        <v/>
      </c>
      <c r="I120" s="60" t="str">
        <f t="shared" si="5"/>
        <v/>
      </c>
      <c r="J120" s="78" t="str">
        <f t="shared" si="6"/>
        <v/>
      </c>
      <c r="K120" s="78" t="str">
        <f t="shared" si="7"/>
        <v/>
      </c>
      <c r="L120" s="105"/>
    </row>
    <row r="121" spans="1:12" x14ac:dyDescent="0.25">
      <c r="A121" s="105"/>
      <c r="B121" s="105"/>
      <c r="C121" s="105"/>
      <c r="D121" s="105"/>
      <c r="E121" s="73">
        <v>120</v>
      </c>
      <c r="F121" s="56" t="str">
        <f>IF('EXIST IP'!C121="","",IF('EXIST IP'!C121&lt;528,'EXIST IP'!C121,""))</f>
        <v/>
      </c>
      <c r="G121" s="60" t="str">
        <f t="shared" si="4"/>
        <v/>
      </c>
      <c r="H121" s="60" t="str">
        <f>IF(B121="","",'EXIST IP'!B121-anchor)</f>
        <v/>
      </c>
      <c r="I121" s="60" t="str">
        <f t="shared" si="5"/>
        <v/>
      </c>
      <c r="J121" s="78" t="str">
        <f t="shared" si="6"/>
        <v/>
      </c>
      <c r="K121" s="78" t="str">
        <f t="shared" si="7"/>
        <v/>
      </c>
      <c r="L121" s="105"/>
    </row>
    <row r="122" spans="1:12" x14ac:dyDescent="0.25">
      <c r="A122" s="105"/>
      <c r="B122" s="105"/>
      <c r="C122" s="105"/>
      <c r="D122" s="105"/>
      <c r="E122" s="73">
        <v>121</v>
      </c>
      <c r="F122" s="56" t="str">
        <f>IF('EXIST IP'!C122="","",IF('EXIST IP'!C122&lt;528,'EXIST IP'!C122,""))</f>
        <v/>
      </c>
      <c r="G122" s="60" t="str">
        <f t="shared" si="4"/>
        <v/>
      </c>
      <c r="H122" s="60" t="str">
        <f>IF(B122="","",'EXIST IP'!B122-anchor)</f>
        <v/>
      </c>
      <c r="I122" s="60" t="str">
        <f t="shared" si="5"/>
        <v/>
      </c>
      <c r="J122" s="78" t="str">
        <f t="shared" si="6"/>
        <v/>
      </c>
      <c r="K122" s="78" t="str">
        <f t="shared" si="7"/>
        <v/>
      </c>
      <c r="L122" s="105"/>
    </row>
    <row r="123" spans="1:12" x14ac:dyDescent="0.25">
      <c r="A123" s="105"/>
      <c r="B123" s="105"/>
      <c r="C123" s="105"/>
      <c r="D123" s="105"/>
      <c r="E123" s="73">
        <v>122</v>
      </c>
      <c r="F123" s="56" t="str">
        <f>IF('EXIST IP'!C123="","",IF('EXIST IP'!C123&lt;528,'EXIST IP'!C123,""))</f>
        <v/>
      </c>
      <c r="G123" s="60" t="str">
        <f t="shared" si="4"/>
        <v/>
      </c>
      <c r="H123" s="60" t="str">
        <f>IF(B123="","",'EXIST IP'!B123-anchor)</f>
        <v/>
      </c>
      <c r="I123" s="60" t="str">
        <f t="shared" si="5"/>
        <v/>
      </c>
      <c r="J123" s="78" t="str">
        <f t="shared" si="6"/>
        <v/>
      </c>
      <c r="K123" s="78" t="str">
        <f t="shared" si="7"/>
        <v/>
      </c>
      <c r="L123" s="105"/>
    </row>
    <row r="124" spans="1:12" x14ac:dyDescent="0.25">
      <c r="A124" s="105"/>
      <c r="B124" s="105"/>
      <c r="C124" s="105"/>
      <c r="D124" s="105"/>
      <c r="E124" s="73">
        <v>123</v>
      </c>
      <c r="F124" s="56" t="str">
        <f>IF('EXIST IP'!C124="","",IF('EXIST IP'!C124&lt;528,'EXIST IP'!C124,""))</f>
        <v/>
      </c>
      <c r="G124" s="60" t="str">
        <f t="shared" si="4"/>
        <v/>
      </c>
      <c r="H124" s="60" t="str">
        <f>IF(B124="","",'EXIST IP'!B124-anchor)</f>
        <v/>
      </c>
      <c r="I124" s="60" t="str">
        <f t="shared" si="5"/>
        <v/>
      </c>
      <c r="J124" s="78" t="str">
        <f t="shared" si="6"/>
        <v/>
      </c>
      <c r="K124" s="78" t="str">
        <f t="shared" si="7"/>
        <v/>
      </c>
      <c r="L124" s="105"/>
    </row>
    <row r="125" spans="1:12" x14ac:dyDescent="0.25">
      <c r="A125" s="105"/>
      <c r="B125" s="105"/>
      <c r="C125" s="105"/>
      <c r="D125" s="105"/>
      <c r="E125" s="73">
        <v>124</v>
      </c>
      <c r="F125" s="56" t="str">
        <f>IF('EXIST IP'!C125="","",IF('EXIST IP'!C125&lt;528,'EXIST IP'!C125,""))</f>
        <v/>
      </c>
      <c r="G125" s="60" t="str">
        <f t="shared" si="4"/>
        <v/>
      </c>
      <c r="H125" s="60" t="str">
        <f>IF(B125="","",'EXIST IP'!B125-anchor)</f>
        <v/>
      </c>
      <c r="I125" s="60" t="str">
        <f t="shared" si="5"/>
        <v/>
      </c>
      <c r="J125" s="78" t="str">
        <f t="shared" si="6"/>
        <v/>
      </c>
      <c r="K125" s="78" t="str">
        <f t="shared" si="7"/>
        <v/>
      </c>
      <c r="L125" s="105"/>
    </row>
    <row r="126" spans="1:12" x14ac:dyDescent="0.25">
      <c r="A126" s="105"/>
      <c r="B126" s="105"/>
      <c r="C126" s="105"/>
      <c r="D126" s="105"/>
      <c r="E126" s="73">
        <v>125</v>
      </c>
      <c r="F126" s="56" t="str">
        <f>IF('EXIST IP'!C126="","",IF('EXIST IP'!C126&lt;528,'EXIST IP'!C126,""))</f>
        <v/>
      </c>
      <c r="G126" s="60" t="str">
        <f t="shared" si="4"/>
        <v/>
      </c>
      <c r="H126" s="60" t="str">
        <f>IF(B126="","",'EXIST IP'!B126-anchor)</f>
        <v/>
      </c>
      <c r="I126" s="60" t="str">
        <f t="shared" si="5"/>
        <v/>
      </c>
      <c r="J126" s="78" t="str">
        <f t="shared" si="6"/>
        <v/>
      </c>
      <c r="K126" s="78" t="str">
        <f t="shared" si="7"/>
        <v/>
      </c>
      <c r="L126" s="105"/>
    </row>
    <row r="127" spans="1:12" x14ac:dyDescent="0.25">
      <c r="A127" s="105"/>
      <c r="B127" s="105"/>
      <c r="C127" s="105"/>
      <c r="D127" s="105"/>
      <c r="E127" s="73">
        <v>126</v>
      </c>
      <c r="F127" s="56" t="str">
        <f>IF('EXIST IP'!C127="","",IF('EXIST IP'!C127&lt;528,'EXIST IP'!C127,""))</f>
        <v/>
      </c>
      <c r="G127" s="60" t="str">
        <f t="shared" si="4"/>
        <v/>
      </c>
      <c r="H127" s="60" t="str">
        <f>IF(B127="","",'EXIST IP'!B127-anchor)</f>
        <v/>
      </c>
      <c r="I127" s="60" t="str">
        <f t="shared" si="5"/>
        <v/>
      </c>
      <c r="J127" s="78" t="str">
        <f t="shared" si="6"/>
        <v/>
      </c>
      <c r="K127" s="78" t="str">
        <f t="shared" si="7"/>
        <v/>
      </c>
      <c r="L127" s="105"/>
    </row>
    <row r="128" spans="1:12" x14ac:dyDescent="0.25">
      <c r="A128" s="105"/>
      <c r="B128" s="105"/>
      <c r="C128" s="105"/>
      <c r="D128" s="105"/>
      <c r="E128" s="73">
        <v>127</v>
      </c>
      <c r="F128" s="56" t="str">
        <f>IF('EXIST IP'!C128="","",IF('EXIST IP'!C128&lt;528,'EXIST IP'!C128,""))</f>
        <v/>
      </c>
      <c r="G128" s="60" t="str">
        <f t="shared" si="4"/>
        <v/>
      </c>
      <c r="H128" s="60" t="str">
        <f>IF(B128="","",'EXIST IP'!B128-anchor)</f>
        <v/>
      </c>
      <c r="I128" s="60" t="str">
        <f t="shared" si="5"/>
        <v/>
      </c>
      <c r="J128" s="78" t="str">
        <f t="shared" si="6"/>
        <v/>
      </c>
      <c r="K128" s="78" t="str">
        <f t="shared" si="7"/>
        <v/>
      </c>
      <c r="L128" s="105"/>
    </row>
    <row r="129" spans="1:12" x14ac:dyDescent="0.25">
      <c r="A129" s="105"/>
      <c r="B129" s="105"/>
      <c r="C129" s="105"/>
      <c r="D129" s="105"/>
      <c r="E129" s="73">
        <v>128</v>
      </c>
      <c r="F129" s="56" t="str">
        <f>IF('EXIST IP'!C129="","",IF('EXIST IP'!C129&lt;528,'EXIST IP'!C129,""))</f>
        <v/>
      </c>
      <c r="G129" s="60" t="str">
        <f t="shared" si="4"/>
        <v/>
      </c>
      <c r="H129" s="60" t="str">
        <f>IF(B129="","",'EXIST IP'!B129-anchor)</f>
        <v/>
      </c>
      <c r="I129" s="60" t="str">
        <f t="shared" si="5"/>
        <v/>
      </c>
      <c r="J129" s="78" t="str">
        <f t="shared" si="6"/>
        <v/>
      </c>
      <c r="K129" s="78" t="str">
        <f t="shared" si="7"/>
        <v/>
      </c>
      <c r="L129" s="105"/>
    </row>
    <row r="130" spans="1:12" x14ac:dyDescent="0.25">
      <c r="A130" s="105"/>
      <c r="B130" s="105"/>
      <c r="C130" s="105"/>
      <c r="D130" s="105"/>
      <c r="E130" s="73">
        <v>129</v>
      </c>
      <c r="F130" s="56" t="str">
        <f>IF('EXIST IP'!C130="","",IF('EXIST IP'!C130&lt;528,'EXIST IP'!C130,""))</f>
        <v/>
      </c>
      <c r="G130" s="60" t="str">
        <f t="shared" ref="G130:G193" si="8">IF(B130="","",B130-anchor)</f>
        <v/>
      </c>
      <c r="H130" s="60" t="str">
        <f>IF(B130="","",'EXIST IP'!B130-anchor)</f>
        <v/>
      </c>
      <c r="I130" s="60" t="str">
        <f t="shared" ref="I130:I193" si="9">IF(B130="","",ABS(G130-H130))</f>
        <v/>
      </c>
      <c r="J130" s="78" t="str">
        <f t="shared" si="6"/>
        <v/>
      </c>
      <c r="K130" s="78" t="str">
        <f t="shared" si="7"/>
        <v/>
      </c>
      <c r="L130" s="105"/>
    </row>
    <row r="131" spans="1:12" x14ac:dyDescent="0.25">
      <c r="A131" s="105"/>
      <c r="B131" s="105"/>
      <c r="C131" s="105"/>
      <c r="D131" s="105"/>
      <c r="E131" s="73">
        <v>130</v>
      </c>
      <c r="F131" s="56" t="str">
        <f>IF('EXIST IP'!C131="","",IF('EXIST IP'!C131&lt;528,'EXIST IP'!C131,""))</f>
        <v/>
      </c>
      <c r="G131" s="60" t="str">
        <f t="shared" si="8"/>
        <v/>
      </c>
      <c r="H131" s="60" t="str">
        <f>IF(B131="","",'EXIST IP'!B131-anchor)</f>
        <v/>
      </c>
      <c r="I131" s="60" t="str">
        <f t="shared" si="9"/>
        <v/>
      </c>
      <c r="J131" s="78" t="str">
        <f t="shared" ref="J131:J194" si="10">IF(B131="","",IF(H131&lt;5280,20,IF(H131&gt;13200,50,ROUND(20+30*(H131-5280)/(13200-5280),0))))</f>
        <v/>
      </c>
      <c r="K131" s="78" t="str">
        <f t="shared" ref="K131:K194" si="11">IF(AND(I131="",J131=""),"",IF(I131&gt;J131,"this segment misaligned",""))</f>
        <v/>
      </c>
      <c r="L131" s="105"/>
    </row>
    <row r="132" spans="1:12" x14ac:dyDescent="0.25">
      <c r="A132" s="105"/>
      <c r="B132" s="105"/>
      <c r="C132" s="105"/>
      <c r="D132" s="105"/>
      <c r="E132" s="73">
        <v>131</v>
      </c>
      <c r="F132" s="56" t="str">
        <f>IF('EXIST IP'!C132="","",IF('EXIST IP'!C132&lt;528,'EXIST IP'!C132,""))</f>
        <v/>
      </c>
      <c r="G132" s="60" t="str">
        <f t="shared" si="8"/>
        <v/>
      </c>
      <c r="H132" s="60" t="str">
        <f>IF(B132="","",'EXIST IP'!B132-anchor)</f>
        <v/>
      </c>
      <c r="I132" s="60" t="str">
        <f t="shared" si="9"/>
        <v/>
      </c>
      <c r="J132" s="78" t="str">
        <f t="shared" si="10"/>
        <v/>
      </c>
      <c r="K132" s="78" t="str">
        <f t="shared" si="11"/>
        <v/>
      </c>
      <c r="L132" s="105"/>
    </row>
    <row r="133" spans="1:12" x14ac:dyDescent="0.25">
      <c r="A133" s="105"/>
      <c r="B133" s="105"/>
      <c r="C133" s="105"/>
      <c r="D133" s="105"/>
      <c r="E133" s="73">
        <v>132</v>
      </c>
      <c r="F133" s="56" t="str">
        <f>IF('EXIST IP'!C133="","",IF('EXIST IP'!C133&lt;528,'EXIST IP'!C133,""))</f>
        <v/>
      </c>
      <c r="G133" s="60" t="str">
        <f t="shared" si="8"/>
        <v/>
      </c>
      <c r="H133" s="60" t="str">
        <f>IF(B133="","",'EXIST IP'!B133-anchor)</f>
        <v/>
      </c>
      <c r="I133" s="60" t="str">
        <f t="shared" si="9"/>
        <v/>
      </c>
      <c r="J133" s="78" t="str">
        <f t="shared" si="10"/>
        <v/>
      </c>
      <c r="K133" s="78" t="str">
        <f t="shared" si="11"/>
        <v/>
      </c>
      <c r="L133" s="105"/>
    </row>
    <row r="134" spans="1:12" x14ac:dyDescent="0.25">
      <c r="A134" s="105"/>
      <c r="B134" s="105"/>
      <c r="C134" s="105"/>
      <c r="D134" s="105"/>
      <c r="E134" s="73">
        <v>133</v>
      </c>
      <c r="F134" s="56" t="str">
        <f>IF('EXIST IP'!C134="","",IF('EXIST IP'!C134&lt;528,'EXIST IP'!C134,""))</f>
        <v/>
      </c>
      <c r="G134" s="60" t="str">
        <f t="shared" si="8"/>
        <v/>
      </c>
      <c r="H134" s="60" t="str">
        <f>IF(B134="","",'EXIST IP'!B134-anchor)</f>
        <v/>
      </c>
      <c r="I134" s="60" t="str">
        <f t="shared" si="9"/>
        <v/>
      </c>
      <c r="J134" s="78" t="str">
        <f t="shared" si="10"/>
        <v/>
      </c>
      <c r="K134" s="78" t="str">
        <f t="shared" si="11"/>
        <v/>
      </c>
      <c r="L134" s="105"/>
    </row>
    <row r="135" spans="1:12" x14ac:dyDescent="0.25">
      <c r="A135" s="105"/>
      <c r="B135" s="105"/>
      <c r="C135" s="105"/>
      <c r="D135" s="105"/>
      <c r="E135" s="73">
        <v>134</v>
      </c>
      <c r="F135" s="56" t="str">
        <f>IF('EXIST IP'!C135="","",IF('EXIST IP'!C135&lt;528,'EXIST IP'!C135,""))</f>
        <v/>
      </c>
      <c r="G135" s="60" t="str">
        <f t="shared" si="8"/>
        <v/>
      </c>
      <c r="H135" s="60" t="str">
        <f>IF(B135="","",'EXIST IP'!B135-anchor)</f>
        <v/>
      </c>
      <c r="I135" s="60" t="str">
        <f t="shared" si="9"/>
        <v/>
      </c>
      <c r="J135" s="78" t="str">
        <f t="shared" si="10"/>
        <v/>
      </c>
      <c r="K135" s="78" t="str">
        <f t="shared" si="11"/>
        <v/>
      </c>
      <c r="L135" s="105"/>
    </row>
    <row r="136" spans="1:12" x14ac:dyDescent="0.25">
      <c r="A136" s="105"/>
      <c r="B136" s="105"/>
      <c r="C136" s="105"/>
      <c r="D136" s="105"/>
      <c r="E136" s="73">
        <v>135</v>
      </c>
      <c r="F136" s="56" t="str">
        <f>IF('EXIST IP'!C136="","",IF('EXIST IP'!C136&lt;528,'EXIST IP'!C136,""))</f>
        <v/>
      </c>
      <c r="G136" s="60" t="str">
        <f t="shared" si="8"/>
        <v/>
      </c>
      <c r="H136" s="60" t="str">
        <f>IF(B136="","",'EXIST IP'!B136-anchor)</f>
        <v/>
      </c>
      <c r="I136" s="60" t="str">
        <f t="shared" si="9"/>
        <v/>
      </c>
      <c r="J136" s="78" t="str">
        <f t="shared" si="10"/>
        <v/>
      </c>
      <c r="K136" s="78" t="str">
        <f t="shared" si="11"/>
        <v/>
      </c>
      <c r="L136" s="105"/>
    </row>
    <row r="137" spans="1:12" x14ac:dyDescent="0.25">
      <c r="A137" s="105"/>
      <c r="B137" s="105"/>
      <c r="C137" s="105"/>
      <c r="D137" s="105"/>
      <c r="E137" s="73">
        <v>136</v>
      </c>
      <c r="F137" s="56" t="str">
        <f>IF('EXIST IP'!C137="","",IF('EXIST IP'!C137&lt;528,'EXIST IP'!C137,""))</f>
        <v/>
      </c>
      <c r="G137" s="60" t="str">
        <f t="shared" si="8"/>
        <v/>
      </c>
      <c r="H137" s="60" t="str">
        <f>IF(B137="","",'EXIST IP'!B137-anchor)</f>
        <v/>
      </c>
      <c r="I137" s="60" t="str">
        <f t="shared" si="9"/>
        <v/>
      </c>
      <c r="J137" s="78" t="str">
        <f t="shared" si="10"/>
        <v/>
      </c>
      <c r="K137" s="78" t="str">
        <f t="shared" si="11"/>
        <v/>
      </c>
      <c r="L137" s="105"/>
    </row>
    <row r="138" spans="1:12" x14ac:dyDescent="0.25">
      <c r="A138" s="105"/>
      <c r="B138" s="105"/>
      <c r="C138" s="105"/>
      <c r="D138" s="105"/>
      <c r="E138" s="73">
        <v>137</v>
      </c>
      <c r="F138" s="56" t="str">
        <f>IF('EXIST IP'!C138="","",IF('EXIST IP'!C138&lt;528,'EXIST IP'!C138,""))</f>
        <v/>
      </c>
      <c r="G138" s="60" t="str">
        <f t="shared" si="8"/>
        <v/>
      </c>
      <c r="H138" s="60" t="str">
        <f>IF(B138="","",'EXIST IP'!B138-anchor)</f>
        <v/>
      </c>
      <c r="I138" s="60" t="str">
        <f t="shared" si="9"/>
        <v/>
      </c>
      <c r="J138" s="78" t="str">
        <f t="shared" si="10"/>
        <v/>
      </c>
      <c r="K138" s="78" t="str">
        <f t="shared" si="11"/>
        <v/>
      </c>
      <c r="L138" s="105"/>
    </row>
    <row r="139" spans="1:12" x14ac:dyDescent="0.25">
      <c r="A139" s="105"/>
      <c r="B139" s="105"/>
      <c r="C139" s="105"/>
      <c r="D139" s="105"/>
      <c r="E139" s="73">
        <v>138</v>
      </c>
      <c r="F139" s="56" t="str">
        <f>IF('EXIST IP'!C139="","",IF('EXIST IP'!C139&lt;528,'EXIST IP'!C139,""))</f>
        <v/>
      </c>
      <c r="G139" s="60" t="str">
        <f t="shared" si="8"/>
        <v/>
      </c>
      <c r="H139" s="60" t="str">
        <f>IF(B139="","",'EXIST IP'!B139-anchor)</f>
        <v/>
      </c>
      <c r="I139" s="60" t="str">
        <f t="shared" si="9"/>
        <v/>
      </c>
      <c r="J139" s="78" t="str">
        <f t="shared" si="10"/>
        <v/>
      </c>
      <c r="K139" s="78" t="str">
        <f t="shared" si="11"/>
        <v/>
      </c>
      <c r="L139" s="105"/>
    </row>
    <row r="140" spans="1:12" x14ac:dyDescent="0.25">
      <c r="A140" s="105"/>
      <c r="B140" s="105"/>
      <c r="C140" s="105"/>
      <c r="D140" s="105"/>
      <c r="E140" s="73">
        <v>139</v>
      </c>
      <c r="F140" s="56" t="str">
        <f>IF('EXIST IP'!C140="","",IF('EXIST IP'!C140&lt;528,'EXIST IP'!C140,""))</f>
        <v/>
      </c>
      <c r="G140" s="60" t="str">
        <f t="shared" si="8"/>
        <v/>
      </c>
      <c r="H140" s="60" t="str">
        <f>IF(B140="","",'EXIST IP'!B140-anchor)</f>
        <v/>
      </c>
      <c r="I140" s="60" t="str">
        <f t="shared" si="9"/>
        <v/>
      </c>
      <c r="J140" s="78" t="str">
        <f t="shared" si="10"/>
        <v/>
      </c>
      <c r="K140" s="78" t="str">
        <f t="shared" si="11"/>
        <v/>
      </c>
      <c r="L140" s="105"/>
    </row>
    <row r="141" spans="1:12" x14ac:dyDescent="0.25">
      <c r="A141" s="105"/>
      <c r="B141" s="105"/>
      <c r="C141" s="105"/>
      <c r="D141" s="105"/>
      <c r="E141" s="73">
        <v>140</v>
      </c>
      <c r="F141" s="56" t="str">
        <f>IF('EXIST IP'!C141="","",IF('EXIST IP'!C141&lt;528,'EXIST IP'!C141,""))</f>
        <v/>
      </c>
      <c r="G141" s="60" t="str">
        <f t="shared" si="8"/>
        <v/>
      </c>
      <c r="H141" s="60" t="str">
        <f>IF(B141="","",'EXIST IP'!B141-anchor)</f>
        <v/>
      </c>
      <c r="I141" s="60" t="str">
        <f t="shared" si="9"/>
        <v/>
      </c>
      <c r="J141" s="78" t="str">
        <f t="shared" si="10"/>
        <v/>
      </c>
      <c r="K141" s="78" t="str">
        <f t="shared" si="11"/>
        <v/>
      </c>
      <c r="L141" s="105"/>
    </row>
    <row r="142" spans="1:12" x14ac:dyDescent="0.25">
      <c r="A142" s="105"/>
      <c r="B142" s="105"/>
      <c r="C142" s="105"/>
      <c r="D142" s="105"/>
      <c r="E142" s="73">
        <v>141</v>
      </c>
      <c r="F142" s="56" t="str">
        <f>IF('EXIST IP'!C142="","",IF('EXIST IP'!C142&lt;528,'EXIST IP'!C142,""))</f>
        <v/>
      </c>
      <c r="G142" s="60" t="str">
        <f t="shared" si="8"/>
        <v/>
      </c>
      <c r="H142" s="60" t="str">
        <f>IF(B142="","",'EXIST IP'!B142-anchor)</f>
        <v/>
      </c>
      <c r="I142" s="60" t="str">
        <f t="shared" si="9"/>
        <v/>
      </c>
      <c r="J142" s="78" t="str">
        <f t="shared" si="10"/>
        <v/>
      </c>
      <c r="K142" s="78" t="str">
        <f t="shared" si="11"/>
        <v/>
      </c>
      <c r="L142" s="105"/>
    </row>
    <row r="143" spans="1:12" x14ac:dyDescent="0.25">
      <c r="A143" s="105"/>
      <c r="B143" s="105"/>
      <c r="C143" s="105"/>
      <c r="D143" s="105"/>
      <c r="E143" s="73">
        <v>142</v>
      </c>
      <c r="F143" s="56" t="str">
        <f>IF('EXIST IP'!C143="","",IF('EXIST IP'!C143&lt;528,'EXIST IP'!C143,""))</f>
        <v/>
      </c>
      <c r="G143" s="60" t="str">
        <f t="shared" si="8"/>
        <v/>
      </c>
      <c r="H143" s="60" t="str">
        <f>IF(B143="","",'EXIST IP'!B143-anchor)</f>
        <v/>
      </c>
      <c r="I143" s="60" t="str">
        <f t="shared" si="9"/>
        <v/>
      </c>
      <c r="J143" s="78" t="str">
        <f t="shared" si="10"/>
        <v/>
      </c>
      <c r="K143" s="78" t="str">
        <f t="shared" si="11"/>
        <v/>
      </c>
      <c r="L143" s="105"/>
    </row>
    <row r="144" spans="1:12" x14ac:dyDescent="0.25">
      <c r="A144" s="105"/>
      <c r="B144" s="105"/>
      <c r="C144" s="105"/>
      <c r="D144" s="105"/>
      <c r="E144" s="73">
        <v>143</v>
      </c>
      <c r="F144" s="56" t="str">
        <f>IF('EXIST IP'!C144="","",IF('EXIST IP'!C144&lt;528,'EXIST IP'!C144,""))</f>
        <v/>
      </c>
      <c r="G144" s="60" t="str">
        <f t="shared" si="8"/>
        <v/>
      </c>
      <c r="H144" s="60" t="str">
        <f>IF(B144="","",'EXIST IP'!B144-anchor)</f>
        <v/>
      </c>
      <c r="I144" s="60" t="str">
        <f t="shared" si="9"/>
        <v/>
      </c>
      <c r="J144" s="78" t="str">
        <f t="shared" si="10"/>
        <v/>
      </c>
      <c r="K144" s="78" t="str">
        <f t="shared" si="11"/>
        <v/>
      </c>
      <c r="L144" s="105"/>
    </row>
    <row r="145" spans="1:12" x14ac:dyDescent="0.25">
      <c r="A145" s="105"/>
      <c r="B145" s="105"/>
      <c r="C145" s="105"/>
      <c r="D145" s="105"/>
      <c r="E145" s="73">
        <v>144</v>
      </c>
      <c r="F145" s="56" t="str">
        <f>IF('EXIST IP'!C145="","",IF('EXIST IP'!C145&lt;528,'EXIST IP'!C145,""))</f>
        <v/>
      </c>
      <c r="G145" s="60" t="str">
        <f t="shared" si="8"/>
        <v/>
      </c>
      <c r="H145" s="60" t="str">
        <f>IF(B145="","",'EXIST IP'!B145-anchor)</f>
        <v/>
      </c>
      <c r="I145" s="60" t="str">
        <f t="shared" si="9"/>
        <v/>
      </c>
      <c r="J145" s="78" t="str">
        <f t="shared" si="10"/>
        <v/>
      </c>
      <c r="K145" s="78" t="str">
        <f t="shared" si="11"/>
        <v/>
      </c>
      <c r="L145" s="105"/>
    </row>
    <row r="146" spans="1:12" x14ac:dyDescent="0.25">
      <c r="A146" s="105"/>
      <c r="B146" s="105"/>
      <c r="C146" s="105"/>
      <c r="D146" s="105"/>
      <c r="E146" s="73">
        <v>145</v>
      </c>
      <c r="F146" s="56" t="str">
        <f>IF('EXIST IP'!C146="","",IF('EXIST IP'!C146&lt;528,'EXIST IP'!C146,""))</f>
        <v/>
      </c>
      <c r="G146" s="60" t="str">
        <f t="shared" si="8"/>
        <v/>
      </c>
      <c r="H146" s="60" t="str">
        <f>IF(B146="","",'EXIST IP'!B146-anchor)</f>
        <v/>
      </c>
      <c r="I146" s="60" t="str">
        <f t="shared" si="9"/>
        <v/>
      </c>
      <c r="J146" s="78" t="str">
        <f t="shared" si="10"/>
        <v/>
      </c>
      <c r="K146" s="78" t="str">
        <f t="shared" si="11"/>
        <v/>
      </c>
      <c r="L146" s="105"/>
    </row>
    <row r="147" spans="1:12" x14ac:dyDescent="0.25">
      <c r="A147" s="105"/>
      <c r="B147" s="105"/>
      <c r="C147" s="105"/>
      <c r="D147" s="105"/>
      <c r="E147" s="73">
        <v>146</v>
      </c>
      <c r="F147" s="56" t="str">
        <f>IF('EXIST IP'!C147="","",IF('EXIST IP'!C147&lt;528,'EXIST IP'!C147,""))</f>
        <v/>
      </c>
      <c r="G147" s="60" t="str">
        <f t="shared" si="8"/>
        <v/>
      </c>
      <c r="H147" s="60" t="str">
        <f>IF(B147="","",'EXIST IP'!B147-anchor)</f>
        <v/>
      </c>
      <c r="I147" s="60" t="str">
        <f t="shared" si="9"/>
        <v/>
      </c>
      <c r="J147" s="78" t="str">
        <f t="shared" si="10"/>
        <v/>
      </c>
      <c r="K147" s="78" t="str">
        <f t="shared" si="11"/>
        <v/>
      </c>
      <c r="L147" s="105"/>
    </row>
    <row r="148" spans="1:12" x14ac:dyDescent="0.25">
      <c r="A148" s="105"/>
      <c r="B148" s="105"/>
      <c r="C148" s="105"/>
      <c r="D148" s="105"/>
      <c r="E148" s="73">
        <v>147</v>
      </c>
      <c r="F148" s="56" t="str">
        <f>IF('EXIST IP'!C148="","",IF('EXIST IP'!C148&lt;528,'EXIST IP'!C148,""))</f>
        <v/>
      </c>
      <c r="G148" s="60" t="str">
        <f t="shared" si="8"/>
        <v/>
      </c>
      <c r="H148" s="60" t="str">
        <f>IF(B148="","",'EXIST IP'!B148-anchor)</f>
        <v/>
      </c>
      <c r="I148" s="60" t="str">
        <f t="shared" si="9"/>
        <v/>
      </c>
      <c r="J148" s="78" t="str">
        <f t="shared" si="10"/>
        <v/>
      </c>
      <c r="K148" s="78" t="str">
        <f t="shared" si="11"/>
        <v/>
      </c>
      <c r="L148" s="105"/>
    </row>
    <row r="149" spans="1:12" x14ac:dyDescent="0.25">
      <c r="A149" s="105"/>
      <c r="B149" s="105"/>
      <c r="C149" s="105"/>
      <c r="D149" s="105"/>
      <c r="E149" s="73">
        <v>148</v>
      </c>
      <c r="F149" s="56" t="str">
        <f>IF('EXIST IP'!C149="","",IF('EXIST IP'!C149&lt;528,'EXIST IP'!C149,""))</f>
        <v/>
      </c>
      <c r="G149" s="60" t="str">
        <f t="shared" si="8"/>
        <v/>
      </c>
      <c r="H149" s="60" t="str">
        <f>IF(B149="","",'EXIST IP'!B149-anchor)</f>
        <v/>
      </c>
      <c r="I149" s="60" t="str">
        <f t="shared" si="9"/>
        <v/>
      </c>
      <c r="J149" s="78" t="str">
        <f t="shared" si="10"/>
        <v/>
      </c>
      <c r="K149" s="78" t="str">
        <f t="shared" si="11"/>
        <v/>
      </c>
      <c r="L149" s="105"/>
    </row>
    <row r="150" spans="1:12" x14ac:dyDescent="0.25">
      <c r="A150" s="105"/>
      <c r="B150" s="105"/>
      <c r="C150" s="105"/>
      <c r="D150" s="105"/>
      <c r="E150" s="73">
        <v>149</v>
      </c>
      <c r="F150" s="56" t="str">
        <f>IF('EXIST IP'!C150="","",IF('EXIST IP'!C150&lt;528,'EXIST IP'!C150,""))</f>
        <v/>
      </c>
      <c r="G150" s="60" t="str">
        <f t="shared" si="8"/>
        <v/>
      </c>
      <c r="H150" s="60" t="str">
        <f>IF(B150="","",'EXIST IP'!B150-anchor)</f>
        <v/>
      </c>
      <c r="I150" s="60" t="str">
        <f t="shared" si="9"/>
        <v/>
      </c>
      <c r="J150" s="78" t="str">
        <f t="shared" si="10"/>
        <v/>
      </c>
      <c r="K150" s="78" t="str">
        <f t="shared" si="11"/>
        <v/>
      </c>
      <c r="L150" s="105"/>
    </row>
    <row r="151" spans="1:12" x14ac:dyDescent="0.25">
      <c r="A151" s="105"/>
      <c r="B151" s="105"/>
      <c r="C151" s="105"/>
      <c r="D151" s="105"/>
      <c r="E151" s="73">
        <v>150</v>
      </c>
      <c r="F151" s="56" t="str">
        <f>IF('EXIST IP'!C151="","",IF('EXIST IP'!C151&lt;528,'EXIST IP'!C151,""))</f>
        <v/>
      </c>
      <c r="G151" s="60" t="str">
        <f t="shared" si="8"/>
        <v/>
      </c>
      <c r="H151" s="60" t="str">
        <f>IF(B151="","",'EXIST IP'!B151-anchor)</f>
        <v/>
      </c>
      <c r="I151" s="60" t="str">
        <f t="shared" si="9"/>
        <v/>
      </c>
      <c r="J151" s="78" t="str">
        <f t="shared" si="10"/>
        <v/>
      </c>
      <c r="K151" s="78" t="str">
        <f t="shared" si="11"/>
        <v/>
      </c>
      <c r="L151" s="105"/>
    </row>
    <row r="152" spans="1:12" x14ac:dyDescent="0.25">
      <c r="A152" s="105"/>
      <c r="B152" s="105"/>
      <c r="C152" s="105"/>
      <c r="D152" s="105"/>
      <c r="E152" s="73">
        <v>151</v>
      </c>
      <c r="F152" s="56" t="str">
        <f>IF('EXIST IP'!C152="","",IF('EXIST IP'!C152&lt;528,'EXIST IP'!C152,""))</f>
        <v/>
      </c>
      <c r="G152" s="60" t="str">
        <f t="shared" si="8"/>
        <v/>
      </c>
      <c r="H152" s="60" t="str">
        <f>IF(B152="","",'EXIST IP'!B152-anchor)</f>
        <v/>
      </c>
      <c r="I152" s="60" t="str">
        <f t="shared" si="9"/>
        <v/>
      </c>
      <c r="J152" s="78" t="str">
        <f t="shared" si="10"/>
        <v/>
      </c>
      <c r="K152" s="78" t="str">
        <f t="shared" si="11"/>
        <v/>
      </c>
      <c r="L152" s="105"/>
    </row>
    <row r="153" spans="1:12" x14ac:dyDescent="0.25">
      <c r="A153" s="105"/>
      <c r="B153" s="105"/>
      <c r="C153" s="105"/>
      <c r="D153" s="105"/>
      <c r="E153" s="73">
        <v>152</v>
      </c>
      <c r="F153" s="56" t="str">
        <f>IF('EXIST IP'!C153="","",IF('EXIST IP'!C153&lt;528,'EXIST IP'!C153,""))</f>
        <v/>
      </c>
      <c r="G153" s="60" t="str">
        <f t="shared" si="8"/>
        <v/>
      </c>
      <c r="H153" s="60" t="str">
        <f>IF(B153="","",'EXIST IP'!B153-anchor)</f>
        <v/>
      </c>
      <c r="I153" s="60" t="str">
        <f t="shared" si="9"/>
        <v/>
      </c>
      <c r="J153" s="78" t="str">
        <f t="shared" si="10"/>
        <v/>
      </c>
      <c r="K153" s="78" t="str">
        <f t="shared" si="11"/>
        <v/>
      </c>
      <c r="L153" s="105"/>
    </row>
    <row r="154" spans="1:12" x14ac:dyDescent="0.25">
      <c r="A154" s="105"/>
      <c r="B154" s="105"/>
      <c r="C154" s="105"/>
      <c r="D154" s="105"/>
      <c r="E154" s="73">
        <v>153</v>
      </c>
      <c r="F154" s="56" t="str">
        <f>IF('EXIST IP'!C154="","",IF('EXIST IP'!C154&lt;528,'EXIST IP'!C154,""))</f>
        <v/>
      </c>
      <c r="G154" s="60" t="str">
        <f t="shared" si="8"/>
        <v/>
      </c>
      <c r="H154" s="60" t="str">
        <f>IF(B154="","",'EXIST IP'!B154-anchor)</f>
        <v/>
      </c>
      <c r="I154" s="60" t="str">
        <f t="shared" si="9"/>
        <v/>
      </c>
      <c r="J154" s="78" t="str">
        <f t="shared" si="10"/>
        <v/>
      </c>
      <c r="K154" s="78" t="str">
        <f t="shared" si="11"/>
        <v/>
      </c>
      <c r="L154" s="105"/>
    </row>
    <row r="155" spans="1:12" x14ac:dyDescent="0.25">
      <c r="A155" s="105"/>
      <c r="B155" s="105"/>
      <c r="C155" s="105"/>
      <c r="D155" s="105"/>
      <c r="E155" s="73">
        <v>154</v>
      </c>
      <c r="F155" s="56" t="str">
        <f>IF('EXIST IP'!C155="","",IF('EXIST IP'!C155&lt;528,'EXIST IP'!C155,""))</f>
        <v/>
      </c>
      <c r="G155" s="60" t="str">
        <f t="shared" si="8"/>
        <v/>
      </c>
      <c r="H155" s="60" t="str">
        <f>IF(B155="","",'EXIST IP'!B155-anchor)</f>
        <v/>
      </c>
      <c r="I155" s="60" t="str">
        <f t="shared" si="9"/>
        <v/>
      </c>
      <c r="J155" s="78" t="str">
        <f t="shared" si="10"/>
        <v/>
      </c>
      <c r="K155" s="78" t="str">
        <f t="shared" si="11"/>
        <v/>
      </c>
      <c r="L155" s="105"/>
    </row>
    <row r="156" spans="1:12" x14ac:dyDescent="0.25">
      <c r="A156" s="105"/>
      <c r="B156" s="105"/>
      <c r="C156" s="105"/>
      <c r="D156" s="105"/>
      <c r="E156" s="73">
        <v>155</v>
      </c>
      <c r="F156" s="56" t="str">
        <f>IF('EXIST IP'!C156="","",IF('EXIST IP'!C156&lt;528,'EXIST IP'!C156,""))</f>
        <v/>
      </c>
      <c r="G156" s="60" t="str">
        <f t="shared" si="8"/>
        <v/>
      </c>
      <c r="H156" s="60" t="str">
        <f>IF(B156="","",'EXIST IP'!B156-anchor)</f>
        <v/>
      </c>
      <c r="I156" s="60" t="str">
        <f t="shared" si="9"/>
        <v/>
      </c>
      <c r="J156" s="78" t="str">
        <f t="shared" si="10"/>
        <v/>
      </c>
      <c r="K156" s="78" t="str">
        <f t="shared" si="11"/>
        <v/>
      </c>
      <c r="L156" s="105"/>
    </row>
    <row r="157" spans="1:12" x14ac:dyDescent="0.25">
      <c r="A157" s="105"/>
      <c r="B157" s="105"/>
      <c r="C157" s="105"/>
      <c r="D157" s="105"/>
      <c r="E157" s="73">
        <v>156</v>
      </c>
      <c r="F157" s="56" t="str">
        <f>IF('EXIST IP'!C157="","",IF('EXIST IP'!C157&lt;528,'EXIST IP'!C157,""))</f>
        <v/>
      </c>
      <c r="G157" s="60" t="str">
        <f t="shared" si="8"/>
        <v/>
      </c>
      <c r="H157" s="60" t="str">
        <f>IF(B157="","",'EXIST IP'!B157-anchor)</f>
        <v/>
      </c>
      <c r="I157" s="60" t="str">
        <f t="shared" si="9"/>
        <v/>
      </c>
      <c r="J157" s="78" t="str">
        <f t="shared" si="10"/>
        <v/>
      </c>
      <c r="K157" s="78" t="str">
        <f t="shared" si="11"/>
        <v/>
      </c>
      <c r="L157" s="105"/>
    </row>
    <row r="158" spans="1:12" x14ac:dyDescent="0.25">
      <c r="A158" s="105"/>
      <c r="B158" s="105"/>
      <c r="C158" s="105"/>
      <c r="D158" s="105"/>
      <c r="E158" s="73">
        <v>157</v>
      </c>
      <c r="F158" s="56" t="str">
        <f>IF('EXIST IP'!C158="","",IF('EXIST IP'!C158&lt;528,'EXIST IP'!C158,""))</f>
        <v/>
      </c>
      <c r="G158" s="60" t="str">
        <f t="shared" si="8"/>
        <v/>
      </c>
      <c r="H158" s="60" t="str">
        <f>IF(B158="","",'EXIST IP'!B158-anchor)</f>
        <v/>
      </c>
      <c r="I158" s="60" t="str">
        <f t="shared" si="9"/>
        <v/>
      </c>
      <c r="J158" s="78" t="str">
        <f t="shared" si="10"/>
        <v/>
      </c>
      <c r="K158" s="78" t="str">
        <f t="shared" si="11"/>
        <v/>
      </c>
      <c r="L158" s="105"/>
    </row>
    <row r="159" spans="1:12" x14ac:dyDescent="0.25">
      <c r="A159" s="105"/>
      <c r="B159" s="105"/>
      <c r="C159" s="105"/>
      <c r="D159" s="105"/>
      <c r="E159" s="73">
        <v>158</v>
      </c>
      <c r="F159" s="56" t="str">
        <f>IF('EXIST IP'!C159="","",IF('EXIST IP'!C159&lt;528,'EXIST IP'!C159,""))</f>
        <v/>
      </c>
      <c r="G159" s="60" t="str">
        <f t="shared" si="8"/>
        <v/>
      </c>
      <c r="H159" s="60" t="str">
        <f>IF(B159="","",'EXIST IP'!B159-anchor)</f>
        <v/>
      </c>
      <c r="I159" s="60" t="str">
        <f t="shared" si="9"/>
        <v/>
      </c>
      <c r="J159" s="78" t="str">
        <f t="shared" si="10"/>
        <v/>
      </c>
      <c r="K159" s="78" t="str">
        <f t="shared" si="11"/>
        <v/>
      </c>
      <c r="L159" s="105"/>
    </row>
    <row r="160" spans="1:12" x14ac:dyDescent="0.25">
      <c r="A160" s="105"/>
      <c r="B160" s="105"/>
      <c r="C160" s="105"/>
      <c r="D160" s="105"/>
      <c r="E160" s="73">
        <v>159</v>
      </c>
      <c r="F160" s="56" t="str">
        <f>IF('EXIST IP'!C160="","",IF('EXIST IP'!C160&lt;528,'EXIST IP'!C160,""))</f>
        <v/>
      </c>
      <c r="G160" s="60" t="str">
        <f t="shared" si="8"/>
        <v/>
      </c>
      <c r="H160" s="60" t="str">
        <f>IF(B160="","",'EXIST IP'!B160-anchor)</f>
        <v/>
      </c>
      <c r="I160" s="60" t="str">
        <f t="shared" si="9"/>
        <v/>
      </c>
      <c r="J160" s="78" t="str">
        <f t="shared" si="10"/>
        <v/>
      </c>
      <c r="K160" s="78" t="str">
        <f t="shared" si="11"/>
        <v/>
      </c>
      <c r="L160" s="105"/>
    </row>
    <row r="161" spans="1:12" x14ac:dyDescent="0.25">
      <c r="A161" s="105"/>
      <c r="B161" s="105"/>
      <c r="C161" s="105"/>
      <c r="D161" s="105"/>
      <c r="E161" s="73">
        <v>160</v>
      </c>
      <c r="F161" s="56" t="str">
        <f>IF('EXIST IP'!C161="","",IF('EXIST IP'!C161&lt;528,'EXIST IP'!C161,""))</f>
        <v/>
      </c>
      <c r="G161" s="60" t="str">
        <f t="shared" si="8"/>
        <v/>
      </c>
      <c r="H161" s="60" t="str">
        <f>IF(B161="","",'EXIST IP'!B161-anchor)</f>
        <v/>
      </c>
      <c r="I161" s="60" t="str">
        <f t="shared" si="9"/>
        <v/>
      </c>
      <c r="J161" s="78" t="str">
        <f t="shared" si="10"/>
        <v/>
      </c>
      <c r="K161" s="78" t="str">
        <f t="shared" si="11"/>
        <v/>
      </c>
      <c r="L161" s="105"/>
    </row>
    <row r="162" spans="1:12" x14ac:dyDescent="0.25">
      <c r="A162" s="105"/>
      <c r="B162" s="105"/>
      <c r="C162" s="105"/>
      <c r="D162" s="105"/>
      <c r="E162" s="73">
        <v>161</v>
      </c>
      <c r="F162" s="56" t="str">
        <f>IF('EXIST IP'!C162="","",IF('EXIST IP'!C162&lt;528,'EXIST IP'!C162,""))</f>
        <v/>
      </c>
      <c r="G162" s="60" t="str">
        <f t="shared" si="8"/>
        <v/>
      </c>
      <c r="H162" s="60" t="str">
        <f>IF(B162="","",'EXIST IP'!B162-anchor)</f>
        <v/>
      </c>
      <c r="I162" s="60" t="str">
        <f t="shared" si="9"/>
        <v/>
      </c>
      <c r="J162" s="78" t="str">
        <f t="shared" si="10"/>
        <v/>
      </c>
      <c r="K162" s="78" t="str">
        <f t="shared" si="11"/>
        <v/>
      </c>
      <c r="L162" s="105"/>
    </row>
    <row r="163" spans="1:12" x14ac:dyDescent="0.25">
      <c r="A163" s="105"/>
      <c r="B163" s="105"/>
      <c r="C163" s="105"/>
      <c r="D163" s="105"/>
      <c r="E163" s="73">
        <v>162</v>
      </c>
      <c r="F163" s="56" t="str">
        <f>IF('EXIST IP'!C163="","",IF('EXIST IP'!C163&lt;528,'EXIST IP'!C163,""))</f>
        <v/>
      </c>
      <c r="G163" s="60" t="str">
        <f t="shared" si="8"/>
        <v/>
      </c>
      <c r="H163" s="60" t="str">
        <f>IF(B163="","",'EXIST IP'!B163-anchor)</f>
        <v/>
      </c>
      <c r="I163" s="60" t="str">
        <f t="shared" si="9"/>
        <v/>
      </c>
      <c r="J163" s="78" t="str">
        <f t="shared" si="10"/>
        <v/>
      </c>
      <c r="K163" s="78" t="str">
        <f t="shared" si="11"/>
        <v/>
      </c>
      <c r="L163" s="105"/>
    </row>
    <row r="164" spans="1:12" x14ac:dyDescent="0.25">
      <c r="A164" s="105"/>
      <c r="B164" s="105"/>
      <c r="C164" s="105"/>
      <c r="D164" s="105"/>
      <c r="E164" s="73">
        <v>163</v>
      </c>
      <c r="F164" s="56" t="str">
        <f>IF('EXIST IP'!C164="","",IF('EXIST IP'!C164&lt;528,'EXIST IP'!C164,""))</f>
        <v/>
      </c>
      <c r="G164" s="60" t="str">
        <f t="shared" si="8"/>
        <v/>
      </c>
      <c r="H164" s="60" t="str">
        <f>IF(B164="","",'EXIST IP'!B164-anchor)</f>
        <v/>
      </c>
      <c r="I164" s="60" t="str">
        <f t="shared" si="9"/>
        <v/>
      </c>
      <c r="J164" s="78" t="str">
        <f t="shared" si="10"/>
        <v/>
      </c>
      <c r="K164" s="78" t="str">
        <f t="shared" si="11"/>
        <v/>
      </c>
      <c r="L164" s="105"/>
    </row>
    <row r="165" spans="1:12" x14ac:dyDescent="0.25">
      <c r="A165" s="105"/>
      <c r="B165" s="105"/>
      <c r="C165" s="105"/>
      <c r="D165" s="105"/>
      <c r="E165" s="73">
        <v>164</v>
      </c>
      <c r="F165" s="56" t="str">
        <f>IF('EXIST IP'!C165="","",IF('EXIST IP'!C165&lt;528,'EXIST IP'!C165,""))</f>
        <v/>
      </c>
      <c r="G165" s="60" t="str">
        <f t="shared" si="8"/>
        <v/>
      </c>
      <c r="H165" s="60" t="str">
        <f>IF(B165="","",'EXIST IP'!B165-anchor)</f>
        <v/>
      </c>
      <c r="I165" s="60" t="str">
        <f t="shared" si="9"/>
        <v/>
      </c>
      <c r="J165" s="78" t="str">
        <f t="shared" si="10"/>
        <v/>
      </c>
      <c r="K165" s="78" t="str">
        <f t="shared" si="11"/>
        <v/>
      </c>
      <c r="L165" s="105"/>
    </row>
    <row r="166" spans="1:12" x14ac:dyDescent="0.25">
      <c r="A166" s="105"/>
      <c r="B166" s="105"/>
      <c r="C166" s="105"/>
      <c r="D166" s="105"/>
      <c r="E166" s="73">
        <v>165</v>
      </c>
      <c r="F166" s="56" t="str">
        <f>IF('EXIST IP'!C166="","",IF('EXIST IP'!C166&lt;528,'EXIST IP'!C166,""))</f>
        <v/>
      </c>
      <c r="G166" s="60" t="str">
        <f t="shared" si="8"/>
        <v/>
      </c>
      <c r="H166" s="60" t="str">
        <f>IF(B166="","",'EXIST IP'!B166-anchor)</f>
        <v/>
      </c>
      <c r="I166" s="60" t="str">
        <f t="shared" si="9"/>
        <v/>
      </c>
      <c r="J166" s="78" t="str">
        <f t="shared" si="10"/>
        <v/>
      </c>
      <c r="K166" s="78" t="str">
        <f t="shared" si="11"/>
        <v/>
      </c>
      <c r="L166" s="105"/>
    </row>
    <row r="167" spans="1:12" x14ac:dyDescent="0.25">
      <c r="A167" s="105"/>
      <c r="B167" s="105"/>
      <c r="C167" s="105"/>
      <c r="D167" s="105"/>
      <c r="E167" s="73">
        <v>166</v>
      </c>
      <c r="F167" s="56" t="str">
        <f>IF('EXIST IP'!C167="","",IF('EXIST IP'!C167&lt;528,'EXIST IP'!C167,""))</f>
        <v/>
      </c>
      <c r="G167" s="60" t="str">
        <f t="shared" si="8"/>
        <v/>
      </c>
      <c r="H167" s="60" t="str">
        <f>IF(B167="","",'EXIST IP'!B167-anchor)</f>
        <v/>
      </c>
      <c r="I167" s="60" t="str">
        <f t="shared" si="9"/>
        <v/>
      </c>
      <c r="J167" s="78" t="str">
        <f t="shared" si="10"/>
        <v/>
      </c>
      <c r="K167" s="78" t="str">
        <f t="shared" si="11"/>
        <v/>
      </c>
      <c r="L167" s="105"/>
    </row>
    <row r="168" spans="1:12" x14ac:dyDescent="0.25">
      <c r="A168" s="105"/>
      <c r="B168" s="105"/>
      <c r="C168" s="105"/>
      <c r="D168" s="105"/>
      <c r="E168" s="73">
        <v>167</v>
      </c>
      <c r="F168" s="56" t="str">
        <f>IF('EXIST IP'!C168="","",IF('EXIST IP'!C168&lt;528,'EXIST IP'!C168,""))</f>
        <v/>
      </c>
      <c r="G168" s="60" t="str">
        <f t="shared" si="8"/>
        <v/>
      </c>
      <c r="H168" s="60" t="str">
        <f>IF(B168="","",'EXIST IP'!B168-anchor)</f>
        <v/>
      </c>
      <c r="I168" s="60" t="str">
        <f t="shared" si="9"/>
        <v/>
      </c>
      <c r="J168" s="78" t="str">
        <f t="shared" si="10"/>
        <v/>
      </c>
      <c r="K168" s="78" t="str">
        <f t="shared" si="11"/>
        <v/>
      </c>
      <c r="L168" s="105"/>
    </row>
    <row r="169" spans="1:12" x14ac:dyDescent="0.25">
      <c r="A169" s="105"/>
      <c r="B169" s="105"/>
      <c r="C169" s="105"/>
      <c r="D169" s="105"/>
      <c r="E169" s="73">
        <v>168</v>
      </c>
      <c r="F169" s="56" t="str">
        <f>IF('EXIST IP'!C169="","",IF('EXIST IP'!C169&lt;528,'EXIST IP'!C169,""))</f>
        <v/>
      </c>
      <c r="G169" s="60" t="str">
        <f t="shared" si="8"/>
        <v/>
      </c>
      <c r="H169" s="60" t="str">
        <f>IF(B169="","",'EXIST IP'!B169-anchor)</f>
        <v/>
      </c>
      <c r="I169" s="60" t="str">
        <f t="shared" si="9"/>
        <v/>
      </c>
      <c r="J169" s="78" t="str">
        <f t="shared" si="10"/>
        <v/>
      </c>
      <c r="K169" s="78" t="str">
        <f t="shared" si="11"/>
        <v/>
      </c>
      <c r="L169" s="105"/>
    </row>
    <row r="170" spans="1:12" x14ac:dyDescent="0.25">
      <c r="A170" s="105"/>
      <c r="B170" s="105"/>
      <c r="C170" s="105"/>
      <c r="D170" s="105"/>
      <c r="E170" s="73">
        <v>169</v>
      </c>
      <c r="F170" s="56" t="str">
        <f>IF('EXIST IP'!C170="","",IF('EXIST IP'!C170&lt;528,'EXIST IP'!C170,""))</f>
        <v/>
      </c>
      <c r="G170" s="60" t="str">
        <f t="shared" si="8"/>
        <v/>
      </c>
      <c r="H170" s="60" t="str">
        <f>IF(B170="","",'EXIST IP'!B170-anchor)</f>
        <v/>
      </c>
      <c r="I170" s="60" t="str">
        <f t="shared" si="9"/>
        <v/>
      </c>
      <c r="J170" s="78" t="str">
        <f t="shared" si="10"/>
        <v/>
      </c>
      <c r="K170" s="78" t="str">
        <f t="shared" si="11"/>
        <v/>
      </c>
      <c r="L170" s="105"/>
    </row>
    <row r="171" spans="1:12" x14ac:dyDescent="0.25">
      <c r="A171" s="105"/>
      <c r="B171" s="105"/>
      <c r="C171" s="105"/>
      <c r="D171" s="105"/>
      <c r="E171" s="73">
        <v>170</v>
      </c>
      <c r="F171" s="56" t="str">
        <f>IF('EXIST IP'!C171="","",IF('EXIST IP'!C171&lt;528,'EXIST IP'!C171,""))</f>
        <v/>
      </c>
      <c r="G171" s="60" t="str">
        <f t="shared" si="8"/>
        <v/>
      </c>
      <c r="H171" s="60" t="str">
        <f>IF(B171="","",'EXIST IP'!B171-anchor)</f>
        <v/>
      </c>
      <c r="I171" s="60" t="str">
        <f t="shared" si="9"/>
        <v/>
      </c>
      <c r="J171" s="78" t="str">
        <f t="shared" si="10"/>
        <v/>
      </c>
      <c r="K171" s="78" t="str">
        <f t="shared" si="11"/>
        <v/>
      </c>
      <c r="L171" s="105"/>
    </row>
    <row r="172" spans="1:12" x14ac:dyDescent="0.25">
      <c r="A172" s="105"/>
      <c r="B172" s="105"/>
      <c r="C172" s="105"/>
      <c r="D172" s="105"/>
      <c r="E172" s="73">
        <v>171</v>
      </c>
      <c r="F172" s="56" t="str">
        <f>IF('EXIST IP'!C172="","",IF('EXIST IP'!C172&lt;528,'EXIST IP'!C172,""))</f>
        <v/>
      </c>
      <c r="G172" s="60" t="str">
        <f t="shared" si="8"/>
        <v/>
      </c>
      <c r="H172" s="60" t="str">
        <f>IF(B172="","",'EXIST IP'!B172-anchor)</f>
        <v/>
      </c>
      <c r="I172" s="60" t="str">
        <f t="shared" si="9"/>
        <v/>
      </c>
      <c r="J172" s="78" t="str">
        <f t="shared" si="10"/>
        <v/>
      </c>
      <c r="K172" s="78" t="str">
        <f t="shared" si="11"/>
        <v/>
      </c>
      <c r="L172" s="105"/>
    </row>
    <row r="173" spans="1:12" x14ac:dyDescent="0.25">
      <c r="A173" s="105"/>
      <c r="B173" s="105"/>
      <c r="C173" s="105"/>
      <c r="D173" s="105"/>
      <c r="E173" s="73">
        <v>172</v>
      </c>
      <c r="F173" s="56" t="str">
        <f>IF('EXIST IP'!C173="","",IF('EXIST IP'!C173&lt;528,'EXIST IP'!C173,""))</f>
        <v/>
      </c>
      <c r="G173" s="60" t="str">
        <f t="shared" si="8"/>
        <v/>
      </c>
      <c r="H173" s="60" t="str">
        <f>IF(B173="","",'EXIST IP'!B173-anchor)</f>
        <v/>
      </c>
      <c r="I173" s="60" t="str">
        <f t="shared" si="9"/>
        <v/>
      </c>
      <c r="J173" s="78" t="str">
        <f t="shared" si="10"/>
        <v/>
      </c>
      <c r="K173" s="78" t="str">
        <f t="shared" si="11"/>
        <v/>
      </c>
      <c r="L173" s="105"/>
    </row>
    <row r="174" spans="1:12" x14ac:dyDescent="0.25">
      <c r="A174" s="105"/>
      <c r="B174" s="105"/>
      <c r="C174" s="105"/>
      <c r="D174" s="105"/>
      <c r="E174" s="73">
        <v>173</v>
      </c>
      <c r="F174" s="56" t="str">
        <f>IF('EXIST IP'!C174="","",IF('EXIST IP'!C174&lt;528,'EXIST IP'!C174,""))</f>
        <v/>
      </c>
      <c r="G174" s="60" t="str">
        <f t="shared" si="8"/>
        <v/>
      </c>
      <c r="H174" s="60" t="str">
        <f>IF(B174="","",'EXIST IP'!B174-anchor)</f>
        <v/>
      </c>
      <c r="I174" s="60" t="str">
        <f t="shared" si="9"/>
        <v/>
      </c>
      <c r="J174" s="78" t="str">
        <f t="shared" si="10"/>
        <v/>
      </c>
      <c r="K174" s="78" t="str">
        <f t="shared" si="11"/>
        <v/>
      </c>
      <c r="L174" s="105"/>
    </row>
    <row r="175" spans="1:12" x14ac:dyDescent="0.25">
      <c r="A175" s="105"/>
      <c r="B175" s="105"/>
      <c r="C175" s="105"/>
      <c r="D175" s="105"/>
      <c r="E175" s="73">
        <v>174</v>
      </c>
      <c r="F175" s="56" t="str">
        <f>IF('EXIST IP'!C175="","",IF('EXIST IP'!C175&lt;528,'EXIST IP'!C175,""))</f>
        <v/>
      </c>
      <c r="G175" s="60" t="str">
        <f t="shared" si="8"/>
        <v/>
      </c>
      <c r="H175" s="60" t="str">
        <f>IF(B175="","",'EXIST IP'!B175-anchor)</f>
        <v/>
      </c>
      <c r="I175" s="60" t="str">
        <f t="shared" si="9"/>
        <v/>
      </c>
      <c r="J175" s="78" t="str">
        <f t="shared" si="10"/>
        <v/>
      </c>
      <c r="K175" s="78" t="str">
        <f t="shared" si="11"/>
        <v/>
      </c>
      <c r="L175" s="105"/>
    </row>
    <row r="176" spans="1:12" x14ac:dyDescent="0.25">
      <c r="A176" s="105"/>
      <c r="B176" s="105"/>
      <c r="C176" s="105"/>
      <c r="D176" s="105"/>
      <c r="E176" s="73">
        <v>175</v>
      </c>
      <c r="F176" s="56" t="str">
        <f>IF('EXIST IP'!C176="","",IF('EXIST IP'!C176&lt;528,'EXIST IP'!C176,""))</f>
        <v/>
      </c>
      <c r="G176" s="60" t="str">
        <f t="shared" si="8"/>
        <v/>
      </c>
      <c r="H176" s="60" t="str">
        <f>IF(B176="","",'EXIST IP'!B176-anchor)</f>
        <v/>
      </c>
      <c r="I176" s="60" t="str">
        <f t="shared" si="9"/>
        <v/>
      </c>
      <c r="J176" s="78" t="str">
        <f t="shared" si="10"/>
        <v/>
      </c>
      <c r="K176" s="78" t="str">
        <f t="shared" si="11"/>
        <v/>
      </c>
      <c r="L176" s="105"/>
    </row>
    <row r="177" spans="1:12" x14ac:dyDescent="0.25">
      <c r="A177" s="105"/>
      <c r="B177" s="105"/>
      <c r="C177" s="105"/>
      <c r="D177" s="105"/>
      <c r="E177" s="73">
        <v>176</v>
      </c>
      <c r="F177" s="56" t="str">
        <f>IF('EXIST IP'!C177="","",IF('EXIST IP'!C177&lt;528,'EXIST IP'!C177,""))</f>
        <v/>
      </c>
      <c r="G177" s="60" t="str">
        <f t="shared" si="8"/>
        <v/>
      </c>
      <c r="H177" s="60" t="str">
        <f>IF(B177="","",'EXIST IP'!B177-anchor)</f>
        <v/>
      </c>
      <c r="I177" s="60" t="str">
        <f t="shared" si="9"/>
        <v/>
      </c>
      <c r="J177" s="78" t="str">
        <f t="shared" si="10"/>
        <v/>
      </c>
      <c r="K177" s="78" t="str">
        <f t="shared" si="11"/>
        <v/>
      </c>
      <c r="L177" s="105"/>
    </row>
    <row r="178" spans="1:12" x14ac:dyDescent="0.25">
      <c r="A178" s="105"/>
      <c r="B178" s="105"/>
      <c r="C178" s="105"/>
      <c r="D178" s="105"/>
      <c r="E178" s="73">
        <v>177</v>
      </c>
      <c r="F178" s="56" t="str">
        <f>IF('EXIST IP'!C178="","",IF('EXIST IP'!C178&lt;528,'EXIST IP'!C178,""))</f>
        <v/>
      </c>
      <c r="G178" s="60" t="str">
        <f t="shared" si="8"/>
        <v/>
      </c>
      <c r="H178" s="60" t="str">
        <f>IF(B178="","",'EXIST IP'!B178-anchor)</f>
        <v/>
      </c>
      <c r="I178" s="60" t="str">
        <f t="shared" si="9"/>
        <v/>
      </c>
      <c r="J178" s="78" t="str">
        <f t="shared" si="10"/>
        <v/>
      </c>
      <c r="K178" s="78" t="str">
        <f t="shared" si="11"/>
        <v/>
      </c>
      <c r="L178" s="105"/>
    </row>
    <row r="179" spans="1:12" x14ac:dyDescent="0.25">
      <c r="A179" s="105"/>
      <c r="B179" s="105"/>
      <c r="C179" s="105"/>
      <c r="D179" s="105"/>
      <c r="E179" s="73">
        <v>178</v>
      </c>
      <c r="F179" s="56" t="str">
        <f>IF('EXIST IP'!C179="","",IF('EXIST IP'!C179&lt;528,'EXIST IP'!C179,""))</f>
        <v/>
      </c>
      <c r="G179" s="60" t="str">
        <f t="shared" si="8"/>
        <v/>
      </c>
      <c r="H179" s="60" t="str">
        <f>IF(B179="","",'EXIST IP'!B179-anchor)</f>
        <v/>
      </c>
      <c r="I179" s="60" t="str">
        <f t="shared" si="9"/>
        <v/>
      </c>
      <c r="J179" s="78" t="str">
        <f t="shared" si="10"/>
        <v/>
      </c>
      <c r="K179" s="78" t="str">
        <f t="shared" si="11"/>
        <v/>
      </c>
      <c r="L179" s="105"/>
    </row>
    <row r="180" spans="1:12" x14ac:dyDescent="0.25">
      <c r="A180" s="105"/>
      <c r="B180" s="105"/>
      <c r="C180" s="105"/>
      <c r="D180" s="105"/>
      <c r="E180" s="73">
        <v>179</v>
      </c>
      <c r="F180" s="56" t="str">
        <f>IF('EXIST IP'!C180="","",IF('EXIST IP'!C180&lt;528,'EXIST IP'!C180,""))</f>
        <v/>
      </c>
      <c r="G180" s="60" t="str">
        <f t="shared" si="8"/>
        <v/>
      </c>
      <c r="H180" s="60" t="str">
        <f>IF(B180="","",'EXIST IP'!B180-anchor)</f>
        <v/>
      </c>
      <c r="I180" s="60" t="str">
        <f t="shared" si="9"/>
        <v/>
      </c>
      <c r="J180" s="78" t="str">
        <f t="shared" si="10"/>
        <v/>
      </c>
      <c r="K180" s="78" t="str">
        <f t="shared" si="11"/>
        <v/>
      </c>
      <c r="L180" s="105"/>
    </row>
    <row r="181" spans="1:12" x14ac:dyDescent="0.25">
      <c r="A181" s="105"/>
      <c r="B181" s="105"/>
      <c r="C181" s="105"/>
      <c r="D181" s="105"/>
      <c r="E181" s="73">
        <v>180</v>
      </c>
      <c r="F181" s="56" t="str">
        <f>IF('EXIST IP'!C181="","",IF('EXIST IP'!C181&lt;528,'EXIST IP'!C181,""))</f>
        <v/>
      </c>
      <c r="G181" s="60" t="str">
        <f t="shared" si="8"/>
        <v/>
      </c>
      <c r="H181" s="60" t="str">
        <f>IF(B181="","",'EXIST IP'!B181-anchor)</f>
        <v/>
      </c>
      <c r="I181" s="60" t="str">
        <f t="shared" si="9"/>
        <v/>
      </c>
      <c r="J181" s="78" t="str">
        <f t="shared" si="10"/>
        <v/>
      </c>
      <c r="K181" s="78" t="str">
        <f t="shared" si="11"/>
        <v/>
      </c>
      <c r="L181" s="105"/>
    </row>
    <row r="182" spans="1:12" x14ac:dyDescent="0.25">
      <c r="A182" s="105"/>
      <c r="B182" s="105"/>
      <c r="C182" s="105"/>
      <c r="D182" s="105"/>
      <c r="E182" s="73">
        <v>181</v>
      </c>
      <c r="F182" s="56" t="str">
        <f>IF('EXIST IP'!C182="","",IF('EXIST IP'!C182&lt;528,'EXIST IP'!C182,""))</f>
        <v/>
      </c>
      <c r="G182" s="60" t="str">
        <f t="shared" si="8"/>
        <v/>
      </c>
      <c r="H182" s="60" t="str">
        <f>IF(B182="","",'EXIST IP'!B182-anchor)</f>
        <v/>
      </c>
      <c r="I182" s="60" t="str">
        <f t="shared" si="9"/>
        <v/>
      </c>
      <c r="J182" s="78" t="str">
        <f t="shared" si="10"/>
        <v/>
      </c>
      <c r="K182" s="78" t="str">
        <f t="shared" si="11"/>
        <v/>
      </c>
      <c r="L182" s="105"/>
    </row>
    <row r="183" spans="1:12" x14ac:dyDescent="0.25">
      <c r="A183" s="105"/>
      <c r="B183" s="105"/>
      <c r="C183" s="105"/>
      <c r="D183" s="105"/>
      <c r="E183" s="73">
        <v>182</v>
      </c>
      <c r="F183" s="56" t="str">
        <f>IF('EXIST IP'!C183="","",IF('EXIST IP'!C183&lt;528,'EXIST IP'!C183,""))</f>
        <v/>
      </c>
      <c r="G183" s="60" t="str">
        <f t="shared" si="8"/>
        <v/>
      </c>
      <c r="H183" s="60" t="str">
        <f>IF(B183="","",'EXIST IP'!B183-anchor)</f>
        <v/>
      </c>
      <c r="I183" s="60" t="str">
        <f t="shared" si="9"/>
        <v/>
      </c>
      <c r="J183" s="78" t="str">
        <f t="shared" si="10"/>
        <v/>
      </c>
      <c r="K183" s="78" t="str">
        <f t="shared" si="11"/>
        <v/>
      </c>
      <c r="L183" s="105"/>
    </row>
    <row r="184" spans="1:12" x14ac:dyDescent="0.25">
      <c r="A184" s="105"/>
      <c r="B184" s="105"/>
      <c r="C184" s="105"/>
      <c r="D184" s="105"/>
      <c r="E184" s="73">
        <v>183</v>
      </c>
      <c r="F184" s="56" t="str">
        <f>IF('EXIST IP'!C184="","",IF('EXIST IP'!C184&lt;528,'EXIST IP'!C184,""))</f>
        <v/>
      </c>
      <c r="G184" s="60" t="str">
        <f t="shared" si="8"/>
        <v/>
      </c>
      <c r="H184" s="60" t="str">
        <f>IF(B184="","",'EXIST IP'!B184-anchor)</f>
        <v/>
      </c>
      <c r="I184" s="60" t="str">
        <f t="shared" si="9"/>
        <v/>
      </c>
      <c r="J184" s="78" t="str">
        <f t="shared" si="10"/>
        <v/>
      </c>
      <c r="K184" s="78" t="str">
        <f t="shared" si="11"/>
        <v/>
      </c>
      <c r="L184" s="105"/>
    </row>
    <row r="185" spans="1:12" x14ac:dyDescent="0.25">
      <c r="A185" s="105"/>
      <c r="B185" s="105"/>
      <c r="C185" s="105"/>
      <c r="D185" s="105"/>
      <c r="E185" s="73">
        <v>184</v>
      </c>
      <c r="F185" s="56" t="str">
        <f>IF('EXIST IP'!C185="","",IF('EXIST IP'!C185&lt;528,'EXIST IP'!C185,""))</f>
        <v/>
      </c>
      <c r="G185" s="60" t="str">
        <f t="shared" si="8"/>
        <v/>
      </c>
      <c r="H185" s="60" t="str">
        <f>IF(B185="","",'EXIST IP'!B185-anchor)</f>
        <v/>
      </c>
      <c r="I185" s="60" t="str">
        <f t="shared" si="9"/>
        <v/>
      </c>
      <c r="J185" s="78" t="str">
        <f t="shared" si="10"/>
        <v/>
      </c>
      <c r="K185" s="78" t="str">
        <f t="shared" si="11"/>
        <v/>
      </c>
      <c r="L185" s="105"/>
    </row>
    <row r="186" spans="1:12" x14ac:dyDescent="0.25">
      <c r="A186" s="105"/>
      <c r="B186" s="105"/>
      <c r="C186" s="105"/>
      <c r="D186" s="105"/>
      <c r="E186" s="73">
        <v>185</v>
      </c>
      <c r="F186" s="56" t="str">
        <f>IF('EXIST IP'!C186="","",IF('EXIST IP'!C186&lt;528,'EXIST IP'!C186,""))</f>
        <v/>
      </c>
      <c r="G186" s="60" t="str">
        <f t="shared" si="8"/>
        <v/>
      </c>
      <c r="H186" s="60" t="str">
        <f>IF(B186="","",'EXIST IP'!B186-anchor)</f>
        <v/>
      </c>
      <c r="I186" s="60" t="str">
        <f t="shared" si="9"/>
        <v/>
      </c>
      <c r="J186" s="78" t="str">
        <f t="shared" si="10"/>
        <v/>
      </c>
      <c r="K186" s="78" t="str">
        <f t="shared" si="11"/>
        <v/>
      </c>
      <c r="L186" s="105"/>
    </row>
    <row r="187" spans="1:12" x14ac:dyDescent="0.25">
      <c r="A187" s="105"/>
      <c r="B187" s="105"/>
      <c r="C187" s="105"/>
      <c r="D187" s="105"/>
      <c r="E187" s="73">
        <v>186</v>
      </c>
      <c r="F187" s="56" t="str">
        <f>IF('EXIST IP'!C187="","",IF('EXIST IP'!C187&lt;528,'EXIST IP'!C187,""))</f>
        <v/>
      </c>
      <c r="G187" s="60" t="str">
        <f t="shared" si="8"/>
        <v/>
      </c>
      <c r="H187" s="60" t="str">
        <f>IF(B187="","",'EXIST IP'!B187-anchor)</f>
        <v/>
      </c>
      <c r="I187" s="60" t="str">
        <f t="shared" si="9"/>
        <v/>
      </c>
      <c r="J187" s="78" t="str">
        <f t="shared" si="10"/>
        <v/>
      </c>
      <c r="K187" s="78" t="str">
        <f t="shared" si="11"/>
        <v/>
      </c>
      <c r="L187" s="105"/>
    </row>
    <row r="188" spans="1:12" x14ac:dyDescent="0.25">
      <c r="A188" s="105"/>
      <c r="B188" s="105"/>
      <c r="C188" s="105"/>
      <c r="D188" s="105"/>
      <c r="E188" s="73">
        <v>187</v>
      </c>
      <c r="F188" s="56" t="str">
        <f>IF('EXIST IP'!C188="","",IF('EXIST IP'!C188&lt;528,'EXIST IP'!C188,""))</f>
        <v/>
      </c>
      <c r="G188" s="60" t="str">
        <f t="shared" si="8"/>
        <v/>
      </c>
      <c r="H188" s="60" t="str">
        <f>IF(B188="","",'EXIST IP'!B188-anchor)</f>
        <v/>
      </c>
      <c r="I188" s="60" t="str">
        <f t="shared" si="9"/>
        <v/>
      </c>
      <c r="J188" s="78" t="str">
        <f t="shared" si="10"/>
        <v/>
      </c>
      <c r="K188" s="78" t="str">
        <f t="shared" si="11"/>
        <v/>
      </c>
      <c r="L188" s="105"/>
    </row>
    <row r="189" spans="1:12" x14ac:dyDescent="0.25">
      <c r="A189" s="105"/>
      <c r="B189" s="105"/>
      <c r="C189" s="105"/>
      <c r="D189" s="105"/>
      <c r="E189" s="73">
        <v>188</v>
      </c>
      <c r="F189" s="56" t="str">
        <f>IF('EXIST IP'!C189="","",IF('EXIST IP'!C189&lt;528,'EXIST IP'!C189,""))</f>
        <v/>
      </c>
      <c r="G189" s="60" t="str">
        <f t="shared" si="8"/>
        <v/>
      </c>
      <c r="H189" s="60" t="str">
        <f>IF(B189="","",'EXIST IP'!B189-anchor)</f>
        <v/>
      </c>
      <c r="I189" s="60" t="str">
        <f t="shared" si="9"/>
        <v/>
      </c>
      <c r="J189" s="78" t="str">
        <f t="shared" si="10"/>
        <v/>
      </c>
      <c r="K189" s="78" t="str">
        <f t="shared" si="11"/>
        <v/>
      </c>
      <c r="L189" s="105"/>
    </row>
    <row r="190" spans="1:12" x14ac:dyDescent="0.25">
      <c r="A190" s="105"/>
      <c r="B190" s="105"/>
      <c r="C190" s="105"/>
      <c r="D190" s="105"/>
      <c r="E190" s="73">
        <v>189</v>
      </c>
      <c r="F190" s="56" t="str">
        <f>IF('EXIST IP'!C190="","",IF('EXIST IP'!C190&lt;528,'EXIST IP'!C190,""))</f>
        <v/>
      </c>
      <c r="G190" s="60" t="str">
        <f t="shared" si="8"/>
        <v/>
      </c>
      <c r="H190" s="60" t="str">
        <f>IF(B190="","",'EXIST IP'!B190-anchor)</f>
        <v/>
      </c>
      <c r="I190" s="60" t="str">
        <f t="shared" si="9"/>
        <v/>
      </c>
      <c r="J190" s="78" t="str">
        <f t="shared" si="10"/>
        <v/>
      </c>
      <c r="K190" s="78" t="str">
        <f t="shared" si="11"/>
        <v/>
      </c>
      <c r="L190" s="105"/>
    </row>
    <row r="191" spans="1:12" x14ac:dyDescent="0.25">
      <c r="A191" s="105"/>
      <c r="B191" s="105"/>
      <c r="C191" s="105"/>
      <c r="D191" s="105"/>
      <c r="E191" s="73">
        <v>190</v>
      </c>
      <c r="F191" s="56" t="str">
        <f>IF('EXIST IP'!C191="","",IF('EXIST IP'!C191&lt;528,'EXIST IP'!C191,""))</f>
        <v/>
      </c>
      <c r="G191" s="60" t="str">
        <f t="shared" si="8"/>
        <v/>
      </c>
      <c r="H191" s="60" t="str">
        <f>IF(B191="","",'EXIST IP'!B191-anchor)</f>
        <v/>
      </c>
      <c r="I191" s="60" t="str">
        <f t="shared" si="9"/>
        <v/>
      </c>
      <c r="J191" s="78" t="str">
        <f t="shared" si="10"/>
        <v/>
      </c>
      <c r="K191" s="78" t="str">
        <f t="shared" si="11"/>
        <v/>
      </c>
      <c r="L191" s="105"/>
    </row>
    <row r="192" spans="1:12" x14ac:dyDescent="0.25">
      <c r="A192" s="105"/>
      <c r="B192" s="105"/>
      <c r="C192" s="105"/>
      <c r="D192" s="105"/>
      <c r="E192" s="73">
        <v>191</v>
      </c>
      <c r="F192" s="56" t="str">
        <f>IF('EXIST IP'!C192="","",IF('EXIST IP'!C192&lt;528,'EXIST IP'!C192,""))</f>
        <v/>
      </c>
      <c r="G192" s="60" t="str">
        <f t="shared" si="8"/>
        <v/>
      </c>
      <c r="H192" s="60" t="str">
        <f>IF(B192="","",'EXIST IP'!B192-anchor)</f>
        <v/>
      </c>
      <c r="I192" s="60" t="str">
        <f t="shared" si="9"/>
        <v/>
      </c>
      <c r="J192" s="78" t="str">
        <f t="shared" si="10"/>
        <v/>
      </c>
      <c r="K192" s="78" t="str">
        <f t="shared" si="11"/>
        <v/>
      </c>
      <c r="L192" s="105"/>
    </row>
    <row r="193" spans="1:12" x14ac:dyDescent="0.25">
      <c r="A193" s="105"/>
      <c r="B193" s="105"/>
      <c r="C193" s="105"/>
      <c r="D193" s="105"/>
      <c r="E193" s="73">
        <v>192</v>
      </c>
      <c r="F193" s="56" t="str">
        <f>IF('EXIST IP'!C193="","",IF('EXIST IP'!C193&lt;528,'EXIST IP'!C193,""))</f>
        <v/>
      </c>
      <c r="G193" s="60" t="str">
        <f t="shared" si="8"/>
        <v/>
      </c>
      <c r="H193" s="60" t="str">
        <f>IF(B193="","",'EXIST IP'!B193-anchor)</f>
        <v/>
      </c>
      <c r="I193" s="60" t="str">
        <f t="shared" si="9"/>
        <v/>
      </c>
      <c r="J193" s="78" t="str">
        <f t="shared" si="10"/>
        <v/>
      </c>
      <c r="K193" s="78" t="str">
        <f t="shared" si="11"/>
        <v/>
      </c>
      <c r="L193" s="105"/>
    </row>
    <row r="194" spans="1:12" x14ac:dyDescent="0.25">
      <c r="A194" s="105"/>
      <c r="B194" s="105"/>
      <c r="C194" s="105"/>
      <c r="D194" s="105"/>
      <c r="E194" s="73">
        <v>193</v>
      </c>
      <c r="F194" s="56" t="str">
        <f>IF('EXIST IP'!C194="","",IF('EXIST IP'!C194&lt;528,'EXIST IP'!C194,""))</f>
        <v/>
      </c>
      <c r="G194" s="60" t="str">
        <f t="shared" ref="G194:G257" si="12">IF(B194="","",B194-anchor)</f>
        <v/>
      </c>
      <c r="H194" s="60" t="str">
        <f>IF(B194="","",'EXIST IP'!B194-anchor)</f>
        <v/>
      </c>
      <c r="I194" s="60" t="str">
        <f t="shared" ref="I194:I257" si="13">IF(B194="","",ABS(G194-H194))</f>
        <v/>
      </c>
      <c r="J194" s="78" t="str">
        <f t="shared" si="10"/>
        <v/>
      </c>
      <c r="K194" s="78" t="str">
        <f t="shared" si="11"/>
        <v/>
      </c>
      <c r="L194" s="105"/>
    </row>
    <row r="195" spans="1:12" x14ac:dyDescent="0.25">
      <c r="A195" s="105"/>
      <c r="B195" s="105"/>
      <c r="C195" s="105"/>
      <c r="D195" s="105"/>
      <c r="E195" s="73">
        <v>194</v>
      </c>
      <c r="F195" s="56" t="str">
        <f>IF('EXIST IP'!C195="","",IF('EXIST IP'!C195&lt;528,'EXIST IP'!C195,""))</f>
        <v/>
      </c>
      <c r="G195" s="60" t="str">
        <f t="shared" si="12"/>
        <v/>
      </c>
      <c r="H195" s="60" t="str">
        <f>IF(B195="","",'EXIST IP'!B195-anchor)</f>
        <v/>
      </c>
      <c r="I195" s="60" t="str">
        <f t="shared" si="13"/>
        <v/>
      </c>
      <c r="J195" s="78" t="str">
        <f t="shared" ref="J195:J258" si="14">IF(B195="","",IF(H195&lt;5280,20,IF(H195&gt;13200,50,ROUND(20+30*(H195-5280)/(13200-5280),0))))</f>
        <v/>
      </c>
      <c r="K195" s="78" t="str">
        <f t="shared" ref="K195:K258" si="15">IF(AND(I195="",J195=""),"",IF(I195&gt;J195,"this segment misaligned",""))</f>
        <v/>
      </c>
      <c r="L195" s="105"/>
    </row>
    <row r="196" spans="1:12" x14ac:dyDescent="0.25">
      <c r="A196" s="105"/>
      <c r="B196" s="105"/>
      <c r="C196" s="105"/>
      <c r="D196" s="105"/>
      <c r="E196" s="73">
        <v>195</v>
      </c>
      <c r="F196" s="56" t="str">
        <f>IF('EXIST IP'!C196="","",IF('EXIST IP'!C196&lt;528,'EXIST IP'!C196,""))</f>
        <v/>
      </c>
      <c r="G196" s="60" t="str">
        <f t="shared" si="12"/>
        <v/>
      </c>
      <c r="H196" s="60" t="str">
        <f>IF(B196="","",'EXIST IP'!B196-anchor)</f>
        <v/>
      </c>
      <c r="I196" s="60" t="str">
        <f t="shared" si="13"/>
        <v/>
      </c>
      <c r="J196" s="78" t="str">
        <f t="shared" si="14"/>
        <v/>
      </c>
      <c r="K196" s="78" t="str">
        <f t="shared" si="15"/>
        <v/>
      </c>
      <c r="L196" s="105"/>
    </row>
    <row r="197" spans="1:12" x14ac:dyDescent="0.25">
      <c r="A197" s="105"/>
      <c r="B197" s="105"/>
      <c r="C197" s="105"/>
      <c r="D197" s="105"/>
      <c r="E197" s="73">
        <v>196</v>
      </c>
      <c r="F197" s="56" t="str">
        <f>IF('EXIST IP'!C197="","",IF('EXIST IP'!C197&lt;528,'EXIST IP'!C197,""))</f>
        <v/>
      </c>
      <c r="G197" s="60" t="str">
        <f t="shared" si="12"/>
        <v/>
      </c>
      <c r="H197" s="60" t="str">
        <f>IF(B197="","",'EXIST IP'!B197-anchor)</f>
        <v/>
      </c>
      <c r="I197" s="60" t="str">
        <f t="shared" si="13"/>
        <v/>
      </c>
      <c r="J197" s="78" t="str">
        <f t="shared" si="14"/>
        <v/>
      </c>
      <c r="K197" s="78" t="str">
        <f t="shared" si="15"/>
        <v/>
      </c>
      <c r="L197" s="105"/>
    </row>
    <row r="198" spans="1:12" x14ac:dyDescent="0.25">
      <c r="A198" s="105"/>
      <c r="B198" s="105"/>
      <c r="C198" s="105"/>
      <c r="D198" s="105"/>
      <c r="E198" s="73">
        <v>197</v>
      </c>
      <c r="F198" s="56" t="str">
        <f>IF('EXIST IP'!C198="","",IF('EXIST IP'!C198&lt;528,'EXIST IP'!C198,""))</f>
        <v/>
      </c>
      <c r="G198" s="60" t="str">
        <f t="shared" si="12"/>
        <v/>
      </c>
      <c r="H198" s="60" t="str">
        <f>IF(B198="","",'EXIST IP'!B198-anchor)</f>
        <v/>
      </c>
      <c r="I198" s="60" t="str">
        <f t="shared" si="13"/>
        <v/>
      </c>
      <c r="J198" s="78" t="str">
        <f t="shared" si="14"/>
        <v/>
      </c>
      <c r="K198" s="78" t="str">
        <f t="shared" si="15"/>
        <v/>
      </c>
      <c r="L198" s="105"/>
    </row>
    <row r="199" spans="1:12" x14ac:dyDescent="0.25">
      <c r="A199" s="105"/>
      <c r="B199" s="105"/>
      <c r="C199" s="105"/>
      <c r="D199" s="105"/>
      <c r="E199" s="73">
        <v>198</v>
      </c>
      <c r="F199" s="56" t="str">
        <f>IF('EXIST IP'!C199="","",IF('EXIST IP'!C199&lt;528,'EXIST IP'!C199,""))</f>
        <v/>
      </c>
      <c r="G199" s="60" t="str">
        <f t="shared" si="12"/>
        <v/>
      </c>
      <c r="H199" s="60" t="str">
        <f>IF(B199="","",'EXIST IP'!B199-anchor)</f>
        <v/>
      </c>
      <c r="I199" s="60" t="str">
        <f t="shared" si="13"/>
        <v/>
      </c>
      <c r="J199" s="78" t="str">
        <f t="shared" si="14"/>
        <v/>
      </c>
      <c r="K199" s="78" t="str">
        <f t="shared" si="15"/>
        <v/>
      </c>
      <c r="L199" s="105"/>
    </row>
    <row r="200" spans="1:12" x14ac:dyDescent="0.25">
      <c r="A200" s="105"/>
      <c r="B200" s="105"/>
      <c r="C200" s="105"/>
      <c r="D200" s="105"/>
      <c r="E200" s="73">
        <v>199</v>
      </c>
      <c r="F200" s="56" t="str">
        <f>IF('EXIST IP'!C200="","",IF('EXIST IP'!C200&lt;528,'EXIST IP'!C200,""))</f>
        <v/>
      </c>
      <c r="G200" s="60" t="str">
        <f t="shared" si="12"/>
        <v/>
      </c>
      <c r="H200" s="60" t="str">
        <f>IF(B200="","",'EXIST IP'!B200-anchor)</f>
        <v/>
      </c>
      <c r="I200" s="60" t="str">
        <f t="shared" si="13"/>
        <v/>
      </c>
      <c r="J200" s="78" t="str">
        <f t="shared" si="14"/>
        <v/>
      </c>
      <c r="K200" s="78" t="str">
        <f t="shared" si="15"/>
        <v/>
      </c>
      <c r="L200" s="105"/>
    </row>
    <row r="201" spans="1:12" x14ac:dyDescent="0.25">
      <c r="A201" s="105"/>
      <c r="B201" s="105"/>
      <c r="C201" s="105"/>
      <c r="D201" s="105"/>
      <c r="E201" s="73">
        <v>200</v>
      </c>
      <c r="F201" s="56" t="str">
        <f>IF('EXIST IP'!C201="","",IF('EXIST IP'!C201&lt;528,'EXIST IP'!C201,""))</f>
        <v/>
      </c>
      <c r="G201" s="60" t="str">
        <f t="shared" si="12"/>
        <v/>
      </c>
      <c r="H201" s="60" t="str">
        <f>IF(B201="","",'EXIST IP'!B201-anchor)</f>
        <v/>
      </c>
      <c r="I201" s="60" t="str">
        <f t="shared" si="13"/>
        <v/>
      </c>
      <c r="J201" s="78" t="str">
        <f t="shared" si="14"/>
        <v/>
      </c>
      <c r="K201" s="78" t="str">
        <f t="shared" si="15"/>
        <v/>
      </c>
      <c r="L201" s="105"/>
    </row>
    <row r="202" spans="1:12" x14ac:dyDescent="0.25">
      <c r="A202" s="105"/>
      <c r="B202" s="105"/>
      <c r="C202" s="105"/>
      <c r="D202" s="105"/>
      <c r="E202" s="73">
        <v>201</v>
      </c>
      <c r="F202" s="56" t="str">
        <f>IF('EXIST IP'!C202="","",IF('EXIST IP'!C202&lt;528,'EXIST IP'!C202,""))</f>
        <v/>
      </c>
      <c r="G202" s="60" t="str">
        <f t="shared" si="12"/>
        <v/>
      </c>
      <c r="H202" s="60" t="str">
        <f>IF(B202="","",'EXIST IP'!B202-anchor)</f>
        <v/>
      </c>
      <c r="I202" s="60" t="str">
        <f t="shared" si="13"/>
        <v/>
      </c>
      <c r="J202" s="78" t="str">
        <f t="shared" si="14"/>
        <v/>
      </c>
      <c r="K202" s="78" t="str">
        <f t="shared" si="15"/>
        <v/>
      </c>
      <c r="L202" s="105"/>
    </row>
    <row r="203" spans="1:12" x14ac:dyDescent="0.25">
      <c r="A203" s="105"/>
      <c r="B203" s="105"/>
      <c r="C203" s="105"/>
      <c r="D203" s="105"/>
      <c r="E203" s="73">
        <v>202</v>
      </c>
      <c r="F203" s="56" t="str">
        <f>IF('EXIST IP'!C203="","",IF('EXIST IP'!C203&lt;528,'EXIST IP'!C203,""))</f>
        <v/>
      </c>
      <c r="G203" s="60" t="str">
        <f t="shared" si="12"/>
        <v/>
      </c>
      <c r="H203" s="60" t="str">
        <f>IF(B203="","",'EXIST IP'!B203-anchor)</f>
        <v/>
      </c>
      <c r="I203" s="60" t="str">
        <f t="shared" si="13"/>
        <v/>
      </c>
      <c r="J203" s="78" t="str">
        <f t="shared" si="14"/>
        <v/>
      </c>
      <c r="K203" s="78" t="str">
        <f t="shared" si="15"/>
        <v/>
      </c>
      <c r="L203" s="105"/>
    </row>
    <row r="204" spans="1:12" x14ac:dyDescent="0.25">
      <c r="A204" s="105"/>
      <c r="B204" s="105"/>
      <c r="C204" s="105"/>
      <c r="D204" s="105"/>
      <c r="E204" s="73">
        <v>203</v>
      </c>
      <c r="F204" s="56" t="str">
        <f>IF('EXIST IP'!C204="","",IF('EXIST IP'!C204&lt;528,'EXIST IP'!C204,""))</f>
        <v/>
      </c>
      <c r="G204" s="60" t="str">
        <f t="shared" si="12"/>
        <v/>
      </c>
      <c r="H204" s="60" t="str">
        <f>IF(B204="","",'EXIST IP'!B204-anchor)</f>
        <v/>
      </c>
      <c r="I204" s="60" t="str">
        <f t="shared" si="13"/>
        <v/>
      </c>
      <c r="J204" s="78" t="str">
        <f t="shared" si="14"/>
        <v/>
      </c>
      <c r="K204" s="78" t="str">
        <f t="shared" si="15"/>
        <v/>
      </c>
      <c r="L204" s="105"/>
    </row>
    <row r="205" spans="1:12" x14ac:dyDescent="0.25">
      <c r="A205" s="105"/>
      <c r="B205" s="105"/>
      <c r="C205" s="105"/>
      <c r="D205" s="105"/>
      <c r="E205" s="73">
        <v>204</v>
      </c>
      <c r="F205" s="56" t="str">
        <f>IF('EXIST IP'!C205="","",IF('EXIST IP'!C205&lt;528,'EXIST IP'!C205,""))</f>
        <v/>
      </c>
      <c r="G205" s="60" t="str">
        <f t="shared" si="12"/>
        <v/>
      </c>
      <c r="H205" s="60" t="str">
        <f>IF(B205="","",'EXIST IP'!B205-anchor)</f>
        <v/>
      </c>
      <c r="I205" s="60" t="str">
        <f t="shared" si="13"/>
        <v/>
      </c>
      <c r="J205" s="78" t="str">
        <f t="shared" si="14"/>
        <v/>
      </c>
      <c r="K205" s="78" t="str">
        <f t="shared" si="15"/>
        <v/>
      </c>
      <c r="L205" s="105"/>
    </row>
    <row r="206" spans="1:12" x14ac:dyDescent="0.25">
      <c r="A206" s="105"/>
      <c r="B206" s="105"/>
      <c r="C206" s="105"/>
      <c r="D206" s="105"/>
      <c r="E206" s="73">
        <v>205</v>
      </c>
      <c r="F206" s="56" t="str">
        <f>IF('EXIST IP'!C206="","",IF('EXIST IP'!C206&lt;528,'EXIST IP'!C206,""))</f>
        <v/>
      </c>
      <c r="G206" s="60" t="str">
        <f t="shared" si="12"/>
        <v/>
      </c>
      <c r="H206" s="60" t="str">
        <f>IF(B206="","",'EXIST IP'!B206-anchor)</f>
        <v/>
      </c>
      <c r="I206" s="60" t="str">
        <f t="shared" si="13"/>
        <v/>
      </c>
      <c r="J206" s="78" t="str">
        <f t="shared" si="14"/>
        <v/>
      </c>
      <c r="K206" s="78" t="str">
        <f t="shared" si="15"/>
        <v/>
      </c>
      <c r="L206" s="105"/>
    </row>
    <row r="207" spans="1:12" x14ac:dyDescent="0.25">
      <c r="A207" s="105"/>
      <c r="B207" s="105"/>
      <c r="C207" s="105"/>
      <c r="D207" s="105"/>
      <c r="E207" s="73">
        <v>206</v>
      </c>
      <c r="F207" s="56" t="str">
        <f>IF('EXIST IP'!C207="","",IF('EXIST IP'!C207&lt;528,'EXIST IP'!C207,""))</f>
        <v/>
      </c>
      <c r="G207" s="60" t="str">
        <f t="shared" si="12"/>
        <v/>
      </c>
      <c r="H207" s="60" t="str">
        <f>IF(B207="","",'EXIST IP'!B207-anchor)</f>
        <v/>
      </c>
      <c r="I207" s="60" t="str">
        <f t="shared" si="13"/>
        <v/>
      </c>
      <c r="J207" s="78" t="str">
        <f t="shared" si="14"/>
        <v/>
      </c>
      <c r="K207" s="78" t="str">
        <f t="shared" si="15"/>
        <v/>
      </c>
      <c r="L207" s="105"/>
    </row>
    <row r="208" spans="1:12" x14ac:dyDescent="0.25">
      <c r="A208" s="105"/>
      <c r="B208" s="105"/>
      <c r="C208" s="105"/>
      <c r="D208" s="105"/>
      <c r="E208" s="73">
        <v>207</v>
      </c>
      <c r="F208" s="56" t="str">
        <f>IF('EXIST IP'!C208="","",IF('EXIST IP'!C208&lt;528,'EXIST IP'!C208,""))</f>
        <v/>
      </c>
      <c r="G208" s="60" t="str">
        <f t="shared" si="12"/>
        <v/>
      </c>
      <c r="H208" s="60" t="str">
        <f>IF(B208="","",'EXIST IP'!B208-anchor)</f>
        <v/>
      </c>
      <c r="I208" s="60" t="str">
        <f t="shared" si="13"/>
        <v/>
      </c>
      <c r="J208" s="78" t="str">
        <f t="shared" si="14"/>
        <v/>
      </c>
      <c r="K208" s="78" t="str">
        <f t="shared" si="15"/>
        <v/>
      </c>
      <c r="L208" s="105"/>
    </row>
    <row r="209" spans="1:12" x14ac:dyDescent="0.25">
      <c r="A209" s="105"/>
      <c r="B209" s="105"/>
      <c r="C209" s="105"/>
      <c r="D209" s="105"/>
      <c r="E209" s="73">
        <v>208</v>
      </c>
      <c r="F209" s="56" t="str">
        <f>IF('EXIST IP'!C209="","",IF('EXIST IP'!C209&lt;528,'EXIST IP'!C209,""))</f>
        <v/>
      </c>
      <c r="G209" s="60" t="str">
        <f t="shared" si="12"/>
        <v/>
      </c>
      <c r="H209" s="60" t="str">
        <f>IF(B209="","",'EXIST IP'!B209-anchor)</f>
        <v/>
      </c>
      <c r="I209" s="60" t="str">
        <f t="shared" si="13"/>
        <v/>
      </c>
      <c r="J209" s="78" t="str">
        <f t="shared" si="14"/>
        <v/>
      </c>
      <c r="K209" s="78" t="str">
        <f t="shared" si="15"/>
        <v/>
      </c>
      <c r="L209" s="105"/>
    </row>
    <row r="210" spans="1:12" x14ac:dyDescent="0.25">
      <c r="A210" s="105"/>
      <c r="B210" s="105"/>
      <c r="C210" s="105"/>
      <c r="D210" s="105"/>
      <c r="E210" s="73">
        <v>209</v>
      </c>
      <c r="F210" s="56" t="str">
        <f>IF('EXIST IP'!C210="","",IF('EXIST IP'!C210&lt;528,'EXIST IP'!C210,""))</f>
        <v/>
      </c>
      <c r="G210" s="60" t="str">
        <f t="shared" si="12"/>
        <v/>
      </c>
      <c r="H210" s="60" t="str">
        <f>IF(B210="","",'EXIST IP'!B210-anchor)</f>
        <v/>
      </c>
      <c r="I210" s="60" t="str">
        <f t="shared" si="13"/>
        <v/>
      </c>
      <c r="J210" s="78" t="str">
        <f t="shared" si="14"/>
        <v/>
      </c>
      <c r="K210" s="78" t="str">
        <f t="shared" si="15"/>
        <v/>
      </c>
      <c r="L210" s="105"/>
    </row>
    <row r="211" spans="1:12" x14ac:dyDescent="0.25">
      <c r="A211" s="105"/>
      <c r="B211" s="105"/>
      <c r="C211" s="105"/>
      <c r="D211" s="105"/>
      <c r="E211" s="73">
        <v>210</v>
      </c>
      <c r="F211" s="56" t="str">
        <f>IF('EXIST IP'!C211="","",IF('EXIST IP'!C211&lt;528,'EXIST IP'!C211,""))</f>
        <v/>
      </c>
      <c r="G211" s="60" t="str">
        <f t="shared" si="12"/>
        <v/>
      </c>
      <c r="H211" s="60" t="str">
        <f>IF(B211="","",'EXIST IP'!B211-anchor)</f>
        <v/>
      </c>
      <c r="I211" s="60" t="str">
        <f t="shared" si="13"/>
        <v/>
      </c>
      <c r="J211" s="78" t="str">
        <f t="shared" si="14"/>
        <v/>
      </c>
      <c r="K211" s="78" t="str">
        <f t="shared" si="15"/>
        <v/>
      </c>
      <c r="L211" s="105"/>
    </row>
    <row r="212" spans="1:12" x14ac:dyDescent="0.25">
      <c r="A212" s="105"/>
      <c r="B212" s="105"/>
      <c r="C212" s="105"/>
      <c r="D212" s="105"/>
      <c r="E212" s="73">
        <v>211</v>
      </c>
      <c r="F212" s="56" t="str">
        <f>IF('EXIST IP'!C212="","",IF('EXIST IP'!C212&lt;528,'EXIST IP'!C212,""))</f>
        <v/>
      </c>
      <c r="G212" s="60" t="str">
        <f t="shared" si="12"/>
        <v/>
      </c>
      <c r="H212" s="60" t="str">
        <f>IF(B212="","",'EXIST IP'!B212-anchor)</f>
        <v/>
      </c>
      <c r="I212" s="60" t="str">
        <f t="shared" si="13"/>
        <v/>
      </c>
      <c r="J212" s="78" t="str">
        <f t="shared" si="14"/>
        <v/>
      </c>
      <c r="K212" s="78" t="str">
        <f t="shared" si="15"/>
        <v/>
      </c>
      <c r="L212" s="105"/>
    </row>
    <row r="213" spans="1:12" x14ac:dyDescent="0.25">
      <c r="A213" s="105"/>
      <c r="B213" s="105"/>
      <c r="C213" s="105"/>
      <c r="D213" s="105"/>
      <c r="E213" s="73">
        <v>212</v>
      </c>
      <c r="F213" s="56" t="str">
        <f>IF('EXIST IP'!C213="","",IF('EXIST IP'!C213&lt;528,'EXIST IP'!C213,""))</f>
        <v/>
      </c>
      <c r="G213" s="60" t="str">
        <f t="shared" si="12"/>
        <v/>
      </c>
      <c r="H213" s="60" t="str">
        <f>IF(B213="","",'EXIST IP'!B213-anchor)</f>
        <v/>
      </c>
      <c r="I213" s="60" t="str">
        <f t="shared" si="13"/>
        <v/>
      </c>
      <c r="J213" s="78" t="str">
        <f t="shared" si="14"/>
        <v/>
      </c>
      <c r="K213" s="78" t="str">
        <f t="shared" si="15"/>
        <v/>
      </c>
      <c r="L213" s="105"/>
    </row>
    <row r="214" spans="1:12" x14ac:dyDescent="0.25">
      <c r="A214" s="105"/>
      <c r="B214" s="105"/>
      <c r="C214" s="105"/>
      <c r="D214" s="105"/>
      <c r="E214" s="73">
        <v>213</v>
      </c>
      <c r="F214" s="56" t="str">
        <f>IF('EXIST IP'!C214="","",IF('EXIST IP'!C214&lt;528,'EXIST IP'!C214,""))</f>
        <v/>
      </c>
      <c r="G214" s="60" t="str">
        <f t="shared" si="12"/>
        <v/>
      </c>
      <c r="H214" s="60" t="str">
        <f>IF(B214="","",'EXIST IP'!B214-anchor)</f>
        <v/>
      </c>
      <c r="I214" s="60" t="str">
        <f t="shared" si="13"/>
        <v/>
      </c>
      <c r="J214" s="78" t="str">
        <f t="shared" si="14"/>
        <v/>
      </c>
      <c r="K214" s="78" t="str">
        <f t="shared" si="15"/>
        <v/>
      </c>
      <c r="L214" s="105"/>
    </row>
    <row r="215" spans="1:12" x14ac:dyDescent="0.25">
      <c r="A215" s="105"/>
      <c r="B215" s="105"/>
      <c r="C215" s="105"/>
      <c r="D215" s="105"/>
      <c r="E215" s="73">
        <v>214</v>
      </c>
      <c r="F215" s="56" t="str">
        <f>IF('EXIST IP'!C215="","",IF('EXIST IP'!C215&lt;528,'EXIST IP'!C215,""))</f>
        <v/>
      </c>
      <c r="G215" s="60" t="str">
        <f t="shared" si="12"/>
        <v/>
      </c>
      <c r="H215" s="60" t="str">
        <f>IF(B215="","",'EXIST IP'!B215-anchor)</f>
        <v/>
      </c>
      <c r="I215" s="60" t="str">
        <f t="shared" si="13"/>
        <v/>
      </c>
      <c r="J215" s="78" t="str">
        <f t="shared" si="14"/>
        <v/>
      </c>
      <c r="K215" s="78" t="str">
        <f t="shared" si="15"/>
        <v/>
      </c>
      <c r="L215" s="105"/>
    </row>
    <row r="216" spans="1:12" x14ac:dyDescent="0.25">
      <c r="A216" s="105"/>
      <c r="B216" s="105"/>
      <c r="C216" s="105"/>
      <c r="D216" s="105"/>
      <c r="E216" s="73">
        <v>215</v>
      </c>
      <c r="F216" s="56" t="str">
        <f>IF('EXIST IP'!C216="","",IF('EXIST IP'!C216&lt;528,'EXIST IP'!C216,""))</f>
        <v/>
      </c>
      <c r="G216" s="60" t="str">
        <f t="shared" si="12"/>
        <v/>
      </c>
      <c r="H216" s="60" t="str">
        <f>IF(B216="","",'EXIST IP'!B216-anchor)</f>
        <v/>
      </c>
      <c r="I216" s="60" t="str">
        <f t="shared" si="13"/>
        <v/>
      </c>
      <c r="J216" s="78" t="str">
        <f t="shared" si="14"/>
        <v/>
      </c>
      <c r="K216" s="78" t="str">
        <f t="shared" si="15"/>
        <v/>
      </c>
      <c r="L216" s="105"/>
    </row>
    <row r="217" spans="1:12" x14ac:dyDescent="0.25">
      <c r="A217" s="105"/>
      <c r="B217" s="105"/>
      <c r="C217" s="105"/>
      <c r="D217" s="105"/>
      <c r="E217" s="73">
        <v>216</v>
      </c>
      <c r="F217" s="56" t="str">
        <f>IF('EXIST IP'!C217="","",IF('EXIST IP'!C217&lt;528,'EXIST IP'!C217,""))</f>
        <v/>
      </c>
      <c r="G217" s="60" t="str">
        <f t="shared" si="12"/>
        <v/>
      </c>
      <c r="H217" s="60" t="str">
        <f>IF(B217="","",'EXIST IP'!B217-anchor)</f>
        <v/>
      </c>
      <c r="I217" s="60" t="str">
        <f t="shared" si="13"/>
        <v/>
      </c>
      <c r="J217" s="78" t="str">
        <f t="shared" si="14"/>
        <v/>
      </c>
      <c r="K217" s="78" t="str">
        <f t="shared" si="15"/>
        <v/>
      </c>
      <c r="L217" s="105"/>
    </row>
    <row r="218" spans="1:12" x14ac:dyDescent="0.25">
      <c r="A218" s="105"/>
      <c r="B218" s="105"/>
      <c r="C218" s="105"/>
      <c r="D218" s="105"/>
      <c r="E218" s="73">
        <v>217</v>
      </c>
      <c r="F218" s="56" t="str">
        <f>IF('EXIST IP'!C218="","",IF('EXIST IP'!C218&lt;528,'EXIST IP'!C218,""))</f>
        <v/>
      </c>
      <c r="G218" s="60" t="str">
        <f t="shared" si="12"/>
        <v/>
      </c>
      <c r="H218" s="60" t="str">
        <f>IF(B218="","",'EXIST IP'!B218-anchor)</f>
        <v/>
      </c>
      <c r="I218" s="60" t="str">
        <f t="shared" si="13"/>
        <v/>
      </c>
      <c r="J218" s="78" t="str">
        <f t="shared" si="14"/>
        <v/>
      </c>
      <c r="K218" s="78" t="str">
        <f t="shared" si="15"/>
        <v/>
      </c>
      <c r="L218" s="105"/>
    </row>
    <row r="219" spans="1:12" x14ac:dyDescent="0.25">
      <c r="A219" s="105"/>
      <c r="B219" s="105"/>
      <c r="C219" s="105"/>
      <c r="D219" s="105"/>
      <c r="E219" s="73">
        <v>218</v>
      </c>
      <c r="F219" s="56" t="str">
        <f>IF('EXIST IP'!C219="","",IF('EXIST IP'!C219&lt;528,'EXIST IP'!C219,""))</f>
        <v/>
      </c>
      <c r="G219" s="60" t="str">
        <f t="shared" si="12"/>
        <v/>
      </c>
      <c r="H219" s="60" t="str">
        <f>IF(B219="","",'EXIST IP'!B219-anchor)</f>
        <v/>
      </c>
      <c r="I219" s="60" t="str">
        <f t="shared" si="13"/>
        <v/>
      </c>
      <c r="J219" s="78" t="str">
        <f t="shared" si="14"/>
        <v/>
      </c>
      <c r="K219" s="78" t="str">
        <f t="shared" si="15"/>
        <v/>
      </c>
      <c r="L219" s="105"/>
    </row>
    <row r="220" spans="1:12" x14ac:dyDescent="0.25">
      <c r="A220" s="105"/>
      <c r="B220" s="105"/>
      <c r="C220" s="105"/>
      <c r="D220" s="105"/>
      <c r="E220" s="73">
        <v>219</v>
      </c>
      <c r="F220" s="56" t="str">
        <f>IF('EXIST IP'!C220="","",IF('EXIST IP'!C220&lt;528,'EXIST IP'!C220,""))</f>
        <v/>
      </c>
      <c r="G220" s="60" t="str">
        <f t="shared" si="12"/>
        <v/>
      </c>
      <c r="H220" s="60" t="str">
        <f>IF(B220="","",'EXIST IP'!B220-anchor)</f>
        <v/>
      </c>
      <c r="I220" s="60" t="str">
        <f t="shared" si="13"/>
        <v/>
      </c>
      <c r="J220" s="78" t="str">
        <f t="shared" si="14"/>
        <v/>
      </c>
      <c r="K220" s="78" t="str">
        <f t="shared" si="15"/>
        <v/>
      </c>
      <c r="L220" s="105"/>
    </row>
    <row r="221" spans="1:12" x14ac:dyDescent="0.25">
      <c r="A221" s="105"/>
      <c r="B221" s="105"/>
      <c r="C221" s="105"/>
      <c r="D221" s="105"/>
      <c r="E221" s="73">
        <v>220</v>
      </c>
      <c r="F221" s="56" t="str">
        <f>IF('EXIST IP'!C221="","",IF('EXIST IP'!C221&lt;528,'EXIST IP'!C221,""))</f>
        <v/>
      </c>
      <c r="G221" s="60" t="str">
        <f t="shared" si="12"/>
        <v/>
      </c>
      <c r="H221" s="60" t="str">
        <f>IF(B221="","",'EXIST IP'!B221-anchor)</f>
        <v/>
      </c>
      <c r="I221" s="60" t="str">
        <f t="shared" si="13"/>
        <v/>
      </c>
      <c r="J221" s="78" t="str">
        <f t="shared" si="14"/>
        <v/>
      </c>
      <c r="K221" s="78" t="str">
        <f t="shared" si="15"/>
        <v/>
      </c>
      <c r="L221" s="105"/>
    </row>
    <row r="222" spans="1:12" x14ac:dyDescent="0.25">
      <c r="A222" s="105"/>
      <c r="B222" s="105"/>
      <c r="C222" s="105"/>
      <c r="D222" s="105"/>
      <c r="E222" s="73">
        <v>221</v>
      </c>
      <c r="F222" s="56" t="str">
        <f>IF('EXIST IP'!C222="","",IF('EXIST IP'!C222&lt;528,'EXIST IP'!C222,""))</f>
        <v/>
      </c>
      <c r="G222" s="60" t="str">
        <f t="shared" si="12"/>
        <v/>
      </c>
      <c r="H222" s="60" t="str">
        <f>IF(B222="","",'EXIST IP'!B222-anchor)</f>
        <v/>
      </c>
      <c r="I222" s="60" t="str">
        <f t="shared" si="13"/>
        <v/>
      </c>
      <c r="J222" s="78" t="str">
        <f t="shared" si="14"/>
        <v/>
      </c>
      <c r="K222" s="78" t="str">
        <f t="shared" si="15"/>
        <v/>
      </c>
      <c r="L222" s="105"/>
    </row>
    <row r="223" spans="1:12" x14ac:dyDescent="0.25">
      <c r="A223" s="105"/>
      <c r="B223" s="105"/>
      <c r="C223" s="105"/>
      <c r="D223" s="105"/>
      <c r="E223" s="73">
        <v>222</v>
      </c>
      <c r="F223" s="56" t="str">
        <f>IF('EXIST IP'!C223="","",IF('EXIST IP'!C223&lt;528,'EXIST IP'!C223,""))</f>
        <v/>
      </c>
      <c r="G223" s="60" t="str">
        <f t="shared" si="12"/>
        <v/>
      </c>
      <c r="H223" s="60" t="str">
        <f>IF(B223="","",'EXIST IP'!B223-anchor)</f>
        <v/>
      </c>
      <c r="I223" s="60" t="str">
        <f t="shared" si="13"/>
        <v/>
      </c>
      <c r="J223" s="78" t="str">
        <f t="shared" si="14"/>
        <v/>
      </c>
      <c r="K223" s="78" t="str">
        <f t="shared" si="15"/>
        <v/>
      </c>
      <c r="L223" s="105"/>
    </row>
    <row r="224" spans="1:12" x14ac:dyDescent="0.25">
      <c r="A224" s="105"/>
      <c r="B224" s="105"/>
      <c r="C224" s="105"/>
      <c r="D224" s="105"/>
      <c r="E224" s="73">
        <v>223</v>
      </c>
      <c r="F224" s="56" t="str">
        <f>IF('EXIST IP'!C224="","",IF('EXIST IP'!C224&lt;528,'EXIST IP'!C224,""))</f>
        <v/>
      </c>
      <c r="G224" s="60" t="str">
        <f t="shared" si="12"/>
        <v/>
      </c>
      <c r="H224" s="60" t="str">
        <f>IF(B224="","",'EXIST IP'!B224-anchor)</f>
        <v/>
      </c>
      <c r="I224" s="60" t="str">
        <f t="shared" si="13"/>
        <v/>
      </c>
      <c r="J224" s="78" t="str">
        <f t="shared" si="14"/>
        <v/>
      </c>
      <c r="K224" s="78" t="str">
        <f t="shared" si="15"/>
        <v/>
      </c>
      <c r="L224" s="105"/>
    </row>
    <row r="225" spans="1:12" x14ac:dyDescent="0.25">
      <c r="A225" s="105"/>
      <c r="B225" s="105"/>
      <c r="C225" s="105"/>
      <c r="D225" s="105"/>
      <c r="E225" s="73">
        <v>224</v>
      </c>
      <c r="F225" s="56" t="str">
        <f>IF('EXIST IP'!C225="","",IF('EXIST IP'!C225&lt;528,'EXIST IP'!C225,""))</f>
        <v/>
      </c>
      <c r="G225" s="60" t="str">
        <f t="shared" si="12"/>
        <v/>
      </c>
      <c r="H225" s="60" t="str">
        <f>IF(B225="","",'EXIST IP'!B225-anchor)</f>
        <v/>
      </c>
      <c r="I225" s="60" t="str">
        <f t="shared" si="13"/>
        <v/>
      </c>
      <c r="J225" s="78" t="str">
        <f t="shared" si="14"/>
        <v/>
      </c>
      <c r="K225" s="78" t="str">
        <f t="shared" si="15"/>
        <v/>
      </c>
      <c r="L225" s="105"/>
    </row>
    <row r="226" spans="1:12" x14ac:dyDescent="0.25">
      <c r="A226" s="105"/>
      <c r="B226" s="105"/>
      <c r="C226" s="105"/>
      <c r="D226" s="105"/>
      <c r="E226" s="73">
        <v>225</v>
      </c>
      <c r="F226" s="56" t="str">
        <f>IF('EXIST IP'!C226="","",IF('EXIST IP'!C226&lt;528,'EXIST IP'!C226,""))</f>
        <v/>
      </c>
      <c r="G226" s="60" t="str">
        <f t="shared" si="12"/>
        <v/>
      </c>
      <c r="H226" s="60" t="str">
        <f>IF(B226="","",'EXIST IP'!B226-anchor)</f>
        <v/>
      </c>
      <c r="I226" s="60" t="str">
        <f t="shared" si="13"/>
        <v/>
      </c>
      <c r="J226" s="78" t="str">
        <f t="shared" si="14"/>
        <v/>
      </c>
      <c r="K226" s="78" t="str">
        <f t="shared" si="15"/>
        <v/>
      </c>
      <c r="L226" s="105"/>
    </row>
    <row r="227" spans="1:12" x14ac:dyDescent="0.25">
      <c r="A227" s="105"/>
      <c r="B227" s="105"/>
      <c r="C227" s="105"/>
      <c r="D227" s="105"/>
      <c r="E227" s="73">
        <v>226</v>
      </c>
      <c r="F227" s="56" t="str">
        <f>IF('EXIST IP'!C227="","",IF('EXIST IP'!C227&lt;528,'EXIST IP'!C227,""))</f>
        <v/>
      </c>
      <c r="G227" s="60" t="str">
        <f t="shared" si="12"/>
        <v/>
      </c>
      <c r="H227" s="60" t="str">
        <f>IF(B227="","",'EXIST IP'!B227-anchor)</f>
        <v/>
      </c>
      <c r="I227" s="60" t="str">
        <f t="shared" si="13"/>
        <v/>
      </c>
      <c r="J227" s="78" t="str">
        <f t="shared" si="14"/>
        <v/>
      </c>
      <c r="K227" s="78" t="str">
        <f t="shared" si="15"/>
        <v/>
      </c>
      <c r="L227" s="105"/>
    </row>
    <row r="228" spans="1:12" x14ac:dyDescent="0.25">
      <c r="A228" s="105"/>
      <c r="B228" s="105"/>
      <c r="C228" s="105"/>
      <c r="D228" s="105"/>
      <c r="E228" s="73">
        <v>227</v>
      </c>
      <c r="F228" s="56" t="str">
        <f>IF('EXIST IP'!C228="","",IF('EXIST IP'!C228&lt;528,'EXIST IP'!C228,""))</f>
        <v/>
      </c>
      <c r="G228" s="60" t="str">
        <f t="shared" si="12"/>
        <v/>
      </c>
      <c r="H228" s="60" t="str">
        <f>IF(B228="","",'EXIST IP'!B228-anchor)</f>
        <v/>
      </c>
      <c r="I228" s="60" t="str">
        <f t="shared" si="13"/>
        <v/>
      </c>
      <c r="J228" s="78" t="str">
        <f t="shared" si="14"/>
        <v/>
      </c>
      <c r="K228" s="78" t="str">
        <f t="shared" si="15"/>
        <v/>
      </c>
      <c r="L228" s="105"/>
    </row>
    <row r="229" spans="1:12" x14ac:dyDescent="0.25">
      <c r="A229" s="105"/>
      <c r="B229" s="105"/>
      <c r="C229" s="105"/>
      <c r="D229" s="105"/>
      <c r="E229" s="73">
        <v>228</v>
      </c>
      <c r="F229" s="56" t="str">
        <f>IF('EXIST IP'!C229="","",IF('EXIST IP'!C229&lt;528,'EXIST IP'!C229,""))</f>
        <v/>
      </c>
      <c r="G229" s="60" t="str">
        <f t="shared" si="12"/>
        <v/>
      </c>
      <c r="H229" s="60" t="str">
        <f>IF(B229="","",'EXIST IP'!B229-anchor)</f>
        <v/>
      </c>
      <c r="I229" s="60" t="str">
        <f t="shared" si="13"/>
        <v/>
      </c>
      <c r="J229" s="78" t="str">
        <f t="shared" si="14"/>
        <v/>
      </c>
      <c r="K229" s="78" t="str">
        <f t="shared" si="15"/>
        <v/>
      </c>
      <c r="L229" s="105"/>
    </row>
    <row r="230" spans="1:12" x14ac:dyDescent="0.25">
      <c r="A230" s="105"/>
      <c r="B230" s="105"/>
      <c r="C230" s="105"/>
      <c r="D230" s="105"/>
      <c r="E230" s="73">
        <v>229</v>
      </c>
      <c r="F230" s="56" t="str">
        <f>IF('EXIST IP'!C230="","",IF('EXIST IP'!C230&lt;528,'EXIST IP'!C230,""))</f>
        <v/>
      </c>
      <c r="G230" s="60" t="str">
        <f t="shared" si="12"/>
        <v/>
      </c>
      <c r="H230" s="60" t="str">
        <f>IF(B230="","",'EXIST IP'!B230-anchor)</f>
        <v/>
      </c>
      <c r="I230" s="60" t="str">
        <f t="shared" si="13"/>
        <v/>
      </c>
      <c r="J230" s="78" t="str">
        <f t="shared" si="14"/>
        <v/>
      </c>
      <c r="K230" s="78" t="str">
        <f t="shared" si="15"/>
        <v/>
      </c>
      <c r="L230" s="105"/>
    </row>
    <row r="231" spans="1:12" x14ac:dyDescent="0.25">
      <c r="A231" s="105"/>
      <c r="B231" s="105"/>
      <c r="C231" s="105"/>
      <c r="D231" s="105"/>
      <c r="E231" s="73">
        <v>230</v>
      </c>
      <c r="F231" s="56" t="str">
        <f>IF('EXIST IP'!C231="","",IF('EXIST IP'!C231&lt;528,'EXIST IP'!C231,""))</f>
        <v/>
      </c>
      <c r="G231" s="60" t="str">
        <f t="shared" si="12"/>
        <v/>
      </c>
      <c r="H231" s="60" t="str">
        <f>IF(B231="","",'EXIST IP'!B231-anchor)</f>
        <v/>
      </c>
      <c r="I231" s="60" t="str">
        <f t="shared" si="13"/>
        <v/>
      </c>
      <c r="J231" s="78" t="str">
        <f t="shared" si="14"/>
        <v/>
      </c>
      <c r="K231" s="78" t="str">
        <f t="shared" si="15"/>
        <v/>
      </c>
      <c r="L231" s="105"/>
    </row>
    <row r="232" spans="1:12" x14ac:dyDescent="0.25">
      <c r="A232" s="105"/>
      <c r="B232" s="105"/>
      <c r="C232" s="105"/>
      <c r="D232" s="105"/>
      <c r="E232" s="73">
        <v>231</v>
      </c>
      <c r="F232" s="56" t="str">
        <f>IF('EXIST IP'!C232="","",IF('EXIST IP'!C232&lt;528,'EXIST IP'!C232,""))</f>
        <v/>
      </c>
      <c r="G232" s="60" t="str">
        <f t="shared" si="12"/>
        <v/>
      </c>
      <c r="H232" s="60" t="str">
        <f>IF(B232="","",'EXIST IP'!B232-anchor)</f>
        <v/>
      </c>
      <c r="I232" s="60" t="str">
        <f t="shared" si="13"/>
        <v/>
      </c>
      <c r="J232" s="78" t="str">
        <f t="shared" si="14"/>
        <v/>
      </c>
      <c r="K232" s="78" t="str">
        <f t="shared" si="15"/>
        <v/>
      </c>
      <c r="L232" s="105"/>
    </row>
    <row r="233" spans="1:12" x14ac:dyDescent="0.25">
      <c r="A233" s="105"/>
      <c r="B233" s="105"/>
      <c r="C233" s="105"/>
      <c r="D233" s="105"/>
      <c r="E233" s="73">
        <v>232</v>
      </c>
      <c r="F233" s="56" t="str">
        <f>IF('EXIST IP'!C233="","",IF('EXIST IP'!C233&lt;528,'EXIST IP'!C233,""))</f>
        <v/>
      </c>
      <c r="G233" s="60" t="str">
        <f t="shared" si="12"/>
        <v/>
      </c>
      <c r="H233" s="60" t="str">
        <f>IF(B233="","",'EXIST IP'!B233-anchor)</f>
        <v/>
      </c>
      <c r="I233" s="60" t="str">
        <f t="shared" si="13"/>
        <v/>
      </c>
      <c r="J233" s="78" t="str">
        <f t="shared" si="14"/>
        <v/>
      </c>
      <c r="K233" s="78" t="str">
        <f t="shared" si="15"/>
        <v/>
      </c>
      <c r="L233" s="105"/>
    </row>
    <row r="234" spans="1:12" x14ac:dyDescent="0.25">
      <c r="A234" s="105"/>
      <c r="B234" s="105"/>
      <c r="C234" s="105"/>
      <c r="D234" s="105"/>
      <c r="E234" s="73">
        <v>233</v>
      </c>
      <c r="F234" s="56" t="str">
        <f>IF('EXIST IP'!C234="","",IF('EXIST IP'!C234&lt;528,'EXIST IP'!C234,""))</f>
        <v/>
      </c>
      <c r="G234" s="60" t="str">
        <f t="shared" si="12"/>
        <v/>
      </c>
      <c r="H234" s="60" t="str">
        <f>IF(B234="","",'EXIST IP'!B234-anchor)</f>
        <v/>
      </c>
      <c r="I234" s="60" t="str">
        <f t="shared" si="13"/>
        <v/>
      </c>
      <c r="J234" s="78" t="str">
        <f t="shared" si="14"/>
        <v/>
      </c>
      <c r="K234" s="78" t="str">
        <f t="shared" si="15"/>
        <v/>
      </c>
      <c r="L234" s="105"/>
    </row>
    <row r="235" spans="1:12" x14ac:dyDescent="0.25">
      <c r="A235" s="105"/>
      <c r="B235" s="105"/>
      <c r="C235" s="105"/>
      <c r="D235" s="105"/>
      <c r="E235" s="73">
        <v>234</v>
      </c>
      <c r="F235" s="56" t="str">
        <f>IF('EXIST IP'!C235="","",IF('EXIST IP'!C235&lt;528,'EXIST IP'!C235,""))</f>
        <v/>
      </c>
      <c r="G235" s="60" t="str">
        <f t="shared" si="12"/>
        <v/>
      </c>
      <c r="H235" s="60" t="str">
        <f>IF(B235="","",'EXIST IP'!B235-anchor)</f>
        <v/>
      </c>
      <c r="I235" s="60" t="str">
        <f t="shared" si="13"/>
        <v/>
      </c>
      <c r="J235" s="78" t="str">
        <f t="shared" si="14"/>
        <v/>
      </c>
      <c r="K235" s="78" t="str">
        <f t="shared" si="15"/>
        <v/>
      </c>
      <c r="L235" s="105"/>
    </row>
    <row r="236" spans="1:12" x14ac:dyDescent="0.25">
      <c r="A236" s="105"/>
      <c r="B236" s="105"/>
      <c r="C236" s="105"/>
      <c r="D236" s="105"/>
      <c r="E236" s="73">
        <v>235</v>
      </c>
      <c r="F236" s="56" t="str">
        <f>IF('EXIST IP'!C236="","",IF('EXIST IP'!C236&lt;528,'EXIST IP'!C236,""))</f>
        <v/>
      </c>
      <c r="G236" s="60" t="str">
        <f t="shared" si="12"/>
        <v/>
      </c>
      <c r="H236" s="60" t="str">
        <f>IF(B236="","",'EXIST IP'!B236-anchor)</f>
        <v/>
      </c>
      <c r="I236" s="60" t="str">
        <f t="shared" si="13"/>
        <v/>
      </c>
      <c r="J236" s="78" t="str">
        <f t="shared" si="14"/>
        <v/>
      </c>
      <c r="K236" s="78" t="str">
        <f t="shared" si="15"/>
        <v/>
      </c>
      <c r="L236" s="105"/>
    </row>
    <row r="237" spans="1:12" x14ac:dyDescent="0.25">
      <c r="A237" s="105"/>
      <c r="B237" s="105"/>
      <c r="C237" s="105"/>
      <c r="D237" s="105"/>
      <c r="E237" s="73">
        <v>236</v>
      </c>
      <c r="F237" s="56" t="str">
        <f>IF('EXIST IP'!C237="","",IF('EXIST IP'!C237&lt;528,'EXIST IP'!C237,""))</f>
        <v/>
      </c>
      <c r="G237" s="60" t="str">
        <f t="shared" si="12"/>
        <v/>
      </c>
      <c r="H237" s="60" t="str">
        <f>IF(B237="","",'EXIST IP'!B237-anchor)</f>
        <v/>
      </c>
      <c r="I237" s="60" t="str">
        <f t="shared" si="13"/>
        <v/>
      </c>
      <c r="J237" s="78" t="str">
        <f t="shared" si="14"/>
        <v/>
      </c>
      <c r="K237" s="78" t="str">
        <f t="shared" si="15"/>
        <v/>
      </c>
      <c r="L237" s="105"/>
    </row>
    <row r="238" spans="1:12" x14ac:dyDescent="0.25">
      <c r="A238" s="105"/>
      <c r="B238" s="105"/>
      <c r="C238" s="105"/>
      <c r="D238" s="105"/>
      <c r="E238" s="73">
        <v>237</v>
      </c>
      <c r="F238" s="56" t="str">
        <f>IF('EXIST IP'!C238="","",IF('EXIST IP'!C238&lt;528,'EXIST IP'!C238,""))</f>
        <v/>
      </c>
      <c r="G238" s="60" t="str">
        <f t="shared" si="12"/>
        <v/>
      </c>
      <c r="H238" s="60" t="str">
        <f>IF(B238="","",'EXIST IP'!B238-anchor)</f>
        <v/>
      </c>
      <c r="I238" s="60" t="str">
        <f t="shared" si="13"/>
        <v/>
      </c>
      <c r="J238" s="78" t="str">
        <f t="shared" si="14"/>
        <v/>
      </c>
      <c r="K238" s="78" t="str">
        <f t="shared" si="15"/>
        <v/>
      </c>
      <c r="L238" s="105"/>
    </row>
    <row r="239" spans="1:12" x14ac:dyDescent="0.25">
      <c r="A239" s="105"/>
      <c r="B239" s="105"/>
      <c r="C239" s="105"/>
      <c r="D239" s="105"/>
      <c r="E239" s="73">
        <v>238</v>
      </c>
      <c r="F239" s="56" t="str">
        <f>IF('EXIST IP'!C239="","",IF('EXIST IP'!C239&lt;528,'EXIST IP'!C239,""))</f>
        <v/>
      </c>
      <c r="G239" s="60" t="str">
        <f t="shared" si="12"/>
        <v/>
      </c>
      <c r="H239" s="60" t="str">
        <f>IF(B239="","",'EXIST IP'!B239-anchor)</f>
        <v/>
      </c>
      <c r="I239" s="60" t="str">
        <f t="shared" si="13"/>
        <v/>
      </c>
      <c r="J239" s="78" t="str">
        <f t="shared" si="14"/>
        <v/>
      </c>
      <c r="K239" s="78" t="str">
        <f t="shared" si="15"/>
        <v/>
      </c>
      <c r="L239" s="105"/>
    </row>
    <row r="240" spans="1:12" x14ac:dyDescent="0.25">
      <c r="A240" s="105"/>
      <c r="B240" s="105"/>
      <c r="C240" s="105"/>
      <c r="D240" s="105"/>
      <c r="E240" s="73">
        <v>239</v>
      </c>
      <c r="F240" s="56" t="str">
        <f>IF('EXIST IP'!C240="","",IF('EXIST IP'!C240&lt;528,'EXIST IP'!C240,""))</f>
        <v/>
      </c>
      <c r="G240" s="60" t="str">
        <f t="shared" si="12"/>
        <v/>
      </c>
      <c r="H240" s="60" t="str">
        <f>IF(B240="","",'EXIST IP'!B240-anchor)</f>
        <v/>
      </c>
      <c r="I240" s="60" t="str">
        <f t="shared" si="13"/>
        <v/>
      </c>
      <c r="J240" s="78" t="str">
        <f t="shared" si="14"/>
        <v/>
      </c>
      <c r="K240" s="78" t="str">
        <f t="shared" si="15"/>
        <v/>
      </c>
      <c r="L240" s="105"/>
    </row>
    <row r="241" spans="1:12" x14ac:dyDescent="0.25">
      <c r="A241" s="105"/>
      <c r="B241" s="105"/>
      <c r="C241" s="105"/>
      <c r="D241" s="105"/>
      <c r="E241" s="73">
        <v>240</v>
      </c>
      <c r="F241" s="56" t="str">
        <f>IF('EXIST IP'!C241="","",IF('EXIST IP'!C241&lt;528,'EXIST IP'!C241,""))</f>
        <v/>
      </c>
      <c r="G241" s="60" t="str">
        <f t="shared" si="12"/>
        <v/>
      </c>
      <c r="H241" s="60" t="str">
        <f>IF(B241="","",'EXIST IP'!B241-anchor)</f>
        <v/>
      </c>
      <c r="I241" s="60" t="str">
        <f t="shared" si="13"/>
        <v/>
      </c>
      <c r="J241" s="78" t="str">
        <f t="shared" si="14"/>
        <v/>
      </c>
      <c r="K241" s="78" t="str">
        <f t="shared" si="15"/>
        <v/>
      </c>
      <c r="L241" s="105"/>
    </row>
    <row r="242" spans="1:12" x14ac:dyDescent="0.25">
      <c r="A242" s="105"/>
      <c r="B242" s="105"/>
      <c r="C242" s="105"/>
      <c r="D242" s="105"/>
      <c r="E242" s="73">
        <v>241</v>
      </c>
      <c r="F242" s="56" t="str">
        <f>IF('EXIST IP'!C242="","",IF('EXIST IP'!C242&lt;528,'EXIST IP'!C242,""))</f>
        <v/>
      </c>
      <c r="G242" s="60" t="str">
        <f t="shared" si="12"/>
        <v/>
      </c>
      <c r="H242" s="60" t="str">
        <f>IF(B242="","",'EXIST IP'!B242-anchor)</f>
        <v/>
      </c>
      <c r="I242" s="60" t="str">
        <f t="shared" si="13"/>
        <v/>
      </c>
      <c r="J242" s="78" t="str">
        <f t="shared" si="14"/>
        <v/>
      </c>
      <c r="K242" s="78" t="str">
        <f t="shared" si="15"/>
        <v/>
      </c>
      <c r="L242" s="105"/>
    </row>
    <row r="243" spans="1:12" x14ac:dyDescent="0.25">
      <c r="A243" s="105"/>
      <c r="B243" s="105"/>
      <c r="C243" s="105"/>
      <c r="D243" s="105"/>
      <c r="E243" s="73">
        <v>242</v>
      </c>
      <c r="F243" s="56" t="str">
        <f>IF('EXIST IP'!C243="","",IF('EXIST IP'!C243&lt;528,'EXIST IP'!C243,""))</f>
        <v/>
      </c>
      <c r="G243" s="60" t="str">
        <f t="shared" si="12"/>
        <v/>
      </c>
      <c r="H243" s="60" t="str">
        <f>IF(B243="","",'EXIST IP'!B243-anchor)</f>
        <v/>
      </c>
      <c r="I243" s="60" t="str">
        <f t="shared" si="13"/>
        <v/>
      </c>
      <c r="J243" s="78" t="str">
        <f t="shared" si="14"/>
        <v/>
      </c>
      <c r="K243" s="78" t="str">
        <f t="shared" si="15"/>
        <v/>
      </c>
      <c r="L243" s="105"/>
    </row>
    <row r="244" spans="1:12" x14ac:dyDescent="0.25">
      <c r="A244" s="105"/>
      <c r="B244" s="105"/>
      <c r="C244" s="105"/>
      <c r="D244" s="105"/>
      <c r="E244" s="73">
        <v>243</v>
      </c>
      <c r="F244" s="56" t="str">
        <f>IF('EXIST IP'!C244="","",IF('EXIST IP'!C244&lt;528,'EXIST IP'!C244,""))</f>
        <v/>
      </c>
      <c r="G244" s="60" t="str">
        <f t="shared" si="12"/>
        <v/>
      </c>
      <c r="H244" s="60" t="str">
        <f>IF(B244="","",'EXIST IP'!B244-anchor)</f>
        <v/>
      </c>
      <c r="I244" s="60" t="str">
        <f t="shared" si="13"/>
        <v/>
      </c>
      <c r="J244" s="78" t="str">
        <f t="shared" si="14"/>
        <v/>
      </c>
      <c r="K244" s="78" t="str">
        <f t="shared" si="15"/>
        <v/>
      </c>
      <c r="L244" s="105"/>
    </row>
    <row r="245" spans="1:12" x14ac:dyDescent="0.25">
      <c r="A245" s="105"/>
      <c r="B245" s="105"/>
      <c r="C245" s="105"/>
      <c r="D245" s="105"/>
      <c r="E245" s="73">
        <v>244</v>
      </c>
      <c r="F245" s="56" t="str">
        <f>IF('EXIST IP'!C245="","",IF('EXIST IP'!C245&lt;528,'EXIST IP'!C245,""))</f>
        <v/>
      </c>
      <c r="G245" s="60" t="str">
        <f t="shared" si="12"/>
        <v/>
      </c>
      <c r="H245" s="60" t="str">
        <f>IF(B245="","",'EXIST IP'!B245-anchor)</f>
        <v/>
      </c>
      <c r="I245" s="60" t="str">
        <f t="shared" si="13"/>
        <v/>
      </c>
      <c r="J245" s="78" t="str">
        <f t="shared" si="14"/>
        <v/>
      </c>
      <c r="K245" s="78" t="str">
        <f t="shared" si="15"/>
        <v/>
      </c>
      <c r="L245" s="105"/>
    </row>
    <row r="246" spans="1:12" x14ac:dyDescent="0.25">
      <c r="A246" s="105"/>
      <c r="B246" s="105"/>
      <c r="C246" s="105"/>
      <c r="D246" s="105"/>
      <c r="E246" s="73">
        <v>245</v>
      </c>
      <c r="F246" s="56" t="str">
        <f>IF('EXIST IP'!C246="","",IF('EXIST IP'!C246&lt;528,'EXIST IP'!C246,""))</f>
        <v/>
      </c>
      <c r="G246" s="60" t="str">
        <f t="shared" si="12"/>
        <v/>
      </c>
      <c r="H246" s="60" t="str">
        <f>IF(B246="","",'EXIST IP'!B246-anchor)</f>
        <v/>
      </c>
      <c r="I246" s="60" t="str">
        <f t="shared" si="13"/>
        <v/>
      </c>
      <c r="J246" s="78" t="str">
        <f t="shared" si="14"/>
        <v/>
      </c>
      <c r="K246" s="78" t="str">
        <f t="shared" si="15"/>
        <v/>
      </c>
      <c r="L246" s="105"/>
    </row>
    <row r="247" spans="1:12" x14ac:dyDescent="0.25">
      <c r="A247" s="105"/>
      <c r="B247" s="105"/>
      <c r="C247" s="105"/>
      <c r="D247" s="105"/>
      <c r="E247" s="73">
        <v>246</v>
      </c>
      <c r="F247" s="56" t="str">
        <f>IF('EXIST IP'!C247="","",IF('EXIST IP'!C247&lt;528,'EXIST IP'!C247,""))</f>
        <v/>
      </c>
      <c r="G247" s="60" t="str">
        <f t="shared" si="12"/>
        <v/>
      </c>
      <c r="H247" s="60" t="str">
        <f>IF(B247="","",'EXIST IP'!B247-anchor)</f>
        <v/>
      </c>
      <c r="I247" s="60" t="str">
        <f t="shared" si="13"/>
        <v/>
      </c>
      <c r="J247" s="78" t="str">
        <f t="shared" si="14"/>
        <v/>
      </c>
      <c r="K247" s="78" t="str">
        <f t="shared" si="15"/>
        <v/>
      </c>
      <c r="L247" s="105"/>
    </row>
    <row r="248" spans="1:12" x14ac:dyDescent="0.25">
      <c r="A248" s="105"/>
      <c r="B248" s="105"/>
      <c r="C248" s="105"/>
      <c r="D248" s="105"/>
      <c r="E248" s="73">
        <v>247</v>
      </c>
      <c r="F248" s="56" t="str">
        <f>IF('EXIST IP'!C248="","",IF('EXIST IP'!C248&lt;528,'EXIST IP'!C248,""))</f>
        <v/>
      </c>
      <c r="G248" s="60" t="str">
        <f t="shared" si="12"/>
        <v/>
      </c>
      <c r="H248" s="60" t="str">
        <f>IF(B248="","",'EXIST IP'!B248-anchor)</f>
        <v/>
      </c>
      <c r="I248" s="60" t="str">
        <f t="shared" si="13"/>
        <v/>
      </c>
      <c r="J248" s="78" t="str">
        <f t="shared" si="14"/>
        <v/>
      </c>
      <c r="K248" s="78" t="str">
        <f t="shared" si="15"/>
        <v/>
      </c>
      <c r="L248" s="105"/>
    </row>
    <row r="249" spans="1:12" x14ac:dyDescent="0.25">
      <c r="A249" s="105"/>
      <c r="B249" s="105"/>
      <c r="C249" s="105"/>
      <c r="D249" s="105"/>
      <c r="E249" s="73">
        <v>248</v>
      </c>
      <c r="F249" s="56" t="str">
        <f>IF('EXIST IP'!C249="","",IF('EXIST IP'!C249&lt;528,'EXIST IP'!C249,""))</f>
        <v/>
      </c>
      <c r="G249" s="60" t="str">
        <f t="shared" si="12"/>
        <v/>
      </c>
      <c r="H249" s="60" t="str">
        <f>IF(B249="","",'EXIST IP'!B249-anchor)</f>
        <v/>
      </c>
      <c r="I249" s="60" t="str">
        <f t="shared" si="13"/>
        <v/>
      </c>
      <c r="J249" s="78" t="str">
        <f t="shared" si="14"/>
        <v/>
      </c>
      <c r="K249" s="78" t="str">
        <f t="shared" si="15"/>
        <v/>
      </c>
      <c r="L249" s="105"/>
    </row>
    <row r="250" spans="1:12" x14ac:dyDescent="0.25">
      <c r="A250" s="105"/>
      <c r="B250" s="105"/>
      <c r="C250" s="105"/>
      <c r="D250" s="105"/>
      <c r="E250" s="73">
        <v>249</v>
      </c>
      <c r="F250" s="56" t="str">
        <f>IF('EXIST IP'!C250="","",IF('EXIST IP'!C250&lt;528,'EXIST IP'!C250,""))</f>
        <v/>
      </c>
      <c r="G250" s="60" t="str">
        <f t="shared" si="12"/>
        <v/>
      </c>
      <c r="H250" s="60" t="str">
        <f>IF(B250="","",'EXIST IP'!B250-anchor)</f>
        <v/>
      </c>
      <c r="I250" s="60" t="str">
        <f t="shared" si="13"/>
        <v/>
      </c>
      <c r="J250" s="78" t="str">
        <f t="shared" si="14"/>
        <v/>
      </c>
      <c r="K250" s="78" t="str">
        <f t="shared" si="15"/>
        <v/>
      </c>
      <c r="L250" s="105"/>
    </row>
    <row r="251" spans="1:12" x14ac:dyDescent="0.25">
      <c r="A251" s="105"/>
      <c r="B251" s="105"/>
      <c r="C251" s="105"/>
      <c r="D251" s="105"/>
      <c r="E251" s="73">
        <v>250</v>
      </c>
      <c r="F251" s="56" t="str">
        <f>IF('EXIST IP'!C251="","",IF('EXIST IP'!C251&lt;528,'EXIST IP'!C251,""))</f>
        <v/>
      </c>
      <c r="G251" s="60" t="str">
        <f t="shared" si="12"/>
        <v/>
      </c>
      <c r="H251" s="60" t="str">
        <f>IF(B251="","",'EXIST IP'!B251-anchor)</f>
        <v/>
      </c>
      <c r="I251" s="60" t="str">
        <f t="shared" si="13"/>
        <v/>
      </c>
      <c r="J251" s="78" t="str">
        <f t="shared" si="14"/>
        <v/>
      </c>
      <c r="K251" s="78" t="str">
        <f t="shared" si="15"/>
        <v/>
      </c>
      <c r="L251" s="105"/>
    </row>
    <row r="252" spans="1:12" x14ac:dyDescent="0.25">
      <c r="A252" s="105"/>
      <c r="B252" s="105"/>
      <c r="C252" s="105"/>
      <c r="D252" s="105"/>
      <c r="E252" s="73">
        <v>251</v>
      </c>
      <c r="F252" s="56" t="str">
        <f>IF('EXIST IP'!C252="","",IF('EXIST IP'!C252&lt;528,'EXIST IP'!C252,""))</f>
        <v/>
      </c>
      <c r="G252" s="60" t="str">
        <f t="shared" si="12"/>
        <v/>
      </c>
      <c r="H252" s="60" t="str">
        <f>IF(B252="","",'EXIST IP'!B252-anchor)</f>
        <v/>
      </c>
      <c r="I252" s="60" t="str">
        <f t="shared" si="13"/>
        <v/>
      </c>
      <c r="J252" s="78" t="str">
        <f t="shared" si="14"/>
        <v/>
      </c>
      <c r="K252" s="78" t="str">
        <f t="shared" si="15"/>
        <v/>
      </c>
      <c r="L252" s="105"/>
    </row>
    <row r="253" spans="1:12" x14ac:dyDescent="0.25">
      <c r="A253" s="105"/>
      <c r="B253" s="105"/>
      <c r="C253" s="105"/>
      <c r="D253" s="105"/>
      <c r="E253" s="73">
        <v>252</v>
      </c>
      <c r="F253" s="56" t="str">
        <f>IF('EXIST IP'!C253="","",IF('EXIST IP'!C253&lt;528,'EXIST IP'!C253,""))</f>
        <v/>
      </c>
      <c r="G253" s="60" t="str">
        <f t="shared" si="12"/>
        <v/>
      </c>
      <c r="H253" s="60" t="str">
        <f>IF(B253="","",'EXIST IP'!B253-anchor)</f>
        <v/>
      </c>
      <c r="I253" s="60" t="str">
        <f t="shared" si="13"/>
        <v/>
      </c>
      <c r="J253" s="78" t="str">
        <f t="shared" si="14"/>
        <v/>
      </c>
      <c r="K253" s="78" t="str">
        <f t="shared" si="15"/>
        <v/>
      </c>
      <c r="L253" s="105"/>
    </row>
    <row r="254" spans="1:12" x14ac:dyDescent="0.25">
      <c r="A254" s="105"/>
      <c r="B254" s="105"/>
      <c r="C254" s="105"/>
      <c r="D254" s="105"/>
      <c r="E254" s="73">
        <v>253</v>
      </c>
      <c r="F254" s="56" t="str">
        <f>IF('EXIST IP'!C254="","",IF('EXIST IP'!C254&lt;528,'EXIST IP'!C254,""))</f>
        <v/>
      </c>
      <c r="G254" s="60" t="str">
        <f t="shared" si="12"/>
        <v/>
      </c>
      <c r="H254" s="60" t="str">
        <f>IF(B254="","",'EXIST IP'!B254-anchor)</f>
        <v/>
      </c>
      <c r="I254" s="60" t="str">
        <f t="shared" si="13"/>
        <v/>
      </c>
      <c r="J254" s="78" t="str">
        <f t="shared" si="14"/>
        <v/>
      </c>
      <c r="K254" s="78" t="str">
        <f t="shared" si="15"/>
        <v/>
      </c>
      <c r="L254" s="105"/>
    </row>
    <row r="255" spans="1:12" x14ac:dyDescent="0.25">
      <c r="A255" s="105"/>
      <c r="B255" s="105"/>
      <c r="C255" s="105"/>
      <c r="D255" s="105"/>
      <c r="E255" s="73">
        <v>254</v>
      </c>
      <c r="F255" s="56" t="str">
        <f>IF('EXIST IP'!C255="","",IF('EXIST IP'!C255&lt;528,'EXIST IP'!C255,""))</f>
        <v/>
      </c>
      <c r="G255" s="60" t="str">
        <f t="shared" si="12"/>
        <v/>
      </c>
      <c r="H255" s="60" t="str">
        <f>IF(B255="","",'EXIST IP'!B255-anchor)</f>
        <v/>
      </c>
      <c r="I255" s="60" t="str">
        <f t="shared" si="13"/>
        <v/>
      </c>
      <c r="J255" s="78" t="str">
        <f t="shared" si="14"/>
        <v/>
      </c>
      <c r="K255" s="78" t="str">
        <f t="shared" si="15"/>
        <v/>
      </c>
      <c r="L255" s="105"/>
    </row>
    <row r="256" spans="1:12" x14ac:dyDescent="0.25">
      <c r="A256" s="105"/>
      <c r="B256" s="105"/>
      <c r="C256" s="105"/>
      <c r="D256" s="105"/>
      <c r="E256" s="73">
        <v>255</v>
      </c>
      <c r="F256" s="56" t="str">
        <f>IF('EXIST IP'!C256="","",IF('EXIST IP'!C256&lt;528,'EXIST IP'!C256,""))</f>
        <v/>
      </c>
      <c r="G256" s="60" t="str">
        <f t="shared" si="12"/>
        <v/>
      </c>
      <c r="H256" s="60" t="str">
        <f>IF(B256="","",'EXIST IP'!B256-anchor)</f>
        <v/>
      </c>
      <c r="I256" s="60" t="str">
        <f t="shared" si="13"/>
        <v/>
      </c>
      <c r="J256" s="78" t="str">
        <f t="shared" si="14"/>
        <v/>
      </c>
      <c r="K256" s="78" t="str">
        <f t="shared" si="15"/>
        <v/>
      </c>
      <c r="L256" s="105"/>
    </row>
    <row r="257" spans="1:12" x14ac:dyDescent="0.25">
      <c r="A257" s="105"/>
      <c r="B257" s="105"/>
      <c r="C257" s="105"/>
      <c r="D257" s="105"/>
      <c r="E257" s="73">
        <v>256</v>
      </c>
      <c r="F257" s="56" t="str">
        <f>IF('EXIST IP'!C257="","",IF('EXIST IP'!C257&lt;528,'EXIST IP'!C257,""))</f>
        <v/>
      </c>
      <c r="G257" s="60" t="str">
        <f t="shared" si="12"/>
        <v/>
      </c>
      <c r="H257" s="60" t="str">
        <f>IF(B257="","",'EXIST IP'!B257-anchor)</f>
        <v/>
      </c>
      <c r="I257" s="60" t="str">
        <f t="shared" si="13"/>
        <v/>
      </c>
      <c r="J257" s="78" t="str">
        <f t="shared" si="14"/>
        <v/>
      </c>
      <c r="K257" s="78" t="str">
        <f t="shared" si="15"/>
        <v/>
      </c>
      <c r="L257" s="105"/>
    </row>
    <row r="258" spans="1:12" x14ac:dyDescent="0.25">
      <c r="A258" s="105"/>
      <c r="B258" s="105"/>
      <c r="C258" s="105"/>
      <c r="D258" s="105"/>
      <c r="E258" s="73">
        <v>257</v>
      </c>
      <c r="F258" s="56" t="str">
        <f>IF('EXIST IP'!C258="","",IF('EXIST IP'!C258&lt;528,'EXIST IP'!C258,""))</f>
        <v/>
      </c>
      <c r="G258" s="60" t="str">
        <f t="shared" ref="G258:G321" si="16">IF(B258="","",B258-anchor)</f>
        <v/>
      </c>
      <c r="H258" s="60" t="str">
        <f>IF(B258="","",'EXIST IP'!B258-anchor)</f>
        <v/>
      </c>
      <c r="I258" s="60" t="str">
        <f t="shared" ref="I258:I321" si="17">IF(B258="","",ABS(G258-H258))</f>
        <v/>
      </c>
      <c r="J258" s="78" t="str">
        <f t="shared" si="14"/>
        <v/>
      </c>
      <c r="K258" s="78" t="str">
        <f t="shared" si="15"/>
        <v/>
      </c>
      <c r="L258" s="105"/>
    </row>
    <row r="259" spans="1:12" x14ac:dyDescent="0.25">
      <c r="A259" s="105"/>
      <c r="B259" s="105"/>
      <c r="C259" s="105"/>
      <c r="D259" s="105"/>
      <c r="E259" s="73">
        <v>258</v>
      </c>
      <c r="F259" s="56" t="str">
        <f>IF('EXIST IP'!C259="","",IF('EXIST IP'!C259&lt;528,'EXIST IP'!C259,""))</f>
        <v/>
      </c>
      <c r="G259" s="60" t="str">
        <f t="shared" si="16"/>
        <v/>
      </c>
      <c r="H259" s="60" t="str">
        <f>IF(B259="","",'EXIST IP'!B259-anchor)</f>
        <v/>
      </c>
      <c r="I259" s="60" t="str">
        <f t="shared" si="17"/>
        <v/>
      </c>
      <c r="J259" s="78" t="str">
        <f t="shared" ref="J259:J322" si="18">IF(B259="","",IF(H259&lt;5280,20,IF(H259&gt;13200,50,ROUND(20+30*(H259-5280)/(13200-5280),0))))</f>
        <v/>
      </c>
      <c r="K259" s="78" t="str">
        <f t="shared" ref="K259:K322" si="19">IF(AND(I259="",J259=""),"",IF(I259&gt;J259,"this segment misaligned",""))</f>
        <v/>
      </c>
      <c r="L259" s="105"/>
    </row>
    <row r="260" spans="1:12" x14ac:dyDescent="0.25">
      <c r="A260" s="105"/>
      <c r="B260" s="105"/>
      <c r="C260" s="105"/>
      <c r="D260" s="105"/>
      <c r="E260" s="73">
        <v>259</v>
      </c>
      <c r="F260" s="56" t="str">
        <f>IF('EXIST IP'!C260="","",IF('EXIST IP'!C260&lt;528,'EXIST IP'!C260,""))</f>
        <v/>
      </c>
      <c r="G260" s="60" t="str">
        <f t="shared" si="16"/>
        <v/>
      </c>
      <c r="H260" s="60" t="str">
        <f>IF(B260="","",'EXIST IP'!B260-anchor)</f>
        <v/>
      </c>
      <c r="I260" s="60" t="str">
        <f t="shared" si="17"/>
        <v/>
      </c>
      <c r="J260" s="78" t="str">
        <f t="shared" si="18"/>
        <v/>
      </c>
      <c r="K260" s="78" t="str">
        <f t="shared" si="19"/>
        <v/>
      </c>
      <c r="L260" s="105"/>
    </row>
    <row r="261" spans="1:12" x14ac:dyDescent="0.25">
      <c r="A261" s="105"/>
      <c r="B261" s="105"/>
      <c r="C261" s="105"/>
      <c r="D261" s="105"/>
      <c r="E261" s="73">
        <v>260</v>
      </c>
      <c r="F261" s="56" t="str">
        <f>IF('EXIST IP'!C261="","",IF('EXIST IP'!C261&lt;528,'EXIST IP'!C261,""))</f>
        <v/>
      </c>
      <c r="G261" s="60" t="str">
        <f t="shared" si="16"/>
        <v/>
      </c>
      <c r="H261" s="60" t="str">
        <f>IF(B261="","",'EXIST IP'!B261-anchor)</f>
        <v/>
      </c>
      <c r="I261" s="60" t="str">
        <f t="shared" si="17"/>
        <v/>
      </c>
      <c r="J261" s="78" t="str">
        <f t="shared" si="18"/>
        <v/>
      </c>
      <c r="K261" s="78" t="str">
        <f t="shared" si="19"/>
        <v/>
      </c>
      <c r="L261" s="105"/>
    </row>
    <row r="262" spans="1:12" x14ac:dyDescent="0.25">
      <c r="A262" s="105"/>
      <c r="B262" s="105"/>
      <c r="C262" s="105"/>
      <c r="D262" s="105"/>
      <c r="E262" s="73">
        <v>261</v>
      </c>
      <c r="F262" s="56" t="str">
        <f>IF('EXIST IP'!C262="","",IF('EXIST IP'!C262&lt;528,'EXIST IP'!C262,""))</f>
        <v/>
      </c>
      <c r="G262" s="60" t="str">
        <f t="shared" si="16"/>
        <v/>
      </c>
      <c r="H262" s="60" t="str">
        <f>IF(B262="","",'EXIST IP'!B262-anchor)</f>
        <v/>
      </c>
      <c r="I262" s="60" t="str">
        <f t="shared" si="17"/>
        <v/>
      </c>
      <c r="J262" s="78" t="str">
        <f t="shared" si="18"/>
        <v/>
      </c>
      <c r="K262" s="78" t="str">
        <f t="shared" si="19"/>
        <v/>
      </c>
      <c r="L262" s="105"/>
    </row>
    <row r="263" spans="1:12" x14ac:dyDescent="0.25">
      <c r="A263" s="105"/>
      <c r="B263" s="105"/>
      <c r="C263" s="105"/>
      <c r="D263" s="105"/>
      <c r="E263" s="73">
        <v>262</v>
      </c>
      <c r="F263" s="56" t="str">
        <f>IF('EXIST IP'!C263="","",IF('EXIST IP'!C263&lt;528,'EXIST IP'!C263,""))</f>
        <v/>
      </c>
      <c r="G263" s="60" t="str">
        <f t="shared" si="16"/>
        <v/>
      </c>
      <c r="H263" s="60" t="str">
        <f>IF(B263="","",'EXIST IP'!B263-anchor)</f>
        <v/>
      </c>
      <c r="I263" s="60" t="str">
        <f t="shared" si="17"/>
        <v/>
      </c>
      <c r="J263" s="78" t="str">
        <f t="shared" si="18"/>
        <v/>
      </c>
      <c r="K263" s="78" t="str">
        <f t="shared" si="19"/>
        <v/>
      </c>
      <c r="L263" s="105"/>
    </row>
    <row r="264" spans="1:12" x14ac:dyDescent="0.25">
      <c r="A264" s="105"/>
      <c r="B264" s="105"/>
      <c r="C264" s="105"/>
      <c r="D264" s="105"/>
      <c r="E264" s="73">
        <v>263</v>
      </c>
      <c r="F264" s="56" t="str">
        <f>IF('EXIST IP'!C264="","",IF('EXIST IP'!C264&lt;528,'EXIST IP'!C264,""))</f>
        <v/>
      </c>
      <c r="G264" s="60" t="str">
        <f t="shared" si="16"/>
        <v/>
      </c>
      <c r="H264" s="60" t="str">
        <f>IF(B264="","",'EXIST IP'!B264-anchor)</f>
        <v/>
      </c>
      <c r="I264" s="60" t="str">
        <f t="shared" si="17"/>
        <v/>
      </c>
      <c r="J264" s="78" t="str">
        <f t="shared" si="18"/>
        <v/>
      </c>
      <c r="K264" s="78" t="str">
        <f t="shared" si="19"/>
        <v/>
      </c>
      <c r="L264" s="105"/>
    </row>
    <row r="265" spans="1:12" x14ac:dyDescent="0.25">
      <c r="A265" s="105"/>
      <c r="B265" s="105"/>
      <c r="C265" s="105"/>
      <c r="D265" s="105"/>
      <c r="E265" s="73">
        <v>264</v>
      </c>
      <c r="F265" s="56" t="str">
        <f>IF('EXIST IP'!C265="","",IF('EXIST IP'!C265&lt;528,'EXIST IP'!C265,""))</f>
        <v/>
      </c>
      <c r="G265" s="60" t="str">
        <f t="shared" si="16"/>
        <v/>
      </c>
      <c r="H265" s="60" t="str">
        <f>IF(B265="","",'EXIST IP'!B265-anchor)</f>
        <v/>
      </c>
      <c r="I265" s="60" t="str">
        <f t="shared" si="17"/>
        <v/>
      </c>
      <c r="J265" s="78" t="str">
        <f t="shared" si="18"/>
        <v/>
      </c>
      <c r="K265" s="78" t="str">
        <f t="shared" si="19"/>
        <v/>
      </c>
      <c r="L265" s="105"/>
    </row>
    <row r="266" spans="1:12" x14ac:dyDescent="0.25">
      <c r="A266" s="105"/>
      <c r="B266" s="105"/>
      <c r="C266" s="105"/>
      <c r="D266" s="105"/>
      <c r="E266" s="73">
        <v>265</v>
      </c>
      <c r="F266" s="56" t="str">
        <f>IF('EXIST IP'!C266="","",IF('EXIST IP'!C266&lt;528,'EXIST IP'!C266,""))</f>
        <v/>
      </c>
      <c r="G266" s="60" t="str">
        <f t="shared" si="16"/>
        <v/>
      </c>
      <c r="H266" s="60" t="str">
        <f>IF(B266="","",'EXIST IP'!B266-anchor)</f>
        <v/>
      </c>
      <c r="I266" s="60" t="str">
        <f t="shared" si="17"/>
        <v/>
      </c>
      <c r="J266" s="78" t="str">
        <f t="shared" si="18"/>
        <v/>
      </c>
      <c r="K266" s="78" t="str">
        <f t="shared" si="19"/>
        <v/>
      </c>
      <c r="L266" s="105"/>
    </row>
    <row r="267" spans="1:12" x14ac:dyDescent="0.25">
      <c r="A267" s="105"/>
      <c r="B267" s="105"/>
      <c r="C267" s="105"/>
      <c r="D267" s="105"/>
      <c r="E267" s="73">
        <v>266</v>
      </c>
      <c r="F267" s="56" t="str">
        <f>IF('EXIST IP'!C267="","",IF('EXIST IP'!C267&lt;528,'EXIST IP'!C267,""))</f>
        <v/>
      </c>
      <c r="G267" s="60" t="str">
        <f t="shared" si="16"/>
        <v/>
      </c>
      <c r="H267" s="60" t="str">
        <f>IF(B267="","",'EXIST IP'!B267-anchor)</f>
        <v/>
      </c>
      <c r="I267" s="60" t="str">
        <f t="shared" si="17"/>
        <v/>
      </c>
      <c r="J267" s="78" t="str">
        <f t="shared" si="18"/>
        <v/>
      </c>
      <c r="K267" s="78" t="str">
        <f t="shared" si="19"/>
        <v/>
      </c>
      <c r="L267" s="105"/>
    </row>
    <row r="268" spans="1:12" x14ac:dyDescent="0.25">
      <c r="A268" s="105"/>
      <c r="B268" s="105"/>
      <c r="C268" s="105"/>
      <c r="D268" s="105"/>
      <c r="E268" s="73">
        <v>267</v>
      </c>
      <c r="F268" s="56" t="str">
        <f>IF('EXIST IP'!C268="","",IF('EXIST IP'!C268&lt;528,'EXIST IP'!C268,""))</f>
        <v/>
      </c>
      <c r="G268" s="60" t="str">
        <f t="shared" si="16"/>
        <v/>
      </c>
      <c r="H268" s="60" t="str">
        <f>IF(B268="","",'EXIST IP'!B268-anchor)</f>
        <v/>
      </c>
      <c r="I268" s="60" t="str">
        <f t="shared" si="17"/>
        <v/>
      </c>
      <c r="J268" s="78" t="str">
        <f t="shared" si="18"/>
        <v/>
      </c>
      <c r="K268" s="78" t="str">
        <f t="shared" si="19"/>
        <v/>
      </c>
      <c r="L268" s="105"/>
    </row>
    <row r="269" spans="1:12" x14ac:dyDescent="0.25">
      <c r="A269" s="105"/>
      <c r="B269" s="105"/>
      <c r="C269" s="105"/>
      <c r="D269" s="105"/>
      <c r="E269" s="73">
        <v>268</v>
      </c>
      <c r="F269" s="56" t="str">
        <f>IF('EXIST IP'!C269="","",IF('EXIST IP'!C269&lt;528,'EXIST IP'!C269,""))</f>
        <v/>
      </c>
      <c r="G269" s="60" t="str">
        <f t="shared" si="16"/>
        <v/>
      </c>
      <c r="H269" s="60" t="str">
        <f>IF(B269="","",'EXIST IP'!B269-anchor)</f>
        <v/>
      </c>
      <c r="I269" s="60" t="str">
        <f t="shared" si="17"/>
        <v/>
      </c>
      <c r="J269" s="78" t="str">
        <f t="shared" si="18"/>
        <v/>
      </c>
      <c r="K269" s="78" t="str">
        <f t="shared" si="19"/>
        <v/>
      </c>
      <c r="L269" s="105"/>
    </row>
    <row r="270" spans="1:12" x14ac:dyDescent="0.25">
      <c r="A270" s="105"/>
      <c r="B270" s="105"/>
      <c r="C270" s="105"/>
      <c r="D270" s="105"/>
      <c r="E270" s="73">
        <v>269</v>
      </c>
      <c r="F270" s="56" t="str">
        <f>IF('EXIST IP'!C270="","",IF('EXIST IP'!C270&lt;528,'EXIST IP'!C270,""))</f>
        <v/>
      </c>
      <c r="G270" s="60" t="str">
        <f t="shared" si="16"/>
        <v/>
      </c>
      <c r="H270" s="60" t="str">
        <f>IF(B270="","",'EXIST IP'!B270-anchor)</f>
        <v/>
      </c>
      <c r="I270" s="60" t="str">
        <f t="shared" si="17"/>
        <v/>
      </c>
      <c r="J270" s="78" t="str">
        <f t="shared" si="18"/>
        <v/>
      </c>
      <c r="K270" s="78" t="str">
        <f t="shared" si="19"/>
        <v/>
      </c>
      <c r="L270" s="105"/>
    </row>
    <row r="271" spans="1:12" x14ac:dyDescent="0.25">
      <c r="A271" s="105"/>
      <c r="B271" s="105"/>
      <c r="C271" s="105"/>
      <c r="D271" s="105"/>
      <c r="E271" s="73">
        <v>270</v>
      </c>
      <c r="F271" s="56" t="str">
        <f>IF('EXIST IP'!C271="","",IF('EXIST IP'!C271&lt;528,'EXIST IP'!C271,""))</f>
        <v/>
      </c>
      <c r="G271" s="60" t="str">
        <f t="shared" si="16"/>
        <v/>
      </c>
      <c r="H271" s="60" t="str">
        <f>IF(B271="","",'EXIST IP'!B271-anchor)</f>
        <v/>
      </c>
      <c r="I271" s="60" t="str">
        <f t="shared" si="17"/>
        <v/>
      </c>
      <c r="J271" s="78" t="str">
        <f t="shared" si="18"/>
        <v/>
      </c>
      <c r="K271" s="78" t="str">
        <f t="shared" si="19"/>
        <v/>
      </c>
      <c r="L271" s="105"/>
    </row>
    <row r="272" spans="1:12" x14ac:dyDescent="0.25">
      <c r="A272" s="105"/>
      <c r="B272" s="105"/>
      <c r="C272" s="105"/>
      <c r="D272" s="105"/>
      <c r="E272" s="73">
        <v>271</v>
      </c>
      <c r="F272" s="56" t="str">
        <f>IF('EXIST IP'!C272="","",IF('EXIST IP'!C272&lt;528,'EXIST IP'!C272,""))</f>
        <v/>
      </c>
      <c r="G272" s="60" t="str">
        <f t="shared" si="16"/>
        <v/>
      </c>
      <c r="H272" s="60" t="str">
        <f>IF(B272="","",'EXIST IP'!B272-anchor)</f>
        <v/>
      </c>
      <c r="I272" s="60" t="str">
        <f t="shared" si="17"/>
        <v/>
      </c>
      <c r="J272" s="78" t="str">
        <f t="shared" si="18"/>
        <v/>
      </c>
      <c r="K272" s="78" t="str">
        <f t="shared" si="19"/>
        <v/>
      </c>
      <c r="L272" s="105"/>
    </row>
    <row r="273" spans="1:12" x14ac:dyDescent="0.25">
      <c r="A273" s="105"/>
      <c r="B273" s="105"/>
      <c r="C273" s="105"/>
      <c r="D273" s="105"/>
      <c r="E273" s="73">
        <v>272</v>
      </c>
      <c r="F273" s="56" t="str">
        <f>IF('EXIST IP'!C273="","",IF('EXIST IP'!C273&lt;528,'EXIST IP'!C273,""))</f>
        <v/>
      </c>
      <c r="G273" s="60" t="str">
        <f t="shared" si="16"/>
        <v/>
      </c>
      <c r="H273" s="60" t="str">
        <f>IF(B273="","",'EXIST IP'!B273-anchor)</f>
        <v/>
      </c>
      <c r="I273" s="60" t="str">
        <f t="shared" si="17"/>
        <v/>
      </c>
      <c r="J273" s="78" t="str">
        <f t="shared" si="18"/>
        <v/>
      </c>
      <c r="K273" s="78" t="str">
        <f t="shared" si="19"/>
        <v/>
      </c>
      <c r="L273" s="105"/>
    </row>
    <row r="274" spans="1:12" x14ac:dyDescent="0.25">
      <c r="A274" s="105"/>
      <c r="B274" s="105"/>
      <c r="C274" s="105"/>
      <c r="D274" s="105"/>
      <c r="E274" s="73">
        <v>273</v>
      </c>
      <c r="F274" s="56" t="str">
        <f>IF('EXIST IP'!C274="","",IF('EXIST IP'!C274&lt;528,'EXIST IP'!C274,""))</f>
        <v/>
      </c>
      <c r="G274" s="60" t="str">
        <f t="shared" si="16"/>
        <v/>
      </c>
      <c r="H274" s="60" t="str">
        <f>IF(B274="","",'EXIST IP'!B274-anchor)</f>
        <v/>
      </c>
      <c r="I274" s="60" t="str">
        <f t="shared" si="17"/>
        <v/>
      </c>
      <c r="J274" s="78" t="str">
        <f t="shared" si="18"/>
        <v/>
      </c>
      <c r="K274" s="78" t="str">
        <f t="shared" si="19"/>
        <v/>
      </c>
      <c r="L274" s="105"/>
    </row>
    <row r="275" spans="1:12" x14ac:dyDescent="0.25">
      <c r="A275" s="105"/>
      <c r="B275" s="105"/>
      <c r="C275" s="105"/>
      <c r="D275" s="105"/>
      <c r="E275" s="73">
        <v>274</v>
      </c>
      <c r="F275" s="56" t="str">
        <f>IF('EXIST IP'!C275="","",IF('EXIST IP'!C275&lt;528,'EXIST IP'!C275,""))</f>
        <v/>
      </c>
      <c r="G275" s="60" t="str">
        <f t="shared" si="16"/>
        <v/>
      </c>
      <c r="H275" s="60" t="str">
        <f>IF(B275="","",'EXIST IP'!B275-anchor)</f>
        <v/>
      </c>
      <c r="I275" s="60" t="str">
        <f t="shared" si="17"/>
        <v/>
      </c>
      <c r="J275" s="78" t="str">
        <f t="shared" si="18"/>
        <v/>
      </c>
      <c r="K275" s="78" t="str">
        <f t="shared" si="19"/>
        <v/>
      </c>
      <c r="L275" s="105"/>
    </row>
    <row r="276" spans="1:12" x14ac:dyDescent="0.25">
      <c r="A276" s="105"/>
      <c r="B276" s="105"/>
      <c r="C276" s="105"/>
      <c r="D276" s="105"/>
      <c r="E276" s="73">
        <v>275</v>
      </c>
      <c r="F276" s="56" t="str">
        <f>IF('EXIST IP'!C276="","",IF('EXIST IP'!C276&lt;528,'EXIST IP'!C276,""))</f>
        <v/>
      </c>
      <c r="G276" s="60" t="str">
        <f t="shared" si="16"/>
        <v/>
      </c>
      <c r="H276" s="60" t="str">
        <f>IF(B276="","",'EXIST IP'!B276-anchor)</f>
        <v/>
      </c>
      <c r="I276" s="60" t="str">
        <f t="shared" si="17"/>
        <v/>
      </c>
      <c r="J276" s="78" t="str">
        <f t="shared" si="18"/>
        <v/>
      </c>
      <c r="K276" s="78" t="str">
        <f t="shared" si="19"/>
        <v/>
      </c>
      <c r="L276" s="105"/>
    </row>
    <row r="277" spans="1:12" x14ac:dyDescent="0.25">
      <c r="A277" s="105"/>
      <c r="B277" s="105"/>
      <c r="C277" s="105"/>
      <c r="D277" s="105"/>
      <c r="E277" s="73">
        <v>276</v>
      </c>
      <c r="F277" s="56" t="str">
        <f>IF('EXIST IP'!C277="","",IF('EXIST IP'!C277&lt;528,'EXIST IP'!C277,""))</f>
        <v/>
      </c>
      <c r="G277" s="60" t="str">
        <f t="shared" si="16"/>
        <v/>
      </c>
      <c r="H277" s="60" t="str">
        <f>IF(B277="","",'EXIST IP'!B277-anchor)</f>
        <v/>
      </c>
      <c r="I277" s="60" t="str">
        <f t="shared" si="17"/>
        <v/>
      </c>
      <c r="J277" s="78" t="str">
        <f t="shared" si="18"/>
        <v/>
      </c>
      <c r="K277" s="78" t="str">
        <f t="shared" si="19"/>
        <v/>
      </c>
      <c r="L277" s="105"/>
    </row>
    <row r="278" spans="1:12" x14ac:dyDescent="0.25">
      <c r="A278" s="105"/>
      <c r="B278" s="105"/>
      <c r="C278" s="105"/>
      <c r="D278" s="105"/>
      <c r="E278" s="73">
        <v>277</v>
      </c>
      <c r="F278" s="56" t="str">
        <f>IF('EXIST IP'!C278="","",IF('EXIST IP'!C278&lt;528,'EXIST IP'!C278,""))</f>
        <v/>
      </c>
      <c r="G278" s="60" t="str">
        <f t="shared" si="16"/>
        <v/>
      </c>
      <c r="H278" s="60" t="str">
        <f>IF(B278="","",'EXIST IP'!B278-anchor)</f>
        <v/>
      </c>
      <c r="I278" s="60" t="str">
        <f t="shared" si="17"/>
        <v/>
      </c>
      <c r="J278" s="78" t="str">
        <f t="shared" si="18"/>
        <v/>
      </c>
      <c r="K278" s="78" t="str">
        <f t="shared" si="19"/>
        <v/>
      </c>
      <c r="L278" s="105"/>
    </row>
    <row r="279" spans="1:12" x14ac:dyDescent="0.25">
      <c r="A279" s="105"/>
      <c r="B279" s="105"/>
      <c r="C279" s="105"/>
      <c r="D279" s="105"/>
      <c r="E279" s="73">
        <v>278</v>
      </c>
      <c r="F279" s="56" t="str">
        <f>IF('EXIST IP'!C279="","",IF('EXIST IP'!C279&lt;528,'EXIST IP'!C279,""))</f>
        <v/>
      </c>
      <c r="G279" s="60" t="str">
        <f t="shared" si="16"/>
        <v/>
      </c>
      <c r="H279" s="60" t="str">
        <f>IF(B279="","",'EXIST IP'!B279-anchor)</f>
        <v/>
      </c>
      <c r="I279" s="60" t="str">
        <f t="shared" si="17"/>
        <v/>
      </c>
      <c r="J279" s="78" t="str">
        <f t="shared" si="18"/>
        <v/>
      </c>
      <c r="K279" s="78" t="str">
        <f t="shared" si="19"/>
        <v/>
      </c>
      <c r="L279" s="105"/>
    </row>
    <row r="280" spans="1:12" x14ac:dyDescent="0.25">
      <c r="A280" s="105"/>
      <c r="B280" s="105"/>
      <c r="C280" s="105"/>
      <c r="D280" s="105"/>
      <c r="E280" s="73">
        <v>279</v>
      </c>
      <c r="F280" s="56" t="str">
        <f>IF('EXIST IP'!C280="","",IF('EXIST IP'!C280&lt;528,'EXIST IP'!C280,""))</f>
        <v/>
      </c>
      <c r="G280" s="60" t="str">
        <f t="shared" si="16"/>
        <v/>
      </c>
      <c r="H280" s="60" t="str">
        <f>IF(B280="","",'EXIST IP'!B280-anchor)</f>
        <v/>
      </c>
      <c r="I280" s="60" t="str">
        <f t="shared" si="17"/>
        <v/>
      </c>
      <c r="J280" s="78" t="str">
        <f t="shared" si="18"/>
        <v/>
      </c>
      <c r="K280" s="78" t="str">
        <f t="shared" si="19"/>
        <v/>
      </c>
      <c r="L280" s="105"/>
    </row>
    <row r="281" spans="1:12" x14ac:dyDescent="0.25">
      <c r="A281" s="105"/>
      <c r="B281" s="105"/>
      <c r="C281" s="105"/>
      <c r="D281" s="105"/>
      <c r="E281" s="73">
        <v>280</v>
      </c>
      <c r="F281" s="56" t="str">
        <f>IF('EXIST IP'!C281="","",IF('EXIST IP'!C281&lt;528,'EXIST IP'!C281,""))</f>
        <v/>
      </c>
      <c r="G281" s="60" t="str">
        <f t="shared" si="16"/>
        <v/>
      </c>
      <c r="H281" s="60" t="str">
        <f>IF(B281="","",'EXIST IP'!B281-anchor)</f>
        <v/>
      </c>
      <c r="I281" s="60" t="str">
        <f t="shared" si="17"/>
        <v/>
      </c>
      <c r="J281" s="78" t="str">
        <f t="shared" si="18"/>
        <v/>
      </c>
      <c r="K281" s="78" t="str">
        <f t="shared" si="19"/>
        <v/>
      </c>
      <c r="L281" s="105"/>
    </row>
    <row r="282" spans="1:12" x14ac:dyDescent="0.25">
      <c r="A282" s="105"/>
      <c r="B282" s="105"/>
      <c r="C282" s="105"/>
      <c r="D282" s="105"/>
      <c r="E282" s="73">
        <v>281</v>
      </c>
      <c r="F282" s="56" t="str">
        <f>IF('EXIST IP'!C282="","",IF('EXIST IP'!C282&lt;528,'EXIST IP'!C282,""))</f>
        <v/>
      </c>
      <c r="G282" s="60" t="str">
        <f t="shared" si="16"/>
        <v/>
      </c>
      <c r="H282" s="60" t="str">
        <f>IF(B282="","",'EXIST IP'!B282-anchor)</f>
        <v/>
      </c>
      <c r="I282" s="60" t="str">
        <f t="shared" si="17"/>
        <v/>
      </c>
      <c r="J282" s="78" t="str">
        <f t="shared" si="18"/>
        <v/>
      </c>
      <c r="K282" s="78" t="str">
        <f t="shared" si="19"/>
        <v/>
      </c>
      <c r="L282" s="105"/>
    </row>
    <row r="283" spans="1:12" x14ac:dyDescent="0.25">
      <c r="A283" s="105"/>
      <c r="B283" s="105"/>
      <c r="C283" s="105"/>
      <c r="D283" s="105"/>
      <c r="E283" s="73">
        <v>282</v>
      </c>
      <c r="F283" s="56" t="str">
        <f>IF('EXIST IP'!C283="","",IF('EXIST IP'!C283&lt;528,'EXIST IP'!C283,""))</f>
        <v/>
      </c>
      <c r="G283" s="60" t="str">
        <f t="shared" si="16"/>
        <v/>
      </c>
      <c r="H283" s="60" t="str">
        <f>IF(B283="","",'EXIST IP'!B283-anchor)</f>
        <v/>
      </c>
      <c r="I283" s="60" t="str">
        <f t="shared" si="17"/>
        <v/>
      </c>
      <c r="J283" s="78" t="str">
        <f t="shared" si="18"/>
        <v/>
      </c>
      <c r="K283" s="78" t="str">
        <f t="shared" si="19"/>
        <v/>
      </c>
      <c r="L283" s="105"/>
    </row>
    <row r="284" spans="1:12" x14ac:dyDescent="0.25">
      <c r="A284" s="105"/>
      <c r="B284" s="105"/>
      <c r="C284" s="105"/>
      <c r="D284" s="105"/>
      <c r="E284" s="73">
        <v>283</v>
      </c>
      <c r="F284" s="56" t="str">
        <f>IF('EXIST IP'!C284="","",IF('EXIST IP'!C284&lt;528,'EXIST IP'!C284,""))</f>
        <v/>
      </c>
      <c r="G284" s="60" t="str">
        <f t="shared" si="16"/>
        <v/>
      </c>
      <c r="H284" s="60" t="str">
        <f>IF(B284="","",'EXIST IP'!B284-anchor)</f>
        <v/>
      </c>
      <c r="I284" s="60" t="str">
        <f t="shared" si="17"/>
        <v/>
      </c>
      <c r="J284" s="78" t="str">
        <f t="shared" si="18"/>
        <v/>
      </c>
      <c r="K284" s="78" t="str">
        <f t="shared" si="19"/>
        <v/>
      </c>
      <c r="L284" s="105"/>
    </row>
    <row r="285" spans="1:12" x14ac:dyDescent="0.25">
      <c r="A285" s="105"/>
      <c r="B285" s="105"/>
      <c r="C285" s="105"/>
      <c r="D285" s="105"/>
      <c r="E285" s="73">
        <v>284</v>
      </c>
      <c r="F285" s="56" t="str">
        <f>IF('EXIST IP'!C285="","",IF('EXIST IP'!C285&lt;528,'EXIST IP'!C285,""))</f>
        <v/>
      </c>
      <c r="G285" s="60" t="str">
        <f t="shared" si="16"/>
        <v/>
      </c>
      <c r="H285" s="60" t="str">
        <f>IF(B285="","",'EXIST IP'!B285-anchor)</f>
        <v/>
      </c>
      <c r="I285" s="60" t="str">
        <f t="shared" si="17"/>
        <v/>
      </c>
      <c r="J285" s="78" t="str">
        <f t="shared" si="18"/>
        <v/>
      </c>
      <c r="K285" s="78" t="str">
        <f t="shared" si="19"/>
        <v/>
      </c>
      <c r="L285" s="105"/>
    </row>
    <row r="286" spans="1:12" x14ac:dyDescent="0.25">
      <c r="A286" s="105"/>
      <c r="B286" s="105"/>
      <c r="C286" s="105"/>
      <c r="D286" s="105"/>
      <c r="E286" s="73">
        <v>285</v>
      </c>
      <c r="F286" s="56" t="str">
        <f>IF('EXIST IP'!C286="","",IF('EXIST IP'!C286&lt;528,'EXIST IP'!C286,""))</f>
        <v/>
      </c>
      <c r="G286" s="60" t="str">
        <f t="shared" si="16"/>
        <v/>
      </c>
      <c r="H286" s="60" t="str">
        <f>IF(B286="","",'EXIST IP'!B286-anchor)</f>
        <v/>
      </c>
      <c r="I286" s="60" t="str">
        <f t="shared" si="17"/>
        <v/>
      </c>
      <c r="J286" s="78" t="str">
        <f t="shared" si="18"/>
        <v/>
      </c>
      <c r="K286" s="78" t="str">
        <f t="shared" si="19"/>
        <v/>
      </c>
      <c r="L286" s="105"/>
    </row>
    <row r="287" spans="1:12" x14ac:dyDescent="0.25">
      <c r="A287" s="105"/>
      <c r="B287" s="105"/>
      <c r="C287" s="105"/>
      <c r="D287" s="105"/>
      <c r="E287" s="73">
        <v>286</v>
      </c>
      <c r="F287" s="56" t="str">
        <f>IF('EXIST IP'!C287="","",IF('EXIST IP'!C287&lt;528,'EXIST IP'!C287,""))</f>
        <v/>
      </c>
      <c r="G287" s="60" t="str">
        <f t="shared" si="16"/>
        <v/>
      </c>
      <c r="H287" s="60" t="str">
        <f>IF(B287="","",'EXIST IP'!B287-anchor)</f>
        <v/>
      </c>
      <c r="I287" s="60" t="str">
        <f t="shared" si="17"/>
        <v/>
      </c>
      <c r="J287" s="78" t="str">
        <f t="shared" si="18"/>
        <v/>
      </c>
      <c r="K287" s="78" t="str">
        <f t="shared" si="19"/>
        <v/>
      </c>
      <c r="L287" s="105"/>
    </row>
    <row r="288" spans="1:12" x14ac:dyDescent="0.25">
      <c r="A288" s="105"/>
      <c r="B288" s="105"/>
      <c r="C288" s="105"/>
      <c r="D288" s="105"/>
      <c r="E288" s="73">
        <v>287</v>
      </c>
      <c r="F288" s="56" t="str">
        <f>IF('EXIST IP'!C288="","",IF('EXIST IP'!C288&lt;528,'EXIST IP'!C288,""))</f>
        <v/>
      </c>
      <c r="G288" s="60" t="str">
        <f t="shared" si="16"/>
        <v/>
      </c>
      <c r="H288" s="60" t="str">
        <f>IF(B288="","",'EXIST IP'!B288-anchor)</f>
        <v/>
      </c>
      <c r="I288" s="60" t="str">
        <f t="shared" si="17"/>
        <v/>
      </c>
      <c r="J288" s="78" t="str">
        <f t="shared" si="18"/>
        <v/>
      </c>
      <c r="K288" s="78" t="str">
        <f t="shared" si="19"/>
        <v/>
      </c>
      <c r="L288" s="105"/>
    </row>
    <row r="289" spans="1:12" x14ac:dyDescent="0.25">
      <c r="A289" s="105"/>
      <c r="B289" s="105"/>
      <c r="C289" s="105"/>
      <c r="D289" s="105"/>
      <c r="E289" s="73">
        <v>288</v>
      </c>
      <c r="F289" s="56" t="str">
        <f>IF('EXIST IP'!C289="","",IF('EXIST IP'!C289&lt;528,'EXIST IP'!C289,""))</f>
        <v/>
      </c>
      <c r="G289" s="60" t="str">
        <f t="shared" si="16"/>
        <v/>
      </c>
      <c r="H289" s="60" t="str">
        <f>IF(B289="","",'EXIST IP'!B289-anchor)</f>
        <v/>
      </c>
      <c r="I289" s="60" t="str">
        <f t="shared" si="17"/>
        <v/>
      </c>
      <c r="J289" s="78" t="str">
        <f t="shared" si="18"/>
        <v/>
      </c>
      <c r="K289" s="78" t="str">
        <f t="shared" si="19"/>
        <v/>
      </c>
      <c r="L289" s="105"/>
    </row>
    <row r="290" spans="1:12" x14ac:dyDescent="0.25">
      <c r="A290" s="105"/>
      <c r="B290" s="105"/>
      <c r="C290" s="105"/>
      <c r="D290" s="105"/>
      <c r="E290" s="73">
        <v>289</v>
      </c>
      <c r="F290" s="56" t="str">
        <f>IF('EXIST IP'!C290="","",IF('EXIST IP'!C290&lt;528,'EXIST IP'!C290,""))</f>
        <v/>
      </c>
      <c r="G290" s="60" t="str">
        <f t="shared" si="16"/>
        <v/>
      </c>
      <c r="H290" s="60" t="str">
        <f>IF(B290="","",'EXIST IP'!B290-anchor)</f>
        <v/>
      </c>
      <c r="I290" s="60" t="str">
        <f t="shared" si="17"/>
        <v/>
      </c>
      <c r="J290" s="78" t="str">
        <f t="shared" si="18"/>
        <v/>
      </c>
      <c r="K290" s="78" t="str">
        <f t="shared" si="19"/>
        <v/>
      </c>
      <c r="L290" s="105"/>
    </row>
    <row r="291" spans="1:12" x14ac:dyDescent="0.25">
      <c r="A291" s="105"/>
      <c r="B291" s="105"/>
      <c r="C291" s="105"/>
      <c r="D291" s="105"/>
      <c r="E291" s="73">
        <v>290</v>
      </c>
      <c r="F291" s="56" t="str">
        <f>IF('EXIST IP'!C291="","",IF('EXIST IP'!C291&lt;528,'EXIST IP'!C291,""))</f>
        <v/>
      </c>
      <c r="G291" s="60" t="str">
        <f t="shared" si="16"/>
        <v/>
      </c>
      <c r="H291" s="60" t="str">
        <f>IF(B291="","",'EXIST IP'!B291-anchor)</f>
        <v/>
      </c>
      <c r="I291" s="60" t="str">
        <f t="shared" si="17"/>
        <v/>
      </c>
      <c r="J291" s="78" t="str">
        <f t="shared" si="18"/>
        <v/>
      </c>
      <c r="K291" s="78" t="str">
        <f t="shared" si="19"/>
        <v/>
      </c>
      <c r="L291" s="105"/>
    </row>
    <row r="292" spans="1:12" x14ac:dyDescent="0.25">
      <c r="A292" s="105"/>
      <c r="B292" s="105"/>
      <c r="C292" s="105"/>
      <c r="D292" s="105"/>
      <c r="E292" s="73">
        <v>291</v>
      </c>
      <c r="F292" s="56" t="str">
        <f>IF('EXIST IP'!C292="","",IF('EXIST IP'!C292&lt;528,'EXIST IP'!C292,""))</f>
        <v/>
      </c>
      <c r="G292" s="60" t="str">
        <f t="shared" si="16"/>
        <v/>
      </c>
      <c r="H292" s="60" t="str">
        <f>IF(B292="","",'EXIST IP'!B292-anchor)</f>
        <v/>
      </c>
      <c r="I292" s="60" t="str">
        <f t="shared" si="17"/>
        <v/>
      </c>
      <c r="J292" s="78" t="str">
        <f t="shared" si="18"/>
        <v/>
      </c>
      <c r="K292" s="78" t="str">
        <f t="shared" si="19"/>
        <v/>
      </c>
      <c r="L292" s="105"/>
    </row>
    <row r="293" spans="1:12" x14ac:dyDescent="0.25">
      <c r="A293" s="105"/>
      <c r="B293" s="105"/>
      <c r="C293" s="105"/>
      <c r="D293" s="105"/>
      <c r="E293" s="73">
        <v>292</v>
      </c>
      <c r="F293" s="56" t="str">
        <f>IF('EXIST IP'!C293="","",IF('EXIST IP'!C293&lt;528,'EXIST IP'!C293,""))</f>
        <v/>
      </c>
      <c r="G293" s="60" t="str">
        <f t="shared" si="16"/>
        <v/>
      </c>
      <c r="H293" s="60" t="str">
        <f>IF(B293="","",'EXIST IP'!B293-anchor)</f>
        <v/>
      </c>
      <c r="I293" s="60" t="str">
        <f t="shared" si="17"/>
        <v/>
      </c>
      <c r="J293" s="78" t="str">
        <f t="shared" si="18"/>
        <v/>
      </c>
      <c r="K293" s="78" t="str">
        <f t="shared" si="19"/>
        <v/>
      </c>
      <c r="L293" s="105"/>
    </row>
    <row r="294" spans="1:12" x14ac:dyDescent="0.25">
      <c r="A294" s="105"/>
      <c r="B294" s="105"/>
      <c r="C294" s="105"/>
      <c r="D294" s="105"/>
      <c r="E294" s="73">
        <v>293</v>
      </c>
      <c r="F294" s="56" t="str">
        <f>IF('EXIST IP'!C294="","",IF('EXIST IP'!C294&lt;528,'EXIST IP'!C294,""))</f>
        <v/>
      </c>
      <c r="G294" s="60" t="str">
        <f t="shared" si="16"/>
        <v/>
      </c>
      <c r="H294" s="60" t="str">
        <f>IF(B294="","",'EXIST IP'!B294-anchor)</f>
        <v/>
      </c>
      <c r="I294" s="60" t="str">
        <f t="shared" si="17"/>
        <v/>
      </c>
      <c r="J294" s="78" t="str">
        <f t="shared" si="18"/>
        <v/>
      </c>
      <c r="K294" s="78" t="str">
        <f t="shared" si="19"/>
        <v/>
      </c>
      <c r="L294" s="105"/>
    </row>
    <row r="295" spans="1:12" x14ac:dyDescent="0.25">
      <c r="A295" s="105"/>
      <c r="B295" s="105"/>
      <c r="C295" s="105"/>
      <c r="D295" s="105"/>
      <c r="E295" s="73">
        <v>294</v>
      </c>
      <c r="F295" s="56" t="str">
        <f>IF('EXIST IP'!C295="","",IF('EXIST IP'!C295&lt;528,'EXIST IP'!C295,""))</f>
        <v/>
      </c>
      <c r="G295" s="60" t="str">
        <f t="shared" si="16"/>
        <v/>
      </c>
      <c r="H295" s="60" t="str">
        <f>IF(B295="","",'EXIST IP'!B295-anchor)</f>
        <v/>
      </c>
      <c r="I295" s="60" t="str">
        <f t="shared" si="17"/>
        <v/>
      </c>
      <c r="J295" s="78" t="str">
        <f t="shared" si="18"/>
        <v/>
      </c>
      <c r="K295" s="78" t="str">
        <f t="shared" si="19"/>
        <v/>
      </c>
      <c r="L295" s="105"/>
    </row>
    <row r="296" spans="1:12" x14ac:dyDescent="0.25">
      <c r="A296" s="105"/>
      <c r="B296" s="105"/>
      <c r="C296" s="105"/>
      <c r="D296" s="105"/>
      <c r="E296" s="73">
        <v>295</v>
      </c>
      <c r="F296" s="56" t="str">
        <f>IF('EXIST IP'!C296="","",IF('EXIST IP'!C296&lt;528,'EXIST IP'!C296,""))</f>
        <v/>
      </c>
      <c r="G296" s="60" t="str">
        <f t="shared" si="16"/>
        <v/>
      </c>
      <c r="H296" s="60" t="str">
        <f>IF(B296="","",'EXIST IP'!B296-anchor)</f>
        <v/>
      </c>
      <c r="I296" s="60" t="str">
        <f t="shared" si="17"/>
        <v/>
      </c>
      <c r="J296" s="78" t="str">
        <f t="shared" si="18"/>
        <v/>
      </c>
      <c r="K296" s="78" t="str">
        <f t="shared" si="19"/>
        <v/>
      </c>
      <c r="L296" s="105"/>
    </row>
    <row r="297" spans="1:12" x14ac:dyDescent="0.25">
      <c r="A297" s="105"/>
      <c r="B297" s="105"/>
      <c r="C297" s="105"/>
      <c r="D297" s="105"/>
      <c r="E297" s="73">
        <v>296</v>
      </c>
      <c r="F297" s="56" t="str">
        <f>IF('EXIST IP'!C297="","",IF('EXIST IP'!C297&lt;528,'EXIST IP'!C297,""))</f>
        <v/>
      </c>
      <c r="G297" s="60" t="str">
        <f t="shared" si="16"/>
        <v/>
      </c>
      <c r="H297" s="60" t="str">
        <f>IF(B297="","",'EXIST IP'!B297-anchor)</f>
        <v/>
      </c>
      <c r="I297" s="60" t="str">
        <f t="shared" si="17"/>
        <v/>
      </c>
      <c r="J297" s="78" t="str">
        <f t="shared" si="18"/>
        <v/>
      </c>
      <c r="K297" s="78" t="str">
        <f t="shared" si="19"/>
        <v/>
      </c>
      <c r="L297" s="105"/>
    </row>
    <row r="298" spans="1:12" x14ac:dyDescent="0.25">
      <c r="A298" s="105"/>
      <c r="B298" s="105"/>
      <c r="C298" s="105"/>
      <c r="D298" s="105"/>
      <c r="E298" s="73">
        <v>297</v>
      </c>
      <c r="F298" s="56" t="str">
        <f>IF('EXIST IP'!C298="","",IF('EXIST IP'!C298&lt;528,'EXIST IP'!C298,""))</f>
        <v/>
      </c>
      <c r="G298" s="60" t="str">
        <f t="shared" si="16"/>
        <v/>
      </c>
      <c r="H298" s="60" t="str">
        <f>IF(B298="","",'EXIST IP'!B298-anchor)</f>
        <v/>
      </c>
      <c r="I298" s="60" t="str">
        <f t="shared" si="17"/>
        <v/>
      </c>
      <c r="J298" s="78" t="str">
        <f t="shared" si="18"/>
        <v/>
      </c>
      <c r="K298" s="78" t="str">
        <f t="shared" si="19"/>
        <v/>
      </c>
      <c r="L298" s="105"/>
    </row>
    <row r="299" spans="1:12" x14ac:dyDescent="0.25">
      <c r="A299" s="105"/>
      <c r="B299" s="105"/>
      <c r="C299" s="105"/>
      <c r="D299" s="105"/>
      <c r="E299" s="73">
        <v>298</v>
      </c>
      <c r="F299" s="56" t="str">
        <f>IF('EXIST IP'!C299="","",IF('EXIST IP'!C299&lt;528,'EXIST IP'!C299,""))</f>
        <v/>
      </c>
      <c r="G299" s="60" t="str">
        <f t="shared" si="16"/>
        <v/>
      </c>
      <c r="H299" s="60" t="str">
        <f>IF(B299="","",'EXIST IP'!B299-anchor)</f>
        <v/>
      </c>
      <c r="I299" s="60" t="str">
        <f t="shared" si="17"/>
        <v/>
      </c>
      <c r="J299" s="78" t="str">
        <f t="shared" si="18"/>
        <v/>
      </c>
      <c r="K299" s="78" t="str">
        <f t="shared" si="19"/>
        <v/>
      </c>
      <c r="L299" s="105"/>
    </row>
    <row r="300" spans="1:12" x14ac:dyDescent="0.25">
      <c r="A300" s="105"/>
      <c r="B300" s="105"/>
      <c r="C300" s="105"/>
      <c r="D300" s="105"/>
      <c r="E300" s="73">
        <v>299</v>
      </c>
      <c r="F300" s="56" t="str">
        <f>IF('EXIST IP'!C300="","",IF('EXIST IP'!C300&lt;528,'EXIST IP'!C300,""))</f>
        <v/>
      </c>
      <c r="G300" s="60" t="str">
        <f t="shared" si="16"/>
        <v/>
      </c>
      <c r="H300" s="60" t="str">
        <f>IF(B300="","",'EXIST IP'!B300-anchor)</f>
        <v/>
      </c>
      <c r="I300" s="60" t="str">
        <f t="shared" si="17"/>
        <v/>
      </c>
      <c r="J300" s="78" t="str">
        <f t="shared" si="18"/>
        <v/>
      </c>
      <c r="K300" s="78" t="str">
        <f t="shared" si="19"/>
        <v/>
      </c>
      <c r="L300" s="105"/>
    </row>
    <row r="301" spans="1:12" x14ac:dyDescent="0.25">
      <c r="A301" s="105"/>
      <c r="B301" s="105"/>
      <c r="C301" s="105"/>
      <c r="D301" s="105"/>
      <c r="E301" s="73">
        <v>300</v>
      </c>
      <c r="F301" s="56" t="str">
        <f>IF('EXIST IP'!C301="","",IF('EXIST IP'!C301&lt;528,'EXIST IP'!C301,""))</f>
        <v/>
      </c>
      <c r="G301" s="60" t="str">
        <f t="shared" si="16"/>
        <v/>
      </c>
      <c r="H301" s="60" t="str">
        <f>IF(B301="","",'EXIST IP'!B301-anchor)</f>
        <v/>
      </c>
      <c r="I301" s="60" t="str">
        <f t="shared" si="17"/>
        <v/>
      </c>
      <c r="J301" s="78" t="str">
        <f t="shared" si="18"/>
        <v/>
      </c>
      <c r="K301" s="78" t="str">
        <f t="shared" si="19"/>
        <v/>
      </c>
      <c r="L301" s="105"/>
    </row>
    <row r="302" spans="1:12" x14ac:dyDescent="0.25">
      <c r="A302" s="105"/>
      <c r="B302" s="105"/>
      <c r="C302" s="105"/>
      <c r="D302" s="105"/>
      <c r="E302" s="73">
        <v>301</v>
      </c>
      <c r="F302" s="56" t="str">
        <f>IF('EXIST IP'!C302="","",IF('EXIST IP'!C302&lt;528,'EXIST IP'!C302,""))</f>
        <v/>
      </c>
      <c r="G302" s="60" t="str">
        <f t="shared" si="16"/>
        <v/>
      </c>
      <c r="H302" s="60" t="str">
        <f>IF(B302="","",'EXIST IP'!B302-anchor)</f>
        <v/>
      </c>
      <c r="I302" s="60" t="str">
        <f t="shared" si="17"/>
        <v/>
      </c>
      <c r="J302" s="78" t="str">
        <f t="shared" si="18"/>
        <v/>
      </c>
      <c r="K302" s="78" t="str">
        <f t="shared" si="19"/>
        <v/>
      </c>
      <c r="L302" s="105"/>
    </row>
    <row r="303" spans="1:12" x14ac:dyDescent="0.25">
      <c r="A303" s="105"/>
      <c r="B303" s="105"/>
      <c r="C303" s="105"/>
      <c r="D303" s="105"/>
      <c r="E303" s="73">
        <v>302</v>
      </c>
      <c r="F303" s="56" t="str">
        <f>IF('EXIST IP'!C303="","",IF('EXIST IP'!C303&lt;528,'EXIST IP'!C303,""))</f>
        <v/>
      </c>
      <c r="G303" s="60" t="str">
        <f t="shared" si="16"/>
        <v/>
      </c>
      <c r="H303" s="60" t="str">
        <f>IF(B303="","",'EXIST IP'!B303-anchor)</f>
        <v/>
      </c>
      <c r="I303" s="60" t="str">
        <f t="shared" si="17"/>
        <v/>
      </c>
      <c r="J303" s="78" t="str">
        <f t="shared" si="18"/>
        <v/>
      </c>
      <c r="K303" s="78" t="str">
        <f t="shared" si="19"/>
        <v/>
      </c>
      <c r="L303" s="105"/>
    </row>
    <row r="304" spans="1:12" x14ac:dyDescent="0.25">
      <c r="A304" s="105"/>
      <c r="B304" s="105"/>
      <c r="C304" s="105"/>
      <c r="D304" s="105"/>
      <c r="E304" s="73">
        <v>303</v>
      </c>
      <c r="F304" s="56" t="str">
        <f>IF('EXIST IP'!C304="","",IF('EXIST IP'!C304&lt;528,'EXIST IP'!C304,""))</f>
        <v/>
      </c>
      <c r="G304" s="60" t="str">
        <f t="shared" si="16"/>
        <v/>
      </c>
      <c r="H304" s="60" t="str">
        <f>IF(B304="","",'EXIST IP'!B304-anchor)</f>
        <v/>
      </c>
      <c r="I304" s="60" t="str">
        <f t="shared" si="17"/>
        <v/>
      </c>
      <c r="J304" s="78" t="str">
        <f t="shared" si="18"/>
        <v/>
      </c>
      <c r="K304" s="78" t="str">
        <f t="shared" si="19"/>
        <v/>
      </c>
      <c r="L304" s="105"/>
    </row>
    <row r="305" spans="1:12" x14ac:dyDescent="0.25">
      <c r="A305" s="105"/>
      <c r="B305" s="105"/>
      <c r="C305" s="105"/>
      <c r="D305" s="105"/>
      <c r="E305" s="73">
        <v>304</v>
      </c>
      <c r="F305" s="56" t="str">
        <f>IF('EXIST IP'!C305="","",IF('EXIST IP'!C305&lt;528,'EXIST IP'!C305,""))</f>
        <v/>
      </c>
      <c r="G305" s="60" t="str">
        <f t="shared" si="16"/>
        <v/>
      </c>
      <c r="H305" s="60" t="str">
        <f>IF(B305="","",'EXIST IP'!B305-anchor)</f>
        <v/>
      </c>
      <c r="I305" s="60" t="str">
        <f t="shared" si="17"/>
        <v/>
      </c>
      <c r="J305" s="78" t="str">
        <f t="shared" si="18"/>
        <v/>
      </c>
      <c r="K305" s="78" t="str">
        <f t="shared" si="19"/>
        <v/>
      </c>
      <c r="L305" s="105"/>
    </row>
    <row r="306" spans="1:12" x14ac:dyDescent="0.25">
      <c r="A306" s="105"/>
      <c r="B306" s="105"/>
      <c r="C306" s="105"/>
      <c r="D306" s="105"/>
      <c r="E306" s="73">
        <v>305</v>
      </c>
      <c r="F306" s="56" t="str">
        <f>IF('EXIST IP'!C306="","",IF('EXIST IP'!C306&lt;528,'EXIST IP'!C306,""))</f>
        <v/>
      </c>
      <c r="G306" s="60" t="str">
        <f t="shared" si="16"/>
        <v/>
      </c>
      <c r="H306" s="60" t="str">
        <f>IF(B306="","",'EXIST IP'!B306-anchor)</f>
        <v/>
      </c>
      <c r="I306" s="60" t="str">
        <f t="shared" si="17"/>
        <v/>
      </c>
      <c r="J306" s="78" t="str">
        <f t="shared" si="18"/>
        <v/>
      </c>
      <c r="K306" s="78" t="str">
        <f t="shared" si="19"/>
        <v/>
      </c>
      <c r="L306" s="105"/>
    </row>
    <row r="307" spans="1:12" x14ac:dyDescent="0.25">
      <c r="A307" s="105"/>
      <c r="B307" s="105"/>
      <c r="C307" s="105"/>
      <c r="D307" s="105"/>
      <c r="E307" s="73">
        <v>306</v>
      </c>
      <c r="F307" s="56" t="str">
        <f>IF('EXIST IP'!C307="","",IF('EXIST IP'!C307&lt;528,'EXIST IP'!C307,""))</f>
        <v/>
      </c>
      <c r="G307" s="60" t="str">
        <f t="shared" si="16"/>
        <v/>
      </c>
      <c r="H307" s="60" t="str">
        <f>IF(B307="","",'EXIST IP'!B307-anchor)</f>
        <v/>
      </c>
      <c r="I307" s="60" t="str">
        <f t="shared" si="17"/>
        <v/>
      </c>
      <c r="J307" s="78" t="str">
        <f t="shared" si="18"/>
        <v/>
      </c>
      <c r="K307" s="78" t="str">
        <f t="shared" si="19"/>
        <v/>
      </c>
      <c r="L307" s="105"/>
    </row>
    <row r="308" spans="1:12" x14ac:dyDescent="0.25">
      <c r="A308" s="105"/>
      <c r="B308" s="105"/>
      <c r="C308" s="105"/>
      <c r="D308" s="105"/>
      <c r="E308" s="73">
        <v>307</v>
      </c>
      <c r="F308" s="56" t="str">
        <f>IF('EXIST IP'!C308="","",IF('EXIST IP'!C308&lt;528,'EXIST IP'!C308,""))</f>
        <v/>
      </c>
      <c r="G308" s="60" t="str">
        <f t="shared" si="16"/>
        <v/>
      </c>
      <c r="H308" s="60" t="str">
        <f>IF(B308="","",'EXIST IP'!B308-anchor)</f>
        <v/>
      </c>
      <c r="I308" s="60" t="str">
        <f t="shared" si="17"/>
        <v/>
      </c>
      <c r="J308" s="78" t="str">
        <f t="shared" si="18"/>
        <v/>
      </c>
      <c r="K308" s="78" t="str">
        <f t="shared" si="19"/>
        <v/>
      </c>
      <c r="L308" s="105"/>
    </row>
    <row r="309" spans="1:12" x14ac:dyDescent="0.25">
      <c r="A309" s="105"/>
      <c r="B309" s="105"/>
      <c r="C309" s="105"/>
      <c r="D309" s="105"/>
      <c r="E309" s="73">
        <v>308</v>
      </c>
      <c r="F309" s="56" t="str">
        <f>IF('EXIST IP'!C309="","",IF('EXIST IP'!C309&lt;528,'EXIST IP'!C309,""))</f>
        <v/>
      </c>
      <c r="G309" s="60" t="str">
        <f t="shared" si="16"/>
        <v/>
      </c>
      <c r="H309" s="60" t="str">
        <f>IF(B309="","",'EXIST IP'!B309-anchor)</f>
        <v/>
      </c>
      <c r="I309" s="60" t="str">
        <f t="shared" si="17"/>
        <v/>
      </c>
      <c r="J309" s="78" t="str">
        <f t="shared" si="18"/>
        <v/>
      </c>
      <c r="K309" s="78" t="str">
        <f t="shared" si="19"/>
        <v/>
      </c>
      <c r="L309" s="105"/>
    </row>
    <row r="310" spans="1:12" x14ac:dyDescent="0.25">
      <c r="A310" s="105"/>
      <c r="B310" s="105"/>
      <c r="C310" s="105"/>
      <c r="D310" s="105"/>
      <c r="E310" s="73">
        <v>309</v>
      </c>
      <c r="F310" s="56" t="str">
        <f>IF('EXIST IP'!C310="","",IF('EXIST IP'!C310&lt;528,'EXIST IP'!C310,""))</f>
        <v/>
      </c>
      <c r="G310" s="60" t="str">
        <f t="shared" si="16"/>
        <v/>
      </c>
      <c r="H310" s="60" t="str">
        <f>IF(B310="","",'EXIST IP'!B310-anchor)</f>
        <v/>
      </c>
      <c r="I310" s="60" t="str">
        <f t="shared" si="17"/>
        <v/>
      </c>
      <c r="J310" s="78" t="str">
        <f t="shared" si="18"/>
        <v/>
      </c>
      <c r="K310" s="78" t="str">
        <f t="shared" si="19"/>
        <v/>
      </c>
      <c r="L310" s="105"/>
    </row>
    <row r="311" spans="1:12" x14ac:dyDescent="0.25">
      <c r="A311" s="105"/>
      <c r="B311" s="105"/>
      <c r="C311" s="105"/>
      <c r="D311" s="105"/>
      <c r="E311" s="73">
        <v>310</v>
      </c>
      <c r="F311" s="56" t="str">
        <f>IF('EXIST IP'!C311="","",IF('EXIST IP'!C311&lt;528,'EXIST IP'!C311,""))</f>
        <v/>
      </c>
      <c r="G311" s="60" t="str">
        <f t="shared" si="16"/>
        <v/>
      </c>
      <c r="H311" s="60" t="str">
        <f>IF(B311="","",'EXIST IP'!B311-anchor)</f>
        <v/>
      </c>
      <c r="I311" s="60" t="str">
        <f t="shared" si="17"/>
        <v/>
      </c>
      <c r="J311" s="78" t="str">
        <f t="shared" si="18"/>
        <v/>
      </c>
      <c r="K311" s="78" t="str">
        <f t="shared" si="19"/>
        <v/>
      </c>
      <c r="L311" s="105"/>
    </row>
    <row r="312" spans="1:12" x14ac:dyDescent="0.25">
      <c r="A312" s="105"/>
      <c r="B312" s="105"/>
      <c r="C312" s="105"/>
      <c r="D312" s="105"/>
      <c r="E312" s="73">
        <v>311</v>
      </c>
      <c r="F312" s="56" t="str">
        <f>IF('EXIST IP'!C312="","",IF('EXIST IP'!C312&lt;528,'EXIST IP'!C312,""))</f>
        <v/>
      </c>
      <c r="G312" s="60" t="str">
        <f t="shared" si="16"/>
        <v/>
      </c>
      <c r="H312" s="60" t="str">
        <f>IF(B312="","",'EXIST IP'!B312-anchor)</f>
        <v/>
      </c>
      <c r="I312" s="60" t="str">
        <f t="shared" si="17"/>
        <v/>
      </c>
      <c r="J312" s="78" t="str">
        <f t="shared" si="18"/>
        <v/>
      </c>
      <c r="K312" s="78" t="str">
        <f t="shared" si="19"/>
        <v/>
      </c>
      <c r="L312" s="105"/>
    </row>
    <row r="313" spans="1:12" x14ac:dyDescent="0.25">
      <c r="A313" s="105"/>
      <c r="B313" s="105"/>
      <c r="C313" s="105"/>
      <c r="D313" s="105"/>
      <c r="E313" s="73">
        <v>312</v>
      </c>
      <c r="F313" s="56" t="str">
        <f>IF('EXIST IP'!C313="","",IF('EXIST IP'!C313&lt;528,'EXIST IP'!C313,""))</f>
        <v/>
      </c>
      <c r="G313" s="60" t="str">
        <f t="shared" si="16"/>
        <v/>
      </c>
      <c r="H313" s="60" t="str">
        <f>IF(B313="","",'EXIST IP'!B313-anchor)</f>
        <v/>
      </c>
      <c r="I313" s="60" t="str">
        <f t="shared" si="17"/>
        <v/>
      </c>
      <c r="J313" s="78" t="str">
        <f t="shared" si="18"/>
        <v/>
      </c>
      <c r="K313" s="78" t="str">
        <f t="shared" si="19"/>
        <v/>
      </c>
      <c r="L313" s="105"/>
    </row>
    <row r="314" spans="1:12" x14ac:dyDescent="0.25">
      <c r="A314" s="105"/>
      <c r="B314" s="105"/>
      <c r="C314" s="105"/>
      <c r="D314" s="105"/>
      <c r="E314" s="73">
        <v>313</v>
      </c>
      <c r="F314" s="56" t="str">
        <f>IF('EXIST IP'!C314="","",IF('EXIST IP'!C314&lt;528,'EXIST IP'!C314,""))</f>
        <v/>
      </c>
      <c r="G314" s="60" t="str">
        <f t="shared" si="16"/>
        <v/>
      </c>
      <c r="H314" s="60" t="str">
        <f>IF(B314="","",'EXIST IP'!B314-anchor)</f>
        <v/>
      </c>
      <c r="I314" s="60" t="str">
        <f t="shared" si="17"/>
        <v/>
      </c>
      <c r="J314" s="78" t="str">
        <f t="shared" si="18"/>
        <v/>
      </c>
      <c r="K314" s="78" t="str">
        <f t="shared" si="19"/>
        <v/>
      </c>
      <c r="L314" s="105"/>
    </row>
    <row r="315" spans="1:12" x14ac:dyDescent="0.25">
      <c r="A315" s="105"/>
      <c r="B315" s="105"/>
      <c r="C315" s="105"/>
      <c r="D315" s="105"/>
      <c r="E315" s="73">
        <v>314</v>
      </c>
      <c r="F315" s="56" t="str">
        <f>IF('EXIST IP'!C315="","",IF('EXIST IP'!C315&lt;528,'EXIST IP'!C315,""))</f>
        <v/>
      </c>
      <c r="G315" s="60" t="str">
        <f t="shared" si="16"/>
        <v/>
      </c>
      <c r="H315" s="60" t="str">
        <f>IF(B315="","",'EXIST IP'!B315-anchor)</f>
        <v/>
      </c>
      <c r="I315" s="60" t="str">
        <f t="shared" si="17"/>
        <v/>
      </c>
      <c r="J315" s="78" t="str">
        <f t="shared" si="18"/>
        <v/>
      </c>
      <c r="K315" s="78" t="str">
        <f t="shared" si="19"/>
        <v/>
      </c>
      <c r="L315" s="105"/>
    </row>
    <row r="316" spans="1:12" x14ac:dyDescent="0.25">
      <c r="A316" s="105"/>
      <c r="B316" s="105"/>
      <c r="C316" s="105"/>
      <c r="D316" s="105"/>
      <c r="E316" s="73">
        <v>315</v>
      </c>
      <c r="F316" s="56" t="str">
        <f>IF('EXIST IP'!C316="","",IF('EXIST IP'!C316&lt;528,'EXIST IP'!C316,""))</f>
        <v/>
      </c>
      <c r="G316" s="60" t="str">
        <f t="shared" si="16"/>
        <v/>
      </c>
      <c r="H316" s="60" t="str">
        <f>IF(B316="","",'EXIST IP'!B316-anchor)</f>
        <v/>
      </c>
      <c r="I316" s="60" t="str">
        <f t="shared" si="17"/>
        <v/>
      </c>
      <c r="J316" s="78" t="str">
        <f t="shared" si="18"/>
        <v/>
      </c>
      <c r="K316" s="78" t="str">
        <f t="shared" si="19"/>
        <v/>
      </c>
      <c r="L316" s="105"/>
    </row>
    <row r="317" spans="1:12" x14ac:dyDescent="0.25">
      <c r="A317" s="105"/>
      <c r="B317" s="105"/>
      <c r="C317" s="105"/>
      <c r="D317" s="105"/>
      <c r="E317" s="73">
        <v>316</v>
      </c>
      <c r="F317" s="56" t="str">
        <f>IF('EXIST IP'!C317="","",IF('EXIST IP'!C317&lt;528,'EXIST IP'!C317,""))</f>
        <v/>
      </c>
      <c r="G317" s="60" t="str">
        <f t="shared" si="16"/>
        <v/>
      </c>
      <c r="H317" s="60" t="str">
        <f>IF(B317="","",'EXIST IP'!B317-anchor)</f>
        <v/>
      </c>
      <c r="I317" s="60" t="str">
        <f t="shared" si="17"/>
        <v/>
      </c>
      <c r="J317" s="78" t="str">
        <f t="shared" si="18"/>
        <v/>
      </c>
      <c r="K317" s="78" t="str">
        <f t="shared" si="19"/>
        <v/>
      </c>
      <c r="L317" s="105"/>
    </row>
    <row r="318" spans="1:12" x14ac:dyDescent="0.25">
      <c r="A318" s="105"/>
      <c r="B318" s="105"/>
      <c r="C318" s="105"/>
      <c r="D318" s="105"/>
      <c r="E318" s="73">
        <v>317</v>
      </c>
      <c r="F318" s="56" t="str">
        <f>IF('EXIST IP'!C318="","",IF('EXIST IP'!C318&lt;528,'EXIST IP'!C318,""))</f>
        <v/>
      </c>
      <c r="G318" s="60" t="str">
        <f t="shared" si="16"/>
        <v/>
      </c>
      <c r="H318" s="60" t="str">
        <f>IF(B318="","",'EXIST IP'!B318-anchor)</f>
        <v/>
      </c>
      <c r="I318" s="60" t="str">
        <f t="shared" si="17"/>
        <v/>
      </c>
      <c r="J318" s="78" t="str">
        <f t="shared" si="18"/>
        <v/>
      </c>
      <c r="K318" s="78" t="str">
        <f t="shared" si="19"/>
        <v/>
      </c>
      <c r="L318" s="105"/>
    </row>
    <row r="319" spans="1:12" x14ac:dyDescent="0.25">
      <c r="A319" s="105"/>
      <c r="B319" s="105"/>
      <c r="C319" s="105"/>
      <c r="D319" s="105"/>
      <c r="E319" s="73">
        <v>318</v>
      </c>
      <c r="F319" s="56" t="str">
        <f>IF('EXIST IP'!C319="","",IF('EXIST IP'!C319&lt;528,'EXIST IP'!C319,""))</f>
        <v/>
      </c>
      <c r="G319" s="60" t="str">
        <f t="shared" si="16"/>
        <v/>
      </c>
      <c r="H319" s="60" t="str">
        <f>IF(B319="","",'EXIST IP'!B319-anchor)</f>
        <v/>
      </c>
      <c r="I319" s="60" t="str">
        <f t="shared" si="17"/>
        <v/>
      </c>
      <c r="J319" s="78" t="str">
        <f t="shared" si="18"/>
        <v/>
      </c>
      <c r="K319" s="78" t="str">
        <f t="shared" si="19"/>
        <v/>
      </c>
      <c r="L319" s="105"/>
    </row>
    <row r="320" spans="1:12" x14ac:dyDescent="0.25">
      <c r="A320" s="105"/>
      <c r="B320" s="105"/>
      <c r="C320" s="105"/>
      <c r="D320" s="105"/>
      <c r="E320" s="73">
        <v>319</v>
      </c>
      <c r="F320" s="56" t="str">
        <f>IF('EXIST IP'!C320="","",IF('EXIST IP'!C320&lt;528,'EXIST IP'!C320,""))</f>
        <v/>
      </c>
      <c r="G320" s="60" t="str">
        <f t="shared" si="16"/>
        <v/>
      </c>
      <c r="H320" s="60" t="str">
        <f>IF(B320="","",'EXIST IP'!B320-anchor)</f>
        <v/>
      </c>
      <c r="I320" s="60" t="str">
        <f t="shared" si="17"/>
        <v/>
      </c>
      <c r="J320" s="78" t="str">
        <f t="shared" si="18"/>
        <v/>
      </c>
      <c r="K320" s="78" t="str">
        <f t="shared" si="19"/>
        <v/>
      </c>
      <c r="L320" s="105"/>
    </row>
    <row r="321" spans="1:12" x14ac:dyDescent="0.25">
      <c r="A321" s="105"/>
      <c r="B321" s="105"/>
      <c r="C321" s="105"/>
      <c r="D321" s="105"/>
      <c r="E321" s="73">
        <v>320</v>
      </c>
      <c r="F321" s="56" t="str">
        <f>IF('EXIST IP'!C321="","",IF('EXIST IP'!C321&lt;528,'EXIST IP'!C321,""))</f>
        <v/>
      </c>
      <c r="G321" s="60" t="str">
        <f t="shared" si="16"/>
        <v/>
      </c>
      <c r="H321" s="60" t="str">
        <f>IF(B321="","",'EXIST IP'!B321-anchor)</f>
        <v/>
      </c>
      <c r="I321" s="60" t="str">
        <f t="shared" si="17"/>
        <v/>
      </c>
      <c r="J321" s="78" t="str">
        <f t="shared" si="18"/>
        <v/>
      </c>
      <c r="K321" s="78" t="str">
        <f t="shared" si="19"/>
        <v/>
      </c>
      <c r="L321" s="105"/>
    </row>
    <row r="322" spans="1:12" x14ac:dyDescent="0.25">
      <c r="A322" s="105"/>
      <c r="B322" s="105"/>
      <c r="C322" s="105"/>
      <c r="D322" s="105"/>
      <c r="E322" s="73">
        <v>321</v>
      </c>
      <c r="F322" s="56" t="str">
        <f>IF('EXIST IP'!C322="","",IF('EXIST IP'!C322&lt;528,'EXIST IP'!C322,""))</f>
        <v/>
      </c>
      <c r="G322" s="60" t="str">
        <f t="shared" ref="G322:G385" si="20">IF(B322="","",B322-anchor)</f>
        <v/>
      </c>
      <c r="H322" s="60" t="str">
        <f>IF(B322="","",'EXIST IP'!B322-anchor)</f>
        <v/>
      </c>
      <c r="I322" s="60" t="str">
        <f t="shared" ref="I322:I385" si="21">IF(B322="","",ABS(G322-H322))</f>
        <v/>
      </c>
      <c r="J322" s="78" t="str">
        <f t="shared" si="18"/>
        <v/>
      </c>
      <c r="K322" s="78" t="str">
        <f t="shared" si="19"/>
        <v/>
      </c>
      <c r="L322" s="105"/>
    </row>
    <row r="323" spans="1:12" x14ac:dyDescent="0.25">
      <c r="A323" s="105"/>
      <c r="B323" s="105"/>
      <c r="C323" s="105"/>
      <c r="D323" s="105"/>
      <c r="E323" s="73">
        <v>322</v>
      </c>
      <c r="F323" s="56" t="str">
        <f>IF('EXIST IP'!C323="","",IF('EXIST IP'!C323&lt;528,'EXIST IP'!C323,""))</f>
        <v/>
      </c>
      <c r="G323" s="60" t="str">
        <f t="shared" si="20"/>
        <v/>
      </c>
      <c r="H323" s="60" t="str">
        <f>IF(B323="","",'EXIST IP'!B323-anchor)</f>
        <v/>
      </c>
      <c r="I323" s="60" t="str">
        <f t="shared" si="21"/>
        <v/>
      </c>
      <c r="J323" s="78" t="str">
        <f t="shared" ref="J323:J386" si="22">IF(B323="","",IF(H323&lt;5280,20,IF(H323&gt;13200,50,ROUND(20+30*(H323-5280)/(13200-5280),0))))</f>
        <v/>
      </c>
      <c r="K323" s="78" t="str">
        <f t="shared" ref="K323:K386" si="23">IF(AND(I323="",J323=""),"",IF(I323&gt;J323,"this segment misaligned",""))</f>
        <v/>
      </c>
      <c r="L323" s="105"/>
    </row>
    <row r="324" spans="1:12" x14ac:dyDescent="0.25">
      <c r="A324" s="105"/>
      <c r="B324" s="105"/>
      <c r="C324" s="105"/>
      <c r="D324" s="105"/>
      <c r="E324" s="73">
        <v>323</v>
      </c>
      <c r="F324" s="56" t="str">
        <f>IF('EXIST IP'!C324="","",IF('EXIST IP'!C324&lt;528,'EXIST IP'!C324,""))</f>
        <v/>
      </c>
      <c r="G324" s="60" t="str">
        <f t="shared" si="20"/>
        <v/>
      </c>
      <c r="H324" s="60" t="str">
        <f>IF(B324="","",'EXIST IP'!B324-anchor)</f>
        <v/>
      </c>
      <c r="I324" s="60" t="str">
        <f t="shared" si="21"/>
        <v/>
      </c>
      <c r="J324" s="78" t="str">
        <f t="shared" si="22"/>
        <v/>
      </c>
      <c r="K324" s="78" t="str">
        <f t="shared" si="23"/>
        <v/>
      </c>
      <c r="L324" s="105"/>
    </row>
    <row r="325" spans="1:12" x14ac:dyDescent="0.25">
      <c r="A325" s="105"/>
      <c r="B325" s="105"/>
      <c r="C325" s="105"/>
      <c r="D325" s="105"/>
      <c r="E325" s="73">
        <v>324</v>
      </c>
      <c r="F325" s="56" t="str">
        <f>IF('EXIST IP'!C325="","",IF('EXIST IP'!C325&lt;528,'EXIST IP'!C325,""))</f>
        <v/>
      </c>
      <c r="G325" s="60" t="str">
        <f t="shared" si="20"/>
        <v/>
      </c>
      <c r="H325" s="60" t="str">
        <f>IF(B325="","",'EXIST IP'!B325-anchor)</f>
        <v/>
      </c>
      <c r="I325" s="60" t="str">
        <f t="shared" si="21"/>
        <v/>
      </c>
      <c r="J325" s="78" t="str">
        <f t="shared" si="22"/>
        <v/>
      </c>
      <c r="K325" s="78" t="str">
        <f t="shared" si="23"/>
        <v/>
      </c>
      <c r="L325" s="105"/>
    </row>
    <row r="326" spans="1:12" x14ac:dyDescent="0.25">
      <c r="A326" s="105"/>
      <c r="B326" s="105"/>
      <c r="C326" s="105"/>
      <c r="D326" s="105"/>
      <c r="E326" s="73">
        <v>325</v>
      </c>
      <c r="F326" s="56" t="str">
        <f>IF('EXIST IP'!C326="","",IF('EXIST IP'!C326&lt;528,'EXIST IP'!C326,""))</f>
        <v/>
      </c>
      <c r="G326" s="60" t="str">
        <f t="shared" si="20"/>
        <v/>
      </c>
      <c r="H326" s="60" t="str">
        <f>IF(B326="","",'EXIST IP'!B326-anchor)</f>
        <v/>
      </c>
      <c r="I326" s="60" t="str">
        <f t="shared" si="21"/>
        <v/>
      </c>
      <c r="J326" s="78" t="str">
        <f t="shared" si="22"/>
        <v/>
      </c>
      <c r="K326" s="78" t="str">
        <f t="shared" si="23"/>
        <v/>
      </c>
      <c r="L326" s="105"/>
    </row>
    <row r="327" spans="1:12" x14ac:dyDescent="0.25">
      <c r="A327" s="105"/>
      <c r="B327" s="105"/>
      <c r="C327" s="105"/>
      <c r="D327" s="105"/>
      <c r="E327" s="73">
        <v>326</v>
      </c>
      <c r="F327" s="56" t="str">
        <f>IF('EXIST IP'!C327="","",IF('EXIST IP'!C327&lt;528,'EXIST IP'!C327,""))</f>
        <v/>
      </c>
      <c r="G327" s="60" t="str">
        <f t="shared" si="20"/>
        <v/>
      </c>
      <c r="H327" s="60" t="str">
        <f>IF(B327="","",'EXIST IP'!B327-anchor)</f>
        <v/>
      </c>
      <c r="I327" s="60" t="str">
        <f t="shared" si="21"/>
        <v/>
      </c>
      <c r="J327" s="78" t="str">
        <f t="shared" si="22"/>
        <v/>
      </c>
      <c r="K327" s="78" t="str">
        <f t="shared" si="23"/>
        <v/>
      </c>
      <c r="L327" s="105"/>
    </row>
    <row r="328" spans="1:12" x14ac:dyDescent="0.25">
      <c r="A328" s="105"/>
      <c r="B328" s="105"/>
      <c r="C328" s="105"/>
      <c r="D328" s="105"/>
      <c r="E328" s="73">
        <v>327</v>
      </c>
      <c r="F328" s="56" t="str">
        <f>IF('EXIST IP'!C328="","",IF('EXIST IP'!C328&lt;528,'EXIST IP'!C328,""))</f>
        <v/>
      </c>
      <c r="G328" s="60" t="str">
        <f t="shared" si="20"/>
        <v/>
      </c>
      <c r="H328" s="60" t="str">
        <f>IF(B328="","",'EXIST IP'!B328-anchor)</f>
        <v/>
      </c>
      <c r="I328" s="60" t="str">
        <f t="shared" si="21"/>
        <v/>
      </c>
      <c r="J328" s="78" t="str">
        <f t="shared" si="22"/>
        <v/>
      </c>
      <c r="K328" s="78" t="str">
        <f t="shared" si="23"/>
        <v/>
      </c>
      <c r="L328" s="105"/>
    </row>
    <row r="329" spans="1:12" x14ac:dyDescent="0.25">
      <c r="A329" s="105"/>
      <c r="B329" s="105"/>
      <c r="C329" s="105"/>
      <c r="D329" s="105"/>
      <c r="E329" s="73">
        <v>328</v>
      </c>
      <c r="F329" s="56" t="str">
        <f>IF('EXIST IP'!C329="","",IF('EXIST IP'!C329&lt;528,'EXIST IP'!C329,""))</f>
        <v/>
      </c>
      <c r="G329" s="60" t="str">
        <f t="shared" si="20"/>
        <v/>
      </c>
      <c r="H329" s="60" t="str">
        <f>IF(B329="","",'EXIST IP'!B329-anchor)</f>
        <v/>
      </c>
      <c r="I329" s="60" t="str">
        <f t="shared" si="21"/>
        <v/>
      </c>
      <c r="J329" s="78" t="str">
        <f t="shared" si="22"/>
        <v/>
      </c>
      <c r="K329" s="78" t="str">
        <f t="shared" si="23"/>
        <v/>
      </c>
      <c r="L329" s="105"/>
    </row>
    <row r="330" spans="1:12" x14ac:dyDescent="0.25">
      <c r="A330" s="105"/>
      <c r="B330" s="105"/>
      <c r="C330" s="105"/>
      <c r="D330" s="105"/>
      <c r="E330" s="73">
        <v>329</v>
      </c>
      <c r="F330" s="56" t="str">
        <f>IF('EXIST IP'!C330="","",IF('EXIST IP'!C330&lt;528,'EXIST IP'!C330,""))</f>
        <v/>
      </c>
      <c r="G330" s="60" t="str">
        <f t="shared" si="20"/>
        <v/>
      </c>
      <c r="H330" s="60" t="str">
        <f>IF(B330="","",'EXIST IP'!B330-anchor)</f>
        <v/>
      </c>
      <c r="I330" s="60" t="str">
        <f t="shared" si="21"/>
        <v/>
      </c>
      <c r="J330" s="78" t="str">
        <f t="shared" si="22"/>
        <v/>
      </c>
      <c r="K330" s="78" t="str">
        <f t="shared" si="23"/>
        <v/>
      </c>
      <c r="L330" s="105"/>
    </row>
    <row r="331" spans="1:12" x14ac:dyDescent="0.25">
      <c r="A331" s="105"/>
      <c r="B331" s="105"/>
      <c r="C331" s="105"/>
      <c r="D331" s="105"/>
      <c r="E331" s="73">
        <v>330</v>
      </c>
      <c r="F331" s="56" t="str">
        <f>IF('EXIST IP'!C331="","",IF('EXIST IP'!C331&lt;528,'EXIST IP'!C331,""))</f>
        <v/>
      </c>
      <c r="G331" s="60" t="str">
        <f t="shared" si="20"/>
        <v/>
      </c>
      <c r="H331" s="60" t="str">
        <f>IF(B331="","",'EXIST IP'!B331-anchor)</f>
        <v/>
      </c>
      <c r="I331" s="60" t="str">
        <f t="shared" si="21"/>
        <v/>
      </c>
      <c r="J331" s="78" t="str">
        <f t="shared" si="22"/>
        <v/>
      </c>
      <c r="K331" s="78" t="str">
        <f t="shared" si="23"/>
        <v/>
      </c>
      <c r="L331" s="105"/>
    </row>
    <row r="332" spans="1:12" x14ac:dyDescent="0.25">
      <c r="A332" s="105"/>
      <c r="B332" s="105"/>
      <c r="C332" s="105"/>
      <c r="D332" s="105"/>
      <c r="E332" s="73">
        <v>331</v>
      </c>
      <c r="F332" s="56" t="str">
        <f>IF('EXIST IP'!C332="","",IF('EXIST IP'!C332&lt;528,'EXIST IP'!C332,""))</f>
        <v/>
      </c>
      <c r="G332" s="60" t="str">
        <f t="shared" si="20"/>
        <v/>
      </c>
      <c r="H332" s="60" t="str">
        <f>IF(B332="","",'EXIST IP'!B332-anchor)</f>
        <v/>
      </c>
      <c r="I332" s="60" t="str">
        <f t="shared" si="21"/>
        <v/>
      </c>
      <c r="J332" s="78" t="str">
        <f t="shared" si="22"/>
        <v/>
      </c>
      <c r="K332" s="78" t="str">
        <f t="shared" si="23"/>
        <v/>
      </c>
      <c r="L332" s="105"/>
    </row>
    <row r="333" spans="1:12" x14ac:dyDescent="0.25">
      <c r="A333" s="105"/>
      <c r="B333" s="105"/>
      <c r="C333" s="105"/>
      <c r="D333" s="105"/>
      <c r="E333" s="73">
        <v>332</v>
      </c>
      <c r="F333" s="56" t="str">
        <f>IF('EXIST IP'!C333="","",IF('EXIST IP'!C333&lt;528,'EXIST IP'!C333,""))</f>
        <v/>
      </c>
      <c r="G333" s="60" t="str">
        <f t="shared" si="20"/>
        <v/>
      </c>
      <c r="H333" s="60" t="str">
        <f>IF(B333="","",'EXIST IP'!B333-anchor)</f>
        <v/>
      </c>
      <c r="I333" s="60" t="str">
        <f t="shared" si="21"/>
        <v/>
      </c>
      <c r="J333" s="78" t="str">
        <f t="shared" si="22"/>
        <v/>
      </c>
      <c r="K333" s="78" t="str">
        <f t="shared" si="23"/>
        <v/>
      </c>
      <c r="L333" s="105"/>
    </row>
    <row r="334" spans="1:12" x14ac:dyDescent="0.25">
      <c r="A334" s="105"/>
      <c r="B334" s="105"/>
      <c r="C334" s="105"/>
      <c r="D334" s="105"/>
      <c r="E334" s="73">
        <v>333</v>
      </c>
      <c r="F334" s="56" t="str">
        <f>IF('EXIST IP'!C334="","",IF('EXIST IP'!C334&lt;528,'EXIST IP'!C334,""))</f>
        <v/>
      </c>
      <c r="G334" s="60" t="str">
        <f t="shared" si="20"/>
        <v/>
      </c>
      <c r="H334" s="60" t="str">
        <f>IF(B334="","",'EXIST IP'!B334-anchor)</f>
        <v/>
      </c>
      <c r="I334" s="60" t="str">
        <f t="shared" si="21"/>
        <v/>
      </c>
      <c r="J334" s="78" t="str">
        <f t="shared" si="22"/>
        <v/>
      </c>
      <c r="K334" s="78" t="str">
        <f t="shared" si="23"/>
        <v/>
      </c>
      <c r="L334" s="105"/>
    </row>
    <row r="335" spans="1:12" x14ac:dyDescent="0.25">
      <c r="A335" s="105"/>
      <c r="B335" s="105"/>
      <c r="C335" s="105"/>
      <c r="D335" s="105"/>
      <c r="E335" s="73">
        <v>334</v>
      </c>
      <c r="F335" s="56" t="str">
        <f>IF('EXIST IP'!C335="","",IF('EXIST IP'!C335&lt;528,'EXIST IP'!C335,""))</f>
        <v/>
      </c>
      <c r="G335" s="60" t="str">
        <f t="shared" si="20"/>
        <v/>
      </c>
      <c r="H335" s="60" t="str">
        <f>IF(B335="","",'EXIST IP'!B335-anchor)</f>
        <v/>
      </c>
      <c r="I335" s="60" t="str">
        <f t="shared" si="21"/>
        <v/>
      </c>
      <c r="J335" s="78" t="str">
        <f t="shared" si="22"/>
        <v/>
      </c>
      <c r="K335" s="78" t="str">
        <f t="shared" si="23"/>
        <v/>
      </c>
      <c r="L335" s="105"/>
    </row>
    <row r="336" spans="1:12" x14ac:dyDescent="0.25">
      <c r="A336" s="105"/>
      <c r="B336" s="105"/>
      <c r="C336" s="105"/>
      <c r="D336" s="105"/>
      <c r="E336" s="73">
        <v>335</v>
      </c>
      <c r="F336" s="56" t="str">
        <f>IF('EXIST IP'!C336="","",IF('EXIST IP'!C336&lt;528,'EXIST IP'!C336,""))</f>
        <v/>
      </c>
      <c r="G336" s="60" t="str">
        <f t="shared" si="20"/>
        <v/>
      </c>
      <c r="H336" s="60" t="str">
        <f>IF(B336="","",'EXIST IP'!B336-anchor)</f>
        <v/>
      </c>
      <c r="I336" s="60" t="str">
        <f t="shared" si="21"/>
        <v/>
      </c>
      <c r="J336" s="78" t="str">
        <f t="shared" si="22"/>
        <v/>
      </c>
      <c r="K336" s="78" t="str">
        <f t="shared" si="23"/>
        <v/>
      </c>
      <c r="L336" s="105"/>
    </row>
    <row r="337" spans="1:12" x14ac:dyDescent="0.25">
      <c r="A337" s="105"/>
      <c r="B337" s="105"/>
      <c r="C337" s="105"/>
      <c r="D337" s="105"/>
      <c r="E337" s="73">
        <v>336</v>
      </c>
      <c r="F337" s="56" t="str">
        <f>IF('EXIST IP'!C337="","",IF('EXIST IP'!C337&lt;528,'EXIST IP'!C337,""))</f>
        <v/>
      </c>
      <c r="G337" s="60" t="str">
        <f t="shared" si="20"/>
        <v/>
      </c>
      <c r="H337" s="60" t="str">
        <f>IF(B337="","",'EXIST IP'!B337-anchor)</f>
        <v/>
      </c>
      <c r="I337" s="60" t="str">
        <f t="shared" si="21"/>
        <v/>
      </c>
      <c r="J337" s="78" t="str">
        <f t="shared" si="22"/>
        <v/>
      </c>
      <c r="K337" s="78" t="str">
        <f t="shared" si="23"/>
        <v/>
      </c>
      <c r="L337" s="105"/>
    </row>
    <row r="338" spans="1:12" x14ac:dyDescent="0.25">
      <c r="A338" s="105"/>
      <c r="B338" s="105"/>
      <c r="C338" s="105"/>
      <c r="D338" s="105"/>
      <c r="E338" s="73">
        <v>337</v>
      </c>
      <c r="F338" s="56" t="str">
        <f>IF('EXIST IP'!C338="","",IF('EXIST IP'!C338&lt;528,'EXIST IP'!C338,""))</f>
        <v/>
      </c>
      <c r="G338" s="60" t="str">
        <f t="shared" si="20"/>
        <v/>
      </c>
      <c r="H338" s="60" t="str">
        <f>IF(B338="","",'EXIST IP'!B338-anchor)</f>
        <v/>
      </c>
      <c r="I338" s="60" t="str">
        <f t="shared" si="21"/>
        <v/>
      </c>
      <c r="J338" s="78" t="str">
        <f t="shared" si="22"/>
        <v/>
      </c>
      <c r="K338" s="78" t="str">
        <f t="shared" si="23"/>
        <v/>
      </c>
      <c r="L338" s="105"/>
    </row>
    <row r="339" spans="1:12" x14ac:dyDescent="0.25">
      <c r="A339" s="105"/>
      <c r="B339" s="105"/>
      <c r="C339" s="105"/>
      <c r="D339" s="105"/>
      <c r="E339" s="73">
        <v>338</v>
      </c>
      <c r="F339" s="56" t="str">
        <f>IF('EXIST IP'!C339="","",IF('EXIST IP'!C339&lt;528,'EXIST IP'!C339,""))</f>
        <v/>
      </c>
      <c r="G339" s="60" t="str">
        <f t="shared" si="20"/>
        <v/>
      </c>
      <c r="H339" s="60" t="str">
        <f>IF(B339="","",'EXIST IP'!B339-anchor)</f>
        <v/>
      </c>
      <c r="I339" s="60" t="str">
        <f t="shared" si="21"/>
        <v/>
      </c>
      <c r="J339" s="78" t="str">
        <f t="shared" si="22"/>
        <v/>
      </c>
      <c r="K339" s="78" t="str">
        <f t="shared" si="23"/>
        <v/>
      </c>
      <c r="L339" s="105"/>
    </row>
    <row r="340" spans="1:12" x14ac:dyDescent="0.25">
      <c r="A340" s="105"/>
      <c r="B340" s="105"/>
      <c r="C340" s="105"/>
      <c r="D340" s="105"/>
      <c r="E340" s="73">
        <v>339</v>
      </c>
      <c r="F340" s="56" t="str">
        <f>IF('EXIST IP'!C340="","",IF('EXIST IP'!C340&lt;528,'EXIST IP'!C340,""))</f>
        <v/>
      </c>
      <c r="G340" s="60" t="str">
        <f t="shared" si="20"/>
        <v/>
      </c>
      <c r="H340" s="60" t="str">
        <f>IF(B340="","",'EXIST IP'!B340-anchor)</f>
        <v/>
      </c>
      <c r="I340" s="60" t="str">
        <f t="shared" si="21"/>
        <v/>
      </c>
      <c r="J340" s="78" t="str">
        <f t="shared" si="22"/>
        <v/>
      </c>
      <c r="K340" s="78" t="str">
        <f t="shared" si="23"/>
        <v/>
      </c>
      <c r="L340" s="105"/>
    </row>
    <row r="341" spans="1:12" x14ac:dyDescent="0.25">
      <c r="A341" s="105"/>
      <c r="B341" s="105"/>
      <c r="C341" s="105"/>
      <c r="D341" s="105"/>
      <c r="E341" s="73">
        <v>340</v>
      </c>
      <c r="F341" s="56" t="str">
        <f>IF('EXIST IP'!C341="","",IF('EXIST IP'!C341&lt;528,'EXIST IP'!C341,""))</f>
        <v/>
      </c>
      <c r="G341" s="60" t="str">
        <f t="shared" si="20"/>
        <v/>
      </c>
      <c r="H341" s="60" t="str">
        <f>IF(B341="","",'EXIST IP'!B341-anchor)</f>
        <v/>
      </c>
      <c r="I341" s="60" t="str">
        <f t="shared" si="21"/>
        <v/>
      </c>
      <c r="J341" s="78" t="str">
        <f t="shared" si="22"/>
        <v/>
      </c>
      <c r="K341" s="78" t="str">
        <f t="shared" si="23"/>
        <v/>
      </c>
      <c r="L341" s="105"/>
    </row>
    <row r="342" spans="1:12" x14ac:dyDescent="0.25">
      <c r="A342" s="105"/>
      <c r="B342" s="105"/>
      <c r="C342" s="105"/>
      <c r="D342" s="105"/>
      <c r="E342" s="73">
        <v>341</v>
      </c>
      <c r="F342" s="56" t="str">
        <f>IF('EXIST IP'!C342="","",IF('EXIST IP'!C342&lt;528,'EXIST IP'!C342,""))</f>
        <v/>
      </c>
      <c r="G342" s="60" t="str">
        <f t="shared" si="20"/>
        <v/>
      </c>
      <c r="H342" s="60" t="str">
        <f>IF(B342="","",'EXIST IP'!B342-anchor)</f>
        <v/>
      </c>
      <c r="I342" s="60" t="str">
        <f t="shared" si="21"/>
        <v/>
      </c>
      <c r="J342" s="78" t="str">
        <f t="shared" si="22"/>
        <v/>
      </c>
      <c r="K342" s="78" t="str">
        <f t="shared" si="23"/>
        <v/>
      </c>
      <c r="L342" s="105"/>
    </row>
    <row r="343" spans="1:12" x14ac:dyDescent="0.25">
      <c r="A343" s="105"/>
      <c r="B343" s="105"/>
      <c r="C343" s="105"/>
      <c r="D343" s="105"/>
      <c r="E343" s="73">
        <v>342</v>
      </c>
      <c r="F343" s="56" t="str">
        <f>IF('EXIST IP'!C343="","",IF('EXIST IP'!C343&lt;528,'EXIST IP'!C343,""))</f>
        <v/>
      </c>
      <c r="G343" s="60" t="str">
        <f t="shared" si="20"/>
        <v/>
      </c>
      <c r="H343" s="60" t="str">
        <f>IF(B343="","",'EXIST IP'!B343-anchor)</f>
        <v/>
      </c>
      <c r="I343" s="60" t="str">
        <f t="shared" si="21"/>
        <v/>
      </c>
      <c r="J343" s="78" t="str">
        <f t="shared" si="22"/>
        <v/>
      </c>
      <c r="K343" s="78" t="str">
        <f t="shared" si="23"/>
        <v/>
      </c>
      <c r="L343" s="105"/>
    </row>
    <row r="344" spans="1:12" x14ac:dyDescent="0.25">
      <c r="A344" s="105"/>
      <c r="B344" s="105"/>
      <c r="C344" s="105"/>
      <c r="D344" s="105"/>
      <c r="E344" s="73">
        <v>343</v>
      </c>
      <c r="F344" s="56" t="str">
        <f>IF('EXIST IP'!C344="","",IF('EXIST IP'!C344&lt;528,'EXIST IP'!C344,""))</f>
        <v/>
      </c>
      <c r="G344" s="60" t="str">
        <f t="shared" si="20"/>
        <v/>
      </c>
      <c r="H344" s="60" t="str">
        <f>IF(B344="","",'EXIST IP'!B344-anchor)</f>
        <v/>
      </c>
      <c r="I344" s="60" t="str">
        <f t="shared" si="21"/>
        <v/>
      </c>
      <c r="J344" s="78" t="str">
        <f t="shared" si="22"/>
        <v/>
      </c>
      <c r="K344" s="78" t="str">
        <f t="shared" si="23"/>
        <v/>
      </c>
      <c r="L344" s="105"/>
    </row>
    <row r="345" spans="1:12" x14ac:dyDescent="0.25">
      <c r="A345" s="105"/>
      <c r="B345" s="105"/>
      <c r="C345" s="105"/>
      <c r="D345" s="105"/>
      <c r="E345" s="73">
        <v>344</v>
      </c>
      <c r="F345" s="56" t="str">
        <f>IF('EXIST IP'!C345="","",IF('EXIST IP'!C345&lt;528,'EXIST IP'!C345,""))</f>
        <v/>
      </c>
      <c r="G345" s="60" t="str">
        <f t="shared" si="20"/>
        <v/>
      </c>
      <c r="H345" s="60" t="str">
        <f>IF(B345="","",'EXIST IP'!B345-anchor)</f>
        <v/>
      </c>
      <c r="I345" s="60" t="str">
        <f t="shared" si="21"/>
        <v/>
      </c>
      <c r="J345" s="78" t="str">
        <f t="shared" si="22"/>
        <v/>
      </c>
      <c r="K345" s="78" t="str">
        <f t="shared" si="23"/>
        <v/>
      </c>
      <c r="L345" s="105"/>
    </row>
    <row r="346" spans="1:12" x14ac:dyDescent="0.25">
      <c r="A346" s="105"/>
      <c r="B346" s="105"/>
      <c r="C346" s="105"/>
      <c r="D346" s="105"/>
      <c r="E346" s="73">
        <v>345</v>
      </c>
      <c r="F346" s="56" t="str">
        <f>IF('EXIST IP'!C346="","",IF('EXIST IP'!C346&lt;528,'EXIST IP'!C346,""))</f>
        <v/>
      </c>
      <c r="G346" s="60" t="str">
        <f t="shared" si="20"/>
        <v/>
      </c>
      <c r="H346" s="60" t="str">
        <f>IF(B346="","",'EXIST IP'!B346-anchor)</f>
        <v/>
      </c>
      <c r="I346" s="60" t="str">
        <f t="shared" si="21"/>
        <v/>
      </c>
      <c r="J346" s="78" t="str">
        <f t="shared" si="22"/>
        <v/>
      </c>
      <c r="K346" s="78" t="str">
        <f t="shared" si="23"/>
        <v/>
      </c>
      <c r="L346" s="105"/>
    </row>
    <row r="347" spans="1:12" x14ac:dyDescent="0.25">
      <c r="A347" s="105"/>
      <c r="B347" s="105"/>
      <c r="C347" s="105"/>
      <c r="D347" s="105"/>
      <c r="E347" s="73">
        <v>346</v>
      </c>
      <c r="F347" s="56" t="str">
        <f>IF('EXIST IP'!C347="","",IF('EXIST IP'!C347&lt;528,'EXIST IP'!C347,""))</f>
        <v/>
      </c>
      <c r="G347" s="60" t="str">
        <f t="shared" si="20"/>
        <v/>
      </c>
      <c r="H347" s="60" t="str">
        <f>IF(B347="","",'EXIST IP'!B347-anchor)</f>
        <v/>
      </c>
      <c r="I347" s="60" t="str">
        <f t="shared" si="21"/>
        <v/>
      </c>
      <c r="J347" s="78" t="str">
        <f t="shared" si="22"/>
        <v/>
      </c>
      <c r="K347" s="78" t="str">
        <f t="shared" si="23"/>
        <v/>
      </c>
      <c r="L347" s="105"/>
    </row>
    <row r="348" spans="1:12" x14ac:dyDescent="0.25">
      <c r="A348" s="105"/>
      <c r="B348" s="105"/>
      <c r="C348" s="105"/>
      <c r="D348" s="105"/>
      <c r="E348" s="73">
        <v>347</v>
      </c>
      <c r="F348" s="56" t="str">
        <f>IF('EXIST IP'!C348="","",IF('EXIST IP'!C348&lt;528,'EXIST IP'!C348,""))</f>
        <v/>
      </c>
      <c r="G348" s="60" t="str">
        <f t="shared" si="20"/>
        <v/>
      </c>
      <c r="H348" s="60" t="str">
        <f>IF(B348="","",'EXIST IP'!B348-anchor)</f>
        <v/>
      </c>
      <c r="I348" s="60" t="str">
        <f t="shared" si="21"/>
        <v/>
      </c>
      <c r="J348" s="78" t="str">
        <f t="shared" si="22"/>
        <v/>
      </c>
      <c r="K348" s="78" t="str">
        <f t="shared" si="23"/>
        <v/>
      </c>
      <c r="L348" s="105"/>
    </row>
    <row r="349" spans="1:12" x14ac:dyDescent="0.25">
      <c r="A349" s="105"/>
      <c r="B349" s="105"/>
      <c r="C349" s="105"/>
      <c r="D349" s="105"/>
      <c r="E349" s="73">
        <v>348</v>
      </c>
      <c r="F349" s="56" t="str">
        <f>IF('EXIST IP'!C349="","",IF('EXIST IP'!C349&lt;528,'EXIST IP'!C349,""))</f>
        <v/>
      </c>
      <c r="G349" s="60" t="str">
        <f t="shared" si="20"/>
        <v/>
      </c>
      <c r="H349" s="60" t="str">
        <f>IF(B349="","",'EXIST IP'!B349-anchor)</f>
        <v/>
      </c>
      <c r="I349" s="60" t="str">
        <f t="shared" si="21"/>
        <v/>
      </c>
      <c r="J349" s="78" t="str">
        <f t="shared" si="22"/>
        <v/>
      </c>
      <c r="K349" s="78" t="str">
        <f t="shared" si="23"/>
        <v/>
      </c>
      <c r="L349" s="105"/>
    </row>
    <row r="350" spans="1:12" x14ac:dyDescent="0.25">
      <c r="A350" s="105"/>
      <c r="B350" s="105"/>
      <c r="C350" s="105"/>
      <c r="D350" s="105"/>
      <c r="E350" s="73">
        <v>349</v>
      </c>
      <c r="F350" s="56" t="str">
        <f>IF('EXIST IP'!C350="","",IF('EXIST IP'!C350&lt;528,'EXIST IP'!C350,""))</f>
        <v/>
      </c>
      <c r="G350" s="60" t="str">
        <f t="shared" si="20"/>
        <v/>
      </c>
      <c r="H350" s="60" t="str">
        <f>IF(B350="","",'EXIST IP'!B350-anchor)</f>
        <v/>
      </c>
      <c r="I350" s="60" t="str">
        <f t="shared" si="21"/>
        <v/>
      </c>
      <c r="J350" s="78" t="str">
        <f t="shared" si="22"/>
        <v/>
      </c>
      <c r="K350" s="78" t="str">
        <f t="shared" si="23"/>
        <v/>
      </c>
      <c r="L350" s="105"/>
    </row>
    <row r="351" spans="1:12" x14ac:dyDescent="0.25">
      <c r="A351" s="105"/>
      <c r="B351" s="105"/>
      <c r="C351" s="105"/>
      <c r="D351" s="105"/>
      <c r="E351" s="73">
        <v>350</v>
      </c>
      <c r="F351" s="56" t="str">
        <f>IF('EXIST IP'!C351="","",IF('EXIST IP'!C351&lt;528,'EXIST IP'!C351,""))</f>
        <v/>
      </c>
      <c r="G351" s="60" t="str">
        <f t="shared" si="20"/>
        <v/>
      </c>
      <c r="H351" s="60" t="str">
        <f>IF(B351="","",'EXIST IP'!B351-anchor)</f>
        <v/>
      </c>
      <c r="I351" s="60" t="str">
        <f t="shared" si="21"/>
        <v/>
      </c>
      <c r="J351" s="78" t="str">
        <f t="shared" si="22"/>
        <v/>
      </c>
      <c r="K351" s="78" t="str">
        <f t="shared" si="23"/>
        <v/>
      </c>
      <c r="L351" s="105"/>
    </row>
    <row r="352" spans="1:12" x14ac:dyDescent="0.25">
      <c r="A352" s="105"/>
      <c r="B352" s="105"/>
      <c r="C352" s="105"/>
      <c r="D352" s="105"/>
      <c r="E352" s="73">
        <v>351</v>
      </c>
      <c r="F352" s="56" t="str">
        <f>IF('EXIST IP'!C352="","",IF('EXIST IP'!C352&lt;528,'EXIST IP'!C352,""))</f>
        <v/>
      </c>
      <c r="G352" s="60" t="str">
        <f t="shared" si="20"/>
        <v/>
      </c>
      <c r="H352" s="60" t="str">
        <f>IF(B352="","",'EXIST IP'!B352-anchor)</f>
        <v/>
      </c>
      <c r="I352" s="60" t="str">
        <f t="shared" si="21"/>
        <v/>
      </c>
      <c r="J352" s="78" t="str">
        <f t="shared" si="22"/>
        <v/>
      </c>
      <c r="K352" s="78" t="str">
        <f t="shared" si="23"/>
        <v/>
      </c>
      <c r="L352" s="105"/>
    </row>
    <row r="353" spans="1:12" x14ac:dyDescent="0.25">
      <c r="A353" s="105"/>
      <c r="B353" s="105"/>
      <c r="C353" s="105"/>
      <c r="D353" s="105"/>
      <c r="E353" s="73">
        <v>352</v>
      </c>
      <c r="F353" s="56" t="str">
        <f>IF('EXIST IP'!C353="","",IF('EXIST IP'!C353&lt;528,'EXIST IP'!C353,""))</f>
        <v/>
      </c>
      <c r="G353" s="60" t="str">
        <f t="shared" si="20"/>
        <v/>
      </c>
      <c r="H353" s="60" t="str">
        <f>IF(B353="","",'EXIST IP'!B353-anchor)</f>
        <v/>
      </c>
      <c r="I353" s="60" t="str">
        <f t="shared" si="21"/>
        <v/>
      </c>
      <c r="J353" s="78" t="str">
        <f t="shared" si="22"/>
        <v/>
      </c>
      <c r="K353" s="78" t="str">
        <f t="shared" si="23"/>
        <v/>
      </c>
      <c r="L353" s="105"/>
    </row>
    <row r="354" spans="1:12" x14ac:dyDescent="0.25">
      <c r="A354" s="105"/>
      <c r="B354" s="105"/>
      <c r="C354" s="105"/>
      <c r="D354" s="105"/>
      <c r="E354" s="73">
        <v>353</v>
      </c>
      <c r="F354" s="56" t="str">
        <f>IF('EXIST IP'!C354="","",IF('EXIST IP'!C354&lt;528,'EXIST IP'!C354,""))</f>
        <v/>
      </c>
      <c r="G354" s="60" t="str">
        <f t="shared" si="20"/>
        <v/>
      </c>
      <c r="H354" s="60" t="str">
        <f>IF(B354="","",'EXIST IP'!B354-anchor)</f>
        <v/>
      </c>
      <c r="I354" s="60" t="str">
        <f t="shared" si="21"/>
        <v/>
      </c>
      <c r="J354" s="78" t="str">
        <f t="shared" si="22"/>
        <v/>
      </c>
      <c r="K354" s="78" t="str">
        <f t="shared" si="23"/>
        <v/>
      </c>
      <c r="L354" s="105"/>
    </row>
    <row r="355" spans="1:12" x14ac:dyDescent="0.25">
      <c r="A355" s="105"/>
      <c r="B355" s="105"/>
      <c r="C355" s="105"/>
      <c r="D355" s="105"/>
      <c r="E355" s="73">
        <v>354</v>
      </c>
      <c r="F355" s="56" t="str">
        <f>IF('EXIST IP'!C355="","",IF('EXIST IP'!C355&lt;528,'EXIST IP'!C355,""))</f>
        <v/>
      </c>
      <c r="G355" s="60" t="str">
        <f t="shared" si="20"/>
        <v/>
      </c>
      <c r="H355" s="60" t="str">
        <f>IF(B355="","",'EXIST IP'!B355-anchor)</f>
        <v/>
      </c>
      <c r="I355" s="60" t="str">
        <f t="shared" si="21"/>
        <v/>
      </c>
      <c r="J355" s="78" t="str">
        <f t="shared" si="22"/>
        <v/>
      </c>
      <c r="K355" s="78" t="str">
        <f t="shared" si="23"/>
        <v/>
      </c>
      <c r="L355" s="105"/>
    </row>
    <row r="356" spans="1:12" x14ac:dyDescent="0.25">
      <c r="A356" s="105"/>
      <c r="B356" s="105"/>
      <c r="C356" s="105"/>
      <c r="D356" s="105"/>
      <c r="E356" s="73">
        <v>355</v>
      </c>
      <c r="F356" s="56" t="str">
        <f>IF('EXIST IP'!C356="","",IF('EXIST IP'!C356&lt;528,'EXIST IP'!C356,""))</f>
        <v/>
      </c>
      <c r="G356" s="60" t="str">
        <f t="shared" si="20"/>
        <v/>
      </c>
      <c r="H356" s="60" t="str">
        <f>IF(B356="","",'EXIST IP'!B356-anchor)</f>
        <v/>
      </c>
      <c r="I356" s="60" t="str">
        <f t="shared" si="21"/>
        <v/>
      </c>
      <c r="J356" s="78" t="str">
        <f t="shared" si="22"/>
        <v/>
      </c>
      <c r="K356" s="78" t="str">
        <f t="shared" si="23"/>
        <v/>
      </c>
      <c r="L356" s="105"/>
    </row>
    <row r="357" spans="1:12" x14ac:dyDescent="0.25">
      <c r="A357" s="105"/>
      <c r="B357" s="105"/>
      <c r="C357" s="105"/>
      <c r="D357" s="105"/>
      <c r="E357" s="73">
        <v>356</v>
      </c>
      <c r="F357" s="56" t="str">
        <f>IF('EXIST IP'!C357="","",IF('EXIST IP'!C357&lt;528,'EXIST IP'!C357,""))</f>
        <v/>
      </c>
      <c r="G357" s="60" t="str">
        <f t="shared" si="20"/>
        <v/>
      </c>
      <c r="H357" s="60" t="str">
        <f>IF(B357="","",'EXIST IP'!B357-anchor)</f>
        <v/>
      </c>
      <c r="I357" s="60" t="str">
        <f t="shared" si="21"/>
        <v/>
      </c>
      <c r="J357" s="78" t="str">
        <f t="shared" si="22"/>
        <v/>
      </c>
      <c r="K357" s="78" t="str">
        <f t="shared" si="23"/>
        <v/>
      </c>
      <c r="L357" s="105"/>
    </row>
    <row r="358" spans="1:12" x14ac:dyDescent="0.25">
      <c r="A358" s="105"/>
      <c r="B358" s="105"/>
      <c r="C358" s="105"/>
      <c r="D358" s="105"/>
      <c r="E358" s="73">
        <v>357</v>
      </c>
      <c r="F358" s="56" t="str">
        <f>IF('EXIST IP'!C358="","",IF('EXIST IP'!C358&lt;528,'EXIST IP'!C358,""))</f>
        <v/>
      </c>
      <c r="G358" s="60" t="str">
        <f t="shared" si="20"/>
        <v/>
      </c>
      <c r="H358" s="60" t="str">
        <f>IF(B358="","",'EXIST IP'!B358-anchor)</f>
        <v/>
      </c>
      <c r="I358" s="60" t="str">
        <f t="shared" si="21"/>
        <v/>
      </c>
      <c r="J358" s="78" t="str">
        <f t="shared" si="22"/>
        <v/>
      </c>
      <c r="K358" s="78" t="str">
        <f t="shared" si="23"/>
        <v/>
      </c>
      <c r="L358" s="105"/>
    </row>
    <row r="359" spans="1:12" x14ac:dyDescent="0.25">
      <c r="A359" s="105"/>
      <c r="B359" s="105"/>
      <c r="C359" s="105"/>
      <c r="D359" s="105"/>
      <c r="E359" s="73">
        <v>358</v>
      </c>
      <c r="F359" s="56" t="str">
        <f>IF('EXIST IP'!C359="","",IF('EXIST IP'!C359&lt;528,'EXIST IP'!C359,""))</f>
        <v/>
      </c>
      <c r="G359" s="60" t="str">
        <f t="shared" si="20"/>
        <v/>
      </c>
      <c r="H359" s="60" t="str">
        <f>IF(B359="","",'EXIST IP'!B359-anchor)</f>
        <v/>
      </c>
      <c r="I359" s="60" t="str">
        <f t="shared" si="21"/>
        <v/>
      </c>
      <c r="J359" s="78" t="str">
        <f t="shared" si="22"/>
        <v/>
      </c>
      <c r="K359" s="78" t="str">
        <f t="shared" si="23"/>
        <v/>
      </c>
      <c r="L359" s="105"/>
    </row>
    <row r="360" spans="1:12" x14ac:dyDescent="0.25">
      <c r="A360" s="105"/>
      <c r="B360" s="105"/>
      <c r="C360" s="105"/>
      <c r="D360" s="105"/>
      <c r="E360" s="73">
        <v>359</v>
      </c>
      <c r="F360" s="56" t="str">
        <f>IF('EXIST IP'!C360="","",IF('EXIST IP'!C360&lt;528,'EXIST IP'!C360,""))</f>
        <v/>
      </c>
      <c r="G360" s="60" t="str">
        <f t="shared" si="20"/>
        <v/>
      </c>
      <c r="H360" s="60" t="str">
        <f>IF(B360="","",'EXIST IP'!B360-anchor)</f>
        <v/>
      </c>
      <c r="I360" s="60" t="str">
        <f t="shared" si="21"/>
        <v/>
      </c>
      <c r="J360" s="78" t="str">
        <f t="shared" si="22"/>
        <v/>
      </c>
      <c r="K360" s="78" t="str">
        <f t="shared" si="23"/>
        <v/>
      </c>
      <c r="L360" s="105"/>
    </row>
    <row r="361" spans="1:12" x14ac:dyDescent="0.25">
      <c r="A361" s="105"/>
      <c r="B361" s="105"/>
      <c r="C361" s="105"/>
      <c r="D361" s="105"/>
      <c r="E361" s="73">
        <v>360</v>
      </c>
      <c r="F361" s="56" t="str">
        <f>IF('EXIST IP'!C361="","",IF('EXIST IP'!C361&lt;528,'EXIST IP'!C361,""))</f>
        <v/>
      </c>
      <c r="G361" s="60" t="str">
        <f t="shared" si="20"/>
        <v/>
      </c>
      <c r="H361" s="60" t="str">
        <f>IF(B361="","",'EXIST IP'!B361-anchor)</f>
        <v/>
      </c>
      <c r="I361" s="60" t="str">
        <f t="shared" si="21"/>
        <v/>
      </c>
      <c r="J361" s="78" t="str">
        <f t="shared" si="22"/>
        <v/>
      </c>
      <c r="K361" s="78" t="str">
        <f t="shared" si="23"/>
        <v/>
      </c>
      <c r="L361" s="105"/>
    </row>
    <row r="362" spans="1:12" x14ac:dyDescent="0.25">
      <c r="A362" s="105"/>
      <c r="B362" s="105"/>
      <c r="C362" s="105"/>
      <c r="D362" s="105"/>
      <c r="E362" s="73">
        <v>361</v>
      </c>
      <c r="F362" s="56" t="str">
        <f>IF('EXIST IP'!C362="","",IF('EXIST IP'!C362&lt;528,'EXIST IP'!C362,""))</f>
        <v/>
      </c>
      <c r="G362" s="60" t="str">
        <f t="shared" si="20"/>
        <v/>
      </c>
      <c r="H362" s="60" t="str">
        <f>IF(B362="","",'EXIST IP'!B362-anchor)</f>
        <v/>
      </c>
      <c r="I362" s="60" t="str">
        <f t="shared" si="21"/>
        <v/>
      </c>
      <c r="J362" s="78" t="str">
        <f t="shared" si="22"/>
        <v/>
      </c>
      <c r="K362" s="78" t="str">
        <f t="shared" si="23"/>
        <v/>
      </c>
      <c r="L362" s="105"/>
    </row>
    <row r="363" spans="1:12" x14ac:dyDescent="0.25">
      <c r="A363" s="105"/>
      <c r="B363" s="105"/>
      <c r="C363" s="105"/>
      <c r="D363" s="105"/>
      <c r="E363" s="73">
        <v>362</v>
      </c>
      <c r="F363" s="56" t="str">
        <f>IF('EXIST IP'!C363="","",IF('EXIST IP'!C363&lt;528,'EXIST IP'!C363,""))</f>
        <v/>
      </c>
      <c r="G363" s="60" t="str">
        <f t="shared" si="20"/>
        <v/>
      </c>
      <c r="H363" s="60" t="str">
        <f>IF(B363="","",'EXIST IP'!B363-anchor)</f>
        <v/>
      </c>
      <c r="I363" s="60" t="str">
        <f t="shared" si="21"/>
        <v/>
      </c>
      <c r="J363" s="78" t="str">
        <f t="shared" si="22"/>
        <v/>
      </c>
      <c r="K363" s="78" t="str">
        <f t="shared" si="23"/>
        <v/>
      </c>
      <c r="L363" s="105"/>
    </row>
    <row r="364" spans="1:12" x14ac:dyDescent="0.25">
      <c r="A364" s="105"/>
      <c r="B364" s="105"/>
      <c r="C364" s="105"/>
      <c r="D364" s="105"/>
      <c r="E364" s="73">
        <v>363</v>
      </c>
      <c r="F364" s="56" t="str">
        <f>IF('EXIST IP'!C364="","",IF('EXIST IP'!C364&lt;528,'EXIST IP'!C364,""))</f>
        <v/>
      </c>
      <c r="G364" s="60" t="str">
        <f t="shared" si="20"/>
        <v/>
      </c>
      <c r="H364" s="60" t="str">
        <f>IF(B364="","",'EXIST IP'!B364-anchor)</f>
        <v/>
      </c>
      <c r="I364" s="60" t="str">
        <f t="shared" si="21"/>
        <v/>
      </c>
      <c r="J364" s="78" t="str">
        <f t="shared" si="22"/>
        <v/>
      </c>
      <c r="K364" s="78" t="str">
        <f t="shared" si="23"/>
        <v/>
      </c>
      <c r="L364" s="105"/>
    </row>
    <row r="365" spans="1:12" x14ac:dyDescent="0.25">
      <c r="A365" s="105"/>
      <c r="B365" s="105"/>
      <c r="C365" s="105"/>
      <c r="D365" s="105"/>
      <c r="E365" s="73">
        <v>364</v>
      </c>
      <c r="F365" s="56" t="str">
        <f>IF('EXIST IP'!C365="","",IF('EXIST IP'!C365&lt;528,'EXIST IP'!C365,""))</f>
        <v/>
      </c>
      <c r="G365" s="60" t="str">
        <f t="shared" si="20"/>
        <v/>
      </c>
      <c r="H365" s="60" t="str">
        <f>IF(B365="","",'EXIST IP'!B365-anchor)</f>
        <v/>
      </c>
      <c r="I365" s="60" t="str">
        <f t="shared" si="21"/>
        <v/>
      </c>
      <c r="J365" s="78" t="str">
        <f t="shared" si="22"/>
        <v/>
      </c>
      <c r="K365" s="78" t="str">
        <f t="shared" si="23"/>
        <v/>
      </c>
      <c r="L365" s="105"/>
    </row>
    <row r="366" spans="1:12" x14ac:dyDescent="0.25">
      <c r="A366" s="105"/>
      <c r="B366" s="105"/>
      <c r="C366" s="105"/>
      <c r="D366" s="105"/>
      <c r="E366" s="73">
        <v>365</v>
      </c>
      <c r="F366" s="56" t="str">
        <f>IF('EXIST IP'!C366="","",IF('EXIST IP'!C366&lt;528,'EXIST IP'!C366,""))</f>
        <v/>
      </c>
      <c r="G366" s="60" t="str">
        <f t="shared" si="20"/>
        <v/>
      </c>
      <c r="H366" s="60" t="str">
        <f>IF(B366="","",'EXIST IP'!B366-anchor)</f>
        <v/>
      </c>
      <c r="I366" s="60" t="str">
        <f t="shared" si="21"/>
        <v/>
      </c>
      <c r="J366" s="78" t="str">
        <f t="shared" si="22"/>
        <v/>
      </c>
      <c r="K366" s="78" t="str">
        <f t="shared" si="23"/>
        <v/>
      </c>
      <c r="L366" s="105"/>
    </row>
    <row r="367" spans="1:12" x14ac:dyDescent="0.25">
      <c r="A367" s="105"/>
      <c r="B367" s="105"/>
      <c r="C367" s="105"/>
      <c r="D367" s="105"/>
      <c r="E367" s="73">
        <v>366</v>
      </c>
      <c r="F367" s="56" t="str">
        <f>IF('EXIST IP'!C367="","",IF('EXIST IP'!C367&lt;528,'EXIST IP'!C367,""))</f>
        <v/>
      </c>
      <c r="G367" s="60" t="str">
        <f t="shared" si="20"/>
        <v/>
      </c>
      <c r="H367" s="60" t="str">
        <f>IF(B367="","",'EXIST IP'!B367-anchor)</f>
        <v/>
      </c>
      <c r="I367" s="60" t="str">
        <f t="shared" si="21"/>
        <v/>
      </c>
      <c r="J367" s="78" t="str">
        <f t="shared" si="22"/>
        <v/>
      </c>
      <c r="K367" s="78" t="str">
        <f t="shared" si="23"/>
        <v/>
      </c>
      <c r="L367" s="105"/>
    </row>
    <row r="368" spans="1:12" x14ac:dyDescent="0.25">
      <c r="A368" s="105"/>
      <c r="B368" s="105"/>
      <c r="C368" s="105"/>
      <c r="D368" s="105"/>
      <c r="E368" s="73">
        <v>367</v>
      </c>
      <c r="F368" s="56" t="str">
        <f>IF('EXIST IP'!C368="","",IF('EXIST IP'!C368&lt;528,'EXIST IP'!C368,""))</f>
        <v/>
      </c>
      <c r="G368" s="60" t="str">
        <f t="shared" si="20"/>
        <v/>
      </c>
      <c r="H368" s="60" t="str">
        <f>IF(B368="","",'EXIST IP'!B368-anchor)</f>
        <v/>
      </c>
      <c r="I368" s="60" t="str">
        <f t="shared" si="21"/>
        <v/>
      </c>
      <c r="J368" s="78" t="str">
        <f t="shared" si="22"/>
        <v/>
      </c>
      <c r="K368" s="78" t="str">
        <f t="shared" si="23"/>
        <v/>
      </c>
      <c r="L368" s="105"/>
    </row>
    <row r="369" spans="1:12" x14ac:dyDescent="0.25">
      <c r="A369" s="105"/>
      <c r="B369" s="105"/>
      <c r="C369" s="105"/>
      <c r="D369" s="105"/>
      <c r="E369" s="73">
        <v>368</v>
      </c>
      <c r="F369" s="56" t="str">
        <f>IF('EXIST IP'!C369="","",IF('EXIST IP'!C369&lt;528,'EXIST IP'!C369,""))</f>
        <v/>
      </c>
      <c r="G369" s="60" t="str">
        <f t="shared" si="20"/>
        <v/>
      </c>
      <c r="H369" s="60" t="str">
        <f>IF(B369="","",'EXIST IP'!B369-anchor)</f>
        <v/>
      </c>
      <c r="I369" s="60" t="str">
        <f t="shared" si="21"/>
        <v/>
      </c>
      <c r="J369" s="78" t="str">
        <f t="shared" si="22"/>
        <v/>
      </c>
      <c r="K369" s="78" t="str">
        <f t="shared" si="23"/>
        <v/>
      </c>
      <c r="L369" s="105"/>
    </row>
    <row r="370" spans="1:12" x14ac:dyDescent="0.25">
      <c r="A370" s="105"/>
      <c r="B370" s="105"/>
      <c r="C370" s="105"/>
      <c r="D370" s="105"/>
      <c r="E370" s="73">
        <v>369</v>
      </c>
      <c r="F370" s="56" t="str">
        <f>IF('EXIST IP'!C370="","",IF('EXIST IP'!C370&lt;528,'EXIST IP'!C370,""))</f>
        <v/>
      </c>
      <c r="G370" s="60" t="str">
        <f t="shared" si="20"/>
        <v/>
      </c>
      <c r="H370" s="60" t="str">
        <f>IF(B370="","",'EXIST IP'!B370-anchor)</f>
        <v/>
      </c>
      <c r="I370" s="60" t="str">
        <f t="shared" si="21"/>
        <v/>
      </c>
      <c r="J370" s="78" t="str">
        <f t="shared" si="22"/>
        <v/>
      </c>
      <c r="K370" s="78" t="str">
        <f t="shared" si="23"/>
        <v/>
      </c>
      <c r="L370" s="105"/>
    </row>
    <row r="371" spans="1:12" x14ac:dyDescent="0.25">
      <c r="A371" s="105"/>
      <c r="B371" s="105"/>
      <c r="C371" s="105"/>
      <c r="D371" s="105"/>
      <c r="E371" s="73">
        <v>370</v>
      </c>
      <c r="F371" s="56" t="str">
        <f>IF('EXIST IP'!C371="","",IF('EXIST IP'!C371&lt;528,'EXIST IP'!C371,""))</f>
        <v/>
      </c>
      <c r="G371" s="60" t="str">
        <f t="shared" si="20"/>
        <v/>
      </c>
      <c r="H371" s="60" t="str">
        <f>IF(B371="","",'EXIST IP'!B371-anchor)</f>
        <v/>
      </c>
      <c r="I371" s="60" t="str">
        <f t="shared" si="21"/>
        <v/>
      </c>
      <c r="J371" s="78" t="str">
        <f t="shared" si="22"/>
        <v/>
      </c>
      <c r="K371" s="78" t="str">
        <f t="shared" si="23"/>
        <v/>
      </c>
      <c r="L371" s="105"/>
    </row>
    <row r="372" spans="1:12" x14ac:dyDescent="0.25">
      <c r="A372" s="105"/>
      <c r="B372" s="105"/>
      <c r="C372" s="105"/>
      <c r="D372" s="105"/>
      <c r="E372" s="73">
        <v>371</v>
      </c>
      <c r="F372" s="56" t="str">
        <f>IF('EXIST IP'!C372="","",IF('EXIST IP'!C372&lt;528,'EXIST IP'!C372,""))</f>
        <v/>
      </c>
      <c r="G372" s="60" t="str">
        <f t="shared" si="20"/>
        <v/>
      </c>
      <c r="H372" s="60" t="str">
        <f>IF(B372="","",'EXIST IP'!B372-anchor)</f>
        <v/>
      </c>
      <c r="I372" s="60" t="str">
        <f t="shared" si="21"/>
        <v/>
      </c>
      <c r="J372" s="78" t="str">
        <f t="shared" si="22"/>
        <v/>
      </c>
      <c r="K372" s="78" t="str">
        <f t="shared" si="23"/>
        <v/>
      </c>
      <c r="L372" s="105"/>
    </row>
    <row r="373" spans="1:12" x14ac:dyDescent="0.25">
      <c r="A373" s="105"/>
      <c r="B373" s="105"/>
      <c r="C373" s="105"/>
      <c r="D373" s="105"/>
      <c r="E373" s="73">
        <v>372</v>
      </c>
      <c r="F373" s="56" t="str">
        <f>IF('EXIST IP'!C373="","",IF('EXIST IP'!C373&lt;528,'EXIST IP'!C373,""))</f>
        <v/>
      </c>
      <c r="G373" s="60" t="str">
        <f t="shared" si="20"/>
        <v/>
      </c>
      <c r="H373" s="60" t="str">
        <f>IF(B373="","",'EXIST IP'!B373-anchor)</f>
        <v/>
      </c>
      <c r="I373" s="60" t="str">
        <f t="shared" si="21"/>
        <v/>
      </c>
      <c r="J373" s="78" t="str">
        <f t="shared" si="22"/>
        <v/>
      </c>
      <c r="K373" s="78" t="str">
        <f t="shared" si="23"/>
        <v/>
      </c>
      <c r="L373" s="105"/>
    </row>
    <row r="374" spans="1:12" x14ac:dyDescent="0.25">
      <c r="A374" s="105"/>
      <c r="B374" s="105"/>
      <c r="C374" s="105"/>
      <c r="D374" s="105"/>
      <c r="E374" s="73">
        <v>373</v>
      </c>
      <c r="F374" s="56" t="str">
        <f>IF('EXIST IP'!C374="","",IF('EXIST IP'!C374&lt;528,'EXIST IP'!C374,""))</f>
        <v/>
      </c>
      <c r="G374" s="60" t="str">
        <f t="shared" si="20"/>
        <v/>
      </c>
      <c r="H374" s="60" t="str">
        <f>IF(B374="","",'EXIST IP'!B374-anchor)</f>
        <v/>
      </c>
      <c r="I374" s="60" t="str">
        <f t="shared" si="21"/>
        <v/>
      </c>
      <c r="J374" s="78" t="str">
        <f t="shared" si="22"/>
        <v/>
      </c>
      <c r="K374" s="78" t="str">
        <f t="shared" si="23"/>
        <v/>
      </c>
      <c r="L374" s="105"/>
    </row>
    <row r="375" spans="1:12" x14ac:dyDescent="0.25">
      <c r="A375" s="105"/>
      <c r="B375" s="105"/>
      <c r="C375" s="105"/>
      <c r="D375" s="105"/>
      <c r="E375" s="73">
        <v>374</v>
      </c>
      <c r="F375" s="56" t="str">
        <f>IF('EXIST IP'!C375="","",IF('EXIST IP'!C375&lt;528,'EXIST IP'!C375,""))</f>
        <v/>
      </c>
      <c r="G375" s="60" t="str">
        <f t="shared" si="20"/>
        <v/>
      </c>
      <c r="H375" s="60" t="str">
        <f>IF(B375="","",'EXIST IP'!B375-anchor)</f>
        <v/>
      </c>
      <c r="I375" s="60" t="str">
        <f t="shared" si="21"/>
        <v/>
      </c>
      <c r="J375" s="78" t="str">
        <f t="shared" si="22"/>
        <v/>
      </c>
      <c r="K375" s="78" t="str">
        <f t="shared" si="23"/>
        <v/>
      </c>
      <c r="L375" s="105"/>
    </row>
    <row r="376" spans="1:12" x14ac:dyDescent="0.25">
      <c r="A376" s="105"/>
      <c r="B376" s="105"/>
      <c r="C376" s="105"/>
      <c r="D376" s="105"/>
      <c r="E376" s="73">
        <v>375</v>
      </c>
      <c r="F376" s="56" t="str">
        <f>IF('EXIST IP'!C376="","",IF('EXIST IP'!C376&lt;528,'EXIST IP'!C376,""))</f>
        <v/>
      </c>
      <c r="G376" s="60" t="str">
        <f t="shared" si="20"/>
        <v/>
      </c>
      <c r="H376" s="60" t="str">
        <f>IF(B376="","",'EXIST IP'!B376-anchor)</f>
        <v/>
      </c>
      <c r="I376" s="60" t="str">
        <f t="shared" si="21"/>
        <v/>
      </c>
      <c r="J376" s="78" t="str">
        <f t="shared" si="22"/>
        <v/>
      </c>
      <c r="K376" s="78" t="str">
        <f t="shared" si="23"/>
        <v/>
      </c>
      <c r="L376" s="105"/>
    </row>
    <row r="377" spans="1:12" x14ac:dyDescent="0.25">
      <c r="A377" s="105"/>
      <c r="B377" s="105"/>
      <c r="C377" s="105"/>
      <c r="D377" s="105"/>
      <c r="E377" s="73">
        <v>376</v>
      </c>
      <c r="F377" s="56" t="str">
        <f>IF('EXIST IP'!C377="","",IF('EXIST IP'!C377&lt;528,'EXIST IP'!C377,""))</f>
        <v/>
      </c>
      <c r="G377" s="60" t="str">
        <f t="shared" si="20"/>
        <v/>
      </c>
      <c r="H377" s="60" t="str">
        <f>IF(B377="","",'EXIST IP'!B377-anchor)</f>
        <v/>
      </c>
      <c r="I377" s="60" t="str">
        <f t="shared" si="21"/>
        <v/>
      </c>
      <c r="J377" s="78" t="str">
        <f t="shared" si="22"/>
        <v/>
      </c>
      <c r="K377" s="78" t="str">
        <f t="shared" si="23"/>
        <v/>
      </c>
      <c r="L377" s="105"/>
    </row>
    <row r="378" spans="1:12" x14ac:dyDescent="0.25">
      <c r="A378" s="105"/>
      <c r="B378" s="105"/>
      <c r="C378" s="105"/>
      <c r="D378" s="105"/>
      <c r="E378" s="73">
        <v>377</v>
      </c>
      <c r="F378" s="56" t="str">
        <f>IF('EXIST IP'!C378="","",IF('EXIST IP'!C378&lt;528,'EXIST IP'!C378,""))</f>
        <v/>
      </c>
      <c r="G378" s="60" t="str">
        <f t="shared" si="20"/>
        <v/>
      </c>
      <c r="H378" s="60" t="str">
        <f>IF(B378="","",'EXIST IP'!B378-anchor)</f>
        <v/>
      </c>
      <c r="I378" s="60" t="str">
        <f t="shared" si="21"/>
        <v/>
      </c>
      <c r="J378" s="78" t="str">
        <f t="shared" si="22"/>
        <v/>
      </c>
      <c r="K378" s="78" t="str">
        <f t="shared" si="23"/>
        <v/>
      </c>
      <c r="L378" s="105"/>
    </row>
    <row r="379" spans="1:12" x14ac:dyDescent="0.25">
      <c r="A379" s="105"/>
      <c r="B379" s="105"/>
      <c r="C379" s="105"/>
      <c r="D379" s="105"/>
      <c r="E379" s="73">
        <v>378</v>
      </c>
      <c r="F379" s="56" t="str">
        <f>IF('EXIST IP'!C379="","",IF('EXIST IP'!C379&lt;528,'EXIST IP'!C379,""))</f>
        <v/>
      </c>
      <c r="G379" s="60" t="str">
        <f t="shared" si="20"/>
        <v/>
      </c>
      <c r="H379" s="60" t="str">
        <f>IF(B379="","",'EXIST IP'!B379-anchor)</f>
        <v/>
      </c>
      <c r="I379" s="60" t="str">
        <f t="shared" si="21"/>
        <v/>
      </c>
      <c r="J379" s="78" t="str">
        <f t="shared" si="22"/>
        <v/>
      </c>
      <c r="K379" s="78" t="str">
        <f t="shared" si="23"/>
        <v/>
      </c>
      <c r="L379" s="105"/>
    </row>
    <row r="380" spans="1:12" x14ac:dyDescent="0.25">
      <c r="A380" s="105"/>
      <c r="B380" s="105"/>
      <c r="C380" s="105"/>
      <c r="D380" s="105"/>
      <c r="E380" s="73">
        <v>379</v>
      </c>
      <c r="F380" s="56" t="str">
        <f>IF('EXIST IP'!C380="","",IF('EXIST IP'!C380&lt;528,'EXIST IP'!C380,""))</f>
        <v/>
      </c>
      <c r="G380" s="60" t="str">
        <f t="shared" si="20"/>
        <v/>
      </c>
      <c r="H380" s="60" t="str">
        <f>IF(B380="","",'EXIST IP'!B380-anchor)</f>
        <v/>
      </c>
      <c r="I380" s="60" t="str">
        <f t="shared" si="21"/>
        <v/>
      </c>
      <c r="J380" s="78" t="str">
        <f t="shared" si="22"/>
        <v/>
      </c>
      <c r="K380" s="78" t="str">
        <f t="shared" si="23"/>
        <v/>
      </c>
      <c r="L380" s="105"/>
    </row>
    <row r="381" spans="1:12" x14ac:dyDescent="0.25">
      <c r="A381" s="105"/>
      <c r="B381" s="105"/>
      <c r="C381" s="105"/>
      <c r="D381" s="105"/>
      <c r="E381" s="73">
        <v>380</v>
      </c>
      <c r="F381" s="56" t="str">
        <f>IF('EXIST IP'!C381="","",IF('EXIST IP'!C381&lt;528,'EXIST IP'!C381,""))</f>
        <v/>
      </c>
      <c r="G381" s="60" t="str">
        <f t="shared" si="20"/>
        <v/>
      </c>
      <c r="H381" s="60" t="str">
        <f>IF(B381="","",'EXIST IP'!B381-anchor)</f>
        <v/>
      </c>
      <c r="I381" s="60" t="str">
        <f t="shared" si="21"/>
        <v/>
      </c>
      <c r="J381" s="78" t="str">
        <f t="shared" si="22"/>
        <v/>
      </c>
      <c r="K381" s="78" t="str">
        <f t="shared" si="23"/>
        <v/>
      </c>
      <c r="L381" s="105"/>
    </row>
    <row r="382" spans="1:12" x14ac:dyDescent="0.25">
      <c r="A382" s="105"/>
      <c r="B382" s="105"/>
      <c r="C382" s="105"/>
      <c r="D382" s="105"/>
      <c r="E382" s="73">
        <v>381</v>
      </c>
      <c r="F382" s="56" t="str">
        <f>IF('EXIST IP'!C382="","",IF('EXIST IP'!C382&lt;528,'EXIST IP'!C382,""))</f>
        <v/>
      </c>
      <c r="G382" s="60" t="str">
        <f t="shared" si="20"/>
        <v/>
      </c>
      <c r="H382" s="60" t="str">
        <f>IF(B382="","",'EXIST IP'!B382-anchor)</f>
        <v/>
      </c>
      <c r="I382" s="60" t="str">
        <f t="shared" si="21"/>
        <v/>
      </c>
      <c r="J382" s="78" t="str">
        <f t="shared" si="22"/>
        <v/>
      </c>
      <c r="K382" s="78" t="str">
        <f t="shared" si="23"/>
        <v/>
      </c>
      <c r="L382" s="105"/>
    </row>
    <row r="383" spans="1:12" x14ac:dyDescent="0.25">
      <c r="A383" s="105"/>
      <c r="B383" s="105"/>
      <c r="C383" s="105"/>
      <c r="D383" s="105"/>
      <c r="E383" s="73">
        <v>382</v>
      </c>
      <c r="F383" s="56" t="str">
        <f>IF('EXIST IP'!C383="","",IF('EXIST IP'!C383&lt;528,'EXIST IP'!C383,""))</f>
        <v/>
      </c>
      <c r="G383" s="60" t="str">
        <f t="shared" si="20"/>
        <v/>
      </c>
      <c r="H383" s="60" t="str">
        <f>IF(B383="","",'EXIST IP'!B383-anchor)</f>
        <v/>
      </c>
      <c r="I383" s="60" t="str">
        <f t="shared" si="21"/>
        <v/>
      </c>
      <c r="J383" s="78" t="str">
        <f t="shared" si="22"/>
        <v/>
      </c>
      <c r="K383" s="78" t="str">
        <f t="shared" si="23"/>
        <v/>
      </c>
      <c r="L383" s="105"/>
    </row>
    <row r="384" spans="1:12" x14ac:dyDescent="0.25">
      <c r="A384" s="105"/>
      <c r="B384" s="105"/>
      <c r="C384" s="105"/>
      <c r="D384" s="105"/>
      <c r="E384" s="73">
        <v>383</v>
      </c>
      <c r="F384" s="56" t="str">
        <f>IF('EXIST IP'!C384="","",IF('EXIST IP'!C384&lt;528,'EXIST IP'!C384,""))</f>
        <v/>
      </c>
      <c r="G384" s="60" t="str">
        <f t="shared" si="20"/>
        <v/>
      </c>
      <c r="H384" s="60" t="str">
        <f>IF(B384="","",'EXIST IP'!B384-anchor)</f>
        <v/>
      </c>
      <c r="I384" s="60" t="str">
        <f t="shared" si="21"/>
        <v/>
      </c>
      <c r="J384" s="78" t="str">
        <f t="shared" si="22"/>
        <v/>
      </c>
      <c r="K384" s="78" t="str">
        <f t="shared" si="23"/>
        <v/>
      </c>
      <c r="L384" s="105"/>
    </row>
    <row r="385" spans="1:12" x14ac:dyDescent="0.25">
      <c r="A385" s="105"/>
      <c r="B385" s="105"/>
      <c r="C385" s="105"/>
      <c r="D385" s="105"/>
      <c r="E385" s="73">
        <v>384</v>
      </c>
      <c r="F385" s="56" t="str">
        <f>IF('EXIST IP'!C385="","",IF('EXIST IP'!C385&lt;528,'EXIST IP'!C385,""))</f>
        <v/>
      </c>
      <c r="G385" s="60" t="str">
        <f t="shared" si="20"/>
        <v/>
      </c>
      <c r="H385" s="60" t="str">
        <f>IF(B385="","",'EXIST IP'!B385-anchor)</f>
        <v/>
      </c>
      <c r="I385" s="60" t="str">
        <f t="shared" si="21"/>
        <v/>
      </c>
      <c r="J385" s="78" t="str">
        <f t="shared" si="22"/>
        <v/>
      </c>
      <c r="K385" s="78" t="str">
        <f t="shared" si="23"/>
        <v/>
      </c>
      <c r="L385" s="105"/>
    </row>
    <row r="386" spans="1:12" x14ac:dyDescent="0.25">
      <c r="A386" s="105"/>
      <c r="B386" s="105"/>
      <c r="C386" s="105"/>
      <c r="D386" s="105"/>
      <c r="E386" s="73">
        <v>385</v>
      </c>
      <c r="F386" s="56" t="str">
        <f>IF('EXIST IP'!C386="","",IF('EXIST IP'!C386&lt;528,'EXIST IP'!C386,""))</f>
        <v/>
      </c>
      <c r="G386" s="60" t="str">
        <f t="shared" ref="G386:G449" si="24">IF(B386="","",B386-anchor)</f>
        <v/>
      </c>
      <c r="H386" s="60" t="str">
        <f>IF(B386="","",'EXIST IP'!B386-anchor)</f>
        <v/>
      </c>
      <c r="I386" s="60" t="str">
        <f t="shared" ref="I386:I449" si="25">IF(B386="","",ABS(G386-H386))</f>
        <v/>
      </c>
      <c r="J386" s="78" t="str">
        <f t="shared" si="22"/>
        <v/>
      </c>
      <c r="K386" s="78" t="str">
        <f t="shared" si="23"/>
        <v/>
      </c>
      <c r="L386" s="105"/>
    </row>
    <row r="387" spans="1:12" x14ac:dyDescent="0.25">
      <c r="A387" s="105"/>
      <c r="B387" s="105"/>
      <c r="C387" s="105"/>
      <c r="D387" s="105"/>
      <c r="E387" s="73">
        <v>386</v>
      </c>
      <c r="F387" s="56" t="str">
        <f>IF('EXIST IP'!C387="","",IF('EXIST IP'!C387&lt;528,'EXIST IP'!C387,""))</f>
        <v/>
      </c>
      <c r="G387" s="60" t="str">
        <f t="shared" si="24"/>
        <v/>
      </c>
      <c r="H387" s="60" t="str">
        <f>IF(B387="","",'EXIST IP'!B387-anchor)</f>
        <v/>
      </c>
      <c r="I387" s="60" t="str">
        <f t="shared" si="25"/>
        <v/>
      </c>
      <c r="J387" s="78" t="str">
        <f t="shared" ref="J387:J450" si="26">IF(B387="","",IF(H387&lt;5280,20,IF(H387&gt;13200,50,ROUND(20+30*(H387-5280)/(13200-5280),0))))</f>
        <v/>
      </c>
      <c r="K387" s="78" t="str">
        <f t="shared" ref="K387:K450" si="27">IF(AND(I387="",J387=""),"",IF(I387&gt;J387,"this segment misaligned",""))</f>
        <v/>
      </c>
      <c r="L387" s="105"/>
    </row>
    <row r="388" spans="1:12" x14ac:dyDescent="0.25">
      <c r="A388" s="105"/>
      <c r="B388" s="105"/>
      <c r="C388" s="105"/>
      <c r="D388" s="105"/>
      <c r="E388" s="73">
        <v>387</v>
      </c>
      <c r="F388" s="56" t="str">
        <f>IF('EXIST IP'!C388="","",IF('EXIST IP'!C388&lt;528,'EXIST IP'!C388,""))</f>
        <v/>
      </c>
      <c r="G388" s="60" t="str">
        <f t="shared" si="24"/>
        <v/>
      </c>
      <c r="H388" s="60" t="str">
        <f>IF(B388="","",'EXIST IP'!B388-anchor)</f>
        <v/>
      </c>
      <c r="I388" s="60" t="str">
        <f t="shared" si="25"/>
        <v/>
      </c>
      <c r="J388" s="78" t="str">
        <f t="shared" si="26"/>
        <v/>
      </c>
      <c r="K388" s="78" t="str">
        <f t="shared" si="27"/>
        <v/>
      </c>
      <c r="L388" s="105"/>
    </row>
    <row r="389" spans="1:12" x14ac:dyDescent="0.25">
      <c r="A389" s="105"/>
      <c r="B389" s="105"/>
      <c r="C389" s="105"/>
      <c r="D389" s="105"/>
      <c r="E389" s="73">
        <v>388</v>
      </c>
      <c r="F389" s="56" t="str">
        <f>IF('EXIST IP'!C389="","",IF('EXIST IP'!C389&lt;528,'EXIST IP'!C389,""))</f>
        <v/>
      </c>
      <c r="G389" s="60" t="str">
        <f t="shared" si="24"/>
        <v/>
      </c>
      <c r="H389" s="60" t="str">
        <f>IF(B389="","",'EXIST IP'!B389-anchor)</f>
        <v/>
      </c>
      <c r="I389" s="60" t="str">
        <f t="shared" si="25"/>
        <v/>
      </c>
      <c r="J389" s="78" t="str">
        <f t="shared" si="26"/>
        <v/>
      </c>
      <c r="K389" s="78" t="str">
        <f t="shared" si="27"/>
        <v/>
      </c>
      <c r="L389" s="105"/>
    </row>
    <row r="390" spans="1:12" x14ac:dyDescent="0.25">
      <c r="A390" s="105"/>
      <c r="B390" s="105"/>
      <c r="C390" s="105"/>
      <c r="D390" s="105"/>
      <c r="E390" s="73">
        <v>389</v>
      </c>
      <c r="F390" s="56" t="str">
        <f>IF('EXIST IP'!C390="","",IF('EXIST IP'!C390&lt;528,'EXIST IP'!C390,""))</f>
        <v/>
      </c>
      <c r="G390" s="60" t="str">
        <f t="shared" si="24"/>
        <v/>
      </c>
      <c r="H390" s="60" t="str">
        <f>IF(B390="","",'EXIST IP'!B390-anchor)</f>
        <v/>
      </c>
      <c r="I390" s="60" t="str">
        <f t="shared" si="25"/>
        <v/>
      </c>
      <c r="J390" s="78" t="str">
        <f t="shared" si="26"/>
        <v/>
      </c>
      <c r="K390" s="78" t="str">
        <f t="shared" si="27"/>
        <v/>
      </c>
      <c r="L390" s="105"/>
    </row>
    <row r="391" spans="1:12" x14ac:dyDescent="0.25">
      <c r="A391" s="105"/>
      <c r="B391" s="105"/>
      <c r="C391" s="105"/>
      <c r="D391" s="105"/>
      <c r="E391" s="73">
        <v>390</v>
      </c>
      <c r="F391" s="56" t="str">
        <f>IF('EXIST IP'!C391="","",IF('EXIST IP'!C391&lt;528,'EXIST IP'!C391,""))</f>
        <v/>
      </c>
      <c r="G391" s="60" t="str">
        <f t="shared" si="24"/>
        <v/>
      </c>
      <c r="H391" s="60" t="str">
        <f>IF(B391="","",'EXIST IP'!B391-anchor)</f>
        <v/>
      </c>
      <c r="I391" s="60" t="str">
        <f t="shared" si="25"/>
        <v/>
      </c>
      <c r="J391" s="78" t="str">
        <f t="shared" si="26"/>
        <v/>
      </c>
      <c r="K391" s="78" t="str">
        <f t="shared" si="27"/>
        <v/>
      </c>
      <c r="L391" s="105"/>
    </row>
    <row r="392" spans="1:12" x14ac:dyDescent="0.25">
      <c r="A392" s="105"/>
      <c r="B392" s="105"/>
      <c r="C392" s="105"/>
      <c r="D392" s="105"/>
      <c r="E392" s="73">
        <v>391</v>
      </c>
      <c r="F392" s="56" t="str">
        <f>IF('EXIST IP'!C392="","",IF('EXIST IP'!C392&lt;528,'EXIST IP'!C392,""))</f>
        <v/>
      </c>
      <c r="G392" s="60" t="str">
        <f t="shared" si="24"/>
        <v/>
      </c>
      <c r="H392" s="60" t="str">
        <f>IF(B392="","",'EXIST IP'!B392-anchor)</f>
        <v/>
      </c>
      <c r="I392" s="60" t="str">
        <f t="shared" si="25"/>
        <v/>
      </c>
      <c r="J392" s="78" t="str">
        <f t="shared" si="26"/>
        <v/>
      </c>
      <c r="K392" s="78" t="str">
        <f t="shared" si="27"/>
        <v/>
      </c>
      <c r="L392" s="105"/>
    </row>
    <row r="393" spans="1:12" x14ac:dyDescent="0.25">
      <c r="A393" s="105"/>
      <c r="B393" s="105"/>
      <c r="C393" s="105"/>
      <c r="D393" s="105"/>
      <c r="E393" s="73">
        <v>392</v>
      </c>
      <c r="F393" s="56" t="str">
        <f>IF('EXIST IP'!C393="","",IF('EXIST IP'!C393&lt;528,'EXIST IP'!C393,""))</f>
        <v/>
      </c>
      <c r="G393" s="60" t="str">
        <f t="shared" si="24"/>
        <v/>
      </c>
      <c r="H393" s="60" t="str">
        <f>IF(B393="","",'EXIST IP'!B393-anchor)</f>
        <v/>
      </c>
      <c r="I393" s="60" t="str">
        <f t="shared" si="25"/>
        <v/>
      </c>
      <c r="J393" s="78" t="str">
        <f t="shared" si="26"/>
        <v/>
      </c>
      <c r="K393" s="78" t="str">
        <f t="shared" si="27"/>
        <v/>
      </c>
      <c r="L393" s="105"/>
    </row>
    <row r="394" spans="1:12" x14ac:dyDescent="0.25">
      <c r="A394" s="105"/>
      <c r="B394" s="105"/>
      <c r="C394" s="105"/>
      <c r="D394" s="105"/>
      <c r="E394" s="73">
        <v>393</v>
      </c>
      <c r="F394" s="56" t="str">
        <f>IF('EXIST IP'!C394="","",IF('EXIST IP'!C394&lt;528,'EXIST IP'!C394,""))</f>
        <v/>
      </c>
      <c r="G394" s="60" t="str">
        <f t="shared" si="24"/>
        <v/>
      </c>
      <c r="H394" s="60" t="str">
        <f>IF(B394="","",'EXIST IP'!B394-anchor)</f>
        <v/>
      </c>
      <c r="I394" s="60" t="str">
        <f t="shared" si="25"/>
        <v/>
      </c>
      <c r="J394" s="78" t="str">
        <f t="shared" si="26"/>
        <v/>
      </c>
      <c r="K394" s="78" t="str">
        <f t="shared" si="27"/>
        <v/>
      </c>
      <c r="L394" s="105"/>
    </row>
    <row r="395" spans="1:12" x14ac:dyDescent="0.25">
      <c r="A395" s="105"/>
      <c r="B395" s="105"/>
      <c r="C395" s="105"/>
      <c r="D395" s="105"/>
      <c r="E395" s="73">
        <v>394</v>
      </c>
      <c r="F395" s="56" t="str">
        <f>IF('EXIST IP'!C395="","",IF('EXIST IP'!C395&lt;528,'EXIST IP'!C395,""))</f>
        <v/>
      </c>
      <c r="G395" s="60" t="str">
        <f t="shared" si="24"/>
        <v/>
      </c>
      <c r="H395" s="60" t="str">
        <f>IF(B395="","",'EXIST IP'!B395-anchor)</f>
        <v/>
      </c>
      <c r="I395" s="60" t="str">
        <f t="shared" si="25"/>
        <v/>
      </c>
      <c r="J395" s="78" t="str">
        <f t="shared" si="26"/>
        <v/>
      </c>
      <c r="K395" s="78" t="str">
        <f t="shared" si="27"/>
        <v/>
      </c>
      <c r="L395" s="105"/>
    </row>
    <row r="396" spans="1:12" x14ac:dyDescent="0.25">
      <c r="A396" s="105"/>
      <c r="B396" s="105"/>
      <c r="C396" s="105"/>
      <c r="D396" s="105"/>
      <c r="E396" s="73">
        <v>395</v>
      </c>
      <c r="F396" s="56" t="str">
        <f>IF('EXIST IP'!C396="","",IF('EXIST IP'!C396&lt;528,'EXIST IP'!C396,""))</f>
        <v/>
      </c>
      <c r="G396" s="60" t="str">
        <f t="shared" si="24"/>
        <v/>
      </c>
      <c r="H396" s="60" t="str">
        <f>IF(B396="","",'EXIST IP'!B396-anchor)</f>
        <v/>
      </c>
      <c r="I396" s="60" t="str">
        <f t="shared" si="25"/>
        <v/>
      </c>
      <c r="J396" s="78" t="str">
        <f t="shared" si="26"/>
        <v/>
      </c>
      <c r="K396" s="78" t="str">
        <f t="shared" si="27"/>
        <v/>
      </c>
      <c r="L396" s="105"/>
    </row>
    <row r="397" spans="1:12" x14ac:dyDescent="0.25">
      <c r="A397" s="105"/>
      <c r="B397" s="105"/>
      <c r="C397" s="105"/>
      <c r="D397" s="105"/>
      <c r="E397" s="73">
        <v>396</v>
      </c>
      <c r="F397" s="56" t="str">
        <f>IF('EXIST IP'!C397="","",IF('EXIST IP'!C397&lt;528,'EXIST IP'!C397,""))</f>
        <v/>
      </c>
      <c r="G397" s="60" t="str">
        <f t="shared" si="24"/>
        <v/>
      </c>
      <c r="H397" s="60" t="str">
        <f>IF(B397="","",'EXIST IP'!B397-anchor)</f>
        <v/>
      </c>
      <c r="I397" s="60" t="str">
        <f t="shared" si="25"/>
        <v/>
      </c>
      <c r="J397" s="78" t="str">
        <f t="shared" si="26"/>
        <v/>
      </c>
      <c r="K397" s="78" t="str">
        <f t="shared" si="27"/>
        <v/>
      </c>
      <c r="L397" s="105"/>
    </row>
    <row r="398" spans="1:12" x14ac:dyDescent="0.25">
      <c r="A398" s="105"/>
      <c r="B398" s="105"/>
      <c r="C398" s="105"/>
      <c r="D398" s="105"/>
      <c r="E398" s="73">
        <v>397</v>
      </c>
      <c r="F398" s="56" t="str">
        <f>IF('EXIST IP'!C398="","",IF('EXIST IP'!C398&lt;528,'EXIST IP'!C398,""))</f>
        <v/>
      </c>
      <c r="G398" s="60" t="str">
        <f t="shared" si="24"/>
        <v/>
      </c>
      <c r="H398" s="60" t="str">
        <f>IF(B398="","",'EXIST IP'!B398-anchor)</f>
        <v/>
      </c>
      <c r="I398" s="60" t="str">
        <f t="shared" si="25"/>
        <v/>
      </c>
      <c r="J398" s="78" t="str">
        <f t="shared" si="26"/>
        <v/>
      </c>
      <c r="K398" s="78" t="str">
        <f t="shared" si="27"/>
        <v/>
      </c>
      <c r="L398" s="105"/>
    </row>
    <row r="399" spans="1:12" x14ac:dyDescent="0.25">
      <c r="A399" s="105"/>
      <c r="B399" s="105"/>
      <c r="C399" s="105"/>
      <c r="D399" s="105"/>
      <c r="E399" s="73">
        <v>398</v>
      </c>
      <c r="F399" s="56" t="str">
        <f>IF('EXIST IP'!C399="","",IF('EXIST IP'!C399&lt;528,'EXIST IP'!C399,""))</f>
        <v/>
      </c>
      <c r="G399" s="60" t="str">
        <f t="shared" si="24"/>
        <v/>
      </c>
      <c r="H399" s="60" t="str">
        <f>IF(B399="","",'EXIST IP'!B399-anchor)</f>
        <v/>
      </c>
      <c r="I399" s="60" t="str">
        <f t="shared" si="25"/>
        <v/>
      </c>
      <c r="J399" s="78" t="str">
        <f t="shared" si="26"/>
        <v/>
      </c>
      <c r="K399" s="78" t="str">
        <f t="shared" si="27"/>
        <v/>
      </c>
      <c r="L399" s="105"/>
    </row>
    <row r="400" spans="1:12" x14ac:dyDescent="0.25">
      <c r="A400" s="105"/>
      <c r="B400" s="105"/>
      <c r="C400" s="105"/>
      <c r="D400" s="105"/>
      <c r="E400" s="73">
        <v>399</v>
      </c>
      <c r="F400" s="56" t="str">
        <f>IF('EXIST IP'!C400="","",IF('EXIST IP'!C400&lt;528,'EXIST IP'!C400,""))</f>
        <v/>
      </c>
      <c r="G400" s="60" t="str">
        <f t="shared" si="24"/>
        <v/>
      </c>
      <c r="H400" s="60" t="str">
        <f>IF(B400="","",'EXIST IP'!B400-anchor)</f>
        <v/>
      </c>
      <c r="I400" s="60" t="str">
        <f t="shared" si="25"/>
        <v/>
      </c>
      <c r="J400" s="78" t="str">
        <f t="shared" si="26"/>
        <v/>
      </c>
      <c r="K400" s="78" t="str">
        <f t="shared" si="27"/>
        <v/>
      </c>
      <c r="L400" s="105"/>
    </row>
    <row r="401" spans="1:12" x14ac:dyDescent="0.25">
      <c r="A401" s="105"/>
      <c r="B401" s="105"/>
      <c r="C401" s="105"/>
      <c r="D401" s="105"/>
      <c r="E401" s="73">
        <v>400</v>
      </c>
      <c r="F401" s="56" t="str">
        <f>IF('EXIST IP'!C401="","",IF('EXIST IP'!C401&lt;528,'EXIST IP'!C401,""))</f>
        <v/>
      </c>
      <c r="G401" s="60" t="str">
        <f t="shared" si="24"/>
        <v/>
      </c>
      <c r="H401" s="60" t="str">
        <f>IF(B401="","",'EXIST IP'!B401-anchor)</f>
        <v/>
      </c>
      <c r="I401" s="60" t="str">
        <f t="shared" si="25"/>
        <v/>
      </c>
      <c r="J401" s="78" t="str">
        <f t="shared" si="26"/>
        <v/>
      </c>
      <c r="K401" s="78" t="str">
        <f t="shared" si="27"/>
        <v/>
      </c>
      <c r="L401" s="105"/>
    </row>
    <row r="402" spans="1:12" x14ac:dyDescent="0.25">
      <c r="A402" s="105"/>
      <c r="B402" s="105"/>
      <c r="C402" s="105"/>
      <c r="D402" s="105"/>
      <c r="E402" s="73">
        <v>401</v>
      </c>
      <c r="F402" s="56" t="str">
        <f>IF('EXIST IP'!C402="","",IF('EXIST IP'!C402&lt;528,'EXIST IP'!C402,""))</f>
        <v/>
      </c>
      <c r="G402" s="60" t="str">
        <f t="shared" si="24"/>
        <v/>
      </c>
      <c r="H402" s="60" t="str">
        <f>IF(B402="","",'EXIST IP'!B402-anchor)</f>
        <v/>
      </c>
      <c r="I402" s="60" t="str">
        <f t="shared" si="25"/>
        <v/>
      </c>
      <c r="J402" s="78" t="str">
        <f t="shared" si="26"/>
        <v/>
      </c>
      <c r="K402" s="78" t="str">
        <f t="shared" si="27"/>
        <v/>
      </c>
      <c r="L402" s="105"/>
    </row>
    <row r="403" spans="1:12" x14ac:dyDescent="0.25">
      <c r="A403" s="105"/>
      <c r="B403" s="105"/>
      <c r="C403" s="105"/>
      <c r="D403" s="105"/>
      <c r="E403" s="73">
        <v>402</v>
      </c>
      <c r="F403" s="56" t="str">
        <f>IF('EXIST IP'!C403="","",IF('EXIST IP'!C403&lt;528,'EXIST IP'!C403,""))</f>
        <v/>
      </c>
      <c r="G403" s="60" t="str">
        <f t="shared" si="24"/>
        <v/>
      </c>
      <c r="H403" s="60" t="str">
        <f>IF(B403="","",'EXIST IP'!B403-anchor)</f>
        <v/>
      </c>
      <c r="I403" s="60" t="str">
        <f t="shared" si="25"/>
        <v/>
      </c>
      <c r="J403" s="78" t="str">
        <f t="shared" si="26"/>
        <v/>
      </c>
      <c r="K403" s="78" t="str">
        <f t="shared" si="27"/>
        <v/>
      </c>
      <c r="L403" s="105"/>
    </row>
    <row r="404" spans="1:12" x14ac:dyDescent="0.25">
      <c r="A404" s="105"/>
      <c r="B404" s="105"/>
      <c r="C404" s="105"/>
      <c r="D404" s="105"/>
      <c r="E404" s="73">
        <v>403</v>
      </c>
      <c r="F404" s="56" t="str">
        <f>IF('EXIST IP'!C404="","",IF('EXIST IP'!C404&lt;528,'EXIST IP'!C404,""))</f>
        <v/>
      </c>
      <c r="G404" s="60" t="str">
        <f t="shared" si="24"/>
        <v/>
      </c>
      <c r="H404" s="60" t="str">
        <f>IF(B404="","",'EXIST IP'!B404-anchor)</f>
        <v/>
      </c>
      <c r="I404" s="60" t="str">
        <f t="shared" si="25"/>
        <v/>
      </c>
      <c r="J404" s="78" t="str">
        <f t="shared" si="26"/>
        <v/>
      </c>
      <c r="K404" s="78" t="str">
        <f t="shared" si="27"/>
        <v/>
      </c>
      <c r="L404" s="105"/>
    </row>
    <row r="405" spans="1:12" x14ac:dyDescent="0.25">
      <c r="A405" s="105"/>
      <c r="B405" s="105"/>
      <c r="C405" s="105"/>
      <c r="D405" s="105"/>
      <c r="E405" s="73">
        <v>404</v>
      </c>
      <c r="F405" s="56" t="str">
        <f>IF('EXIST IP'!C405="","",IF('EXIST IP'!C405&lt;528,'EXIST IP'!C405,""))</f>
        <v/>
      </c>
      <c r="G405" s="60" t="str">
        <f t="shared" si="24"/>
        <v/>
      </c>
      <c r="H405" s="60" t="str">
        <f>IF(B405="","",'EXIST IP'!B405-anchor)</f>
        <v/>
      </c>
      <c r="I405" s="60" t="str">
        <f t="shared" si="25"/>
        <v/>
      </c>
      <c r="J405" s="78" t="str">
        <f t="shared" si="26"/>
        <v/>
      </c>
      <c r="K405" s="78" t="str">
        <f t="shared" si="27"/>
        <v/>
      </c>
      <c r="L405" s="105"/>
    </row>
    <row r="406" spans="1:12" x14ac:dyDescent="0.25">
      <c r="A406" s="105"/>
      <c r="B406" s="105"/>
      <c r="C406" s="105"/>
      <c r="D406" s="105"/>
      <c r="E406" s="73">
        <v>405</v>
      </c>
      <c r="F406" s="56" t="str">
        <f>IF('EXIST IP'!C406="","",IF('EXIST IP'!C406&lt;528,'EXIST IP'!C406,""))</f>
        <v/>
      </c>
      <c r="G406" s="60" t="str">
        <f t="shared" si="24"/>
        <v/>
      </c>
      <c r="H406" s="60" t="str">
        <f>IF(B406="","",'EXIST IP'!B406-anchor)</f>
        <v/>
      </c>
      <c r="I406" s="60" t="str">
        <f t="shared" si="25"/>
        <v/>
      </c>
      <c r="J406" s="78" t="str">
        <f t="shared" si="26"/>
        <v/>
      </c>
      <c r="K406" s="78" t="str">
        <f t="shared" si="27"/>
        <v/>
      </c>
      <c r="L406" s="105"/>
    </row>
    <row r="407" spans="1:12" x14ac:dyDescent="0.25">
      <c r="A407" s="105"/>
      <c r="B407" s="105"/>
      <c r="C407" s="105"/>
      <c r="D407" s="105"/>
      <c r="E407" s="73">
        <v>406</v>
      </c>
      <c r="F407" s="56" t="str">
        <f>IF('EXIST IP'!C407="","",IF('EXIST IP'!C407&lt;528,'EXIST IP'!C407,""))</f>
        <v/>
      </c>
      <c r="G407" s="60" t="str">
        <f t="shared" si="24"/>
        <v/>
      </c>
      <c r="H407" s="60" t="str">
        <f>IF(B407="","",'EXIST IP'!B407-anchor)</f>
        <v/>
      </c>
      <c r="I407" s="60" t="str">
        <f t="shared" si="25"/>
        <v/>
      </c>
      <c r="J407" s="78" t="str">
        <f t="shared" si="26"/>
        <v/>
      </c>
      <c r="K407" s="78" t="str">
        <f t="shared" si="27"/>
        <v/>
      </c>
      <c r="L407" s="105"/>
    </row>
    <row r="408" spans="1:12" x14ac:dyDescent="0.25">
      <c r="A408" s="105"/>
      <c r="B408" s="105"/>
      <c r="C408" s="105"/>
      <c r="D408" s="105"/>
      <c r="E408" s="73">
        <v>407</v>
      </c>
      <c r="F408" s="56" t="str">
        <f>IF('EXIST IP'!C408="","",IF('EXIST IP'!C408&lt;528,'EXIST IP'!C408,""))</f>
        <v/>
      </c>
      <c r="G408" s="60" t="str">
        <f t="shared" si="24"/>
        <v/>
      </c>
      <c r="H408" s="60" t="str">
        <f>IF(B408="","",'EXIST IP'!B408-anchor)</f>
        <v/>
      </c>
      <c r="I408" s="60" t="str">
        <f t="shared" si="25"/>
        <v/>
      </c>
      <c r="J408" s="78" t="str">
        <f t="shared" si="26"/>
        <v/>
      </c>
      <c r="K408" s="78" t="str">
        <f t="shared" si="27"/>
        <v/>
      </c>
      <c r="L408" s="105"/>
    </row>
    <row r="409" spans="1:12" x14ac:dyDescent="0.25">
      <c r="A409" s="105"/>
      <c r="B409" s="105"/>
      <c r="C409" s="105"/>
      <c r="D409" s="105"/>
      <c r="E409" s="73">
        <v>408</v>
      </c>
      <c r="F409" s="56" t="str">
        <f>IF('EXIST IP'!C409="","",IF('EXIST IP'!C409&lt;528,'EXIST IP'!C409,""))</f>
        <v/>
      </c>
      <c r="G409" s="60" t="str">
        <f t="shared" si="24"/>
        <v/>
      </c>
      <c r="H409" s="60" t="str">
        <f>IF(B409="","",'EXIST IP'!B409-anchor)</f>
        <v/>
      </c>
      <c r="I409" s="60" t="str">
        <f t="shared" si="25"/>
        <v/>
      </c>
      <c r="J409" s="78" t="str">
        <f t="shared" si="26"/>
        <v/>
      </c>
      <c r="K409" s="78" t="str">
        <f t="shared" si="27"/>
        <v/>
      </c>
      <c r="L409" s="105"/>
    </row>
    <row r="410" spans="1:12" x14ac:dyDescent="0.25">
      <c r="A410" s="105"/>
      <c r="B410" s="105"/>
      <c r="C410" s="105"/>
      <c r="D410" s="105"/>
      <c r="E410" s="73">
        <v>409</v>
      </c>
      <c r="F410" s="56" t="str">
        <f>IF('EXIST IP'!C410="","",IF('EXIST IP'!C410&lt;528,'EXIST IP'!C410,""))</f>
        <v/>
      </c>
      <c r="G410" s="60" t="str">
        <f t="shared" si="24"/>
        <v/>
      </c>
      <c r="H410" s="60" t="str">
        <f>IF(B410="","",'EXIST IP'!B410-anchor)</f>
        <v/>
      </c>
      <c r="I410" s="60" t="str">
        <f t="shared" si="25"/>
        <v/>
      </c>
      <c r="J410" s="78" t="str">
        <f t="shared" si="26"/>
        <v/>
      </c>
      <c r="K410" s="78" t="str">
        <f t="shared" si="27"/>
        <v/>
      </c>
      <c r="L410" s="105"/>
    </row>
    <row r="411" spans="1:12" x14ac:dyDescent="0.25">
      <c r="A411" s="105"/>
      <c r="B411" s="105"/>
      <c r="C411" s="105"/>
      <c r="D411" s="105"/>
      <c r="E411" s="73">
        <v>410</v>
      </c>
      <c r="F411" s="56" t="str">
        <f>IF('EXIST IP'!C411="","",IF('EXIST IP'!C411&lt;528,'EXIST IP'!C411,""))</f>
        <v/>
      </c>
      <c r="G411" s="60" t="str">
        <f t="shared" si="24"/>
        <v/>
      </c>
      <c r="H411" s="60" t="str">
        <f>IF(B411="","",'EXIST IP'!B411-anchor)</f>
        <v/>
      </c>
      <c r="I411" s="60" t="str">
        <f t="shared" si="25"/>
        <v/>
      </c>
      <c r="J411" s="78" t="str">
        <f t="shared" si="26"/>
        <v/>
      </c>
      <c r="K411" s="78" t="str">
        <f t="shared" si="27"/>
        <v/>
      </c>
      <c r="L411" s="105"/>
    </row>
    <row r="412" spans="1:12" x14ac:dyDescent="0.25">
      <c r="A412" s="105"/>
      <c r="B412" s="105"/>
      <c r="C412" s="105"/>
      <c r="D412" s="105"/>
      <c r="E412" s="73">
        <v>411</v>
      </c>
      <c r="F412" s="56" t="str">
        <f>IF('EXIST IP'!C412="","",IF('EXIST IP'!C412&lt;528,'EXIST IP'!C412,""))</f>
        <v/>
      </c>
      <c r="G412" s="60" t="str">
        <f t="shared" si="24"/>
        <v/>
      </c>
      <c r="H412" s="60" t="str">
        <f>IF(B412="","",'EXIST IP'!B412-anchor)</f>
        <v/>
      </c>
      <c r="I412" s="60" t="str">
        <f t="shared" si="25"/>
        <v/>
      </c>
      <c r="J412" s="78" t="str">
        <f t="shared" si="26"/>
        <v/>
      </c>
      <c r="K412" s="78" t="str">
        <f t="shared" si="27"/>
        <v/>
      </c>
      <c r="L412" s="105"/>
    </row>
    <row r="413" spans="1:12" x14ac:dyDescent="0.25">
      <c r="A413" s="105"/>
      <c r="B413" s="105"/>
      <c r="C413" s="105"/>
      <c r="D413" s="105"/>
      <c r="E413" s="73">
        <v>412</v>
      </c>
      <c r="F413" s="56" t="str">
        <f>IF('EXIST IP'!C413="","",IF('EXIST IP'!C413&lt;528,'EXIST IP'!C413,""))</f>
        <v/>
      </c>
      <c r="G413" s="60" t="str">
        <f t="shared" si="24"/>
        <v/>
      </c>
      <c r="H413" s="60" t="str">
        <f>IF(B413="","",'EXIST IP'!B413-anchor)</f>
        <v/>
      </c>
      <c r="I413" s="60" t="str">
        <f t="shared" si="25"/>
        <v/>
      </c>
      <c r="J413" s="78" t="str">
        <f t="shared" si="26"/>
        <v/>
      </c>
      <c r="K413" s="78" t="str">
        <f t="shared" si="27"/>
        <v/>
      </c>
      <c r="L413" s="105"/>
    </row>
    <row r="414" spans="1:12" x14ac:dyDescent="0.25">
      <c r="A414" s="105"/>
      <c r="B414" s="105"/>
      <c r="C414" s="105"/>
      <c r="D414" s="105"/>
      <c r="E414" s="73">
        <v>413</v>
      </c>
      <c r="F414" s="56" t="str">
        <f>IF('EXIST IP'!C414="","",IF('EXIST IP'!C414&lt;528,'EXIST IP'!C414,""))</f>
        <v/>
      </c>
      <c r="G414" s="60" t="str">
        <f t="shared" si="24"/>
        <v/>
      </c>
      <c r="H414" s="60" t="str">
        <f>IF(B414="","",'EXIST IP'!B414-anchor)</f>
        <v/>
      </c>
      <c r="I414" s="60" t="str">
        <f t="shared" si="25"/>
        <v/>
      </c>
      <c r="J414" s="78" t="str">
        <f t="shared" si="26"/>
        <v/>
      </c>
      <c r="K414" s="78" t="str">
        <f t="shared" si="27"/>
        <v/>
      </c>
      <c r="L414" s="105"/>
    </row>
    <row r="415" spans="1:12" x14ac:dyDescent="0.25">
      <c r="A415" s="105"/>
      <c r="B415" s="105"/>
      <c r="C415" s="105"/>
      <c r="D415" s="105"/>
      <c r="E415" s="73">
        <v>414</v>
      </c>
      <c r="F415" s="56" t="str">
        <f>IF('EXIST IP'!C415="","",IF('EXIST IP'!C415&lt;528,'EXIST IP'!C415,""))</f>
        <v/>
      </c>
      <c r="G415" s="60" t="str">
        <f t="shared" si="24"/>
        <v/>
      </c>
      <c r="H415" s="60" t="str">
        <f>IF(B415="","",'EXIST IP'!B415-anchor)</f>
        <v/>
      </c>
      <c r="I415" s="60" t="str">
        <f t="shared" si="25"/>
        <v/>
      </c>
      <c r="J415" s="78" t="str">
        <f t="shared" si="26"/>
        <v/>
      </c>
      <c r="K415" s="78" t="str">
        <f t="shared" si="27"/>
        <v/>
      </c>
      <c r="L415" s="105"/>
    </row>
    <row r="416" spans="1:12" x14ac:dyDescent="0.25">
      <c r="A416" s="105"/>
      <c r="B416" s="105"/>
      <c r="C416" s="105"/>
      <c r="D416" s="105"/>
      <c r="E416" s="73">
        <v>415</v>
      </c>
      <c r="F416" s="56" t="str">
        <f>IF('EXIST IP'!C416="","",IF('EXIST IP'!C416&lt;528,'EXIST IP'!C416,""))</f>
        <v/>
      </c>
      <c r="G416" s="60" t="str">
        <f t="shared" si="24"/>
        <v/>
      </c>
      <c r="H416" s="60" t="str">
        <f>IF(B416="","",'EXIST IP'!B416-anchor)</f>
        <v/>
      </c>
      <c r="I416" s="60" t="str">
        <f t="shared" si="25"/>
        <v/>
      </c>
      <c r="J416" s="78" t="str">
        <f t="shared" si="26"/>
        <v/>
      </c>
      <c r="K416" s="78" t="str">
        <f t="shared" si="27"/>
        <v/>
      </c>
      <c r="L416" s="105"/>
    </row>
    <row r="417" spans="1:12" x14ac:dyDescent="0.25">
      <c r="A417" s="105"/>
      <c r="B417" s="105"/>
      <c r="C417" s="105"/>
      <c r="D417" s="105"/>
      <c r="E417" s="73">
        <v>416</v>
      </c>
      <c r="F417" s="56" t="str">
        <f>IF('EXIST IP'!C417="","",IF('EXIST IP'!C417&lt;528,'EXIST IP'!C417,""))</f>
        <v/>
      </c>
      <c r="G417" s="60" t="str">
        <f t="shared" si="24"/>
        <v/>
      </c>
      <c r="H417" s="60" t="str">
        <f>IF(B417="","",'EXIST IP'!B417-anchor)</f>
        <v/>
      </c>
      <c r="I417" s="60" t="str">
        <f t="shared" si="25"/>
        <v/>
      </c>
      <c r="J417" s="78" t="str">
        <f t="shared" si="26"/>
        <v/>
      </c>
      <c r="K417" s="78" t="str">
        <f t="shared" si="27"/>
        <v/>
      </c>
      <c r="L417" s="105"/>
    </row>
    <row r="418" spans="1:12" x14ac:dyDescent="0.25">
      <c r="A418" s="105"/>
      <c r="B418" s="105"/>
      <c r="C418" s="105"/>
      <c r="D418" s="105"/>
      <c r="E418" s="73">
        <v>417</v>
      </c>
      <c r="F418" s="56" t="str">
        <f>IF('EXIST IP'!C418="","",IF('EXIST IP'!C418&lt;528,'EXIST IP'!C418,""))</f>
        <v/>
      </c>
      <c r="G418" s="60" t="str">
        <f t="shared" si="24"/>
        <v/>
      </c>
      <c r="H418" s="60" t="str">
        <f>IF(B418="","",'EXIST IP'!B418-anchor)</f>
        <v/>
      </c>
      <c r="I418" s="60" t="str">
        <f t="shared" si="25"/>
        <v/>
      </c>
      <c r="J418" s="78" t="str">
        <f t="shared" si="26"/>
        <v/>
      </c>
      <c r="K418" s="78" t="str">
        <f t="shared" si="27"/>
        <v/>
      </c>
      <c r="L418" s="105"/>
    </row>
    <row r="419" spans="1:12" x14ac:dyDescent="0.25">
      <c r="A419" s="105"/>
      <c r="B419" s="105"/>
      <c r="C419" s="105"/>
      <c r="D419" s="105"/>
      <c r="E419" s="73">
        <v>418</v>
      </c>
      <c r="F419" s="56" t="str">
        <f>IF('EXIST IP'!C419="","",IF('EXIST IP'!C419&lt;528,'EXIST IP'!C419,""))</f>
        <v/>
      </c>
      <c r="G419" s="60" t="str">
        <f t="shared" si="24"/>
        <v/>
      </c>
      <c r="H419" s="60" t="str">
        <f>IF(B419="","",'EXIST IP'!B419-anchor)</f>
        <v/>
      </c>
      <c r="I419" s="60" t="str">
        <f t="shared" si="25"/>
        <v/>
      </c>
      <c r="J419" s="78" t="str">
        <f t="shared" si="26"/>
        <v/>
      </c>
      <c r="K419" s="78" t="str">
        <f t="shared" si="27"/>
        <v/>
      </c>
      <c r="L419" s="105"/>
    </row>
    <row r="420" spans="1:12" x14ac:dyDescent="0.25">
      <c r="A420" s="105"/>
      <c r="B420" s="105"/>
      <c r="C420" s="105"/>
      <c r="D420" s="105"/>
      <c r="E420" s="73">
        <v>419</v>
      </c>
      <c r="F420" s="56" t="str">
        <f>IF('EXIST IP'!C420="","",IF('EXIST IP'!C420&lt;528,'EXIST IP'!C420,""))</f>
        <v/>
      </c>
      <c r="G420" s="60" t="str">
        <f t="shared" si="24"/>
        <v/>
      </c>
      <c r="H420" s="60" t="str">
        <f>IF(B420="","",'EXIST IP'!B420-anchor)</f>
        <v/>
      </c>
      <c r="I420" s="60" t="str">
        <f t="shared" si="25"/>
        <v/>
      </c>
      <c r="J420" s="78" t="str">
        <f t="shared" si="26"/>
        <v/>
      </c>
      <c r="K420" s="78" t="str">
        <f t="shared" si="27"/>
        <v/>
      </c>
      <c r="L420" s="105"/>
    </row>
    <row r="421" spans="1:12" x14ac:dyDescent="0.25">
      <c r="A421" s="105"/>
      <c r="B421" s="105"/>
      <c r="C421" s="105"/>
      <c r="D421" s="105"/>
      <c r="E421" s="73">
        <v>420</v>
      </c>
      <c r="F421" s="56" t="str">
        <f>IF('EXIST IP'!C421="","",IF('EXIST IP'!C421&lt;528,'EXIST IP'!C421,""))</f>
        <v/>
      </c>
      <c r="G421" s="60" t="str">
        <f t="shared" si="24"/>
        <v/>
      </c>
      <c r="H421" s="60" t="str">
        <f>IF(B421="","",'EXIST IP'!B421-anchor)</f>
        <v/>
      </c>
      <c r="I421" s="60" t="str">
        <f t="shared" si="25"/>
        <v/>
      </c>
      <c r="J421" s="78" t="str">
        <f t="shared" si="26"/>
        <v/>
      </c>
      <c r="K421" s="78" t="str">
        <f t="shared" si="27"/>
        <v/>
      </c>
      <c r="L421" s="105"/>
    </row>
    <row r="422" spans="1:12" x14ac:dyDescent="0.25">
      <c r="A422" s="105"/>
      <c r="B422" s="105"/>
      <c r="C422" s="105"/>
      <c r="D422" s="105"/>
      <c r="E422" s="73">
        <v>421</v>
      </c>
      <c r="F422" s="56" t="str">
        <f>IF('EXIST IP'!C422="","",IF('EXIST IP'!C422&lt;528,'EXIST IP'!C422,""))</f>
        <v/>
      </c>
      <c r="G422" s="60" t="str">
        <f t="shared" si="24"/>
        <v/>
      </c>
      <c r="H422" s="60" t="str">
        <f>IF(B422="","",'EXIST IP'!B422-anchor)</f>
        <v/>
      </c>
      <c r="I422" s="60" t="str">
        <f t="shared" si="25"/>
        <v/>
      </c>
      <c r="J422" s="78" t="str">
        <f t="shared" si="26"/>
        <v/>
      </c>
      <c r="K422" s="78" t="str">
        <f t="shared" si="27"/>
        <v/>
      </c>
      <c r="L422" s="105"/>
    </row>
    <row r="423" spans="1:12" x14ac:dyDescent="0.25">
      <c r="A423" s="105"/>
      <c r="B423" s="105"/>
      <c r="C423" s="105"/>
      <c r="D423" s="105"/>
      <c r="E423" s="73">
        <v>422</v>
      </c>
      <c r="F423" s="56" t="str">
        <f>IF('EXIST IP'!C423="","",IF('EXIST IP'!C423&lt;528,'EXIST IP'!C423,""))</f>
        <v/>
      </c>
      <c r="G423" s="60" t="str">
        <f t="shared" si="24"/>
        <v/>
      </c>
      <c r="H423" s="60" t="str">
        <f>IF(B423="","",'EXIST IP'!B423-anchor)</f>
        <v/>
      </c>
      <c r="I423" s="60" t="str">
        <f t="shared" si="25"/>
        <v/>
      </c>
      <c r="J423" s="78" t="str">
        <f t="shared" si="26"/>
        <v/>
      </c>
      <c r="K423" s="78" t="str">
        <f t="shared" si="27"/>
        <v/>
      </c>
      <c r="L423" s="105"/>
    </row>
    <row r="424" spans="1:12" x14ac:dyDescent="0.25">
      <c r="A424" s="105"/>
      <c r="B424" s="105"/>
      <c r="C424" s="105"/>
      <c r="D424" s="105"/>
      <c r="E424" s="73">
        <v>423</v>
      </c>
      <c r="F424" s="56" t="str">
        <f>IF('EXIST IP'!C424="","",IF('EXIST IP'!C424&lt;528,'EXIST IP'!C424,""))</f>
        <v/>
      </c>
      <c r="G424" s="60" t="str">
        <f t="shared" si="24"/>
        <v/>
      </c>
      <c r="H424" s="60" t="str">
        <f>IF(B424="","",'EXIST IP'!B424-anchor)</f>
        <v/>
      </c>
      <c r="I424" s="60" t="str">
        <f t="shared" si="25"/>
        <v/>
      </c>
      <c r="J424" s="78" t="str">
        <f t="shared" si="26"/>
        <v/>
      </c>
      <c r="K424" s="78" t="str">
        <f t="shared" si="27"/>
        <v/>
      </c>
      <c r="L424" s="105"/>
    </row>
    <row r="425" spans="1:12" x14ac:dyDescent="0.25">
      <c r="A425" s="105"/>
      <c r="B425" s="105"/>
      <c r="C425" s="105"/>
      <c r="D425" s="105"/>
      <c r="E425" s="73">
        <v>424</v>
      </c>
      <c r="F425" s="56" t="str">
        <f>IF('EXIST IP'!C425="","",IF('EXIST IP'!C425&lt;528,'EXIST IP'!C425,""))</f>
        <v/>
      </c>
      <c r="G425" s="60" t="str">
        <f t="shared" si="24"/>
        <v/>
      </c>
      <c r="H425" s="60" t="str">
        <f>IF(B425="","",'EXIST IP'!B425-anchor)</f>
        <v/>
      </c>
      <c r="I425" s="60" t="str">
        <f t="shared" si="25"/>
        <v/>
      </c>
      <c r="J425" s="78" t="str">
        <f t="shared" si="26"/>
        <v/>
      </c>
      <c r="K425" s="78" t="str">
        <f t="shared" si="27"/>
        <v/>
      </c>
      <c r="L425" s="105"/>
    </row>
    <row r="426" spans="1:12" x14ac:dyDescent="0.25">
      <c r="A426" s="105"/>
      <c r="B426" s="105"/>
      <c r="C426" s="105"/>
      <c r="D426" s="105"/>
      <c r="E426" s="73">
        <v>425</v>
      </c>
      <c r="F426" s="56" t="str">
        <f>IF('EXIST IP'!C426="","",IF('EXIST IP'!C426&lt;528,'EXIST IP'!C426,""))</f>
        <v/>
      </c>
      <c r="G426" s="60" t="str">
        <f t="shared" si="24"/>
        <v/>
      </c>
      <c r="H426" s="60" t="str">
        <f>IF(B426="","",'EXIST IP'!B426-anchor)</f>
        <v/>
      </c>
      <c r="I426" s="60" t="str">
        <f t="shared" si="25"/>
        <v/>
      </c>
      <c r="J426" s="78" t="str">
        <f t="shared" si="26"/>
        <v/>
      </c>
      <c r="K426" s="78" t="str">
        <f t="shared" si="27"/>
        <v/>
      </c>
      <c r="L426" s="105"/>
    </row>
    <row r="427" spans="1:12" x14ac:dyDescent="0.25">
      <c r="A427" s="105"/>
      <c r="B427" s="105"/>
      <c r="C427" s="105"/>
      <c r="D427" s="105"/>
      <c r="E427" s="73">
        <v>426</v>
      </c>
      <c r="F427" s="56" t="str">
        <f>IF('EXIST IP'!C427="","",IF('EXIST IP'!C427&lt;528,'EXIST IP'!C427,""))</f>
        <v/>
      </c>
      <c r="G427" s="60" t="str">
        <f t="shared" si="24"/>
        <v/>
      </c>
      <c r="H427" s="60" t="str">
        <f>IF(B427="","",'EXIST IP'!B427-anchor)</f>
        <v/>
      </c>
      <c r="I427" s="60" t="str">
        <f t="shared" si="25"/>
        <v/>
      </c>
      <c r="J427" s="78" t="str">
        <f t="shared" si="26"/>
        <v/>
      </c>
      <c r="K427" s="78" t="str">
        <f t="shared" si="27"/>
        <v/>
      </c>
      <c r="L427" s="105"/>
    </row>
    <row r="428" spans="1:12" x14ac:dyDescent="0.25">
      <c r="A428" s="105"/>
      <c r="B428" s="105"/>
      <c r="C428" s="105"/>
      <c r="D428" s="105"/>
      <c r="E428" s="73">
        <v>427</v>
      </c>
      <c r="F428" s="56" t="str">
        <f>IF('EXIST IP'!C428="","",IF('EXIST IP'!C428&lt;528,'EXIST IP'!C428,""))</f>
        <v/>
      </c>
      <c r="G428" s="60" t="str">
        <f t="shared" si="24"/>
        <v/>
      </c>
      <c r="H428" s="60" t="str">
        <f>IF(B428="","",'EXIST IP'!B428-anchor)</f>
        <v/>
      </c>
      <c r="I428" s="60" t="str">
        <f t="shared" si="25"/>
        <v/>
      </c>
      <c r="J428" s="78" t="str">
        <f t="shared" si="26"/>
        <v/>
      </c>
      <c r="K428" s="78" t="str">
        <f t="shared" si="27"/>
        <v/>
      </c>
      <c r="L428" s="105"/>
    </row>
    <row r="429" spans="1:12" x14ac:dyDescent="0.25">
      <c r="A429" s="105"/>
      <c r="B429" s="105"/>
      <c r="C429" s="105"/>
      <c r="D429" s="105"/>
      <c r="E429" s="73">
        <v>428</v>
      </c>
      <c r="F429" s="56" t="str">
        <f>IF('EXIST IP'!C429="","",IF('EXIST IP'!C429&lt;528,'EXIST IP'!C429,""))</f>
        <v/>
      </c>
      <c r="G429" s="60" t="str">
        <f t="shared" si="24"/>
        <v/>
      </c>
      <c r="H429" s="60" t="str">
        <f>IF(B429="","",'EXIST IP'!B429-anchor)</f>
        <v/>
      </c>
      <c r="I429" s="60" t="str">
        <f t="shared" si="25"/>
        <v/>
      </c>
      <c r="J429" s="78" t="str">
        <f t="shared" si="26"/>
        <v/>
      </c>
      <c r="K429" s="78" t="str">
        <f t="shared" si="27"/>
        <v/>
      </c>
      <c r="L429" s="105"/>
    </row>
    <row r="430" spans="1:12" x14ac:dyDescent="0.25">
      <c r="A430" s="105"/>
      <c r="B430" s="105"/>
      <c r="C430" s="105"/>
      <c r="D430" s="105"/>
      <c r="E430" s="73">
        <v>429</v>
      </c>
      <c r="F430" s="56" t="str">
        <f>IF('EXIST IP'!C430="","",IF('EXIST IP'!C430&lt;528,'EXIST IP'!C430,""))</f>
        <v/>
      </c>
      <c r="G430" s="60" t="str">
        <f t="shared" si="24"/>
        <v/>
      </c>
      <c r="H430" s="60" t="str">
        <f>IF(B430="","",'EXIST IP'!B430-anchor)</f>
        <v/>
      </c>
      <c r="I430" s="60" t="str">
        <f t="shared" si="25"/>
        <v/>
      </c>
      <c r="J430" s="78" t="str">
        <f t="shared" si="26"/>
        <v/>
      </c>
      <c r="K430" s="78" t="str">
        <f t="shared" si="27"/>
        <v/>
      </c>
      <c r="L430" s="105"/>
    </row>
    <row r="431" spans="1:12" x14ac:dyDescent="0.25">
      <c r="A431" s="105"/>
      <c r="B431" s="105"/>
      <c r="C431" s="105"/>
      <c r="D431" s="105"/>
      <c r="E431" s="73">
        <v>430</v>
      </c>
      <c r="F431" s="56" t="str">
        <f>IF('EXIST IP'!C431="","",IF('EXIST IP'!C431&lt;528,'EXIST IP'!C431,""))</f>
        <v/>
      </c>
      <c r="G431" s="60" t="str">
        <f t="shared" si="24"/>
        <v/>
      </c>
      <c r="H431" s="60" t="str">
        <f>IF(B431="","",'EXIST IP'!B431-anchor)</f>
        <v/>
      </c>
      <c r="I431" s="60" t="str">
        <f t="shared" si="25"/>
        <v/>
      </c>
      <c r="J431" s="78" t="str">
        <f t="shared" si="26"/>
        <v/>
      </c>
      <c r="K431" s="78" t="str">
        <f t="shared" si="27"/>
        <v/>
      </c>
      <c r="L431" s="105"/>
    </row>
    <row r="432" spans="1:12" x14ac:dyDescent="0.25">
      <c r="A432" s="105"/>
      <c r="B432" s="105"/>
      <c r="C432" s="105"/>
      <c r="D432" s="105"/>
      <c r="E432" s="73">
        <v>431</v>
      </c>
      <c r="F432" s="56" t="str">
        <f>IF('EXIST IP'!C432="","",IF('EXIST IP'!C432&lt;528,'EXIST IP'!C432,""))</f>
        <v/>
      </c>
      <c r="G432" s="60" t="str">
        <f t="shared" si="24"/>
        <v/>
      </c>
      <c r="H432" s="60" t="str">
        <f>IF(B432="","",'EXIST IP'!B432-anchor)</f>
        <v/>
      </c>
      <c r="I432" s="60" t="str">
        <f t="shared" si="25"/>
        <v/>
      </c>
      <c r="J432" s="78" t="str">
        <f t="shared" si="26"/>
        <v/>
      </c>
      <c r="K432" s="78" t="str">
        <f t="shared" si="27"/>
        <v/>
      </c>
      <c r="L432" s="105"/>
    </row>
    <row r="433" spans="1:12" x14ac:dyDescent="0.25">
      <c r="A433" s="105"/>
      <c r="B433" s="105"/>
      <c r="C433" s="105"/>
      <c r="D433" s="105"/>
      <c r="E433" s="73">
        <v>432</v>
      </c>
      <c r="F433" s="56" t="str">
        <f>IF('EXIST IP'!C433="","",IF('EXIST IP'!C433&lt;528,'EXIST IP'!C433,""))</f>
        <v/>
      </c>
      <c r="G433" s="60" t="str">
        <f t="shared" si="24"/>
        <v/>
      </c>
      <c r="H433" s="60" t="str">
        <f>IF(B433="","",'EXIST IP'!B433-anchor)</f>
        <v/>
      </c>
      <c r="I433" s="60" t="str">
        <f t="shared" si="25"/>
        <v/>
      </c>
      <c r="J433" s="78" t="str">
        <f t="shared" si="26"/>
        <v/>
      </c>
      <c r="K433" s="78" t="str">
        <f t="shared" si="27"/>
        <v/>
      </c>
      <c r="L433" s="105"/>
    </row>
    <row r="434" spans="1:12" x14ac:dyDescent="0.25">
      <c r="A434" s="105"/>
      <c r="B434" s="105"/>
      <c r="C434" s="105"/>
      <c r="D434" s="105"/>
      <c r="E434" s="73">
        <v>433</v>
      </c>
      <c r="F434" s="56" t="str">
        <f>IF('EXIST IP'!C434="","",IF('EXIST IP'!C434&lt;528,'EXIST IP'!C434,""))</f>
        <v/>
      </c>
      <c r="G434" s="60" t="str">
        <f t="shared" si="24"/>
        <v/>
      </c>
      <c r="H434" s="60" t="str">
        <f>IF(B434="","",'EXIST IP'!B434-anchor)</f>
        <v/>
      </c>
      <c r="I434" s="60" t="str">
        <f t="shared" si="25"/>
        <v/>
      </c>
      <c r="J434" s="78" t="str">
        <f t="shared" si="26"/>
        <v/>
      </c>
      <c r="K434" s="78" t="str">
        <f t="shared" si="27"/>
        <v/>
      </c>
      <c r="L434" s="105"/>
    </row>
    <row r="435" spans="1:12" x14ac:dyDescent="0.25">
      <c r="A435" s="105"/>
      <c r="B435" s="105"/>
      <c r="C435" s="105"/>
      <c r="D435" s="105"/>
      <c r="E435" s="73">
        <v>434</v>
      </c>
      <c r="F435" s="56" t="str">
        <f>IF('EXIST IP'!C435="","",IF('EXIST IP'!C435&lt;528,'EXIST IP'!C435,""))</f>
        <v/>
      </c>
      <c r="G435" s="60" t="str">
        <f t="shared" si="24"/>
        <v/>
      </c>
      <c r="H435" s="60" t="str">
        <f>IF(B435="","",'EXIST IP'!B435-anchor)</f>
        <v/>
      </c>
      <c r="I435" s="60" t="str">
        <f t="shared" si="25"/>
        <v/>
      </c>
      <c r="J435" s="78" t="str">
        <f t="shared" si="26"/>
        <v/>
      </c>
      <c r="K435" s="78" t="str">
        <f t="shared" si="27"/>
        <v/>
      </c>
      <c r="L435" s="105"/>
    </row>
    <row r="436" spans="1:12" x14ac:dyDescent="0.25">
      <c r="A436" s="105"/>
      <c r="B436" s="105"/>
      <c r="C436" s="105"/>
      <c r="D436" s="105"/>
      <c r="E436" s="73">
        <v>435</v>
      </c>
      <c r="F436" s="56" t="str">
        <f>IF('EXIST IP'!C436="","",IF('EXIST IP'!C436&lt;528,'EXIST IP'!C436,""))</f>
        <v/>
      </c>
      <c r="G436" s="60" t="str">
        <f t="shared" si="24"/>
        <v/>
      </c>
      <c r="H436" s="60" t="str">
        <f>IF(B436="","",'EXIST IP'!B436-anchor)</f>
        <v/>
      </c>
      <c r="I436" s="60" t="str">
        <f t="shared" si="25"/>
        <v/>
      </c>
      <c r="J436" s="78" t="str">
        <f t="shared" si="26"/>
        <v/>
      </c>
      <c r="K436" s="78" t="str">
        <f t="shared" si="27"/>
        <v/>
      </c>
      <c r="L436" s="105"/>
    </row>
    <row r="437" spans="1:12" x14ac:dyDescent="0.25">
      <c r="A437" s="105"/>
      <c r="B437" s="105"/>
      <c r="C437" s="105"/>
      <c r="D437" s="105"/>
      <c r="E437" s="73">
        <v>436</v>
      </c>
      <c r="F437" s="56" t="str">
        <f>IF('EXIST IP'!C437="","",IF('EXIST IP'!C437&lt;528,'EXIST IP'!C437,""))</f>
        <v/>
      </c>
      <c r="G437" s="60" t="str">
        <f t="shared" si="24"/>
        <v/>
      </c>
      <c r="H437" s="60" t="str">
        <f>IF(B437="","",'EXIST IP'!B437-anchor)</f>
        <v/>
      </c>
      <c r="I437" s="60" t="str">
        <f t="shared" si="25"/>
        <v/>
      </c>
      <c r="J437" s="78" t="str">
        <f t="shared" si="26"/>
        <v/>
      </c>
      <c r="K437" s="78" t="str">
        <f t="shared" si="27"/>
        <v/>
      </c>
      <c r="L437" s="105"/>
    </row>
    <row r="438" spans="1:12" x14ac:dyDescent="0.25">
      <c r="A438" s="105"/>
      <c r="B438" s="105"/>
      <c r="C438" s="105"/>
      <c r="D438" s="105"/>
      <c r="E438" s="73">
        <v>437</v>
      </c>
      <c r="F438" s="56" t="str">
        <f>IF('EXIST IP'!C438="","",IF('EXIST IP'!C438&lt;528,'EXIST IP'!C438,""))</f>
        <v/>
      </c>
      <c r="G438" s="60" t="str">
        <f t="shared" si="24"/>
        <v/>
      </c>
      <c r="H438" s="60" t="str">
        <f>IF(B438="","",'EXIST IP'!B438-anchor)</f>
        <v/>
      </c>
      <c r="I438" s="60" t="str">
        <f t="shared" si="25"/>
        <v/>
      </c>
      <c r="J438" s="78" t="str">
        <f t="shared" si="26"/>
        <v/>
      </c>
      <c r="K438" s="78" t="str">
        <f t="shared" si="27"/>
        <v/>
      </c>
      <c r="L438" s="105"/>
    </row>
    <row r="439" spans="1:12" x14ac:dyDescent="0.25">
      <c r="A439" s="105"/>
      <c r="B439" s="105"/>
      <c r="C439" s="105"/>
      <c r="D439" s="105"/>
      <c r="E439" s="73">
        <v>438</v>
      </c>
      <c r="F439" s="56" t="str">
        <f>IF('EXIST IP'!C439="","",IF('EXIST IP'!C439&lt;528,'EXIST IP'!C439,""))</f>
        <v/>
      </c>
      <c r="G439" s="60" t="str">
        <f t="shared" si="24"/>
        <v/>
      </c>
      <c r="H439" s="60" t="str">
        <f>IF(B439="","",'EXIST IP'!B439-anchor)</f>
        <v/>
      </c>
      <c r="I439" s="60" t="str">
        <f t="shared" si="25"/>
        <v/>
      </c>
      <c r="J439" s="78" t="str">
        <f t="shared" si="26"/>
        <v/>
      </c>
      <c r="K439" s="78" t="str">
        <f t="shared" si="27"/>
        <v/>
      </c>
      <c r="L439" s="105"/>
    </row>
    <row r="440" spans="1:12" x14ac:dyDescent="0.25">
      <c r="A440" s="105"/>
      <c r="B440" s="105"/>
      <c r="C440" s="105"/>
      <c r="D440" s="105"/>
      <c r="E440" s="73">
        <v>439</v>
      </c>
      <c r="F440" s="56" t="str">
        <f>IF('EXIST IP'!C440="","",IF('EXIST IP'!C440&lt;528,'EXIST IP'!C440,""))</f>
        <v/>
      </c>
      <c r="G440" s="60" t="str">
        <f t="shared" si="24"/>
        <v/>
      </c>
      <c r="H440" s="60" t="str">
        <f>IF(B440="","",'EXIST IP'!B440-anchor)</f>
        <v/>
      </c>
      <c r="I440" s="60" t="str">
        <f t="shared" si="25"/>
        <v/>
      </c>
      <c r="J440" s="78" t="str">
        <f t="shared" si="26"/>
        <v/>
      </c>
      <c r="K440" s="78" t="str">
        <f t="shared" si="27"/>
        <v/>
      </c>
      <c r="L440" s="105"/>
    </row>
    <row r="441" spans="1:12" x14ac:dyDescent="0.25">
      <c r="A441" s="105"/>
      <c r="B441" s="105"/>
      <c r="C441" s="105"/>
      <c r="D441" s="105"/>
      <c r="E441" s="73">
        <v>440</v>
      </c>
      <c r="F441" s="56" t="str">
        <f>IF('EXIST IP'!C441="","",IF('EXIST IP'!C441&lt;528,'EXIST IP'!C441,""))</f>
        <v/>
      </c>
      <c r="G441" s="60" t="str">
        <f t="shared" si="24"/>
        <v/>
      </c>
      <c r="H441" s="60" t="str">
        <f>IF(B441="","",'EXIST IP'!B441-anchor)</f>
        <v/>
      </c>
      <c r="I441" s="60" t="str">
        <f t="shared" si="25"/>
        <v/>
      </c>
      <c r="J441" s="78" t="str">
        <f t="shared" si="26"/>
        <v/>
      </c>
      <c r="K441" s="78" t="str">
        <f t="shared" si="27"/>
        <v/>
      </c>
      <c r="L441" s="105"/>
    </row>
    <row r="442" spans="1:12" x14ac:dyDescent="0.25">
      <c r="A442" s="105"/>
      <c r="B442" s="105"/>
      <c r="C442" s="105"/>
      <c r="D442" s="105"/>
      <c r="E442" s="73">
        <v>441</v>
      </c>
      <c r="F442" s="56" t="str">
        <f>IF('EXIST IP'!C442="","",IF('EXIST IP'!C442&lt;528,'EXIST IP'!C442,""))</f>
        <v/>
      </c>
      <c r="G442" s="60" t="str">
        <f t="shared" si="24"/>
        <v/>
      </c>
      <c r="H442" s="60" t="str">
        <f>IF(B442="","",'EXIST IP'!B442-anchor)</f>
        <v/>
      </c>
      <c r="I442" s="60" t="str">
        <f t="shared" si="25"/>
        <v/>
      </c>
      <c r="J442" s="78" t="str">
        <f t="shared" si="26"/>
        <v/>
      </c>
      <c r="K442" s="78" t="str">
        <f t="shared" si="27"/>
        <v/>
      </c>
      <c r="L442" s="105"/>
    </row>
    <row r="443" spans="1:12" x14ac:dyDescent="0.25">
      <c r="A443" s="105"/>
      <c r="B443" s="105"/>
      <c r="C443" s="105"/>
      <c r="D443" s="105"/>
      <c r="E443" s="73">
        <v>442</v>
      </c>
      <c r="F443" s="56" t="str">
        <f>IF('EXIST IP'!C443="","",IF('EXIST IP'!C443&lt;528,'EXIST IP'!C443,""))</f>
        <v/>
      </c>
      <c r="G443" s="60" t="str">
        <f t="shared" si="24"/>
        <v/>
      </c>
      <c r="H443" s="60" t="str">
        <f>IF(B443="","",'EXIST IP'!B443-anchor)</f>
        <v/>
      </c>
      <c r="I443" s="60" t="str">
        <f t="shared" si="25"/>
        <v/>
      </c>
      <c r="J443" s="78" t="str">
        <f t="shared" si="26"/>
        <v/>
      </c>
      <c r="K443" s="78" t="str">
        <f t="shared" si="27"/>
        <v/>
      </c>
      <c r="L443" s="105"/>
    </row>
    <row r="444" spans="1:12" x14ac:dyDescent="0.25">
      <c r="A444" s="105"/>
      <c r="B444" s="105"/>
      <c r="C444" s="105"/>
      <c r="D444" s="105"/>
      <c r="E444" s="73">
        <v>443</v>
      </c>
      <c r="F444" s="56" t="str">
        <f>IF('EXIST IP'!C444="","",IF('EXIST IP'!C444&lt;528,'EXIST IP'!C444,""))</f>
        <v/>
      </c>
      <c r="G444" s="60" t="str">
        <f t="shared" si="24"/>
        <v/>
      </c>
      <c r="H444" s="60" t="str">
        <f>IF(B444="","",'EXIST IP'!B444-anchor)</f>
        <v/>
      </c>
      <c r="I444" s="60" t="str">
        <f t="shared" si="25"/>
        <v/>
      </c>
      <c r="J444" s="78" t="str">
        <f t="shared" si="26"/>
        <v/>
      </c>
      <c r="K444" s="78" t="str">
        <f t="shared" si="27"/>
        <v/>
      </c>
      <c r="L444" s="105"/>
    </row>
    <row r="445" spans="1:12" x14ac:dyDescent="0.25">
      <c r="A445" s="105"/>
      <c r="B445" s="105"/>
      <c r="C445" s="105"/>
      <c r="D445" s="105"/>
      <c r="E445" s="73">
        <v>444</v>
      </c>
      <c r="F445" s="56" t="str">
        <f>IF('EXIST IP'!C445="","",IF('EXIST IP'!C445&lt;528,'EXIST IP'!C445,""))</f>
        <v/>
      </c>
      <c r="G445" s="60" t="str">
        <f t="shared" si="24"/>
        <v/>
      </c>
      <c r="H445" s="60" t="str">
        <f>IF(B445="","",'EXIST IP'!B445-anchor)</f>
        <v/>
      </c>
      <c r="I445" s="60" t="str">
        <f t="shared" si="25"/>
        <v/>
      </c>
      <c r="J445" s="78" t="str">
        <f t="shared" si="26"/>
        <v/>
      </c>
      <c r="K445" s="78" t="str">
        <f t="shared" si="27"/>
        <v/>
      </c>
      <c r="L445" s="105"/>
    </row>
    <row r="446" spans="1:12" x14ac:dyDescent="0.25">
      <c r="A446" s="105"/>
      <c r="B446" s="105"/>
      <c r="C446" s="105"/>
      <c r="D446" s="105"/>
      <c r="E446" s="73">
        <v>445</v>
      </c>
      <c r="F446" s="56" t="str">
        <f>IF('EXIST IP'!C446="","",IF('EXIST IP'!C446&lt;528,'EXIST IP'!C446,""))</f>
        <v/>
      </c>
      <c r="G446" s="60" t="str">
        <f t="shared" si="24"/>
        <v/>
      </c>
      <c r="H446" s="60" t="str">
        <f>IF(B446="","",'EXIST IP'!B446-anchor)</f>
        <v/>
      </c>
      <c r="I446" s="60" t="str">
        <f t="shared" si="25"/>
        <v/>
      </c>
      <c r="J446" s="78" t="str">
        <f t="shared" si="26"/>
        <v/>
      </c>
      <c r="K446" s="78" t="str">
        <f t="shared" si="27"/>
        <v/>
      </c>
      <c r="L446" s="105"/>
    </row>
    <row r="447" spans="1:12" x14ac:dyDescent="0.25">
      <c r="A447" s="105"/>
      <c r="B447" s="105"/>
      <c r="C447" s="105"/>
      <c r="D447" s="105"/>
      <c r="E447" s="73">
        <v>446</v>
      </c>
      <c r="F447" s="56" t="str">
        <f>IF('EXIST IP'!C447="","",IF('EXIST IP'!C447&lt;528,'EXIST IP'!C447,""))</f>
        <v/>
      </c>
      <c r="G447" s="60" t="str">
        <f t="shared" si="24"/>
        <v/>
      </c>
      <c r="H447" s="60" t="str">
        <f>IF(B447="","",'EXIST IP'!B447-anchor)</f>
        <v/>
      </c>
      <c r="I447" s="60" t="str">
        <f t="shared" si="25"/>
        <v/>
      </c>
      <c r="J447" s="78" t="str">
        <f t="shared" si="26"/>
        <v/>
      </c>
      <c r="K447" s="78" t="str">
        <f t="shared" si="27"/>
        <v/>
      </c>
      <c r="L447" s="105"/>
    </row>
    <row r="448" spans="1:12" x14ac:dyDescent="0.25">
      <c r="A448" s="105"/>
      <c r="B448" s="105"/>
      <c r="C448" s="105"/>
      <c r="D448" s="105"/>
      <c r="E448" s="73">
        <v>447</v>
      </c>
      <c r="F448" s="56" t="str">
        <f>IF('EXIST IP'!C448="","",IF('EXIST IP'!C448&lt;528,'EXIST IP'!C448,""))</f>
        <v/>
      </c>
      <c r="G448" s="60" t="str">
        <f t="shared" si="24"/>
        <v/>
      </c>
      <c r="H448" s="60" t="str">
        <f>IF(B448="","",'EXIST IP'!B448-anchor)</f>
        <v/>
      </c>
      <c r="I448" s="60" t="str">
        <f t="shared" si="25"/>
        <v/>
      </c>
      <c r="J448" s="78" t="str">
        <f t="shared" si="26"/>
        <v/>
      </c>
      <c r="K448" s="78" t="str">
        <f t="shared" si="27"/>
        <v/>
      </c>
      <c r="L448" s="105"/>
    </row>
    <row r="449" spans="1:12" x14ac:dyDescent="0.25">
      <c r="A449" s="105"/>
      <c r="B449" s="105"/>
      <c r="C449" s="105"/>
      <c r="D449" s="105"/>
      <c r="E449" s="73">
        <v>448</v>
      </c>
      <c r="F449" s="56" t="str">
        <f>IF('EXIST IP'!C449="","",IF('EXIST IP'!C449&lt;528,'EXIST IP'!C449,""))</f>
        <v/>
      </c>
      <c r="G449" s="60" t="str">
        <f t="shared" si="24"/>
        <v/>
      </c>
      <c r="H449" s="60" t="str">
        <f>IF(B449="","",'EXIST IP'!B449-anchor)</f>
        <v/>
      </c>
      <c r="I449" s="60" t="str">
        <f t="shared" si="25"/>
        <v/>
      </c>
      <c r="J449" s="78" t="str">
        <f t="shared" si="26"/>
        <v/>
      </c>
      <c r="K449" s="78" t="str">
        <f t="shared" si="27"/>
        <v/>
      </c>
      <c r="L449" s="105"/>
    </row>
    <row r="450" spans="1:12" x14ac:dyDescent="0.25">
      <c r="A450" s="105"/>
      <c r="B450" s="105"/>
      <c r="C450" s="105"/>
      <c r="D450" s="105"/>
      <c r="E450" s="73">
        <v>449</v>
      </c>
      <c r="F450" s="56" t="str">
        <f>IF('EXIST IP'!C450="","",IF('EXIST IP'!C450&lt;528,'EXIST IP'!C450,""))</f>
        <v/>
      </c>
      <c r="G450" s="60" t="str">
        <f t="shared" ref="G450:G513" si="28">IF(B450="","",B450-anchor)</f>
        <v/>
      </c>
      <c r="H450" s="60" t="str">
        <f>IF(B450="","",'EXIST IP'!B450-anchor)</f>
        <v/>
      </c>
      <c r="I450" s="60" t="str">
        <f t="shared" ref="I450:I513" si="29">IF(B450="","",ABS(G450-H450))</f>
        <v/>
      </c>
      <c r="J450" s="78" t="str">
        <f t="shared" si="26"/>
        <v/>
      </c>
      <c r="K450" s="78" t="str">
        <f t="shared" si="27"/>
        <v/>
      </c>
      <c r="L450" s="105"/>
    </row>
    <row r="451" spans="1:12" x14ac:dyDescent="0.25">
      <c r="A451" s="105"/>
      <c r="B451" s="105"/>
      <c r="C451" s="105"/>
      <c r="D451" s="105"/>
      <c r="E451" s="73">
        <v>450</v>
      </c>
      <c r="F451" s="56" t="str">
        <f>IF('EXIST IP'!C451="","",IF('EXIST IP'!C451&lt;528,'EXIST IP'!C451,""))</f>
        <v/>
      </c>
      <c r="G451" s="60" t="str">
        <f t="shared" si="28"/>
        <v/>
      </c>
      <c r="H451" s="60" t="str">
        <f>IF(B451="","",'EXIST IP'!B451-anchor)</f>
        <v/>
      </c>
      <c r="I451" s="60" t="str">
        <f t="shared" si="29"/>
        <v/>
      </c>
      <c r="J451" s="78" t="str">
        <f t="shared" ref="J451:J501" si="30">IF(B451="","",IF(H451&lt;5280,20,IF(H451&gt;13200,50,ROUND(20+30*(H451-5280)/(13200-5280),0))))</f>
        <v/>
      </c>
      <c r="K451" s="78" t="str">
        <f t="shared" ref="K451:K501" si="31">IF(AND(I451="",J451=""),"",IF(I451&gt;J451,"this segment misaligned",""))</f>
        <v/>
      </c>
      <c r="L451" s="105"/>
    </row>
    <row r="452" spans="1:12" x14ac:dyDescent="0.25">
      <c r="A452" s="105"/>
      <c r="B452" s="105"/>
      <c r="C452" s="105"/>
      <c r="D452" s="105"/>
      <c r="E452" s="73">
        <v>451</v>
      </c>
      <c r="F452" s="56" t="str">
        <f>IF('EXIST IP'!C452="","",IF('EXIST IP'!C452&lt;528,'EXIST IP'!C452,""))</f>
        <v/>
      </c>
      <c r="G452" s="60" t="str">
        <f t="shared" si="28"/>
        <v/>
      </c>
      <c r="H452" s="60" t="str">
        <f>IF(B452="","",'EXIST IP'!B452-anchor)</f>
        <v/>
      </c>
      <c r="I452" s="60" t="str">
        <f t="shared" si="29"/>
        <v/>
      </c>
      <c r="J452" s="78" t="str">
        <f t="shared" si="30"/>
        <v/>
      </c>
      <c r="K452" s="78" t="str">
        <f t="shared" si="31"/>
        <v/>
      </c>
      <c r="L452" s="105"/>
    </row>
    <row r="453" spans="1:12" x14ac:dyDescent="0.25">
      <c r="A453" s="105"/>
      <c r="B453" s="105"/>
      <c r="C453" s="105"/>
      <c r="D453" s="105"/>
      <c r="E453" s="73">
        <v>452</v>
      </c>
      <c r="F453" s="56" t="str">
        <f>IF('EXIST IP'!C453="","",IF('EXIST IP'!C453&lt;528,'EXIST IP'!C453,""))</f>
        <v/>
      </c>
      <c r="G453" s="60" t="str">
        <f t="shared" si="28"/>
        <v/>
      </c>
      <c r="H453" s="60" t="str">
        <f>IF(B453="","",'EXIST IP'!B453-anchor)</f>
        <v/>
      </c>
      <c r="I453" s="60" t="str">
        <f t="shared" si="29"/>
        <v/>
      </c>
      <c r="J453" s="78" t="str">
        <f t="shared" si="30"/>
        <v/>
      </c>
      <c r="K453" s="78" t="str">
        <f t="shared" si="31"/>
        <v/>
      </c>
      <c r="L453" s="105"/>
    </row>
    <row r="454" spans="1:12" x14ac:dyDescent="0.25">
      <c r="A454" s="105"/>
      <c r="B454" s="105"/>
      <c r="C454" s="105"/>
      <c r="D454" s="105"/>
      <c r="E454" s="73">
        <v>453</v>
      </c>
      <c r="F454" s="56" t="str">
        <f>IF('EXIST IP'!C454="","",IF('EXIST IP'!C454&lt;528,'EXIST IP'!C454,""))</f>
        <v/>
      </c>
      <c r="G454" s="60" t="str">
        <f t="shared" si="28"/>
        <v/>
      </c>
      <c r="H454" s="60" t="str">
        <f>IF(B454="","",'EXIST IP'!B454-anchor)</f>
        <v/>
      </c>
      <c r="I454" s="60" t="str">
        <f t="shared" si="29"/>
        <v/>
      </c>
      <c r="J454" s="78" t="str">
        <f t="shared" si="30"/>
        <v/>
      </c>
      <c r="K454" s="78" t="str">
        <f t="shared" si="31"/>
        <v/>
      </c>
      <c r="L454" s="105"/>
    </row>
    <row r="455" spans="1:12" x14ac:dyDescent="0.25">
      <c r="A455" s="105"/>
      <c r="B455" s="105"/>
      <c r="C455" s="105"/>
      <c r="D455" s="105"/>
      <c r="E455" s="73">
        <v>454</v>
      </c>
      <c r="F455" s="56" t="str">
        <f>IF('EXIST IP'!C455="","",IF('EXIST IP'!C455&lt;528,'EXIST IP'!C455,""))</f>
        <v/>
      </c>
      <c r="G455" s="60" t="str">
        <f t="shared" si="28"/>
        <v/>
      </c>
      <c r="H455" s="60" t="str">
        <f>IF(B455="","",'EXIST IP'!B455-anchor)</f>
        <v/>
      </c>
      <c r="I455" s="60" t="str">
        <f t="shared" si="29"/>
        <v/>
      </c>
      <c r="J455" s="78" t="str">
        <f t="shared" si="30"/>
        <v/>
      </c>
      <c r="K455" s="78" t="str">
        <f t="shared" si="31"/>
        <v/>
      </c>
      <c r="L455" s="105"/>
    </row>
    <row r="456" spans="1:12" x14ac:dyDescent="0.25">
      <c r="A456" s="105"/>
      <c r="B456" s="105"/>
      <c r="C456" s="105"/>
      <c r="D456" s="105"/>
      <c r="E456" s="73">
        <v>455</v>
      </c>
      <c r="F456" s="56" t="str">
        <f>IF('EXIST IP'!C456="","",IF('EXIST IP'!C456&lt;528,'EXIST IP'!C456,""))</f>
        <v/>
      </c>
      <c r="G456" s="60" t="str">
        <f t="shared" si="28"/>
        <v/>
      </c>
      <c r="H456" s="60" t="str">
        <f>IF(B456="","",'EXIST IP'!B456-anchor)</f>
        <v/>
      </c>
      <c r="I456" s="60" t="str">
        <f t="shared" si="29"/>
        <v/>
      </c>
      <c r="J456" s="78" t="str">
        <f t="shared" si="30"/>
        <v/>
      </c>
      <c r="K456" s="78" t="str">
        <f t="shared" si="31"/>
        <v/>
      </c>
      <c r="L456" s="105"/>
    </row>
    <row r="457" spans="1:12" x14ac:dyDescent="0.25">
      <c r="A457" s="105"/>
      <c r="B457" s="105"/>
      <c r="C457" s="105"/>
      <c r="D457" s="105"/>
      <c r="E457" s="73">
        <v>456</v>
      </c>
      <c r="F457" s="56" t="str">
        <f>IF('EXIST IP'!C457="","",IF('EXIST IP'!C457&lt;528,'EXIST IP'!C457,""))</f>
        <v/>
      </c>
      <c r="G457" s="60" t="str">
        <f t="shared" si="28"/>
        <v/>
      </c>
      <c r="H457" s="60" t="str">
        <f>IF(B457="","",'EXIST IP'!B457-anchor)</f>
        <v/>
      </c>
      <c r="I457" s="60" t="str">
        <f t="shared" si="29"/>
        <v/>
      </c>
      <c r="J457" s="78" t="str">
        <f t="shared" si="30"/>
        <v/>
      </c>
      <c r="K457" s="78" t="str">
        <f t="shared" si="31"/>
        <v/>
      </c>
      <c r="L457" s="105"/>
    </row>
    <row r="458" spans="1:12" x14ac:dyDescent="0.25">
      <c r="A458" s="105"/>
      <c r="B458" s="105"/>
      <c r="C458" s="105"/>
      <c r="D458" s="105"/>
      <c r="E458" s="73">
        <v>457</v>
      </c>
      <c r="F458" s="56" t="str">
        <f>IF('EXIST IP'!C458="","",IF('EXIST IP'!C458&lt;528,'EXIST IP'!C458,""))</f>
        <v/>
      </c>
      <c r="G458" s="60" t="str">
        <f t="shared" si="28"/>
        <v/>
      </c>
      <c r="H458" s="60" t="str">
        <f>IF(B458="","",'EXIST IP'!B458-anchor)</f>
        <v/>
      </c>
      <c r="I458" s="60" t="str">
        <f t="shared" si="29"/>
        <v/>
      </c>
      <c r="J458" s="78" t="str">
        <f t="shared" si="30"/>
        <v/>
      </c>
      <c r="K458" s="78" t="str">
        <f t="shared" si="31"/>
        <v/>
      </c>
      <c r="L458" s="105"/>
    </row>
    <row r="459" spans="1:12" x14ac:dyDescent="0.25">
      <c r="A459" s="105"/>
      <c r="B459" s="105"/>
      <c r="C459" s="105"/>
      <c r="D459" s="105"/>
      <c r="E459" s="73">
        <v>458</v>
      </c>
      <c r="F459" s="56" t="str">
        <f>IF('EXIST IP'!C459="","",IF('EXIST IP'!C459&lt;528,'EXIST IP'!C459,""))</f>
        <v/>
      </c>
      <c r="G459" s="60" t="str">
        <f t="shared" si="28"/>
        <v/>
      </c>
      <c r="H459" s="60" t="str">
        <f>IF(B459="","",'EXIST IP'!B459-anchor)</f>
        <v/>
      </c>
      <c r="I459" s="60" t="str">
        <f t="shared" si="29"/>
        <v/>
      </c>
      <c r="J459" s="78" t="str">
        <f t="shared" si="30"/>
        <v/>
      </c>
      <c r="K459" s="78" t="str">
        <f t="shared" si="31"/>
        <v/>
      </c>
      <c r="L459" s="105"/>
    </row>
    <row r="460" spans="1:12" x14ac:dyDescent="0.25">
      <c r="A460" s="105"/>
      <c r="B460" s="105"/>
      <c r="C460" s="105"/>
      <c r="D460" s="105"/>
      <c r="E460" s="73">
        <v>459</v>
      </c>
      <c r="F460" s="56" t="str">
        <f>IF('EXIST IP'!C460="","",IF('EXIST IP'!C460&lt;528,'EXIST IP'!C460,""))</f>
        <v/>
      </c>
      <c r="G460" s="60" t="str">
        <f t="shared" si="28"/>
        <v/>
      </c>
      <c r="H460" s="60" t="str">
        <f>IF(B460="","",'EXIST IP'!B460-anchor)</f>
        <v/>
      </c>
      <c r="I460" s="60" t="str">
        <f t="shared" si="29"/>
        <v/>
      </c>
      <c r="J460" s="78" t="str">
        <f t="shared" si="30"/>
        <v/>
      </c>
      <c r="K460" s="78" t="str">
        <f t="shared" si="31"/>
        <v/>
      </c>
      <c r="L460" s="105"/>
    </row>
    <row r="461" spans="1:12" x14ac:dyDescent="0.25">
      <c r="A461" s="105"/>
      <c r="B461" s="105"/>
      <c r="C461" s="105"/>
      <c r="D461" s="105"/>
      <c r="E461" s="73">
        <v>460</v>
      </c>
      <c r="F461" s="56" t="str">
        <f>IF('EXIST IP'!C461="","",IF('EXIST IP'!C461&lt;528,'EXIST IP'!C461,""))</f>
        <v/>
      </c>
      <c r="G461" s="60" t="str">
        <f t="shared" si="28"/>
        <v/>
      </c>
      <c r="H461" s="60" t="str">
        <f>IF(B461="","",'EXIST IP'!B461-anchor)</f>
        <v/>
      </c>
      <c r="I461" s="60" t="str">
        <f t="shared" si="29"/>
        <v/>
      </c>
      <c r="J461" s="78" t="str">
        <f t="shared" si="30"/>
        <v/>
      </c>
      <c r="K461" s="78" t="str">
        <f t="shared" si="31"/>
        <v/>
      </c>
      <c r="L461" s="105"/>
    </row>
    <row r="462" spans="1:12" x14ac:dyDescent="0.25">
      <c r="A462" s="105"/>
      <c r="B462" s="105"/>
      <c r="C462" s="105"/>
      <c r="D462" s="105"/>
      <c r="E462" s="73">
        <v>461</v>
      </c>
      <c r="F462" s="56" t="str">
        <f>IF('EXIST IP'!C462="","",IF('EXIST IP'!C462&lt;528,'EXIST IP'!C462,""))</f>
        <v/>
      </c>
      <c r="G462" s="60" t="str">
        <f t="shared" si="28"/>
        <v/>
      </c>
      <c r="H462" s="60" t="str">
        <f>IF(B462="","",'EXIST IP'!B462-anchor)</f>
        <v/>
      </c>
      <c r="I462" s="60" t="str">
        <f t="shared" si="29"/>
        <v/>
      </c>
      <c r="J462" s="78" t="str">
        <f t="shared" si="30"/>
        <v/>
      </c>
      <c r="K462" s="78" t="str">
        <f t="shared" si="31"/>
        <v/>
      </c>
      <c r="L462" s="105"/>
    </row>
    <row r="463" spans="1:12" x14ac:dyDescent="0.25">
      <c r="A463" s="105"/>
      <c r="B463" s="105"/>
      <c r="C463" s="105"/>
      <c r="D463" s="105"/>
      <c r="E463" s="73">
        <v>462</v>
      </c>
      <c r="F463" s="56" t="str">
        <f>IF('EXIST IP'!C463="","",IF('EXIST IP'!C463&lt;528,'EXIST IP'!C463,""))</f>
        <v/>
      </c>
      <c r="G463" s="60" t="str">
        <f t="shared" si="28"/>
        <v/>
      </c>
      <c r="H463" s="60" t="str">
        <f>IF(B463="","",'EXIST IP'!B463-anchor)</f>
        <v/>
      </c>
      <c r="I463" s="60" t="str">
        <f t="shared" si="29"/>
        <v/>
      </c>
      <c r="J463" s="78" t="str">
        <f t="shared" si="30"/>
        <v/>
      </c>
      <c r="K463" s="78" t="str">
        <f t="shared" si="31"/>
        <v/>
      </c>
      <c r="L463" s="105"/>
    </row>
    <row r="464" spans="1:12" x14ac:dyDescent="0.25">
      <c r="A464" s="105"/>
      <c r="B464" s="105"/>
      <c r="C464" s="105"/>
      <c r="D464" s="105"/>
      <c r="E464" s="73">
        <v>463</v>
      </c>
      <c r="F464" s="56" t="str">
        <f>IF('EXIST IP'!C464="","",IF('EXIST IP'!C464&lt;528,'EXIST IP'!C464,""))</f>
        <v/>
      </c>
      <c r="G464" s="60" t="str">
        <f t="shared" si="28"/>
        <v/>
      </c>
      <c r="H464" s="60" t="str">
        <f>IF(B464="","",'EXIST IP'!B464-anchor)</f>
        <v/>
      </c>
      <c r="I464" s="60" t="str">
        <f t="shared" si="29"/>
        <v/>
      </c>
      <c r="J464" s="78" t="str">
        <f t="shared" si="30"/>
        <v/>
      </c>
      <c r="K464" s="78" t="str">
        <f t="shared" si="31"/>
        <v/>
      </c>
      <c r="L464" s="105"/>
    </row>
    <row r="465" spans="1:12" x14ac:dyDescent="0.25">
      <c r="A465" s="105"/>
      <c r="B465" s="105"/>
      <c r="C465" s="105"/>
      <c r="D465" s="105"/>
      <c r="E465" s="73">
        <v>464</v>
      </c>
      <c r="F465" s="56" t="str">
        <f>IF('EXIST IP'!C465="","",IF('EXIST IP'!C465&lt;528,'EXIST IP'!C465,""))</f>
        <v/>
      </c>
      <c r="G465" s="60" t="str">
        <f t="shared" si="28"/>
        <v/>
      </c>
      <c r="H465" s="60" t="str">
        <f>IF(B465="","",'EXIST IP'!B465-anchor)</f>
        <v/>
      </c>
      <c r="I465" s="60" t="str">
        <f t="shared" si="29"/>
        <v/>
      </c>
      <c r="J465" s="78" t="str">
        <f t="shared" si="30"/>
        <v/>
      </c>
      <c r="K465" s="78" t="str">
        <f t="shared" si="31"/>
        <v/>
      </c>
      <c r="L465" s="105"/>
    </row>
    <row r="466" spans="1:12" x14ac:dyDescent="0.25">
      <c r="A466" s="105"/>
      <c r="B466" s="105"/>
      <c r="C466" s="105"/>
      <c r="D466" s="105"/>
      <c r="E466" s="73">
        <v>465</v>
      </c>
      <c r="F466" s="56" t="str">
        <f>IF('EXIST IP'!C466="","",IF('EXIST IP'!C466&lt;528,'EXIST IP'!C466,""))</f>
        <v/>
      </c>
      <c r="G466" s="60" t="str">
        <f t="shared" si="28"/>
        <v/>
      </c>
      <c r="H466" s="60" t="str">
        <f>IF(B466="","",'EXIST IP'!B466-anchor)</f>
        <v/>
      </c>
      <c r="I466" s="60" t="str">
        <f t="shared" si="29"/>
        <v/>
      </c>
      <c r="J466" s="78" t="str">
        <f t="shared" si="30"/>
        <v/>
      </c>
      <c r="K466" s="78" t="str">
        <f t="shared" si="31"/>
        <v/>
      </c>
      <c r="L466" s="105"/>
    </row>
    <row r="467" spans="1:12" x14ac:dyDescent="0.25">
      <c r="A467" s="105"/>
      <c r="B467" s="105"/>
      <c r="C467" s="105"/>
      <c r="D467" s="105"/>
      <c r="E467" s="73">
        <v>466</v>
      </c>
      <c r="F467" s="56" t="str">
        <f>IF('EXIST IP'!C467="","",IF('EXIST IP'!C467&lt;528,'EXIST IP'!C467,""))</f>
        <v/>
      </c>
      <c r="G467" s="60" t="str">
        <f t="shared" si="28"/>
        <v/>
      </c>
      <c r="H467" s="60" t="str">
        <f>IF(B467="","",'EXIST IP'!B467-anchor)</f>
        <v/>
      </c>
      <c r="I467" s="60" t="str">
        <f t="shared" si="29"/>
        <v/>
      </c>
      <c r="J467" s="78" t="str">
        <f t="shared" si="30"/>
        <v/>
      </c>
      <c r="K467" s="78" t="str">
        <f t="shared" si="31"/>
        <v/>
      </c>
      <c r="L467" s="105"/>
    </row>
    <row r="468" spans="1:12" x14ac:dyDescent="0.25">
      <c r="A468" s="105"/>
      <c r="B468" s="105"/>
      <c r="C468" s="105"/>
      <c r="D468" s="105"/>
      <c r="E468" s="73">
        <v>467</v>
      </c>
      <c r="F468" s="56" t="str">
        <f>IF('EXIST IP'!C468="","",IF('EXIST IP'!C468&lt;528,'EXIST IP'!C468,""))</f>
        <v/>
      </c>
      <c r="G468" s="60" t="str">
        <f t="shared" si="28"/>
        <v/>
      </c>
      <c r="H468" s="60" t="str">
        <f>IF(B468="","",'EXIST IP'!B468-anchor)</f>
        <v/>
      </c>
      <c r="I468" s="60" t="str">
        <f t="shared" si="29"/>
        <v/>
      </c>
      <c r="J468" s="78" t="str">
        <f t="shared" si="30"/>
        <v/>
      </c>
      <c r="K468" s="78" t="str">
        <f t="shared" si="31"/>
        <v/>
      </c>
      <c r="L468" s="105"/>
    </row>
    <row r="469" spans="1:12" x14ac:dyDescent="0.25">
      <c r="A469" s="105"/>
      <c r="B469" s="105"/>
      <c r="C469" s="105"/>
      <c r="D469" s="105"/>
      <c r="E469" s="73">
        <v>468</v>
      </c>
      <c r="F469" s="56" t="str">
        <f>IF('EXIST IP'!C469="","",IF('EXIST IP'!C469&lt;528,'EXIST IP'!C469,""))</f>
        <v/>
      </c>
      <c r="G469" s="60" t="str">
        <f t="shared" si="28"/>
        <v/>
      </c>
      <c r="H469" s="60" t="str">
        <f>IF(B469="","",'EXIST IP'!B469-anchor)</f>
        <v/>
      </c>
      <c r="I469" s="60" t="str">
        <f t="shared" si="29"/>
        <v/>
      </c>
      <c r="J469" s="78" t="str">
        <f t="shared" si="30"/>
        <v/>
      </c>
      <c r="K469" s="78" t="str">
        <f t="shared" si="31"/>
        <v/>
      </c>
      <c r="L469" s="105"/>
    </row>
    <row r="470" spans="1:12" x14ac:dyDescent="0.25">
      <c r="A470" s="105"/>
      <c r="B470" s="105"/>
      <c r="C470" s="105"/>
      <c r="D470" s="105"/>
      <c r="E470" s="73">
        <v>469</v>
      </c>
      <c r="F470" s="56" t="str">
        <f>IF('EXIST IP'!C470="","",IF('EXIST IP'!C470&lt;528,'EXIST IP'!C470,""))</f>
        <v/>
      </c>
      <c r="G470" s="60" t="str">
        <f t="shared" si="28"/>
        <v/>
      </c>
      <c r="H470" s="60" t="str">
        <f>IF(B470="","",'EXIST IP'!B470-anchor)</f>
        <v/>
      </c>
      <c r="I470" s="60" t="str">
        <f t="shared" si="29"/>
        <v/>
      </c>
      <c r="J470" s="78" t="str">
        <f t="shared" si="30"/>
        <v/>
      </c>
      <c r="K470" s="78" t="str">
        <f t="shared" si="31"/>
        <v/>
      </c>
      <c r="L470" s="105"/>
    </row>
    <row r="471" spans="1:12" x14ac:dyDescent="0.25">
      <c r="A471" s="105"/>
      <c r="B471" s="105"/>
      <c r="C471" s="105"/>
      <c r="D471" s="105"/>
      <c r="E471" s="73">
        <v>470</v>
      </c>
      <c r="F471" s="56" t="str">
        <f>IF('EXIST IP'!C471="","",IF('EXIST IP'!C471&lt;528,'EXIST IP'!C471,""))</f>
        <v/>
      </c>
      <c r="G471" s="60" t="str">
        <f t="shared" si="28"/>
        <v/>
      </c>
      <c r="H471" s="60" t="str">
        <f>IF(B471="","",'EXIST IP'!B471-anchor)</f>
        <v/>
      </c>
      <c r="I471" s="60" t="str">
        <f t="shared" si="29"/>
        <v/>
      </c>
      <c r="J471" s="78" t="str">
        <f t="shared" si="30"/>
        <v/>
      </c>
      <c r="K471" s="78" t="str">
        <f t="shared" si="31"/>
        <v/>
      </c>
      <c r="L471" s="105"/>
    </row>
    <row r="472" spans="1:12" x14ac:dyDescent="0.25">
      <c r="A472" s="105"/>
      <c r="B472" s="105"/>
      <c r="C472" s="105"/>
      <c r="D472" s="105"/>
      <c r="E472" s="73">
        <v>471</v>
      </c>
      <c r="F472" s="56" t="str">
        <f>IF('EXIST IP'!C472="","",IF('EXIST IP'!C472&lt;528,'EXIST IP'!C472,""))</f>
        <v/>
      </c>
      <c r="G472" s="60" t="str">
        <f t="shared" si="28"/>
        <v/>
      </c>
      <c r="H472" s="60" t="str">
        <f>IF(B472="","",'EXIST IP'!B472-anchor)</f>
        <v/>
      </c>
      <c r="I472" s="60" t="str">
        <f t="shared" si="29"/>
        <v/>
      </c>
      <c r="J472" s="78" t="str">
        <f t="shared" si="30"/>
        <v/>
      </c>
      <c r="K472" s="78" t="str">
        <f t="shared" si="31"/>
        <v/>
      </c>
      <c r="L472" s="105"/>
    </row>
    <row r="473" spans="1:12" x14ac:dyDescent="0.25">
      <c r="A473" s="105"/>
      <c r="B473" s="105"/>
      <c r="C473" s="105"/>
      <c r="D473" s="105"/>
      <c r="E473" s="73">
        <v>472</v>
      </c>
      <c r="F473" s="56" t="str">
        <f>IF('EXIST IP'!C473="","",IF('EXIST IP'!C473&lt;528,'EXIST IP'!C473,""))</f>
        <v/>
      </c>
      <c r="G473" s="60" t="str">
        <f t="shared" si="28"/>
        <v/>
      </c>
      <c r="H473" s="60" t="str">
        <f>IF(B473="","",'EXIST IP'!B473-anchor)</f>
        <v/>
      </c>
      <c r="I473" s="60" t="str">
        <f t="shared" si="29"/>
        <v/>
      </c>
      <c r="J473" s="78" t="str">
        <f t="shared" si="30"/>
        <v/>
      </c>
      <c r="K473" s="78" t="str">
        <f t="shared" si="31"/>
        <v/>
      </c>
      <c r="L473" s="105"/>
    </row>
    <row r="474" spans="1:12" x14ac:dyDescent="0.25">
      <c r="A474" s="105"/>
      <c r="B474" s="105"/>
      <c r="C474" s="105"/>
      <c r="D474" s="105"/>
      <c r="E474" s="73">
        <v>473</v>
      </c>
      <c r="F474" s="56" t="str">
        <f>IF('EXIST IP'!C474="","",IF('EXIST IP'!C474&lt;528,'EXIST IP'!C474,""))</f>
        <v/>
      </c>
      <c r="G474" s="60" t="str">
        <f t="shared" si="28"/>
        <v/>
      </c>
      <c r="H474" s="60" t="str">
        <f>IF(B474="","",'EXIST IP'!B474-anchor)</f>
        <v/>
      </c>
      <c r="I474" s="60" t="str">
        <f t="shared" si="29"/>
        <v/>
      </c>
      <c r="J474" s="78" t="str">
        <f t="shared" si="30"/>
        <v/>
      </c>
      <c r="K474" s="78" t="str">
        <f t="shared" si="31"/>
        <v/>
      </c>
      <c r="L474" s="105"/>
    </row>
    <row r="475" spans="1:12" x14ac:dyDescent="0.25">
      <c r="A475" s="105"/>
      <c r="B475" s="105"/>
      <c r="C475" s="105"/>
      <c r="D475" s="105"/>
      <c r="E475" s="73">
        <v>474</v>
      </c>
      <c r="F475" s="56" t="str">
        <f>IF('EXIST IP'!C475="","",IF('EXIST IP'!C475&lt;528,'EXIST IP'!C475,""))</f>
        <v/>
      </c>
      <c r="G475" s="60" t="str">
        <f t="shared" si="28"/>
        <v/>
      </c>
      <c r="H475" s="60" t="str">
        <f>IF(B475="","",'EXIST IP'!B475-anchor)</f>
        <v/>
      </c>
      <c r="I475" s="60" t="str">
        <f t="shared" si="29"/>
        <v/>
      </c>
      <c r="J475" s="78" t="str">
        <f t="shared" si="30"/>
        <v/>
      </c>
      <c r="K475" s="78" t="str">
        <f t="shared" si="31"/>
        <v/>
      </c>
      <c r="L475" s="105"/>
    </row>
    <row r="476" spans="1:12" x14ac:dyDescent="0.25">
      <c r="A476" s="105"/>
      <c r="B476" s="105"/>
      <c r="C476" s="105"/>
      <c r="D476" s="105"/>
      <c r="E476" s="73">
        <v>475</v>
      </c>
      <c r="F476" s="56" t="str">
        <f>IF('EXIST IP'!C476="","",IF('EXIST IP'!C476&lt;528,'EXIST IP'!C476,""))</f>
        <v/>
      </c>
      <c r="G476" s="60" t="str">
        <f t="shared" si="28"/>
        <v/>
      </c>
      <c r="H476" s="60" t="str">
        <f>IF(B476="","",'EXIST IP'!B476-anchor)</f>
        <v/>
      </c>
      <c r="I476" s="60" t="str">
        <f t="shared" si="29"/>
        <v/>
      </c>
      <c r="J476" s="78" t="str">
        <f t="shared" si="30"/>
        <v/>
      </c>
      <c r="K476" s="78" t="str">
        <f t="shared" si="31"/>
        <v/>
      </c>
      <c r="L476" s="105"/>
    </row>
    <row r="477" spans="1:12" x14ac:dyDescent="0.25">
      <c r="A477" s="105"/>
      <c r="B477" s="105"/>
      <c r="C477" s="105"/>
      <c r="D477" s="105"/>
      <c r="E477" s="73">
        <v>476</v>
      </c>
      <c r="F477" s="56" t="str">
        <f>IF('EXIST IP'!C477="","",IF('EXIST IP'!C477&lt;528,'EXIST IP'!C477,""))</f>
        <v/>
      </c>
      <c r="G477" s="60" t="str">
        <f t="shared" si="28"/>
        <v/>
      </c>
      <c r="H477" s="60" t="str">
        <f>IF(B477="","",'EXIST IP'!B477-anchor)</f>
        <v/>
      </c>
      <c r="I477" s="60" t="str">
        <f t="shared" si="29"/>
        <v/>
      </c>
      <c r="J477" s="78" t="str">
        <f t="shared" si="30"/>
        <v/>
      </c>
      <c r="K477" s="78" t="str">
        <f t="shared" si="31"/>
        <v/>
      </c>
      <c r="L477" s="105"/>
    </row>
    <row r="478" spans="1:12" x14ac:dyDescent="0.25">
      <c r="A478" s="105"/>
      <c r="B478" s="105"/>
      <c r="C478" s="105"/>
      <c r="D478" s="105"/>
      <c r="E478" s="73">
        <v>477</v>
      </c>
      <c r="F478" s="56" t="str">
        <f>IF('EXIST IP'!C478="","",IF('EXIST IP'!C478&lt;528,'EXIST IP'!C478,""))</f>
        <v/>
      </c>
      <c r="G478" s="60" t="str">
        <f t="shared" si="28"/>
        <v/>
      </c>
      <c r="H478" s="60" t="str">
        <f>IF(B478="","",'EXIST IP'!B478-anchor)</f>
        <v/>
      </c>
      <c r="I478" s="60" t="str">
        <f t="shared" si="29"/>
        <v/>
      </c>
      <c r="J478" s="78" t="str">
        <f t="shared" si="30"/>
        <v/>
      </c>
      <c r="K478" s="78" t="str">
        <f t="shared" si="31"/>
        <v/>
      </c>
      <c r="L478" s="105"/>
    </row>
    <row r="479" spans="1:12" x14ac:dyDescent="0.25">
      <c r="A479" s="105"/>
      <c r="B479" s="105"/>
      <c r="C479" s="105"/>
      <c r="D479" s="105"/>
      <c r="E479" s="73">
        <v>478</v>
      </c>
      <c r="F479" s="56" t="str">
        <f>IF('EXIST IP'!C479="","",IF('EXIST IP'!C479&lt;528,'EXIST IP'!C479,""))</f>
        <v/>
      </c>
      <c r="G479" s="60" t="str">
        <f t="shared" si="28"/>
        <v/>
      </c>
      <c r="H479" s="60" t="str">
        <f>IF(B479="","",'EXIST IP'!B479-anchor)</f>
        <v/>
      </c>
      <c r="I479" s="60" t="str">
        <f t="shared" si="29"/>
        <v/>
      </c>
      <c r="J479" s="78" t="str">
        <f t="shared" si="30"/>
        <v/>
      </c>
      <c r="K479" s="78" t="str">
        <f t="shared" si="31"/>
        <v/>
      </c>
      <c r="L479" s="105"/>
    </row>
    <row r="480" spans="1:12" x14ac:dyDescent="0.25">
      <c r="A480" s="105"/>
      <c r="B480" s="105"/>
      <c r="C480" s="105"/>
      <c r="D480" s="105"/>
      <c r="E480" s="73">
        <v>479</v>
      </c>
      <c r="F480" s="56" t="str">
        <f>IF('EXIST IP'!C480="","",IF('EXIST IP'!C480&lt;528,'EXIST IP'!C480,""))</f>
        <v/>
      </c>
      <c r="G480" s="60" t="str">
        <f t="shared" si="28"/>
        <v/>
      </c>
      <c r="H480" s="60" t="str">
        <f>IF(B480="","",'EXIST IP'!B480-anchor)</f>
        <v/>
      </c>
      <c r="I480" s="60" t="str">
        <f t="shared" si="29"/>
        <v/>
      </c>
      <c r="J480" s="78" t="str">
        <f t="shared" si="30"/>
        <v/>
      </c>
      <c r="K480" s="78" t="str">
        <f t="shared" si="31"/>
        <v/>
      </c>
      <c r="L480" s="105"/>
    </row>
    <row r="481" spans="1:12" x14ac:dyDescent="0.25">
      <c r="A481" s="105"/>
      <c r="B481" s="105"/>
      <c r="C481" s="105"/>
      <c r="D481" s="105"/>
      <c r="E481" s="73">
        <v>480</v>
      </c>
      <c r="F481" s="56" t="str">
        <f>IF('EXIST IP'!C481="","",IF('EXIST IP'!C481&lt;528,'EXIST IP'!C481,""))</f>
        <v/>
      </c>
      <c r="G481" s="60" t="str">
        <f t="shared" si="28"/>
        <v/>
      </c>
      <c r="H481" s="60" t="str">
        <f>IF(B481="","",'EXIST IP'!B481-anchor)</f>
        <v/>
      </c>
      <c r="I481" s="60" t="str">
        <f t="shared" si="29"/>
        <v/>
      </c>
      <c r="J481" s="78" t="str">
        <f t="shared" si="30"/>
        <v/>
      </c>
      <c r="K481" s="78" t="str">
        <f t="shared" si="31"/>
        <v/>
      </c>
      <c r="L481" s="105"/>
    </row>
    <row r="482" spans="1:12" x14ac:dyDescent="0.25">
      <c r="A482" s="105"/>
      <c r="B482" s="105"/>
      <c r="C482" s="105"/>
      <c r="D482" s="105"/>
      <c r="E482" s="73">
        <v>481</v>
      </c>
      <c r="F482" s="56" t="str">
        <f>IF('EXIST IP'!C482="","",IF('EXIST IP'!C482&lt;528,'EXIST IP'!C482,""))</f>
        <v/>
      </c>
      <c r="G482" s="60" t="str">
        <f t="shared" si="28"/>
        <v/>
      </c>
      <c r="H482" s="60" t="str">
        <f>IF(B482="","",'EXIST IP'!B482-anchor)</f>
        <v/>
      </c>
      <c r="I482" s="60" t="str">
        <f t="shared" si="29"/>
        <v/>
      </c>
      <c r="J482" s="78" t="str">
        <f t="shared" si="30"/>
        <v/>
      </c>
      <c r="K482" s="78" t="str">
        <f t="shared" si="31"/>
        <v/>
      </c>
      <c r="L482" s="105"/>
    </row>
    <row r="483" spans="1:12" x14ac:dyDescent="0.25">
      <c r="A483" s="105"/>
      <c r="B483" s="105"/>
      <c r="C483" s="105"/>
      <c r="D483" s="105"/>
      <c r="E483" s="73">
        <v>482</v>
      </c>
      <c r="F483" s="56" t="str">
        <f>IF('EXIST IP'!C483="","",IF('EXIST IP'!C483&lt;528,'EXIST IP'!C483,""))</f>
        <v/>
      </c>
      <c r="G483" s="60" t="str">
        <f t="shared" si="28"/>
        <v/>
      </c>
      <c r="H483" s="60" t="str">
        <f>IF(B483="","",'EXIST IP'!B483-anchor)</f>
        <v/>
      </c>
      <c r="I483" s="60" t="str">
        <f t="shared" si="29"/>
        <v/>
      </c>
      <c r="J483" s="78" t="str">
        <f t="shared" si="30"/>
        <v/>
      </c>
      <c r="K483" s="78" t="str">
        <f t="shared" si="31"/>
        <v/>
      </c>
      <c r="L483" s="105"/>
    </row>
    <row r="484" spans="1:12" x14ac:dyDescent="0.25">
      <c r="A484" s="105"/>
      <c r="B484" s="105"/>
      <c r="C484" s="105"/>
      <c r="D484" s="105"/>
      <c r="E484" s="73">
        <v>483</v>
      </c>
      <c r="F484" s="56" t="str">
        <f>IF('EXIST IP'!C484="","",IF('EXIST IP'!C484&lt;528,'EXIST IP'!C484,""))</f>
        <v/>
      </c>
      <c r="G484" s="60" t="str">
        <f t="shared" si="28"/>
        <v/>
      </c>
      <c r="H484" s="60" t="str">
        <f>IF(B484="","",'EXIST IP'!B484-anchor)</f>
        <v/>
      </c>
      <c r="I484" s="60" t="str">
        <f t="shared" si="29"/>
        <v/>
      </c>
      <c r="J484" s="78" t="str">
        <f t="shared" si="30"/>
        <v/>
      </c>
      <c r="K484" s="78" t="str">
        <f t="shared" si="31"/>
        <v/>
      </c>
      <c r="L484" s="105"/>
    </row>
    <row r="485" spans="1:12" x14ac:dyDescent="0.25">
      <c r="A485" s="105"/>
      <c r="B485" s="105"/>
      <c r="C485" s="105"/>
      <c r="D485" s="105"/>
      <c r="E485" s="73">
        <v>484</v>
      </c>
      <c r="F485" s="56" t="str">
        <f>IF('EXIST IP'!C485="","",IF('EXIST IP'!C485&lt;528,'EXIST IP'!C485,""))</f>
        <v/>
      </c>
      <c r="G485" s="60" t="str">
        <f t="shared" si="28"/>
        <v/>
      </c>
      <c r="H485" s="60" t="str">
        <f>IF(B485="","",'EXIST IP'!B485-anchor)</f>
        <v/>
      </c>
      <c r="I485" s="60" t="str">
        <f t="shared" si="29"/>
        <v/>
      </c>
      <c r="J485" s="78" t="str">
        <f t="shared" si="30"/>
        <v/>
      </c>
      <c r="K485" s="78" t="str">
        <f t="shared" si="31"/>
        <v/>
      </c>
      <c r="L485" s="105"/>
    </row>
    <row r="486" spans="1:12" x14ac:dyDescent="0.25">
      <c r="A486" s="105"/>
      <c r="B486" s="105"/>
      <c r="C486" s="105"/>
      <c r="D486" s="105"/>
      <c r="E486" s="73">
        <v>485</v>
      </c>
      <c r="F486" s="56" t="str">
        <f>IF('EXIST IP'!C486="","",IF('EXIST IP'!C486&lt;528,'EXIST IP'!C486,""))</f>
        <v/>
      </c>
      <c r="G486" s="60" t="str">
        <f t="shared" si="28"/>
        <v/>
      </c>
      <c r="H486" s="60" t="str">
        <f>IF(B486="","",'EXIST IP'!B486-anchor)</f>
        <v/>
      </c>
      <c r="I486" s="60" t="str">
        <f t="shared" si="29"/>
        <v/>
      </c>
      <c r="J486" s="78" t="str">
        <f t="shared" si="30"/>
        <v/>
      </c>
      <c r="K486" s="78" t="str">
        <f t="shared" si="31"/>
        <v/>
      </c>
      <c r="L486" s="105"/>
    </row>
    <row r="487" spans="1:12" x14ac:dyDescent="0.25">
      <c r="A487" s="105"/>
      <c r="B487" s="105"/>
      <c r="C487" s="105"/>
      <c r="D487" s="105"/>
      <c r="E487" s="73">
        <v>486</v>
      </c>
      <c r="F487" s="56" t="str">
        <f>IF('EXIST IP'!C487="","",IF('EXIST IP'!C487&lt;528,'EXIST IP'!C487,""))</f>
        <v/>
      </c>
      <c r="G487" s="60" t="str">
        <f t="shared" si="28"/>
        <v/>
      </c>
      <c r="H487" s="60" t="str">
        <f>IF(B487="","",'EXIST IP'!B487-anchor)</f>
        <v/>
      </c>
      <c r="I487" s="60" t="str">
        <f t="shared" si="29"/>
        <v/>
      </c>
      <c r="J487" s="78" t="str">
        <f t="shared" si="30"/>
        <v/>
      </c>
      <c r="K487" s="78" t="str">
        <f t="shared" si="31"/>
        <v/>
      </c>
      <c r="L487" s="105"/>
    </row>
    <row r="488" spans="1:12" x14ac:dyDescent="0.25">
      <c r="A488" s="105"/>
      <c r="B488" s="105"/>
      <c r="C488" s="105"/>
      <c r="D488" s="105"/>
      <c r="E488" s="73">
        <v>487</v>
      </c>
      <c r="F488" s="56" t="str">
        <f>IF('EXIST IP'!C488="","",IF('EXIST IP'!C488&lt;528,'EXIST IP'!C488,""))</f>
        <v/>
      </c>
      <c r="G488" s="60" t="str">
        <f t="shared" si="28"/>
        <v/>
      </c>
      <c r="H488" s="60" t="str">
        <f>IF(B488="","",'EXIST IP'!B488-anchor)</f>
        <v/>
      </c>
      <c r="I488" s="60" t="str">
        <f t="shared" si="29"/>
        <v/>
      </c>
      <c r="J488" s="78" t="str">
        <f t="shared" si="30"/>
        <v/>
      </c>
      <c r="K488" s="78" t="str">
        <f t="shared" si="31"/>
        <v/>
      </c>
      <c r="L488" s="105"/>
    </row>
    <row r="489" spans="1:12" x14ac:dyDescent="0.25">
      <c r="A489" s="105"/>
      <c r="B489" s="105"/>
      <c r="C489" s="105"/>
      <c r="D489" s="105"/>
      <c r="E489" s="73">
        <v>488</v>
      </c>
      <c r="F489" s="56" t="str">
        <f>IF('EXIST IP'!C489="","",IF('EXIST IP'!C489&lt;528,'EXIST IP'!C489,""))</f>
        <v/>
      </c>
      <c r="G489" s="60" t="str">
        <f t="shared" si="28"/>
        <v/>
      </c>
      <c r="H489" s="60" t="str">
        <f>IF(B489="","",'EXIST IP'!B489-anchor)</f>
        <v/>
      </c>
      <c r="I489" s="60" t="str">
        <f t="shared" si="29"/>
        <v/>
      </c>
      <c r="J489" s="78" t="str">
        <f t="shared" si="30"/>
        <v/>
      </c>
      <c r="K489" s="78" t="str">
        <f t="shared" si="31"/>
        <v/>
      </c>
      <c r="L489" s="105"/>
    </row>
    <row r="490" spans="1:12" x14ac:dyDescent="0.25">
      <c r="A490" s="105"/>
      <c r="B490" s="105"/>
      <c r="C490" s="105"/>
      <c r="D490" s="105"/>
      <c r="E490" s="73">
        <v>489</v>
      </c>
      <c r="F490" s="56" t="str">
        <f>IF('EXIST IP'!C490="","",IF('EXIST IP'!C490&lt;528,'EXIST IP'!C490,""))</f>
        <v/>
      </c>
      <c r="G490" s="60" t="str">
        <f t="shared" si="28"/>
        <v/>
      </c>
      <c r="H490" s="60" t="str">
        <f>IF(B490="","",'EXIST IP'!B490-anchor)</f>
        <v/>
      </c>
      <c r="I490" s="60" t="str">
        <f t="shared" si="29"/>
        <v/>
      </c>
      <c r="J490" s="78" t="str">
        <f t="shared" si="30"/>
        <v/>
      </c>
      <c r="K490" s="78" t="str">
        <f t="shared" si="31"/>
        <v/>
      </c>
      <c r="L490" s="105"/>
    </row>
    <row r="491" spans="1:12" x14ac:dyDescent="0.25">
      <c r="A491" s="105"/>
      <c r="B491" s="105"/>
      <c r="C491" s="105"/>
      <c r="D491" s="105"/>
      <c r="E491" s="73">
        <v>490</v>
      </c>
      <c r="F491" s="56" t="str">
        <f>IF('EXIST IP'!C491="","",IF('EXIST IP'!C491&lt;528,'EXIST IP'!C491,""))</f>
        <v/>
      </c>
      <c r="G491" s="60" t="str">
        <f t="shared" si="28"/>
        <v/>
      </c>
      <c r="H491" s="60" t="str">
        <f>IF(B491="","",'EXIST IP'!B491-anchor)</f>
        <v/>
      </c>
      <c r="I491" s="60" t="str">
        <f t="shared" si="29"/>
        <v/>
      </c>
      <c r="J491" s="78" t="str">
        <f t="shared" si="30"/>
        <v/>
      </c>
      <c r="K491" s="78" t="str">
        <f t="shared" si="31"/>
        <v/>
      </c>
      <c r="L491" s="105"/>
    </row>
    <row r="492" spans="1:12" x14ac:dyDescent="0.25">
      <c r="A492" s="105"/>
      <c r="B492" s="105"/>
      <c r="C492" s="105"/>
      <c r="D492" s="105"/>
      <c r="E492" s="73">
        <v>491</v>
      </c>
      <c r="F492" s="56" t="str">
        <f>IF('EXIST IP'!C492="","",IF('EXIST IP'!C492&lt;528,'EXIST IP'!C492,""))</f>
        <v/>
      </c>
      <c r="G492" s="60" t="str">
        <f t="shared" si="28"/>
        <v/>
      </c>
      <c r="H492" s="60" t="str">
        <f>IF(B492="","",'EXIST IP'!B492-anchor)</f>
        <v/>
      </c>
      <c r="I492" s="60" t="str">
        <f t="shared" si="29"/>
        <v/>
      </c>
      <c r="J492" s="78" t="str">
        <f t="shared" si="30"/>
        <v/>
      </c>
      <c r="K492" s="78" t="str">
        <f t="shared" si="31"/>
        <v/>
      </c>
      <c r="L492" s="105"/>
    </row>
    <row r="493" spans="1:12" x14ac:dyDescent="0.25">
      <c r="A493" s="105"/>
      <c r="B493" s="105"/>
      <c r="C493" s="105"/>
      <c r="D493" s="105"/>
      <c r="E493" s="73">
        <v>492</v>
      </c>
      <c r="F493" s="56" t="str">
        <f>IF('EXIST IP'!C493="","",IF('EXIST IP'!C493&lt;528,'EXIST IP'!C493,""))</f>
        <v/>
      </c>
      <c r="G493" s="60" t="str">
        <f t="shared" si="28"/>
        <v/>
      </c>
      <c r="H493" s="60" t="str">
        <f>IF(B493="","",'EXIST IP'!B493-anchor)</f>
        <v/>
      </c>
      <c r="I493" s="60" t="str">
        <f t="shared" si="29"/>
        <v/>
      </c>
      <c r="J493" s="78" t="str">
        <f t="shared" si="30"/>
        <v/>
      </c>
      <c r="K493" s="78" t="str">
        <f t="shared" si="31"/>
        <v/>
      </c>
      <c r="L493" s="105"/>
    </row>
    <row r="494" spans="1:12" x14ac:dyDescent="0.25">
      <c r="A494" s="105"/>
      <c r="B494" s="105"/>
      <c r="C494" s="105"/>
      <c r="D494" s="105"/>
      <c r="E494" s="73">
        <v>493</v>
      </c>
      <c r="F494" s="56" t="str">
        <f>IF('EXIST IP'!C494="","",IF('EXIST IP'!C494&lt;528,'EXIST IP'!C494,""))</f>
        <v/>
      </c>
      <c r="G494" s="60" t="str">
        <f t="shared" si="28"/>
        <v/>
      </c>
      <c r="H494" s="60" t="str">
        <f>IF(B494="","",'EXIST IP'!B494-anchor)</f>
        <v/>
      </c>
      <c r="I494" s="60" t="str">
        <f t="shared" si="29"/>
        <v/>
      </c>
      <c r="J494" s="78" t="str">
        <f t="shared" si="30"/>
        <v/>
      </c>
      <c r="K494" s="78" t="str">
        <f t="shared" si="31"/>
        <v/>
      </c>
      <c r="L494" s="105"/>
    </row>
    <row r="495" spans="1:12" x14ac:dyDescent="0.25">
      <c r="A495" s="105"/>
      <c r="B495" s="105"/>
      <c r="C495" s="105"/>
      <c r="D495" s="105"/>
      <c r="E495" s="73">
        <v>494</v>
      </c>
      <c r="F495" s="56" t="str">
        <f>IF('EXIST IP'!C495="","",IF('EXIST IP'!C495&lt;528,'EXIST IP'!C495,""))</f>
        <v/>
      </c>
      <c r="G495" s="60" t="str">
        <f t="shared" si="28"/>
        <v/>
      </c>
      <c r="H495" s="60" t="str">
        <f>IF(B495="","",'EXIST IP'!B495-anchor)</f>
        <v/>
      </c>
      <c r="I495" s="60" t="str">
        <f t="shared" si="29"/>
        <v/>
      </c>
      <c r="J495" s="78" t="str">
        <f t="shared" si="30"/>
        <v/>
      </c>
      <c r="K495" s="78" t="str">
        <f t="shared" si="31"/>
        <v/>
      </c>
      <c r="L495" s="105"/>
    </row>
    <row r="496" spans="1:12" x14ac:dyDescent="0.25">
      <c r="A496" s="105"/>
      <c r="B496" s="105"/>
      <c r="C496" s="105"/>
      <c r="D496" s="105"/>
      <c r="E496" s="73">
        <v>495</v>
      </c>
      <c r="F496" s="56" t="str">
        <f>IF('EXIST IP'!C496="","",IF('EXIST IP'!C496&lt;528,'EXIST IP'!C496,""))</f>
        <v/>
      </c>
      <c r="G496" s="60" t="str">
        <f t="shared" si="28"/>
        <v/>
      </c>
      <c r="H496" s="60" t="str">
        <f>IF(B496="","",'EXIST IP'!B496-anchor)</f>
        <v/>
      </c>
      <c r="I496" s="60" t="str">
        <f t="shared" si="29"/>
        <v/>
      </c>
      <c r="J496" s="78" t="str">
        <f t="shared" si="30"/>
        <v/>
      </c>
      <c r="K496" s="78" t="str">
        <f t="shared" si="31"/>
        <v/>
      </c>
      <c r="L496" s="105"/>
    </row>
    <row r="497" spans="1:12" x14ac:dyDescent="0.25">
      <c r="A497" s="105"/>
      <c r="B497" s="105"/>
      <c r="C497" s="105"/>
      <c r="D497" s="105"/>
      <c r="E497" s="73">
        <v>496</v>
      </c>
      <c r="F497" s="56" t="str">
        <f>IF('EXIST IP'!C497="","",IF('EXIST IP'!C497&lt;528,'EXIST IP'!C497,""))</f>
        <v/>
      </c>
      <c r="G497" s="60" t="str">
        <f t="shared" si="28"/>
        <v/>
      </c>
      <c r="H497" s="60" t="str">
        <f>IF(B497="","",'EXIST IP'!B497-anchor)</f>
        <v/>
      </c>
      <c r="I497" s="60" t="str">
        <f t="shared" si="29"/>
        <v/>
      </c>
      <c r="J497" s="78" t="str">
        <f t="shared" si="30"/>
        <v/>
      </c>
      <c r="K497" s="78" t="str">
        <f t="shared" si="31"/>
        <v/>
      </c>
      <c r="L497" s="105"/>
    </row>
    <row r="498" spans="1:12" x14ac:dyDescent="0.25">
      <c r="A498" s="105"/>
      <c r="B498" s="105"/>
      <c r="C498" s="105"/>
      <c r="D498" s="105"/>
      <c r="E498" s="73">
        <v>497</v>
      </c>
      <c r="F498" s="56" t="str">
        <f>IF('EXIST IP'!C498="","",IF('EXIST IP'!C498&lt;528,'EXIST IP'!C498,""))</f>
        <v/>
      </c>
      <c r="G498" s="60" t="str">
        <f t="shared" si="28"/>
        <v/>
      </c>
      <c r="H498" s="60" t="str">
        <f>IF(B498="","",'EXIST IP'!B498-anchor)</f>
        <v/>
      </c>
      <c r="I498" s="60" t="str">
        <f t="shared" si="29"/>
        <v/>
      </c>
      <c r="J498" s="78" t="str">
        <f t="shared" si="30"/>
        <v/>
      </c>
      <c r="K498" s="78" t="str">
        <f t="shared" si="31"/>
        <v/>
      </c>
      <c r="L498" s="105"/>
    </row>
    <row r="499" spans="1:12" x14ac:dyDescent="0.25">
      <c r="A499" s="105"/>
      <c r="B499" s="105"/>
      <c r="C499" s="105"/>
      <c r="D499" s="105"/>
      <c r="E499" s="73">
        <v>498</v>
      </c>
      <c r="F499" s="56" t="str">
        <f>IF('EXIST IP'!C499="","",IF('EXIST IP'!C499&lt;528,'EXIST IP'!C499,""))</f>
        <v/>
      </c>
      <c r="G499" s="60" t="str">
        <f t="shared" si="28"/>
        <v/>
      </c>
      <c r="H499" s="60" t="str">
        <f>IF(B499="","",'EXIST IP'!B499-anchor)</f>
        <v/>
      </c>
      <c r="I499" s="60" t="str">
        <f t="shared" si="29"/>
        <v/>
      </c>
      <c r="J499" s="78" t="str">
        <f t="shared" si="30"/>
        <v/>
      </c>
      <c r="K499" s="78" t="str">
        <f t="shared" si="31"/>
        <v/>
      </c>
      <c r="L499" s="105"/>
    </row>
    <row r="500" spans="1:12" x14ac:dyDescent="0.25">
      <c r="A500" s="105"/>
      <c r="B500" s="105"/>
      <c r="C500" s="105"/>
      <c r="D500" s="105"/>
      <c r="E500" s="73">
        <v>499</v>
      </c>
      <c r="F500" s="56" t="str">
        <f>IF('EXIST IP'!C500="","",IF('EXIST IP'!C500&lt;528,'EXIST IP'!C500,""))</f>
        <v/>
      </c>
      <c r="G500" s="60" t="str">
        <f t="shared" si="28"/>
        <v/>
      </c>
      <c r="H500" s="60" t="str">
        <f>IF(B500="","",'EXIST IP'!B500-anchor)</f>
        <v/>
      </c>
      <c r="I500" s="60" t="str">
        <f t="shared" si="29"/>
        <v/>
      </c>
      <c r="J500" s="78" t="str">
        <f t="shared" si="30"/>
        <v/>
      </c>
      <c r="K500" s="78" t="str">
        <f t="shared" si="31"/>
        <v/>
      </c>
      <c r="L500" s="105"/>
    </row>
    <row r="501" spans="1:12" x14ac:dyDescent="0.25">
      <c r="A501" s="105"/>
      <c r="B501" s="105"/>
      <c r="C501" s="105"/>
      <c r="D501" s="105"/>
      <c r="E501" s="73">
        <v>500</v>
      </c>
      <c r="F501" s="56" t="str">
        <f>IF('EXIST IP'!C501="","",IF('EXIST IP'!C501&lt;528,'EXIST IP'!C501,""))</f>
        <v/>
      </c>
      <c r="G501" s="60" t="str">
        <f t="shared" si="28"/>
        <v/>
      </c>
      <c r="H501" s="60" t="str">
        <f>IF(B501="","",'EXIST IP'!B501-anchor)</f>
        <v/>
      </c>
      <c r="I501" s="60" t="str">
        <f t="shared" si="29"/>
        <v/>
      </c>
      <c r="J501" s="78" t="str">
        <f t="shared" si="30"/>
        <v/>
      </c>
      <c r="K501" s="78" t="str">
        <f t="shared" si="31"/>
        <v/>
      </c>
      <c r="L501" s="105"/>
    </row>
    <row r="502" spans="1:12" x14ac:dyDescent="0.25">
      <c r="G502" s="60" t="str">
        <f t="shared" si="28"/>
        <v/>
      </c>
      <c r="H502" s="60" t="str">
        <f>IF(B502="","",'EXIST IP'!B502-anchor)</f>
        <v/>
      </c>
      <c r="I502" s="60" t="str">
        <f t="shared" si="29"/>
        <v/>
      </c>
    </row>
    <row r="503" spans="1:12" x14ac:dyDescent="0.25">
      <c r="G503" s="60" t="str">
        <f t="shared" si="28"/>
        <v/>
      </c>
      <c r="H503" s="60" t="str">
        <f>IF(B503="","",'EXIST IP'!B503-anchor)</f>
        <v/>
      </c>
      <c r="I503" s="60" t="str">
        <f t="shared" si="29"/>
        <v/>
      </c>
      <c r="J503" s="61" t="str">
        <f t="shared" ref="J503:J566" si="32">IF(B503="","",ROUNDUP(IF(H503&gt;(2.5*5280),50,((H503/5290)*20)),0))</f>
        <v/>
      </c>
    </row>
    <row r="504" spans="1:12" x14ac:dyDescent="0.25">
      <c r="G504" s="60" t="str">
        <f t="shared" si="28"/>
        <v/>
      </c>
      <c r="H504" s="60" t="str">
        <f>IF(B504="","",'EXIST IP'!B504-anchor)</f>
        <v/>
      </c>
      <c r="I504" s="60" t="str">
        <f t="shared" si="29"/>
        <v/>
      </c>
      <c r="J504" s="61" t="str">
        <f t="shared" si="32"/>
        <v/>
      </c>
    </row>
    <row r="505" spans="1:12" x14ac:dyDescent="0.25">
      <c r="G505" s="60" t="str">
        <f t="shared" si="28"/>
        <v/>
      </c>
      <c r="H505" s="60" t="str">
        <f>IF(B505="","",'EXIST IP'!B505-anchor)</f>
        <v/>
      </c>
      <c r="I505" s="60" t="str">
        <f t="shared" si="29"/>
        <v/>
      </c>
      <c r="J505" s="61" t="str">
        <f t="shared" si="32"/>
        <v/>
      </c>
    </row>
    <row r="506" spans="1:12" x14ac:dyDescent="0.25">
      <c r="G506" s="60" t="str">
        <f t="shared" si="28"/>
        <v/>
      </c>
      <c r="H506" s="60" t="str">
        <f>IF(B506="","",'EXIST IP'!B506-anchor)</f>
        <v/>
      </c>
      <c r="I506" s="60" t="str">
        <f t="shared" si="29"/>
        <v/>
      </c>
      <c r="J506" s="61" t="str">
        <f t="shared" si="32"/>
        <v/>
      </c>
    </row>
    <row r="507" spans="1:12" x14ac:dyDescent="0.25">
      <c r="G507" s="60" t="str">
        <f t="shared" si="28"/>
        <v/>
      </c>
      <c r="H507" s="60" t="str">
        <f>IF(B507="","",'EXIST IP'!B507-anchor)</f>
        <v/>
      </c>
      <c r="I507" s="60" t="str">
        <f t="shared" si="29"/>
        <v/>
      </c>
      <c r="J507" s="61" t="str">
        <f t="shared" si="32"/>
        <v/>
      </c>
    </row>
    <row r="508" spans="1:12" x14ac:dyDescent="0.25">
      <c r="G508" s="60" t="str">
        <f t="shared" si="28"/>
        <v/>
      </c>
      <c r="H508" s="60" t="str">
        <f>IF(B508="","",'EXIST IP'!B508-anchor)</f>
        <v/>
      </c>
      <c r="I508" s="60" t="str">
        <f t="shared" si="29"/>
        <v/>
      </c>
      <c r="J508" s="61" t="str">
        <f t="shared" si="32"/>
        <v/>
      </c>
    </row>
    <row r="509" spans="1:12" x14ac:dyDescent="0.25">
      <c r="G509" s="60" t="str">
        <f t="shared" si="28"/>
        <v/>
      </c>
      <c r="H509" s="60" t="str">
        <f>IF(B509="","",'EXIST IP'!B509-anchor)</f>
        <v/>
      </c>
      <c r="I509" s="60" t="str">
        <f t="shared" si="29"/>
        <v/>
      </c>
      <c r="J509" s="61" t="str">
        <f t="shared" si="32"/>
        <v/>
      </c>
    </row>
    <row r="510" spans="1:12" x14ac:dyDescent="0.25">
      <c r="G510" s="60" t="str">
        <f t="shared" si="28"/>
        <v/>
      </c>
      <c r="H510" s="60" t="str">
        <f>IF(B510="","",'EXIST IP'!B510-anchor)</f>
        <v/>
      </c>
      <c r="I510" s="60" t="str">
        <f t="shared" si="29"/>
        <v/>
      </c>
      <c r="J510" s="61" t="str">
        <f t="shared" si="32"/>
        <v/>
      </c>
    </row>
    <row r="511" spans="1:12" x14ac:dyDescent="0.25">
      <c r="G511" s="60" t="str">
        <f t="shared" si="28"/>
        <v/>
      </c>
      <c r="H511" s="60" t="str">
        <f>IF(B511="","",'EXIST IP'!B511-anchor)</f>
        <v/>
      </c>
      <c r="I511" s="60" t="str">
        <f t="shared" si="29"/>
        <v/>
      </c>
      <c r="J511" s="61" t="str">
        <f t="shared" si="32"/>
        <v/>
      </c>
    </row>
    <row r="512" spans="1:12" x14ac:dyDescent="0.25">
      <c r="G512" s="60" t="str">
        <f t="shared" si="28"/>
        <v/>
      </c>
      <c r="H512" s="60" t="str">
        <f>IF(B512="","",'EXIST IP'!B512-anchor)</f>
        <v/>
      </c>
      <c r="I512" s="60" t="str">
        <f t="shared" si="29"/>
        <v/>
      </c>
      <c r="J512" s="61" t="str">
        <f t="shared" si="32"/>
        <v/>
      </c>
    </row>
    <row r="513" spans="7:10" x14ac:dyDescent="0.25">
      <c r="G513" s="60" t="str">
        <f t="shared" si="28"/>
        <v/>
      </c>
      <c r="H513" s="60" t="str">
        <f>IF(B513="","",'EXIST IP'!B513-anchor)</f>
        <v/>
      </c>
      <c r="I513" s="60" t="str">
        <f t="shared" si="29"/>
        <v/>
      </c>
      <c r="J513" s="61" t="str">
        <f t="shared" si="32"/>
        <v/>
      </c>
    </row>
    <row r="514" spans="7:10" x14ac:dyDescent="0.25">
      <c r="G514" s="60" t="str">
        <f t="shared" ref="G514:G577" si="33">IF(B514="","",B514-anchor)</f>
        <v/>
      </c>
      <c r="H514" s="60" t="str">
        <f>IF(B514="","",'EXIST IP'!B514-anchor)</f>
        <v/>
      </c>
      <c r="I514" s="60" t="str">
        <f t="shared" ref="I514:I577" si="34">IF(B514="","",ABS(G514-H514))</f>
        <v/>
      </c>
      <c r="J514" s="61" t="str">
        <f t="shared" si="32"/>
        <v/>
      </c>
    </row>
    <row r="515" spans="7:10" x14ac:dyDescent="0.25">
      <c r="G515" s="60" t="str">
        <f t="shared" si="33"/>
        <v/>
      </c>
      <c r="H515" s="60" t="str">
        <f>IF(B515="","",'EXIST IP'!B515-anchor)</f>
        <v/>
      </c>
      <c r="I515" s="60" t="str">
        <f t="shared" si="34"/>
        <v/>
      </c>
      <c r="J515" s="61" t="str">
        <f t="shared" si="32"/>
        <v/>
      </c>
    </row>
    <row r="516" spans="7:10" x14ac:dyDescent="0.25">
      <c r="G516" s="60" t="str">
        <f t="shared" si="33"/>
        <v/>
      </c>
      <c r="H516" s="60" t="str">
        <f>IF(B516="","",'EXIST IP'!B516-anchor)</f>
        <v/>
      </c>
      <c r="I516" s="60" t="str">
        <f t="shared" si="34"/>
        <v/>
      </c>
      <c r="J516" s="61" t="str">
        <f t="shared" si="32"/>
        <v/>
      </c>
    </row>
    <row r="517" spans="7:10" x14ac:dyDescent="0.25">
      <c r="G517" s="60" t="str">
        <f t="shared" si="33"/>
        <v/>
      </c>
      <c r="H517" s="60" t="str">
        <f>IF(B517="","",'EXIST IP'!B517-anchor)</f>
        <v/>
      </c>
      <c r="I517" s="60" t="str">
        <f t="shared" si="34"/>
        <v/>
      </c>
      <c r="J517" s="61" t="str">
        <f t="shared" si="32"/>
        <v/>
      </c>
    </row>
    <row r="518" spans="7:10" x14ac:dyDescent="0.25">
      <c r="G518" s="60" t="str">
        <f t="shared" si="33"/>
        <v/>
      </c>
      <c r="H518" s="60" t="str">
        <f>IF(B518="","",'EXIST IP'!B518-anchor)</f>
        <v/>
      </c>
      <c r="I518" s="60" t="str">
        <f t="shared" si="34"/>
        <v/>
      </c>
      <c r="J518" s="61" t="str">
        <f t="shared" si="32"/>
        <v/>
      </c>
    </row>
    <row r="519" spans="7:10" x14ac:dyDescent="0.25">
      <c r="G519" s="60" t="str">
        <f t="shared" si="33"/>
        <v/>
      </c>
      <c r="H519" s="60" t="str">
        <f>IF(B519="","",'EXIST IP'!B519-anchor)</f>
        <v/>
      </c>
      <c r="I519" s="60" t="str">
        <f t="shared" si="34"/>
        <v/>
      </c>
      <c r="J519" s="61" t="str">
        <f t="shared" si="32"/>
        <v/>
      </c>
    </row>
    <row r="520" spans="7:10" x14ac:dyDescent="0.25">
      <c r="G520" s="60" t="str">
        <f t="shared" si="33"/>
        <v/>
      </c>
      <c r="H520" s="60" t="str">
        <f>IF(B520="","",'EXIST IP'!B520-anchor)</f>
        <v/>
      </c>
      <c r="I520" s="60" t="str">
        <f t="shared" si="34"/>
        <v/>
      </c>
      <c r="J520" s="61" t="str">
        <f t="shared" si="32"/>
        <v/>
      </c>
    </row>
    <row r="521" spans="7:10" x14ac:dyDescent="0.25">
      <c r="G521" s="60" t="str">
        <f t="shared" si="33"/>
        <v/>
      </c>
      <c r="H521" s="60" t="str">
        <f>IF(B521="","",'EXIST IP'!B521-anchor)</f>
        <v/>
      </c>
      <c r="I521" s="60" t="str">
        <f t="shared" si="34"/>
        <v/>
      </c>
      <c r="J521" s="61" t="str">
        <f t="shared" si="32"/>
        <v/>
      </c>
    </row>
    <row r="522" spans="7:10" x14ac:dyDescent="0.25">
      <c r="G522" s="60" t="str">
        <f t="shared" si="33"/>
        <v/>
      </c>
      <c r="H522" s="60" t="str">
        <f>IF(B522="","",'EXIST IP'!B522-anchor)</f>
        <v/>
      </c>
      <c r="I522" s="60" t="str">
        <f t="shared" si="34"/>
        <v/>
      </c>
      <c r="J522" s="61" t="str">
        <f t="shared" si="32"/>
        <v/>
      </c>
    </row>
    <row r="523" spans="7:10" x14ac:dyDescent="0.25">
      <c r="G523" s="60" t="str">
        <f t="shared" si="33"/>
        <v/>
      </c>
      <c r="H523" s="60" t="str">
        <f>IF(B523="","",'EXIST IP'!B523-anchor)</f>
        <v/>
      </c>
      <c r="I523" s="60" t="str">
        <f t="shared" si="34"/>
        <v/>
      </c>
      <c r="J523" s="61" t="str">
        <f t="shared" si="32"/>
        <v/>
      </c>
    </row>
    <row r="524" spans="7:10" x14ac:dyDescent="0.25">
      <c r="G524" s="60" t="str">
        <f t="shared" si="33"/>
        <v/>
      </c>
      <c r="H524" s="60" t="str">
        <f>IF(B524="","",'EXIST IP'!B524-anchor)</f>
        <v/>
      </c>
      <c r="I524" s="60" t="str">
        <f t="shared" si="34"/>
        <v/>
      </c>
      <c r="J524" s="61" t="str">
        <f t="shared" si="32"/>
        <v/>
      </c>
    </row>
    <row r="525" spans="7:10" x14ac:dyDescent="0.25">
      <c r="G525" s="60" t="str">
        <f t="shared" si="33"/>
        <v/>
      </c>
      <c r="H525" s="60" t="str">
        <f>IF(B525="","",'EXIST IP'!B525-anchor)</f>
        <v/>
      </c>
      <c r="I525" s="60" t="str">
        <f t="shared" si="34"/>
        <v/>
      </c>
      <c r="J525" s="61" t="str">
        <f t="shared" si="32"/>
        <v/>
      </c>
    </row>
    <row r="526" spans="7:10" x14ac:dyDescent="0.25">
      <c r="G526" s="60" t="str">
        <f t="shared" si="33"/>
        <v/>
      </c>
      <c r="H526" s="60" t="str">
        <f>IF(B526="","",'EXIST IP'!B526-anchor)</f>
        <v/>
      </c>
      <c r="I526" s="60" t="str">
        <f t="shared" si="34"/>
        <v/>
      </c>
      <c r="J526" s="61" t="str">
        <f t="shared" si="32"/>
        <v/>
      </c>
    </row>
    <row r="527" spans="7:10" x14ac:dyDescent="0.25">
      <c r="G527" s="60" t="str">
        <f t="shared" si="33"/>
        <v/>
      </c>
      <c r="H527" s="60" t="str">
        <f>IF(B527="","",'EXIST IP'!B527-anchor)</f>
        <v/>
      </c>
      <c r="I527" s="60" t="str">
        <f t="shared" si="34"/>
        <v/>
      </c>
      <c r="J527" s="61" t="str">
        <f t="shared" si="32"/>
        <v/>
      </c>
    </row>
    <row r="528" spans="7:10" x14ac:dyDescent="0.25">
      <c r="G528" s="60" t="str">
        <f t="shared" si="33"/>
        <v/>
      </c>
      <c r="H528" s="60" t="str">
        <f>IF(B528="","",'EXIST IP'!B528-anchor)</f>
        <v/>
      </c>
      <c r="I528" s="60" t="str">
        <f t="shared" si="34"/>
        <v/>
      </c>
      <c r="J528" s="61" t="str">
        <f t="shared" si="32"/>
        <v/>
      </c>
    </row>
    <row r="529" spans="7:10" x14ac:dyDescent="0.25">
      <c r="G529" s="60" t="str">
        <f t="shared" si="33"/>
        <v/>
      </c>
      <c r="H529" s="60" t="str">
        <f>IF(B529="","",'EXIST IP'!B529-anchor)</f>
        <v/>
      </c>
      <c r="I529" s="60" t="str">
        <f t="shared" si="34"/>
        <v/>
      </c>
      <c r="J529" s="61" t="str">
        <f t="shared" si="32"/>
        <v/>
      </c>
    </row>
    <row r="530" spans="7:10" x14ac:dyDescent="0.25">
      <c r="G530" s="60" t="str">
        <f t="shared" si="33"/>
        <v/>
      </c>
      <c r="H530" s="60" t="str">
        <f>IF(B530="","",'EXIST IP'!B530-anchor)</f>
        <v/>
      </c>
      <c r="I530" s="60" t="str">
        <f t="shared" si="34"/>
        <v/>
      </c>
      <c r="J530" s="61" t="str">
        <f t="shared" si="32"/>
        <v/>
      </c>
    </row>
    <row r="531" spans="7:10" x14ac:dyDescent="0.25">
      <c r="G531" s="60" t="str">
        <f t="shared" si="33"/>
        <v/>
      </c>
      <c r="H531" s="60" t="str">
        <f>IF(B531="","",'EXIST IP'!B531-anchor)</f>
        <v/>
      </c>
      <c r="I531" s="60" t="str">
        <f t="shared" si="34"/>
        <v/>
      </c>
      <c r="J531" s="61" t="str">
        <f t="shared" si="32"/>
        <v/>
      </c>
    </row>
    <row r="532" spans="7:10" x14ac:dyDescent="0.25">
      <c r="G532" s="60" t="str">
        <f t="shared" si="33"/>
        <v/>
      </c>
      <c r="H532" s="60" t="str">
        <f>IF(B532="","",'EXIST IP'!B532-anchor)</f>
        <v/>
      </c>
      <c r="I532" s="60" t="str">
        <f t="shared" si="34"/>
        <v/>
      </c>
      <c r="J532" s="61" t="str">
        <f t="shared" si="32"/>
        <v/>
      </c>
    </row>
    <row r="533" spans="7:10" x14ac:dyDescent="0.25">
      <c r="G533" s="60" t="str">
        <f t="shared" si="33"/>
        <v/>
      </c>
      <c r="H533" s="60" t="str">
        <f>IF(B533="","",'EXIST IP'!B533-anchor)</f>
        <v/>
      </c>
      <c r="I533" s="60" t="str">
        <f t="shared" si="34"/>
        <v/>
      </c>
      <c r="J533" s="61" t="str">
        <f t="shared" si="32"/>
        <v/>
      </c>
    </row>
    <row r="534" spans="7:10" x14ac:dyDescent="0.25">
      <c r="G534" s="60" t="str">
        <f t="shared" si="33"/>
        <v/>
      </c>
      <c r="H534" s="60" t="str">
        <f>IF(B534="","",'EXIST IP'!B534-anchor)</f>
        <v/>
      </c>
      <c r="I534" s="60" t="str">
        <f t="shared" si="34"/>
        <v/>
      </c>
      <c r="J534" s="61" t="str">
        <f t="shared" si="32"/>
        <v/>
      </c>
    </row>
    <row r="535" spans="7:10" x14ac:dyDescent="0.25">
      <c r="G535" s="60" t="str">
        <f t="shared" si="33"/>
        <v/>
      </c>
      <c r="H535" s="60" t="str">
        <f>IF(B535="","",'EXIST IP'!B535-anchor)</f>
        <v/>
      </c>
      <c r="I535" s="60" t="str">
        <f t="shared" si="34"/>
        <v/>
      </c>
      <c r="J535" s="61" t="str">
        <f t="shared" si="32"/>
        <v/>
      </c>
    </row>
    <row r="536" spans="7:10" x14ac:dyDescent="0.25">
      <c r="G536" s="60" t="str">
        <f t="shared" si="33"/>
        <v/>
      </c>
      <c r="H536" s="60" t="str">
        <f>IF(B536="","",'EXIST IP'!B536-anchor)</f>
        <v/>
      </c>
      <c r="I536" s="60" t="str">
        <f t="shared" si="34"/>
        <v/>
      </c>
      <c r="J536" s="61" t="str">
        <f t="shared" si="32"/>
        <v/>
      </c>
    </row>
    <row r="537" spans="7:10" x14ac:dyDescent="0.25">
      <c r="G537" s="60" t="str">
        <f t="shared" si="33"/>
        <v/>
      </c>
      <c r="H537" s="60" t="str">
        <f>IF(B537="","",'EXIST IP'!B537-anchor)</f>
        <v/>
      </c>
      <c r="I537" s="60" t="str">
        <f t="shared" si="34"/>
        <v/>
      </c>
      <c r="J537" s="61" t="str">
        <f t="shared" si="32"/>
        <v/>
      </c>
    </row>
    <row r="538" spans="7:10" x14ac:dyDescent="0.25">
      <c r="G538" s="60" t="str">
        <f t="shared" si="33"/>
        <v/>
      </c>
      <c r="H538" s="60" t="str">
        <f>IF(B538="","",'EXIST IP'!B538-anchor)</f>
        <v/>
      </c>
      <c r="I538" s="60" t="str">
        <f t="shared" si="34"/>
        <v/>
      </c>
      <c r="J538" s="61" t="str">
        <f t="shared" si="32"/>
        <v/>
      </c>
    </row>
    <row r="539" spans="7:10" x14ac:dyDescent="0.25">
      <c r="G539" s="60" t="str">
        <f t="shared" si="33"/>
        <v/>
      </c>
      <c r="H539" s="60" t="str">
        <f>IF(B539="","",'EXIST IP'!B539-anchor)</f>
        <v/>
      </c>
      <c r="I539" s="60" t="str">
        <f t="shared" si="34"/>
        <v/>
      </c>
      <c r="J539" s="61" t="str">
        <f t="shared" si="32"/>
        <v/>
      </c>
    </row>
    <row r="540" spans="7:10" x14ac:dyDescent="0.25">
      <c r="G540" s="60" t="str">
        <f t="shared" si="33"/>
        <v/>
      </c>
      <c r="H540" s="60" t="str">
        <f>IF(B540="","",'EXIST IP'!B540-anchor)</f>
        <v/>
      </c>
      <c r="I540" s="60" t="str">
        <f t="shared" si="34"/>
        <v/>
      </c>
      <c r="J540" s="61" t="str">
        <f t="shared" si="32"/>
        <v/>
      </c>
    </row>
    <row r="541" spans="7:10" x14ac:dyDescent="0.25">
      <c r="G541" s="60" t="str">
        <f t="shared" si="33"/>
        <v/>
      </c>
      <c r="H541" s="60" t="str">
        <f>IF(B541="","",'EXIST IP'!B541-anchor)</f>
        <v/>
      </c>
      <c r="I541" s="60" t="str">
        <f t="shared" si="34"/>
        <v/>
      </c>
      <c r="J541" s="61" t="str">
        <f t="shared" si="32"/>
        <v/>
      </c>
    </row>
    <row r="542" spans="7:10" x14ac:dyDescent="0.25">
      <c r="G542" s="60" t="str">
        <f t="shared" si="33"/>
        <v/>
      </c>
      <c r="H542" s="60" t="str">
        <f>IF(B542="","",'EXIST IP'!B542-anchor)</f>
        <v/>
      </c>
      <c r="I542" s="60" t="str">
        <f t="shared" si="34"/>
        <v/>
      </c>
      <c r="J542" s="61" t="str">
        <f t="shared" si="32"/>
        <v/>
      </c>
    </row>
    <row r="543" spans="7:10" x14ac:dyDescent="0.25">
      <c r="G543" s="60" t="str">
        <f t="shared" si="33"/>
        <v/>
      </c>
      <c r="H543" s="60" t="str">
        <f>IF(B543="","",'EXIST IP'!B543-anchor)</f>
        <v/>
      </c>
      <c r="I543" s="60" t="str">
        <f t="shared" si="34"/>
        <v/>
      </c>
      <c r="J543" s="61" t="str">
        <f t="shared" si="32"/>
        <v/>
      </c>
    </row>
    <row r="544" spans="7:10" x14ac:dyDescent="0.25">
      <c r="G544" s="60" t="str">
        <f t="shared" si="33"/>
        <v/>
      </c>
      <c r="H544" s="60" t="str">
        <f>IF(B544="","",'EXIST IP'!B544-anchor)</f>
        <v/>
      </c>
      <c r="I544" s="60" t="str">
        <f t="shared" si="34"/>
        <v/>
      </c>
      <c r="J544" s="61" t="str">
        <f t="shared" si="32"/>
        <v/>
      </c>
    </row>
    <row r="545" spans="7:10" x14ac:dyDescent="0.25">
      <c r="G545" s="60" t="str">
        <f t="shared" si="33"/>
        <v/>
      </c>
      <c r="H545" s="60" t="str">
        <f>IF(B545="","",'EXIST IP'!B545-anchor)</f>
        <v/>
      </c>
      <c r="I545" s="60" t="str">
        <f t="shared" si="34"/>
        <v/>
      </c>
      <c r="J545" s="61" t="str">
        <f t="shared" si="32"/>
        <v/>
      </c>
    </row>
    <row r="546" spans="7:10" x14ac:dyDescent="0.25">
      <c r="G546" s="60" t="str">
        <f t="shared" si="33"/>
        <v/>
      </c>
      <c r="H546" s="60" t="str">
        <f>IF(B546="","",'EXIST IP'!B546-anchor)</f>
        <v/>
      </c>
      <c r="I546" s="60" t="str">
        <f t="shared" si="34"/>
        <v/>
      </c>
      <c r="J546" s="61" t="str">
        <f t="shared" si="32"/>
        <v/>
      </c>
    </row>
    <row r="547" spans="7:10" x14ac:dyDescent="0.25">
      <c r="G547" s="60" t="str">
        <f t="shared" si="33"/>
        <v/>
      </c>
      <c r="H547" s="60" t="str">
        <f>IF(B547="","",'EXIST IP'!B547-anchor)</f>
        <v/>
      </c>
      <c r="I547" s="60" t="str">
        <f t="shared" si="34"/>
        <v/>
      </c>
      <c r="J547" s="61" t="str">
        <f t="shared" si="32"/>
        <v/>
      </c>
    </row>
    <row r="548" spans="7:10" x14ac:dyDescent="0.25">
      <c r="G548" s="60" t="str">
        <f t="shared" si="33"/>
        <v/>
      </c>
      <c r="H548" s="60" t="str">
        <f>IF(B548="","",'EXIST IP'!B548-anchor)</f>
        <v/>
      </c>
      <c r="I548" s="60" t="str">
        <f t="shared" si="34"/>
        <v/>
      </c>
      <c r="J548" s="61" t="str">
        <f t="shared" si="32"/>
        <v/>
      </c>
    </row>
    <row r="549" spans="7:10" x14ac:dyDescent="0.25">
      <c r="G549" s="60" t="str">
        <f t="shared" si="33"/>
        <v/>
      </c>
      <c r="H549" s="60" t="str">
        <f>IF(B549="","",'EXIST IP'!B549-anchor)</f>
        <v/>
      </c>
      <c r="I549" s="60" t="str">
        <f t="shared" si="34"/>
        <v/>
      </c>
      <c r="J549" s="61" t="str">
        <f t="shared" si="32"/>
        <v/>
      </c>
    </row>
    <row r="550" spans="7:10" x14ac:dyDescent="0.25">
      <c r="G550" s="60" t="str">
        <f t="shared" si="33"/>
        <v/>
      </c>
      <c r="H550" s="60" t="str">
        <f>IF(B550="","",'EXIST IP'!B550-anchor)</f>
        <v/>
      </c>
      <c r="I550" s="60" t="str">
        <f t="shared" si="34"/>
        <v/>
      </c>
      <c r="J550" s="61" t="str">
        <f t="shared" si="32"/>
        <v/>
      </c>
    </row>
    <row r="551" spans="7:10" x14ac:dyDescent="0.25">
      <c r="G551" s="60" t="str">
        <f t="shared" si="33"/>
        <v/>
      </c>
      <c r="H551" s="60" t="str">
        <f>IF(B551="","",'EXIST IP'!B551-anchor)</f>
        <v/>
      </c>
      <c r="I551" s="60" t="str">
        <f t="shared" si="34"/>
        <v/>
      </c>
      <c r="J551" s="61" t="str">
        <f t="shared" si="32"/>
        <v/>
      </c>
    </row>
    <row r="552" spans="7:10" x14ac:dyDescent="0.25">
      <c r="G552" s="60" t="str">
        <f t="shared" si="33"/>
        <v/>
      </c>
      <c r="H552" s="60" t="str">
        <f>IF(B552="","",'EXIST IP'!B552-anchor)</f>
        <v/>
      </c>
      <c r="I552" s="60" t="str">
        <f t="shared" si="34"/>
        <v/>
      </c>
      <c r="J552" s="61" t="str">
        <f t="shared" si="32"/>
        <v/>
      </c>
    </row>
    <row r="553" spans="7:10" x14ac:dyDescent="0.25">
      <c r="G553" s="60" t="str">
        <f t="shared" si="33"/>
        <v/>
      </c>
      <c r="H553" s="60" t="str">
        <f>IF(B553="","",'EXIST IP'!B553-anchor)</f>
        <v/>
      </c>
      <c r="I553" s="60" t="str">
        <f t="shared" si="34"/>
        <v/>
      </c>
      <c r="J553" s="61" t="str">
        <f t="shared" si="32"/>
        <v/>
      </c>
    </row>
    <row r="554" spans="7:10" x14ac:dyDescent="0.25">
      <c r="G554" s="60" t="str">
        <f t="shared" si="33"/>
        <v/>
      </c>
      <c r="H554" s="60" t="str">
        <f>IF(B554="","",'EXIST IP'!B554-anchor)</f>
        <v/>
      </c>
      <c r="I554" s="60" t="str">
        <f t="shared" si="34"/>
        <v/>
      </c>
      <c r="J554" s="61" t="str">
        <f t="shared" si="32"/>
        <v/>
      </c>
    </row>
    <row r="555" spans="7:10" x14ac:dyDescent="0.25">
      <c r="G555" s="60" t="str">
        <f t="shared" si="33"/>
        <v/>
      </c>
      <c r="H555" s="60" t="str">
        <f>IF(B555="","",'EXIST IP'!B555-anchor)</f>
        <v/>
      </c>
      <c r="I555" s="60" t="str">
        <f t="shared" si="34"/>
        <v/>
      </c>
      <c r="J555" s="61" t="str">
        <f t="shared" si="32"/>
        <v/>
      </c>
    </row>
    <row r="556" spans="7:10" x14ac:dyDescent="0.25">
      <c r="G556" s="60" t="str">
        <f t="shared" si="33"/>
        <v/>
      </c>
      <c r="H556" s="60" t="str">
        <f>IF(B556="","",'EXIST IP'!B556-anchor)</f>
        <v/>
      </c>
      <c r="I556" s="60" t="str">
        <f t="shared" si="34"/>
        <v/>
      </c>
      <c r="J556" s="61" t="str">
        <f t="shared" si="32"/>
        <v/>
      </c>
    </row>
    <row r="557" spans="7:10" x14ac:dyDescent="0.25">
      <c r="G557" s="60" t="str">
        <f t="shared" si="33"/>
        <v/>
      </c>
      <c r="H557" s="60" t="str">
        <f>IF(B557="","",'EXIST IP'!B557-anchor)</f>
        <v/>
      </c>
      <c r="I557" s="60" t="str">
        <f t="shared" si="34"/>
        <v/>
      </c>
      <c r="J557" s="61" t="str">
        <f t="shared" si="32"/>
        <v/>
      </c>
    </row>
    <row r="558" spans="7:10" x14ac:dyDescent="0.25">
      <c r="G558" s="60" t="str">
        <f t="shared" si="33"/>
        <v/>
      </c>
      <c r="H558" s="60" t="str">
        <f>IF(B558="","",'EXIST IP'!B558-anchor)</f>
        <v/>
      </c>
      <c r="I558" s="60" t="str">
        <f t="shared" si="34"/>
        <v/>
      </c>
      <c r="J558" s="61" t="str">
        <f t="shared" si="32"/>
        <v/>
      </c>
    </row>
    <row r="559" spans="7:10" x14ac:dyDescent="0.25">
      <c r="G559" s="60" t="str">
        <f t="shared" si="33"/>
        <v/>
      </c>
      <c r="H559" s="60" t="str">
        <f>IF(B559="","",'EXIST IP'!B559-anchor)</f>
        <v/>
      </c>
      <c r="I559" s="60" t="str">
        <f t="shared" si="34"/>
        <v/>
      </c>
      <c r="J559" s="61" t="str">
        <f t="shared" si="32"/>
        <v/>
      </c>
    </row>
    <row r="560" spans="7:10" x14ac:dyDescent="0.25">
      <c r="G560" s="60" t="str">
        <f t="shared" si="33"/>
        <v/>
      </c>
      <c r="H560" s="60" t="str">
        <f>IF(B560="","",'EXIST IP'!B560-anchor)</f>
        <v/>
      </c>
      <c r="I560" s="60" t="str">
        <f t="shared" si="34"/>
        <v/>
      </c>
      <c r="J560" s="61" t="str">
        <f t="shared" si="32"/>
        <v/>
      </c>
    </row>
    <row r="561" spans="7:10" x14ac:dyDescent="0.25">
      <c r="G561" s="60" t="str">
        <f t="shared" si="33"/>
        <v/>
      </c>
      <c r="H561" s="60" t="str">
        <f>IF(B561="","",'EXIST IP'!B561-anchor)</f>
        <v/>
      </c>
      <c r="I561" s="60" t="str">
        <f t="shared" si="34"/>
        <v/>
      </c>
      <c r="J561" s="61" t="str">
        <f t="shared" si="32"/>
        <v/>
      </c>
    </row>
    <row r="562" spans="7:10" x14ac:dyDescent="0.25">
      <c r="G562" s="60" t="str">
        <f t="shared" si="33"/>
        <v/>
      </c>
      <c r="H562" s="60" t="str">
        <f>IF(B562="","",'EXIST IP'!B562-anchor)</f>
        <v/>
      </c>
      <c r="I562" s="60" t="str">
        <f t="shared" si="34"/>
        <v/>
      </c>
      <c r="J562" s="61" t="str">
        <f t="shared" si="32"/>
        <v/>
      </c>
    </row>
    <row r="563" spans="7:10" x14ac:dyDescent="0.25">
      <c r="G563" s="60" t="str">
        <f t="shared" si="33"/>
        <v/>
      </c>
      <c r="H563" s="60" t="str">
        <f>IF(B563="","",'EXIST IP'!B563-anchor)</f>
        <v/>
      </c>
      <c r="I563" s="60" t="str">
        <f t="shared" si="34"/>
        <v/>
      </c>
      <c r="J563" s="61" t="str">
        <f t="shared" si="32"/>
        <v/>
      </c>
    </row>
    <row r="564" spans="7:10" x14ac:dyDescent="0.25">
      <c r="G564" s="60" t="str">
        <f t="shared" si="33"/>
        <v/>
      </c>
      <c r="H564" s="60" t="str">
        <f>IF(B564="","",'EXIST IP'!B564-anchor)</f>
        <v/>
      </c>
      <c r="I564" s="60" t="str">
        <f t="shared" si="34"/>
        <v/>
      </c>
      <c r="J564" s="61" t="str">
        <f t="shared" si="32"/>
        <v/>
      </c>
    </row>
    <row r="565" spans="7:10" x14ac:dyDescent="0.25">
      <c r="G565" s="60" t="str">
        <f t="shared" si="33"/>
        <v/>
      </c>
      <c r="H565" s="60" t="str">
        <f>IF(B565="","",'EXIST IP'!B565-anchor)</f>
        <v/>
      </c>
      <c r="I565" s="60" t="str">
        <f t="shared" si="34"/>
        <v/>
      </c>
      <c r="J565" s="61" t="str">
        <f t="shared" si="32"/>
        <v/>
      </c>
    </row>
    <row r="566" spans="7:10" x14ac:dyDescent="0.25">
      <c r="G566" s="60" t="str">
        <f t="shared" si="33"/>
        <v/>
      </c>
      <c r="H566" s="60" t="str">
        <f>IF(B566="","",'EXIST IP'!B566-anchor)</f>
        <v/>
      </c>
      <c r="I566" s="60" t="str">
        <f t="shared" si="34"/>
        <v/>
      </c>
      <c r="J566" s="61" t="str">
        <f t="shared" si="32"/>
        <v/>
      </c>
    </row>
    <row r="567" spans="7:10" x14ac:dyDescent="0.25">
      <c r="G567" s="60" t="str">
        <f t="shared" si="33"/>
        <v/>
      </c>
      <c r="H567" s="60" t="str">
        <f>IF(B567="","",'EXIST IP'!B567-anchor)</f>
        <v/>
      </c>
      <c r="I567" s="60" t="str">
        <f t="shared" si="34"/>
        <v/>
      </c>
      <c r="J567" s="61" t="str">
        <f t="shared" ref="J567:J630" si="35">IF(B567="","",ROUNDUP(IF(H567&gt;(2.5*5280),50,((H567/5290)*20)),0))</f>
        <v/>
      </c>
    </row>
    <row r="568" spans="7:10" x14ac:dyDescent="0.25">
      <c r="G568" s="60" t="str">
        <f t="shared" si="33"/>
        <v/>
      </c>
      <c r="H568" s="60" t="str">
        <f>IF(B568="","",'EXIST IP'!B568-anchor)</f>
        <v/>
      </c>
      <c r="I568" s="60" t="str">
        <f t="shared" si="34"/>
        <v/>
      </c>
      <c r="J568" s="61" t="str">
        <f t="shared" si="35"/>
        <v/>
      </c>
    </row>
    <row r="569" spans="7:10" x14ac:dyDescent="0.25">
      <c r="G569" s="60" t="str">
        <f t="shared" si="33"/>
        <v/>
      </c>
      <c r="H569" s="60" t="str">
        <f>IF(B569="","",'EXIST IP'!B569-anchor)</f>
        <v/>
      </c>
      <c r="I569" s="60" t="str">
        <f t="shared" si="34"/>
        <v/>
      </c>
      <c r="J569" s="61" t="str">
        <f t="shared" si="35"/>
        <v/>
      </c>
    </row>
    <row r="570" spans="7:10" x14ac:dyDescent="0.25">
      <c r="G570" s="60" t="str">
        <f t="shared" si="33"/>
        <v/>
      </c>
      <c r="H570" s="60" t="str">
        <f>IF(B570="","",'EXIST IP'!B570-anchor)</f>
        <v/>
      </c>
      <c r="I570" s="60" t="str">
        <f t="shared" si="34"/>
        <v/>
      </c>
      <c r="J570" s="61" t="str">
        <f t="shared" si="35"/>
        <v/>
      </c>
    </row>
    <row r="571" spans="7:10" x14ac:dyDescent="0.25">
      <c r="G571" s="60" t="str">
        <f t="shared" si="33"/>
        <v/>
      </c>
      <c r="H571" s="60" t="str">
        <f>IF(B571="","",'EXIST IP'!B571-anchor)</f>
        <v/>
      </c>
      <c r="I571" s="60" t="str">
        <f t="shared" si="34"/>
        <v/>
      </c>
      <c r="J571" s="61" t="str">
        <f t="shared" si="35"/>
        <v/>
      </c>
    </row>
    <row r="572" spans="7:10" x14ac:dyDescent="0.25">
      <c r="G572" s="60" t="str">
        <f t="shared" si="33"/>
        <v/>
      </c>
      <c r="H572" s="60" t="str">
        <f>IF(B572="","",'EXIST IP'!B572-anchor)</f>
        <v/>
      </c>
      <c r="I572" s="60" t="str">
        <f t="shared" si="34"/>
        <v/>
      </c>
      <c r="J572" s="61" t="str">
        <f t="shared" si="35"/>
        <v/>
      </c>
    </row>
    <row r="573" spans="7:10" x14ac:dyDescent="0.25">
      <c r="G573" s="60" t="str">
        <f t="shared" si="33"/>
        <v/>
      </c>
      <c r="H573" s="60" t="str">
        <f>IF(B573="","",'EXIST IP'!B573-anchor)</f>
        <v/>
      </c>
      <c r="I573" s="60" t="str">
        <f t="shared" si="34"/>
        <v/>
      </c>
      <c r="J573" s="61" t="str">
        <f t="shared" si="35"/>
        <v/>
      </c>
    </row>
    <row r="574" spans="7:10" x14ac:dyDescent="0.25">
      <c r="G574" s="60" t="str">
        <f t="shared" si="33"/>
        <v/>
      </c>
      <c r="H574" s="60" t="str">
        <f>IF(B574="","",'EXIST IP'!B574-anchor)</f>
        <v/>
      </c>
      <c r="I574" s="60" t="str">
        <f t="shared" si="34"/>
        <v/>
      </c>
      <c r="J574" s="61" t="str">
        <f t="shared" si="35"/>
        <v/>
      </c>
    </row>
    <row r="575" spans="7:10" x14ac:dyDescent="0.25">
      <c r="G575" s="60" t="str">
        <f t="shared" si="33"/>
        <v/>
      </c>
      <c r="H575" s="60" t="str">
        <f>IF(B575="","",'EXIST IP'!B575-anchor)</f>
        <v/>
      </c>
      <c r="I575" s="60" t="str">
        <f t="shared" si="34"/>
        <v/>
      </c>
      <c r="J575" s="61" t="str">
        <f t="shared" si="35"/>
        <v/>
      </c>
    </row>
    <row r="576" spans="7:10" x14ac:dyDescent="0.25">
      <c r="G576" s="60" t="str">
        <f t="shared" si="33"/>
        <v/>
      </c>
      <c r="H576" s="60" t="str">
        <f>IF(B576="","",'EXIST IP'!B576-anchor)</f>
        <v/>
      </c>
      <c r="I576" s="60" t="str">
        <f t="shared" si="34"/>
        <v/>
      </c>
      <c r="J576" s="61" t="str">
        <f t="shared" si="35"/>
        <v/>
      </c>
    </row>
    <row r="577" spans="7:10" x14ac:dyDescent="0.25">
      <c r="G577" s="60" t="str">
        <f t="shared" si="33"/>
        <v/>
      </c>
      <c r="H577" s="60" t="str">
        <f>IF(B577="","",'EXIST IP'!B577-anchor)</f>
        <v/>
      </c>
      <c r="I577" s="60" t="str">
        <f t="shared" si="34"/>
        <v/>
      </c>
      <c r="J577" s="61" t="str">
        <f t="shared" si="35"/>
        <v/>
      </c>
    </row>
    <row r="578" spans="7:10" x14ac:dyDescent="0.25">
      <c r="G578" s="60" t="str">
        <f t="shared" ref="G578:G641" si="36">IF(B578="","",B578-anchor)</f>
        <v/>
      </c>
      <c r="H578" s="60" t="str">
        <f>IF(B578="","",'EXIST IP'!B578-anchor)</f>
        <v/>
      </c>
      <c r="I578" s="60" t="str">
        <f t="shared" ref="I578:I641" si="37">IF(B578="","",ABS(G578-H578))</f>
        <v/>
      </c>
      <c r="J578" s="61" t="str">
        <f t="shared" si="35"/>
        <v/>
      </c>
    </row>
    <row r="579" spans="7:10" x14ac:dyDescent="0.25">
      <c r="G579" s="60" t="str">
        <f t="shared" si="36"/>
        <v/>
      </c>
      <c r="H579" s="60" t="str">
        <f>IF(B579="","",'EXIST IP'!B579-anchor)</f>
        <v/>
      </c>
      <c r="I579" s="60" t="str">
        <f t="shared" si="37"/>
        <v/>
      </c>
      <c r="J579" s="61" t="str">
        <f t="shared" si="35"/>
        <v/>
      </c>
    </row>
    <row r="580" spans="7:10" x14ac:dyDescent="0.25">
      <c r="G580" s="60" t="str">
        <f t="shared" si="36"/>
        <v/>
      </c>
      <c r="H580" s="60" t="str">
        <f>IF(B580="","",'EXIST IP'!B580-anchor)</f>
        <v/>
      </c>
      <c r="I580" s="60" t="str">
        <f t="shared" si="37"/>
        <v/>
      </c>
      <c r="J580" s="61" t="str">
        <f t="shared" si="35"/>
        <v/>
      </c>
    </row>
    <row r="581" spans="7:10" x14ac:dyDescent="0.25">
      <c r="G581" s="60" t="str">
        <f t="shared" si="36"/>
        <v/>
      </c>
      <c r="H581" s="60" t="str">
        <f>IF(B581="","",'EXIST IP'!B581-anchor)</f>
        <v/>
      </c>
      <c r="I581" s="60" t="str">
        <f t="shared" si="37"/>
        <v/>
      </c>
      <c r="J581" s="61" t="str">
        <f t="shared" si="35"/>
        <v/>
      </c>
    </row>
    <row r="582" spans="7:10" x14ac:dyDescent="0.25">
      <c r="G582" s="60" t="str">
        <f t="shared" si="36"/>
        <v/>
      </c>
      <c r="H582" s="60" t="str">
        <f>IF(B582="","",'EXIST IP'!B582-anchor)</f>
        <v/>
      </c>
      <c r="I582" s="60" t="str">
        <f t="shared" si="37"/>
        <v/>
      </c>
      <c r="J582" s="61" t="str">
        <f t="shared" si="35"/>
        <v/>
      </c>
    </row>
    <row r="583" spans="7:10" x14ac:dyDescent="0.25">
      <c r="G583" s="60" t="str">
        <f t="shared" si="36"/>
        <v/>
      </c>
      <c r="H583" s="60" t="str">
        <f>IF(B583="","",'EXIST IP'!B583-anchor)</f>
        <v/>
      </c>
      <c r="I583" s="60" t="str">
        <f t="shared" si="37"/>
        <v/>
      </c>
      <c r="J583" s="61" t="str">
        <f t="shared" si="35"/>
        <v/>
      </c>
    </row>
    <row r="584" spans="7:10" x14ac:dyDescent="0.25">
      <c r="G584" s="60" t="str">
        <f t="shared" si="36"/>
        <v/>
      </c>
      <c r="H584" s="60" t="str">
        <f>IF(B584="","",'EXIST IP'!B584-anchor)</f>
        <v/>
      </c>
      <c r="I584" s="60" t="str">
        <f t="shared" si="37"/>
        <v/>
      </c>
      <c r="J584" s="61" t="str">
        <f t="shared" si="35"/>
        <v/>
      </c>
    </row>
    <row r="585" spans="7:10" x14ac:dyDescent="0.25">
      <c r="G585" s="60" t="str">
        <f t="shared" si="36"/>
        <v/>
      </c>
      <c r="H585" s="60" t="str">
        <f>IF(B585="","",'EXIST IP'!B585-anchor)</f>
        <v/>
      </c>
      <c r="I585" s="60" t="str">
        <f t="shared" si="37"/>
        <v/>
      </c>
      <c r="J585" s="61" t="str">
        <f t="shared" si="35"/>
        <v/>
      </c>
    </row>
    <row r="586" spans="7:10" x14ac:dyDescent="0.25">
      <c r="G586" s="60" t="str">
        <f t="shared" si="36"/>
        <v/>
      </c>
      <c r="H586" s="60" t="str">
        <f>IF(B586="","",'EXIST IP'!B586-anchor)</f>
        <v/>
      </c>
      <c r="I586" s="60" t="str">
        <f t="shared" si="37"/>
        <v/>
      </c>
      <c r="J586" s="61" t="str">
        <f t="shared" si="35"/>
        <v/>
      </c>
    </row>
    <row r="587" spans="7:10" x14ac:dyDescent="0.25">
      <c r="G587" s="60" t="str">
        <f t="shared" si="36"/>
        <v/>
      </c>
      <c r="H587" s="60" t="str">
        <f>IF(B587="","",'EXIST IP'!B587-anchor)</f>
        <v/>
      </c>
      <c r="I587" s="60" t="str">
        <f t="shared" si="37"/>
        <v/>
      </c>
      <c r="J587" s="61" t="str">
        <f t="shared" si="35"/>
        <v/>
      </c>
    </row>
    <row r="588" spans="7:10" x14ac:dyDescent="0.25">
      <c r="G588" s="60" t="str">
        <f t="shared" si="36"/>
        <v/>
      </c>
      <c r="H588" s="60" t="str">
        <f>IF(B588="","",'EXIST IP'!B588-anchor)</f>
        <v/>
      </c>
      <c r="I588" s="60" t="str">
        <f t="shared" si="37"/>
        <v/>
      </c>
      <c r="J588" s="61" t="str">
        <f t="shared" si="35"/>
        <v/>
      </c>
    </row>
    <row r="589" spans="7:10" x14ac:dyDescent="0.25">
      <c r="G589" s="60" t="str">
        <f t="shared" si="36"/>
        <v/>
      </c>
      <c r="H589" s="60" t="str">
        <f>IF(B589="","",'EXIST IP'!B589-anchor)</f>
        <v/>
      </c>
      <c r="I589" s="60" t="str">
        <f t="shared" si="37"/>
        <v/>
      </c>
      <c r="J589" s="61" t="str">
        <f t="shared" si="35"/>
        <v/>
      </c>
    </row>
    <row r="590" spans="7:10" x14ac:dyDescent="0.25">
      <c r="G590" s="60" t="str">
        <f t="shared" si="36"/>
        <v/>
      </c>
      <c r="H590" s="60" t="str">
        <f>IF(B590="","",'EXIST IP'!B590-anchor)</f>
        <v/>
      </c>
      <c r="I590" s="60" t="str">
        <f t="shared" si="37"/>
        <v/>
      </c>
      <c r="J590" s="61" t="str">
        <f t="shared" si="35"/>
        <v/>
      </c>
    </row>
    <row r="591" spans="7:10" x14ac:dyDescent="0.25">
      <c r="G591" s="60" t="str">
        <f t="shared" si="36"/>
        <v/>
      </c>
      <c r="H591" s="60" t="str">
        <f>IF(B591="","",'EXIST IP'!B591-anchor)</f>
        <v/>
      </c>
      <c r="I591" s="60" t="str">
        <f t="shared" si="37"/>
        <v/>
      </c>
      <c r="J591" s="61" t="str">
        <f t="shared" si="35"/>
        <v/>
      </c>
    </row>
    <row r="592" spans="7:10" x14ac:dyDescent="0.25">
      <c r="G592" s="60" t="str">
        <f t="shared" si="36"/>
        <v/>
      </c>
      <c r="H592" s="60" t="str">
        <f>IF(B592="","",'EXIST IP'!B592-anchor)</f>
        <v/>
      </c>
      <c r="I592" s="60" t="str">
        <f t="shared" si="37"/>
        <v/>
      </c>
      <c r="J592" s="61" t="str">
        <f t="shared" si="35"/>
        <v/>
      </c>
    </row>
    <row r="593" spans="7:10" x14ac:dyDescent="0.25">
      <c r="G593" s="60" t="str">
        <f t="shared" si="36"/>
        <v/>
      </c>
      <c r="H593" s="60" t="str">
        <f>IF(B593="","",'EXIST IP'!B593-anchor)</f>
        <v/>
      </c>
      <c r="I593" s="60" t="str">
        <f t="shared" si="37"/>
        <v/>
      </c>
      <c r="J593" s="61" t="str">
        <f t="shared" si="35"/>
        <v/>
      </c>
    </row>
    <row r="594" spans="7:10" x14ac:dyDescent="0.25">
      <c r="G594" s="60" t="str">
        <f t="shared" si="36"/>
        <v/>
      </c>
      <c r="H594" s="60" t="str">
        <f>IF(B594="","",'EXIST IP'!B594-anchor)</f>
        <v/>
      </c>
      <c r="I594" s="60" t="str">
        <f t="shared" si="37"/>
        <v/>
      </c>
      <c r="J594" s="61" t="str">
        <f t="shared" si="35"/>
        <v/>
      </c>
    </row>
    <row r="595" spans="7:10" x14ac:dyDescent="0.25">
      <c r="G595" s="60" t="str">
        <f t="shared" si="36"/>
        <v/>
      </c>
      <c r="H595" s="60" t="str">
        <f>IF(B595="","",'EXIST IP'!B595-anchor)</f>
        <v/>
      </c>
      <c r="I595" s="60" t="str">
        <f t="shared" si="37"/>
        <v/>
      </c>
      <c r="J595" s="61" t="str">
        <f t="shared" si="35"/>
        <v/>
      </c>
    </row>
    <row r="596" spans="7:10" x14ac:dyDescent="0.25">
      <c r="G596" s="60" t="str">
        <f t="shared" si="36"/>
        <v/>
      </c>
      <c r="H596" s="60" t="str">
        <f>IF(B596="","",'EXIST IP'!B596-anchor)</f>
        <v/>
      </c>
      <c r="I596" s="60" t="str">
        <f t="shared" si="37"/>
        <v/>
      </c>
      <c r="J596" s="61" t="str">
        <f t="shared" si="35"/>
        <v/>
      </c>
    </row>
    <row r="597" spans="7:10" x14ac:dyDescent="0.25">
      <c r="G597" s="60" t="str">
        <f t="shared" si="36"/>
        <v/>
      </c>
      <c r="H597" s="60" t="str">
        <f>IF(B597="","",'EXIST IP'!B597-anchor)</f>
        <v/>
      </c>
      <c r="I597" s="60" t="str">
        <f t="shared" si="37"/>
        <v/>
      </c>
      <c r="J597" s="61" t="str">
        <f t="shared" si="35"/>
        <v/>
      </c>
    </row>
    <row r="598" spans="7:10" x14ac:dyDescent="0.25">
      <c r="G598" s="60" t="str">
        <f t="shared" si="36"/>
        <v/>
      </c>
      <c r="H598" s="60" t="str">
        <f>IF(B598="","",'EXIST IP'!B598-anchor)</f>
        <v/>
      </c>
      <c r="I598" s="60" t="str">
        <f t="shared" si="37"/>
        <v/>
      </c>
      <c r="J598" s="61" t="str">
        <f t="shared" si="35"/>
        <v/>
      </c>
    </row>
    <row r="599" spans="7:10" x14ac:dyDescent="0.25">
      <c r="G599" s="60" t="str">
        <f t="shared" si="36"/>
        <v/>
      </c>
      <c r="H599" s="60" t="str">
        <f>IF(B599="","",'EXIST IP'!B599-anchor)</f>
        <v/>
      </c>
      <c r="I599" s="60" t="str">
        <f t="shared" si="37"/>
        <v/>
      </c>
      <c r="J599" s="61" t="str">
        <f t="shared" si="35"/>
        <v/>
      </c>
    </row>
    <row r="600" spans="7:10" x14ac:dyDescent="0.25">
      <c r="G600" s="60" t="str">
        <f t="shared" si="36"/>
        <v/>
      </c>
      <c r="H600" s="60" t="str">
        <f>IF(B600="","",'EXIST IP'!B600-anchor)</f>
        <v/>
      </c>
      <c r="I600" s="60" t="str">
        <f t="shared" si="37"/>
        <v/>
      </c>
      <c r="J600" s="61" t="str">
        <f t="shared" si="35"/>
        <v/>
      </c>
    </row>
    <row r="601" spans="7:10" x14ac:dyDescent="0.25">
      <c r="G601" s="60" t="str">
        <f t="shared" si="36"/>
        <v/>
      </c>
      <c r="H601" s="60" t="str">
        <f>IF(B601="","",'EXIST IP'!B601-anchor)</f>
        <v/>
      </c>
      <c r="I601" s="60" t="str">
        <f t="shared" si="37"/>
        <v/>
      </c>
      <c r="J601" s="61" t="str">
        <f t="shared" si="35"/>
        <v/>
      </c>
    </row>
    <row r="602" spans="7:10" x14ac:dyDescent="0.25">
      <c r="G602" s="60" t="str">
        <f t="shared" si="36"/>
        <v/>
      </c>
      <c r="H602" s="60" t="str">
        <f>IF(B602="","",'EXIST IP'!B602-anchor)</f>
        <v/>
      </c>
      <c r="I602" s="60" t="str">
        <f t="shared" si="37"/>
        <v/>
      </c>
      <c r="J602" s="61" t="str">
        <f t="shared" si="35"/>
        <v/>
      </c>
    </row>
    <row r="603" spans="7:10" x14ac:dyDescent="0.25">
      <c r="G603" s="60" t="str">
        <f t="shared" si="36"/>
        <v/>
      </c>
      <c r="H603" s="60" t="str">
        <f>IF(B603="","",'EXIST IP'!B603-anchor)</f>
        <v/>
      </c>
      <c r="I603" s="60" t="str">
        <f t="shared" si="37"/>
        <v/>
      </c>
      <c r="J603" s="61" t="str">
        <f t="shared" si="35"/>
        <v/>
      </c>
    </row>
    <row r="604" spans="7:10" x14ac:dyDescent="0.25">
      <c r="G604" s="60" t="str">
        <f t="shared" si="36"/>
        <v/>
      </c>
      <c r="H604" s="60" t="str">
        <f>IF(B604="","",'EXIST IP'!B604-anchor)</f>
        <v/>
      </c>
      <c r="I604" s="60" t="str">
        <f t="shared" si="37"/>
        <v/>
      </c>
      <c r="J604" s="61" t="str">
        <f t="shared" si="35"/>
        <v/>
      </c>
    </row>
    <row r="605" spans="7:10" x14ac:dyDescent="0.25">
      <c r="G605" s="60" t="str">
        <f t="shared" si="36"/>
        <v/>
      </c>
      <c r="H605" s="60" t="str">
        <f>IF(B605="","",'EXIST IP'!B605-anchor)</f>
        <v/>
      </c>
      <c r="I605" s="60" t="str">
        <f t="shared" si="37"/>
        <v/>
      </c>
      <c r="J605" s="61" t="str">
        <f t="shared" si="35"/>
        <v/>
      </c>
    </row>
    <row r="606" spans="7:10" x14ac:dyDescent="0.25">
      <c r="G606" s="60" t="str">
        <f t="shared" si="36"/>
        <v/>
      </c>
      <c r="H606" s="60" t="str">
        <f>IF(B606="","",'EXIST IP'!B606-anchor)</f>
        <v/>
      </c>
      <c r="I606" s="60" t="str">
        <f t="shared" si="37"/>
        <v/>
      </c>
      <c r="J606" s="61" t="str">
        <f t="shared" si="35"/>
        <v/>
      </c>
    </row>
    <row r="607" spans="7:10" x14ac:dyDescent="0.25">
      <c r="G607" s="60" t="str">
        <f t="shared" si="36"/>
        <v/>
      </c>
      <c r="H607" s="60" t="str">
        <f>IF(B607="","",'EXIST IP'!B607-anchor)</f>
        <v/>
      </c>
      <c r="I607" s="60" t="str">
        <f t="shared" si="37"/>
        <v/>
      </c>
      <c r="J607" s="61" t="str">
        <f t="shared" si="35"/>
        <v/>
      </c>
    </row>
    <row r="608" spans="7:10" x14ac:dyDescent="0.25">
      <c r="G608" s="60" t="str">
        <f t="shared" si="36"/>
        <v/>
      </c>
      <c r="H608" s="60" t="str">
        <f>IF(B608="","",'EXIST IP'!B608-anchor)</f>
        <v/>
      </c>
      <c r="I608" s="60" t="str">
        <f t="shared" si="37"/>
        <v/>
      </c>
      <c r="J608" s="61" t="str">
        <f t="shared" si="35"/>
        <v/>
      </c>
    </row>
    <row r="609" spans="7:10" x14ac:dyDescent="0.25">
      <c r="G609" s="60" t="str">
        <f t="shared" si="36"/>
        <v/>
      </c>
      <c r="H609" s="60" t="str">
        <f>IF(B609="","",'EXIST IP'!B609-anchor)</f>
        <v/>
      </c>
      <c r="I609" s="60" t="str">
        <f t="shared" si="37"/>
        <v/>
      </c>
      <c r="J609" s="61" t="str">
        <f t="shared" si="35"/>
        <v/>
      </c>
    </row>
    <row r="610" spans="7:10" x14ac:dyDescent="0.25">
      <c r="G610" s="60" t="str">
        <f t="shared" si="36"/>
        <v/>
      </c>
      <c r="H610" s="60" t="str">
        <f>IF(B610="","",'EXIST IP'!B610-anchor)</f>
        <v/>
      </c>
      <c r="I610" s="60" t="str">
        <f t="shared" si="37"/>
        <v/>
      </c>
      <c r="J610" s="61" t="str">
        <f t="shared" si="35"/>
        <v/>
      </c>
    </row>
    <row r="611" spans="7:10" x14ac:dyDescent="0.25">
      <c r="G611" s="60" t="str">
        <f t="shared" si="36"/>
        <v/>
      </c>
      <c r="H611" s="60" t="str">
        <f>IF(B611="","",'EXIST IP'!B611-anchor)</f>
        <v/>
      </c>
      <c r="I611" s="60" t="str">
        <f t="shared" si="37"/>
        <v/>
      </c>
      <c r="J611" s="61" t="str">
        <f t="shared" si="35"/>
        <v/>
      </c>
    </row>
    <row r="612" spans="7:10" x14ac:dyDescent="0.25">
      <c r="G612" s="60" t="str">
        <f t="shared" si="36"/>
        <v/>
      </c>
      <c r="H612" s="60" t="str">
        <f>IF(B612="","",'EXIST IP'!B612-anchor)</f>
        <v/>
      </c>
      <c r="I612" s="60" t="str">
        <f t="shared" si="37"/>
        <v/>
      </c>
      <c r="J612" s="61" t="str">
        <f t="shared" si="35"/>
        <v/>
      </c>
    </row>
    <row r="613" spans="7:10" x14ac:dyDescent="0.25">
      <c r="G613" s="60" t="str">
        <f t="shared" si="36"/>
        <v/>
      </c>
      <c r="H613" s="60" t="str">
        <f>IF(B613="","",'EXIST IP'!B613-anchor)</f>
        <v/>
      </c>
      <c r="I613" s="60" t="str">
        <f t="shared" si="37"/>
        <v/>
      </c>
      <c r="J613" s="61" t="str">
        <f t="shared" si="35"/>
        <v/>
      </c>
    </row>
    <row r="614" spans="7:10" x14ac:dyDescent="0.25">
      <c r="G614" s="60" t="str">
        <f t="shared" si="36"/>
        <v/>
      </c>
      <c r="H614" s="60" t="str">
        <f>IF(B614="","",'EXIST IP'!B614-anchor)</f>
        <v/>
      </c>
      <c r="I614" s="60" t="str">
        <f t="shared" si="37"/>
        <v/>
      </c>
      <c r="J614" s="61" t="str">
        <f t="shared" si="35"/>
        <v/>
      </c>
    </row>
    <row r="615" spans="7:10" x14ac:dyDescent="0.25">
      <c r="G615" s="60" t="str">
        <f t="shared" si="36"/>
        <v/>
      </c>
      <c r="H615" s="60" t="str">
        <f>IF(B615="","",'EXIST IP'!B615-anchor)</f>
        <v/>
      </c>
      <c r="I615" s="60" t="str">
        <f t="shared" si="37"/>
        <v/>
      </c>
      <c r="J615" s="61" t="str">
        <f t="shared" si="35"/>
        <v/>
      </c>
    </row>
    <row r="616" spans="7:10" x14ac:dyDescent="0.25">
      <c r="G616" s="60" t="str">
        <f t="shared" si="36"/>
        <v/>
      </c>
      <c r="H616" s="60" t="str">
        <f>IF(B616="","",'EXIST IP'!B616-anchor)</f>
        <v/>
      </c>
      <c r="I616" s="60" t="str">
        <f t="shared" si="37"/>
        <v/>
      </c>
      <c r="J616" s="61" t="str">
        <f t="shared" si="35"/>
        <v/>
      </c>
    </row>
    <row r="617" spans="7:10" x14ac:dyDescent="0.25">
      <c r="G617" s="60" t="str">
        <f t="shared" si="36"/>
        <v/>
      </c>
      <c r="H617" s="60" t="str">
        <f>IF(B617="","",'EXIST IP'!B617-anchor)</f>
        <v/>
      </c>
      <c r="I617" s="60" t="str">
        <f t="shared" si="37"/>
        <v/>
      </c>
      <c r="J617" s="61" t="str">
        <f t="shared" si="35"/>
        <v/>
      </c>
    </row>
    <row r="618" spans="7:10" x14ac:dyDescent="0.25">
      <c r="G618" s="60" t="str">
        <f t="shared" si="36"/>
        <v/>
      </c>
      <c r="H618" s="60" t="str">
        <f>IF(B618="","",'EXIST IP'!B618-anchor)</f>
        <v/>
      </c>
      <c r="I618" s="60" t="str">
        <f t="shared" si="37"/>
        <v/>
      </c>
      <c r="J618" s="61" t="str">
        <f t="shared" si="35"/>
        <v/>
      </c>
    </row>
    <row r="619" spans="7:10" x14ac:dyDescent="0.25">
      <c r="G619" s="60" t="str">
        <f t="shared" si="36"/>
        <v/>
      </c>
      <c r="H619" s="60" t="str">
        <f>IF(B619="","",'EXIST IP'!B619-anchor)</f>
        <v/>
      </c>
      <c r="I619" s="60" t="str">
        <f t="shared" si="37"/>
        <v/>
      </c>
      <c r="J619" s="61" t="str">
        <f t="shared" si="35"/>
        <v/>
      </c>
    </row>
    <row r="620" spans="7:10" x14ac:dyDescent="0.25">
      <c r="G620" s="60" t="str">
        <f t="shared" si="36"/>
        <v/>
      </c>
      <c r="H620" s="60" t="str">
        <f>IF(B620="","",'EXIST IP'!B620-anchor)</f>
        <v/>
      </c>
      <c r="I620" s="60" t="str">
        <f t="shared" si="37"/>
        <v/>
      </c>
      <c r="J620" s="61" t="str">
        <f t="shared" si="35"/>
        <v/>
      </c>
    </row>
    <row r="621" spans="7:10" x14ac:dyDescent="0.25">
      <c r="G621" s="60" t="str">
        <f t="shared" si="36"/>
        <v/>
      </c>
      <c r="H621" s="60" t="str">
        <f>IF(B621="","",'EXIST IP'!B621-anchor)</f>
        <v/>
      </c>
      <c r="I621" s="60" t="str">
        <f t="shared" si="37"/>
        <v/>
      </c>
      <c r="J621" s="61" t="str">
        <f t="shared" si="35"/>
        <v/>
      </c>
    </row>
    <row r="622" spans="7:10" x14ac:dyDescent="0.25">
      <c r="G622" s="60" t="str">
        <f t="shared" si="36"/>
        <v/>
      </c>
      <c r="H622" s="60" t="str">
        <f>IF(B622="","",'EXIST IP'!B622-anchor)</f>
        <v/>
      </c>
      <c r="I622" s="60" t="str">
        <f t="shared" si="37"/>
        <v/>
      </c>
      <c r="J622" s="61" t="str">
        <f t="shared" si="35"/>
        <v/>
      </c>
    </row>
    <row r="623" spans="7:10" x14ac:dyDescent="0.25">
      <c r="G623" s="60" t="str">
        <f t="shared" si="36"/>
        <v/>
      </c>
      <c r="H623" s="60" t="str">
        <f>IF(B623="","",'EXIST IP'!B623-anchor)</f>
        <v/>
      </c>
      <c r="I623" s="60" t="str">
        <f t="shared" si="37"/>
        <v/>
      </c>
      <c r="J623" s="61" t="str">
        <f t="shared" si="35"/>
        <v/>
      </c>
    </row>
    <row r="624" spans="7:10" x14ac:dyDescent="0.25">
      <c r="G624" s="60" t="str">
        <f t="shared" si="36"/>
        <v/>
      </c>
      <c r="H624" s="60" t="str">
        <f>IF(B624="","",'EXIST IP'!B624-anchor)</f>
        <v/>
      </c>
      <c r="I624" s="60" t="str">
        <f t="shared" si="37"/>
        <v/>
      </c>
      <c r="J624" s="61" t="str">
        <f t="shared" si="35"/>
        <v/>
      </c>
    </row>
    <row r="625" spans="7:10" x14ac:dyDescent="0.25">
      <c r="G625" s="60" t="str">
        <f t="shared" si="36"/>
        <v/>
      </c>
      <c r="H625" s="60" t="str">
        <f>IF(B625="","",'EXIST IP'!B625-anchor)</f>
        <v/>
      </c>
      <c r="I625" s="60" t="str">
        <f t="shared" si="37"/>
        <v/>
      </c>
      <c r="J625" s="61" t="str">
        <f t="shared" si="35"/>
        <v/>
      </c>
    </row>
    <row r="626" spans="7:10" x14ac:dyDescent="0.25">
      <c r="G626" s="60" t="str">
        <f t="shared" si="36"/>
        <v/>
      </c>
      <c r="H626" s="60" t="str">
        <f>IF(B626="","",'EXIST IP'!B626-anchor)</f>
        <v/>
      </c>
      <c r="I626" s="60" t="str">
        <f t="shared" si="37"/>
        <v/>
      </c>
      <c r="J626" s="61" t="str">
        <f t="shared" si="35"/>
        <v/>
      </c>
    </row>
    <row r="627" spans="7:10" x14ac:dyDescent="0.25">
      <c r="G627" s="60" t="str">
        <f t="shared" si="36"/>
        <v/>
      </c>
      <c r="H627" s="60" t="str">
        <f>IF(B627="","",'EXIST IP'!B627-anchor)</f>
        <v/>
      </c>
      <c r="I627" s="60" t="str">
        <f t="shared" si="37"/>
        <v/>
      </c>
      <c r="J627" s="61" t="str">
        <f t="shared" si="35"/>
        <v/>
      </c>
    </row>
    <row r="628" spans="7:10" x14ac:dyDescent="0.25">
      <c r="G628" s="60" t="str">
        <f t="shared" si="36"/>
        <v/>
      </c>
      <c r="H628" s="60" t="str">
        <f>IF(B628="","",'EXIST IP'!B628-anchor)</f>
        <v/>
      </c>
      <c r="I628" s="60" t="str">
        <f t="shared" si="37"/>
        <v/>
      </c>
      <c r="J628" s="61" t="str">
        <f t="shared" si="35"/>
        <v/>
      </c>
    </row>
    <row r="629" spans="7:10" x14ac:dyDescent="0.25">
      <c r="G629" s="60" t="str">
        <f t="shared" si="36"/>
        <v/>
      </c>
      <c r="H629" s="60" t="str">
        <f>IF(B629="","",'EXIST IP'!B629-anchor)</f>
        <v/>
      </c>
      <c r="I629" s="60" t="str">
        <f t="shared" si="37"/>
        <v/>
      </c>
      <c r="J629" s="61" t="str">
        <f t="shared" si="35"/>
        <v/>
      </c>
    </row>
    <row r="630" spans="7:10" x14ac:dyDescent="0.25">
      <c r="G630" s="60" t="str">
        <f t="shared" si="36"/>
        <v/>
      </c>
      <c r="H630" s="60" t="str">
        <f>IF(B630="","",'EXIST IP'!B630-anchor)</f>
        <v/>
      </c>
      <c r="I630" s="60" t="str">
        <f t="shared" si="37"/>
        <v/>
      </c>
      <c r="J630" s="61" t="str">
        <f t="shared" si="35"/>
        <v/>
      </c>
    </row>
    <row r="631" spans="7:10" x14ac:dyDescent="0.25">
      <c r="G631" s="60" t="str">
        <f t="shared" si="36"/>
        <v/>
      </c>
      <c r="H631" s="60" t="str">
        <f>IF(B631="","",'EXIST IP'!B631-anchor)</f>
        <v/>
      </c>
      <c r="I631" s="60" t="str">
        <f t="shared" si="37"/>
        <v/>
      </c>
      <c r="J631" s="61" t="str">
        <f t="shared" ref="J631:J657" si="38">IF(B631="","",ROUNDUP(IF(H631&gt;(2.5*5280),50,((H631/5290)*20)),0))</f>
        <v/>
      </c>
    </row>
    <row r="632" spans="7:10" x14ac:dyDescent="0.25">
      <c r="G632" s="60" t="str">
        <f t="shared" si="36"/>
        <v/>
      </c>
      <c r="H632" s="60" t="str">
        <f>IF(B632="","",'EXIST IP'!B632-anchor)</f>
        <v/>
      </c>
      <c r="I632" s="60" t="str">
        <f t="shared" si="37"/>
        <v/>
      </c>
      <c r="J632" s="61" t="str">
        <f t="shared" si="38"/>
        <v/>
      </c>
    </row>
    <row r="633" spans="7:10" x14ac:dyDescent="0.25">
      <c r="G633" s="60" t="str">
        <f t="shared" si="36"/>
        <v/>
      </c>
      <c r="H633" s="60" t="str">
        <f>IF(B633="","",'EXIST IP'!B633-anchor)</f>
        <v/>
      </c>
      <c r="I633" s="60" t="str">
        <f t="shared" si="37"/>
        <v/>
      </c>
      <c r="J633" s="61" t="str">
        <f t="shared" si="38"/>
        <v/>
      </c>
    </row>
    <row r="634" spans="7:10" x14ac:dyDescent="0.25">
      <c r="G634" s="60" t="str">
        <f t="shared" si="36"/>
        <v/>
      </c>
      <c r="H634" s="60" t="str">
        <f>IF(B634="","",'EXIST IP'!B634-anchor)</f>
        <v/>
      </c>
      <c r="I634" s="60" t="str">
        <f t="shared" si="37"/>
        <v/>
      </c>
      <c r="J634" s="61" t="str">
        <f t="shared" si="38"/>
        <v/>
      </c>
    </row>
    <row r="635" spans="7:10" x14ac:dyDescent="0.25">
      <c r="G635" s="60" t="str">
        <f t="shared" si="36"/>
        <v/>
      </c>
      <c r="H635" s="60" t="str">
        <f>IF(B635="","",'EXIST IP'!B635-anchor)</f>
        <v/>
      </c>
      <c r="I635" s="60" t="str">
        <f t="shared" si="37"/>
        <v/>
      </c>
      <c r="J635" s="61" t="str">
        <f t="shared" si="38"/>
        <v/>
      </c>
    </row>
    <row r="636" spans="7:10" x14ac:dyDescent="0.25">
      <c r="G636" s="60" t="str">
        <f t="shared" si="36"/>
        <v/>
      </c>
      <c r="H636" s="60" t="str">
        <f>IF(B636="","",'EXIST IP'!B636-anchor)</f>
        <v/>
      </c>
      <c r="I636" s="60" t="str">
        <f t="shared" si="37"/>
        <v/>
      </c>
      <c r="J636" s="61" t="str">
        <f t="shared" si="38"/>
        <v/>
      </c>
    </row>
    <row r="637" spans="7:10" x14ac:dyDescent="0.25">
      <c r="G637" s="60" t="str">
        <f t="shared" si="36"/>
        <v/>
      </c>
      <c r="H637" s="60" t="str">
        <f>IF(B637="","",'EXIST IP'!B637-anchor)</f>
        <v/>
      </c>
      <c r="I637" s="60" t="str">
        <f t="shared" si="37"/>
        <v/>
      </c>
      <c r="J637" s="61" t="str">
        <f t="shared" si="38"/>
        <v/>
      </c>
    </row>
    <row r="638" spans="7:10" x14ac:dyDescent="0.25">
      <c r="G638" s="60" t="str">
        <f t="shared" si="36"/>
        <v/>
      </c>
      <c r="H638" s="60" t="str">
        <f>IF(B638="","",'EXIST IP'!B638-anchor)</f>
        <v/>
      </c>
      <c r="I638" s="60" t="str">
        <f t="shared" si="37"/>
        <v/>
      </c>
      <c r="J638" s="61" t="str">
        <f t="shared" si="38"/>
        <v/>
      </c>
    </row>
    <row r="639" spans="7:10" x14ac:dyDescent="0.25">
      <c r="G639" s="60" t="str">
        <f t="shared" si="36"/>
        <v/>
      </c>
      <c r="H639" s="60" t="str">
        <f>IF(B639="","",'EXIST IP'!B639-anchor)</f>
        <v/>
      </c>
      <c r="I639" s="60" t="str">
        <f t="shared" si="37"/>
        <v/>
      </c>
      <c r="J639" s="61" t="str">
        <f t="shared" si="38"/>
        <v/>
      </c>
    </row>
    <row r="640" spans="7:10" x14ac:dyDescent="0.25">
      <c r="G640" s="60" t="str">
        <f t="shared" si="36"/>
        <v/>
      </c>
      <c r="H640" s="60" t="str">
        <f>IF(B640="","",'EXIST IP'!B640-anchor)</f>
        <v/>
      </c>
      <c r="I640" s="60" t="str">
        <f t="shared" si="37"/>
        <v/>
      </c>
      <c r="J640" s="61" t="str">
        <f t="shared" si="38"/>
        <v/>
      </c>
    </row>
    <row r="641" spans="7:10" x14ac:dyDescent="0.25">
      <c r="G641" s="60" t="str">
        <f t="shared" si="36"/>
        <v/>
      </c>
      <c r="H641" s="60" t="str">
        <f>IF(B641="","",'EXIST IP'!B641-anchor)</f>
        <v/>
      </c>
      <c r="I641" s="60" t="str">
        <f t="shared" si="37"/>
        <v/>
      </c>
      <c r="J641" s="61" t="str">
        <f t="shared" si="38"/>
        <v/>
      </c>
    </row>
    <row r="642" spans="7:10" x14ac:dyDescent="0.25">
      <c r="G642" s="60" t="str">
        <f t="shared" ref="G642:G657" si="39">IF(B642="","",B642-anchor)</f>
        <v/>
      </c>
      <c r="H642" s="60" t="str">
        <f>IF(B642="","",'EXIST IP'!B642-anchor)</f>
        <v/>
      </c>
      <c r="I642" s="60" t="str">
        <f t="shared" ref="I642:I657" si="40">IF(B642="","",ABS(G642-H642))</f>
        <v/>
      </c>
      <c r="J642" s="61" t="str">
        <f t="shared" si="38"/>
        <v/>
      </c>
    </row>
    <row r="643" spans="7:10" x14ac:dyDescent="0.25">
      <c r="G643" s="60" t="str">
        <f t="shared" si="39"/>
        <v/>
      </c>
      <c r="H643" s="60" t="str">
        <f>IF(B643="","",'EXIST IP'!B643-anchor)</f>
        <v/>
      </c>
      <c r="I643" s="60" t="str">
        <f t="shared" si="40"/>
        <v/>
      </c>
      <c r="J643" s="61" t="str">
        <f t="shared" si="38"/>
        <v/>
      </c>
    </row>
    <row r="644" spans="7:10" x14ac:dyDescent="0.25">
      <c r="G644" s="60" t="str">
        <f t="shared" si="39"/>
        <v/>
      </c>
      <c r="H644" s="60" t="str">
        <f>IF(B644="","",'EXIST IP'!B644-anchor)</f>
        <v/>
      </c>
      <c r="I644" s="60" t="str">
        <f t="shared" si="40"/>
        <v/>
      </c>
      <c r="J644" s="61" t="str">
        <f t="shared" si="38"/>
        <v/>
      </c>
    </row>
    <row r="645" spans="7:10" x14ac:dyDescent="0.25">
      <c r="G645" s="60" t="str">
        <f t="shared" si="39"/>
        <v/>
      </c>
      <c r="H645" s="60" t="str">
        <f>IF(B645="","",'EXIST IP'!B645-anchor)</f>
        <v/>
      </c>
      <c r="I645" s="60" t="str">
        <f t="shared" si="40"/>
        <v/>
      </c>
      <c r="J645" s="61" t="str">
        <f t="shared" si="38"/>
        <v/>
      </c>
    </row>
    <row r="646" spans="7:10" x14ac:dyDescent="0.25">
      <c r="G646" s="60" t="str">
        <f t="shared" si="39"/>
        <v/>
      </c>
      <c r="H646" s="60" t="str">
        <f>IF(B646="","",'EXIST IP'!B646-anchor)</f>
        <v/>
      </c>
      <c r="I646" s="60" t="str">
        <f t="shared" si="40"/>
        <v/>
      </c>
      <c r="J646" s="61" t="str">
        <f t="shared" si="38"/>
        <v/>
      </c>
    </row>
    <row r="647" spans="7:10" x14ac:dyDescent="0.25">
      <c r="G647" s="60" t="str">
        <f t="shared" si="39"/>
        <v/>
      </c>
      <c r="H647" s="60" t="str">
        <f>IF(B647="","",'EXIST IP'!B647-anchor)</f>
        <v/>
      </c>
      <c r="I647" s="60" t="str">
        <f t="shared" si="40"/>
        <v/>
      </c>
      <c r="J647" s="61" t="str">
        <f t="shared" si="38"/>
        <v/>
      </c>
    </row>
    <row r="648" spans="7:10" x14ac:dyDescent="0.25">
      <c r="G648" s="60" t="str">
        <f t="shared" si="39"/>
        <v/>
      </c>
      <c r="H648" s="60" t="str">
        <f>IF(B648="","",'EXIST IP'!B648-anchor)</f>
        <v/>
      </c>
      <c r="I648" s="60" t="str">
        <f t="shared" si="40"/>
        <v/>
      </c>
      <c r="J648" s="61" t="str">
        <f t="shared" si="38"/>
        <v/>
      </c>
    </row>
    <row r="649" spans="7:10" x14ac:dyDescent="0.25">
      <c r="G649" s="60" t="str">
        <f t="shared" si="39"/>
        <v/>
      </c>
      <c r="H649" s="60" t="str">
        <f>IF(B649="","",'EXIST IP'!B649-anchor)</f>
        <v/>
      </c>
      <c r="I649" s="60" t="str">
        <f t="shared" si="40"/>
        <v/>
      </c>
      <c r="J649" s="61" t="str">
        <f t="shared" si="38"/>
        <v/>
      </c>
    </row>
    <row r="650" spans="7:10" x14ac:dyDescent="0.25">
      <c r="G650" s="60" t="str">
        <f t="shared" si="39"/>
        <v/>
      </c>
      <c r="H650" s="60" t="str">
        <f>IF(B650="","",'EXIST IP'!B650-anchor)</f>
        <v/>
      </c>
      <c r="I650" s="60" t="str">
        <f t="shared" si="40"/>
        <v/>
      </c>
      <c r="J650" s="61" t="str">
        <f t="shared" si="38"/>
        <v/>
      </c>
    </row>
    <row r="651" spans="7:10" x14ac:dyDescent="0.25">
      <c r="G651" s="60" t="str">
        <f t="shared" si="39"/>
        <v/>
      </c>
      <c r="H651" s="60" t="str">
        <f>IF(B651="","",'EXIST IP'!B651-anchor)</f>
        <v/>
      </c>
      <c r="I651" s="60" t="str">
        <f t="shared" si="40"/>
        <v/>
      </c>
      <c r="J651" s="61" t="str">
        <f t="shared" si="38"/>
        <v/>
      </c>
    </row>
    <row r="652" spans="7:10" x14ac:dyDescent="0.25">
      <c r="G652" s="60" t="str">
        <f t="shared" si="39"/>
        <v/>
      </c>
      <c r="H652" s="60" t="str">
        <f>IF(B652="","",'EXIST IP'!B652-anchor)</f>
        <v/>
      </c>
      <c r="I652" s="60" t="str">
        <f t="shared" si="40"/>
        <v/>
      </c>
      <c r="J652" s="61" t="str">
        <f t="shared" si="38"/>
        <v/>
      </c>
    </row>
    <row r="653" spans="7:10" x14ac:dyDescent="0.25">
      <c r="G653" s="60" t="str">
        <f t="shared" si="39"/>
        <v/>
      </c>
      <c r="H653" s="60" t="str">
        <f>IF(B653="","",'EXIST IP'!B653-anchor)</f>
        <v/>
      </c>
      <c r="I653" s="60" t="str">
        <f t="shared" si="40"/>
        <v/>
      </c>
      <c r="J653" s="61" t="str">
        <f t="shared" si="38"/>
        <v/>
      </c>
    </row>
    <row r="654" spans="7:10" x14ac:dyDescent="0.25">
      <c r="G654" s="60" t="str">
        <f t="shared" si="39"/>
        <v/>
      </c>
      <c r="H654" s="60" t="str">
        <f>IF(B654="","",'EXIST IP'!B654-anchor)</f>
        <v/>
      </c>
      <c r="I654" s="60" t="str">
        <f t="shared" si="40"/>
        <v/>
      </c>
      <c r="J654" s="61" t="str">
        <f t="shared" si="38"/>
        <v/>
      </c>
    </row>
    <row r="655" spans="7:10" x14ac:dyDescent="0.25">
      <c r="G655" s="60" t="str">
        <f t="shared" si="39"/>
        <v/>
      </c>
      <c r="H655" s="60" t="str">
        <f>IF(B655="","",'EXIST IP'!B655-anchor)</f>
        <v/>
      </c>
      <c r="I655" s="60" t="str">
        <f t="shared" si="40"/>
        <v/>
      </c>
      <c r="J655" s="61" t="str">
        <f t="shared" si="38"/>
        <v/>
      </c>
    </row>
    <row r="656" spans="7:10" x14ac:dyDescent="0.25">
      <c r="G656" s="60" t="str">
        <f t="shared" si="39"/>
        <v/>
      </c>
      <c r="H656" s="60" t="str">
        <f>IF(B656="","",'EXIST IP'!B656-anchor)</f>
        <v/>
      </c>
      <c r="I656" s="60" t="str">
        <f t="shared" si="40"/>
        <v/>
      </c>
      <c r="J656" s="61" t="str">
        <f t="shared" si="38"/>
        <v/>
      </c>
    </row>
    <row r="657" spans="7:10" x14ac:dyDescent="0.25">
      <c r="G657" s="60" t="str">
        <f t="shared" si="39"/>
        <v/>
      </c>
      <c r="H657" s="60" t="str">
        <f>IF(B657="","",'EXIST IP'!B657-anchor)</f>
        <v/>
      </c>
      <c r="I657" s="60" t="str">
        <f t="shared" si="40"/>
        <v/>
      </c>
      <c r="J657" s="61" t="str">
        <f t="shared" si="38"/>
        <v/>
      </c>
    </row>
  </sheetData>
  <sheetProtection algorithmName="SHA-512" hashValue="12qphpZ7TgzuPNU1Ea/Za8kqA6NA5aak1rWyYxJdXoWotZyV1q+eMEkLfDJvZ8+5COeGUFwy0y9ouNgxzgC+bw==" saltValue="1vDq41dCmu21/X82t95rtA==" spinCount="100000" sheet="1" objects="1" scenarios="1"/>
  <conditionalFormatting sqref="K2:K501">
    <cfRule type="expression" dxfId="36" priority="1">
      <formula>$I2&gt;$J2</formula>
    </cfRule>
  </conditionalFormatting>
  <conditionalFormatting sqref="K1">
    <cfRule type="expression" dxfId="35" priority="2">
      <formula>COUNTBLANK(K2:K501)&lt;500</formula>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B7063-2ABD-40E9-BEED-D98E63131DA7}">
  <sheetPr codeName="Sheet7">
    <tabColor theme="7" tint="0.39997558519241921"/>
  </sheetPr>
  <dimension ref="A1:P501"/>
  <sheetViews>
    <sheetView workbookViewId="0">
      <selection activeCell="D38" sqref="D38"/>
    </sheetView>
  </sheetViews>
  <sheetFormatPr defaultRowHeight="15" x14ac:dyDescent="0.25"/>
  <cols>
    <col min="1" max="1" width="16.7109375" style="74" customWidth="1"/>
    <col min="2" max="2" width="17" style="74" customWidth="1"/>
    <col min="3" max="3" width="10.28515625" style="74" customWidth="1"/>
    <col min="4" max="4" width="11.42578125" style="74" customWidth="1"/>
    <col min="5" max="5" width="9.140625" style="56" customWidth="1"/>
    <col min="6" max="6" width="16.5703125" style="56" bestFit="1" customWidth="1"/>
    <col min="7" max="7" width="16.42578125" style="56" bestFit="1" customWidth="1"/>
    <col min="8" max="8" width="10.28515625" style="56" bestFit="1" customWidth="1"/>
    <col min="9" max="9" width="11.140625" style="56" bestFit="1" customWidth="1"/>
    <col min="10" max="10" width="2.5703125" style="56" customWidth="1"/>
    <col min="11" max="11" width="14" style="56" customWidth="1"/>
    <col min="12" max="12" width="16.42578125" style="56" bestFit="1" customWidth="1"/>
    <col min="13" max="13" width="12.5703125" style="56" bestFit="1" customWidth="1"/>
    <col min="14" max="14" width="15.7109375" style="56" customWidth="1"/>
    <col min="15" max="15" width="27.85546875" style="56" customWidth="1"/>
    <col min="16" max="16" width="11.7109375" style="56" customWidth="1"/>
    <col min="17" max="16384" width="9.140625" style="56"/>
  </cols>
  <sheetData>
    <row r="1" spans="1:16" s="67" customFormat="1" ht="72" customHeight="1" x14ac:dyDescent="0.25">
      <c r="A1" s="104"/>
      <c r="B1" s="104"/>
      <c r="C1" s="104"/>
      <c r="D1" s="104"/>
      <c r="F1" s="92" t="s">
        <v>1834</v>
      </c>
      <c r="G1" s="92" t="s">
        <v>1835</v>
      </c>
      <c r="H1" s="92" t="s">
        <v>1836</v>
      </c>
      <c r="I1" s="92" t="s">
        <v>1837</v>
      </c>
      <c r="K1" s="92" t="s">
        <v>1834</v>
      </c>
      <c r="L1" s="92" t="s">
        <v>1835</v>
      </c>
      <c r="M1" s="92" t="s">
        <v>1836</v>
      </c>
      <c r="N1" s="92" t="s">
        <v>1837</v>
      </c>
    </row>
    <row r="2" spans="1:16" x14ac:dyDescent="0.25">
      <c r="A2" s="105"/>
      <c r="B2" s="105"/>
      <c r="C2" s="105"/>
      <c r="D2" s="105"/>
      <c r="F2" s="81" t="str">
        <f>IF(A2-'EXIST IP'!A2=0,"",A2-'EXIST IP'!A2)</f>
        <v/>
      </c>
      <c r="G2" s="81" t="str">
        <f>IF(B2-'EXIST IP'!B2=0,"",B2-'EXIST IP'!B2)</f>
        <v/>
      </c>
      <c r="H2" s="81" t="str">
        <f>IF(C2-'EXIST IP'!C2=0,"",C2-'EXIST IP'!C2)</f>
        <v/>
      </c>
      <c r="I2" s="81" t="str">
        <f>IF(D2-'EXIST IP'!D2=0,"",D2-'EXIST IP'!D2)</f>
        <v/>
      </c>
      <c r="K2" s="81" t="str">
        <f>IF(COUNTBLANK(F2:F501)=500,"All Match",500-COUNTBLANK(F2:F501)&amp;" mis-match")</f>
        <v>All Match</v>
      </c>
      <c r="L2" s="81" t="str">
        <f>IF(COUNTBLANK(G2:G501)=500,"All Match",500-COUNTBLANK(G2:G501)&amp;" mis-match")</f>
        <v>All Match</v>
      </c>
      <c r="M2" s="81" t="str">
        <f>IF(COUNTBLANK(H2:H501)=500,"All Match",500-COUNTBLANK(H2:H501)&amp;" mis-match")</f>
        <v>All Match</v>
      </c>
      <c r="N2" s="81" t="str">
        <f>IF(COUNTBLANK(I2:I501)=500,"All Match",500-COUNTBLANK(I2:I501)&amp;" mis-match")</f>
        <v>All Match</v>
      </c>
    </row>
    <row r="3" spans="1:16" x14ac:dyDescent="0.25">
      <c r="A3" s="105"/>
      <c r="B3" s="105"/>
      <c r="C3" s="105"/>
      <c r="D3" s="105"/>
      <c r="F3" s="81" t="str">
        <f>IF(A3-'EXIST IP'!A3=0,"",A3-'EXIST IP'!A3)</f>
        <v/>
      </c>
      <c r="G3" s="81" t="str">
        <f>IF(B3-'EXIST IP'!B3=0,"",B3-'EXIST IP'!B3)</f>
        <v/>
      </c>
      <c r="H3" s="81" t="str">
        <f>IF(C3-'EXIST IP'!C3=0,"",C3-'EXIST IP'!C3)</f>
        <v/>
      </c>
      <c r="I3" s="81" t="str">
        <f>IF(D3-'EXIST IP'!D3=0,"",D3-'EXIST IP'!D3)</f>
        <v/>
      </c>
    </row>
    <row r="4" spans="1:16" x14ac:dyDescent="0.25">
      <c r="A4" s="105"/>
      <c r="B4" s="105"/>
      <c r="C4" s="105"/>
      <c r="D4" s="105"/>
      <c r="F4" s="81" t="str">
        <f>IF(A4-'EXIST IP'!A4=0,"",A4-'EXIST IP'!A4)</f>
        <v/>
      </c>
      <c r="G4" s="81" t="str">
        <f>IF(B4-'EXIST IP'!B4=0,"",B4-'EXIST IP'!B4)</f>
        <v/>
      </c>
      <c r="H4" s="81" t="str">
        <f>IF(C4-'EXIST IP'!C4=0,"",C4-'EXIST IP'!C4)</f>
        <v/>
      </c>
      <c r="I4" s="81" t="str">
        <f>IF(D4-'EXIST IP'!D4=0,"",D4-'EXIST IP'!D4)</f>
        <v/>
      </c>
      <c r="L4" s="114"/>
    </row>
    <row r="5" spans="1:16" x14ac:dyDescent="0.25">
      <c r="A5" s="105"/>
      <c r="B5" s="105"/>
      <c r="C5" s="105"/>
      <c r="D5" s="105"/>
      <c r="F5" s="81" t="str">
        <f>IF(A5-'EXIST IP'!A5=0,"",A5-'EXIST IP'!A5)</f>
        <v/>
      </c>
      <c r="G5" s="81" t="str">
        <f>IF(B5-'EXIST IP'!B5=0,"",B5-'EXIST IP'!B5)</f>
        <v/>
      </c>
      <c r="H5" s="81" t="str">
        <f>IF(C5-'EXIST IP'!C5=0,"",C5-'EXIST IP'!C5)</f>
        <v/>
      </c>
      <c r="I5" s="81" t="str">
        <f>IF(D5-'EXIST IP'!D5=0,"",D5-'EXIST IP'!D5)</f>
        <v/>
      </c>
      <c r="L5" s="134"/>
      <c r="M5" s="135"/>
      <c r="N5" s="135"/>
      <c r="O5" s="135"/>
      <c r="P5" s="135"/>
    </row>
    <row r="6" spans="1:16" x14ac:dyDescent="0.25">
      <c r="A6" s="105"/>
      <c r="B6" s="105"/>
      <c r="C6" s="105"/>
      <c r="D6" s="105"/>
      <c r="F6" s="81" t="str">
        <f>IF(A6-'EXIST IP'!A6=0,"",A6-'EXIST IP'!A6)</f>
        <v/>
      </c>
      <c r="G6" s="81" t="str">
        <f>IF(B6-'EXIST IP'!B6=0,"",B6-'EXIST IP'!B6)</f>
        <v/>
      </c>
      <c r="H6" s="81" t="str">
        <f>IF(C6-'EXIST IP'!C6=0,"",C6-'EXIST IP'!C6)</f>
        <v/>
      </c>
      <c r="I6" s="81" t="str">
        <f>IF(D6-'EXIST IP'!D6=0,"",D6-'EXIST IP'!D6)</f>
        <v/>
      </c>
      <c r="L6" s="135"/>
      <c r="M6" s="135"/>
      <c r="N6" s="135"/>
      <c r="O6" s="135"/>
      <c r="P6" s="135"/>
    </row>
    <row r="7" spans="1:16" x14ac:dyDescent="0.25">
      <c r="A7" s="105"/>
      <c r="B7" s="105"/>
      <c r="C7" s="105"/>
      <c r="D7" s="105"/>
      <c r="F7" s="81" t="str">
        <f>IF(A7-'EXIST IP'!A7=0,"",A7-'EXIST IP'!A7)</f>
        <v/>
      </c>
      <c r="G7" s="81" t="str">
        <f>IF(B7-'EXIST IP'!B7=0,"",B7-'EXIST IP'!B7)</f>
        <v/>
      </c>
      <c r="H7" s="81" t="str">
        <f>IF(C7-'EXIST IP'!C7=0,"",C7-'EXIST IP'!C7)</f>
        <v/>
      </c>
      <c r="I7" s="81" t="str">
        <f>IF(D7-'EXIST IP'!D7=0,"",D7-'EXIST IP'!D7)</f>
        <v/>
      </c>
      <c r="L7" s="135"/>
      <c r="M7" s="135"/>
      <c r="N7" s="135"/>
      <c r="O7" s="135"/>
      <c r="P7" s="135"/>
    </row>
    <row r="8" spans="1:16" x14ac:dyDescent="0.25">
      <c r="A8" s="105"/>
      <c r="B8" s="105"/>
      <c r="C8" s="105"/>
      <c r="D8" s="105"/>
      <c r="F8" s="81" t="str">
        <f>IF(A8-'EXIST IP'!A8=0,"",A8-'EXIST IP'!A8)</f>
        <v/>
      </c>
      <c r="G8" s="81" t="str">
        <f>IF(B8-'EXIST IP'!B8=0,"",B8-'EXIST IP'!B8)</f>
        <v/>
      </c>
      <c r="H8" s="81" t="str">
        <f>IF(C8-'EXIST IP'!C8=0,"",C8-'EXIST IP'!C8)</f>
        <v/>
      </c>
      <c r="I8" s="81" t="str">
        <f>IF(D8-'EXIST IP'!D8=0,"",D8-'EXIST IP'!D8)</f>
        <v/>
      </c>
      <c r="L8" s="135"/>
      <c r="M8" s="135"/>
      <c r="N8" s="135"/>
      <c r="O8" s="135"/>
      <c r="P8" s="135"/>
    </row>
    <row r="9" spans="1:16" x14ac:dyDescent="0.25">
      <c r="A9" s="105"/>
      <c r="B9" s="105"/>
      <c r="C9" s="105"/>
      <c r="D9" s="105"/>
      <c r="F9" s="81" t="str">
        <f>IF(A9-'EXIST IP'!A9=0,"",A9-'EXIST IP'!A9)</f>
        <v/>
      </c>
      <c r="G9" s="81" t="str">
        <f>IF(B9-'EXIST IP'!B9=0,"",B9-'EXIST IP'!B9)</f>
        <v/>
      </c>
      <c r="H9" s="81" t="str">
        <f>IF(C9-'EXIST IP'!C9=0,"",C9-'EXIST IP'!C9)</f>
        <v/>
      </c>
      <c r="I9" s="81" t="str">
        <f>IF(D9-'EXIST IP'!D9=0,"",D9-'EXIST IP'!D9)</f>
        <v/>
      </c>
      <c r="L9" s="135"/>
      <c r="M9" s="135"/>
      <c r="N9" s="135"/>
      <c r="O9" s="135"/>
      <c r="P9" s="135"/>
    </row>
    <row r="10" spans="1:16" x14ac:dyDescent="0.25">
      <c r="A10" s="105"/>
      <c r="B10" s="105"/>
      <c r="C10" s="105"/>
      <c r="D10" s="105"/>
      <c r="F10" s="81" t="str">
        <f>IF(A10-'EXIST IP'!A10=0,"",A10-'EXIST IP'!A10)</f>
        <v/>
      </c>
      <c r="G10" s="81" t="str">
        <f>IF(B10-'EXIST IP'!B10=0,"",B10-'EXIST IP'!B10)</f>
        <v/>
      </c>
      <c r="H10" s="81" t="str">
        <f>IF(C10-'EXIST IP'!C10=0,"",C10-'EXIST IP'!C10)</f>
        <v/>
      </c>
      <c r="I10" s="81" t="str">
        <f>IF(D10-'EXIST IP'!D10=0,"",D10-'EXIST IP'!D10)</f>
        <v/>
      </c>
      <c r="L10" s="135"/>
      <c r="M10" s="135"/>
      <c r="N10" s="135"/>
      <c r="O10" s="135"/>
      <c r="P10" s="135"/>
    </row>
    <row r="11" spans="1:16" x14ac:dyDescent="0.25">
      <c r="A11" s="105"/>
      <c r="B11" s="105"/>
      <c r="C11" s="105"/>
      <c r="D11" s="105"/>
      <c r="F11" s="81" t="str">
        <f>IF(A11-'EXIST IP'!A11=0,"",A11-'EXIST IP'!A11)</f>
        <v/>
      </c>
      <c r="G11" s="81" t="str">
        <f>IF(B11-'EXIST IP'!B11=0,"",B11-'EXIST IP'!B11)</f>
        <v/>
      </c>
      <c r="H11" s="81" t="str">
        <f>IF(C11-'EXIST IP'!C11=0,"",C11-'EXIST IP'!C11)</f>
        <v/>
      </c>
      <c r="I11" s="81" t="str">
        <f>IF(D11-'EXIST IP'!D11=0,"",D11-'EXIST IP'!D11)</f>
        <v/>
      </c>
      <c r="L11" s="135"/>
      <c r="M11" s="135"/>
      <c r="N11" s="135"/>
      <c r="O11" s="135"/>
      <c r="P11" s="135"/>
    </row>
    <row r="12" spans="1:16" x14ac:dyDescent="0.25">
      <c r="A12" s="105"/>
      <c r="B12" s="105"/>
      <c r="C12" s="105"/>
      <c r="D12" s="105"/>
      <c r="F12" s="81" t="str">
        <f>IF(A12-'EXIST IP'!A12=0,"",A12-'EXIST IP'!A12)</f>
        <v/>
      </c>
      <c r="G12" s="81" t="str">
        <f>IF(B12-'EXIST IP'!B12=0,"",B12-'EXIST IP'!B12)</f>
        <v/>
      </c>
      <c r="H12" s="81" t="str">
        <f>IF(C12-'EXIST IP'!C12=0,"",C12-'EXIST IP'!C12)</f>
        <v/>
      </c>
      <c r="I12" s="81" t="str">
        <f>IF(D12-'EXIST IP'!D12=0,"",D12-'EXIST IP'!D12)</f>
        <v/>
      </c>
      <c r="L12" s="135"/>
      <c r="M12" s="135"/>
      <c r="N12" s="135"/>
      <c r="O12" s="135"/>
      <c r="P12" s="135"/>
    </row>
    <row r="13" spans="1:16" x14ac:dyDescent="0.25">
      <c r="A13" s="105"/>
      <c r="B13" s="105"/>
      <c r="C13" s="105"/>
      <c r="D13" s="105"/>
      <c r="F13" s="81" t="str">
        <f>IF(A13-'EXIST IP'!A13=0,"",A13-'EXIST IP'!A13)</f>
        <v/>
      </c>
      <c r="G13" s="81" t="str">
        <f>IF(B13-'EXIST IP'!B13=0,"",B13-'EXIST IP'!B13)</f>
        <v/>
      </c>
      <c r="H13" s="81" t="str">
        <f>IF(C13-'EXIST IP'!C13=0,"",C13-'EXIST IP'!C13)</f>
        <v/>
      </c>
      <c r="I13" s="81" t="str">
        <f>IF(D13-'EXIST IP'!D13=0,"",D13-'EXIST IP'!D13)</f>
        <v/>
      </c>
      <c r="L13" s="135"/>
      <c r="M13" s="135"/>
      <c r="N13" s="135"/>
      <c r="O13" s="135"/>
      <c r="P13" s="135"/>
    </row>
    <row r="14" spans="1:16" x14ac:dyDescent="0.25">
      <c r="A14" s="105"/>
      <c r="B14" s="105"/>
      <c r="C14" s="105"/>
      <c r="D14" s="105"/>
      <c r="F14" s="81" t="str">
        <f>IF(A14-'EXIST IP'!A14=0,"",A14-'EXIST IP'!A14)</f>
        <v/>
      </c>
      <c r="G14" s="81" t="str">
        <f>IF(B14-'EXIST IP'!B14=0,"",B14-'EXIST IP'!B14)</f>
        <v/>
      </c>
      <c r="H14" s="81" t="str">
        <f>IF(C14-'EXIST IP'!C14=0,"",C14-'EXIST IP'!C14)</f>
        <v/>
      </c>
      <c r="I14" s="81" t="str">
        <f>IF(D14-'EXIST IP'!D14=0,"",D14-'EXIST IP'!D14)</f>
        <v/>
      </c>
      <c r="L14" s="135"/>
      <c r="M14" s="135"/>
      <c r="N14" s="135"/>
      <c r="O14" s="135"/>
      <c r="P14" s="135"/>
    </row>
    <row r="15" spans="1:16" x14ac:dyDescent="0.25">
      <c r="A15" s="105"/>
      <c r="B15" s="105"/>
      <c r="C15" s="105"/>
      <c r="D15" s="105"/>
      <c r="F15" s="81" t="str">
        <f>IF(A15-'EXIST IP'!A15=0,"",A15-'EXIST IP'!A15)</f>
        <v/>
      </c>
      <c r="G15" s="81" t="str">
        <f>IF(B15-'EXIST IP'!B15=0,"",B15-'EXIST IP'!B15)</f>
        <v/>
      </c>
      <c r="H15" s="81" t="str">
        <f>IF(C15-'EXIST IP'!C15=0,"",C15-'EXIST IP'!C15)</f>
        <v/>
      </c>
      <c r="I15" s="81" t="str">
        <f>IF(D15-'EXIST IP'!D15=0,"",D15-'EXIST IP'!D15)</f>
        <v/>
      </c>
      <c r="L15" s="135"/>
      <c r="M15" s="135"/>
      <c r="N15" s="135"/>
      <c r="O15" s="135"/>
      <c r="P15" s="135"/>
    </row>
    <row r="16" spans="1:16" x14ac:dyDescent="0.25">
      <c r="A16" s="105"/>
      <c r="B16" s="105"/>
      <c r="C16" s="105"/>
      <c r="D16" s="105"/>
      <c r="F16" s="81" t="str">
        <f>IF(A16-'EXIST IP'!A16=0,"",A16-'EXIST IP'!A16)</f>
        <v/>
      </c>
      <c r="G16" s="81" t="str">
        <f>IF(B16-'EXIST IP'!B16=0,"",B16-'EXIST IP'!B16)</f>
        <v/>
      </c>
      <c r="H16" s="81" t="str">
        <f>IF(C16-'EXIST IP'!C16=0,"",C16-'EXIST IP'!C16)</f>
        <v/>
      </c>
      <c r="I16" s="81" t="str">
        <f>IF(D16-'EXIST IP'!D16=0,"",D16-'EXIST IP'!D16)</f>
        <v/>
      </c>
      <c r="L16" s="135"/>
      <c r="M16" s="135"/>
      <c r="N16" s="135"/>
      <c r="O16" s="135"/>
      <c r="P16" s="135"/>
    </row>
    <row r="17" spans="1:16" x14ac:dyDescent="0.25">
      <c r="A17" s="105"/>
      <c r="B17" s="105"/>
      <c r="C17" s="105"/>
      <c r="D17" s="105"/>
      <c r="F17" s="81" t="str">
        <f>IF(A17-'EXIST IP'!A17=0,"",A17-'EXIST IP'!A17)</f>
        <v/>
      </c>
      <c r="G17" s="81" t="str">
        <f>IF(B17-'EXIST IP'!B17=0,"",B17-'EXIST IP'!B17)</f>
        <v/>
      </c>
      <c r="H17" s="81" t="str">
        <f>IF(C17-'EXIST IP'!C17=0,"",C17-'EXIST IP'!C17)</f>
        <v/>
      </c>
      <c r="I17" s="81" t="str">
        <f>IF(D17-'EXIST IP'!D17=0,"",D17-'EXIST IP'!D17)</f>
        <v/>
      </c>
      <c r="L17" s="135"/>
      <c r="M17" s="135"/>
      <c r="N17" s="135"/>
      <c r="O17" s="135"/>
      <c r="P17" s="135"/>
    </row>
    <row r="18" spans="1:16" x14ac:dyDescent="0.25">
      <c r="A18" s="105"/>
      <c r="B18" s="105"/>
      <c r="C18" s="105"/>
      <c r="D18" s="105"/>
      <c r="F18" s="81" t="str">
        <f>IF(A18-'EXIST IP'!A18=0,"",A18-'EXIST IP'!A18)</f>
        <v/>
      </c>
      <c r="G18" s="81" t="str">
        <f>IF(B18-'EXIST IP'!B18=0,"",B18-'EXIST IP'!B18)</f>
        <v/>
      </c>
      <c r="H18" s="81" t="str">
        <f>IF(C18-'EXIST IP'!C18=0,"",C18-'EXIST IP'!C18)</f>
        <v/>
      </c>
      <c r="I18" s="81" t="str">
        <f>IF(D18-'EXIST IP'!D18=0,"",D18-'EXIST IP'!D18)</f>
        <v/>
      </c>
      <c r="L18" s="135"/>
      <c r="M18" s="135"/>
      <c r="N18" s="135"/>
      <c r="O18" s="135"/>
      <c r="P18" s="135"/>
    </row>
    <row r="19" spans="1:16" x14ac:dyDescent="0.25">
      <c r="A19" s="105"/>
      <c r="B19" s="105"/>
      <c r="C19" s="105"/>
      <c r="D19" s="105"/>
      <c r="F19" s="81" t="str">
        <f>IF(A19-'EXIST IP'!A19=0,"",A19-'EXIST IP'!A19)</f>
        <v/>
      </c>
      <c r="G19" s="81" t="str">
        <f>IF(B19-'EXIST IP'!B19=0,"",B19-'EXIST IP'!B19)</f>
        <v/>
      </c>
      <c r="H19" s="81" t="str">
        <f>IF(C19-'EXIST IP'!C19=0,"",C19-'EXIST IP'!C19)</f>
        <v/>
      </c>
      <c r="I19" s="81" t="str">
        <f>IF(D19-'EXIST IP'!D19=0,"",D19-'EXIST IP'!D19)</f>
        <v/>
      </c>
      <c r="L19" s="135"/>
      <c r="M19" s="135"/>
      <c r="N19" s="135"/>
      <c r="O19" s="135"/>
      <c r="P19" s="135"/>
    </row>
    <row r="20" spans="1:16" x14ac:dyDescent="0.25">
      <c r="A20" s="105"/>
      <c r="B20" s="105"/>
      <c r="C20" s="105"/>
      <c r="D20" s="105"/>
      <c r="F20" s="81" t="str">
        <f>IF(A20-'EXIST IP'!A20=0,"",A20-'EXIST IP'!A20)</f>
        <v/>
      </c>
      <c r="G20" s="81" t="str">
        <f>IF(B20-'EXIST IP'!B20=0,"",B20-'EXIST IP'!B20)</f>
        <v/>
      </c>
      <c r="H20" s="81" t="str">
        <f>IF(C20-'EXIST IP'!C20=0,"",C20-'EXIST IP'!C20)</f>
        <v/>
      </c>
      <c r="I20" s="81" t="str">
        <f>IF(D20-'EXIST IP'!D20=0,"",D20-'EXIST IP'!D20)</f>
        <v/>
      </c>
      <c r="L20" s="135"/>
      <c r="M20" s="135"/>
      <c r="N20" s="135"/>
      <c r="O20" s="135"/>
      <c r="P20" s="135"/>
    </row>
    <row r="21" spans="1:16" x14ac:dyDescent="0.25">
      <c r="A21" s="105"/>
      <c r="B21" s="105"/>
      <c r="C21" s="105"/>
      <c r="D21" s="105"/>
      <c r="F21" s="81" t="str">
        <f>IF(A21-'EXIST IP'!A21=0,"",A21-'EXIST IP'!A21)</f>
        <v/>
      </c>
      <c r="G21" s="81" t="str">
        <f>IF(B21-'EXIST IP'!B21=0,"",B21-'EXIST IP'!B21)</f>
        <v/>
      </c>
      <c r="H21" s="81" t="str">
        <f>IF(C21-'EXIST IP'!C21=0,"",C21-'EXIST IP'!C21)</f>
        <v/>
      </c>
      <c r="I21" s="81" t="str">
        <f>IF(D21-'EXIST IP'!D21=0,"",D21-'EXIST IP'!D21)</f>
        <v/>
      </c>
      <c r="L21" s="135"/>
      <c r="M21" s="135"/>
      <c r="N21" s="135"/>
      <c r="O21" s="135"/>
      <c r="P21" s="135"/>
    </row>
    <row r="22" spans="1:16" x14ac:dyDescent="0.25">
      <c r="A22" s="105"/>
      <c r="B22" s="105"/>
      <c r="C22" s="105"/>
      <c r="D22" s="105"/>
      <c r="F22" s="81" t="str">
        <f>IF(A22-'EXIST IP'!A22=0,"",A22-'EXIST IP'!A22)</f>
        <v/>
      </c>
      <c r="G22" s="81" t="str">
        <f>IF(B22-'EXIST IP'!B22=0,"",B22-'EXIST IP'!B22)</f>
        <v/>
      </c>
      <c r="H22" s="81" t="str">
        <f>IF(C22-'EXIST IP'!C22=0,"",C22-'EXIST IP'!C22)</f>
        <v/>
      </c>
      <c r="I22" s="81" t="str">
        <f>IF(D22-'EXIST IP'!D22=0,"",D22-'EXIST IP'!D22)</f>
        <v/>
      </c>
      <c r="L22" s="135"/>
      <c r="M22" s="135"/>
      <c r="N22" s="135"/>
      <c r="O22" s="135"/>
      <c r="P22" s="135"/>
    </row>
    <row r="23" spans="1:16" x14ac:dyDescent="0.25">
      <c r="A23" s="105"/>
      <c r="B23" s="105"/>
      <c r="C23" s="105"/>
      <c r="D23" s="105"/>
      <c r="F23" s="81" t="str">
        <f>IF(A23-'EXIST IP'!A23=0,"",A23-'EXIST IP'!A23)</f>
        <v/>
      </c>
      <c r="G23" s="81" t="str">
        <f>IF(B23-'EXIST IP'!B23=0,"",B23-'EXIST IP'!B23)</f>
        <v/>
      </c>
      <c r="H23" s="81" t="str">
        <f>IF(C23-'EXIST IP'!C23=0,"",C23-'EXIST IP'!C23)</f>
        <v/>
      </c>
      <c r="I23" s="81" t="str">
        <f>IF(D23-'EXIST IP'!D23=0,"",D23-'EXIST IP'!D23)</f>
        <v/>
      </c>
      <c r="L23" s="135"/>
      <c r="M23" s="135"/>
      <c r="N23" s="135"/>
      <c r="O23" s="135"/>
      <c r="P23" s="135"/>
    </row>
    <row r="24" spans="1:16" x14ac:dyDescent="0.25">
      <c r="A24" s="105"/>
      <c r="B24" s="105"/>
      <c r="C24" s="105"/>
      <c r="D24" s="105"/>
      <c r="F24" s="81" t="str">
        <f>IF(A24-'EXIST IP'!A24=0,"",A24-'EXIST IP'!A24)</f>
        <v/>
      </c>
      <c r="G24" s="81" t="str">
        <f>IF(B24-'EXIST IP'!B24=0,"",B24-'EXIST IP'!B24)</f>
        <v/>
      </c>
      <c r="H24" s="81" t="str">
        <f>IF(C24-'EXIST IP'!C24=0,"",C24-'EXIST IP'!C24)</f>
        <v/>
      </c>
      <c r="I24" s="81" t="str">
        <f>IF(D24-'EXIST IP'!D24=0,"",D24-'EXIST IP'!D24)</f>
        <v/>
      </c>
      <c r="L24" s="135"/>
      <c r="M24" s="135"/>
      <c r="N24" s="135"/>
      <c r="O24" s="135"/>
      <c r="P24" s="135"/>
    </row>
    <row r="25" spans="1:16" x14ac:dyDescent="0.25">
      <c r="A25" s="105"/>
      <c r="B25" s="105"/>
      <c r="C25" s="105"/>
      <c r="D25" s="105"/>
      <c r="F25" s="81" t="str">
        <f>IF(A25-'EXIST IP'!A25=0,"",A25-'EXIST IP'!A25)</f>
        <v/>
      </c>
      <c r="G25" s="81" t="str">
        <f>IF(B25-'EXIST IP'!B25=0,"",B25-'EXIST IP'!B25)</f>
        <v/>
      </c>
      <c r="H25" s="81" t="str">
        <f>IF(C25-'EXIST IP'!C25=0,"",C25-'EXIST IP'!C25)</f>
        <v/>
      </c>
      <c r="I25" s="81" t="str">
        <f>IF(D25-'EXIST IP'!D25=0,"",D25-'EXIST IP'!D25)</f>
        <v/>
      </c>
      <c r="L25" s="135"/>
      <c r="M25" s="135"/>
      <c r="N25" s="135"/>
      <c r="O25" s="135"/>
      <c r="P25" s="135"/>
    </row>
    <row r="26" spans="1:16" x14ac:dyDescent="0.25">
      <c r="A26" s="105"/>
      <c r="B26" s="105"/>
      <c r="C26" s="105"/>
      <c r="D26" s="105"/>
      <c r="F26" s="81" t="str">
        <f>IF(A26-'EXIST IP'!A26=0,"",A26-'EXIST IP'!A26)</f>
        <v/>
      </c>
      <c r="G26" s="81" t="str">
        <f>IF(B26-'EXIST IP'!B26=0,"",B26-'EXIST IP'!B26)</f>
        <v/>
      </c>
      <c r="H26" s="81" t="str">
        <f>IF(C26-'EXIST IP'!C26=0,"",C26-'EXIST IP'!C26)</f>
        <v/>
      </c>
      <c r="I26" s="81" t="str">
        <f>IF(D26-'EXIST IP'!D26=0,"",D26-'EXIST IP'!D26)</f>
        <v/>
      </c>
      <c r="L26" s="135"/>
      <c r="M26" s="135"/>
      <c r="N26" s="135"/>
      <c r="O26" s="135"/>
      <c r="P26" s="135"/>
    </row>
    <row r="27" spans="1:16" x14ac:dyDescent="0.25">
      <c r="A27" s="105"/>
      <c r="B27" s="105"/>
      <c r="C27" s="105"/>
      <c r="D27" s="105"/>
      <c r="F27" s="81" t="str">
        <f>IF(A27-'EXIST IP'!A27=0,"",A27-'EXIST IP'!A27)</f>
        <v/>
      </c>
      <c r="G27" s="81" t="str">
        <f>IF(B27-'EXIST IP'!B27=0,"",B27-'EXIST IP'!B27)</f>
        <v/>
      </c>
      <c r="H27" s="81" t="str">
        <f>IF(C27-'EXIST IP'!C27=0,"",C27-'EXIST IP'!C27)</f>
        <v/>
      </c>
      <c r="I27" s="81" t="str">
        <f>IF(D27-'EXIST IP'!D27=0,"",D27-'EXIST IP'!D27)</f>
        <v/>
      </c>
      <c r="L27" s="135"/>
      <c r="M27" s="135"/>
      <c r="N27" s="135"/>
      <c r="O27" s="135"/>
      <c r="P27" s="135"/>
    </row>
    <row r="28" spans="1:16" x14ac:dyDescent="0.25">
      <c r="A28" s="105"/>
      <c r="B28" s="105"/>
      <c r="C28" s="105"/>
      <c r="D28" s="105"/>
      <c r="F28" s="81" t="str">
        <f>IF(A28-'EXIST IP'!A28=0,"",A28-'EXIST IP'!A28)</f>
        <v/>
      </c>
      <c r="G28" s="81" t="str">
        <f>IF(B28-'EXIST IP'!B28=0,"",B28-'EXIST IP'!B28)</f>
        <v/>
      </c>
      <c r="H28" s="81" t="str">
        <f>IF(C28-'EXIST IP'!C28=0,"",C28-'EXIST IP'!C28)</f>
        <v/>
      </c>
      <c r="I28" s="81" t="str">
        <f>IF(D28-'EXIST IP'!D28=0,"",D28-'EXIST IP'!D28)</f>
        <v/>
      </c>
      <c r="L28" s="135"/>
      <c r="M28" s="135"/>
      <c r="N28" s="135"/>
      <c r="O28" s="135"/>
      <c r="P28" s="135"/>
    </row>
    <row r="29" spans="1:16" x14ac:dyDescent="0.25">
      <c r="A29" s="105"/>
      <c r="B29" s="105"/>
      <c r="C29" s="105"/>
      <c r="D29" s="105"/>
      <c r="F29" s="81" t="str">
        <f>IF(A29-'EXIST IP'!A29=0,"",A29-'EXIST IP'!A29)</f>
        <v/>
      </c>
      <c r="G29" s="81" t="str">
        <f>IF(B29-'EXIST IP'!B29=0,"",B29-'EXIST IP'!B29)</f>
        <v/>
      </c>
      <c r="H29" s="81" t="str">
        <f>IF(C29-'EXIST IP'!C29=0,"",C29-'EXIST IP'!C29)</f>
        <v/>
      </c>
      <c r="I29" s="81" t="str">
        <f>IF(D29-'EXIST IP'!D29=0,"",D29-'EXIST IP'!D29)</f>
        <v/>
      </c>
      <c r="L29" s="135"/>
      <c r="M29" s="135"/>
      <c r="N29" s="135"/>
      <c r="O29" s="135"/>
      <c r="P29" s="135"/>
    </row>
    <row r="30" spans="1:16" x14ac:dyDescent="0.25">
      <c r="A30" s="105"/>
      <c r="B30" s="105"/>
      <c r="C30" s="105"/>
      <c r="D30" s="105"/>
      <c r="F30" s="81" t="str">
        <f>IF(A30-'EXIST IP'!A30=0,"",A30-'EXIST IP'!A30)</f>
        <v/>
      </c>
      <c r="G30" s="81" t="str">
        <f>IF(B30-'EXIST IP'!B30=0,"",B30-'EXIST IP'!B30)</f>
        <v/>
      </c>
      <c r="H30" s="81" t="str">
        <f>IF(C30-'EXIST IP'!C30=0,"",C30-'EXIST IP'!C30)</f>
        <v/>
      </c>
      <c r="I30" s="81" t="str">
        <f>IF(D30-'EXIST IP'!D30=0,"",D30-'EXIST IP'!D30)</f>
        <v/>
      </c>
      <c r="L30" s="135"/>
      <c r="M30" s="135"/>
      <c r="N30" s="135"/>
      <c r="O30" s="135"/>
      <c r="P30" s="135"/>
    </row>
    <row r="31" spans="1:16" x14ac:dyDescent="0.25">
      <c r="A31" s="105"/>
      <c r="B31" s="105"/>
      <c r="C31" s="105"/>
      <c r="D31" s="105"/>
      <c r="F31" s="81" t="str">
        <f>IF(A31-'EXIST IP'!A31=0,"",A31-'EXIST IP'!A31)</f>
        <v/>
      </c>
      <c r="G31" s="81" t="str">
        <f>IF(B31-'EXIST IP'!B31=0,"",B31-'EXIST IP'!B31)</f>
        <v/>
      </c>
      <c r="H31" s="81" t="str">
        <f>IF(C31-'EXIST IP'!C31=0,"",C31-'EXIST IP'!C31)</f>
        <v/>
      </c>
      <c r="I31" s="81" t="str">
        <f>IF(D31-'EXIST IP'!D31=0,"",D31-'EXIST IP'!D31)</f>
        <v/>
      </c>
    </row>
    <row r="32" spans="1:16" x14ac:dyDescent="0.25">
      <c r="A32" s="105"/>
      <c r="B32" s="105"/>
      <c r="C32" s="105"/>
      <c r="D32" s="105"/>
      <c r="F32" s="81" t="str">
        <f>IF(A32-'EXIST IP'!A32=0,"",A32-'EXIST IP'!A32)</f>
        <v/>
      </c>
      <c r="G32" s="81" t="str">
        <f>IF(B32-'EXIST IP'!B32=0,"",B32-'EXIST IP'!B32)</f>
        <v/>
      </c>
      <c r="H32" s="81" t="str">
        <f>IF(C32-'EXIST IP'!C32=0,"",C32-'EXIST IP'!C32)</f>
        <v/>
      </c>
      <c r="I32" s="81" t="str">
        <f>IF(D32-'EXIST IP'!D32=0,"",D32-'EXIST IP'!D32)</f>
        <v/>
      </c>
    </row>
    <row r="33" spans="1:9" x14ac:dyDescent="0.25">
      <c r="A33" s="105"/>
      <c r="B33" s="105"/>
      <c r="C33" s="105"/>
      <c r="D33" s="105"/>
      <c r="F33" s="81" t="str">
        <f>IF(A33-'EXIST IP'!A33=0,"",A33-'EXIST IP'!A33)</f>
        <v/>
      </c>
      <c r="G33" s="81" t="str">
        <f>IF(B33-'EXIST IP'!B33=0,"",B33-'EXIST IP'!B33)</f>
        <v/>
      </c>
      <c r="H33" s="81" t="str">
        <f>IF(C33-'EXIST IP'!C33=0,"",C33-'EXIST IP'!C33)</f>
        <v/>
      </c>
      <c r="I33" s="81" t="str">
        <f>IF(D33-'EXIST IP'!D33=0,"",D33-'EXIST IP'!D33)</f>
        <v/>
      </c>
    </row>
    <row r="34" spans="1:9" x14ac:dyDescent="0.25">
      <c r="A34" s="105"/>
      <c r="B34" s="105"/>
      <c r="C34" s="105"/>
      <c r="D34" s="105"/>
      <c r="F34" s="81" t="str">
        <f>IF(A34-'EXIST IP'!A34=0,"",A34-'EXIST IP'!A34)</f>
        <v/>
      </c>
      <c r="G34" s="81" t="str">
        <f>IF(B34-'EXIST IP'!B34=0,"",B34-'EXIST IP'!B34)</f>
        <v/>
      </c>
      <c r="H34" s="81" t="str">
        <f>IF(C34-'EXIST IP'!C34=0,"",C34-'EXIST IP'!C34)</f>
        <v/>
      </c>
      <c r="I34" s="81" t="str">
        <f>IF(D34-'EXIST IP'!D34=0,"",D34-'EXIST IP'!D34)</f>
        <v/>
      </c>
    </row>
    <row r="35" spans="1:9" x14ac:dyDescent="0.25">
      <c r="A35" s="105"/>
      <c r="B35" s="105"/>
      <c r="C35" s="105"/>
      <c r="D35" s="105"/>
      <c r="F35" s="81" t="str">
        <f>IF(A35-'EXIST IP'!A35=0,"",A35-'EXIST IP'!A35)</f>
        <v/>
      </c>
      <c r="G35" s="81" t="str">
        <f>IF(B35-'EXIST IP'!B35=0,"",B35-'EXIST IP'!B35)</f>
        <v/>
      </c>
      <c r="H35" s="81" t="str">
        <f>IF(C35-'EXIST IP'!C35=0,"",C35-'EXIST IP'!C35)</f>
        <v/>
      </c>
      <c r="I35" s="81" t="str">
        <f>IF(D35-'EXIST IP'!D35=0,"",D35-'EXIST IP'!D35)</f>
        <v/>
      </c>
    </row>
    <row r="36" spans="1:9" x14ac:dyDescent="0.25">
      <c r="A36" s="105"/>
      <c r="B36" s="105"/>
      <c r="C36" s="105"/>
      <c r="D36" s="105"/>
      <c r="F36" s="81" t="str">
        <f>IF(A36-'EXIST IP'!A36=0,"",A36-'EXIST IP'!A36)</f>
        <v/>
      </c>
      <c r="G36" s="81" t="str">
        <f>IF(B36-'EXIST IP'!B36=0,"",B36-'EXIST IP'!B36)</f>
        <v/>
      </c>
      <c r="H36" s="81" t="str">
        <f>IF(C36-'EXIST IP'!C36=0,"",C36-'EXIST IP'!C36)</f>
        <v/>
      </c>
      <c r="I36" s="81" t="str">
        <f>IF(D36-'EXIST IP'!D36=0,"",D36-'EXIST IP'!D36)</f>
        <v/>
      </c>
    </row>
    <row r="37" spans="1:9" x14ac:dyDescent="0.25">
      <c r="A37" s="105"/>
      <c r="B37" s="105"/>
      <c r="C37" s="105"/>
      <c r="D37" s="105"/>
      <c r="F37" s="81" t="str">
        <f>IF(A37-'EXIST IP'!A37=0,"",A37-'EXIST IP'!A37)</f>
        <v/>
      </c>
      <c r="G37" s="81" t="str">
        <f>IF(B37-'EXIST IP'!B37=0,"",B37-'EXIST IP'!B37)</f>
        <v/>
      </c>
      <c r="H37" s="81" t="str">
        <f>IF(C37-'EXIST IP'!C37=0,"",C37-'EXIST IP'!C37)</f>
        <v/>
      </c>
      <c r="I37" s="81" t="str">
        <f>IF(D37-'EXIST IP'!D37=0,"",D37-'EXIST IP'!D37)</f>
        <v/>
      </c>
    </row>
    <row r="38" spans="1:9" x14ac:dyDescent="0.25">
      <c r="A38" s="105"/>
      <c r="B38" s="105"/>
      <c r="C38" s="105"/>
      <c r="D38" s="105"/>
      <c r="F38" s="81" t="str">
        <f>IF(A38-'EXIST IP'!A38=0,"",A38-'EXIST IP'!A38)</f>
        <v/>
      </c>
      <c r="G38" s="81" t="str">
        <f>IF(B38-'EXIST IP'!B38=0,"",B38-'EXIST IP'!B38)</f>
        <v/>
      </c>
      <c r="H38" s="81" t="str">
        <f>IF(C38-'EXIST IP'!C38=0,"",C38-'EXIST IP'!C38)</f>
        <v/>
      </c>
      <c r="I38" s="81" t="str">
        <f>IF(D38-'EXIST IP'!D38=0,"",D38-'EXIST IP'!D38)</f>
        <v/>
      </c>
    </row>
    <row r="39" spans="1:9" x14ac:dyDescent="0.25">
      <c r="A39" s="105"/>
      <c r="B39" s="105"/>
      <c r="C39" s="105"/>
      <c r="D39" s="105"/>
      <c r="F39" s="81" t="str">
        <f>IF(A39-'EXIST IP'!A39=0,"",A39-'EXIST IP'!A39)</f>
        <v/>
      </c>
      <c r="G39" s="81" t="str">
        <f>IF(B39-'EXIST IP'!B39=0,"",B39-'EXIST IP'!B39)</f>
        <v/>
      </c>
      <c r="H39" s="81" t="str">
        <f>IF(C39-'EXIST IP'!C39=0,"",C39-'EXIST IP'!C39)</f>
        <v/>
      </c>
      <c r="I39" s="81" t="str">
        <f>IF(D39-'EXIST IP'!D39=0,"",D39-'EXIST IP'!D39)</f>
        <v/>
      </c>
    </row>
    <row r="40" spans="1:9" x14ac:dyDescent="0.25">
      <c r="A40" s="105"/>
      <c r="B40" s="105"/>
      <c r="C40" s="105"/>
      <c r="D40" s="105"/>
      <c r="F40" s="81" t="str">
        <f>IF(A40-'EXIST IP'!A40=0,"",A40-'EXIST IP'!A40)</f>
        <v/>
      </c>
      <c r="G40" s="81" t="str">
        <f>IF(B40-'EXIST IP'!B40=0,"",B40-'EXIST IP'!B40)</f>
        <v/>
      </c>
      <c r="H40" s="81" t="str">
        <f>IF(C40-'EXIST IP'!C40=0,"",C40-'EXIST IP'!C40)</f>
        <v/>
      </c>
      <c r="I40" s="81" t="str">
        <f>IF(D40-'EXIST IP'!D40=0,"",D40-'EXIST IP'!D40)</f>
        <v/>
      </c>
    </row>
    <row r="41" spans="1:9" x14ac:dyDescent="0.25">
      <c r="A41" s="105"/>
      <c r="B41" s="105"/>
      <c r="C41" s="105"/>
      <c r="D41" s="105"/>
      <c r="F41" s="81" t="str">
        <f>IF(A41-'EXIST IP'!A41=0,"",A41-'EXIST IP'!A41)</f>
        <v/>
      </c>
      <c r="G41" s="81" t="str">
        <f>IF(B41-'EXIST IP'!B41=0,"",B41-'EXIST IP'!B41)</f>
        <v/>
      </c>
      <c r="H41" s="81" t="str">
        <f>IF(C41-'EXIST IP'!C41=0,"",C41-'EXIST IP'!C41)</f>
        <v/>
      </c>
      <c r="I41" s="81" t="str">
        <f>IF(D41-'EXIST IP'!D41=0,"",D41-'EXIST IP'!D41)</f>
        <v/>
      </c>
    </row>
    <row r="42" spans="1:9" x14ac:dyDescent="0.25">
      <c r="A42" s="105"/>
      <c r="B42" s="105"/>
      <c r="C42" s="105"/>
      <c r="D42" s="105"/>
      <c r="F42" s="81" t="str">
        <f>IF(A42-'EXIST IP'!A42=0,"",A42-'EXIST IP'!A42)</f>
        <v/>
      </c>
      <c r="G42" s="81" t="str">
        <f>IF(B42-'EXIST IP'!B42=0,"",B42-'EXIST IP'!B42)</f>
        <v/>
      </c>
      <c r="H42" s="81" t="str">
        <f>IF(C42-'EXIST IP'!C42=0,"",C42-'EXIST IP'!C42)</f>
        <v/>
      </c>
      <c r="I42" s="81" t="str">
        <f>IF(D42-'EXIST IP'!D42=0,"",D42-'EXIST IP'!D42)</f>
        <v/>
      </c>
    </row>
    <row r="43" spans="1:9" x14ac:dyDescent="0.25">
      <c r="A43" s="105"/>
      <c r="B43" s="105"/>
      <c r="C43" s="105"/>
      <c r="D43" s="105"/>
      <c r="F43" s="81" t="str">
        <f>IF(A43-'EXIST IP'!A43=0,"",A43-'EXIST IP'!A43)</f>
        <v/>
      </c>
      <c r="G43" s="81" t="str">
        <f>IF(B43-'EXIST IP'!B43=0,"",B43-'EXIST IP'!B43)</f>
        <v/>
      </c>
      <c r="H43" s="81" t="str">
        <f>IF(C43-'EXIST IP'!C43=0,"",C43-'EXIST IP'!C43)</f>
        <v/>
      </c>
      <c r="I43" s="81" t="str">
        <f>IF(D43-'EXIST IP'!D43=0,"",D43-'EXIST IP'!D43)</f>
        <v/>
      </c>
    </row>
    <row r="44" spans="1:9" x14ac:dyDescent="0.25">
      <c r="A44" s="105"/>
      <c r="B44" s="105"/>
      <c r="C44" s="105"/>
      <c r="D44" s="105"/>
      <c r="F44" s="81" t="str">
        <f>IF(A44-'EXIST IP'!A44=0,"",A44-'EXIST IP'!A44)</f>
        <v/>
      </c>
      <c r="G44" s="81" t="str">
        <f>IF(B44-'EXIST IP'!B44=0,"",B44-'EXIST IP'!B44)</f>
        <v/>
      </c>
      <c r="H44" s="81" t="str">
        <f>IF(C44-'EXIST IP'!C44=0,"",C44-'EXIST IP'!C44)</f>
        <v/>
      </c>
      <c r="I44" s="81" t="str">
        <f>IF(D44-'EXIST IP'!D44=0,"",D44-'EXIST IP'!D44)</f>
        <v/>
      </c>
    </row>
    <row r="45" spans="1:9" x14ac:dyDescent="0.25">
      <c r="A45" s="105"/>
      <c r="B45" s="105"/>
      <c r="C45" s="105"/>
      <c r="D45" s="105"/>
      <c r="F45" s="81" t="str">
        <f>IF(A45-'EXIST IP'!A45=0,"",A45-'EXIST IP'!A45)</f>
        <v/>
      </c>
      <c r="G45" s="81" t="str">
        <f>IF(B45-'EXIST IP'!B45=0,"",B45-'EXIST IP'!B45)</f>
        <v/>
      </c>
      <c r="H45" s="81" t="str">
        <f>IF(C45-'EXIST IP'!C45=0,"",C45-'EXIST IP'!C45)</f>
        <v/>
      </c>
      <c r="I45" s="81" t="str">
        <f>IF(D45-'EXIST IP'!D45=0,"",D45-'EXIST IP'!D45)</f>
        <v/>
      </c>
    </row>
    <row r="46" spans="1:9" x14ac:dyDescent="0.25">
      <c r="A46" s="105"/>
      <c r="B46" s="105"/>
      <c r="C46" s="105"/>
      <c r="D46" s="105"/>
      <c r="F46" s="81" t="str">
        <f>IF(A46-'EXIST IP'!A46=0,"",A46-'EXIST IP'!A46)</f>
        <v/>
      </c>
      <c r="G46" s="81" t="str">
        <f>IF(B46-'EXIST IP'!B46=0,"",B46-'EXIST IP'!B46)</f>
        <v/>
      </c>
      <c r="H46" s="81" t="str">
        <f>IF(C46-'EXIST IP'!C46=0,"",C46-'EXIST IP'!C46)</f>
        <v/>
      </c>
      <c r="I46" s="81" t="str">
        <f>IF(D46-'EXIST IP'!D46=0,"",D46-'EXIST IP'!D46)</f>
        <v/>
      </c>
    </row>
    <row r="47" spans="1:9" x14ac:dyDescent="0.25">
      <c r="A47" s="105"/>
      <c r="B47" s="105"/>
      <c r="C47" s="105"/>
      <c r="D47" s="105"/>
      <c r="F47" s="81" t="str">
        <f>IF(A47-'EXIST IP'!A47=0,"",A47-'EXIST IP'!A47)</f>
        <v/>
      </c>
      <c r="G47" s="81" t="str">
        <f>IF(B47-'EXIST IP'!B47=0,"",B47-'EXIST IP'!B47)</f>
        <v/>
      </c>
      <c r="H47" s="81" t="str">
        <f>IF(C47-'EXIST IP'!C47=0,"",C47-'EXIST IP'!C47)</f>
        <v/>
      </c>
      <c r="I47" s="81" t="str">
        <f>IF(D47-'EXIST IP'!D47=0,"",D47-'EXIST IP'!D47)</f>
        <v/>
      </c>
    </row>
    <row r="48" spans="1:9" x14ac:dyDescent="0.25">
      <c r="A48" s="105"/>
      <c r="B48" s="105"/>
      <c r="C48" s="105"/>
      <c r="D48" s="105"/>
      <c r="F48" s="81" t="str">
        <f>IF(A48-'EXIST IP'!A48=0,"",A48-'EXIST IP'!A48)</f>
        <v/>
      </c>
      <c r="G48" s="81" t="str">
        <f>IF(B48-'EXIST IP'!B48=0,"",B48-'EXIST IP'!B48)</f>
        <v/>
      </c>
      <c r="H48" s="81" t="str">
        <f>IF(C48-'EXIST IP'!C48=0,"",C48-'EXIST IP'!C48)</f>
        <v/>
      </c>
      <c r="I48" s="81" t="str">
        <f>IF(D48-'EXIST IP'!D48=0,"",D48-'EXIST IP'!D48)</f>
        <v/>
      </c>
    </row>
    <row r="49" spans="1:9" x14ac:dyDescent="0.25">
      <c r="A49" s="105"/>
      <c r="B49" s="105"/>
      <c r="C49" s="105"/>
      <c r="D49" s="105"/>
      <c r="F49" s="81" t="str">
        <f>IF(A49-'EXIST IP'!A49=0,"",A49-'EXIST IP'!A49)</f>
        <v/>
      </c>
      <c r="G49" s="81" t="str">
        <f>IF(B49-'EXIST IP'!B49=0,"",B49-'EXIST IP'!B49)</f>
        <v/>
      </c>
      <c r="H49" s="81" t="str">
        <f>IF(C49-'EXIST IP'!C49=0,"",C49-'EXIST IP'!C49)</f>
        <v/>
      </c>
      <c r="I49" s="81" t="str">
        <f>IF(D49-'EXIST IP'!D49=0,"",D49-'EXIST IP'!D49)</f>
        <v/>
      </c>
    </row>
    <row r="50" spans="1:9" x14ac:dyDescent="0.25">
      <c r="A50" s="105"/>
      <c r="B50" s="105"/>
      <c r="C50" s="105"/>
      <c r="D50" s="105"/>
      <c r="F50" s="81" t="str">
        <f>IF(A50-'EXIST IP'!A50=0,"",A50-'EXIST IP'!A50)</f>
        <v/>
      </c>
      <c r="G50" s="81" t="str">
        <f>IF(B50-'EXIST IP'!B50=0,"",B50-'EXIST IP'!B50)</f>
        <v/>
      </c>
      <c r="H50" s="81" t="str">
        <f>IF(C50-'EXIST IP'!C50=0,"",C50-'EXIST IP'!C50)</f>
        <v/>
      </c>
      <c r="I50" s="81" t="str">
        <f>IF(D50-'EXIST IP'!D50=0,"",D50-'EXIST IP'!D50)</f>
        <v/>
      </c>
    </row>
    <row r="51" spans="1:9" x14ac:dyDescent="0.25">
      <c r="A51" s="105"/>
      <c r="B51" s="105"/>
      <c r="C51" s="105"/>
      <c r="D51" s="105"/>
      <c r="F51" s="81" t="str">
        <f>IF(A51-'EXIST IP'!A51=0,"",A51-'EXIST IP'!A51)</f>
        <v/>
      </c>
      <c r="G51" s="81" t="str">
        <f>IF(B51-'EXIST IP'!B51=0,"",B51-'EXIST IP'!B51)</f>
        <v/>
      </c>
      <c r="H51" s="81" t="str">
        <f>IF(C51-'EXIST IP'!C51=0,"",C51-'EXIST IP'!C51)</f>
        <v/>
      </c>
      <c r="I51" s="81" t="str">
        <f>IF(D51-'EXIST IP'!D51=0,"",D51-'EXIST IP'!D51)</f>
        <v/>
      </c>
    </row>
    <row r="52" spans="1:9" x14ac:dyDescent="0.25">
      <c r="A52" s="105"/>
      <c r="B52" s="105"/>
      <c r="C52" s="105"/>
      <c r="D52" s="105"/>
      <c r="F52" s="81" t="str">
        <f>IF(A52-'EXIST IP'!A52=0,"",A52-'EXIST IP'!A52)</f>
        <v/>
      </c>
      <c r="G52" s="81" t="str">
        <f>IF(B52-'EXIST IP'!B52=0,"",B52-'EXIST IP'!B52)</f>
        <v/>
      </c>
      <c r="H52" s="81" t="str">
        <f>IF(C52-'EXIST IP'!C52=0,"",C52-'EXIST IP'!C52)</f>
        <v/>
      </c>
      <c r="I52" s="81" t="str">
        <f>IF(D52-'EXIST IP'!D52=0,"",D52-'EXIST IP'!D52)</f>
        <v/>
      </c>
    </row>
    <row r="53" spans="1:9" x14ac:dyDescent="0.25">
      <c r="A53" s="105"/>
      <c r="B53" s="105"/>
      <c r="C53" s="105"/>
      <c r="D53" s="105"/>
      <c r="F53" s="81" t="str">
        <f>IF(A53-'EXIST IP'!A53=0,"",A53-'EXIST IP'!A53)</f>
        <v/>
      </c>
      <c r="G53" s="81" t="str">
        <f>IF(B53-'EXIST IP'!B53=0,"",B53-'EXIST IP'!B53)</f>
        <v/>
      </c>
      <c r="H53" s="81" t="str">
        <f>IF(C53-'EXIST IP'!C53=0,"",C53-'EXIST IP'!C53)</f>
        <v/>
      </c>
      <c r="I53" s="81" t="str">
        <f>IF(D53-'EXIST IP'!D53=0,"",D53-'EXIST IP'!D53)</f>
        <v/>
      </c>
    </row>
    <row r="54" spans="1:9" x14ac:dyDescent="0.25">
      <c r="A54" s="105"/>
      <c r="B54" s="105"/>
      <c r="C54" s="105"/>
      <c r="D54" s="105"/>
      <c r="F54" s="81" t="str">
        <f>IF(A54-'EXIST IP'!A54=0,"",A54-'EXIST IP'!A54)</f>
        <v/>
      </c>
      <c r="G54" s="81" t="str">
        <f>IF(B54-'EXIST IP'!B54=0,"",B54-'EXIST IP'!B54)</f>
        <v/>
      </c>
      <c r="H54" s="81" t="str">
        <f>IF(C54-'EXIST IP'!C54=0,"",C54-'EXIST IP'!C54)</f>
        <v/>
      </c>
      <c r="I54" s="81" t="str">
        <f>IF(D54-'EXIST IP'!D54=0,"",D54-'EXIST IP'!D54)</f>
        <v/>
      </c>
    </row>
    <row r="55" spans="1:9" x14ac:dyDescent="0.25">
      <c r="A55" s="105"/>
      <c r="B55" s="105"/>
      <c r="C55" s="105"/>
      <c r="D55" s="105"/>
      <c r="F55" s="81" t="str">
        <f>IF(A55-'EXIST IP'!A55=0,"",A55-'EXIST IP'!A55)</f>
        <v/>
      </c>
      <c r="G55" s="81" t="str">
        <f>IF(B55-'EXIST IP'!B55=0,"",B55-'EXIST IP'!B55)</f>
        <v/>
      </c>
      <c r="H55" s="81" t="str">
        <f>IF(C55-'EXIST IP'!C55=0,"",C55-'EXIST IP'!C55)</f>
        <v/>
      </c>
      <c r="I55" s="81" t="str">
        <f>IF(D55-'EXIST IP'!D55=0,"",D55-'EXIST IP'!D55)</f>
        <v/>
      </c>
    </row>
    <row r="56" spans="1:9" x14ac:dyDescent="0.25">
      <c r="A56" s="105"/>
      <c r="B56" s="105"/>
      <c r="C56" s="105"/>
      <c r="D56" s="105"/>
      <c r="F56" s="81" t="str">
        <f>IF(A56-'EXIST IP'!A56=0,"",A56-'EXIST IP'!A56)</f>
        <v/>
      </c>
      <c r="G56" s="81" t="str">
        <f>IF(B56-'EXIST IP'!B56=0,"",B56-'EXIST IP'!B56)</f>
        <v/>
      </c>
      <c r="H56" s="81" t="str">
        <f>IF(C56-'EXIST IP'!C56=0,"",C56-'EXIST IP'!C56)</f>
        <v/>
      </c>
      <c r="I56" s="81" t="str">
        <f>IF(D56-'EXIST IP'!D56=0,"",D56-'EXIST IP'!D56)</f>
        <v/>
      </c>
    </row>
    <row r="57" spans="1:9" x14ac:dyDescent="0.25">
      <c r="A57" s="105"/>
      <c r="B57" s="105"/>
      <c r="C57" s="105"/>
      <c r="D57" s="105"/>
      <c r="F57" s="81" t="str">
        <f>IF(A57-'EXIST IP'!A57=0,"",A57-'EXIST IP'!A57)</f>
        <v/>
      </c>
      <c r="G57" s="81" t="str">
        <f>IF(B57-'EXIST IP'!B57=0,"",B57-'EXIST IP'!B57)</f>
        <v/>
      </c>
      <c r="H57" s="81" t="str">
        <f>IF(C57-'EXIST IP'!C57=0,"",C57-'EXIST IP'!C57)</f>
        <v/>
      </c>
      <c r="I57" s="81" t="str">
        <f>IF(D57-'EXIST IP'!D57=0,"",D57-'EXIST IP'!D57)</f>
        <v/>
      </c>
    </row>
    <row r="58" spans="1:9" x14ac:dyDescent="0.25">
      <c r="A58" s="105"/>
      <c r="B58" s="105"/>
      <c r="C58" s="105"/>
      <c r="D58" s="105"/>
      <c r="F58" s="81" t="str">
        <f>IF(A58-'EXIST IP'!A58=0,"",A58-'EXIST IP'!A58)</f>
        <v/>
      </c>
      <c r="G58" s="81" t="str">
        <f>IF(B58-'EXIST IP'!B58=0,"",B58-'EXIST IP'!B58)</f>
        <v/>
      </c>
      <c r="H58" s="81" t="str">
        <f>IF(C58-'EXIST IP'!C58=0,"",C58-'EXIST IP'!C58)</f>
        <v/>
      </c>
      <c r="I58" s="81" t="str">
        <f>IF(D58-'EXIST IP'!D58=0,"",D58-'EXIST IP'!D58)</f>
        <v/>
      </c>
    </row>
    <row r="59" spans="1:9" x14ac:dyDescent="0.25">
      <c r="A59" s="105"/>
      <c r="B59" s="105"/>
      <c r="C59" s="105"/>
      <c r="D59" s="105"/>
      <c r="F59" s="81" t="str">
        <f>IF(A59-'EXIST IP'!A59=0,"",A59-'EXIST IP'!A59)</f>
        <v/>
      </c>
      <c r="G59" s="81" t="str">
        <f>IF(B59-'EXIST IP'!B59=0,"",B59-'EXIST IP'!B59)</f>
        <v/>
      </c>
      <c r="H59" s="81" t="str">
        <f>IF(C59-'EXIST IP'!C59=0,"",C59-'EXIST IP'!C59)</f>
        <v/>
      </c>
      <c r="I59" s="81" t="str">
        <f>IF(D59-'EXIST IP'!D59=0,"",D59-'EXIST IP'!D59)</f>
        <v/>
      </c>
    </row>
    <row r="60" spans="1:9" x14ac:dyDescent="0.25">
      <c r="A60" s="105"/>
      <c r="B60" s="105"/>
      <c r="C60" s="105"/>
      <c r="D60" s="105"/>
      <c r="F60" s="81" t="str">
        <f>IF(A60-'EXIST IP'!A60=0,"",A60-'EXIST IP'!A60)</f>
        <v/>
      </c>
      <c r="G60" s="81" t="str">
        <f>IF(B60-'EXIST IP'!B60=0,"",B60-'EXIST IP'!B60)</f>
        <v/>
      </c>
      <c r="H60" s="81" t="str">
        <f>IF(C60-'EXIST IP'!C60=0,"",C60-'EXIST IP'!C60)</f>
        <v/>
      </c>
      <c r="I60" s="81" t="str">
        <f>IF(D60-'EXIST IP'!D60=0,"",D60-'EXIST IP'!D60)</f>
        <v/>
      </c>
    </row>
    <row r="61" spans="1:9" x14ac:dyDescent="0.25">
      <c r="A61" s="105"/>
      <c r="B61" s="105"/>
      <c r="C61" s="105"/>
      <c r="D61" s="105"/>
      <c r="F61" s="81" t="str">
        <f>IF(A61-'EXIST IP'!A61=0,"",A61-'EXIST IP'!A61)</f>
        <v/>
      </c>
      <c r="G61" s="81" t="str">
        <f>IF(B61-'EXIST IP'!B61=0,"",B61-'EXIST IP'!B61)</f>
        <v/>
      </c>
      <c r="H61" s="81" t="str">
        <f>IF(C61-'EXIST IP'!C61=0,"",C61-'EXIST IP'!C61)</f>
        <v/>
      </c>
      <c r="I61" s="81" t="str">
        <f>IF(D61-'EXIST IP'!D61=0,"",D61-'EXIST IP'!D61)</f>
        <v/>
      </c>
    </row>
    <row r="62" spans="1:9" x14ac:dyDescent="0.25">
      <c r="A62" s="105"/>
      <c r="B62" s="105"/>
      <c r="C62" s="105"/>
      <c r="D62" s="105"/>
      <c r="F62" s="81" t="str">
        <f>IF(A62-'EXIST IP'!A62=0,"",A62-'EXIST IP'!A62)</f>
        <v/>
      </c>
      <c r="G62" s="81" t="str">
        <f>IF(B62-'EXIST IP'!B62=0,"",B62-'EXIST IP'!B62)</f>
        <v/>
      </c>
      <c r="H62" s="81" t="str">
        <f>IF(C62-'EXIST IP'!C62=0,"",C62-'EXIST IP'!C62)</f>
        <v/>
      </c>
      <c r="I62" s="81" t="str">
        <f>IF(D62-'EXIST IP'!D62=0,"",D62-'EXIST IP'!D62)</f>
        <v/>
      </c>
    </row>
    <row r="63" spans="1:9" x14ac:dyDescent="0.25">
      <c r="A63" s="105"/>
      <c r="B63" s="105"/>
      <c r="C63" s="105"/>
      <c r="D63" s="105"/>
      <c r="F63" s="81" t="str">
        <f>IF(A63-'EXIST IP'!A63=0,"",A63-'EXIST IP'!A63)</f>
        <v/>
      </c>
      <c r="G63" s="81" t="str">
        <f>IF(B63-'EXIST IP'!B63=0,"",B63-'EXIST IP'!B63)</f>
        <v/>
      </c>
      <c r="H63" s="81" t="str">
        <f>IF(C63-'EXIST IP'!C63=0,"",C63-'EXIST IP'!C63)</f>
        <v/>
      </c>
      <c r="I63" s="81" t="str">
        <f>IF(D63-'EXIST IP'!D63=0,"",D63-'EXIST IP'!D63)</f>
        <v/>
      </c>
    </row>
    <row r="64" spans="1:9" x14ac:dyDescent="0.25">
      <c r="A64" s="105"/>
      <c r="B64" s="105"/>
      <c r="C64" s="105"/>
      <c r="D64" s="105"/>
      <c r="F64" s="81" t="str">
        <f>IF(A64-'EXIST IP'!A64=0,"",A64-'EXIST IP'!A64)</f>
        <v/>
      </c>
      <c r="G64" s="81" t="str">
        <f>IF(B64-'EXIST IP'!B64=0,"",B64-'EXIST IP'!B64)</f>
        <v/>
      </c>
      <c r="H64" s="81" t="str">
        <f>IF(C64-'EXIST IP'!C64=0,"",C64-'EXIST IP'!C64)</f>
        <v/>
      </c>
      <c r="I64" s="81" t="str">
        <f>IF(D64-'EXIST IP'!D64=0,"",D64-'EXIST IP'!D64)</f>
        <v/>
      </c>
    </row>
    <row r="65" spans="1:9" x14ac:dyDescent="0.25">
      <c r="A65" s="105"/>
      <c r="B65" s="105"/>
      <c r="C65" s="105"/>
      <c r="D65" s="105"/>
      <c r="F65" s="81" t="str">
        <f>IF(A65-'EXIST IP'!A65=0,"",A65-'EXIST IP'!A65)</f>
        <v/>
      </c>
      <c r="G65" s="81" t="str">
        <f>IF(B65-'EXIST IP'!B65=0,"",B65-'EXIST IP'!B65)</f>
        <v/>
      </c>
      <c r="H65" s="81" t="str">
        <f>IF(C65-'EXIST IP'!C65=0,"",C65-'EXIST IP'!C65)</f>
        <v/>
      </c>
      <c r="I65" s="81" t="str">
        <f>IF(D65-'EXIST IP'!D65=0,"",D65-'EXIST IP'!D65)</f>
        <v/>
      </c>
    </row>
    <row r="66" spans="1:9" x14ac:dyDescent="0.25">
      <c r="A66" s="105"/>
      <c r="B66" s="105"/>
      <c r="C66" s="105"/>
      <c r="D66" s="105"/>
      <c r="F66" s="81" t="str">
        <f>IF(A66-'EXIST IP'!A66=0,"",A66-'EXIST IP'!A66)</f>
        <v/>
      </c>
      <c r="G66" s="81" t="str">
        <f>IF(B66-'EXIST IP'!B66=0,"",B66-'EXIST IP'!B66)</f>
        <v/>
      </c>
      <c r="H66" s="81" t="str">
        <f>IF(C66-'EXIST IP'!C66=0,"",C66-'EXIST IP'!C66)</f>
        <v/>
      </c>
      <c r="I66" s="81" t="str">
        <f>IF(D66-'EXIST IP'!D66=0,"",D66-'EXIST IP'!D66)</f>
        <v/>
      </c>
    </row>
    <row r="67" spans="1:9" x14ac:dyDescent="0.25">
      <c r="A67" s="105"/>
      <c r="B67" s="105"/>
      <c r="C67" s="105"/>
      <c r="D67" s="105"/>
      <c r="F67" s="81" t="str">
        <f>IF(A67-'EXIST IP'!A67=0,"",A67-'EXIST IP'!A67)</f>
        <v/>
      </c>
      <c r="G67" s="81" t="str">
        <f>IF(B67-'EXIST IP'!B67=0,"",B67-'EXIST IP'!B67)</f>
        <v/>
      </c>
      <c r="H67" s="81" t="str">
        <f>IF(C67-'EXIST IP'!C67=0,"",C67-'EXIST IP'!C67)</f>
        <v/>
      </c>
      <c r="I67" s="81" t="str">
        <f>IF(D67-'EXIST IP'!D67=0,"",D67-'EXIST IP'!D67)</f>
        <v/>
      </c>
    </row>
    <row r="68" spans="1:9" x14ac:dyDescent="0.25">
      <c r="A68" s="105"/>
      <c r="B68" s="105"/>
      <c r="C68" s="105"/>
      <c r="D68" s="105"/>
      <c r="F68" s="81" t="str">
        <f>IF(A68-'EXIST IP'!A68=0,"",A68-'EXIST IP'!A68)</f>
        <v/>
      </c>
      <c r="G68" s="81" t="str">
        <f>IF(B68-'EXIST IP'!B68=0,"",B68-'EXIST IP'!B68)</f>
        <v/>
      </c>
      <c r="H68" s="81" t="str">
        <f>IF(C68-'EXIST IP'!C68=0,"",C68-'EXIST IP'!C68)</f>
        <v/>
      </c>
      <c r="I68" s="81" t="str">
        <f>IF(D68-'EXIST IP'!D68=0,"",D68-'EXIST IP'!D68)</f>
        <v/>
      </c>
    </row>
    <row r="69" spans="1:9" x14ac:dyDescent="0.25">
      <c r="A69" s="105"/>
      <c r="B69" s="105"/>
      <c r="C69" s="105"/>
      <c r="D69" s="105"/>
      <c r="F69" s="81" t="str">
        <f>IF(A69-'EXIST IP'!A69=0,"",A69-'EXIST IP'!A69)</f>
        <v/>
      </c>
      <c r="G69" s="81" t="str">
        <f>IF(B69-'EXIST IP'!B69=0,"",B69-'EXIST IP'!B69)</f>
        <v/>
      </c>
      <c r="H69" s="81" t="str">
        <f>IF(C69-'EXIST IP'!C69=0,"",C69-'EXIST IP'!C69)</f>
        <v/>
      </c>
      <c r="I69" s="81" t="str">
        <f>IF(D69-'EXIST IP'!D69=0,"",D69-'EXIST IP'!D69)</f>
        <v/>
      </c>
    </row>
    <row r="70" spans="1:9" x14ac:dyDescent="0.25">
      <c r="A70" s="105"/>
      <c r="B70" s="105"/>
      <c r="C70" s="105"/>
      <c r="D70" s="105"/>
      <c r="F70" s="81" t="str">
        <f>IF(A70-'EXIST IP'!A70=0,"",A70-'EXIST IP'!A70)</f>
        <v/>
      </c>
      <c r="G70" s="81" t="str">
        <f>IF(B70-'EXIST IP'!B70=0,"",B70-'EXIST IP'!B70)</f>
        <v/>
      </c>
      <c r="H70" s="81" t="str">
        <f>IF(C70-'EXIST IP'!C70=0,"",C70-'EXIST IP'!C70)</f>
        <v/>
      </c>
      <c r="I70" s="81" t="str">
        <f>IF(D70-'EXIST IP'!D70=0,"",D70-'EXIST IP'!D70)</f>
        <v/>
      </c>
    </row>
    <row r="71" spans="1:9" x14ac:dyDescent="0.25">
      <c r="A71" s="105"/>
      <c r="B71" s="105"/>
      <c r="C71" s="105"/>
      <c r="D71" s="105"/>
      <c r="F71" s="81" t="str">
        <f>IF(A71-'EXIST IP'!A71=0,"",A71-'EXIST IP'!A71)</f>
        <v/>
      </c>
      <c r="G71" s="81" t="str">
        <f>IF(B71-'EXIST IP'!B71=0,"",B71-'EXIST IP'!B71)</f>
        <v/>
      </c>
      <c r="H71" s="81" t="str">
        <f>IF(C71-'EXIST IP'!C71=0,"",C71-'EXIST IP'!C71)</f>
        <v/>
      </c>
      <c r="I71" s="81" t="str">
        <f>IF(D71-'EXIST IP'!D71=0,"",D71-'EXIST IP'!D71)</f>
        <v/>
      </c>
    </row>
    <row r="72" spans="1:9" x14ac:dyDescent="0.25">
      <c r="A72" s="105"/>
      <c r="B72" s="105"/>
      <c r="C72" s="105"/>
      <c r="D72" s="105"/>
      <c r="F72" s="81" t="str">
        <f>IF(A72-'EXIST IP'!A72=0,"",A72-'EXIST IP'!A72)</f>
        <v/>
      </c>
      <c r="G72" s="81" t="str">
        <f>IF(B72-'EXIST IP'!B72=0,"",B72-'EXIST IP'!B72)</f>
        <v/>
      </c>
      <c r="H72" s="81" t="str">
        <f>IF(C72-'EXIST IP'!C72=0,"",C72-'EXIST IP'!C72)</f>
        <v/>
      </c>
      <c r="I72" s="81" t="str">
        <f>IF(D72-'EXIST IP'!D72=0,"",D72-'EXIST IP'!D72)</f>
        <v/>
      </c>
    </row>
    <row r="73" spans="1:9" x14ac:dyDescent="0.25">
      <c r="A73" s="105"/>
      <c r="B73" s="105"/>
      <c r="C73" s="105"/>
      <c r="D73" s="105"/>
      <c r="F73" s="81" t="str">
        <f>IF(A73-'EXIST IP'!A73=0,"",A73-'EXIST IP'!A73)</f>
        <v/>
      </c>
      <c r="G73" s="81" t="str">
        <f>IF(B73-'EXIST IP'!B73=0,"",B73-'EXIST IP'!B73)</f>
        <v/>
      </c>
      <c r="H73" s="81" t="str">
        <f>IF(C73-'EXIST IP'!C73=0,"",C73-'EXIST IP'!C73)</f>
        <v/>
      </c>
      <c r="I73" s="81" t="str">
        <f>IF(D73-'EXIST IP'!D73=0,"",D73-'EXIST IP'!D73)</f>
        <v/>
      </c>
    </row>
    <row r="74" spans="1:9" x14ac:dyDescent="0.25">
      <c r="A74" s="105"/>
      <c r="B74" s="105"/>
      <c r="C74" s="105"/>
      <c r="D74" s="105"/>
      <c r="F74" s="81" t="str">
        <f>IF(A74-'EXIST IP'!A74=0,"",A74-'EXIST IP'!A74)</f>
        <v/>
      </c>
      <c r="G74" s="81" t="str">
        <f>IF(B74-'EXIST IP'!B74=0,"",B74-'EXIST IP'!B74)</f>
        <v/>
      </c>
      <c r="H74" s="81" t="str">
        <f>IF(C74-'EXIST IP'!C74=0,"",C74-'EXIST IP'!C74)</f>
        <v/>
      </c>
      <c r="I74" s="81" t="str">
        <f>IF(D74-'EXIST IP'!D74=0,"",D74-'EXIST IP'!D74)</f>
        <v/>
      </c>
    </row>
    <row r="75" spans="1:9" x14ac:dyDescent="0.25">
      <c r="A75" s="105"/>
      <c r="B75" s="105"/>
      <c r="C75" s="105"/>
      <c r="D75" s="105"/>
      <c r="F75" s="81" t="str">
        <f>IF(A75-'EXIST IP'!A75=0,"",A75-'EXIST IP'!A75)</f>
        <v/>
      </c>
      <c r="G75" s="81" t="str">
        <f>IF(B75-'EXIST IP'!B75=0,"",B75-'EXIST IP'!B75)</f>
        <v/>
      </c>
      <c r="H75" s="81" t="str">
        <f>IF(C75-'EXIST IP'!C75=0,"",C75-'EXIST IP'!C75)</f>
        <v/>
      </c>
      <c r="I75" s="81" t="str">
        <f>IF(D75-'EXIST IP'!D75=0,"",D75-'EXIST IP'!D75)</f>
        <v/>
      </c>
    </row>
    <row r="76" spans="1:9" x14ac:dyDescent="0.25">
      <c r="A76" s="105"/>
      <c r="B76" s="105"/>
      <c r="C76" s="105"/>
      <c r="D76" s="105"/>
      <c r="F76" s="81" t="str">
        <f>IF(A76-'EXIST IP'!A76=0,"",A76-'EXIST IP'!A76)</f>
        <v/>
      </c>
      <c r="G76" s="81" t="str">
        <f>IF(B76-'EXIST IP'!B76=0,"",B76-'EXIST IP'!B76)</f>
        <v/>
      </c>
      <c r="H76" s="81" t="str">
        <f>IF(C76-'EXIST IP'!C76=0,"",C76-'EXIST IP'!C76)</f>
        <v/>
      </c>
      <c r="I76" s="81" t="str">
        <f>IF(D76-'EXIST IP'!D76=0,"",D76-'EXIST IP'!D76)</f>
        <v/>
      </c>
    </row>
    <row r="77" spans="1:9" x14ac:dyDescent="0.25">
      <c r="A77" s="105"/>
      <c r="B77" s="105"/>
      <c r="C77" s="105"/>
      <c r="D77" s="105"/>
      <c r="F77" s="81" t="str">
        <f>IF(A77-'EXIST IP'!A77=0,"",A77-'EXIST IP'!A77)</f>
        <v/>
      </c>
      <c r="G77" s="81" t="str">
        <f>IF(B77-'EXIST IP'!B77=0,"",B77-'EXIST IP'!B77)</f>
        <v/>
      </c>
      <c r="H77" s="81" t="str">
        <f>IF(C77-'EXIST IP'!C77=0,"",C77-'EXIST IP'!C77)</f>
        <v/>
      </c>
      <c r="I77" s="81" t="str">
        <f>IF(D77-'EXIST IP'!D77=0,"",D77-'EXIST IP'!D77)</f>
        <v/>
      </c>
    </row>
    <row r="78" spans="1:9" x14ac:dyDescent="0.25">
      <c r="A78" s="105"/>
      <c r="B78" s="105"/>
      <c r="C78" s="105"/>
      <c r="D78" s="105"/>
      <c r="F78" s="81" t="str">
        <f>IF(A78-'EXIST IP'!A78=0,"",A78-'EXIST IP'!A78)</f>
        <v/>
      </c>
      <c r="G78" s="81" t="str">
        <f>IF(B78-'EXIST IP'!B78=0,"",B78-'EXIST IP'!B78)</f>
        <v/>
      </c>
      <c r="H78" s="81" t="str">
        <f>IF(C78-'EXIST IP'!C78=0,"",C78-'EXIST IP'!C78)</f>
        <v/>
      </c>
      <c r="I78" s="81" t="str">
        <f>IF(D78-'EXIST IP'!D78=0,"",D78-'EXIST IP'!D78)</f>
        <v/>
      </c>
    </row>
    <row r="79" spans="1:9" x14ac:dyDescent="0.25">
      <c r="A79" s="105"/>
      <c r="B79" s="105"/>
      <c r="C79" s="105"/>
      <c r="D79" s="105"/>
      <c r="F79" s="81" t="str">
        <f>IF(A79-'EXIST IP'!A79=0,"",A79-'EXIST IP'!A79)</f>
        <v/>
      </c>
      <c r="G79" s="81" t="str">
        <f>IF(B79-'EXIST IP'!B79=0,"",B79-'EXIST IP'!B79)</f>
        <v/>
      </c>
      <c r="H79" s="81" t="str">
        <f>IF(C79-'EXIST IP'!C79=0,"",C79-'EXIST IP'!C79)</f>
        <v/>
      </c>
      <c r="I79" s="81" t="str">
        <f>IF(D79-'EXIST IP'!D79=0,"",D79-'EXIST IP'!D79)</f>
        <v/>
      </c>
    </row>
    <row r="80" spans="1:9" x14ac:dyDescent="0.25">
      <c r="A80" s="105"/>
      <c r="B80" s="105"/>
      <c r="C80" s="105"/>
      <c r="D80" s="105"/>
      <c r="F80" s="81" t="str">
        <f>IF(A80-'EXIST IP'!A80=0,"",A80-'EXIST IP'!A80)</f>
        <v/>
      </c>
      <c r="G80" s="81" t="str">
        <f>IF(B80-'EXIST IP'!B80=0,"",B80-'EXIST IP'!B80)</f>
        <v/>
      </c>
      <c r="H80" s="81" t="str">
        <f>IF(C80-'EXIST IP'!C80=0,"",C80-'EXIST IP'!C80)</f>
        <v/>
      </c>
      <c r="I80" s="81" t="str">
        <f>IF(D80-'EXIST IP'!D80=0,"",D80-'EXIST IP'!D80)</f>
        <v/>
      </c>
    </row>
    <row r="81" spans="1:9" x14ac:dyDescent="0.25">
      <c r="A81" s="105"/>
      <c r="B81" s="105"/>
      <c r="C81" s="105"/>
      <c r="D81" s="105"/>
      <c r="F81" s="81" t="str">
        <f>IF(A81-'EXIST IP'!A81=0,"",A81-'EXIST IP'!A81)</f>
        <v/>
      </c>
      <c r="G81" s="81" t="str">
        <f>IF(B81-'EXIST IP'!B81=0,"",B81-'EXIST IP'!B81)</f>
        <v/>
      </c>
      <c r="H81" s="81" t="str">
        <f>IF(C81-'EXIST IP'!C81=0,"",C81-'EXIST IP'!C81)</f>
        <v/>
      </c>
      <c r="I81" s="81" t="str">
        <f>IF(D81-'EXIST IP'!D81=0,"",D81-'EXIST IP'!D81)</f>
        <v/>
      </c>
    </row>
    <row r="82" spans="1:9" x14ac:dyDescent="0.25">
      <c r="A82" s="105"/>
      <c r="B82" s="105"/>
      <c r="C82" s="105"/>
      <c r="D82" s="105"/>
      <c r="F82" s="81" t="str">
        <f>IF(A82-'EXIST IP'!A82=0,"",A82-'EXIST IP'!A82)</f>
        <v/>
      </c>
      <c r="G82" s="81" t="str">
        <f>IF(B82-'EXIST IP'!B82=0,"",B82-'EXIST IP'!B82)</f>
        <v/>
      </c>
      <c r="H82" s="81" t="str">
        <f>IF(C82-'EXIST IP'!C82=0,"",C82-'EXIST IP'!C82)</f>
        <v/>
      </c>
      <c r="I82" s="81" t="str">
        <f>IF(D82-'EXIST IP'!D82=0,"",D82-'EXIST IP'!D82)</f>
        <v/>
      </c>
    </row>
    <row r="83" spans="1:9" x14ac:dyDescent="0.25">
      <c r="A83" s="105"/>
      <c r="B83" s="105"/>
      <c r="C83" s="105"/>
      <c r="D83" s="105"/>
      <c r="F83" s="81" t="str">
        <f>IF(A83-'EXIST IP'!A83=0,"",A83-'EXIST IP'!A83)</f>
        <v/>
      </c>
      <c r="G83" s="81" t="str">
        <f>IF(B83-'EXIST IP'!B83=0,"",B83-'EXIST IP'!B83)</f>
        <v/>
      </c>
      <c r="H83" s="81" t="str">
        <f>IF(C83-'EXIST IP'!C83=0,"",C83-'EXIST IP'!C83)</f>
        <v/>
      </c>
      <c r="I83" s="81" t="str">
        <f>IF(D83-'EXIST IP'!D83=0,"",D83-'EXIST IP'!D83)</f>
        <v/>
      </c>
    </row>
    <row r="84" spans="1:9" x14ac:dyDescent="0.25">
      <c r="A84" s="105"/>
      <c r="B84" s="105"/>
      <c r="C84" s="105"/>
      <c r="D84" s="105"/>
      <c r="F84" s="81" t="str">
        <f>IF(A84-'EXIST IP'!A84=0,"",A84-'EXIST IP'!A84)</f>
        <v/>
      </c>
      <c r="G84" s="81" t="str">
        <f>IF(B84-'EXIST IP'!B84=0,"",B84-'EXIST IP'!B84)</f>
        <v/>
      </c>
      <c r="H84" s="81" t="str">
        <f>IF(C84-'EXIST IP'!C84=0,"",C84-'EXIST IP'!C84)</f>
        <v/>
      </c>
      <c r="I84" s="81" t="str">
        <f>IF(D84-'EXIST IP'!D84=0,"",D84-'EXIST IP'!D84)</f>
        <v/>
      </c>
    </row>
    <row r="85" spans="1:9" x14ac:dyDescent="0.25">
      <c r="A85" s="105"/>
      <c r="B85" s="105"/>
      <c r="C85" s="105"/>
      <c r="D85" s="105"/>
      <c r="F85" s="81" t="str">
        <f>IF(A85-'EXIST IP'!A85=0,"",A85-'EXIST IP'!A85)</f>
        <v/>
      </c>
      <c r="G85" s="81" t="str">
        <f>IF(B85-'EXIST IP'!B85=0,"",B85-'EXIST IP'!B85)</f>
        <v/>
      </c>
      <c r="H85" s="81" t="str">
        <f>IF(C85-'EXIST IP'!C85=0,"",C85-'EXIST IP'!C85)</f>
        <v/>
      </c>
      <c r="I85" s="81" t="str">
        <f>IF(D85-'EXIST IP'!D85=0,"",D85-'EXIST IP'!D85)</f>
        <v/>
      </c>
    </row>
    <row r="86" spans="1:9" x14ac:dyDescent="0.25">
      <c r="A86" s="105"/>
      <c r="B86" s="105"/>
      <c r="C86" s="105"/>
      <c r="D86" s="105"/>
      <c r="F86" s="81" t="str">
        <f>IF(A86-'EXIST IP'!A86=0,"",A86-'EXIST IP'!A86)</f>
        <v/>
      </c>
      <c r="G86" s="81" t="str">
        <f>IF(B86-'EXIST IP'!B86=0,"",B86-'EXIST IP'!B86)</f>
        <v/>
      </c>
      <c r="H86" s="81" t="str">
        <f>IF(C86-'EXIST IP'!C86=0,"",C86-'EXIST IP'!C86)</f>
        <v/>
      </c>
      <c r="I86" s="81" t="str">
        <f>IF(D86-'EXIST IP'!D86=0,"",D86-'EXIST IP'!D86)</f>
        <v/>
      </c>
    </row>
    <row r="87" spans="1:9" x14ac:dyDescent="0.25">
      <c r="A87" s="105"/>
      <c r="B87" s="105"/>
      <c r="C87" s="105"/>
      <c r="D87" s="105"/>
      <c r="F87" s="81" t="str">
        <f>IF(A87-'EXIST IP'!A87=0,"",A87-'EXIST IP'!A87)</f>
        <v/>
      </c>
      <c r="G87" s="81" t="str">
        <f>IF(B87-'EXIST IP'!B87=0,"",B87-'EXIST IP'!B87)</f>
        <v/>
      </c>
      <c r="H87" s="81" t="str">
        <f>IF(C87-'EXIST IP'!C87=0,"",C87-'EXIST IP'!C87)</f>
        <v/>
      </c>
      <c r="I87" s="81" t="str">
        <f>IF(D87-'EXIST IP'!D87=0,"",D87-'EXIST IP'!D87)</f>
        <v/>
      </c>
    </row>
    <row r="88" spans="1:9" x14ac:dyDescent="0.25">
      <c r="A88" s="105"/>
      <c r="B88" s="105"/>
      <c r="C88" s="105"/>
      <c r="D88" s="105"/>
      <c r="F88" s="81" t="str">
        <f>IF(A88-'EXIST IP'!A88=0,"",A88-'EXIST IP'!A88)</f>
        <v/>
      </c>
      <c r="G88" s="81" t="str">
        <f>IF(B88-'EXIST IP'!B88=0,"",B88-'EXIST IP'!B88)</f>
        <v/>
      </c>
      <c r="H88" s="81" t="str">
        <f>IF(C88-'EXIST IP'!C88=0,"",C88-'EXIST IP'!C88)</f>
        <v/>
      </c>
      <c r="I88" s="81" t="str">
        <f>IF(D88-'EXIST IP'!D88=0,"",D88-'EXIST IP'!D88)</f>
        <v/>
      </c>
    </row>
    <row r="89" spans="1:9" x14ac:dyDescent="0.25">
      <c r="A89" s="105"/>
      <c r="B89" s="105"/>
      <c r="C89" s="105"/>
      <c r="D89" s="105"/>
      <c r="F89" s="81" t="str">
        <f>IF(A89-'EXIST IP'!A89=0,"",A89-'EXIST IP'!A89)</f>
        <v/>
      </c>
      <c r="G89" s="81" t="str">
        <f>IF(B89-'EXIST IP'!B89=0,"",B89-'EXIST IP'!B89)</f>
        <v/>
      </c>
      <c r="H89" s="81" t="str">
        <f>IF(C89-'EXIST IP'!C89=0,"",C89-'EXIST IP'!C89)</f>
        <v/>
      </c>
      <c r="I89" s="81" t="str">
        <f>IF(D89-'EXIST IP'!D89=0,"",D89-'EXIST IP'!D89)</f>
        <v/>
      </c>
    </row>
    <row r="90" spans="1:9" x14ac:dyDescent="0.25">
      <c r="A90" s="105"/>
      <c r="B90" s="105"/>
      <c r="C90" s="105"/>
      <c r="D90" s="105"/>
      <c r="F90" s="81" t="str">
        <f>IF(A90-'EXIST IP'!A90=0,"",A90-'EXIST IP'!A90)</f>
        <v/>
      </c>
      <c r="G90" s="81" t="str">
        <f>IF(B90-'EXIST IP'!B90=0,"",B90-'EXIST IP'!B90)</f>
        <v/>
      </c>
      <c r="H90" s="81" t="str">
        <f>IF(C90-'EXIST IP'!C90=0,"",C90-'EXIST IP'!C90)</f>
        <v/>
      </c>
      <c r="I90" s="81" t="str">
        <f>IF(D90-'EXIST IP'!D90=0,"",D90-'EXIST IP'!D90)</f>
        <v/>
      </c>
    </row>
    <row r="91" spans="1:9" x14ac:dyDescent="0.25">
      <c r="A91" s="105"/>
      <c r="B91" s="105"/>
      <c r="C91" s="105"/>
      <c r="D91" s="105"/>
      <c r="F91" s="81" t="str">
        <f>IF(A91-'EXIST IP'!A91=0,"",A91-'EXIST IP'!A91)</f>
        <v/>
      </c>
      <c r="G91" s="81" t="str">
        <f>IF(B91-'EXIST IP'!B91=0,"",B91-'EXIST IP'!B91)</f>
        <v/>
      </c>
      <c r="H91" s="81" t="str">
        <f>IF(C91-'EXIST IP'!C91=0,"",C91-'EXIST IP'!C91)</f>
        <v/>
      </c>
      <c r="I91" s="81" t="str">
        <f>IF(D91-'EXIST IP'!D91=0,"",D91-'EXIST IP'!D91)</f>
        <v/>
      </c>
    </row>
    <row r="92" spans="1:9" x14ac:dyDescent="0.25">
      <c r="A92" s="105"/>
      <c r="B92" s="105"/>
      <c r="C92" s="105"/>
      <c r="D92" s="105"/>
      <c r="F92" s="81" t="str">
        <f>IF(A92-'EXIST IP'!A92=0,"",A92-'EXIST IP'!A92)</f>
        <v/>
      </c>
      <c r="G92" s="81" t="str">
        <f>IF(B92-'EXIST IP'!B92=0,"",B92-'EXIST IP'!B92)</f>
        <v/>
      </c>
      <c r="H92" s="81" t="str">
        <f>IF(C92-'EXIST IP'!C92=0,"",C92-'EXIST IP'!C92)</f>
        <v/>
      </c>
      <c r="I92" s="81" t="str">
        <f>IF(D92-'EXIST IP'!D92=0,"",D92-'EXIST IP'!D92)</f>
        <v/>
      </c>
    </row>
    <row r="93" spans="1:9" x14ac:dyDescent="0.25">
      <c r="A93" s="105"/>
      <c r="B93" s="105"/>
      <c r="C93" s="105"/>
      <c r="D93" s="105"/>
      <c r="F93" s="81" t="str">
        <f>IF(A93-'EXIST IP'!A93=0,"",A93-'EXIST IP'!A93)</f>
        <v/>
      </c>
      <c r="G93" s="81" t="str">
        <f>IF(B93-'EXIST IP'!B93=0,"",B93-'EXIST IP'!B93)</f>
        <v/>
      </c>
      <c r="H93" s="81" t="str">
        <f>IF(C93-'EXIST IP'!C93=0,"",C93-'EXIST IP'!C93)</f>
        <v/>
      </c>
      <c r="I93" s="81" t="str">
        <f>IF(D93-'EXIST IP'!D93=0,"",D93-'EXIST IP'!D93)</f>
        <v/>
      </c>
    </row>
    <row r="94" spans="1:9" x14ac:dyDescent="0.25">
      <c r="A94" s="105"/>
      <c r="B94" s="105"/>
      <c r="C94" s="105"/>
      <c r="D94" s="105"/>
      <c r="F94" s="81" t="str">
        <f>IF(A94-'EXIST IP'!A94=0,"",A94-'EXIST IP'!A94)</f>
        <v/>
      </c>
      <c r="G94" s="81" t="str">
        <f>IF(B94-'EXIST IP'!B94=0,"",B94-'EXIST IP'!B94)</f>
        <v/>
      </c>
      <c r="H94" s="81" t="str">
        <f>IF(C94-'EXIST IP'!C94=0,"",C94-'EXIST IP'!C94)</f>
        <v/>
      </c>
      <c r="I94" s="81" t="str">
        <f>IF(D94-'EXIST IP'!D94=0,"",D94-'EXIST IP'!D94)</f>
        <v/>
      </c>
    </row>
    <row r="95" spans="1:9" x14ac:dyDescent="0.25">
      <c r="A95" s="105"/>
      <c r="B95" s="105"/>
      <c r="C95" s="105"/>
      <c r="D95" s="105"/>
      <c r="F95" s="81" t="str">
        <f>IF(A95-'EXIST IP'!A95=0,"",A95-'EXIST IP'!A95)</f>
        <v/>
      </c>
      <c r="G95" s="81" t="str">
        <f>IF(B95-'EXIST IP'!B95=0,"",B95-'EXIST IP'!B95)</f>
        <v/>
      </c>
      <c r="H95" s="81" t="str">
        <f>IF(C95-'EXIST IP'!C95=0,"",C95-'EXIST IP'!C95)</f>
        <v/>
      </c>
      <c r="I95" s="81" t="str">
        <f>IF(D95-'EXIST IP'!D95=0,"",D95-'EXIST IP'!D95)</f>
        <v/>
      </c>
    </row>
    <row r="96" spans="1:9" x14ac:dyDescent="0.25">
      <c r="A96" s="105"/>
      <c r="B96" s="105"/>
      <c r="C96" s="105"/>
      <c r="D96" s="105"/>
      <c r="F96" s="81" t="str">
        <f>IF(A96-'EXIST IP'!A96=0,"",A96-'EXIST IP'!A96)</f>
        <v/>
      </c>
      <c r="G96" s="81" t="str">
        <f>IF(B96-'EXIST IP'!B96=0,"",B96-'EXIST IP'!B96)</f>
        <v/>
      </c>
      <c r="H96" s="81" t="str">
        <f>IF(C96-'EXIST IP'!C96=0,"",C96-'EXIST IP'!C96)</f>
        <v/>
      </c>
      <c r="I96" s="81" t="str">
        <f>IF(D96-'EXIST IP'!D96=0,"",D96-'EXIST IP'!D96)</f>
        <v/>
      </c>
    </row>
    <row r="97" spans="1:9" x14ac:dyDescent="0.25">
      <c r="A97" s="105"/>
      <c r="B97" s="105"/>
      <c r="C97" s="105"/>
      <c r="D97" s="105"/>
      <c r="F97" s="81" t="str">
        <f>IF(A97-'EXIST IP'!A97=0,"",A97-'EXIST IP'!A97)</f>
        <v/>
      </c>
      <c r="G97" s="81" t="str">
        <f>IF(B97-'EXIST IP'!B97=0,"",B97-'EXIST IP'!B97)</f>
        <v/>
      </c>
      <c r="H97" s="81" t="str">
        <f>IF(C97-'EXIST IP'!C97=0,"",C97-'EXIST IP'!C97)</f>
        <v/>
      </c>
      <c r="I97" s="81" t="str">
        <f>IF(D97-'EXIST IP'!D97=0,"",D97-'EXIST IP'!D97)</f>
        <v/>
      </c>
    </row>
    <row r="98" spans="1:9" x14ac:dyDescent="0.25">
      <c r="A98" s="105"/>
      <c r="B98" s="105"/>
      <c r="C98" s="105"/>
      <c r="D98" s="105"/>
      <c r="F98" s="81" t="str">
        <f>IF(A98-'EXIST IP'!A98=0,"",A98-'EXIST IP'!A98)</f>
        <v/>
      </c>
      <c r="G98" s="81" t="str">
        <f>IF(B98-'EXIST IP'!B98=0,"",B98-'EXIST IP'!B98)</f>
        <v/>
      </c>
      <c r="H98" s="81" t="str">
        <f>IF(C98-'EXIST IP'!C98=0,"",C98-'EXIST IP'!C98)</f>
        <v/>
      </c>
      <c r="I98" s="81" t="str">
        <f>IF(D98-'EXIST IP'!D98=0,"",D98-'EXIST IP'!D98)</f>
        <v/>
      </c>
    </row>
    <row r="99" spans="1:9" x14ac:dyDescent="0.25">
      <c r="A99" s="105"/>
      <c r="B99" s="105"/>
      <c r="C99" s="105"/>
      <c r="D99" s="105"/>
      <c r="F99" s="81" t="str">
        <f>IF(A99-'EXIST IP'!A99=0,"",A99-'EXIST IP'!A99)</f>
        <v/>
      </c>
      <c r="G99" s="81" t="str">
        <f>IF(B99-'EXIST IP'!B99=0,"",B99-'EXIST IP'!B99)</f>
        <v/>
      </c>
      <c r="H99" s="81" t="str">
        <f>IF(C99-'EXIST IP'!C99=0,"",C99-'EXIST IP'!C99)</f>
        <v/>
      </c>
      <c r="I99" s="81" t="str">
        <f>IF(D99-'EXIST IP'!D99=0,"",D99-'EXIST IP'!D99)</f>
        <v/>
      </c>
    </row>
    <row r="100" spans="1:9" x14ac:dyDescent="0.25">
      <c r="A100" s="105"/>
      <c r="B100" s="105"/>
      <c r="C100" s="105"/>
      <c r="D100" s="105"/>
      <c r="F100" s="81" t="str">
        <f>IF(A100-'EXIST IP'!A100=0,"",A100-'EXIST IP'!A100)</f>
        <v/>
      </c>
      <c r="G100" s="81" t="str">
        <f>IF(B100-'EXIST IP'!B100=0,"",B100-'EXIST IP'!B100)</f>
        <v/>
      </c>
      <c r="H100" s="81" t="str">
        <f>IF(C100-'EXIST IP'!C100=0,"",C100-'EXIST IP'!C100)</f>
        <v/>
      </c>
      <c r="I100" s="81" t="str">
        <f>IF(D100-'EXIST IP'!D100=0,"",D100-'EXIST IP'!D100)</f>
        <v/>
      </c>
    </row>
    <row r="101" spans="1:9" x14ac:dyDescent="0.25">
      <c r="A101" s="105"/>
      <c r="B101" s="105"/>
      <c r="C101" s="105"/>
      <c r="D101" s="105"/>
      <c r="F101" s="81" t="str">
        <f>IF(A101-'EXIST IP'!A101=0,"",A101-'EXIST IP'!A101)</f>
        <v/>
      </c>
      <c r="G101" s="81" t="str">
        <f>IF(B101-'EXIST IP'!B101=0,"",B101-'EXIST IP'!B101)</f>
        <v/>
      </c>
      <c r="H101" s="81" t="str">
        <f>IF(C101-'EXIST IP'!C101=0,"",C101-'EXIST IP'!C101)</f>
        <v/>
      </c>
      <c r="I101" s="81" t="str">
        <f>IF(D101-'EXIST IP'!D101=0,"",D101-'EXIST IP'!D101)</f>
        <v/>
      </c>
    </row>
    <row r="102" spans="1:9" x14ac:dyDescent="0.25">
      <c r="A102" s="105"/>
      <c r="B102" s="105"/>
      <c r="C102" s="105"/>
      <c r="D102" s="105"/>
      <c r="F102" s="81" t="str">
        <f>IF(A102-'EXIST IP'!A102=0,"",A102-'EXIST IP'!A102)</f>
        <v/>
      </c>
      <c r="G102" s="81" t="str">
        <f>IF(B102-'EXIST IP'!B102=0,"",B102-'EXIST IP'!B102)</f>
        <v/>
      </c>
      <c r="H102" s="81" t="str">
        <f>IF(C102-'EXIST IP'!C102=0,"",C102-'EXIST IP'!C102)</f>
        <v/>
      </c>
      <c r="I102" s="81" t="str">
        <f>IF(D102-'EXIST IP'!D102=0,"",D102-'EXIST IP'!D102)</f>
        <v/>
      </c>
    </row>
    <row r="103" spans="1:9" x14ac:dyDescent="0.25">
      <c r="A103" s="105"/>
      <c r="B103" s="105"/>
      <c r="C103" s="105"/>
      <c r="D103" s="105"/>
      <c r="F103" s="81" t="str">
        <f>IF(A103-'EXIST IP'!A103=0,"",A103-'EXIST IP'!A103)</f>
        <v/>
      </c>
      <c r="G103" s="81" t="str">
        <f>IF(B103-'EXIST IP'!B103=0,"",B103-'EXIST IP'!B103)</f>
        <v/>
      </c>
      <c r="H103" s="81" t="str">
        <f>IF(C103-'EXIST IP'!C103=0,"",C103-'EXIST IP'!C103)</f>
        <v/>
      </c>
      <c r="I103" s="81" t="str">
        <f>IF(D103-'EXIST IP'!D103=0,"",D103-'EXIST IP'!D103)</f>
        <v/>
      </c>
    </row>
    <row r="104" spans="1:9" x14ac:dyDescent="0.25">
      <c r="A104" s="105"/>
      <c r="B104" s="105"/>
      <c r="C104" s="105"/>
      <c r="D104" s="105"/>
      <c r="F104" s="81" t="str">
        <f>IF(A104-'EXIST IP'!A104=0,"",A104-'EXIST IP'!A104)</f>
        <v/>
      </c>
      <c r="G104" s="81" t="str">
        <f>IF(B104-'EXIST IP'!B104=0,"",B104-'EXIST IP'!B104)</f>
        <v/>
      </c>
      <c r="H104" s="81" t="str">
        <f>IF(C104-'EXIST IP'!C104=0,"",C104-'EXIST IP'!C104)</f>
        <v/>
      </c>
      <c r="I104" s="81" t="str">
        <f>IF(D104-'EXIST IP'!D104=0,"",D104-'EXIST IP'!D104)</f>
        <v/>
      </c>
    </row>
    <row r="105" spans="1:9" x14ac:dyDescent="0.25">
      <c r="A105" s="105"/>
      <c r="B105" s="105"/>
      <c r="C105" s="105"/>
      <c r="D105" s="105"/>
      <c r="F105" s="81" t="str">
        <f>IF(A105-'EXIST IP'!A105=0,"",A105-'EXIST IP'!A105)</f>
        <v/>
      </c>
      <c r="G105" s="81" t="str">
        <f>IF(B105-'EXIST IP'!B105=0,"",B105-'EXIST IP'!B105)</f>
        <v/>
      </c>
      <c r="H105" s="81" t="str">
        <f>IF(C105-'EXIST IP'!C105=0,"",C105-'EXIST IP'!C105)</f>
        <v/>
      </c>
      <c r="I105" s="81" t="str">
        <f>IF(D105-'EXIST IP'!D105=0,"",D105-'EXIST IP'!D105)</f>
        <v/>
      </c>
    </row>
    <row r="106" spans="1:9" x14ac:dyDescent="0.25">
      <c r="A106" s="105"/>
      <c r="B106" s="105"/>
      <c r="C106" s="105"/>
      <c r="D106" s="105"/>
      <c r="F106" s="81" t="str">
        <f>IF(A106-'EXIST IP'!A106=0,"",A106-'EXIST IP'!A106)</f>
        <v/>
      </c>
      <c r="G106" s="81" t="str">
        <f>IF(B106-'EXIST IP'!B106=0,"",B106-'EXIST IP'!B106)</f>
        <v/>
      </c>
      <c r="H106" s="81" t="str">
        <f>IF(C106-'EXIST IP'!C106=0,"",C106-'EXIST IP'!C106)</f>
        <v/>
      </c>
      <c r="I106" s="81" t="str">
        <f>IF(D106-'EXIST IP'!D106=0,"",D106-'EXIST IP'!D106)</f>
        <v/>
      </c>
    </row>
    <row r="107" spans="1:9" x14ac:dyDescent="0.25">
      <c r="A107" s="105"/>
      <c r="B107" s="105"/>
      <c r="C107" s="105"/>
      <c r="D107" s="105"/>
      <c r="F107" s="81" t="str">
        <f>IF(A107-'EXIST IP'!A107=0,"",A107-'EXIST IP'!A107)</f>
        <v/>
      </c>
      <c r="G107" s="81" t="str">
        <f>IF(B107-'EXIST IP'!B107=0,"",B107-'EXIST IP'!B107)</f>
        <v/>
      </c>
      <c r="H107" s="81" t="str">
        <f>IF(C107-'EXIST IP'!C107=0,"",C107-'EXIST IP'!C107)</f>
        <v/>
      </c>
      <c r="I107" s="81" t="str">
        <f>IF(D107-'EXIST IP'!D107=0,"",D107-'EXIST IP'!D107)</f>
        <v/>
      </c>
    </row>
    <row r="108" spans="1:9" x14ac:dyDescent="0.25">
      <c r="A108" s="105"/>
      <c r="B108" s="105"/>
      <c r="C108" s="105"/>
      <c r="D108" s="105"/>
      <c r="F108" s="81" t="str">
        <f>IF(A108-'EXIST IP'!A108=0,"",A108-'EXIST IP'!A108)</f>
        <v/>
      </c>
      <c r="G108" s="81" t="str">
        <f>IF(B108-'EXIST IP'!B108=0,"",B108-'EXIST IP'!B108)</f>
        <v/>
      </c>
      <c r="H108" s="81" t="str">
        <f>IF(C108-'EXIST IP'!C108=0,"",C108-'EXIST IP'!C108)</f>
        <v/>
      </c>
      <c r="I108" s="81" t="str">
        <f>IF(D108-'EXIST IP'!D108=0,"",D108-'EXIST IP'!D108)</f>
        <v/>
      </c>
    </row>
    <row r="109" spans="1:9" x14ac:dyDescent="0.25">
      <c r="A109" s="105"/>
      <c r="B109" s="105"/>
      <c r="C109" s="105"/>
      <c r="D109" s="105"/>
      <c r="F109" s="81" t="str">
        <f>IF(A109-'EXIST IP'!A109=0,"",A109-'EXIST IP'!A109)</f>
        <v/>
      </c>
      <c r="G109" s="81" t="str">
        <f>IF(B109-'EXIST IP'!B109=0,"",B109-'EXIST IP'!B109)</f>
        <v/>
      </c>
      <c r="H109" s="81" t="str">
        <f>IF(C109-'EXIST IP'!C109=0,"",C109-'EXIST IP'!C109)</f>
        <v/>
      </c>
      <c r="I109" s="81" t="str">
        <f>IF(D109-'EXIST IP'!D109=0,"",D109-'EXIST IP'!D109)</f>
        <v/>
      </c>
    </row>
    <row r="110" spans="1:9" x14ac:dyDescent="0.25">
      <c r="A110" s="105"/>
      <c r="B110" s="105"/>
      <c r="C110" s="105"/>
      <c r="D110" s="105"/>
      <c r="F110" s="81" t="str">
        <f>IF(A110-'EXIST IP'!A110=0,"",A110-'EXIST IP'!A110)</f>
        <v/>
      </c>
      <c r="G110" s="81" t="str">
        <f>IF(B110-'EXIST IP'!B110=0,"",B110-'EXIST IP'!B110)</f>
        <v/>
      </c>
      <c r="H110" s="81" t="str">
        <f>IF(C110-'EXIST IP'!C110=0,"",C110-'EXIST IP'!C110)</f>
        <v/>
      </c>
      <c r="I110" s="81" t="str">
        <f>IF(D110-'EXIST IP'!D110=0,"",D110-'EXIST IP'!D110)</f>
        <v/>
      </c>
    </row>
    <row r="111" spans="1:9" x14ac:dyDescent="0.25">
      <c r="A111" s="105"/>
      <c r="B111" s="105"/>
      <c r="C111" s="105"/>
      <c r="D111" s="105"/>
      <c r="F111" s="81" t="str">
        <f>IF(A111-'EXIST IP'!A111=0,"",A111-'EXIST IP'!A111)</f>
        <v/>
      </c>
      <c r="G111" s="81" t="str">
        <f>IF(B111-'EXIST IP'!B111=0,"",B111-'EXIST IP'!B111)</f>
        <v/>
      </c>
      <c r="H111" s="81" t="str">
        <f>IF(C111-'EXIST IP'!C111=0,"",C111-'EXIST IP'!C111)</f>
        <v/>
      </c>
      <c r="I111" s="81" t="str">
        <f>IF(D111-'EXIST IP'!D111=0,"",D111-'EXIST IP'!D111)</f>
        <v/>
      </c>
    </row>
    <row r="112" spans="1:9" x14ac:dyDescent="0.25">
      <c r="A112" s="105"/>
      <c r="B112" s="105"/>
      <c r="C112" s="105"/>
      <c r="D112" s="105"/>
      <c r="F112" s="81" t="str">
        <f>IF(A112-'EXIST IP'!A112=0,"",A112-'EXIST IP'!A112)</f>
        <v/>
      </c>
      <c r="G112" s="81" t="str">
        <f>IF(B112-'EXIST IP'!B112=0,"",B112-'EXIST IP'!B112)</f>
        <v/>
      </c>
      <c r="H112" s="81" t="str">
        <f>IF(C112-'EXIST IP'!C112=0,"",C112-'EXIST IP'!C112)</f>
        <v/>
      </c>
      <c r="I112" s="81" t="str">
        <f>IF(D112-'EXIST IP'!D112=0,"",D112-'EXIST IP'!D112)</f>
        <v/>
      </c>
    </row>
    <row r="113" spans="1:9" x14ac:dyDescent="0.25">
      <c r="A113" s="105"/>
      <c r="B113" s="105"/>
      <c r="C113" s="105"/>
      <c r="D113" s="105"/>
      <c r="F113" s="81" t="str">
        <f>IF(A113-'EXIST IP'!A113=0,"",A113-'EXIST IP'!A113)</f>
        <v/>
      </c>
      <c r="G113" s="81" t="str">
        <f>IF(B113-'EXIST IP'!B113=0,"",B113-'EXIST IP'!B113)</f>
        <v/>
      </c>
      <c r="H113" s="81" t="str">
        <f>IF(C113-'EXIST IP'!C113=0,"",C113-'EXIST IP'!C113)</f>
        <v/>
      </c>
      <c r="I113" s="81" t="str">
        <f>IF(D113-'EXIST IP'!D113=0,"",D113-'EXIST IP'!D113)</f>
        <v/>
      </c>
    </row>
    <row r="114" spans="1:9" x14ac:dyDescent="0.25">
      <c r="A114" s="105"/>
      <c r="B114" s="105"/>
      <c r="C114" s="105"/>
      <c r="D114" s="105"/>
      <c r="F114" s="81" t="str">
        <f>IF(A114-'EXIST IP'!A114=0,"",A114-'EXIST IP'!A114)</f>
        <v/>
      </c>
      <c r="G114" s="81" t="str">
        <f>IF(B114-'EXIST IP'!B114=0,"",B114-'EXIST IP'!B114)</f>
        <v/>
      </c>
      <c r="H114" s="81" t="str">
        <f>IF(C114-'EXIST IP'!C114=0,"",C114-'EXIST IP'!C114)</f>
        <v/>
      </c>
      <c r="I114" s="81" t="str">
        <f>IF(D114-'EXIST IP'!D114=0,"",D114-'EXIST IP'!D114)</f>
        <v/>
      </c>
    </row>
    <row r="115" spans="1:9" x14ac:dyDescent="0.25">
      <c r="A115" s="105"/>
      <c r="B115" s="105"/>
      <c r="C115" s="105"/>
      <c r="D115" s="105"/>
      <c r="F115" s="81" t="str">
        <f>IF(A115-'EXIST IP'!A115=0,"",A115-'EXIST IP'!A115)</f>
        <v/>
      </c>
      <c r="G115" s="81" t="str">
        <f>IF(B115-'EXIST IP'!B115=0,"",B115-'EXIST IP'!B115)</f>
        <v/>
      </c>
      <c r="H115" s="81" t="str">
        <f>IF(C115-'EXIST IP'!C115=0,"",C115-'EXIST IP'!C115)</f>
        <v/>
      </c>
      <c r="I115" s="81" t="str">
        <f>IF(D115-'EXIST IP'!D115=0,"",D115-'EXIST IP'!D115)</f>
        <v/>
      </c>
    </row>
    <row r="116" spans="1:9" x14ac:dyDescent="0.25">
      <c r="A116" s="105"/>
      <c r="B116" s="105"/>
      <c r="C116" s="105"/>
      <c r="D116" s="105"/>
      <c r="F116" s="81" t="str">
        <f>IF(A116-'EXIST IP'!A116=0,"",A116-'EXIST IP'!A116)</f>
        <v/>
      </c>
      <c r="G116" s="81" t="str">
        <f>IF(B116-'EXIST IP'!B116=0,"",B116-'EXIST IP'!B116)</f>
        <v/>
      </c>
      <c r="H116" s="81" t="str">
        <f>IF(C116-'EXIST IP'!C116=0,"",C116-'EXIST IP'!C116)</f>
        <v/>
      </c>
      <c r="I116" s="81" t="str">
        <f>IF(D116-'EXIST IP'!D116=0,"",D116-'EXIST IP'!D116)</f>
        <v/>
      </c>
    </row>
    <row r="117" spans="1:9" x14ac:dyDescent="0.25">
      <c r="A117" s="105"/>
      <c r="B117" s="105"/>
      <c r="C117" s="105"/>
      <c r="D117" s="105"/>
      <c r="F117" s="81" t="str">
        <f>IF(A117-'EXIST IP'!A117=0,"",A117-'EXIST IP'!A117)</f>
        <v/>
      </c>
      <c r="G117" s="81" t="str">
        <f>IF(B117-'EXIST IP'!B117=0,"",B117-'EXIST IP'!B117)</f>
        <v/>
      </c>
      <c r="H117" s="81" t="str">
        <f>IF(C117-'EXIST IP'!C117=0,"",C117-'EXIST IP'!C117)</f>
        <v/>
      </c>
      <c r="I117" s="81" t="str">
        <f>IF(D117-'EXIST IP'!D117=0,"",D117-'EXIST IP'!D117)</f>
        <v/>
      </c>
    </row>
    <row r="118" spans="1:9" x14ac:dyDescent="0.25">
      <c r="A118" s="105"/>
      <c r="B118" s="105"/>
      <c r="C118" s="105"/>
      <c r="D118" s="105"/>
      <c r="F118" s="81" t="str">
        <f>IF(A118-'EXIST IP'!A118=0,"",A118-'EXIST IP'!A118)</f>
        <v/>
      </c>
      <c r="G118" s="81" t="str">
        <f>IF(B118-'EXIST IP'!B118=0,"",B118-'EXIST IP'!B118)</f>
        <v/>
      </c>
      <c r="H118" s="81" t="str">
        <f>IF(C118-'EXIST IP'!C118=0,"",C118-'EXIST IP'!C118)</f>
        <v/>
      </c>
      <c r="I118" s="81" t="str">
        <f>IF(D118-'EXIST IP'!D118=0,"",D118-'EXIST IP'!D118)</f>
        <v/>
      </c>
    </row>
    <row r="119" spans="1:9" x14ac:dyDescent="0.25">
      <c r="A119" s="105"/>
      <c r="B119" s="105"/>
      <c r="C119" s="105"/>
      <c r="D119" s="105"/>
      <c r="F119" s="81" t="str">
        <f>IF(A119-'EXIST IP'!A119=0,"",A119-'EXIST IP'!A119)</f>
        <v/>
      </c>
      <c r="G119" s="81" t="str">
        <f>IF(B119-'EXIST IP'!B119=0,"",B119-'EXIST IP'!B119)</f>
        <v/>
      </c>
      <c r="H119" s="81" t="str">
        <f>IF(C119-'EXIST IP'!C119=0,"",C119-'EXIST IP'!C119)</f>
        <v/>
      </c>
      <c r="I119" s="81" t="str">
        <f>IF(D119-'EXIST IP'!D119=0,"",D119-'EXIST IP'!D119)</f>
        <v/>
      </c>
    </row>
    <row r="120" spans="1:9" x14ac:dyDescent="0.25">
      <c r="A120" s="105"/>
      <c r="B120" s="105"/>
      <c r="C120" s="105"/>
      <c r="D120" s="105"/>
      <c r="F120" s="81" t="str">
        <f>IF(A120-'EXIST IP'!A120=0,"",A120-'EXIST IP'!A120)</f>
        <v/>
      </c>
      <c r="G120" s="81" t="str">
        <f>IF(B120-'EXIST IP'!B120=0,"",B120-'EXIST IP'!B120)</f>
        <v/>
      </c>
      <c r="H120" s="81" t="str">
        <f>IF(C120-'EXIST IP'!C120=0,"",C120-'EXIST IP'!C120)</f>
        <v/>
      </c>
      <c r="I120" s="81" t="str">
        <f>IF(D120-'EXIST IP'!D120=0,"",D120-'EXIST IP'!D120)</f>
        <v/>
      </c>
    </row>
    <row r="121" spans="1:9" x14ac:dyDescent="0.25">
      <c r="A121" s="105"/>
      <c r="B121" s="105"/>
      <c r="C121" s="105"/>
      <c r="D121" s="105"/>
      <c r="F121" s="81" t="str">
        <f>IF(A121-'EXIST IP'!A121=0,"",A121-'EXIST IP'!A121)</f>
        <v/>
      </c>
      <c r="G121" s="81" t="str">
        <f>IF(B121-'EXIST IP'!B121=0,"",B121-'EXIST IP'!B121)</f>
        <v/>
      </c>
      <c r="H121" s="81" t="str">
        <f>IF(C121-'EXIST IP'!C121=0,"",C121-'EXIST IP'!C121)</f>
        <v/>
      </c>
      <c r="I121" s="81" t="str">
        <f>IF(D121-'EXIST IP'!D121=0,"",D121-'EXIST IP'!D121)</f>
        <v/>
      </c>
    </row>
    <row r="122" spans="1:9" x14ac:dyDescent="0.25">
      <c r="A122" s="105"/>
      <c r="B122" s="105"/>
      <c r="C122" s="105"/>
      <c r="D122" s="105"/>
      <c r="F122" s="81" t="str">
        <f>IF(A122-'EXIST IP'!A122=0,"",A122-'EXIST IP'!A122)</f>
        <v/>
      </c>
      <c r="G122" s="81" t="str">
        <f>IF(B122-'EXIST IP'!B122=0,"",B122-'EXIST IP'!B122)</f>
        <v/>
      </c>
      <c r="H122" s="81" t="str">
        <f>IF(C122-'EXIST IP'!C122=0,"",C122-'EXIST IP'!C122)</f>
        <v/>
      </c>
      <c r="I122" s="81" t="str">
        <f>IF(D122-'EXIST IP'!D122=0,"",D122-'EXIST IP'!D122)</f>
        <v/>
      </c>
    </row>
    <row r="123" spans="1:9" x14ac:dyDescent="0.25">
      <c r="A123" s="105"/>
      <c r="B123" s="105"/>
      <c r="C123" s="105"/>
      <c r="D123" s="105"/>
      <c r="F123" s="81" t="str">
        <f>IF(A123-'EXIST IP'!A123=0,"",A123-'EXIST IP'!A123)</f>
        <v/>
      </c>
      <c r="G123" s="81" t="str">
        <f>IF(B123-'EXIST IP'!B123=0,"",B123-'EXIST IP'!B123)</f>
        <v/>
      </c>
      <c r="H123" s="81" t="str">
        <f>IF(C123-'EXIST IP'!C123=0,"",C123-'EXIST IP'!C123)</f>
        <v/>
      </c>
      <c r="I123" s="81" t="str">
        <f>IF(D123-'EXIST IP'!D123=0,"",D123-'EXIST IP'!D123)</f>
        <v/>
      </c>
    </row>
    <row r="124" spans="1:9" x14ac:dyDescent="0.25">
      <c r="A124" s="105"/>
      <c r="B124" s="105"/>
      <c r="C124" s="105"/>
      <c r="D124" s="105"/>
      <c r="F124" s="81" t="str">
        <f>IF(A124-'EXIST IP'!A124=0,"",A124-'EXIST IP'!A124)</f>
        <v/>
      </c>
      <c r="G124" s="81" t="str">
        <f>IF(B124-'EXIST IP'!B124=0,"",B124-'EXIST IP'!B124)</f>
        <v/>
      </c>
      <c r="H124" s="81" t="str">
        <f>IF(C124-'EXIST IP'!C124=0,"",C124-'EXIST IP'!C124)</f>
        <v/>
      </c>
      <c r="I124" s="81" t="str">
        <f>IF(D124-'EXIST IP'!D124=0,"",D124-'EXIST IP'!D124)</f>
        <v/>
      </c>
    </row>
    <row r="125" spans="1:9" x14ac:dyDescent="0.25">
      <c r="A125" s="105"/>
      <c r="B125" s="105"/>
      <c r="C125" s="105"/>
      <c r="D125" s="105"/>
      <c r="F125" s="81" t="str">
        <f>IF(A125-'EXIST IP'!A125=0,"",A125-'EXIST IP'!A125)</f>
        <v/>
      </c>
      <c r="G125" s="81" t="str">
        <f>IF(B125-'EXIST IP'!B125=0,"",B125-'EXIST IP'!B125)</f>
        <v/>
      </c>
      <c r="H125" s="81" t="str">
        <f>IF(C125-'EXIST IP'!C125=0,"",C125-'EXIST IP'!C125)</f>
        <v/>
      </c>
      <c r="I125" s="81" t="str">
        <f>IF(D125-'EXIST IP'!D125=0,"",D125-'EXIST IP'!D125)</f>
        <v/>
      </c>
    </row>
    <row r="126" spans="1:9" x14ac:dyDescent="0.25">
      <c r="A126" s="105"/>
      <c r="B126" s="105"/>
      <c r="C126" s="105"/>
      <c r="D126" s="105"/>
      <c r="F126" s="81" t="str">
        <f>IF(A126-'EXIST IP'!A126=0,"",A126-'EXIST IP'!A126)</f>
        <v/>
      </c>
      <c r="G126" s="81" t="str">
        <f>IF(B126-'EXIST IP'!B126=0,"",B126-'EXIST IP'!B126)</f>
        <v/>
      </c>
      <c r="H126" s="81" t="str">
        <f>IF(C126-'EXIST IP'!C126=0,"",C126-'EXIST IP'!C126)</f>
        <v/>
      </c>
      <c r="I126" s="81" t="str">
        <f>IF(D126-'EXIST IP'!D126=0,"",D126-'EXIST IP'!D126)</f>
        <v/>
      </c>
    </row>
    <row r="127" spans="1:9" x14ac:dyDescent="0.25">
      <c r="A127" s="105"/>
      <c r="B127" s="105"/>
      <c r="C127" s="105"/>
      <c r="D127" s="105"/>
      <c r="F127" s="81" t="str">
        <f>IF(A127-'EXIST IP'!A127=0,"",A127-'EXIST IP'!A127)</f>
        <v/>
      </c>
      <c r="G127" s="81" t="str">
        <f>IF(B127-'EXIST IP'!B127=0,"",B127-'EXIST IP'!B127)</f>
        <v/>
      </c>
      <c r="H127" s="81" t="str">
        <f>IF(C127-'EXIST IP'!C127=0,"",C127-'EXIST IP'!C127)</f>
        <v/>
      </c>
      <c r="I127" s="81" t="str">
        <f>IF(D127-'EXIST IP'!D127=0,"",D127-'EXIST IP'!D127)</f>
        <v/>
      </c>
    </row>
    <row r="128" spans="1:9" x14ac:dyDescent="0.25">
      <c r="A128" s="105"/>
      <c r="B128" s="105"/>
      <c r="C128" s="105"/>
      <c r="D128" s="105"/>
      <c r="F128" s="81" t="str">
        <f>IF(A128-'EXIST IP'!A128=0,"",A128-'EXIST IP'!A128)</f>
        <v/>
      </c>
      <c r="G128" s="81" t="str">
        <f>IF(B128-'EXIST IP'!B128=0,"",B128-'EXIST IP'!B128)</f>
        <v/>
      </c>
      <c r="H128" s="81" t="str">
        <f>IF(C128-'EXIST IP'!C128=0,"",C128-'EXIST IP'!C128)</f>
        <v/>
      </c>
      <c r="I128" s="81" t="str">
        <f>IF(D128-'EXIST IP'!D128=0,"",D128-'EXIST IP'!D128)</f>
        <v/>
      </c>
    </row>
    <row r="129" spans="1:9" x14ac:dyDescent="0.25">
      <c r="A129" s="105"/>
      <c r="B129" s="105"/>
      <c r="C129" s="105"/>
      <c r="D129" s="105"/>
      <c r="F129" s="81" t="str">
        <f>IF(A129-'EXIST IP'!A129=0,"",A129-'EXIST IP'!A129)</f>
        <v/>
      </c>
      <c r="G129" s="81" t="str">
        <f>IF(B129-'EXIST IP'!B129=0,"",B129-'EXIST IP'!B129)</f>
        <v/>
      </c>
      <c r="H129" s="81" t="str">
        <f>IF(C129-'EXIST IP'!C129=0,"",C129-'EXIST IP'!C129)</f>
        <v/>
      </c>
      <c r="I129" s="81" t="str">
        <f>IF(D129-'EXIST IP'!D129=0,"",D129-'EXIST IP'!D129)</f>
        <v/>
      </c>
    </row>
    <row r="130" spans="1:9" x14ac:dyDescent="0.25">
      <c r="A130" s="105"/>
      <c r="B130" s="105"/>
      <c r="C130" s="105"/>
      <c r="D130" s="105"/>
      <c r="F130" s="81" t="str">
        <f>IF(A130-'EXIST IP'!A130=0,"",A130-'EXIST IP'!A130)</f>
        <v/>
      </c>
      <c r="G130" s="81" t="str">
        <f>IF(B130-'EXIST IP'!B130=0,"",B130-'EXIST IP'!B130)</f>
        <v/>
      </c>
      <c r="H130" s="81" t="str">
        <f>IF(C130-'EXIST IP'!C130=0,"",C130-'EXIST IP'!C130)</f>
        <v/>
      </c>
      <c r="I130" s="81" t="str">
        <f>IF(D130-'EXIST IP'!D130=0,"",D130-'EXIST IP'!D130)</f>
        <v/>
      </c>
    </row>
    <row r="131" spans="1:9" x14ac:dyDescent="0.25">
      <c r="A131" s="105"/>
      <c r="B131" s="105"/>
      <c r="C131" s="105"/>
      <c r="D131" s="105"/>
      <c r="F131" s="81" t="str">
        <f>IF(A131-'EXIST IP'!A131=0,"",A131-'EXIST IP'!A131)</f>
        <v/>
      </c>
      <c r="G131" s="81" t="str">
        <f>IF(B131-'EXIST IP'!B131=0,"",B131-'EXIST IP'!B131)</f>
        <v/>
      </c>
      <c r="H131" s="81" t="str">
        <f>IF(C131-'EXIST IP'!C131=0,"",C131-'EXIST IP'!C131)</f>
        <v/>
      </c>
      <c r="I131" s="81" t="str">
        <f>IF(D131-'EXIST IP'!D131=0,"",D131-'EXIST IP'!D131)</f>
        <v/>
      </c>
    </row>
    <row r="132" spans="1:9" x14ac:dyDescent="0.25">
      <c r="A132" s="105"/>
      <c r="B132" s="105"/>
      <c r="C132" s="105"/>
      <c r="D132" s="105"/>
      <c r="F132" s="81" t="str">
        <f>IF(A132-'EXIST IP'!A132=0,"",A132-'EXIST IP'!A132)</f>
        <v/>
      </c>
      <c r="G132" s="81" t="str">
        <f>IF(B132-'EXIST IP'!B132=0,"",B132-'EXIST IP'!B132)</f>
        <v/>
      </c>
      <c r="H132" s="81" t="str">
        <f>IF(C132-'EXIST IP'!C132=0,"",C132-'EXIST IP'!C132)</f>
        <v/>
      </c>
      <c r="I132" s="81" t="str">
        <f>IF(D132-'EXIST IP'!D132=0,"",D132-'EXIST IP'!D132)</f>
        <v/>
      </c>
    </row>
    <row r="133" spans="1:9" x14ac:dyDescent="0.25">
      <c r="A133" s="105"/>
      <c r="B133" s="105"/>
      <c r="C133" s="105"/>
      <c r="D133" s="105"/>
      <c r="F133" s="81" t="str">
        <f>IF(A133-'EXIST IP'!A133=0,"",A133-'EXIST IP'!A133)</f>
        <v/>
      </c>
      <c r="G133" s="81" t="str">
        <f>IF(B133-'EXIST IP'!B133=0,"",B133-'EXIST IP'!B133)</f>
        <v/>
      </c>
      <c r="H133" s="81" t="str">
        <f>IF(C133-'EXIST IP'!C133=0,"",C133-'EXIST IP'!C133)</f>
        <v/>
      </c>
      <c r="I133" s="81" t="str">
        <f>IF(D133-'EXIST IP'!D133=0,"",D133-'EXIST IP'!D133)</f>
        <v/>
      </c>
    </row>
    <row r="134" spans="1:9" x14ac:dyDescent="0.25">
      <c r="A134" s="105"/>
      <c r="B134" s="105"/>
      <c r="C134" s="105"/>
      <c r="D134" s="105"/>
      <c r="F134" s="81" t="str">
        <f>IF(A134-'EXIST IP'!A134=0,"",A134-'EXIST IP'!A134)</f>
        <v/>
      </c>
      <c r="G134" s="81" t="str">
        <f>IF(B134-'EXIST IP'!B134=0,"",B134-'EXIST IP'!B134)</f>
        <v/>
      </c>
      <c r="H134" s="81" t="str">
        <f>IF(C134-'EXIST IP'!C134=0,"",C134-'EXIST IP'!C134)</f>
        <v/>
      </c>
      <c r="I134" s="81" t="str">
        <f>IF(D134-'EXIST IP'!D134=0,"",D134-'EXIST IP'!D134)</f>
        <v/>
      </c>
    </row>
    <row r="135" spans="1:9" x14ac:dyDescent="0.25">
      <c r="A135" s="105"/>
      <c r="B135" s="105"/>
      <c r="C135" s="105"/>
      <c r="D135" s="105"/>
      <c r="F135" s="81" t="str">
        <f>IF(A135-'EXIST IP'!A135=0,"",A135-'EXIST IP'!A135)</f>
        <v/>
      </c>
      <c r="G135" s="81" t="str">
        <f>IF(B135-'EXIST IP'!B135=0,"",B135-'EXIST IP'!B135)</f>
        <v/>
      </c>
      <c r="H135" s="81" t="str">
        <f>IF(C135-'EXIST IP'!C135=0,"",C135-'EXIST IP'!C135)</f>
        <v/>
      </c>
      <c r="I135" s="81" t="str">
        <f>IF(D135-'EXIST IP'!D135=0,"",D135-'EXIST IP'!D135)</f>
        <v/>
      </c>
    </row>
    <row r="136" spans="1:9" x14ac:dyDescent="0.25">
      <c r="A136" s="105"/>
      <c r="B136" s="105"/>
      <c r="C136" s="105"/>
      <c r="D136" s="105"/>
      <c r="F136" s="81" t="str">
        <f>IF(A136-'EXIST IP'!A136=0,"",A136-'EXIST IP'!A136)</f>
        <v/>
      </c>
      <c r="G136" s="81" t="str">
        <f>IF(B136-'EXIST IP'!B136=0,"",B136-'EXIST IP'!B136)</f>
        <v/>
      </c>
      <c r="H136" s="81" t="str">
        <f>IF(C136-'EXIST IP'!C136=0,"",C136-'EXIST IP'!C136)</f>
        <v/>
      </c>
      <c r="I136" s="81" t="str">
        <f>IF(D136-'EXIST IP'!D136=0,"",D136-'EXIST IP'!D136)</f>
        <v/>
      </c>
    </row>
    <row r="137" spans="1:9" x14ac:dyDescent="0.25">
      <c r="A137" s="105"/>
      <c r="B137" s="105"/>
      <c r="C137" s="105"/>
      <c r="D137" s="105"/>
      <c r="F137" s="81" t="str">
        <f>IF(A137-'EXIST IP'!A137=0,"",A137-'EXIST IP'!A137)</f>
        <v/>
      </c>
      <c r="G137" s="81" t="str">
        <f>IF(B137-'EXIST IP'!B137=0,"",B137-'EXIST IP'!B137)</f>
        <v/>
      </c>
      <c r="H137" s="81" t="str">
        <f>IF(C137-'EXIST IP'!C137=0,"",C137-'EXIST IP'!C137)</f>
        <v/>
      </c>
      <c r="I137" s="81" t="str">
        <f>IF(D137-'EXIST IP'!D137=0,"",D137-'EXIST IP'!D137)</f>
        <v/>
      </c>
    </row>
    <row r="138" spans="1:9" x14ac:dyDescent="0.25">
      <c r="A138" s="105"/>
      <c r="B138" s="105"/>
      <c r="C138" s="105"/>
      <c r="D138" s="105"/>
      <c r="F138" s="81" t="str">
        <f>IF(A138-'EXIST IP'!A138=0,"",A138-'EXIST IP'!A138)</f>
        <v/>
      </c>
      <c r="G138" s="81" t="str">
        <f>IF(B138-'EXIST IP'!B138=0,"",B138-'EXIST IP'!B138)</f>
        <v/>
      </c>
      <c r="H138" s="81" t="str">
        <f>IF(C138-'EXIST IP'!C138=0,"",C138-'EXIST IP'!C138)</f>
        <v/>
      </c>
      <c r="I138" s="81" t="str">
        <f>IF(D138-'EXIST IP'!D138=0,"",D138-'EXIST IP'!D138)</f>
        <v/>
      </c>
    </row>
    <row r="139" spans="1:9" x14ac:dyDescent="0.25">
      <c r="A139" s="105"/>
      <c r="B139" s="105"/>
      <c r="C139" s="105"/>
      <c r="D139" s="105"/>
      <c r="F139" s="81" t="str">
        <f>IF(A139-'EXIST IP'!A139=0,"",A139-'EXIST IP'!A139)</f>
        <v/>
      </c>
      <c r="G139" s="81" t="str">
        <f>IF(B139-'EXIST IP'!B139=0,"",B139-'EXIST IP'!B139)</f>
        <v/>
      </c>
      <c r="H139" s="81" t="str">
        <f>IF(C139-'EXIST IP'!C139=0,"",C139-'EXIST IP'!C139)</f>
        <v/>
      </c>
      <c r="I139" s="81" t="str">
        <f>IF(D139-'EXIST IP'!D139=0,"",D139-'EXIST IP'!D139)</f>
        <v/>
      </c>
    </row>
    <row r="140" spans="1:9" x14ac:dyDescent="0.25">
      <c r="A140" s="105"/>
      <c r="B140" s="105"/>
      <c r="C140" s="105"/>
      <c r="D140" s="105"/>
      <c r="F140" s="81" t="str">
        <f>IF(A140-'EXIST IP'!A140=0,"",A140-'EXIST IP'!A140)</f>
        <v/>
      </c>
      <c r="G140" s="81" t="str">
        <f>IF(B140-'EXIST IP'!B140=0,"",B140-'EXIST IP'!B140)</f>
        <v/>
      </c>
      <c r="H140" s="81" t="str">
        <f>IF(C140-'EXIST IP'!C140=0,"",C140-'EXIST IP'!C140)</f>
        <v/>
      </c>
      <c r="I140" s="81" t="str">
        <f>IF(D140-'EXIST IP'!D140=0,"",D140-'EXIST IP'!D140)</f>
        <v/>
      </c>
    </row>
    <row r="141" spans="1:9" x14ac:dyDescent="0.25">
      <c r="A141" s="105"/>
      <c r="B141" s="105"/>
      <c r="C141" s="105"/>
      <c r="D141" s="105"/>
      <c r="F141" s="81" t="str">
        <f>IF(A141-'EXIST IP'!A141=0,"",A141-'EXIST IP'!A141)</f>
        <v/>
      </c>
      <c r="G141" s="81" t="str">
        <f>IF(B141-'EXIST IP'!B141=0,"",B141-'EXIST IP'!B141)</f>
        <v/>
      </c>
      <c r="H141" s="81" t="str">
        <f>IF(C141-'EXIST IP'!C141=0,"",C141-'EXIST IP'!C141)</f>
        <v/>
      </c>
      <c r="I141" s="81" t="str">
        <f>IF(D141-'EXIST IP'!D141=0,"",D141-'EXIST IP'!D141)</f>
        <v/>
      </c>
    </row>
    <row r="142" spans="1:9" x14ac:dyDescent="0.25">
      <c r="A142" s="105"/>
      <c r="B142" s="105"/>
      <c r="C142" s="105"/>
      <c r="D142" s="105"/>
      <c r="F142" s="81" t="str">
        <f>IF(A142-'EXIST IP'!A142=0,"",A142-'EXIST IP'!A142)</f>
        <v/>
      </c>
      <c r="G142" s="81" t="str">
        <f>IF(B142-'EXIST IP'!B142=0,"",B142-'EXIST IP'!B142)</f>
        <v/>
      </c>
      <c r="H142" s="81" t="str">
        <f>IF(C142-'EXIST IP'!C142=0,"",C142-'EXIST IP'!C142)</f>
        <v/>
      </c>
      <c r="I142" s="81" t="str">
        <f>IF(D142-'EXIST IP'!D142=0,"",D142-'EXIST IP'!D142)</f>
        <v/>
      </c>
    </row>
    <row r="143" spans="1:9" x14ac:dyDescent="0.25">
      <c r="A143" s="105"/>
      <c r="B143" s="105"/>
      <c r="C143" s="105"/>
      <c r="D143" s="105"/>
      <c r="F143" s="81" t="str">
        <f>IF(A143-'EXIST IP'!A143=0,"",A143-'EXIST IP'!A143)</f>
        <v/>
      </c>
      <c r="G143" s="81" t="str">
        <f>IF(B143-'EXIST IP'!B143=0,"",B143-'EXIST IP'!B143)</f>
        <v/>
      </c>
      <c r="H143" s="81" t="str">
        <f>IF(C143-'EXIST IP'!C143=0,"",C143-'EXIST IP'!C143)</f>
        <v/>
      </c>
      <c r="I143" s="81" t="str">
        <f>IF(D143-'EXIST IP'!D143=0,"",D143-'EXIST IP'!D143)</f>
        <v/>
      </c>
    </row>
    <row r="144" spans="1:9" x14ac:dyDescent="0.25">
      <c r="A144" s="105"/>
      <c r="B144" s="105"/>
      <c r="C144" s="105"/>
      <c r="D144" s="105"/>
      <c r="F144" s="81" t="str">
        <f>IF(A144-'EXIST IP'!A144=0,"",A144-'EXIST IP'!A144)</f>
        <v/>
      </c>
      <c r="G144" s="81" t="str">
        <f>IF(B144-'EXIST IP'!B144=0,"",B144-'EXIST IP'!B144)</f>
        <v/>
      </c>
      <c r="H144" s="81" t="str">
        <f>IF(C144-'EXIST IP'!C144=0,"",C144-'EXIST IP'!C144)</f>
        <v/>
      </c>
      <c r="I144" s="81" t="str">
        <f>IF(D144-'EXIST IP'!D144=0,"",D144-'EXIST IP'!D144)</f>
        <v/>
      </c>
    </row>
    <row r="145" spans="1:9" x14ac:dyDescent="0.25">
      <c r="A145" s="105"/>
      <c r="B145" s="105"/>
      <c r="C145" s="105"/>
      <c r="D145" s="105"/>
      <c r="F145" s="81" t="str">
        <f>IF(A145-'EXIST IP'!A145=0,"",A145-'EXIST IP'!A145)</f>
        <v/>
      </c>
      <c r="G145" s="81" t="str">
        <f>IF(B145-'EXIST IP'!B145=0,"",B145-'EXIST IP'!B145)</f>
        <v/>
      </c>
      <c r="H145" s="81" t="str">
        <f>IF(C145-'EXIST IP'!C145=0,"",C145-'EXIST IP'!C145)</f>
        <v/>
      </c>
      <c r="I145" s="81" t="str">
        <f>IF(D145-'EXIST IP'!D145=0,"",D145-'EXIST IP'!D145)</f>
        <v/>
      </c>
    </row>
    <row r="146" spans="1:9" x14ac:dyDescent="0.25">
      <c r="A146" s="105"/>
      <c r="B146" s="105"/>
      <c r="C146" s="105"/>
      <c r="D146" s="105"/>
      <c r="F146" s="81" t="str">
        <f>IF(A146-'EXIST IP'!A146=0,"",A146-'EXIST IP'!A146)</f>
        <v/>
      </c>
      <c r="G146" s="81" t="str">
        <f>IF(B146-'EXIST IP'!B146=0,"",B146-'EXIST IP'!B146)</f>
        <v/>
      </c>
      <c r="H146" s="81" t="str">
        <f>IF(C146-'EXIST IP'!C146=0,"",C146-'EXIST IP'!C146)</f>
        <v/>
      </c>
      <c r="I146" s="81" t="str">
        <f>IF(D146-'EXIST IP'!D146=0,"",D146-'EXIST IP'!D146)</f>
        <v/>
      </c>
    </row>
    <row r="147" spans="1:9" x14ac:dyDescent="0.25">
      <c r="A147" s="105"/>
      <c r="B147" s="105"/>
      <c r="C147" s="105"/>
      <c r="D147" s="105"/>
      <c r="F147" s="81" t="str">
        <f>IF(A147-'EXIST IP'!A147=0,"",A147-'EXIST IP'!A147)</f>
        <v/>
      </c>
      <c r="G147" s="81" t="str">
        <f>IF(B147-'EXIST IP'!B147=0,"",B147-'EXIST IP'!B147)</f>
        <v/>
      </c>
      <c r="H147" s="81" t="str">
        <f>IF(C147-'EXIST IP'!C147=0,"",C147-'EXIST IP'!C147)</f>
        <v/>
      </c>
      <c r="I147" s="81" t="str">
        <f>IF(D147-'EXIST IP'!D147=0,"",D147-'EXIST IP'!D147)</f>
        <v/>
      </c>
    </row>
    <row r="148" spans="1:9" x14ac:dyDescent="0.25">
      <c r="A148" s="105"/>
      <c r="B148" s="105"/>
      <c r="C148" s="105"/>
      <c r="D148" s="105"/>
      <c r="F148" s="81" t="str">
        <f>IF(A148-'EXIST IP'!A148=0,"",A148-'EXIST IP'!A148)</f>
        <v/>
      </c>
      <c r="G148" s="81" t="str">
        <f>IF(B148-'EXIST IP'!B148=0,"",B148-'EXIST IP'!B148)</f>
        <v/>
      </c>
      <c r="H148" s="81" t="str">
        <f>IF(C148-'EXIST IP'!C148=0,"",C148-'EXIST IP'!C148)</f>
        <v/>
      </c>
      <c r="I148" s="81" t="str">
        <f>IF(D148-'EXIST IP'!D148=0,"",D148-'EXIST IP'!D148)</f>
        <v/>
      </c>
    </row>
    <row r="149" spans="1:9" x14ac:dyDescent="0.25">
      <c r="A149" s="105"/>
      <c r="B149" s="105"/>
      <c r="C149" s="105"/>
      <c r="D149" s="105"/>
      <c r="F149" s="81" t="str">
        <f>IF(A149-'EXIST IP'!A149=0,"",A149-'EXIST IP'!A149)</f>
        <v/>
      </c>
      <c r="G149" s="81" t="str">
        <f>IF(B149-'EXIST IP'!B149=0,"",B149-'EXIST IP'!B149)</f>
        <v/>
      </c>
      <c r="H149" s="81" t="str">
        <f>IF(C149-'EXIST IP'!C149=0,"",C149-'EXIST IP'!C149)</f>
        <v/>
      </c>
      <c r="I149" s="81" t="str">
        <f>IF(D149-'EXIST IP'!D149=0,"",D149-'EXIST IP'!D149)</f>
        <v/>
      </c>
    </row>
    <row r="150" spans="1:9" x14ac:dyDescent="0.25">
      <c r="A150" s="105"/>
      <c r="B150" s="105"/>
      <c r="C150" s="105"/>
      <c r="D150" s="105"/>
      <c r="F150" s="81" t="str">
        <f>IF(A150-'EXIST IP'!A150=0,"",A150-'EXIST IP'!A150)</f>
        <v/>
      </c>
      <c r="G150" s="81" t="str">
        <f>IF(B150-'EXIST IP'!B150=0,"",B150-'EXIST IP'!B150)</f>
        <v/>
      </c>
      <c r="H150" s="81" t="str">
        <f>IF(C150-'EXIST IP'!C150=0,"",C150-'EXIST IP'!C150)</f>
        <v/>
      </c>
      <c r="I150" s="81" t="str">
        <f>IF(D150-'EXIST IP'!D150=0,"",D150-'EXIST IP'!D150)</f>
        <v/>
      </c>
    </row>
    <row r="151" spans="1:9" x14ac:dyDescent="0.25">
      <c r="A151" s="105"/>
      <c r="B151" s="105"/>
      <c r="C151" s="105"/>
      <c r="D151" s="105"/>
      <c r="F151" s="81" t="str">
        <f>IF(A151-'EXIST IP'!A151=0,"",A151-'EXIST IP'!A151)</f>
        <v/>
      </c>
      <c r="G151" s="81" t="str">
        <f>IF(B151-'EXIST IP'!B151=0,"",B151-'EXIST IP'!B151)</f>
        <v/>
      </c>
      <c r="H151" s="81" t="str">
        <f>IF(C151-'EXIST IP'!C151=0,"",C151-'EXIST IP'!C151)</f>
        <v/>
      </c>
      <c r="I151" s="81" t="str">
        <f>IF(D151-'EXIST IP'!D151=0,"",D151-'EXIST IP'!D151)</f>
        <v/>
      </c>
    </row>
    <row r="152" spans="1:9" x14ac:dyDescent="0.25">
      <c r="A152" s="105"/>
      <c r="B152" s="105"/>
      <c r="C152" s="105"/>
      <c r="D152" s="105"/>
      <c r="F152" s="81" t="str">
        <f>IF(A152-'EXIST IP'!A152=0,"",A152-'EXIST IP'!A152)</f>
        <v/>
      </c>
      <c r="G152" s="81" t="str">
        <f>IF(B152-'EXIST IP'!B152=0,"",B152-'EXIST IP'!B152)</f>
        <v/>
      </c>
      <c r="H152" s="81" t="str">
        <f>IF(C152-'EXIST IP'!C152=0,"",C152-'EXIST IP'!C152)</f>
        <v/>
      </c>
      <c r="I152" s="81" t="str">
        <f>IF(D152-'EXIST IP'!D152=0,"",D152-'EXIST IP'!D152)</f>
        <v/>
      </c>
    </row>
    <row r="153" spans="1:9" x14ac:dyDescent="0.25">
      <c r="A153" s="105"/>
      <c r="B153" s="105"/>
      <c r="C153" s="105"/>
      <c r="D153" s="105"/>
      <c r="F153" s="81" t="str">
        <f>IF(A153-'EXIST IP'!A153=0,"",A153-'EXIST IP'!A153)</f>
        <v/>
      </c>
      <c r="G153" s="81" t="str">
        <f>IF(B153-'EXIST IP'!B153=0,"",B153-'EXIST IP'!B153)</f>
        <v/>
      </c>
      <c r="H153" s="81" t="str">
        <f>IF(C153-'EXIST IP'!C153=0,"",C153-'EXIST IP'!C153)</f>
        <v/>
      </c>
      <c r="I153" s="81" t="str">
        <f>IF(D153-'EXIST IP'!D153=0,"",D153-'EXIST IP'!D153)</f>
        <v/>
      </c>
    </row>
    <row r="154" spans="1:9" x14ac:dyDescent="0.25">
      <c r="A154" s="105"/>
      <c r="B154" s="105"/>
      <c r="C154" s="105"/>
      <c r="D154" s="105"/>
      <c r="F154" s="81" t="str">
        <f>IF(A154-'EXIST IP'!A154=0,"",A154-'EXIST IP'!A154)</f>
        <v/>
      </c>
      <c r="G154" s="81" t="str">
        <f>IF(B154-'EXIST IP'!B154=0,"",B154-'EXIST IP'!B154)</f>
        <v/>
      </c>
      <c r="H154" s="81" t="str">
        <f>IF(C154-'EXIST IP'!C154=0,"",C154-'EXIST IP'!C154)</f>
        <v/>
      </c>
      <c r="I154" s="81" t="str">
        <f>IF(D154-'EXIST IP'!D154=0,"",D154-'EXIST IP'!D154)</f>
        <v/>
      </c>
    </row>
    <row r="155" spans="1:9" x14ac:dyDescent="0.25">
      <c r="A155" s="105"/>
      <c r="B155" s="105"/>
      <c r="C155" s="105"/>
      <c r="D155" s="105"/>
      <c r="F155" s="81" t="str">
        <f>IF(A155-'EXIST IP'!A155=0,"",A155-'EXIST IP'!A155)</f>
        <v/>
      </c>
      <c r="G155" s="81" t="str">
        <f>IF(B155-'EXIST IP'!B155=0,"",B155-'EXIST IP'!B155)</f>
        <v/>
      </c>
      <c r="H155" s="81" t="str">
        <f>IF(C155-'EXIST IP'!C155=0,"",C155-'EXIST IP'!C155)</f>
        <v/>
      </c>
      <c r="I155" s="81" t="str">
        <f>IF(D155-'EXIST IP'!D155=0,"",D155-'EXIST IP'!D155)</f>
        <v/>
      </c>
    </row>
    <row r="156" spans="1:9" x14ac:dyDescent="0.25">
      <c r="A156" s="105"/>
      <c r="B156" s="105"/>
      <c r="C156" s="105"/>
      <c r="D156" s="105"/>
      <c r="F156" s="81" t="str">
        <f>IF(A156-'EXIST IP'!A156=0,"",A156-'EXIST IP'!A156)</f>
        <v/>
      </c>
      <c r="G156" s="81" t="str">
        <f>IF(B156-'EXIST IP'!B156=0,"",B156-'EXIST IP'!B156)</f>
        <v/>
      </c>
      <c r="H156" s="81" t="str">
        <f>IF(C156-'EXIST IP'!C156=0,"",C156-'EXIST IP'!C156)</f>
        <v/>
      </c>
      <c r="I156" s="81" t="str">
        <f>IF(D156-'EXIST IP'!D156=0,"",D156-'EXIST IP'!D156)</f>
        <v/>
      </c>
    </row>
    <row r="157" spans="1:9" x14ac:dyDescent="0.25">
      <c r="A157" s="105"/>
      <c r="B157" s="105"/>
      <c r="C157" s="105"/>
      <c r="D157" s="105"/>
      <c r="F157" s="81" t="str">
        <f>IF(A157-'EXIST IP'!A157=0,"",A157-'EXIST IP'!A157)</f>
        <v/>
      </c>
      <c r="G157" s="81" t="str">
        <f>IF(B157-'EXIST IP'!B157=0,"",B157-'EXIST IP'!B157)</f>
        <v/>
      </c>
      <c r="H157" s="81" t="str">
        <f>IF(C157-'EXIST IP'!C157=0,"",C157-'EXIST IP'!C157)</f>
        <v/>
      </c>
      <c r="I157" s="81" t="str">
        <f>IF(D157-'EXIST IP'!D157=0,"",D157-'EXIST IP'!D157)</f>
        <v/>
      </c>
    </row>
    <row r="158" spans="1:9" x14ac:dyDescent="0.25">
      <c r="A158" s="105"/>
      <c r="B158" s="105"/>
      <c r="C158" s="105"/>
      <c r="D158" s="105"/>
      <c r="F158" s="81" t="str">
        <f>IF(A158-'EXIST IP'!A158=0,"",A158-'EXIST IP'!A158)</f>
        <v/>
      </c>
      <c r="G158" s="81" t="str">
        <f>IF(B158-'EXIST IP'!B158=0,"",B158-'EXIST IP'!B158)</f>
        <v/>
      </c>
      <c r="H158" s="81" t="str">
        <f>IF(C158-'EXIST IP'!C158=0,"",C158-'EXIST IP'!C158)</f>
        <v/>
      </c>
      <c r="I158" s="81" t="str">
        <f>IF(D158-'EXIST IP'!D158=0,"",D158-'EXIST IP'!D158)</f>
        <v/>
      </c>
    </row>
    <row r="159" spans="1:9" x14ac:dyDescent="0.25">
      <c r="A159" s="105"/>
      <c r="B159" s="105"/>
      <c r="C159" s="105"/>
      <c r="D159" s="105"/>
      <c r="F159" s="81" t="str">
        <f>IF(A159-'EXIST IP'!A159=0,"",A159-'EXIST IP'!A159)</f>
        <v/>
      </c>
      <c r="G159" s="81" t="str">
        <f>IF(B159-'EXIST IP'!B159=0,"",B159-'EXIST IP'!B159)</f>
        <v/>
      </c>
      <c r="H159" s="81" t="str">
        <f>IF(C159-'EXIST IP'!C159=0,"",C159-'EXIST IP'!C159)</f>
        <v/>
      </c>
      <c r="I159" s="81" t="str">
        <f>IF(D159-'EXIST IP'!D159=0,"",D159-'EXIST IP'!D159)</f>
        <v/>
      </c>
    </row>
    <row r="160" spans="1:9" x14ac:dyDescent="0.25">
      <c r="A160" s="105"/>
      <c r="B160" s="105"/>
      <c r="C160" s="105"/>
      <c r="D160" s="105"/>
      <c r="F160" s="81" t="str">
        <f>IF(A160-'EXIST IP'!A160=0,"",A160-'EXIST IP'!A160)</f>
        <v/>
      </c>
      <c r="G160" s="81" t="str">
        <f>IF(B160-'EXIST IP'!B160=0,"",B160-'EXIST IP'!B160)</f>
        <v/>
      </c>
      <c r="H160" s="81" t="str">
        <f>IF(C160-'EXIST IP'!C160=0,"",C160-'EXIST IP'!C160)</f>
        <v/>
      </c>
      <c r="I160" s="81" t="str">
        <f>IF(D160-'EXIST IP'!D160=0,"",D160-'EXIST IP'!D160)</f>
        <v/>
      </c>
    </row>
    <row r="161" spans="1:9" x14ac:dyDescent="0.25">
      <c r="A161" s="105"/>
      <c r="B161" s="105"/>
      <c r="C161" s="105"/>
      <c r="D161" s="105"/>
      <c r="F161" s="81" t="str">
        <f>IF(A161-'EXIST IP'!A161=0,"",A161-'EXIST IP'!A161)</f>
        <v/>
      </c>
      <c r="G161" s="81" t="str">
        <f>IF(B161-'EXIST IP'!B161=0,"",B161-'EXIST IP'!B161)</f>
        <v/>
      </c>
      <c r="H161" s="81" t="str">
        <f>IF(C161-'EXIST IP'!C161=0,"",C161-'EXIST IP'!C161)</f>
        <v/>
      </c>
      <c r="I161" s="81" t="str">
        <f>IF(D161-'EXIST IP'!D161=0,"",D161-'EXIST IP'!D161)</f>
        <v/>
      </c>
    </row>
    <row r="162" spans="1:9" x14ac:dyDescent="0.25">
      <c r="A162" s="105"/>
      <c r="B162" s="105"/>
      <c r="C162" s="105"/>
      <c r="D162" s="105"/>
      <c r="F162" s="81" t="str">
        <f>IF(A162-'EXIST IP'!A162=0,"",A162-'EXIST IP'!A162)</f>
        <v/>
      </c>
      <c r="G162" s="81" t="str">
        <f>IF(B162-'EXIST IP'!B162=0,"",B162-'EXIST IP'!B162)</f>
        <v/>
      </c>
      <c r="H162" s="81" t="str">
        <f>IF(C162-'EXIST IP'!C162=0,"",C162-'EXIST IP'!C162)</f>
        <v/>
      </c>
      <c r="I162" s="81" t="str">
        <f>IF(D162-'EXIST IP'!D162=0,"",D162-'EXIST IP'!D162)</f>
        <v/>
      </c>
    </row>
    <row r="163" spans="1:9" x14ac:dyDescent="0.25">
      <c r="A163" s="105"/>
      <c r="B163" s="105"/>
      <c r="C163" s="105"/>
      <c r="D163" s="105"/>
      <c r="F163" s="81" t="str">
        <f>IF(A163-'EXIST IP'!A163=0,"",A163-'EXIST IP'!A163)</f>
        <v/>
      </c>
      <c r="G163" s="81" t="str">
        <f>IF(B163-'EXIST IP'!B163=0,"",B163-'EXIST IP'!B163)</f>
        <v/>
      </c>
      <c r="H163" s="81" t="str">
        <f>IF(C163-'EXIST IP'!C163=0,"",C163-'EXIST IP'!C163)</f>
        <v/>
      </c>
      <c r="I163" s="81" t="str">
        <f>IF(D163-'EXIST IP'!D163=0,"",D163-'EXIST IP'!D163)</f>
        <v/>
      </c>
    </row>
    <row r="164" spans="1:9" x14ac:dyDescent="0.25">
      <c r="A164" s="105"/>
      <c r="B164" s="105"/>
      <c r="C164" s="105"/>
      <c r="D164" s="105"/>
      <c r="F164" s="81" t="str">
        <f>IF(A164-'EXIST IP'!A164=0,"",A164-'EXIST IP'!A164)</f>
        <v/>
      </c>
      <c r="G164" s="81" t="str">
        <f>IF(B164-'EXIST IP'!B164=0,"",B164-'EXIST IP'!B164)</f>
        <v/>
      </c>
      <c r="H164" s="81" t="str">
        <f>IF(C164-'EXIST IP'!C164=0,"",C164-'EXIST IP'!C164)</f>
        <v/>
      </c>
      <c r="I164" s="81" t="str">
        <f>IF(D164-'EXIST IP'!D164=0,"",D164-'EXIST IP'!D164)</f>
        <v/>
      </c>
    </row>
    <row r="165" spans="1:9" x14ac:dyDescent="0.25">
      <c r="A165" s="105"/>
      <c r="B165" s="105"/>
      <c r="C165" s="105"/>
      <c r="D165" s="105"/>
      <c r="F165" s="81" t="str">
        <f>IF(A165-'EXIST IP'!A165=0,"",A165-'EXIST IP'!A165)</f>
        <v/>
      </c>
      <c r="G165" s="81" t="str">
        <f>IF(B165-'EXIST IP'!B165=0,"",B165-'EXIST IP'!B165)</f>
        <v/>
      </c>
      <c r="H165" s="81" t="str">
        <f>IF(C165-'EXIST IP'!C165=0,"",C165-'EXIST IP'!C165)</f>
        <v/>
      </c>
      <c r="I165" s="81" t="str">
        <f>IF(D165-'EXIST IP'!D165=0,"",D165-'EXIST IP'!D165)</f>
        <v/>
      </c>
    </row>
    <row r="166" spans="1:9" x14ac:dyDescent="0.25">
      <c r="A166" s="105"/>
      <c r="B166" s="105"/>
      <c r="C166" s="105"/>
      <c r="D166" s="105"/>
      <c r="F166" s="81" t="str">
        <f>IF(A166-'EXIST IP'!A166=0,"",A166-'EXIST IP'!A166)</f>
        <v/>
      </c>
      <c r="G166" s="81" t="str">
        <f>IF(B166-'EXIST IP'!B166=0,"",B166-'EXIST IP'!B166)</f>
        <v/>
      </c>
      <c r="H166" s="81" t="str">
        <f>IF(C166-'EXIST IP'!C166=0,"",C166-'EXIST IP'!C166)</f>
        <v/>
      </c>
      <c r="I166" s="81" t="str">
        <f>IF(D166-'EXIST IP'!D166=0,"",D166-'EXIST IP'!D166)</f>
        <v/>
      </c>
    </row>
    <row r="167" spans="1:9" x14ac:dyDescent="0.25">
      <c r="A167" s="105"/>
      <c r="B167" s="105"/>
      <c r="C167" s="105"/>
      <c r="D167" s="105"/>
      <c r="F167" s="81" t="str">
        <f>IF(A167-'EXIST IP'!A167=0,"",A167-'EXIST IP'!A167)</f>
        <v/>
      </c>
      <c r="G167" s="81" t="str">
        <f>IF(B167-'EXIST IP'!B167=0,"",B167-'EXIST IP'!B167)</f>
        <v/>
      </c>
      <c r="H167" s="81" t="str">
        <f>IF(C167-'EXIST IP'!C167=0,"",C167-'EXIST IP'!C167)</f>
        <v/>
      </c>
      <c r="I167" s="81" t="str">
        <f>IF(D167-'EXIST IP'!D167=0,"",D167-'EXIST IP'!D167)</f>
        <v/>
      </c>
    </row>
    <row r="168" spans="1:9" x14ac:dyDescent="0.25">
      <c r="A168" s="105"/>
      <c r="B168" s="105"/>
      <c r="C168" s="105"/>
      <c r="D168" s="105"/>
      <c r="F168" s="81" t="str">
        <f>IF(A168-'EXIST IP'!A168=0,"",A168-'EXIST IP'!A168)</f>
        <v/>
      </c>
      <c r="G168" s="81" t="str">
        <f>IF(B168-'EXIST IP'!B168=0,"",B168-'EXIST IP'!B168)</f>
        <v/>
      </c>
      <c r="H168" s="81" t="str">
        <f>IF(C168-'EXIST IP'!C168=0,"",C168-'EXIST IP'!C168)</f>
        <v/>
      </c>
      <c r="I168" s="81" t="str">
        <f>IF(D168-'EXIST IP'!D168=0,"",D168-'EXIST IP'!D168)</f>
        <v/>
      </c>
    </row>
    <row r="169" spans="1:9" x14ac:dyDescent="0.25">
      <c r="A169" s="105"/>
      <c r="B169" s="105"/>
      <c r="C169" s="105"/>
      <c r="D169" s="105"/>
      <c r="F169" s="81" t="str">
        <f>IF(A169-'EXIST IP'!A169=0,"",A169-'EXIST IP'!A169)</f>
        <v/>
      </c>
      <c r="G169" s="81" t="str">
        <f>IF(B169-'EXIST IP'!B169=0,"",B169-'EXIST IP'!B169)</f>
        <v/>
      </c>
      <c r="H169" s="81" t="str">
        <f>IF(C169-'EXIST IP'!C169=0,"",C169-'EXIST IP'!C169)</f>
        <v/>
      </c>
      <c r="I169" s="81" t="str">
        <f>IF(D169-'EXIST IP'!D169=0,"",D169-'EXIST IP'!D169)</f>
        <v/>
      </c>
    </row>
    <row r="170" spans="1:9" x14ac:dyDescent="0.25">
      <c r="A170" s="105"/>
      <c r="B170" s="105"/>
      <c r="C170" s="105"/>
      <c r="D170" s="105"/>
      <c r="F170" s="81" t="str">
        <f>IF(A170-'EXIST IP'!A170=0,"",A170-'EXIST IP'!A170)</f>
        <v/>
      </c>
      <c r="G170" s="81" t="str">
        <f>IF(B170-'EXIST IP'!B170=0,"",B170-'EXIST IP'!B170)</f>
        <v/>
      </c>
      <c r="H170" s="81" t="str">
        <f>IF(C170-'EXIST IP'!C170=0,"",C170-'EXIST IP'!C170)</f>
        <v/>
      </c>
      <c r="I170" s="81" t="str">
        <f>IF(D170-'EXIST IP'!D170=0,"",D170-'EXIST IP'!D170)</f>
        <v/>
      </c>
    </row>
    <row r="171" spans="1:9" x14ac:dyDescent="0.25">
      <c r="A171" s="105"/>
      <c r="B171" s="105"/>
      <c r="C171" s="105"/>
      <c r="D171" s="105"/>
      <c r="F171" s="81" t="str">
        <f>IF(A171-'EXIST IP'!A171=0,"",A171-'EXIST IP'!A171)</f>
        <v/>
      </c>
      <c r="G171" s="81" t="str">
        <f>IF(B171-'EXIST IP'!B171=0,"",B171-'EXIST IP'!B171)</f>
        <v/>
      </c>
      <c r="H171" s="81" t="str">
        <f>IF(C171-'EXIST IP'!C171=0,"",C171-'EXIST IP'!C171)</f>
        <v/>
      </c>
      <c r="I171" s="81" t="str">
        <f>IF(D171-'EXIST IP'!D171=0,"",D171-'EXIST IP'!D171)</f>
        <v/>
      </c>
    </row>
    <row r="172" spans="1:9" x14ac:dyDescent="0.25">
      <c r="A172" s="105"/>
      <c r="B172" s="105"/>
      <c r="C172" s="105"/>
      <c r="D172" s="105"/>
      <c r="F172" s="81" t="str">
        <f>IF(A172-'EXIST IP'!A172=0,"",A172-'EXIST IP'!A172)</f>
        <v/>
      </c>
      <c r="G172" s="81" t="str">
        <f>IF(B172-'EXIST IP'!B172=0,"",B172-'EXIST IP'!B172)</f>
        <v/>
      </c>
      <c r="H172" s="81" t="str">
        <f>IF(C172-'EXIST IP'!C172=0,"",C172-'EXIST IP'!C172)</f>
        <v/>
      </c>
      <c r="I172" s="81" t="str">
        <f>IF(D172-'EXIST IP'!D172=0,"",D172-'EXIST IP'!D172)</f>
        <v/>
      </c>
    </row>
    <row r="173" spans="1:9" x14ac:dyDescent="0.25">
      <c r="A173" s="105"/>
      <c r="B173" s="105"/>
      <c r="C173" s="105"/>
      <c r="D173" s="105"/>
      <c r="F173" s="81" t="str">
        <f>IF(A173-'EXIST IP'!A173=0,"",A173-'EXIST IP'!A173)</f>
        <v/>
      </c>
      <c r="G173" s="81" t="str">
        <f>IF(B173-'EXIST IP'!B173=0,"",B173-'EXIST IP'!B173)</f>
        <v/>
      </c>
      <c r="H173" s="81" t="str">
        <f>IF(C173-'EXIST IP'!C173=0,"",C173-'EXIST IP'!C173)</f>
        <v/>
      </c>
      <c r="I173" s="81" t="str">
        <f>IF(D173-'EXIST IP'!D173=0,"",D173-'EXIST IP'!D173)</f>
        <v/>
      </c>
    </row>
    <row r="174" spans="1:9" x14ac:dyDescent="0.25">
      <c r="A174" s="105"/>
      <c r="B174" s="105"/>
      <c r="C174" s="105"/>
      <c r="D174" s="105"/>
      <c r="F174" s="81" t="str">
        <f>IF(A174-'EXIST IP'!A174=0,"",A174-'EXIST IP'!A174)</f>
        <v/>
      </c>
      <c r="G174" s="81" t="str">
        <f>IF(B174-'EXIST IP'!B174=0,"",B174-'EXIST IP'!B174)</f>
        <v/>
      </c>
      <c r="H174" s="81" t="str">
        <f>IF(C174-'EXIST IP'!C174=0,"",C174-'EXIST IP'!C174)</f>
        <v/>
      </c>
      <c r="I174" s="81" t="str">
        <f>IF(D174-'EXIST IP'!D174=0,"",D174-'EXIST IP'!D174)</f>
        <v/>
      </c>
    </row>
    <row r="175" spans="1:9" x14ac:dyDescent="0.25">
      <c r="A175" s="105"/>
      <c r="B175" s="105"/>
      <c r="C175" s="105"/>
      <c r="D175" s="105"/>
      <c r="F175" s="81" t="str">
        <f>IF(A175-'EXIST IP'!A175=0,"",A175-'EXIST IP'!A175)</f>
        <v/>
      </c>
      <c r="G175" s="81" t="str">
        <f>IF(B175-'EXIST IP'!B175=0,"",B175-'EXIST IP'!B175)</f>
        <v/>
      </c>
      <c r="H175" s="81" t="str">
        <f>IF(C175-'EXIST IP'!C175=0,"",C175-'EXIST IP'!C175)</f>
        <v/>
      </c>
      <c r="I175" s="81" t="str">
        <f>IF(D175-'EXIST IP'!D175=0,"",D175-'EXIST IP'!D175)</f>
        <v/>
      </c>
    </row>
    <row r="176" spans="1:9" x14ac:dyDescent="0.25">
      <c r="A176" s="105"/>
      <c r="B176" s="105"/>
      <c r="C176" s="105"/>
      <c r="D176" s="105"/>
      <c r="F176" s="81" t="str">
        <f>IF(A176-'EXIST IP'!A176=0,"",A176-'EXIST IP'!A176)</f>
        <v/>
      </c>
      <c r="G176" s="81" t="str">
        <f>IF(B176-'EXIST IP'!B176=0,"",B176-'EXIST IP'!B176)</f>
        <v/>
      </c>
      <c r="H176" s="81" t="str">
        <f>IF(C176-'EXIST IP'!C176=0,"",C176-'EXIST IP'!C176)</f>
        <v/>
      </c>
      <c r="I176" s="81" t="str">
        <f>IF(D176-'EXIST IP'!D176=0,"",D176-'EXIST IP'!D176)</f>
        <v/>
      </c>
    </row>
    <row r="177" spans="1:9" x14ac:dyDescent="0.25">
      <c r="A177" s="105"/>
      <c r="B177" s="105"/>
      <c r="C177" s="105"/>
      <c r="D177" s="105"/>
      <c r="F177" s="81" t="str">
        <f>IF(A177-'EXIST IP'!A177=0,"",A177-'EXIST IP'!A177)</f>
        <v/>
      </c>
      <c r="G177" s="81" t="str">
        <f>IF(B177-'EXIST IP'!B177=0,"",B177-'EXIST IP'!B177)</f>
        <v/>
      </c>
      <c r="H177" s="81" t="str">
        <f>IF(C177-'EXIST IP'!C177=0,"",C177-'EXIST IP'!C177)</f>
        <v/>
      </c>
      <c r="I177" s="81" t="str">
        <f>IF(D177-'EXIST IP'!D177=0,"",D177-'EXIST IP'!D177)</f>
        <v/>
      </c>
    </row>
    <row r="178" spans="1:9" x14ac:dyDescent="0.25">
      <c r="A178" s="105"/>
      <c r="B178" s="105"/>
      <c r="C178" s="105"/>
      <c r="D178" s="105"/>
      <c r="F178" s="81" t="str">
        <f>IF(A178-'EXIST IP'!A178=0,"",A178-'EXIST IP'!A178)</f>
        <v/>
      </c>
      <c r="G178" s="81" t="str">
        <f>IF(B178-'EXIST IP'!B178=0,"",B178-'EXIST IP'!B178)</f>
        <v/>
      </c>
      <c r="H178" s="81" t="str">
        <f>IF(C178-'EXIST IP'!C178=0,"",C178-'EXIST IP'!C178)</f>
        <v/>
      </c>
      <c r="I178" s="81" t="str">
        <f>IF(D178-'EXIST IP'!D178=0,"",D178-'EXIST IP'!D178)</f>
        <v/>
      </c>
    </row>
    <row r="179" spans="1:9" x14ac:dyDescent="0.25">
      <c r="A179" s="105"/>
      <c r="B179" s="105"/>
      <c r="C179" s="105"/>
      <c r="D179" s="105"/>
      <c r="F179" s="81" t="str">
        <f>IF(A179-'EXIST IP'!A179=0,"",A179-'EXIST IP'!A179)</f>
        <v/>
      </c>
      <c r="G179" s="81" t="str">
        <f>IF(B179-'EXIST IP'!B179=0,"",B179-'EXIST IP'!B179)</f>
        <v/>
      </c>
      <c r="H179" s="81" t="str">
        <f>IF(C179-'EXIST IP'!C179=0,"",C179-'EXIST IP'!C179)</f>
        <v/>
      </c>
      <c r="I179" s="81" t="str">
        <f>IF(D179-'EXIST IP'!D179=0,"",D179-'EXIST IP'!D179)</f>
        <v/>
      </c>
    </row>
    <row r="180" spans="1:9" x14ac:dyDescent="0.25">
      <c r="A180" s="105"/>
      <c r="B180" s="105"/>
      <c r="C180" s="105"/>
      <c r="D180" s="105"/>
      <c r="F180" s="81" t="str">
        <f>IF(A180-'EXIST IP'!A180=0,"",A180-'EXIST IP'!A180)</f>
        <v/>
      </c>
      <c r="G180" s="81" t="str">
        <f>IF(B180-'EXIST IP'!B180=0,"",B180-'EXIST IP'!B180)</f>
        <v/>
      </c>
      <c r="H180" s="81" t="str">
        <f>IF(C180-'EXIST IP'!C180=0,"",C180-'EXIST IP'!C180)</f>
        <v/>
      </c>
      <c r="I180" s="81" t="str">
        <f>IF(D180-'EXIST IP'!D180=0,"",D180-'EXIST IP'!D180)</f>
        <v/>
      </c>
    </row>
    <row r="181" spans="1:9" x14ac:dyDescent="0.25">
      <c r="A181" s="105"/>
      <c r="B181" s="105"/>
      <c r="C181" s="105"/>
      <c r="D181" s="105"/>
      <c r="F181" s="81" t="str">
        <f>IF(A181-'EXIST IP'!A181=0,"",A181-'EXIST IP'!A181)</f>
        <v/>
      </c>
      <c r="G181" s="81" t="str">
        <f>IF(B181-'EXIST IP'!B181=0,"",B181-'EXIST IP'!B181)</f>
        <v/>
      </c>
      <c r="H181" s="81" t="str">
        <f>IF(C181-'EXIST IP'!C181=0,"",C181-'EXIST IP'!C181)</f>
        <v/>
      </c>
      <c r="I181" s="81" t="str">
        <f>IF(D181-'EXIST IP'!D181=0,"",D181-'EXIST IP'!D181)</f>
        <v/>
      </c>
    </row>
    <row r="182" spans="1:9" x14ac:dyDescent="0.25">
      <c r="A182" s="105"/>
      <c r="B182" s="105"/>
      <c r="C182" s="105"/>
      <c r="D182" s="105"/>
      <c r="F182" s="81" t="str">
        <f>IF(A182-'EXIST IP'!A182=0,"",A182-'EXIST IP'!A182)</f>
        <v/>
      </c>
      <c r="G182" s="81" t="str">
        <f>IF(B182-'EXIST IP'!B182=0,"",B182-'EXIST IP'!B182)</f>
        <v/>
      </c>
      <c r="H182" s="81" t="str">
        <f>IF(C182-'EXIST IP'!C182=0,"",C182-'EXIST IP'!C182)</f>
        <v/>
      </c>
      <c r="I182" s="81" t="str">
        <f>IF(D182-'EXIST IP'!D182=0,"",D182-'EXIST IP'!D182)</f>
        <v/>
      </c>
    </row>
    <row r="183" spans="1:9" x14ac:dyDescent="0.25">
      <c r="A183" s="105"/>
      <c r="B183" s="105"/>
      <c r="C183" s="105"/>
      <c r="D183" s="105"/>
      <c r="F183" s="81" t="str">
        <f>IF(A183-'EXIST IP'!A183=0,"",A183-'EXIST IP'!A183)</f>
        <v/>
      </c>
      <c r="G183" s="81" t="str">
        <f>IF(B183-'EXIST IP'!B183=0,"",B183-'EXIST IP'!B183)</f>
        <v/>
      </c>
      <c r="H183" s="81" t="str">
        <f>IF(C183-'EXIST IP'!C183=0,"",C183-'EXIST IP'!C183)</f>
        <v/>
      </c>
      <c r="I183" s="81" t="str">
        <f>IF(D183-'EXIST IP'!D183=0,"",D183-'EXIST IP'!D183)</f>
        <v/>
      </c>
    </row>
    <row r="184" spans="1:9" x14ac:dyDescent="0.25">
      <c r="A184" s="105"/>
      <c r="B184" s="105"/>
      <c r="C184" s="105"/>
      <c r="D184" s="105"/>
      <c r="F184" s="81" t="str">
        <f>IF(A184-'EXIST IP'!A184=0,"",A184-'EXIST IP'!A184)</f>
        <v/>
      </c>
      <c r="G184" s="81" t="str">
        <f>IF(B184-'EXIST IP'!B184=0,"",B184-'EXIST IP'!B184)</f>
        <v/>
      </c>
      <c r="H184" s="81" t="str">
        <f>IF(C184-'EXIST IP'!C184=0,"",C184-'EXIST IP'!C184)</f>
        <v/>
      </c>
      <c r="I184" s="81" t="str">
        <f>IF(D184-'EXIST IP'!D184=0,"",D184-'EXIST IP'!D184)</f>
        <v/>
      </c>
    </row>
    <row r="185" spans="1:9" x14ac:dyDescent="0.25">
      <c r="A185" s="105"/>
      <c r="B185" s="105"/>
      <c r="C185" s="105"/>
      <c r="D185" s="105"/>
      <c r="F185" s="81" t="str">
        <f>IF(A185-'EXIST IP'!A185=0,"",A185-'EXIST IP'!A185)</f>
        <v/>
      </c>
      <c r="G185" s="81" t="str">
        <f>IF(B185-'EXIST IP'!B185=0,"",B185-'EXIST IP'!B185)</f>
        <v/>
      </c>
      <c r="H185" s="81" t="str">
        <f>IF(C185-'EXIST IP'!C185=0,"",C185-'EXIST IP'!C185)</f>
        <v/>
      </c>
      <c r="I185" s="81" t="str">
        <f>IF(D185-'EXIST IP'!D185=0,"",D185-'EXIST IP'!D185)</f>
        <v/>
      </c>
    </row>
    <row r="186" spans="1:9" x14ac:dyDescent="0.25">
      <c r="A186" s="105"/>
      <c r="B186" s="105"/>
      <c r="C186" s="105"/>
      <c r="D186" s="105"/>
      <c r="F186" s="81" t="str">
        <f>IF(A186-'EXIST IP'!A186=0,"",A186-'EXIST IP'!A186)</f>
        <v/>
      </c>
      <c r="G186" s="81" t="str">
        <f>IF(B186-'EXIST IP'!B186=0,"",B186-'EXIST IP'!B186)</f>
        <v/>
      </c>
      <c r="H186" s="81" t="str">
        <f>IF(C186-'EXIST IP'!C186=0,"",C186-'EXIST IP'!C186)</f>
        <v/>
      </c>
      <c r="I186" s="81" t="str">
        <f>IF(D186-'EXIST IP'!D186=0,"",D186-'EXIST IP'!D186)</f>
        <v/>
      </c>
    </row>
    <row r="187" spans="1:9" x14ac:dyDescent="0.25">
      <c r="A187" s="105"/>
      <c r="B187" s="105"/>
      <c r="C187" s="105"/>
      <c r="D187" s="105"/>
      <c r="F187" s="81" t="str">
        <f>IF(A187-'EXIST IP'!A187=0,"",A187-'EXIST IP'!A187)</f>
        <v/>
      </c>
      <c r="G187" s="81" t="str">
        <f>IF(B187-'EXIST IP'!B187=0,"",B187-'EXIST IP'!B187)</f>
        <v/>
      </c>
      <c r="H187" s="81" t="str">
        <f>IF(C187-'EXIST IP'!C187=0,"",C187-'EXIST IP'!C187)</f>
        <v/>
      </c>
      <c r="I187" s="81" t="str">
        <f>IF(D187-'EXIST IP'!D187=0,"",D187-'EXIST IP'!D187)</f>
        <v/>
      </c>
    </row>
    <row r="188" spans="1:9" x14ac:dyDescent="0.25">
      <c r="A188" s="105"/>
      <c r="B188" s="105"/>
      <c r="C188" s="105"/>
      <c r="D188" s="105"/>
      <c r="F188" s="81" t="str">
        <f>IF(A188-'EXIST IP'!A188=0,"",A188-'EXIST IP'!A188)</f>
        <v/>
      </c>
      <c r="G188" s="81" t="str">
        <f>IF(B188-'EXIST IP'!B188=0,"",B188-'EXIST IP'!B188)</f>
        <v/>
      </c>
      <c r="H188" s="81" t="str">
        <f>IF(C188-'EXIST IP'!C188=0,"",C188-'EXIST IP'!C188)</f>
        <v/>
      </c>
      <c r="I188" s="81" t="str">
        <f>IF(D188-'EXIST IP'!D188=0,"",D188-'EXIST IP'!D188)</f>
        <v/>
      </c>
    </row>
    <row r="189" spans="1:9" x14ac:dyDescent="0.25">
      <c r="A189" s="105"/>
      <c r="B189" s="105"/>
      <c r="C189" s="105"/>
      <c r="D189" s="105"/>
      <c r="F189" s="81" t="str">
        <f>IF(A189-'EXIST IP'!A189=0,"",A189-'EXIST IP'!A189)</f>
        <v/>
      </c>
      <c r="G189" s="81" t="str">
        <f>IF(B189-'EXIST IP'!B189=0,"",B189-'EXIST IP'!B189)</f>
        <v/>
      </c>
      <c r="H189" s="81" t="str">
        <f>IF(C189-'EXIST IP'!C189=0,"",C189-'EXIST IP'!C189)</f>
        <v/>
      </c>
      <c r="I189" s="81" t="str">
        <f>IF(D189-'EXIST IP'!D189=0,"",D189-'EXIST IP'!D189)</f>
        <v/>
      </c>
    </row>
    <row r="190" spans="1:9" x14ac:dyDescent="0.25">
      <c r="A190" s="105"/>
      <c r="B190" s="105"/>
      <c r="C190" s="105"/>
      <c r="D190" s="105"/>
      <c r="F190" s="81" t="str">
        <f>IF(A190-'EXIST IP'!A190=0,"",A190-'EXIST IP'!A190)</f>
        <v/>
      </c>
      <c r="G190" s="81" t="str">
        <f>IF(B190-'EXIST IP'!B190=0,"",B190-'EXIST IP'!B190)</f>
        <v/>
      </c>
      <c r="H190" s="81" t="str">
        <f>IF(C190-'EXIST IP'!C190=0,"",C190-'EXIST IP'!C190)</f>
        <v/>
      </c>
      <c r="I190" s="81" t="str">
        <f>IF(D190-'EXIST IP'!D190=0,"",D190-'EXIST IP'!D190)</f>
        <v/>
      </c>
    </row>
    <row r="191" spans="1:9" x14ac:dyDescent="0.25">
      <c r="A191" s="105"/>
      <c r="B191" s="105"/>
      <c r="C191" s="105"/>
      <c r="D191" s="105"/>
      <c r="F191" s="81" t="str">
        <f>IF(A191-'EXIST IP'!A191=0,"",A191-'EXIST IP'!A191)</f>
        <v/>
      </c>
      <c r="G191" s="81" t="str">
        <f>IF(B191-'EXIST IP'!B191=0,"",B191-'EXIST IP'!B191)</f>
        <v/>
      </c>
      <c r="H191" s="81" t="str">
        <f>IF(C191-'EXIST IP'!C191=0,"",C191-'EXIST IP'!C191)</f>
        <v/>
      </c>
      <c r="I191" s="81" t="str">
        <f>IF(D191-'EXIST IP'!D191=0,"",D191-'EXIST IP'!D191)</f>
        <v/>
      </c>
    </row>
    <row r="192" spans="1:9" x14ac:dyDescent="0.25">
      <c r="A192" s="105"/>
      <c r="B192" s="105"/>
      <c r="C192" s="105"/>
      <c r="D192" s="105"/>
      <c r="F192" s="81" t="str">
        <f>IF(A192-'EXIST IP'!A192=0,"",A192-'EXIST IP'!A192)</f>
        <v/>
      </c>
      <c r="G192" s="81" t="str">
        <f>IF(B192-'EXIST IP'!B192=0,"",B192-'EXIST IP'!B192)</f>
        <v/>
      </c>
      <c r="H192" s="81" t="str">
        <f>IF(C192-'EXIST IP'!C192=0,"",C192-'EXIST IP'!C192)</f>
        <v/>
      </c>
      <c r="I192" s="81" t="str">
        <f>IF(D192-'EXIST IP'!D192=0,"",D192-'EXIST IP'!D192)</f>
        <v/>
      </c>
    </row>
    <row r="193" spans="1:9" x14ac:dyDescent="0.25">
      <c r="A193" s="105"/>
      <c r="B193" s="105"/>
      <c r="C193" s="105"/>
      <c r="D193" s="105"/>
      <c r="F193" s="81" t="str">
        <f>IF(A193-'EXIST IP'!A193=0,"",A193-'EXIST IP'!A193)</f>
        <v/>
      </c>
      <c r="G193" s="81" t="str">
        <f>IF(B193-'EXIST IP'!B193=0,"",B193-'EXIST IP'!B193)</f>
        <v/>
      </c>
      <c r="H193" s="81" t="str">
        <f>IF(C193-'EXIST IP'!C193=0,"",C193-'EXIST IP'!C193)</f>
        <v/>
      </c>
      <c r="I193" s="81" t="str">
        <f>IF(D193-'EXIST IP'!D193=0,"",D193-'EXIST IP'!D193)</f>
        <v/>
      </c>
    </row>
    <row r="194" spans="1:9" x14ac:dyDescent="0.25">
      <c r="A194" s="105"/>
      <c r="B194" s="105"/>
      <c r="C194" s="105"/>
      <c r="D194" s="105"/>
      <c r="F194" s="81" t="str">
        <f>IF(A194-'EXIST IP'!A194=0,"",A194-'EXIST IP'!A194)</f>
        <v/>
      </c>
      <c r="G194" s="81" t="str">
        <f>IF(B194-'EXIST IP'!B194=0,"",B194-'EXIST IP'!B194)</f>
        <v/>
      </c>
      <c r="H194" s="81" t="str">
        <f>IF(C194-'EXIST IP'!C194=0,"",C194-'EXIST IP'!C194)</f>
        <v/>
      </c>
      <c r="I194" s="81" t="str">
        <f>IF(D194-'EXIST IP'!D194=0,"",D194-'EXIST IP'!D194)</f>
        <v/>
      </c>
    </row>
    <row r="195" spans="1:9" x14ac:dyDescent="0.25">
      <c r="A195" s="105"/>
      <c r="B195" s="105"/>
      <c r="C195" s="105"/>
      <c r="D195" s="105"/>
      <c r="F195" s="81" t="str">
        <f>IF(A195-'EXIST IP'!A195=0,"",A195-'EXIST IP'!A195)</f>
        <v/>
      </c>
      <c r="G195" s="81" t="str">
        <f>IF(B195-'EXIST IP'!B195=0,"",B195-'EXIST IP'!B195)</f>
        <v/>
      </c>
      <c r="H195" s="81" t="str">
        <f>IF(C195-'EXIST IP'!C195=0,"",C195-'EXIST IP'!C195)</f>
        <v/>
      </c>
      <c r="I195" s="81" t="str">
        <f>IF(D195-'EXIST IP'!D195=0,"",D195-'EXIST IP'!D195)</f>
        <v/>
      </c>
    </row>
    <row r="196" spans="1:9" x14ac:dyDescent="0.25">
      <c r="A196" s="105"/>
      <c r="B196" s="105"/>
      <c r="C196" s="105"/>
      <c r="D196" s="105"/>
      <c r="F196" s="81" t="str">
        <f>IF(A196-'EXIST IP'!A196=0,"",A196-'EXIST IP'!A196)</f>
        <v/>
      </c>
      <c r="G196" s="81" t="str">
        <f>IF(B196-'EXIST IP'!B196=0,"",B196-'EXIST IP'!B196)</f>
        <v/>
      </c>
      <c r="H196" s="81" t="str">
        <f>IF(C196-'EXIST IP'!C196=0,"",C196-'EXIST IP'!C196)</f>
        <v/>
      </c>
      <c r="I196" s="81" t="str">
        <f>IF(D196-'EXIST IP'!D196=0,"",D196-'EXIST IP'!D196)</f>
        <v/>
      </c>
    </row>
    <row r="197" spans="1:9" x14ac:dyDescent="0.25">
      <c r="A197" s="105"/>
      <c r="B197" s="105"/>
      <c r="C197" s="105"/>
      <c r="D197" s="105"/>
      <c r="F197" s="81" t="str">
        <f>IF(A197-'EXIST IP'!A197=0,"",A197-'EXIST IP'!A197)</f>
        <v/>
      </c>
      <c r="G197" s="81" t="str">
        <f>IF(B197-'EXIST IP'!B197=0,"",B197-'EXIST IP'!B197)</f>
        <v/>
      </c>
      <c r="H197" s="81" t="str">
        <f>IF(C197-'EXIST IP'!C197=0,"",C197-'EXIST IP'!C197)</f>
        <v/>
      </c>
      <c r="I197" s="81" t="str">
        <f>IF(D197-'EXIST IP'!D197=0,"",D197-'EXIST IP'!D197)</f>
        <v/>
      </c>
    </row>
    <row r="198" spans="1:9" x14ac:dyDescent="0.25">
      <c r="A198" s="105"/>
      <c r="B198" s="105"/>
      <c r="C198" s="105"/>
      <c r="D198" s="105"/>
      <c r="F198" s="81" t="str">
        <f>IF(A198-'EXIST IP'!A198=0,"",A198-'EXIST IP'!A198)</f>
        <v/>
      </c>
      <c r="G198" s="81" t="str">
        <f>IF(B198-'EXIST IP'!B198=0,"",B198-'EXIST IP'!B198)</f>
        <v/>
      </c>
      <c r="H198" s="81" t="str">
        <f>IF(C198-'EXIST IP'!C198=0,"",C198-'EXIST IP'!C198)</f>
        <v/>
      </c>
      <c r="I198" s="81" t="str">
        <f>IF(D198-'EXIST IP'!D198=0,"",D198-'EXIST IP'!D198)</f>
        <v/>
      </c>
    </row>
    <row r="199" spans="1:9" x14ac:dyDescent="0.25">
      <c r="A199" s="105"/>
      <c r="B199" s="105"/>
      <c r="C199" s="105"/>
      <c r="D199" s="105"/>
      <c r="F199" s="81" t="str">
        <f>IF(A199-'EXIST IP'!A199=0,"",A199-'EXIST IP'!A199)</f>
        <v/>
      </c>
      <c r="G199" s="81" t="str">
        <f>IF(B199-'EXIST IP'!B199=0,"",B199-'EXIST IP'!B199)</f>
        <v/>
      </c>
      <c r="H199" s="81" t="str">
        <f>IF(C199-'EXIST IP'!C199=0,"",C199-'EXIST IP'!C199)</f>
        <v/>
      </c>
      <c r="I199" s="81" t="str">
        <f>IF(D199-'EXIST IP'!D199=0,"",D199-'EXIST IP'!D199)</f>
        <v/>
      </c>
    </row>
    <row r="200" spans="1:9" x14ac:dyDescent="0.25">
      <c r="A200" s="105"/>
      <c r="B200" s="105"/>
      <c r="C200" s="105"/>
      <c r="D200" s="105"/>
      <c r="F200" s="81" t="str">
        <f>IF(A200-'EXIST IP'!A200=0,"",A200-'EXIST IP'!A200)</f>
        <v/>
      </c>
      <c r="G200" s="81" t="str">
        <f>IF(B200-'EXIST IP'!B200=0,"",B200-'EXIST IP'!B200)</f>
        <v/>
      </c>
      <c r="H200" s="81" t="str">
        <f>IF(C200-'EXIST IP'!C200=0,"",C200-'EXIST IP'!C200)</f>
        <v/>
      </c>
      <c r="I200" s="81" t="str">
        <f>IF(D200-'EXIST IP'!D200=0,"",D200-'EXIST IP'!D200)</f>
        <v/>
      </c>
    </row>
    <row r="201" spans="1:9" x14ac:dyDescent="0.25">
      <c r="A201" s="105"/>
      <c r="B201" s="105"/>
      <c r="C201" s="105"/>
      <c r="D201" s="105"/>
      <c r="F201" s="81" t="str">
        <f>IF(A201-'EXIST IP'!A201=0,"",A201-'EXIST IP'!A201)</f>
        <v/>
      </c>
      <c r="G201" s="81" t="str">
        <f>IF(B201-'EXIST IP'!B201=0,"",B201-'EXIST IP'!B201)</f>
        <v/>
      </c>
      <c r="H201" s="81" t="str">
        <f>IF(C201-'EXIST IP'!C201=0,"",C201-'EXIST IP'!C201)</f>
        <v/>
      </c>
      <c r="I201" s="81" t="str">
        <f>IF(D201-'EXIST IP'!D201=0,"",D201-'EXIST IP'!D201)</f>
        <v/>
      </c>
    </row>
    <row r="202" spans="1:9" x14ac:dyDescent="0.25">
      <c r="A202" s="105"/>
      <c r="B202" s="105"/>
      <c r="C202" s="105"/>
      <c r="D202" s="105"/>
      <c r="F202" s="81" t="str">
        <f>IF(A202-'EXIST IP'!A202=0,"",A202-'EXIST IP'!A202)</f>
        <v/>
      </c>
      <c r="G202" s="81" t="str">
        <f>IF(B202-'EXIST IP'!B202=0,"",B202-'EXIST IP'!B202)</f>
        <v/>
      </c>
      <c r="H202" s="81" t="str">
        <f>IF(C202-'EXIST IP'!C202=0,"",C202-'EXIST IP'!C202)</f>
        <v/>
      </c>
      <c r="I202" s="81" t="str">
        <f>IF(D202-'EXIST IP'!D202=0,"",D202-'EXIST IP'!D202)</f>
        <v/>
      </c>
    </row>
    <row r="203" spans="1:9" x14ac:dyDescent="0.25">
      <c r="A203" s="105"/>
      <c r="B203" s="105"/>
      <c r="C203" s="105"/>
      <c r="D203" s="105"/>
      <c r="F203" s="81" t="str">
        <f>IF(A203-'EXIST IP'!A203=0,"",A203-'EXIST IP'!A203)</f>
        <v/>
      </c>
      <c r="G203" s="81" t="str">
        <f>IF(B203-'EXIST IP'!B203=0,"",B203-'EXIST IP'!B203)</f>
        <v/>
      </c>
      <c r="H203" s="81" t="str">
        <f>IF(C203-'EXIST IP'!C203=0,"",C203-'EXIST IP'!C203)</f>
        <v/>
      </c>
      <c r="I203" s="81" t="str">
        <f>IF(D203-'EXIST IP'!D203=0,"",D203-'EXIST IP'!D203)</f>
        <v/>
      </c>
    </row>
    <row r="204" spans="1:9" x14ac:dyDescent="0.25">
      <c r="A204" s="105"/>
      <c r="B204" s="105"/>
      <c r="C204" s="105"/>
      <c r="D204" s="105"/>
      <c r="F204" s="81" t="str">
        <f>IF(A204-'EXIST IP'!A204=0,"",A204-'EXIST IP'!A204)</f>
        <v/>
      </c>
      <c r="G204" s="81" t="str">
        <f>IF(B204-'EXIST IP'!B204=0,"",B204-'EXIST IP'!B204)</f>
        <v/>
      </c>
      <c r="H204" s="81" t="str">
        <f>IF(C204-'EXIST IP'!C204=0,"",C204-'EXIST IP'!C204)</f>
        <v/>
      </c>
      <c r="I204" s="81" t="str">
        <f>IF(D204-'EXIST IP'!D204=0,"",D204-'EXIST IP'!D204)</f>
        <v/>
      </c>
    </row>
    <row r="205" spans="1:9" x14ac:dyDescent="0.25">
      <c r="A205" s="105"/>
      <c r="B205" s="105"/>
      <c r="C205" s="105"/>
      <c r="D205" s="105"/>
      <c r="F205" s="81" t="str">
        <f>IF(A205-'EXIST IP'!A205=0,"",A205-'EXIST IP'!A205)</f>
        <v/>
      </c>
      <c r="G205" s="81" t="str">
        <f>IF(B205-'EXIST IP'!B205=0,"",B205-'EXIST IP'!B205)</f>
        <v/>
      </c>
      <c r="H205" s="81" t="str">
        <f>IF(C205-'EXIST IP'!C205=0,"",C205-'EXIST IP'!C205)</f>
        <v/>
      </c>
      <c r="I205" s="81" t="str">
        <f>IF(D205-'EXIST IP'!D205=0,"",D205-'EXIST IP'!D205)</f>
        <v/>
      </c>
    </row>
    <row r="206" spans="1:9" x14ac:dyDescent="0.25">
      <c r="A206" s="105"/>
      <c r="B206" s="105"/>
      <c r="C206" s="105"/>
      <c r="D206" s="105"/>
      <c r="F206" s="81" t="str">
        <f>IF(A206-'EXIST IP'!A206=0,"",A206-'EXIST IP'!A206)</f>
        <v/>
      </c>
      <c r="G206" s="81" t="str">
        <f>IF(B206-'EXIST IP'!B206=0,"",B206-'EXIST IP'!B206)</f>
        <v/>
      </c>
      <c r="H206" s="81" t="str">
        <f>IF(C206-'EXIST IP'!C206=0,"",C206-'EXIST IP'!C206)</f>
        <v/>
      </c>
      <c r="I206" s="81" t="str">
        <f>IF(D206-'EXIST IP'!D206=0,"",D206-'EXIST IP'!D206)</f>
        <v/>
      </c>
    </row>
    <row r="207" spans="1:9" x14ac:dyDescent="0.25">
      <c r="A207" s="105"/>
      <c r="B207" s="105"/>
      <c r="C207" s="105"/>
      <c r="D207" s="105"/>
      <c r="F207" s="81" t="str">
        <f>IF(A207-'EXIST IP'!A207=0,"",A207-'EXIST IP'!A207)</f>
        <v/>
      </c>
      <c r="G207" s="81" t="str">
        <f>IF(B207-'EXIST IP'!B207=0,"",B207-'EXIST IP'!B207)</f>
        <v/>
      </c>
      <c r="H207" s="81" t="str">
        <f>IF(C207-'EXIST IP'!C207=0,"",C207-'EXIST IP'!C207)</f>
        <v/>
      </c>
      <c r="I207" s="81" t="str">
        <f>IF(D207-'EXIST IP'!D207=0,"",D207-'EXIST IP'!D207)</f>
        <v/>
      </c>
    </row>
    <row r="208" spans="1:9" x14ac:dyDescent="0.25">
      <c r="A208" s="105"/>
      <c r="B208" s="105"/>
      <c r="C208" s="105"/>
      <c r="D208" s="105"/>
      <c r="F208" s="81" t="str">
        <f>IF(A208-'EXIST IP'!A208=0,"",A208-'EXIST IP'!A208)</f>
        <v/>
      </c>
      <c r="G208" s="81" t="str">
        <f>IF(B208-'EXIST IP'!B208=0,"",B208-'EXIST IP'!B208)</f>
        <v/>
      </c>
      <c r="H208" s="81" t="str">
        <f>IF(C208-'EXIST IP'!C208=0,"",C208-'EXIST IP'!C208)</f>
        <v/>
      </c>
      <c r="I208" s="81" t="str">
        <f>IF(D208-'EXIST IP'!D208=0,"",D208-'EXIST IP'!D208)</f>
        <v/>
      </c>
    </row>
    <row r="209" spans="1:9" x14ac:dyDescent="0.25">
      <c r="A209" s="105"/>
      <c r="B209" s="105"/>
      <c r="C209" s="105"/>
      <c r="D209" s="105"/>
      <c r="F209" s="81" t="str">
        <f>IF(A209-'EXIST IP'!A209=0,"",A209-'EXIST IP'!A209)</f>
        <v/>
      </c>
      <c r="G209" s="81" t="str">
        <f>IF(B209-'EXIST IP'!B209=0,"",B209-'EXIST IP'!B209)</f>
        <v/>
      </c>
      <c r="H209" s="81" t="str">
        <f>IF(C209-'EXIST IP'!C209=0,"",C209-'EXIST IP'!C209)</f>
        <v/>
      </c>
      <c r="I209" s="81" t="str">
        <f>IF(D209-'EXIST IP'!D209=0,"",D209-'EXIST IP'!D209)</f>
        <v/>
      </c>
    </row>
    <row r="210" spans="1:9" x14ac:dyDescent="0.25">
      <c r="A210" s="105"/>
      <c r="B210" s="105"/>
      <c r="C210" s="105"/>
      <c r="D210" s="105"/>
      <c r="F210" s="81" t="str">
        <f>IF(A210-'EXIST IP'!A210=0,"",A210-'EXIST IP'!A210)</f>
        <v/>
      </c>
      <c r="G210" s="81" t="str">
        <f>IF(B210-'EXIST IP'!B210=0,"",B210-'EXIST IP'!B210)</f>
        <v/>
      </c>
      <c r="H210" s="81" t="str">
        <f>IF(C210-'EXIST IP'!C210=0,"",C210-'EXIST IP'!C210)</f>
        <v/>
      </c>
      <c r="I210" s="81" t="str">
        <f>IF(D210-'EXIST IP'!D210=0,"",D210-'EXIST IP'!D210)</f>
        <v/>
      </c>
    </row>
    <row r="211" spans="1:9" x14ac:dyDescent="0.25">
      <c r="A211" s="105"/>
      <c r="B211" s="105"/>
      <c r="C211" s="105"/>
      <c r="D211" s="105"/>
      <c r="F211" s="81" t="str">
        <f>IF(A211-'EXIST IP'!A211=0,"",A211-'EXIST IP'!A211)</f>
        <v/>
      </c>
      <c r="G211" s="81" t="str">
        <f>IF(B211-'EXIST IP'!B211=0,"",B211-'EXIST IP'!B211)</f>
        <v/>
      </c>
      <c r="H211" s="81" t="str">
        <f>IF(C211-'EXIST IP'!C211=0,"",C211-'EXIST IP'!C211)</f>
        <v/>
      </c>
      <c r="I211" s="81" t="str">
        <f>IF(D211-'EXIST IP'!D211=0,"",D211-'EXIST IP'!D211)</f>
        <v/>
      </c>
    </row>
    <row r="212" spans="1:9" x14ac:dyDescent="0.25">
      <c r="A212" s="105"/>
      <c r="B212" s="105"/>
      <c r="C212" s="105"/>
      <c r="D212" s="105"/>
      <c r="F212" s="81" t="str">
        <f>IF(A212-'EXIST IP'!A212=0,"",A212-'EXIST IP'!A212)</f>
        <v/>
      </c>
      <c r="G212" s="81" t="str">
        <f>IF(B212-'EXIST IP'!B212=0,"",B212-'EXIST IP'!B212)</f>
        <v/>
      </c>
      <c r="H212" s="81" t="str">
        <f>IF(C212-'EXIST IP'!C212=0,"",C212-'EXIST IP'!C212)</f>
        <v/>
      </c>
      <c r="I212" s="81" t="str">
        <f>IF(D212-'EXIST IP'!D212=0,"",D212-'EXIST IP'!D212)</f>
        <v/>
      </c>
    </row>
    <row r="213" spans="1:9" x14ac:dyDescent="0.25">
      <c r="A213" s="105"/>
      <c r="B213" s="105"/>
      <c r="C213" s="105"/>
      <c r="D213" s="105"/>
      <c r="F213" s="81" t="str">
        <f>IF(A213-'EXIST IP'!A213=0,"",A213-'EXIST IP'!A213)</f>
        <v/>
      </c>
      <c r="G213" s="81" t="str">
        <f>IF(B213-'EXIST IP'!B213=0,"",B213-'EXIST IP'!B213)</f>
        <v/>
      </c>
      <c r="H213" s="81" t="str">
        <f>IF(C213-'EXIST IP'!C213=0,"",C213-'EXIST IP'!C213)</f>
        <v/>
      </c>
      <c r="I213" s="81" t="str">
        <f>IF(D213-'EXIST IP'!D213=0,"",D213-'EXIST IP'!D213)</f>
        <v/>
      </c>
    </row>
    <row r="214" spans="1:9" x14ac:dyDescent="0.25">
      <c r="A214" s="105"/>
      <c r="B214" s="105"/>
      <c r="C214" s="105"/>
      <c r="D214" s="105"/>
      <c r="F214" s="81" t="str">
        <f>IF(A214-'EXIST IP'!A214=0,"",A214-'EXIST IP'!A214)</f>
        <v/>
      </c>
      <c r="G214" s="81" t="str">
        <f>IF(B214-'EXIST IP'!B214=0,"",B214-'EXIST IP'!B214)</f>
        <v/>
      </c>
      <c r="H214" s="81" t="str">
        <f>IF(C214-'EXIST IP'!C214=0,"",C214-'EXIST IP'!C214)</f>
        <v/>
      </c>
      <c r="I214" s="81" t="str">
        <f>IF(D214-'EXIST IP'!D214=0,"",D214-'EXIST IP'!D214)</f>
        <v/>
      </c>
    </row>
    <row r="215" spans="1:9" x14ac:dyDescent="0.25">
      <c r="A215" s="105"/>
      <c r="B215" s="105"/>
      <c r="C215" s="105"/>
      <c r="D215" s="105"/>
      <c r="F215" s="81" t="str">
        <f>IF(A215-'EXIST IP'!A215=0,"",A215-'EXIST IP'!A215)</f>
        <v/>
      </c>
      <c r="G215" s="81" t="str">
        <f>IF(B215-'EXIST IP'!B215=0,"",B215-'EXIST IP'!B215)</f>
        <v/>
      </c>
      <c r="H215" s="81" t="str">
        <f>IF(C215-'EXIST IP'!C215=0,"",C215-'EXIST IP'!C215)</f>
        <v/>
      </c>
      <c r="I215" s="81" t="str">
        <f>IF(D215-'EXIST IP'!D215=0,"",D215-'EXIST IP'!D215)</f>
        <v/>
      </c>
    </row>
    <row r="216" spans="1:9" x14ac:dyDescent="0.25">
      <c r="A216" s="105"/>
      <c r="B216" s="105"/>
      <c r="C216" s="105"/>
      <c r="D216" s="105"/>
      <c r="F216" s="81" t="str">
        <f>IF(A216-'EXIST IP'!A216=0,"",A216-'EXIST IP'!A216)</f>
        <v/>
      </c>
      <c r="G216" s="81" t="str">
        <f>IF(B216-'EXIST IP'!B216=0,"",B216-'EXIST IP'!B216)</f>
        <v/>
      </c>
      <c r="H216" s="81" t="str">
        <f>IF(C216-'EXIST IP'!C216=0,"",C216-'EXIST IP'!C216)</f>
        <v/>
      </c>
      <c r="I216" s="81" t="str">
        <f>IF(D216-'EXIST IP'!D216=0,"",D216-'EXIST IP'!D216)</f>
        <v/>
      </c>
    </row>
    <row r="217" spans="1:9" x14ac:dyDescent="0.25">
      <c r="A217" s="105"/>
      <c r="B217" s="105"/>
      <c r="C217" s="105"/>
      <c r="D217" s="105"/>
      <c r="F217" s="81" t="str">
        <f>IF(A217-'EXIST IP'!A217=0,"",A217-'EXIST IP'!A217)</f>
        <v/>
      </c>
      <c r="G217" s="81" t="str">
        <f>IF(B217-'EXIST IP'!B217=0,"",B217-'EXIST IP'!B217)</f>
        <v/>
      </c>
      <c r="H217" s="81" t="str">
        <f>IF(C217-'EXIST IP'!C217=0,"",C217-'EXIST IP'!C217)</f>
        <v/>
      </c>
      <c r="I217" s="81" t="str">
        <f>IF(D217-'EXIST IP'!D217=0,"",D217-'EXIST IP'!D217)</f>
        <v/>
      </c>
    </row>
    <row r="218" spans="1:9" x14ac:dyDescent="0.25">
      <c r="A218" s="105"/>
      <c r="B218" s="105"/>
      <c r="C218" s="105"/>
      <c r="D218" s="105"/>
      <c r="F218" s="81" t="str">
        <f>IF(A218-'EXIST IP'!A218=0,"",A218-'EXIST IP'!A218)</f>
        <v/>
      </c>
      <c r="G218" s="81" t="str">
        <f>IF(B218-'EXIST IP'!B218=0,"",B218-'EXIST IP'!B218)</f>
        <v/>
      </c>
      <c r="H218" s="81" t="str">
        <f>IF(C218-'EXIST IP'!C218=0,"",C218-'EXIST IP'!C218)</f>
        <v/>
      </c>
      <c r="I218" s="81" t="str">
        <f>IF(D218-'EXIST IP'!D218=0,"",D218-'EXIST IP'!D218)</f>
        <v/>
      </c>
    </row>
    <row r="219" spans="1:9" x14ac:dyDescent="0.25">
      <c r="A219" s="105"/>
      <c r="B219" s="105"/>
      <c r="C219" s="105"/>
      <c r="D219" s="105"/>
      <c r="F219" s="81" t="str">
        <f>IF(A219-'EXIST IP'!A219=0,"",A219-'EXIST IP'!A219)</f>
        <v/>
      </c>
      <c r="G219" s="81" t="str">
        <f>IF(B219-'EXIST IP'!B219=0,"",B219-'EXIST IP'!B219)</f>
        <v/>
      </c>
      <c r="H219" s="81" t="str">
        <f>IF(C219-'EXIST IP'!C219=0,"",C219-'EXIST IP'!C219)</f>
        <v/>
      </c>
      <c r="I219" s="81" t="str">
        <f>IF(D219-'EXIST IP'!D219=0,"",D219-'EXIST IP'!D219)</f>
        <v/>
      </c>
    </row>
    <row r="220" spans="1:9" x14ac:dyDescent="0.25">
      <c r="A220" s="105"/>
      <c r="B220" s="105"/>
      <c r="C220" s="105"/>
      <c r="D220" s="105"/>
      <c r="F220" s="81" t="str">
        <f>IF(A220-'EXIST IP'!A220=0,"",A220-'EXIST IP'!A220)</f>
        <v/>
      </c>
      <c r="G220" s="81" t="str">
        <f>IF(B220-'EXIST IP'!B220=0,"",B220-'EXIST IP'!B220)</f>
        <v/>
      </c>
      <c r="H220" s="81" t="str">
        <f>IF(C220-'EXIST IP'!C220=0,"",C220-'EXIST IP'!C220)</f>
        <v/>
      </c>
      <c r="I220" s="81" t="str">
        <f>IF(D220-'EXIST IP'!D220=0,"",D220-'EXIST IP'!D220)</f>
        <v/>
      </c>
    </row>
    <row r="221" spans="1:9" x14ac:dyDescent="0.25">
      <c r="A221" s="105"/>
      <c r="B221" s="105"/>
      <c r="C221" s="105"/>
      <c r="D221" s="105"/>
      <c r="F221" s="81" t="str">
        <f>IF(A221-'EXIST IP'!A221=0,"",A221-'EXIST IP'!A221)</f>
        <v/>
      </c>
      <c r="G221" s="81" t="str">
        <f>IF(B221-'EXIST IP'!B221=0,"",B221-'EXIST IP'!B221)</f>
        <v/>
      </c>
      <c r="H221" s="81" t="str">
        <f>IF(C221-'EXIST IP'!C221=0,"",C221-'EXIST IP'!C221)</f>
        <v/>
      </c>
      <c r="I221" s="81" t="str">
        <f>IF(D221-'EXIST IP'!D221=0,"",D221-'EXIST IP'!D221)</f>
        <v/>
      </c>
    </row>
    <row r="222" spans="1:9" x14ac:dyDescent="0.25">
      <c r="A222" s="105"/>
      <c r="B222" s="105"/>
      <c r="C222" s="105"/>
      <c r="D222" s="105"/>
      <c r="F222" s="81" t="str">
        <f>IF(A222-'EXIST IP'!A222=0,"",A222-'EXIST IP'!A222)</f>
        <v/>
      </c>
      <c r="G222" s="81" t="str">
        <f>IF(B222-'EXIST IP'!B222=0,"",B222-'EXIST IP'!B222)</f>
        <v/>
      </c>
      <c r="H222" s="81" t="str">
        <f>IF(C222-'EXIST IP'!C222=0,"",C222-'EXIST IP'!C222)</f>
        <v/>
      </c>
      <c r="I222" s="81" t="str">
        <f>IF(D222-'EXIST IP'!D222=0,"",D222-'EXIST IP'!D222)</f>
        <v/>
      </c>
    </row>
    <row r="223" spans="1:9" x14ac:dyDescent="0.25">
      <c r="A223" s="105"/>
      <c r="B223" s="105"/>
      <c r="C223" s="105"/>
      <c r="D223" s="105"/>
      <c r="F223" s="81" t="str">
        <f>IF(A223-'EXIST IP'!A223=0,"",A223-'EXIST IP'!A223)</f>
        <v/>
      </c>
      <c r="G223" s="81" t="str">
        <f>IF(B223-'EXIST IP'!B223=0,"",B223-'EXIST IP'!B223)</f>
        <v/>
      </c>
      <c r="H223" s="81" t="str">
        <f>IF(C223-'EXIST IP'!C223=0,"",C223-'EXIST IP'!C223)</f>
        <v/>
      </c>
      <c r="I223" s="81" t="str">
        <f>IF(D223-'EXIST IP'!D223=0,"",D223-'EXIST IP'!D223)</f>
        <v/>
      </c>
    </row>
    <row r="224" spans="1:9" x14ac:dyDescent="0.25">
      <c r="A224" s="105"/>
      <c r="B224" s="105"/>
      <c r="C224" s="105"/>
      <c r="D224" s="105"/>
      <c r="F224" s="81" t="str">
        <f>IF(A224-'EXIST IP'!A224=0,"",A224-'EXIST IP'!A224)</f>
        <v/>
      </c>
      <c r="G224" s="81" t="str">
        <f>IF(B224-'EXIST IP'!B224=0,"",B224-'EXIST IP'!B224)</f>
        <v/>
      </c>
      <c r="H224" s="81" t="str">
        <f>IF(C224-'EXIST IP'!C224=0,"",C224-'EXIST IP'!C224)</f>
        <v/>
      </c>
      <c r="I224" s="81" t="str">
        <f>IF(D224-'EXIST IP'!D224=0,"",D224-'EXIST IP'!D224)</f>
        <v/>
      </c>
    </row>
    <row r="225" spans="1:9" x14ac:dyDescent="0.25">
      <c r="A225" s="105"/>
      <c r="B225" s="105"/>
      <c r="C225" s="105"/>
      <c r="D225" s="105"/>
      <c r="F225" s="81" t="str">
        <f>IF(A225-'EXIST IP'!A225=0,"",A225-'EXIST IP'!A225)</f>
        <v/>
      </c>
      <c r="G225" s="81" t="str">
        <f>IF(B225-'EXIST IP'!B225=0,"",B225-'EXIST IP'!B225)</f>
        <v/>
      </c>
      <c r="H225" s="81" t="str">
        <f>IF(C225-'EXIST IP'!C225=0,"",C225-'EXIST IP'!C225)</f>
        <v/>
      </c>
      <c r="I225" s="81" t="str">
        <f>IF(D225-'EXIST IP'!D225=0,"",D225-'EXIST IP'!D225)</f>
        <v/>
      </c>
    </row>
    <row r="226" spans="1:9" x14ac:dyDescent="0.25">
      <c r="A226" s="105"/>
      <c r="B226" s="105"/>
      <c r="C226" s="105"/>
      <c r="D226" s="105"/>
      <c r="F226" s="81" t="str">
        <f>IF(A226-'EXIST IP'!A226=0,"",A226-'EXIST IP'!A226)</f>
        <v/>
      </c>
      <c r="G226" s="81" t="str">
        <f>IF(B226-'EXIST IP'!B226=0,"",B226-'EXIST IP'!B226)</f>
        <v/>
      </c>
      <c r="H226" s="81" t="str">
        <f>IF(C226-'EXIST IP'!C226=0,"",C226-'EXIST IP'!C226)</f>
        <v/>
      </c>
      <c r="I226" s="81" t="str">
        <f>IF(D226-'EXIST IP'!D226=0,"",D226-'EXIST IP'!D226)</f>
        <v/>
      </c>
    </row>
    <row r="227" spans="1:9" x14ac:dyDescent="0.25">
      <c r="A227" s="105"/>
      <c r="B227" s="105"/>
      <c r="C227" s="105"/>
      <c r="D227" s="105"/>
      <c r="F227" s="81" t="str">
        <f>IF(A227-'EXIST IP'!A227=0,"",A227-'EXIST IP'!A227)</f>
        <v/>
      </c>
      <c r="G227" s="81" t="str">
        <f>IF(B227-'EXIST IP'!B227=0,"",B227-'EXIST IP'!B227)</f>
        <v/>
      </c>
      <c r="H227" s="81" t="str">
        <f>IF(C227-'EXIST IP'!C227=0,"",C227-'EXIST IP'!C227)</f>
        <v/>
      </c>
      <c r="I227" s="81" t="str">
        <f>IF(D227-'EXIST IP'!D227=0,"",D227-'EXIST IP'!D227)</f>
        <v/>
      </c>
    </row>
    <row r="228" spans="1:9" x14ac:dyDescent="0.25">
      <c r="A228" s="105"/>
      <c r="B228" s="105"/>
      <c r="C228" s="105"/>
      <c r="D228" s="105"/>
      <c r="F228" s="81" t="str">
        <f>IF(A228-'EXIST IP'!A228=0,"",A228-'EXIST IP'!A228)</f>
        <v/>
      </c>
      <c r="G228" s="81" t="str">
        <f>IF(B228-'EXIST IP'!B228=0,"",B228-'EXIST IP'!B228)</f>
        <v/>
      </c>
      <c r="H228" s="81" t="str">
        <f>IF(C228-'EXIST IP'!C228=0,"",C228-'EXIST IP'!C228)</f>
        <v/>
      </c>
      <c r="I228" s="81" t="str">
        <f>IF(D228-'EXIST IP'!D228=0,"",D228-'EXIST IP'!D228)</f>
        <v/>
      </c>
    </row>
    <row r="229" spans="1:9" x14ac:dyDescent="0.25">
      <c r="A229" s="105"/>
      <c r="B229" s="105"/>
      <c r="C229" s="105"/>
      <c r="D229" s="105"/>
      <c r="F229" s="81" t="str">
        <f>IF(A229-'EXIST IP'!A229=0,"",A229-'EXIST IP'!A229)</f>
        <v/>
      </c>
      <c r="G229" s="81" t="str">
        <f>IF(B229-'EXIST IP'!B229=0,"",B229-'EXIST IP'!B229)</f>
        <v/>
      </c>
      <c r="H229" s="81" t="str">
        <f>IF(C229-'EXIST IP'!C229=0,"",C229-'EXIST IP'!C229)</f>
        <v/>
      </c>
      <c r="I229" s="81" t="str">
        <f>IF(D229-'EXIST IP'!D229=0,"",D229-'EXIST IP'!D229)</f>
        <v/>
      </c>
    </row>
    <row r="230" spans="1:9" x14ac:dyDescent="0.25">
      <c r="A230" s="105"/>
      <c r="B230" s="105"/>
      <c r="C230" s="105"/>
      <c r="D230" s="105"/>
      <c r="F230" s="81" t="str">
        <f>IF(A230-'EXIST IP'!A230=0,"",A230-'EXIST IP'!A230)</f>
        <v/>
      </c>
      <c r="G230" s="81" t="str">
        <f>IF(B230-'EXIST IP'!B230=0,"",B230-'EXIST IP'!B230)</f>
        <v/>
      </c>
      <c r="H230" s="81" t="str">
        <f>IF(C230-'EXIST IP'!C230=0,"",C230-'EXIST IP'!C230)</f>
        <v/>
      </c>
      <c r="I230" s="81" t="str">
        <f>IF(D230-'EXIST IP'!D230=0,"",D230-'EXIST IP'!D230)</f>
        <v/>
      </c>
    </row>
    <row r="231" spans="1:9" x14ac:dyDescent="0.25">
      <c r="A231" s="105"/>
      <c r="B231" s="105"/>
      <c r="C231" s="105"/>
      <c r="D231" s="105"/>
      <c r="F231" s="81" t="str">
        <f>IF(A231-'EXIST IP'!A231=0,"",A231-'EXIST IP'!A231)</f>
        <v/>
      </c>
      <c r="G231" s="81" t="str">
        <f>IF(B231-'EXIST IP'!B231=0,"",B231-'EXIST IP'!B231)</f>
        <v/>
      </c>
      <c r="H231" s="81" t="str">
        <f>IF(C231-'EXIST IP'!C231=0,"",C231-'EXIST IP'!C231)</f>
        <v/>
      </c>
      <c r="I231" s="81" t="str">
        <f>IF(D231-'EXIST IP'!D231=0,"",D231-'EXIST IP'!D231)</f>
        <v/>
      </c>
    </row>
    <row r="232" spans="1:9" x14ac:dyDescent="0.25">
      <c r="A232" s="105"/>
      <c r="B232" s="105"/>
      <c r="C232" s="105"/>
      <c r="D232" s="105"/>
      <c r="F232" s="81" t="str">
        <f>IF(A232-'EXIST IP'!A232=0,"",A232-'EXIST IP'!A232)</f>
        <v/>
      </c>
      <c r="G232" s="81" t="str">
        <f>IF(B232-'EXIST IP'!B232=0,"",B232-'EXIST IP'!B232)</f>
        <v/>
      </c>
      <c r="H232" s="81" t="str">
        <f>IF(C232-'EXIST IP'!C232=0,"",C232-'EXIST IP'!C232)</f>
        <v/>
      </c>
      <c r="I232" s="81" t="str">
        <f>IF(D232-'EXIST IP'!D232=0,"",D232-'EXIST IP'!D232)</f>
        <v/>
      </c>
    </row>
    <row r="233" spans="1:9" x14ac:dyDescent="0.25">
      <c r="A233" s="105"/>
      <c r="B233" s="105"/>
      <c r="C233" s="105"/>
      <c r="D233" s="105"/>
      <c r="F233" s="81" t="str">
        <f>IF(A233-'EXIST IP'!A233=0,"",A233-'EXIST IP'!A233)</f>
        <v/>
      </c>
      <c r="G233" s="81" t="str">
        <f>IF(B233-'EXIST IP'!B233=0,"",B233-'EXIST IP'!B233)</f>
        <v/>
      </c>
      <c r="H233" s="81" t="str">
        <f>IF(C233-'EXIST IP'!C233=0,"",C233-'EXIST IP'!C233)</f>
        <v/>
      </c>
      <c r="I233" s="81" t="str">
        <f>IF(D233-'EXIST IP'!D233=0,"",D233-'EXIST IP'!D233)</f>
        <v/>
      </c>
    </row>
    <row r="234" spans="1:9" x14ac:dyDescent="0.25">
      <c r="A234" s="105"/>
      <c r="B234" s="105"/>
      <c r="C234" s="105"/>
      <c r="D234" s="105"/>
      <c r="F234" s="81" t="str">
        <f>IF(A234-'EXIST IP'!A234=0,"",A234-'EXIST IP'!A234)</f>
        <v/>
      </c>
      <c r="G234" s="81" t="str">
        <f>IF(B234-'EXIST IP'!B234=0,"",B234-'EXIST IP'!B234)</f>
        <v/>
      </c>
      <c r="H234" s="81" t="str">
        <f>IF(C234-'EXIST IP'!C234=0,"",C234-'EXIST IP'!C234)</f>
        <v/>
      </c>
      <c r="I234" s="81" t="str">
        <f>IF(D234-'EXIST IP'!D234=0,"",D234-'EXIST IP'!D234)</f>
        <v/>
      </c>
    </row>
    <row r="235" spans="1:9" x14ac:dyDescent="0.25">
      <c r="A235" s="105"/>
      <c r="B235" s="105"/>
      <c r="C235" s="105"/>
      <c r="D235" s="105"/>
      <c r="F235" s="81" t="str">
        <f>IF(A235-'EXIST IP'!A235=0,"",A235-'EXIST IP'!A235)</f>
        <v/>
      </c>
      <c r="G235" s="81" t="str">
        <f>IF(B235-'EXIST IP'!B235=0,"",B235-'EXIST IP'!B235)</f>
        <v/>
      </c>
      <c r="H235" s="81" t="str">
        <f>IF(C235-'EXIST IP'!C235=0,"",C235-'EXIST IP'!C235)</f>
        <v/>
      </c>
      <c r="I235" s="81" t="str">
        <f>IF(D235-'EXIST IP'!D235=0,"",D235-'EXIST IP'!D235)</f>
        <v/>
      </c>
    </row>
    <row r="236" spans="1:9" x14ac:dyDescent="0.25">
      <c r="A236" s="105"/>
      <c r="B236" s="105"/>
      <c r="C236" s="105"/>
      <c r="D236" s="105"/>
      <c r="F236" s="81" t="str">
        <f>IF(A236-'EXIST IP'!A236=0,"",A236-'EXIST IP'!A236)</f>
        <v/>
      </c>
      <c r="G236" s="81" t="str">
        <f>IF(B236-'EXIST IP'!B236=0,"",B236-'EXIST IP'!B236)</f>
        <v/>
      </c>
      <c r="H236" s="81" t="str">
        <f>IF(C236-'EXIST IP'!C236=0,"",C236-'EXIST IP'!C236)</f>
        <v/>
      </c>
      <c r="I236" s="81" t="str">
        <f>IF(D236-'EXIST IP'!D236=0,"",D236-'EXIST IP'!D236)</f>
        <v/>
      </c>
    </row>
    <row r="237" spans="1:9" x14ac:dyDescent="0.25">
      <c r="A237" s="105"/>
      <c r="B237" s="105"/>
      <c r="C237" s="105"/>
      <c r="D237" s="105"/>
      <c r="F237" s="81" t="str">
        <f>IF(A237-'EXIST IP'!A237=0,"",A237-'EXIST IP'!A237)</f>
        <v/>
      </c>
      <c r="G237" s="81" t="str">
        <f>IF(B237-'EXIST IP'!B237=0,"",B237-'EXIST IP'!B237)</f>
        <v/>
      </c>
      <c r="H237" s="81" t="str">
        <f>IF(C237-'EXIST IP'!C237=0,"",C237-'EXIST IP'!C237)</f>
        <v/>
      </c>
      <c r="I237" s="81" t="str">
        <f>IF(D237-'EXIST IP'!D237=0,"",D237-'EXIST IP'!D237)</f>
        <v/>
      </c>
    </row>
    <row r="238" spans="1:9" x14ac:dyDescent="0.25">
      <c r="A238" s="105"/>
      <c r="B238" s="105"/>
      <c r="C238" s="105"/>
      <c r="D238" s="105"/>
      <c r="F238" s="81" t="str">
        <f>IF(A238-'EXIST IP'!A238=0,"",A238-'EXIST IP'!A238)</f>
        <v/>
      </c>
      <c r="G238" s="81" t="str">
        <f>IF(B238-'EXIST IP'!B238=0,"",B238-'EXIST IP'!B238)</f>
        <v/>
      </c>
      <c r="H238" s="81" t="str">
        <f>IF(C238-'EXIST IP'!C238=0,"",C238-'EXIST IP'!C238)</f>
        <v/>
      </c>
      <c r="I238" s="81" t="str">
        <f>IF(D238-'EXIST IP'!D238=0,"",D238-'EXIST IP'!D238)</f>
        <v/>
      </c>
    </row>
    <row r="239" spans="1:9" x14ac:dyDescent="0.25">
      <c r="A239" s="105"/>
      <c r="B239" s="105"/>
      <c r="C239" s="105"/>
      <c r="D239" s="105"/>
      <c r="F239" s="81" t="str">
        <f>IF(A239-'EXIST IP'!A239=0,"",A239-'EXIST IP'!A239)</f>
        <v/>
      </c>
      <c r="G239" s="81" t="str">
        <f>IF(B239-'EXIST IP'!B239=0,"",B239-'EXIST IP'!B239)</f>
        <v/>
      </c>
      <c r="H239" s="81" t="str">
        <f>IF(C239-'EXIST IP'!C239=0,"",C239-'EXIST IP'!C239)</f>
        <v/>
      </c>
      <c r="I239" s="81" t="str">
        <f>IF(D239-'EXIST IP'!D239=0,"",D239-'EXIST IP'!D239)</f>
        <v/>
      </c>
    </row>
    <row r="240" spans="1:9" x14ac:dyDescent="0.25">
      <c r="A240" s="105"/>
      <c r="B240" s="105"/>
      <c r="C240" s="105"/>
      <c r="D240" s="105"/>
      <c r="F240" s="81" t="str">
        <f>IF(A240-'EXIST IP'!A240=0,"",A240-'EXIST IP'!A240)</f>
        <v/>
      </c>
      <c r="G240" s="81" t="str">
        <f>IF(B240-'EXIST IP'!B240=0,"",B240-'EXIST IP'!B240)</f>
        <v/>
      </c>
      <c r="H240" s="81" t="str">
        <f>IF(C240-'EXIST IP'!C240=0,"",C240-'EXIST IP'!C240)</f>
        <v/>
      </c>
      <c r="I240" s="81" t="str">
        <f>IF(D240-'EXIST IP'!D240=0,"",D240-'EXIST IP'!D240)</f>
        <v/>
      </c>
    </row>
    <row r="241" spans="1:9" x14ac:dyDescent="0.25">
      <c r="A241" s="105"/>
      <c r="B241" s="105"/>
      <c r="C241" s="105"/>
      <c r="D241" s="105"/>
      <c r="F241" s="81" t="str">
        <f>IF(A241-'EXIST IP'!A241=0,"",A241-'EXIST IP'!A241)</f>
        <v/>
      </c>
      <c r="G241" s="81" t="str">
        <f>IF(B241-'EXIST IP'!B241=0,"",B241-'EXIST IP'!B241)</f>
        <v/>
      </c>
      <c r="H241" s="81" t="str">
        <f>IF(C241-'EXIST IP'!C241=0,"",C241-'EXIST IP'!C241)</f>
        <v/>
      </c>
      <c r="I241" s="81" t="str">
        <f>IF(D241-'EXIST IP'!D241=0,"",D241-'EXIST IP'!D241)</f>
        <v/>
      </c>
    </row>
    <row r="242" spans="1:9" x14ac:dyDescent="0.25">
      <c r="A242" s="105"/>
      <c r="B242" s="105"/>
      <c r="C242" s="105"/>
      <c r="D242" s="105"/>
      <c r="F242" s="81" t="str">
        <f>IF(A242-'EXIST IP'!A242=0,"",A242-'EXIST IP'!A242)</f>
        <v/>
      </c>
      <c r="G242" s="81" t="str">
        <f>IF(B242-'EXIST IP'!B242=0,"",B242-'EXIST IP'!B242)</f>
        <v/>
      </c>
      <c r="H242" s="81" t="str">
        <f>IF(C242-'EXIST IP'!C242=0,"",C242-'EXIST IP'!C242)</f>
        <v/>
      </c>
      <c r="I242" s="81" t="str">
        <f>IF(D242-'EXIST IP'!D242=0,"",D242-'EXIST IP'!D242)</f>
        <v/>
      </c>
    </row>
    <row r="243" spans="1:9" x14ac:dyDescent="0.25">
      <c r="A243" s="105"/>
      <c r="B243" s="105"/>
      <c r="C243" s="105"/>
      <c r="D243" s="105"/>
      <c r="F243" s="81" t="str">
        <f>IF(A243-'EXIST IP'!A243=0,"",A243-'EXIST IP'!A243)</f>
        <v/>
      </c>
      <c r="G243" s="81" t="str">
        <f>IF(B243-'EXIST IP'!B243=0,"",B243-'EXIST IP'!B243)</f>
        <v/>
      </c>
      <c r="H243" s="81" t="str">
        <f>IF(C243-'EXIST IP'!C243=0,"",C243-'EXIST IP'!C243)</f>
        <v/>
      </c>
      <c r="I243" s="81" t="str">
        <f>IF(D243-'EXIST IP'!D243=0,"",D243-'EXIST IP'!D243)</f>
        <v/>
      </c>
    </row>
    <row r="244" spans="1:9" x14ac:dyDescent="0.25">
      <c r="A244" s="105"/>
      <c r="B244" s="105"/>
      <c r="C244" s="105"/>
      <c r="D244" s="105"/>
      <c r="F244" s="81" t="str">
        <f>IF(A244-'EXIST IP'!A244=0,"",A244-'EXIST IP'!A244)</f>
        <v/>
      </c>
      <c r="G244" s="81" t="str">
        <f>IF(B244-'EXIST IP'!B244=0,"",B244-'EXIST IP'!B244)</f>
        <v/>
      </c>
      <c r="H244" s="81" t="str">
        <f>IF(C244-'EXIST IP'!C244=0,"",C244-'EXIST IP'!C244)</f>
        <v/>
      </c>
      <c r="I244" s="81" t="str">
        <f>IF(D244-'EXIST IP'!D244=0,"",D244-'EXIST IP'!D244)</f>
        <v/>
      </c>
    </row>
    <row r="245" spans="1:9" x14ac:dyDescent="0.25">
      <c r="A245" s="105"/>
      <c r="B245" s="105"/>
      <c r="C245" s="105"/>
      <c r="D245" s="105"/>
      <c r="F245" s="81" t="str">
        <f>IF(A245-'EXIST IP'!A245=0,"",A245-'EXIST IP'!A245)</f>
        <v/>
      </c>
      <c r="G245" s="81" t="str">
        <f>IF(B245-'EXIST IP'!B245=0,"",B245-'EXIST IP'!B245)</f>
        <v/>
      </c>
      <c r="H245" s="81" t="str">
        <f>IF(C245-'EXIST IP'!C245=0,"",C245-'EXIST IP'!C245)</f>
        <v/>
      </c>
      <c r="I245" s="81" t="str">
        <f>IF(D245-'EXIST IP'!D245=0,"",D245-'EXIST IP'!D245)</f>
        <v/>
      </c>
    </row>
    <row r="246" spans="1:9" x14ac:dyDescent="0.25">
      <c r="A246" s="105"/>
      <c r="B246" s="105"/>
      <c r="C246" s="105"/>
      <c r="D246" s="105"/>
      <c r="F246" s="81" t="str">
        <f>IF(A246-'EXIST IP'!A246=0,"",A246-'EXIST IP'!A246)</f>
        <v/>
      </c>
      <c r="G246" s="81" t="str">
        <f>IF(B246-'EXIST IP'!B246=0,"",B246-'EXIST IP'!B246)</f>
        <v/>
      </c>
      <c r="H246" s="81" t="str">
        <f>IF(C246-'EXIST IP'!C246=0,"",C246-'EXIST IP'!C246)</f>
        <v/>
      </c>
      <c r="I246" s="81" t="str">
        <f>IF(D246-'EXIST IP'!D246=0,"",D246-'EXIST IP'!D246)</f>
        <v/>
      </c>
    </row>
    <row r="247" spans="1:9" x14ac:dyDescent="0.25">
      <c r="A247" s="105"/>
      <c r="B247" s="105"/>
      <c r="C247" s="105"/>
      <c r="D247" s="105"/>
      <c r="F247" s="81" t="str">
        <f>IF(A247-'EXIST IP'!A247=0,"",A247-'EXIST IP'!A247)</f>
        <v/>
      </c>
      <c r="G247" s="81" t="str">
        <f>IF(B247-'EXIST IP'!B247=0,"",B247-'EXIST IP'!B247)</f>
        <v/>
      </c>
      <c r="H247" s="81" t="str">
        <f>IF(C247-'EXIST IP'!C247=0,"",C247-'EXIST IP'!C247)</f>
        <v/>
      </c>
      <c r="I247" s="81" t="str">
        <f>IF(D247-'EXIST IP'!D247=0,"",D247-'EXIST IP'!D247)</f>
        <v/>
      </c>
    </row>
    <row r="248" spans="1:9" x14ac:dyDescent="0.25">
      <c r="A248" s="105"/>
      <c r="B248" s="105"/>
      <c r="C248" s="105"/>
      <c r="D248" s="105"/>
      <c r="F248" s="81" t="str">
        <f>IF(A248-'EXIST IP'!A248=0,"",A248-'EXIST IP'!A248)</f>
        <v/>
      </c>
      <c r="G248" s="81" t="str">
        <f>IF(B248-'EXIST IP'!B248=0,"",B248-'EXIST IP'!B248)</f>
        <v/>
      </c>
      <c r="H248" s="81" t="str">
        <f>IF(C248-'EXIST IP'!C248=0,"",C248-'EXIST IP'!C248)</f>
        <v/>
      </c>
      <c r="I248" s="81" t="str">
        <f>IF(D248-'EXIST IP'!D248=0,"",D248-'EXIST IP'!D248)</f>
        <v/>
      </c>
    </row>
    <row r="249" spans="1:9" x14ac:dyDescent="0.25">
      <c r="A249" s="105"/>
      <c r="B249" s="105"/>
      <c r="C249" s="105"/>
      <c r="D249" s="105"/>
      <c r="F249" s="81" t="str">
        <f>IF(A249-'EXIST IP'!A249=0,"",A249-'EXIST IP'!A249)</f>
        <v/>
      </c>
      <c r="G249" s="81" t="str">
        <f>IF(B249-'EXIST IP'!B249=0,"",B249-'EXIST IP'!B249)</f>
        <v/>
      </c>
      <c r="H249" s="81" t="str">
        <f>IF(C249-'EXIST IP'!C249=0,"",C249-'EXIST IP'!C249)</f>
        <v/>
      </c>
      <c r="I249" s="81" t="str">
        <f>IF(D249-'EXIST IP'!D249=0,"",D249-'EXIST IP'!D249)</f>
        <v/>
      </c>
    </row>
    <row r="250" spans="1:9" x14ac:dyDescent="0.25">
      <c r="A250" s="105"/>
      <c r="B250" s="105"/>
      <c r="C250" s="105"/>
      <c r="D250" s="105"/>
      <c r="F250" s="81" t="str">
        <f>IF(A250-'EXIST IP'!A250=0,"",A250-'EXIST IP'!A250)</f>
        <v/>
      </c>
      <c r="G250" s="81" t="str">
        <f>IF(B250-'EXIST IP'!B250=0,"",B250-'EXIST IP'!B250)</f>
        <v/>
      </c>
      <c r="H250" s="81" t="str">
        <f>IF(C250-'EXIST IP'!C250=0,"",C250-'EXIST IP'!C250)</f>
        <v/>
      </c>
      <c r="I250" s="81" t="str">
        <f>IF(D250-'EXIST IP'!D250=0,"",D250-'EXIST IP'!D250)</f>
        <v/>
      </c>
    </row>
    <row r="251" spans="1:9" x14ac:dyDescent="0.25">
      <c r="A251" s="105"/>
      <c r="B251" s="105"/>
      <c r="C251" s="105"/>
      <c r="D251" s="105"/>
      <c r="F251" s="81" t="str">
        <f>IF(A251-'EXIST IP'!A251=0,"",A251-'EXIST IP'!A251)</f>
        <v/>
      </c>
      <c r="G251" s="81" t="str">
        <f>IF(B251-'EXIST IP'!B251=0,"",B251-'EXIST IP'!B251)</f>
        <v/>
      </c>
      <c r="H251" s="81" t="str">
        <f>IF(C251-'EXIST IP'!C251=0,"",C251-'EXIST IP'!C251)</f>
        <v/>
      </c>
      <c r="I251" s="81" t="str">
        <f>IF(D251-'EXIST IP'!D251=0,"",D251-'EXIST IP'!D251)</f>
        <v/>
      </c>
    </row>
    <row r="252" spans="1:9" x14ac:dyDescent="0.25">
      <c r="A252" s="105"/>
      <c r="B252" s="105"/>
      <c r="C252" s="105"/>
      <c r="D252" s="105"/>
      <c r="F252" s="81" t="str">
        <f>IF(A252-'EXIST IP'!A252=0,"",A252-'EXIST IP'!A252)</f>
        <v/>
      </c>
      <c r="G252" s="81" t="str">
        <f>IF(B252-'EXIST IP'!B252=0,"",B252-'EXIST IP'!B252)</f>
        <v/>
      </c>
      <c r="H252" s="81" t="str">
        <f>IF(C252-'EXIST IP'!C252=0,"",C252-'EXIST IP'!C252)</f>
        <v/>
      </c>
      <c r="I252" s="81" t="str">
        <f>IF(D252-'EXIST IP'!D252=0,"",D252-'EXIST IP'!D252)</f>
        <v/>
      </c>
    </row>
    <row r="253" spans="1:9" x14ac:dyDescent="0.25">
      <c r="A253" s="105"/>
      <c r="B253" s="105"/>
      <c r="C253" s="105"/>
      <c r="D253" s="105"/>
      <c r="F253" s="81" t="str">
        <f>IF(A253-'EXIST IP'!A253=0,"",A253-'EXIST IP'!A253)</f>
        <v/>
      </c>
      <c r="G253" s="81" t="str">
        <f>IF(B253-'EXIST IP'!B253=0,"",B253-'EXIST IP'!B253)</f>
        <v/>
      </c>
      <c r="H253" s="81" t="str">
        <f>IF(C253-'EXIST IP'!C253=0,"",C253-'EXIST IP'!C253)</f>
        <v/>
      </c>
      <c r="I253" s="81" t="str">
        <f>IF(D253-'EXIST IP'!D253=0,"",D253-'EXIST IP'!D253)</f>
        <v/>
      </c>
    </row>
    <row r="254" spans="1:9" x14ac:dyDescent="0.25">
      <c r="A254" s="105"/>
      <c r="B254" s="105"/>
      <c r="C254" s="105"/>
      <c r="D254" s="105"/>
      <c r="F254" s="81" t="str">
        <f>IF(A254-'EXIST IP'!A254=0,"",A254-'EXIST IP'!A254)</f>
        <v/>
      </c>
      <c r="G254" s="81" t="str">
        <f>IF(B254-'EXIST IP'!B254=0,"",B254-'EXIST IP'!B254)</f>
        <v/>
      </c>
      <c r="H254" s="81" t="str">
        <f>IF(C254-'EXIST IP'!C254=0,"",C254-'EXIST IP'!C254)</f>
        <v/>
      </c>
      <c r="I254" s="81" t="str">
        <f>IF(D254-'EXIST IP'!D254=0,"",D254-'EXIST IP'!D254)</f>
        <v/>
      </c>
    </row>
    <row r="255" spans="1:9" x14ac:dyDescent="0.25">
      <c r="A255" s="105"/>
      <c r="B255" s="105"/>
      <c r="C255" s="105"/>
      <c r="D255" s="105"/>
      <c r="F255" s="81" t="str">
        <f>IF(A255-'EXIST IP'!A255=0,"",A255-'EXIST IP'!A255)</f>
        <v/>
      </c>
      <c r="G255" s="81" t="str">
        <f>IF(B255-'EXIST IP'!B255=0,"",B255-'EXIST IP'!B255)</f>
        <v/>
      </c>
      <c r="H255" s="81" t="str">
        <f>IF(C255-'EXIST IP'!C255=0,"",C255-'EXIST IP'!C255)</f>
        <v/>
      </c>
      <c r="I255" s="81" t="str">
        <f>IF(D255-'EXIST IP'!D255=0,"",D255-'EXIST IP'!D255)</f>
        <v/>
      </c>
    </row>
    <row r="256" spans="1:9" x14ac:dyDescent="0.25">
      <c r="A256" s="105"/>
      <c r="B256" s="105"/>
      <c r="C256" s="105"/>
      <c r="D256" s="105"/>
      <c r="F256" s="81" t="str">
        <f>IF(A256-'EXIST IP'!A256=0,"",A256-'EXIST IP'!A256)</f>
        <v/>
      </c>
      <c r="G256" s="81" t="str">
        <f>IF(B256-'EXIST IP'!B256=0,"",B256-'EXIST IP'!B256)</f>
        <v/>
      </c>
      <c r="H256" s="81" t="str">
        <f>IF(C256-'EXIST IP'!C256=0,"",C256-'EXIST IP'!C256)</f>
        <v/>
      </c>
      <c r="I256" s="81" t="str">
        <f>IF(D256-'EXIST IP'!D256=0,"",D256-'EXIST IP'!D256)</f>
        <v/>
      </c>
    </row>
    <row r="257" spans="1:9" x14ac:dyDescent="0.25">
      <c r="A257" s="105"/>
      <c r="B257" s="105"/>
      <c r="C257" s="105"/>
      <c r="D257" s="105"/>
      <c r="F257" s="81" t="str">
        <f>IF(A257-'EXIST IP'!A257=0,"",A257-'EXIST IP'!A257)</f>
        <v/>
      </c>
      <c r="G257" s="81" t="str">
        <f>IF(B257-'EXIST IP'!B257=0,"",B257-'EXIST IP'!B257)</f>
        <v/>
      </c>
      <c r="H257" s="81" t="str">
        <f>IF(C257-'EXIST IP'!C257=0,"",C257-'EXIST IP'!C257)</f>
        <v/>
      </c>
      <c r="I257" s="81" t="str">
        <f>IF(D257-'EXIST IP'!D257=0,"",D257-'EXIST IP'!D257)</f>
        <v/>
      </c>
    </row>
    <row r="258" spans="1:9" x14ac:dyDescent="0.25">
      <c r="A258" s="105"/>
      <c r="B258" s="105"/>
      <c r="C258" s="105"/>
      <c r="D258" s="105"/>
      <c r="F258" s="81" t="str">
        <f>IF(A258-'EXIST IP'!A258=0,"",A258-'EXIST IP'!A258)</f>
        <v/>
      </c>
      <c r="G258" s="81" t="str">
        <f>IF(B258-'EXIST IP'!B258=0,"",B258-'EXIST IP'!B258)</f>
        <v/>
      </c>
      <c r="H258" s="81" t="str">
        <f>IF(C258-'EXIST IP'!C258=0,"",C258-'EXIST IP'!C258)</f>
        <v/>
      </c>
      <c r="I258" s="81" t="str">
        <f>IF(D258-'EXIST IP'!D258=0,"",D258-'EXIST IP'!D258)</f>
        <v/>
      </c>
    </row>
    <row r="259" spans="1:9" x14ac:dyDescent="0.25">
      <c r="A259" s="105"/>
      <c r="B259" s="105"/>
      <c r="C259" s="105"/>
      <c r="D259" s="105"/>
      <c r="F259" s="81" t="str">
        <f>IF(A259-'EXIST IP'!A259=0,"",A259-'EXIST IP'!A259)</f>
        <v/>
      </c>
      <c r="G259" s="81" t="str">
        <f>IF(B259-'EXIST IP'!B259=0,"",B259-'EXIST IP'!B259)</f>
        <v/>
      </c>
      <c r="H259" s="81" t="str">
        <f>IF(C259-'EXIST IP'!C259=0,"",C259-'EXIST IP'!C259)</f>
        <v/>
      </c>
      <c r="I259" s="81" t="str">
        <f>IF(D259-'EXIST IP'!D259=0,"",D259-'EXIST IP'!D259)</f>
        <v/>
      </c>
    </row>
    <row r="260" spans="1:9" x14ac:dyDescent="0.25">
      <c r="A260" s="105"/>
      <c r="B260" s="105"/>
      <c r="C260" s="105"/>
      <c r="D260" s="105"/>
      <c r="F260" s="81" t="str">
        <f>IF(A260-'EXIST IP'!A260=0,"",A260-'EXIST IP'!A260)</f>
        <v/>
      </c>
      <c r="G260" s="81" t="str">
        <f>IF(B260-'EXIST IP'!B260=0,"",B260-'EXIST IP'!B260)</f>
        <v/>
      </c>
      <c r="H260" s="81" t="str">
        <f>IF(C260-'EXIST IP'!C260=0,"",C260-'EXIST IP'!C260)</f>
        <v/>
      </c>
      <c r="I260" s="81" t="str">
        <f>IF(D260-'EXIST IP'!D260=0,"",D260-'EXIST IP'!D260)</f>
        <v/>
      </c>
    </row>
    <row r="261" spans="1:9" x14ac:dyDescent="0.25">
      <c r="A261" s="105"/>
      <c r="B261" s="105"/>
      <c r="C261" s="105"/>
      <c r="D261" s="105"/>
      <c r="F261" s="81" t="str">
        <f>IF(A261-'EXIST IP'!A261=0,"",A261-'EXIST IP'!A261)</f>
        <v/>
      </c>
      <c r="G261" s="81" t="str">
        <f>IF(B261-'EXIST IP'!B261=0,"",B261-'EXIST IP'!B261)</f>
        <v/>
      </c>
      <c r="H261" s="81" t="str">
        <f>IF(C261-'EXIST IP'!C261=0,"",C261-'EXIST IP'!C261)</f>
        <v/>
      </c>
      <c r="I261" s="81" t="str">
        <f>IF(D261-'EXIST IP'!D261=0,"",D261-'EXIST IP'!D261)</f>
        <v/>
      </c>
    </row>
    <row r="262" spans="1:9" x14ac:dyDescent="0.25">
      <c r="A262" s="105"/>
      <c r="B262" s="105"/>
      <c r="C262" s="105"/>
      <c r="D262" s="105"/>
      <c r="F262" s="81" t="str">
        <f>IF(A262-'EXIST IP'!A262=0,"",A262-'EXIST IP'!A262)</f>
        <v/>
      </c>
      <c r="G262" s="81" t="str">
        <f>IF(B262-'EXIST IP'!B262=0,"",B262-'EXIST IP'!B262)</f>
        <v/>
      </c>
      <c r="H262" s="81" t="str">
        <f>IF(C262-'EXIST IP'!C262=0,"",C262-'EXIST IP'!C262)</f>
        <v/>
      </c>
      <c r="I262" s="81" t="str">
        <f>IF(D262-'EXIST IP'!D262=0,"",D262-'EXIST IP'!D262)</f>
        <v/>
      </c>
    </row>
    <row r="263" spans="1:9" x14ac:dyDescent="0.25">
      <c r="A263" s="105"/>
      <c r="B263" s="105"/>
      <c r="C263" s="105"/>
      <c r="D263" s="105"/>
      <c r="F263" s="81" t="str">
        <f>IF(A263-'EXIST IP'!A263=0,"",A263-'EXIST IP'!A263)</f>
        <v/>
      </c>
      <c r="G263" s="81" t="str">
        <f>IF(B263-'EXIST IP'!B263=0,"",B263-'EXIST IP'!B263)</f>
        <v/>
      </c>
      <c r="H263" s="81" t="str">
        <f>IF(C263-'EXIST IP'!C263=0,"",C263-'EXIST IP'!C263)</f>
        <v/>
      </c>
      <c r="I263" s="81" t="str">
        <f>IF(D263-'EXIST IP'!D263=0,"",D263-'EXIST IP'!D263)</f>
        <v/>
      </c>
    </row>
    <row r="264" spans="1:9" x14ac:dyDescent="0.25">
      <c r="A264" s="105"/>
      <c r="B264" s="105"/>
      <c r="C264" s="105"/>
      <c r="D264" s="105"/>
      <c r="F264" s="81" t="str">
        <f>IF(A264-'EXIST IP'!A264=0,"",A264-'EXIST IP'!A264)</f>
        <v/>
      </c>
      <c r="G264" s="81" t="str">
        <f>IF(B264-'EXIST IP'!B264=0,"",B264-'EXIST IP'!B264)</f>
        <v/>
      </c>
      <c r="H264" s="81" t="str">
        <f>IF(C264-'EXIST IP'!C264=0,"",C264-'EXIST IP'!C264)</f>
        <v/>
      </c>
      <c r="I264" s="81" t="str">
        <f>IF(D264-'EXIST IP'!D264=0,"",D264-'EXIST IP'!D264)</f>
        <v/>
      </c>
    </row>
    <row r="265" spans="1:9" x14ac:dyDescent="0.25">
      <c r="A265" s="105"/>
      <c r="B265" s="105"/>
      <c r="C265" s="105"/>
      <c r="D265" s="105"/>
      <c r="F265" s="81" t="str">
        <f>IF(A265-'EXIST IP'!A265=0,"",A265-'EXIST IP'!A265)</f>
        <v/>
      </c>
      <c r="G265" s="81" t="str">
        <f>IF(B265-'EXIST IP'!B265=0,"",B265-'EXIST IP'!B265)</f>
        <v/>
      </c>
      <c r="H265" s="81" t="str">
        <f>IF(C265-'EXIST IP'!C265=0,"",C265-'EXIST IP'!C265)</f>
        <v/>
      </c>
      <c r="I265" s="81" t="str">
        <f>IF(D265-'EXIST IP'!D265=0,"",D265-'EXIST IP'!D265)</f>
        <v/>
      </c>
    </row>
    <row r="266" spans="1:9" x14ac:dyDescent="0.25">
      <c r="A266" s="105"/>
      <c r="B266" s="105"/>
      <c r="C266" s="105"/>
      <c r="D266" s="105"/>
      <c r="F266" s="81" t="str">
        <f>IF(A266-'EXIST IP'!A266=0,"",A266-'EXIST IP'!A266)</f>
        <v/>
      </c>
      <c r="G266" s="81" t="str">
        <f>IF(B266-'EXIST IP'!B266=0,"",B266-'EXIST IP'!B266)</f>
        <v/>
      </c>
      <c r="H266" s="81" t="str">
        <f>IF(C266-'EXIST IP'!C266=0,"",C266-'EXIST IP'!C266)</f>
        <v/>
      </c>
      <c r="I266" s="81" t="str">
        <f>IF(D266-'EXIST IP'!D266=0,"",D266-'EXIST IP'!D266)</f>
        <v/>
      </c>
    </row>
    <row r="267" spans="1:9" x14ac:dyDescent="0.25">
      <c r="A267" s="105"/>
      <c r="B267" s="105"/>
      <c r="C267" s="105"/>
      <c r="D267" s="105"/>
      <c r="F267" s="81" t="str">
        <f>IF(A267-'EXIST IP'!A267=0,"",A267-'EXIST IP'!A267)</f>
        <v/>
      </c>
      <c r="G267" s="81" t="str">
        <f>IF(B267-'EXIST IP'!B267=0,"",B267-'EXIST IP'!B267)</f>
        <v/>
      </c>
      <c r="H267" s="81" t="str">
        <f>IF(C267-'EXIST IP'!C267=0,"",C267-'EXIST IP'!C267)</f>
        <v/>
      </c>
      <c r="I267" s="81" t="str">
        <f>IF(D267-'EXIST IP'!D267=0,"",D267-'EXIST IP'!D267)</f>
        <v/>
      </c>
    </row>
    <row r="268" spans="1:9" x14ac:dyDescent="0.25">
      <c r="A268" s="105"/>
      <c r="B268" s="105"/>
      <c r="C268" s="105"/>
      <c r="D268" s="105"/>
      <c r="F268" s="81" t="str">
        <f>IF(A268-'EXIST IP'!A268=0,"",A268-'EXIST IP'!A268)</f>
        <v/>
      </c>
      <c r="G268" s="81" t="str">
        <f>IF(B268-'EXIST IP'!B268=0,"",B268-'EXIST IP'!B268)</f>
        <v/>
      </c>
      <c r="H268" s="81" t="str">
        <f>IF(C268-'EXIST IP'!C268=0,"",C268-'EXIST IP'!C268)</f>
        <v/>
      </c>
      <c r="I268" s="81" t="str">
        <f>IF(D268-'EXIST IP'!D268=0,"",D268-'EXIST IP'!D268)</f>
        <v/>
      </c>
    </row>
    <row r="269" spans="1:9" x14ac:dyDescent="0.25">
      <c r="A269" s="105"/>
      <c r="B269" s="105"/>
      <c r="C269" s="105"/>
      <c r="D269" s="105"/>
      <c r="F269" s="81" t="str">
        <f>IF(A269-'EXIST IP'!A269=0,"",A269-'EXIST IP'!A269)</f>
        <v/>
      </c>
      <c r="G269" s="81" t="str">
        <f>IF(B269-'EXIST IP'!B269=0,"",B269-'EXIST IP'!B269)</f>
        <v/>
      </c>
      <c r="H269" s="81" t="str">
        <f>IF(C269-'EXIST IP'!C269=0,"",C269-'EXIST IP'!C269)</f>
        <v/>
      </c>
      <c r="I269" s="81" t="str">
        <f>IF(D269-'EXIST IP'!D269=0,"",D269-'EXIST IP'!D269)</f>
        <v/>
      </c>
    </row>
    <row r="270" spans="1:9" x14ac:dyDescent="0.25">
      <c r="A270" s="105"/>
      <c r="B270" s="105"/>
      <c r="C270" s="105"/>
      <c r="D270" s="105"/>
      <c r="F270" s="81" t="str">
        <f>IF(A270-'EXIST IP'!A270=0,"",A270-'EXIST IP'!A270)</f>
        <v/>
      </c>
      <c r="G270" s="81" t="str">
        <f>IF(B270-'EXIST IP'!B270=0,"",B270-'EXIST IP'!B270)</f>
        <v/>
      </c>
      <c r="H270" s="81" t="str">
        <f>IF(C270-'EXIST IP'!C270=0,"",C270-'EXIST IP'!C270)</f>
        <v/>
      </c>
      <c r="I270" s="81" t="str">
        <f>IF(D270-'EXIST IP'!D270=0,"",D270-'EXIST IP'!D270)</f>
        <v/>
      </c>
    </row>
    <row r="271" spans="1:9" x14ac:dyDescent="0.25">
      <c r="A271" s="105"/>
      <c r="B271" s="105"/>
      <c r="C271" s="105"/>
      <c r="D271" s="105"/>
      <c r="F271" s="81" t="str">
        <f>IF(A271-'EXIST IP'!A271=0,"",A271-'EXIST IP'!A271)</f>
        <v/>
      </c>
      <c r="G271" s="81" t="str">
        <f>IF(B271-'EXIST IP'!B271=0,"",B271-'EXIST IP'!B271)</f>
        <v/>
      </c>
      <c r="H271" s="81" t="str">
        <f>IF(C271-'EXIST IP'!C271=0,"",C271-'EXIST IP'!C271)</f>
        <v/>
      </c>
      <c r="I271" s="81" t="str">
        <f>IF(D271-'EXIST IP'!D271=0,"",D271-'EXIST IP'!D271)</f>
        <v/>
      </c>
    </row>
    <row r="272" spans="1:9" x14ac:dyDescent="0.25">
      <c r="A272" s="105"/>
      <c r="B272" s="105"/>
      <c r="C272" s="105"/>
      <c r="D272" s="105"/>
      <c r="F272" s="81" t="str">
        <f>IF(A272-'EXIST IP'!A272=0,"",A272-'EXIST IP'!A272)</f>
        <v/>
      </c>
      <c r="G272" s="81" t="str">
        <f>IF(B272-'EXIST IP'!B272=0,"",B272-'EXIST IP'!B272)</f>
        <v/>
      </c>
      <c r="H272" s="81" t="str">
        <f>IF(C272-'EXIST IP'!C272=0,"",C272-'EXIST IP'!C272)</f>
        <v/>
      </c>
      <c r="I272" s="81" t="str">
        <f>IF(D272-'EXIST IP'!D272=0,"",D272-'EXIST IP'!D272)</f>
        <v/>
      </c>
    </row>
    <row r="273" spans="1:9" x14ac:dyDescent="0.25">
      <c r="A273" s="105"/>
      <c r="B273" s="105"/>
      <c r="C273" s="105"/>
      <c r="D273" s="105"/>
      <c r="F273" s="81" t="str">
        <f>IF(A273-'EXIST IP'!A273=0,"",A273-'EXIST IP'!A273)</f>
        <v/>
      </c>
      <c r="G273" s="81" t="str">
        <f>IF(B273-'EXIST IP'!B273=0,"",B273-'EXIST IP'!B273)</f>
        <v/>
      </c>
      <c r="H273" s="81" t="str">
        <f>IF(C273-'EXIST IP'!C273=0,"",C273-'EXIST IP'!C273)</f>
        <v/>
      </c>
      <c r="I273" s="81" t="str">
        <f>IF(D273-'EXIST IP'!D273=0,"",D273-'EXIST IP'!D273)</f>
        <v/>
      </c>
    </row>
    <row r="274" spans="1:9" x14ac:dyDescent="0.25">
      <c r="A274" s="105"/>
      <c r="B274" s="105"/>
      <c r="C274" s="105"/>
      <c r="D274" s="105"/>
      <c r="F274" s="81" t="str">
        <f>IF(A274-'EXIST IP'!A274=0,"",A274-'EXIST IP'!A274)</f>
        <v/>
      </c>
      <c r="G274" s="81" t="str">
        <f>IF(B274-'EXIST IP'!B274=0,"",B274-'EXIST IP'!B274)</f>
        <v/>
      </c>
      <c r="H274" s="81" t="str">
        <f>IF(C274-'EXIST IP'!C274=0,"",C274-'EXIST IP'!C274)</f>
        <v/>
      </c>
      <c r="I274" s="81" t="str">
        <f>IF(D274-'EXIST IP'!D274=0,"",D274-'EXIST IP'!D274)</f>
        <v/>
      </c>
    </row>
    <row r="275" spans="1:9" x14ac:dyDescent="0.25">
      <c r="A275" s="105"/>
      <c r="B275" s="105"/>
      <c r="C275" s="105"/>
      <c r="D275" s="105"/>
      <c r="F275" s="81" t="str">
        <f>IF(A275-'EXIST IP'!A275=0,"",A275-'EXIST IP'!A275)</f>
        <v/>
      </c>
      <c r="G275" s="81" t="str">
        <f>IF(B275-'EXIST IP'!B275=0,"",B275-'EXIST IP'!B275)</f>
        <v/>
      </c>
      <c r="H275" s="81" t="str">
        <f>IF(C275-'EXIST IP'!C275=0,"",C275-'EXIST IP'!C275)</f>
        <v/>
      </c>
      <c r="I275" s="81" t="str">
        <f>IF(D275-'EXIST IP'!D275=0,"",D275-'EXIST IP'!D275)</f>
        <v/>
      </c>
    </row>
    <row r="276" spans="1:9" x14ac:dyDescent="0.25">
      <c r="A276" s="105"/>
      <c r="B276" s="105"/>
      <c r="C276" s="105"/>
      <c r="D276" s="105"/>
      <c r="F276" s="81" t="str">
        <f>IF(A276-'EXIST IP'!A276=0,"",A276-'EXIST IP'!A276)</f>
        <v/>
      </c>
      <c r="G276" s="81" t="str">
        <f>IF(B276-'EXIST IP'!B276=0,"",B276-'EXIST IP'!B276)</f>
        <v/>
      </c>
      <c r="H276" s="81" t="str">
        <f>IF(C276-'EXIST IP'!C276=0,"",C276-'EXIST IP'!C276)</f>
        <v/>
      </c>
      <c r="I276" s="81" t="str">
        <f>IF(D276-'EXIST IP'!D276=0,"",D276-'EXIST IP'!D276)</f>
        <v/>
      </c>
    </row>
    <row r="277" spans="1:9" x14ac:dyDescent="0.25">
      <c r="A277" s="105"/>
      <c r="B277" s="105"/>
      <c r="C277" s="105"/>
      <c r="D277" s="105"/>
      <c r="F277" s="81" t="str">
        <f>IF(A277-'EXIST IP'!A277=0,"",A277-'EXIST IP'!A277)</f>
        <v/>
      </c>
      <c r="G277" s="81" t="str">
        <f>IF(B277-'EXIST IP'!B277=0,"",B277-'EXIST IP'!B277)</f>
        <v/>
      </c>
      <c r="H277" s="81" t="str">
        <f>IF(C277-'EXIST IP'!C277=0,"",C277-'EXIST IP'!C277)</f>
        <v/>
      </c>
      <c r="I277" s="81" t="str">
        <f>IF(D277-'EXIST IP'!D277=0,"",D277-'EXIST IP'!D277)</f>
        <v/>
      </c>
    </row>
    <row r="278" spans="1:9" x14ac:dyDescent="0.25">
      <c r="A278" s="105"/>
      <c r="B278" s="105"/>
      <c r="C278" s="105"/>
      <c r="D278" s="105"/>
      <c r="F278" s="81" t="str">
        <f>IF(A278-'EXIST IP'!A278=0,"",A278-'EXIST IP'!A278)</f>
        <v/>
      </c>
      <c r="G278" s="81" t="str">
        <f>IF(B278-'EXIST IP'!B278=0,"",B278-'EXIST IP'!B278)</f>
        <v/>
      </c>
      <c r="H278" s="81" t="str">
        <f>IF(C278-'EXIST IP'!C278=0,"",C278-'EXIST IP'!C278)</f>
        <v/>
      </c>
      <c r="I278" s="81" t="str">
        <f>IF(D278-'EXIST IP'!D278=0,"",D278-'EXIST IP'!D278)</f>
        <v/>
      </c>
    </row>
    <row r="279" spans="1:9" x14ac:dyDescent="0.25">
      <c r="A279" s="105"/>
      <c r="B279" s="105"/>
      <c r="C279" s="105"/>
      <c r="D279" s="105"/>
      <c r="F279" s="81" t="str">
        <f>IF(A279-'EXIST IP'!A279=0,"",A279-'EXIST IP'!A279)</f>
        <v/>
      </c>
      <c r="G279" s="81" t="str">
        <f>IF(B279-'EXIST IP'!B279=0,"",B279-'EXIST IP'!B279)</f>
        <v/>
      </c>
      <c r="H279" s="81" t="str">
        <f>IF(C279-'EXIST IP'!C279=0,"",C279-'EXIST IP'!C279)</f>
        <v/>
      </c>
      <c r="I279" s="81" t="str">
        <f>IF(D279-'EXIST IP'!D279=0,"",D279-'EXIST IP'!D279)</f>
        <v/>
      </c>
    </row>
    <row r="280" spans="1:9" x14ac:dyDescent="0.25">
      <c r="A280" s="105"/>
      <c r="B280" s="105"/>
      <c r="C280" s="105"/>
      <c r="D280" s="105"/>
      <c r="F280" s="81" t="str">
        <f>IF(A280-'EXIST IP'!A280=0,"",A280-'EXIST IP'!A280)</f>
        <v/>
      </c>
      <c r="G280" s="81" t="str">
        <f>IF(B280-'EXIST IP'!B280=0,"",B280-'EXIST IP'!B280)</f>
        <v/>
      </c>
      <c r="H280" s="81" t="str">
        <f>IF(C280-'EXIST IP'!C280=0,"",C280-'EXIST IP'!C280)</f>
        <v/>
      </c>
      <c r="I280" s="81" t="str">
        <f>IF(D280-'EXIST IP'!D280=0,"",D280-'EXIST IP'!D280)</f>
        <v/>
      </c>
    </row>
    <row r="281" spans="1:9" x14ac:dyDescent="0.25">
      <c r="A281" s="105"/>
      <c r="B281" s="105"/>
      <c r="C281" s="105"/>
      <c r="D281" s="105"/>
      <c r="F281" s="81" t="str">
        <f>IF(A281-'EXIST IP'!A281=0,"",A281-'EXIST IP'!A281)</f>
        <v/>
      </c>
      <c r="G281" s="81" t="str">
        <f>IF(B281-'EXIST IP'!B281=0,"",B281-'EXIST IP'!B281)</f>
        <v/>
      </c>
      <c r="H281" s="81" t="str">
        <f>IF(C281-'EXIST IP'!C281=0,"",C281-'EXIST IP'!C281)</f>
        <v/>
      </c>
      <c r="I281" s="81" t="str">
        <f>IF(D281-'EXIST IP'!D281=0,"",D281-'EXIST IP'!D281)</f>
        <v/>
      </c>
    </row>
    <row r="282" spans="1:9" x14ac:dyDescent="0.25">
      <c r="A282" s="105"/>
      <c r="B282" s="105"/>
      <c r="C282" s="105"/>
      <c r="D282" s="105"/>
      <c r="F282" s="81" t="str">
        <f>IF(A282-'EXIST IP'!A282=0,"",A282-'EXIST IP'!A282)</f>
        <v/>
      </c>
      <c r="G282" s="81" t="str">
        <f>IF(B282-'EXIST IP'!B282=0,"",B282-'EXIST IP'!B282)</f>
        <v/>
      </c>
      <c r="H282" s="81" t="str">
        <f>IF(C282-'EXIST IP'!C282=0,"",C282-'EXIST IP'!C282)</f>
        <v/>
      </c>
      <c r="I282" s="81" t="str">
        <f>IF(D282-'EXIST IP'!D282=0,"",D282-'EXIST IP'!D282)</f>
        <v/>
      </c>
    </row>
    <row r="283" spans="1:9" x14ac:dyDescent="0.25">
      <c r="A283" s="105"/>
      <c r="B283" s="105"/>
      <c r="C283" s="105"/>
      <c r="D283" s="105"/>
      <c r="F283" s="81" t="str">
        <f>IF(A283-'EXIST IP'!A283=0,"",A283-'EXIST IP'!A283)</f>
        <v/>
      </c>
      <c r="G283" s="81" t="str">
        <f>IF(B283-'EXIST IP'!B283=0,"",B283-'EXIST IP'!B283)</f>
        <v/>
      </c>
      <c r="H283" s="81" t="str">
        <f>IF(C283-'EXIST IP'!C283=0,"",C283-'EXIST IP'!C283)</f>
        <v/>
      </c>
      <c r="I283" s="81" t="str">
        <f>IF(D283-'EXIST IP'!D283=0,"",D283-'EXIST IP'!D283)</f>
        <v/>
      </c>
    </row>
    <row r="284" spans="1:9" x14ac:dyDescent="0.25">
      <c r="A284" s="105"/>
      <c r="B284" s="105"/>
      <c r="C284" s="105"/>
      <c r="D284" s="105"/>
      <c r="F284" s="81" t="str">
        <f>IF(A284-'EXIST IP'!A284=0,"",A284-'EXIST IP'!A284)</f>
        <v/>
      </c>
      <c r="G284" s="81" t="str">
        <f>IF(B284-'EXIST IP'!B284=0,"",B284-'EXIST IP'!B284)</f>
        <v/>
      </c>
      <c r="H284" s="81" t="str">
        <f>IF(C284-'EXIST IP'!C284=0,"",C284-'EXIST IP'!C284)</f>
        <v/>
      </c>
      <c r="I284" s="81" t="str">
        <f>IF(D284-'EXIST IP'!D284=0,"",D284-'EXIST IP'!D284)</f>
        <v/>
      </c>
    </row>
    <row r="285" spans="1:9" x14ac:dyDescent="0.25">
      <c r="A285" s="105"/>
      <c r="B285" s="105"/>
      <c r="C285" s="105"/>
      <c r="D285" s="105"/>
      <c r="F285" s="81" t="str">
        <f>IF(A285-'EXIST IP'!A285=0,"",A285-'EXIST IP'!A285)</f>
        <v/>
      </c>
      <c r="G285" s="81" t="str">
        <f>IF(B285-'EXIST IP'!B285=0,"",B285-'EXIST IP'!B285)</f>
        <v/>
      </c>
      <c r="H285" s="81" t="str">
        <f>IF(C285-'EXIST IP'!C285=0,"",C285-'EXIST IP'!C285)</f>
        <v/>
      </c>
      <c r="I285" s="81" t="str">
        <f>IF(D285-'EXIST IP'!D285=0,"",D285-'EXIST IP'!D285)</f>
        <v/>
      </c>
    </row>
    <row r="286" spans="1:9" x14ac:dyDescent="0.25">
      <c r="A286" s="105"/>
      <c r="B286" s="105"/>
      <c r="C286" s="105"/>
      <c r="D286" s="105"/>
      <c r="F286" s="81" t="str">
        <f>IF(A286-'EXIST IP'!A286=0,"",A286-'EXIST IP'!A286)</f>
        <v/>
      </c>
      <c r="G286" s="81" t="str">
        <f>IF(B286-'EXIST IP'!B286=0,"",B286-'EXIST IP'!B286)</f>
        <v/>
      </c>
      <c r="H286" s="81" t="str">
        <f>IF(C286-'EXIST IP'!C286=0,"",C286-'EXIST IP'!C286)</f>
        <v/>
      </c>
      <c r="I286" s="81" t="str">
        <f>IF(D286-'EXIST IP'!D286=0,"",D286-'EXIST IP'!D286)</f>
        <v/>
      </c>
    </row>
    <row r="287" spans="1:9" x14ac:dyDescent="0.25">
      <c r="A287" s="105"/>
      <c r="B287" s="105"/>
      <c r="C287" s="105"/>
      <c r="D287" s="105"/>
      <c r="F287" s="81" t="str">
        <f>IF(A287-'EXIST IP'!A287=0,"",A287-'EXIST IP'!A287)</f>
        <v/>
      </c>
      <c r="G287" s="81" t="str">
        <f>IF(B287-'EXIST IP'!B287=0,"",B287-'EXIST IP'!B287)</f>
        <v/>
      </c>
      <c r="H287" s="81" t="str">
        <f>IF(C287-'EXIST IP'!C287=0,"",C287-'EXIST IP'!C287)</f>
        <v/>
      </c>
      <c r="I287" s="81" t="str">
        <f>IF(D287-'EXIST IP'!D287=0,"",D287-'EXIST IP'!D287)</f>
        <v/>
      </c>
    </row>
    <row r="288" spans="1:9" x14ac:dyDescent="0.25">
      <c r="A288" s="105"/>
      <c r="B288" s="105"/>
      <c r="C288" s="105"/>
      <c r="D288" s="105"/>
      <c r="F288" s="81" t="str">
        <f>IF(A288-'EXIST IP'!A288=0,"",A288-'EXIST IP'!A288)</f>
        <v/>
      </c>
      <c r="G288" s="81" t="str">
        <f>IF(B288-'EXIST IP'!B288=0,"",B288-'EXIST IP'!B288)</f>
        <v/>
      </c>
      <c r="H288" s="81" t="str">
        <f>IF(C288-'EXIST IP'!C288=0,"",C288-'EXIST IP'!C288)</f>
        <v/>
      </c>
      <c r="I288" s="81" t="str">
        <f>IF(D288-'EXIST IP'!D288=0,"",D288-'EXIST IP'!D288)</f>
        <v/>
      </c>
    </row>
    <row r="289" spans="1:9" x14ac:dyDescent="0.25">
      <c r="A289" s="105"/>
      <c r="B289" s="105"/>
      <c r="C289" s="105"/>
      <c r="D289" s="105"/>
      <c r="F289" s="81" t="str">
        <f>IF(A289-'EXIST IP'!A289=0,"",A289-'EXIST IP'!A289)</f>
        <v/>
      </c>
      <c r="G289" s="81" t="str">
        <f>IF(B289-'EXIST IP'!B289=0,"",B289-'EXIST IP'!B289)</f>
        <v/>
      </c>
      <c r="H289" s="81" t="str">
        <f>IF(C289-'EXIST IP'!C289=0,"",C289-'EXIST IP'!C289)</f>
        <v/>
      </c>
      <c r="I289" s="81" t="str">
        <f>IF(D289-'EXIST IP'!D289=0,"",D289-'EXIST IP'!D289)</f>
        <v/>
      </c>
    </row>
    <row r="290" spans="1:9" x14ac:dyDescent="0.25">
      <c r="A290" s="105"/>
      <c r="B290" s="105"/>
      <c r="C290" s="105"/>
      <c r="D290" s="105"/>
      <c r="F290" s="81" t="str">
        <f>IF(A290-'EXIST IP'!A290=0,"",A290-'EXIST IP'!A290)</f>
        <v/>
      </c>
      <c r="G290" s="81" t="str">
        <f>IF(B290-'EXIST IP'!B290=0,"",B290-'EXIST IP'!B290)</f>
        <v/>
      </c>
      <c r="H290" s="81" t="str">
        <f>IF(C290-'EXIST IP'!C290=0,"",C290-'EXIST IP'!C290)</f>
        <v/>
      </c>
      <c r="I290" s="81" t="str">
        <f>IF(D290-'EXIST IP'!D290=0,"",D290-'EXIST IP'!D290)</f>
        <v/>
      </c>
    </row>
    <row r="291" spans="1:9" x14ac:dyDescent="0.25">
      <c r="A291" s="105"/>
      <c r="B291" s="105"/>
      <c r="C291" s="105"/>
      <c r="D291" s="105"/>
      <c r="F291" s="81" t="str">
        <f>IF(A291-'EXIST IP'!A291=0,"",A291-'EXIST IP'!A291)</f>
        <v/>
      </c>
      <c r="G291" s="81" t="str">
        <f>IF(B291-'EXIST IP'!B291=0,"",B291-'EXIST IP'!B291)</f>
        <v/>
      </c>
      <c r="H291" s="81" t="str">
        <f>IF(C291-'EXIST IP'!C291=0,"",C291-'EXIST IP'!C291)</f>
        <v/>
      </c>
      <c r="I291" s="81" t="str">
        <f>IF(D291-'EXIST IP'!D291=0,"",D291-'EXIST IP'!D291)</f>
        <v/>
      </c>
    </row>
    <row r="292" spans="1:9" x14ac:dyDescent="0.25">
      <c r="A292" s="105"/>
      <c r="B292" s="105"/>
      <c r="C292" s="105"/>
      <c r="D292" s="105"/>
      <c r="F292" s="81" t="str">
        <f>IF(A292-'EXIST IP'!A292=0,"",A292-'EXIST IP'!A292)</f>
        <v/>
      </c>
      <c r="G292" s="81" t="str">
        <f>IF(B292-'EXIST IP'!B292=0,"",B292-'EXIST IP'!B292)</f>
        <v/>
      </c>
      <c r="H292" s="81" t="str">
        <f>IF(C292-'EXIST IP'!C292=0,"",C292-'EXIST IP'!C292)</f>
        <v/>
      </c>
      <c r="I292" s="81" t="str">
        <f>IF(D292-'EXIST IP'!D292=0,"",D292-'EXIST IP'!D292)</f>
        <v/>
      </c>
    </row>
    <row r="293" spans="1:9" x14ac:dyDescent="0.25">
      <c r="A293" s="105"/>
      <c r="B293" s="105"/>
      <c r="C293" s="105"/>
      <c r="D293" s="105"/>
      <c r="F293" s="81" t="str">
        <f>IF(A293-'EXIST IP'!A293=0,"",A293-'EXIST IP'!A293)</f>
        <v/>
      </c>
      <c r="G293" s="81" t="str">
        <f>IF(B293-'EXIST IP'!B293=0,"",B293-'EXIST IP'!B293)</f>
        <v/>
      </c>
      <c r="H293" s="81" t="str">
        <f>IF(C293-'EXIST IP'!C293=0,"",C293-'EXIST IP'!C293)</f>
        <v/>
      </c>
      <c r="I293" s="81" t="str">
        <f>IF(D293-'EXIST IP'!D293=0,"",D293-'EXIST IP'!D293)</f>
        <v/>
      </c>
    </row>
    <row r="294" spans="1:9" x14ac:dyDescent="0.25">
      <c r="A294" s="105"/>
      <c r="B294" s="105"/>
      <c r="C294" s="105"/>
      <c r="D294" s="105"/>
      <c r="F294" s="81" t="str">
        <f>IF(A294-'EXIST IP'!A294=0,"",A294-'EXIST IP'!A294)</f>
        <v/>
      </c>
      <c r="G294" s="81" t="str">
        <f>IF(B294-'EXIST IP'!B294=0,"",B294-'EXIST IP'!B294)</f>
        <v/>
      </c>
      <c r="H294" s="81" t="str">
        <f>IF(C294-'EXIST IP'!C294=0,"",C294-'EXIST IP'!C294)</f>
        <v/>
      </c>
      <c r="I294" s="81" t="str">
        <f>IF(D294-'EXIST IP'!D294=0,"",D294-'EXIST IP'!D294)</f>
        <v/>
      </c>
    </row>
    <row r="295" spans="1:9" x14ac:dyDescent="0.25">
      <c r="A295" s="105"/>
      <c r="B295" s="105"/>
      <c r="C295" s="105"/>
      <c r="D295" s="105"/>
      <c r="F295" s="81" t="str">
        <f>IF(A295-'EXIST IP'!A295=0,"",A295-'EXIST IP'!A295)</f>
        <v/>
      </c>
      <c r="G295" s="81" t="str">
        <f>IF(B295-'EXIST IP'!B295=0,"",B295-'EXIST IP'!B295)</f>
        <v/>
      </c>
      <c r="H295" s="81" t="str">
        <f>IF(C295-'EXIST IP'!C295=0,"",C295-'EXIST IP'!C295)</f>
        <v/>
      </c>
      <c r="I295" s="81" t="str">
        <f>IF(D295-'EXIST IP'!D295=0,"",D295-'EXIST IP'!D295)</f>
        <v/>
      </c>
    </row>
    <row r="296" spans="1:9" x14ac:dyDescent="0.25">
      <c r="A296" s="105"/>
      <c r="B296" s="105"/>
      <c r="C296" s="105"/>
      <c r="D296" s="105"/>
      <c r="F296" s="81" t="str">
        <f>IF(A296-'EXIST IP'!A296=0,"",A296-'EXIST IP'!A296)</f>
        <v/>
      </c>
      <c r="G296" s="81" t="str">
        <f>IF(B296-'EXIST IP'!B296=0,"",B296-'EXIST IP'!B296)</f>
        <v/>
      </c>
      <c r="H296" s="81" t="str">
        <f>IF(C296-'EXIST IP'!C296=0,"",C296-'EXIST IP'!C296)</f>
        <v/>
      </c>
      <c r="I296" s="81" t="str">
        <f>IF(D296-'EXIST IP'!D296=0,"",D296-'EXIST IP'!D296)</f>
        <v/>
      </c>
    </row>
    <row r="297" spans="1:9" x14ac:dyDescent="0.25">
      <c r="A297" s="105"/>
      <c r="B297" s="105"/>
      <c r="C297" s="105"/>
      <c r="D297" s="105"/>
      <c r="F297" s="81" t="str">
        <f>IF(A297-'EXIST IP'!A297=0,"",A297-'EXIST IP'!A297)</f>
        <v/>
      </c>
      <c r="G297" s="81" t="str">
        <f>IF(B297-'EXIST IP'!B297=0,"",B297-'EXIST IP'!B297)</f>
        <v/>
      </c>
      <c r="H297" s="81" t="str">
        <f>IF(C297-'EXIST IP'!C297=0,"",C297-'EXIST IP'!C297)</f>
        <v/>
      </c>
      <c r="I297" s="81" t="str">
        <f>IF(D297-'EXIST IP'!D297=0,"",D297-'EXIST IP'!D297)</f>
        <v/>
      </c>
    </row>
    <row r="298" spans="1:9" x14ac:dyDescent="0.25">
      <c r="A298" s="105"/>
      <c r="B298" s="105"/>
      <c r="C298" s="105"/>
      <c r="D298" s="105"/>
      <c r="F298" s="81" t="str">
        <f>IF(A298-'EXIST IP'!A298=0,"",A298-'EXIST IP'!A298)</f>
        <v/>
      </c>
      <c r="G298" s="81" t="str">
        <f>IF(B298-'EXIST IP'!B298=0,"",B298-'EXIST IP'!B298)</f>
        <v/>
      </c>
      <c r="H298" s="81" t="str">
        <f>IF(C298-'EXIST IP'!C298=0,"",C298-'EXIST IP'!C298)</f>
        <v/>
      </c>
      <c r="I298" s="81" t="str">
        <f>IF(D298-'EXIST IP'!D298=0,"",D298-'EXIST IP'!D298)</f>
        <v/>
      </c>
    </row>
    <row r="299" spans="1:9" x14ac:dyDescent="0.25">
      <c r="A299" s="105"/>
      <c r="B299" s="105"/>
      <c r="C299" s="105"/>
      <c r="D299" s="105"/>
      <c r="F299" s="81" t="str">
        <f>IF(A299-'EXIST IP'!A299=0,"",A299-'EXIST IP'!A299)</f>
        <v/>
      </c>
      <c r="G299" s="81" t="str">
        <f>IF(B299-'EXIST IP'!B299=0,"",B299-'EXIST IP'!B299)</f>
        <v/>
      </c>
      <c r="H299" s="81" t="str">
        <f>IF(C299-'EXIST IP'!C299=0,"",C299-'EXIST IP'!C299)</f>
        <v/>
      </c>
      <c r="I299" s="81" t="str">
        <f>IF(D299-'EXIST IP'!D299=0,"",D299-'EXIST IP'!D299)</f>
        <v/>
      </c>
    </row>
    <row r="300" spans="1:9" x14ac:dyDescent="0.25">
      <c r="A300" s="105"/>
      <c r="B300" s="105"/>
      <c r="C300" s="105"/>
      <c r="D300" s="105"/>
      <c r="F300" s="81" t="str">
        <f>IF(A300-'EXIST IP'!A300=0,"",A300-'EXIST IP'!A300)</f>
        <v/>
      </c>
      <c r="G300" s="81" t="str">
        <f>IF(B300-'EXIST IP'!B300=0,"",B300-'EXIST IP'!B300)</f>
        <v/>
      </c>
      <c r="H300" s="81" t="str">
        <f>IF(C300-'EXIST IP'!C300=0,"",C300-'EXIST IP'!C300)</f>
        <v/>
      </c>
      <c r="I300" s="81" t="str">
        <f>IF(D300-'EXIST IP'!D300=0,"",D300-'EXIST IP'!D300)</f>
        <v/>
      </c>
    </row>
    <row r="301" spans="1:9" x14ac:dyDescent="0.25">
      <c r="A301" s="105"/>
      <c r="B301" s="105"/>
      <c r="C301" s="105"/>
      <c r="D301" s="105"/>
      <c r="F301" s="81" t="str">
        <f>IF(A301-'EXIST IP'!A301=0,"",A301-'EXIST IP'!A301)</f>
        <v/>
      </c>
      <c r="G301" s="81" t="str">
        <f>IF(B301-'EXIST IP'!B301=0,"",B301-'EXIST IP'!B301)</f>
        <v/>
      </c>
      <c r="H301" s="81" t="str">
        <f>IF(C301-'EXIST IP'!C301=0,"",C301-'EXIST IP'!C301)</f>
        <v/>
      </c>
      <c r="I301" s="81" t="str">
        <f>IF(D301-'EXIST IP'!D301=0,"",D301-'EXIST IP'!D301)</f>
        <v/>
      </c>
    </row>
    <row r="302" spans="1:9" x14ac:dyDescent="0.25">
      <c r="A302" s="105"/>
      <c r="B302" s="105"/>
      <c r="C302" s="105"/>
      <c r="D302" s="105"/>
      <c r="F302" s="81" t="str">
        <f>IF(A302-'EXIST IP'!A302=0,"",A302-'EXIST IP'!A302)</f>
        <v/>
      </c>
      <c r="G302" s="81" t="str">
        <f>IF(B302-'EXIST IP'!B302=0,"",B302-'EXIST IP'!B302)</f>
        <v/>
      </c>
      <c r="H302" s="81" t="str">
        <f>IF(C302-'EXIST IP'!C302=0,"",C302-'EXIST IP'!C302)</f>
        <v/>
      </c>
      <c r="I302" s="81" t="str">
        <f>IF(D302-'EXIST IP'!D302=0,"",D302-'EXIST IP'!D302)</f>
        <v/>
      </c>
    </row>
    <row r="303" spans="1:9" x14ac:dyDescent="0.25">
      <c r="A303" s="105"/>
      <c r="B303" s="105"/>
      <c r="C303" s="105"/>
      <c r="D303" s="105"/>
      <c r="F303" s="81" t="str">
        <f>IF(A303-'EXIST IP'!A303=0,"",A303-'EXIST IP'!A303)</f>
        <v/>
      </c>
      <c r="G303" s="81" t="str">
        <f>IF(B303-'EXIST IP'!B303=0,"",B303-'EXIST IP'!B303)</f>
        <v/>
      </c>
      <c r="H303" s="81" t="str">
        <f>IF(C303-'EXIST IP'!C303=0,"",C303-'EXIST IP'!C303)</f>
        <v/>
      </c>
      <c r="I303" s="81" t="str">
        <f>IF(D303-'EXIST IP'!D303=0,"",D303-'EXIST IP'!D303)</f>
        <v/>
      </c>
    </row>
    <row r="304" spans="1:9" x14ac:dyDescent="0.25">
      <c r="A304" s="105"/>
      <c r="B304" s="105"/>
      <c r="C304" s="105"/>
      <c r="D304" s="105"/>
      <c r="F304" s="81" t="str">
        <f>IF(A304-'EXIST IP'!A304=0,"",A304-'EXIST IP'!A304)</f>
        <v/>
      </c>
      <c r="G304" s="81" t="str">
        <f>IF(B304-'EXIST IP'!B304=0,"",B304-'EXIST IP'!B304)</f>
        <v/>
      </c>
      <c r="H304" s="81" t="str">
        <f>IF(C304-'EXIST IP'!C304=0,"",C304-'EXIST IP'!C304)</f>
        <v/>
      </c>
      <c r="I304" s="81" t="str">
        <f>IF(D304-'EXIST IP'!D304=0,"",D304-'EXIST IP'!D304)</f>
        <v/>
      </c>
    </row>
    <row r="305" spans="1:9" x14ac:dyDescent="0.25">
      <c r="A305" s="105"/>
      <c r="B305" s="105"/>
      <c r="C305" s="105"/>
      <c r="D305" s="105"/>
      <c r="F305" s="81" t="str">
        <f>IF(A305-'EXIST IP'!A305=0,"",A305-'EXIST IP'!A305)</f>
        <v/>
      </c>
      <c r="G305" s="81" t="str">
        <f>IF(B305-'EXIST IP'!B305=0,"",B305-'EXIST IP'!B305)</f>
        <v/>
      </c>
      <c r="H305" s="81" t="str">
        <f>IF(C305-'EXIST IP'!C305=0,"",C305-'EXIST IP'!C305)</f>
        <v/>
      </c>
      <c r="I305" s="81" t="str">
        <f>IF(D305-'EXIST IP'!D305=0,"",D305-'EXIST IP'!D305)</f>
        <v/>
      </c>
    </row>
    <row r="306" spans="1:9" x14ac:dyDescent="0.25">
      <c r="A306" s="105"/>
      <c r="B306" s="105"/>
      <c r="C306" s="105"/>
      <c r="D306" s="105"/>
      <c r="F306" s="81" t="str">
        <f>IF(A306-'EXIST IP'!A306=0,"",A306-'EXIST IP'!A306)</f>
        <v/>
      </c>
      <c r="G306" s="81" t="str">
        <f>IF(B306-'EXIST IP'!B306=0,"",B306-'EXIST IP'!B306)</f>
        <v/>
      </c>
      <c r="H306" s="81" t="str">
        <f>IF(C306-'EXIST IP'!C306=0,"",C306-'EXIST IP'!C306)</f>
        <v/>
      </c>
      <c r="I306" s="81" t="str">
        <f>IF(D306-'EXIST IP'!D306=0,"",D306-'EXIST IP'!D306)</f>
        <v/>
      </c>
    </row>
    <row r="307" spans="1:9" x14ac:dyDescent="0.25">
      <c r="A307" s="105"/>
      <c r="B307" s="105"/>
      <c r="C307" s="105"/>
      <c r="D307" s="105"/>
      <c r="F307" s="81" t="str">
        <f>IF(A307-'EXIST IP'!A307=0,"",A307-'EXIST IP'!A307)</f>
        <v/>
      </c>
      <c r="G307" s="81" t="str">
        <f>IF(B307-'EXIST IP'!B307=0,"",B307-'EXIST IP'!B307)</f>
        <v/>
      </c>
      <c r="H307" s="81" t="str">
        <f>IF(C307-'EXIST IP'!C307=0,"",C307-'EXIST IP'!C307)</f>
        <v/>
      </c>
      <c r="I307" s="81" t="str">
        <f>IF(D307-'EXIST IP'!D307=0,"",D307-'EXIST IP'!D307)</f>
        <v/>
      </c>
    </row>
    <row r="308" spans="1:9" x14ac:dyDescent="0.25">
      <c r="A308" s="105"/>
      <c r="B308" s="105"/>
      <c r="C308" s="105"/>
      <c r="D308" s="105"/>
      <c r="F308" s="81" t="str">
        <f>IF(A308-'EXIST IP'!A308=0,"",A308-'EXIST IP'!A308)</f>
        <v/>
      </c>
      <c r="G308" s="81" t="str">
        <f>IF(B308-'EXIST IP'!B308=0,"",B308-'EXIST IP'!B308)</f>
        <v/>
      </c>
      <c r="H308" s="81" t="str">
        <f>IF(C308-'EXIST IP'!C308=0,"",C308-'EXIST IP'!C308)</f>
        <v/>
      </c>
      <c r="I308" s="81" t="str">
        <f>IF(D308-'EXIST IP'!D308=0,"",D308-'EXIST IP'!D308)</f>
        <v/>
      </c>
    </row>
    <row r="309" spans="1:9" x14ac:dyDescent="0.25">
      <c r="A309" s="105"/>
      <c r="B309" s="105"/>
      <c r="C309" s="105"/>
      <c r="D309" s="105"/>
      <c r="F309" s="81" t="str">
        <f>IF(A309-'EXIST IP'!A309=0,"",A309-'EXIST IP'!A309)</f>
        <v/>
      </c>
      <c r="G309" s="81" t="str">
        <f>IF(B309-'EXIST IP'!B309=0,"",B309-'EXIST IP'!B309)</f>
        <v/>
      </c>
      <c r="H309" s="81" t="str">
        <f>IF(C309-'EXIST IP'!C309=0,"",C309-'EXIST IP'!C309)</f>
        <v/>
      </c>
      <c r="I309" s="81" t="str">
        <f>IF(D309-'EXIST IP'!D309=0,"",D309-'EXIST IP'!D309)</f>
        <v/>
      </c>
    </row>
    <row r="310" spans="1:9" x14ac:dyDescent="0.25">
      <c r="A310" s="105"/>
      <c r="B310" s="105"/>
      <c r="C310" s="105"/>
      <c r="D310" s="105"/>
      <c r="F310" s="81" t="str">
        <f>IF(A310-'EXIST IP'!A310=0,"",A310-'EXIST IP'!A310)</f>
        <v/>
      </c>
      <c r="G310" s="81" t="str">
        <f>IF(B310-'EXIST IP'!B310=0,"",B310-'EXIST IP'!B310)</f>
        <v/>
      </c>
      <c r="H310" s="81" t="str">
        <f>IF(C310-'EXIST IP'!C310=0,"",C310-'EXIST IP'!C310)</f>
        <v/>
      </c>
      <c r="I310" s="81" t="str">
        <f>IF(D310-'EXIST IP'!D310=0,"",D310-'EXIST IP'!D310)</f>
        <v/>
      </c>
    </row>
    <row r="311" spans="1:9" x14ac:dyDescent="0.25">
      <c r="A311" s="105"/>
      <c r="B311" s="105"/>
      <c r="C311" s="105"/>
      <c r="D311" s="105"/>
      <c r="F311" s="81" t="str">
        <f>IF(A311-'EXIST IP'!A311=0,"",A311-'EXIST IP'!A311)</f>
        <v/>
      </c>
      <c r="G311" s="81" t="str">
        <f>IF(B311-'EXIST IP'!B311=0,"",B311-'EXIST IP'!B311)</f>
        <v/>
      </c>
      <c r="H311" s="81" t="str">
        <f>IF(C311-'EXIST IP'!C311=0,"",C311-'EXIST IP'!C311)</f>
        <v/>
      </c>
      <c r="I311" s="81" t="str">
        <f>IF(D311-'EXIST IP'!D311=0,"",D311-'EXIST IP'!D311)</f>
        <v/>
      </c>
    </row>
    <row r="312" spans="1:9" x14ac:dyDescent="0.25">
      <c r="A312" s="105"/>
      <c r="B312" s="105"/>
      <c r="C312" s="105"/>
      <c r="D312" s="105"/>
      <c r="F312" s="81" t="str">
        <f>IF(A312-'EXIST IP'!A312=0,"",A312-'EXIST IP'!A312)</f>
        <v/>
      </c>
      <c r="G312" s="81" t="str">
        <f>IF(B312-'EXIST IP'!B312=0,"",B312-'EXIST IP'!B312)</f>
        <v/>
      </c>
      <c r="H312" s="81" t="str">
        <f>IF(C312-'EXIST IP'!C312=0,"",C312-'EXIST IP'!C312)</f>
        <v/>
      </c>
      <c r="I312" s="81" t="str">
        <f>IF(D312-'EXIST IP'!D312=0,"",D312-'EXIST IP'!D312)</f>
        <v/>
      </c>
    </row>
    <row r="313" spans="1:9" x14ac:dyDescent="0.25">
      <c r="A313" s="105"/>
      <c r="B313" s="105"/>
      <c r="C313" s="105"/>
      <c r="D313" s="105"/>
      <c r="F313" s="81" t="str">
        <f>IF(A313-'EXIST IP'!A313=0,"",A313-'EXIST IP'!A313)</f>
        <v/>
      </c>
      <c r="G313" s="81" t="str">
        <f>IF(B313-'EXIST IP'!B313=0,"",B313-'EXIST IP'!B313)</f>
        <v/>
      </c>
      <c r="H313" s="81" t="str">
        <f>IF(C313-'EXIST IP'!C313=0,"",C313-'EXIST IP'!C313)</f>
        <v/>
      </c>
      <c r="I313" s="81" t="str">
        <f>IF(D313-'EXIST IP'!D313=0,"",D313-'EXIST IP'!D313)</f>
        <v/>
      </c>
    </row>
    <row r="314" spans="1:9" x14ac:dyDescent="0.25">
      <c r="A314" s="105"/>
      <c r="B314" s="105"/>
      <c r="C314" s="105"/>
      <c r="D314" s="105"/>
      <c r="F314" s="81" t="str">
        <f>IF(A314-'EXIST IP'!A314=0,"",A314-'EXIST IP'!A314)</f>
        <v/>
      </c>
      <c r="G314" s="81" t="str">
        <f>IF(B314-'EXIST IP'!B314=0,"",B314-'EXIST IP'!B314)</f>
        <v/>
      </c>
      <c r="H314" s="81" t="str">
        <f>IF(C314-'EXIST IP'!C314=0,"",C314-'EXIST IP'!C314)</f>
        <v/>
      </c>
      <c r="I314" s="81" t="str">
        <f>IF(D314-'EXIST IP'!D314=0,"",D314-'EXIST IP'!D314)</f>
        <v/>
      </c>
    </row>
    <row r="315" spans="1:9" x14ac:dyDescent="0.25">
      <c r="A315" s="105"/>
      <c r="B315" s="105"/>
      <c r="C315" s="105"/>
      <c r="D315" s="105"/>
      <c r="F315" s="81" t="str">
        <f>IF(A315-'EXIST IP'!A315=0,"",A315-'EXIST IP'!A315)</f>
        <v/>
      </c>
      <c r="G315" s="81" t="str">
        <f>IF(B315-'EXIST IP'!B315=0,"",B315-'EXIST IP'!B315)</f>
        <v/>
      </c>
      <c r="H315" s="81" t="str">
        <f>IF(C315-'EXIST IP'!C315=0,"",C315-'EXIST IP'!C315)</f>
        <v/>
      </c>
      <c r="I315" s="81" t="str">
        <f>IF(D315-'EXIST IP'!D315=0,"",D315-'EXIST IP'!D315)</f>
        <v/>
      </c>
    </row>
    <row r="316" spans="1:9" x14ac:dyDescent="0.25">
      <c r="A316" s="105"/>
      <c r="B316" s="105"/>
      <c r="C316" s="105"/>
      <c r="D316" s="105"/>
      <c r="F316" s="81" t="str">
        <f>IF(A316-'EXIST IP'!A316=0,"",A316-'EXIST IP'!A316)</f>
        <v/>
      </c>
      <c r="G316" s="81" t="str">
        <f>IF(B316-'EXIST IP'!B316=0,"",B316-'EXIST IP'!B316)</f>
        <v/>
      </c>
      <c r="H316" s="81" t="str">
        <f>IF(C316-'EXIST IP'!C316=0,"",C316-'EXIST IP'!C316)</f>
        <v/>
      </c>
      <c r="I316" s="81" t="str">
        <f>IF(D316-'EXIST IP'!D316=0,"",D316-'EXIST IP'!D316)</f>
        <v/>
      </c>
    </row>
    <row r="317" spans="1:9" x14ac:dyDescent="0.25">
      <c r="A317" s="105"/>
      <c r="B317" s="105"/>
      <c r="C317" s="105"/>
      <c r="D317" s="105"/>
      <c r="F317" s="81" t="str">
        <f>IF(A317-'EXIST IP'!A317=0,"",A317-'EXIST IP'!A317)</f>
        <v/>
      </c>
      <c r="G317" s="81" t="str">
        <f>IF(B317-'EXIST IP'!B317=0,"",B317-'EXIST IP'!B317)</f>
        <v/>
      </c>
      <c r="H317" s="81" t="str">
        <f>IF(C317-'EXIST IP'!C317=0,"",C317-'EXIST IP'!C317)</f>
        <v/>
      </c>
      <c r="I317" s="81" t="str">
        <f>IF(D317-'EXIST IP'!D317=0,"",D317-'EXIST IP'!D317)</f>
        <v/>
      </c>
    </row>
    <row r="318" spans="1:9" x14ac:dyDescent="0.25">
      <c r="A318" s="105"/>
      <c r="B318" s="105"/>
      <c r="C318" s="105"/>
      <c r="D318" s="105"/>
      <c r="F318" s="81" t="str">
        <f>IF(A318-'EXIST IP'!A318=0,"",A318-'EXIST IP'!A318)</f>
        <v/>
      </c>
      <c r="G318" s="81" t="str">
        <f>IF(B318-'EXIST IP'!B318=0,"",B318-'EXIST IP'!B318)</f>
        <v/>
      </c>
      <c r="H318" s="81" t="str">
        <f>IF(C318-'EXIST IP'!C318=0,"",C318-'EXIST IP'!C318)</f>
        <v/>
      </c>
      <c r="I318" s="81" t="str">
        <f>IF(D318-'EXIST IP'!D318=0,"",D318-'EXIST IP'!D318)</f>
        <v/>
      </c>
    </row>
    <row r="319" spans="1:9" x14ac:dyDescent="0.25">
      <c r="A319" s="105"/>
      <c r="B319" s="105"/>
      <c r="C319" s="105"/>
      <c r="D319" s="105"/>
      <c r="F319" s="81" t="str">
        <f>IF(A319-'EXIST IP'!A319=0,"",A319-'EXIST IP'!A319)</f>
        <v/>
      </c>
      <c r="G319" s="81" t="str">
        <f>IF(B319-'EXIST IP'!B319=0,"",B319-'EXIST IP'!B319)</f>
        <v/>
      </c>
      <c r="H319" s="81" t="str">
        <f>IF(C319-'EXIST IP'!C319=0,"",C319-'EXIST IP'!C319)</f>
        <v/>
      </c>
      <c r="I319" s="81" t="str">
        <f>IF(D319-'EXIST IP'!D319=0,"",D319-'EXIST IP'!D319)</f>
        <v/>
      </c>
    </row>
    <row r="320" spans="1:9" x14ac:dyDescent="0.25">
      <c r="A320" s="105"/>
      <c r="B320" s="105"/>
      <c r="C320" s="105"/>
      <c r="D320" s="105"/>
      <c r="F320" s="81" t="str">
        <f>IF(A320-'EXIST IP'!A320=0,"",A320-'EXIST IP'!A320)</f>
        <v/>
      </c>
      <c r="G320" s="81" t="str">
        <f>IF(B320-'EXIST IP'!B320=0,"",B320-'EXIST IP'!B320)</f>
        <v/>
      </c>
      <c r="H320" s="81" t="str">
        <f>IF(C320-'EXIST IP'!C320=0,"",C320-'EXIST IP'!C320)</f>
        <v/>
      </c>
      <c r="I320" s="81" t="str">
        <f>IF(D320-'EXIST IP'!D320=0,"",D320-'EXIST IP'!D320)</f>
        <v/>
      </c>
    </row>
    <row r="321" spans="1:9" x14ac:dyDescent="0.25">
      <c r="A321" s="105"/>
      <c r="B321" s="105"/>
      <c r="C321" s="105"/>
      <c r="D321" s="105"/>
      <c r="F321" s="81" t="str">
        <f>IF(A321-'EXIST IP'!A321=0,"",A321-'EXIST IP'!A321)</f>
        <v/>
      </c>
      <c r="G321" s="81" t="str">
        <f>IF(B321-'EXIST IP'!B321=0,"",B321-'EXIST IP'!B321)</f>
        <v/>
      </c>
      <c r="H321" s="81" t="str">
        <f>IF(C321-'EXIST IP'!C321=0,"",C321-'EXIST IP'!C321)</f>
        <v/>
      </c>
      <c r="I321" s="81" t="str">
        <f>IF(D321-'EXIST IP'!D321=0,"",D321-'EXIST IP'!D321)</f>
        <v/>
      </c>
    </row>
    <row r="322" spans="1:9" x14ac:dyDescent="0.25">
      <c r="A322" s="105"/>
      <c r="B322" s="105"/>
      <c r="C322" s="105"/>
      <c r="D322" s="105"/>
      <c r="F322" s="81" t="str">
        <f>IF(A322-'EXIST IP'!A322=0,"",A322-'EXIST IP'!A322)</f>
        <v/>
      </c>
      <c r="G322" s="81" t="str">
        <f>IF(B322-'EXIST IP'!B322=0,"",B322-'EXIST IP'!B322)</f>
        <v/>
      </c>
      <c r="H322" s="81" t="str">
        <f>IF(C322-'EXIST IP'!C322=0,"",C322-'EXIST IP'!C322)</f>
        <v/>
      </c>
      <c r="I322" s="81" t="str">
        <f>IF(D322-'EXIST IP'!D322=0,"",D322-'EXIST IP'!D322)</f>
        <v/>
      </c>
    </row>
    <row r="323" spans="1:9" x14ac:dyDescent="0.25">
      <c r="A323" s="105"/>
      <c r="B323" s="105"/>
      <c r="C323" s="105"/>
      <c r="D323" s="105"/>
      <c r="F323" s="81" t="str">
        <f>IF(A323-'EXIST IP'!A323=0,"",A323-'EXIST IP'!A323)</f>
        <v/>
      </c>
      <c r="G323" s="81" t="str">
        <f>IF(B323-'EXIST IP'!B323=0,"",B323-'EXIST IP'!B323)</f>
        <v/>
      </c>
      <c r="H323" s="81" t="str">
        <f>IF(C323-'EXIST IP'!C323=0,"",C323-'EXIST IP'!C323)</f>
        <v/>
      </c>
      <c r="I323" s="81" t="str">
        <f>IF(D323-'EXIST IP'!D323=0,"",D323-'EXIST IP'!D323)</f>
        <v/>
      </c>
    </row>
    <row r="324" spans="1:9" x14ac:dyDescent="0.25">
      <c r="A324" s="105"/>
      <c r="B324" s="105"/>
      <c r="C324" s="105"/>
      <c r="D324" s="105"/>
      <c r="F324" s="81" t="str">
        <f>IF(A324-'EXIST IP'!A324=0,"",A324-'EXIST IP'!A324)</f>
        <v/>
      </c>
      <c r="G324" s="81" t="str">
        <f>IF(B324-'EXIST IP'!B324=0,"",B324-'EXIST IP'!B324)</f>
        <v/>
      </c>
      <c r="H324" s="81" t="str">
        <f>IF(C324-'EXIST IP'!C324=0,"",C324-'EXIST IP'!C324)</f>
        <v/>
      </c>
      <c r="I324" s="81" t="str">
        <f>IF(D324-'EXIST IP'!D324=0,"",D324-'EXIST IP'!D324)</f>
        <v/>
      </c>
    </row>
    <row r="325" spans="1:9" x14ac:dyDescent="0.25">
      <c r="A325" s="105"/>
      <c r="B325" s="105"/>
      <c r="C325" s="105"/>
      <c r="D325" s="105"/>
      <c r="F325" s="81" t="str">
        <f>IF(A325-'EXIST IP'!A325=0,"",A325-'EXIST IP'!A325)</f>
        <v/>
      </c>
      <c r="G325" s="81" t="str">
        <f>IF(B325-'EXIST IP'!B325=0,"",B325-'EXIST IP'!B325)</f>
        <v/>
      </c>
      <c r="H325" s="81" t="str">
        <f>IF(C325-'EXIST IP'!C325=0,"",C325-'EXIST IP'!C325)</f>
        <v/>
      </c>
      <c r="I325" s="81" t="str">
        <f>IF(D325-'EXIST IP'!D325=0,"",D325-'EXIST IP'!D325)</f>
        <v/>
      </c>
    </row>
    <row r="326" spans="1:9" x14ac:dyDescent="0.25">
      <c r="A326" s="105"/>
      <c r="B326" s="105"/>
      <c r="C326" s="105"/>
      <c r="D326" s="105"/>
      <c r="F326" s="81" t="str">
        <f>IF(A326-'EXIST IP'!A326=0,"",A326-'EXIST IP'!A326)</f>
        <v/>
      </c>
      <c r="G326" s="81" t="str">
        <f>IF(B326-'EXIST IP'!B326=0,"",B326-'EXIST IP'!B326)</f>
        <v/>
      </c>
      <c r="H326" s="81" t="str">
        <f>IF(C326-'EXIST IP'!C326=0,"",C326-'EXIST IP'!C326)</f>
        <v/>
      </c>
      <c r="I326" s="81" t="str">
        <f>IF(D326-'EXIST IP'!D326=0,"",D326-'EXIST IP'!D326)</f>
        <v/>
      </c>
    </row>
    <row r="327" spans="1:9" x14ac:dyDescent="0.25">
      <c r="A327" s="105"/>
      <c r="B327" s="105"/>
      <c r="C327" s="105"/>
      <c r="D327" s="105"/>
      <c r="F327" s="81" t="str">
        <f>IF(A327-'EXIST IP'!A327=0,"",A327-'EXIST IP'!A327)</f>
        <v/>
      </c>
      <c r="G327" s="81" t="str">
        <f>IF(B327-'EXIST IP'!B327=0,"",B327-'EXIST IP'!B327)</f>
        <v/>
      </c>
      <c r="H327" s="81" t="str">
        <f>IF(C327-'EXIST IP'!C327=0,"",C327-'EXIST IP'!C327)</f>
        <v/>
      </c>
      <c r="I327" s="81" t="str">
        <f>IF(D327-'EXIST IP'!D327=0,"",D327-'EXIST IP'!D327)</f>
        <v/>
      </c>
    </row>
    <row r="328" spans="1:9" x14ac:dyDescent="0.25">
      <c r="A328" s="105"/>
      <c r="B328" s="105"/>
      <c r="C328" s="105"/>
      <c r="D328" s="105"/>
      <c r="F328" s="81" t="str">
        <f>IF(A328-'EXIST IP'!A328=0,"",A328-'EXIST IP'!A328)</f>
        <v/>
      </c>
      <c r="G328" s="81" t="str">
        <f>IF(B328-'EXIST IP'!B328=0,"",B328-'EXIST IP'!B328)</f>
        <v/>
      </c>
      <c r="H328" s="81" t="str">
        <f>IF(C328-'EXIST IP'!C328=0,"",C328-'EXIST IP'!C328)</f>
        <v/>
      </c>
      <c r="I328" s="81" t="str">
        <f>IF(D328-'EXIST IP'!D328=0,"",D328-'EXIST IP'!D328)</f>
        <v/>
      </c>
    </row>
    <row r="329" spans="1:9" x14ac:dyDescent="0.25">
      <c r="A329" s="105"/>
      <c r="B329" s="105"/>
      <c r="C329" s="105"/>
      <c r="D329" s="105"/>
      <c r="F329" s="81" t="str">
        <f>IF(A329-'EXIST IP'!A329=0,"",A329-'EXIST IP'!A329)</f>
        <v/>
      </c>
      <c r="G329" s="81" t="str">
        <f>IF(B329-'EXIST IP'!B329=0,"",B329-'EXIST IP'!B329)</f>
        <v/>
      </c>
      <c r="H329" s="81" t="str">
        <f>IF(C329-'EXIST IP'!C329=0,"",C329-'EXIST IP'!C329)</f>
        <v/>
      </c>
      <c r="I329" s="81" t="str">
        <f>IF(D329-'EXIST IP'!D329=0,"",D329-'EXIST IP'!D329)</f>
        <v/>
      </c>
    </row>
    <row r="330" spans="1:9" x14ac:dyDescent="0.25">
      <c r="A330" s="105"/>
      <c r="B330" s="105"/>
      <c r="C330" s="105"/>
      <c r="D330" s="105"/>
      <c r="F330" s="81" t="str">
        <f>IF(A330-'EXIST IP'!A330=0,"",A330-'EXIST IP'!A330)</f>
        <v/>
      </c>
      <c r="G330" s="81" t="str">
        <f>IF(B330-'EXIST IP'!B330=0,"",B330-'EXIST IP'!B330)</f>
        <v/>
      </c>
      <c r="H330" s="81" t="str">
        <f>IF(C330-'EXIST IP'!C330=0,"",C330-'EXIST IP'!C330)</f>
        <v/>
      </c>
      <c r="I330" s="81" t="str">
        <f>IF(D330-'EXIST IP'!D330=0,"",D330-'EXIST IP'!D330)</f>
        <v/>
      </c>
    </row>
    <row r="331" spans="1:9" x14ac:dyDescent="0.25">
      <c r="A331" s="105"/>
      <c r="B331" s="105"/>
      <c r="C331" s="105"/>
      <c r="D331" s="105"/>
      <c r="F331" s="81" t="str">
        <f>IF(A331-'EXIST IP'!A331=0,"",A331-'EXIST IP'!A331)</f>
        <v/>
      </c>
      <c r="G331" s="81" t="str">
        <f>IF(B331-'EXIST IP'!B331=0,"",B331-'EXIST IP'!B331)</f>
        <v/>
      </c>
      <c r="H331" s="81" t="str">
        <f>IF(C331-'EXIST IP'!C331=0,"",C331-'EXIST IP'!C331)</f>
        <v/>
      </c>
      <c r="I331" s="81" t="str">
        <f>IF(D331-'EXIST IP'!D331=0,"",D331-'EXIST IP'!D331)</f>
        <v/>
      </c>
    </row>
    <row r="332" spans="1:9" x14ac:dyDescent="0.25">
      <c r="A332" s="105"/>
      <c r="B332" s="105"/>
      <c r="C332" s="105"/>
      <c r="D332" s="105"/>
      <c r="F332" s="81" t="str">
        <f>IF(A332-'EXIST IP'!A332=0,"",A332-'EXIST IP'!A332)</f>
        <v/>
      </c>
      <c r="G332" s="81" t="str">
        <f>IF(B332-'EXIST IP'!B332=0,"",B332-'EXIST IP'!B332)</f>
        <v/>
      </c>
      <c r="H332" s="81" t="str">
        <f>IF(C332-'EXIST IP'!C332=0,"",C332-'EXIST IP'!C332)</f>
        <v/>
      </c>
      <c r="I332" s="81" t="str">
        <f>IF(D332-'EXIST IP'!D332=0,"",D332-'EXIST IP'!D332)</f>
        <v/>
      </c>
    </row>
    <row r="333" spans="1:9" x14ac:dyDescent="0.25">
      <c r="A333" s="105"/>
      <c r="B333" s="105"/>
      <c r="C333" s="105"/>
      <c r="D333" s="105"/>
      <c r="F333" s="81" t="str">
        <f>IF(A333-'EXIST IP'!A333=0,"",A333-'EXIST IP'!A333)</f>
        <v/>
      </c>
      <c r="G333" s="81" t="str">
        <f>IF(B333-'EXIST IP'!B333=0,"",B333-'EXIST IP'!B333)</f>
        <v/>
      </c>
      <c r="H333" s="81" t="str">
        <f>IF(C333-'EXIST IP'!C333=0,"",C333-'EXIST IP'!C333)</f>
        <v/>
      </c>
      <c r="I333" s="81" t="str">
        <f>IF(D333-'EXIST IP'!D333=0,"",D333-'EXIST IP'!D333)</f>
        <v/>
      </c>
    </row>
    <row r="334" spans="1:9" x14ac:dyDescent="0.25">
      <c r="A334" s="105"/>
      <c r="B334" s="105"/>
      <c r="C334" s="105"/>
      <c r="D334" s="105"/>
      <c r="F334" s="81" t="str">
        <f>IF(A334-'EXIST IP'!A334=0,"",A334-'EXIST IP'!A334)</f>
        <v/>
      </c>
      <c r="G334" s="81" t="str">
        <f>IF(B334-'EXIST IP'!B334=0,"",B334-'EXIST IP'!B334)</f>
        <v/>
      </c>
      <c r="H334" s="81" t="str">
        <f>IF(C334-'EXIST IP'!C334=0,"",C334-'EXIST IP'!C334)</f>
        <v/>
      </c>
      <c r="I334" s="81" t="str">
        <f>IF(D334-'EXIST IP'!D334=0,"",D334-'EXIST IP'!D334)</f>
        <v/>
      </c>
    </row>
    <row r="335" spans="1:9" x14ac:dyDescent="0.25">
      <c r="A335" s="105"/>
      <c r="B335" s="105"/>
      <c r="C335" s="105"/>
      <c r="D335" s="105"/>
      <c r="F335" s="81" t="str">
        <f>IF(A335-'EXIST IP'!A335=0,"",A335-'EXIST IP'!A335)</f>
        <v/>
      </c>
      <c r="G335" s="81" t="str">
        <f>IF(B335-'EXIST IP'!B335=0,"",B335-'EXIST IP'!B335)</f>
        <v/>
      </c>
      <c r="H335" s="81" t="str">
        <f>IF(C335-'EXIST IP'!C335=0,"",C335-'EXIST IP'!C335)</f>
        <v/>
      </c>
      <c r="I335" s="81" t="str">
        <f>IF(D335-'EXIST IP'!D335=0,"",D335-'EXIST IP'!D335)</f>
        <v/>
      </c>
    </row>
    <row r="336" spans="1:9" x14ac:dyDescent="0.25">
      <c r="A336" s="105"/>
      <c r="B336" s="105"/>
      <c r="C336" s="105"/>
      <c r="D336" s="105"/>
      <c r="F336" s="81" t="str">
        <f>IF(A336-'EXIST IP'!A336=0,"",A336-'EXIST IP'!A336)</f>
        <v/>
      </c>
      <c r="G336" s="81" t="str">
        <f>IF(B336-'EXIST IP'!B336=0,"",B336-'EXIST IP'!B336)</f>
        <v/>
      </c>
      <c r="H336" s="81" t="str">
        <f>IF(C336-'EXIST IP'!C336=0,"",C336-'EXIST IP'!C336)</f>
        <v/>
      </c>
      <c r="I336" s="81" t="str">
        <f>IF(D336-'EXIST IP'!D336=0,"",D336-'EXIST IP'!D336)</f>
        <v/>
      </c>
    </row>
    <row r="337" spans="1:9" x14ac:dyDescent="0.25">
      <c r="A337" s="105"/>
      <c r="B337" s="105"/>
      <c r="C337" s="105"/>
      <c r="D337" s="105"/>
      <c r="F337" s="81" t="str">
        <f>IF(A337-'EXIST IP'!A337=0,"",A337-'EXIST IP'!A337)</f>
        <v/>
      </c>
      <c r="G337" s="81" t="str">
        <f>IF(B337-'EXIST IP'!B337=0,"",B337-'EXIST IP'!B337)</f>
        <v/>
      </c>
      <c r="H337" s="81" t="str">
        <f>IF(C337-'EXIST IP'!C337=0,"",C337-'EXIST IP'!C337)</f>
        <v/>
      </c>
      <c r="I337" s="81" t="str">
        <f>IF(D337-'EXIST IP'!D337=0,"",D337-'EXIST IP'!D337)</f>
        <v/>
      </c>
    </row>
    <row r="338" spans="1:9" x14ac:dyDescent="0.25">
      <c r="A338" s="105"/>
      <c r="B338" s="105"/>
      <c r="C338" s="105"/>
      <c r="D338" s="105"/>
      <c r="F338" s="81" t="str">
        <f>IF(A338-'EXIST IP'!A338=0,"",A338-'EXIST IP'!A338)</f>
        <v/>
      </c>
      <c r="G338" s="81" t="str">
        <f>IF(B338-'EXIST IP'!B338=0,"",B338-'EXIST IP'!B338)</f>
        <v/>
      </c>
      <c r="H338" s="81" t="str">
        <f>IF(C338-'EXIST IP'!C338=0,"",C338-'EXIST IP'!C338)</f>
        <v/>
      </c>
      <c r="I338" s="81" t="str">
        <f>IF(D338-'EXIST IP'!D338=0,"",D338-'EXIST IP'!D338)</f>
        <v/>
      </c>
    </row>
    <row r="339" spans="1:9" x14ac:dyDescent="0.25">
      <c r="A339" s="105"/>
      <c r="B339" s="105"/>
      <c r="C339" s="105"/>
      <c r="D339" s="105"/>
      <c r="F339" s="81" t="str">
        <f>IF(A339-'EXIST IP'!A339=0,"",A339-'EXIST IP'!A339)</f>
        <v/>
      </c>
      <c r="G339" s="81" t="str">
        <f>IF(B339-'EXIST IP'!B339=0,"",B339-'EXIST IP'!B339)</f>
        <v/>
      </c>
      <c r="H339" s="81" t="str">
        <f>IF(C339-'EXIST IP'!C339=0,"",C339-'EXIST IP'!C339)</f>
        <v/>
      </c>
      <c r="I339" s="81" t="str">
        <f>IF(D339-'EXIST IP'!D339=0,"",D339-'EXIST IP'!D339)</f>
        <v/>
      </c>
    </row>
    <row r="340" spans="1:9" x14ac:dyDescent="0.25">
      <c r="A340" s="105"/>
      <c r="B340" s="105"/>
      <c r="C340" s="105"/>
      <c r="D340" s="105"/>
      <c r="F340" s="81" t="str">
        <f>IF(A340-'EXIST IP'!A340=0,"",A340-'EXIST IP'!A340)</f>
        <v/>
      </c>
      <c r="G340" s="81" t="str">
        <f>IF(B340-'EXIST IP'!B340=0,"",B340-'EXIST IP'!B340)</f>
        <v/>
      </c>
      <c r="H340" s="81" t="str">
        <f>IF(C340-'EXIST IP'!C340=0,"",C340-'EXIST IP'!C340)</f>
        <v/>
      </c>
      <c r="I340" s="81" t="str">
        <f>IF(D340-'EXIST IP'!D340=0,"",D340-'EXIST IP'!D340)</f>
        <v/>
      </c>
    </row>
    <row r="341" spans="1:9" x14ac:dyDescent="0.25">
      <c r="A341" s="105"/>
      <c r="B341" s="105"/>
      <c r="C341" s="105"/>
      <c r="D341" s="105"/>
      <c r="F341" s="81" t="str">
        <f>IF(A341-'EXIST IP'!A341=0,"",A341-'EXIST IP'!A341)</f>
        <v/>
      </c>
      <c r="G341" s="81" t="str">
        <f>IF(B341-'EXIST IP'!B341=0,"",B341-'EXIST IP'!B341)</f>
        <v/>
      </c>
      <c r="H341" s="81" t="str">
        <f>IF(C341-'EXIST IP'!C341=0,"",C341-'EXIST IP'!C341)</f>
        <v/>
      </c>
      <c r="I341" s="81" t="str">
        <f>IF(D341-'EXIST IP'!D341=0,"",D341-'EXIST IP'!D341)</f>
        <v/>
      </c>
    </row>
    <row r="342" spans="1:9" x14ac:dyDescent="0.25">
      <c r="A342" s="105"/>
      <c r="B342" s="105"/>
      <c r="C342" s="105"/>
      <c r="D342" s="105"/>
      <c r="F342" s="81" t="str">
        <f>IF(A342-'EXIST IP'!A342=0,"",A342-'EXIST IP'!A342)</f>
        <v/>
      </c>
      <c r="G342" s="81" t="str">
        <f>IF(B342-'EXIST IP'!B342=0,"",B342-'EXIST IP'!B342)</f>
        <v/>
      </c>
      <c r="H342" s="81" t="str">
        <f>IF(C342-'EXIST IP'!C342=0,"",C342-'EXIST IP'!C342)</f>
        <v/>
      </c>
      <c r="I342" s="81" t="str">
        <f>IF(D342-'EXIST IP'!D342=0,"",D342-'EXIST IP'!D342)</f>
        <v/>
      </c>
    </row>
    <row r="343" spans="1:9" x14ac:dyDescent="0.25">
      <c r="A343" s="105"/>
      <c r="B343" s="105"/>
      <c r="C343" s="105"/>
      <c r="D343" s="105"/>
      <c r="F343" s="81" t="str">
        <f>IF(A343-'EXIST IP'!A343=0,"",A343-'EXIST IP'!A343)</f>
        <v/>
      </c>
      <c r="G343" s="81" t="str">
        <f>IF(B343-'EXIST IP'!B343=0,"",B343-'EXIST IP'!B343)</f>
        <v/>
      </c>
      <c r="H343" s="81" t="str">
        <f>IF(C343-'EXIST IP'!C343=0,"",C343-'EXIST IP'!C343)</f>
        <v/>
      </c>
      <c r="I343" s="81" t="str">
        <f>IF(D343-'EXIST IP'!D343=0,"",D343-'EXIST IP'!D343)</f>
        <v/>
      </c>
    </row>
    <row r="344" spans="1:9" x14ac:dyDescent="0.25">
      <c r="A344" s="105"/>
      <c r="B344" s="105"/>
      <c r="C344" s="105"/>
      <c r="D344" s="105"/>
      <c r="F344" s="81" t="str">
        <f>IF(A344-'EXIST IP'!A344=0,"",A344-'EXIST IP'!A344)</f>
        <v/>
      </c>
      <c r="G344" s="81" t="str">
        <f>IF(B344-'EXIST IP'!B344=0,"",B344-'EXIST IP'!B344)</f>
        <v/>
      </c>
      <c r="H344" s="81" t="str">
        <f>IF(C344-'EXIST IP'!C344=0,"",C344-'EXIST IP'!C344)</f>
        <v/>
      </c>
      <c r="I344" s="81" t="str">
        <f>IF(D344-'EXIST IP'!D344=0,"",D344-'EXIST IP'!D344)</f>
        <v/>
      </c>
    </row>
    <row r="345" spans="1:9" x14ac:dyDescent="0.25">
      <c r="A345" s="105"/>
      <c r="B345" s="105"/>
      <c r="C345" s="105"/>
      <c r="D345" s="105"/>
      <c r="F345" s="81" t="str">
        <f>IF(A345-'EXIST IP'!A345=0,"",A345-'EXIST IP'!A345)</f>
        <v/>
      </c>
      <c r="G345" s="81" t="str">
        <f>IF(B345-'EXIST IP'!B345=0,"",B345-'EXIST IP'!B345)</f>
        <v/>
      </c>
      <c r="H345" s="81" t="str">
        <f>IF(C345-'EXIST IP'!C345=0,"",C345-'EXIST IP'!C345)</f>
        <v/>
      </c>
      <c r="I345" s="81" t="str">
        <f>IF(D345-'EXIST IP'!D345=0,"",D345-'EXIST IP'!D345)</f>
        <v/>
      </c>
    </row>
    <row r="346" spans="1:9" x14ac:dyDescent="0.25">
      <c r="A346" s="105"/>
      <c r="B346" s="105"/>
      <c r="C346" s="105"/>
      <c r="D346" s="105"/>
      <c r="F346" s="81" t="str">
        <f>IF(A346-'EXIST IP'!A346=0,"",A346-'EXIST IP'!A346)</f>
        <v/>
      </c>
      <c r="G346" s="81" t="str">
        <f>IF(B346-'EXIST IP'!B346=0,"",B346-'EXIST IP'!B346)</f>
        <v/>
      </c>
      <c r="H346" s="81" t="str">
        <f>IF(C346-'EXIST IP'!C346=0,"",C346-'EXIST IP'!C346)</f>
        <v/>
      </c>
      <c r="I346" s="81" t="str">
        <f>IF(D346-'EXIST IP'!D346=0,"",D346-'EXIST IP'!D346)</f>
        <v/>
      </c>
    </row>
    <row r="347" spans="1:9" x14ac:dyDescent="0.25">
      <c r="A347" s="105"/>
      <c r="B347" s="105"/>
      <c r="C347" s="105"/>
      <c r="D347" s="105"/>
      <c r="F347" s="81" t="str">
        <f>IF(A347-'EXIST IP'!A347=0,"",A347-'EXIST IP'!A347)</f>
        <v/>
      </c>
      <c r="G347" s="81" t="str">
        <f>IF(B347-'EXIST IP'!B347=0,"",B347-'EXIST IP'!B347)</f>
        <v/>
      </c>
      <c r="H347" s="81" t="str">
        <f>IF(C347-'EXIST IP'!C347=0,"",C347-'EXIST IP'!C347)</f>
        <v/>
      </c>
      <c r="I347" s="81" t="str">
        <f>IF(D347-'EXIST IP'!D347=0,"",D347-'EXIST IP'!D347)</f>
        <v/>
      </c>
    </row>
    <row r="348" spans="1:9" x14ac:dyDescent="0.25">
      <c r="A348" s="105"/>
      <c r="B348" s="105"/>
      <c r="C348" s="105"/>
      <c r="D348" s="105"/>
      <c r="F348" s="81" t="str">
        <f>IF(A348-'EXIST IP'!A348=0,"",A348-'EXIST IP'!A348)</f>
        <v/>
      </c>
      <c r="G348" s="81" t="str">
        <f>IF(B348-'EXIST IP'!B348=0,"",B348-'EXIST IP'!B348)</f>
        <v/>
      </c>
      <c r="H348" s="81" t="str">
        <f>IF(C348-'EXIST IP'!C348=0,"",C348-'EXIST IP'!C348)</f>
        <v/>
      </c>
      <c r="I348" s="81" t="str">
        <f>IF(D348-'EXIST IP'!D348=0,"",D348-'EXIST IP'!D348)</f>
        <v/>
      </c>
    </row>
    <row r="349" spans="1:9" x14ac:dyDescent="0.25">
      <c r="A349" s="105"/>
      <c r="B349" s="105"/>
      <c r="C349" s="105"/>
      <c r="D349" s="105"/>
      <c r="F349" s="81" t="str">
        <f>IF(A349-'EXIST IP'!A349=0,"",A349-'EXIST IP'!A349)</f>
        <v/>
      </c>
      <c r="G349" s="81" t="str">
        <f>IF(B349-'EXIST IP'!B349=0,"",B349-'EXIST IP'!B349)</f>
        <v/>
      </c>
      <c r="H349" s="81" t="str">
        <f>IF(C349-'EXIST IP'!C349=0,"",C349-'EXIST IP'!C349)</f>
        <v/>
      </c>
      <c r="I349" s="81" t="str">
        <f>IF(D349-'EXIST IP'!D349=0,"",D349-'EXIST IP'!D349)</f>
        <v/>
      </c>
    </row>
    <row r="350" spans="1:9" x14ac:dyDescent="0.25">
      <c r="A350" s="105"/>
      <c r="B350" s="105"/>
      <c r="C350" s="105"/>
      <c r="D350" s="105"/>
      <c r="F350" s="81" t="str">
        <f>IF(A350-'EXIST IP'!A350=0,"",A350-'EXIST IP'!A350)</f>
        <v/>
      </c>
      <c r="G350" s="81" t="str">
        <f>IF(B350-'EXIST IP'!B350=0,"",B350-'EXIST IP'!B350)</f>
        <v/>
      </c>
      <c r="H350" s="81" t="str">
        <f>IF(C350-'EXIST IP'!C350=0,"",C350-'EXIST IP'!C350)</f>
        <v/>
      </c>
      <c r="I350" s="81" t="str">
        <f>IF(D350-'EXIST IP'!D350=0,"",D350-'EXIST IP'!D350)</f>
        <v/>
      </c>
    </row>
    <row r="351" spans="1:9" x14ac:dyDescent="0.25">
      <c r="A351" s="105"/>
      <c r="B351" s="105"/>
      <c r="C351" s="105"/>
      <c r="D351" s="105"/>
      <c r="F351" s="81" t="str">
        <f>IF(A351-'EXIST IP'!A351=0,"",A351-'EXIST IP'!A351)</f>
        <v/>
      </c>
      <c r="G351" s="81" t="str">
        <f>IF(B351-'EXIST IP'!B351=0,"",B351-'EXIST IP'!B351)</f>
        <v/>
      </c>
      <c r="H351" s="81" t="str">
        <f>IF(C351-'EXIST IP'!C351=0,"",C351-'EXIST IP'!C351)</f>
        <v/>
      </c>
      <c r="I351" s="81" t="str">
        <f>IF(D351-'EXIST IP'!D351=0,"",D351-'EXIST IP'!D351)</f>
        <v/>
      </c>
    </row>
    <row r="352" spans="1:9" x14ac:dyDescent="0.25">
      <c r="A352" s="105"/>
      <c r="B352" s="105"/>
      <c r="C352" s="105"/>
      <c r="D352" s="105"/>
      <c r="F352" s="81" t="str">
        <f>IF(A352-'EXIST IP'!A352=0,"",A352-'EXIST IP'!A352)</f>
        <v/>
      </c>
      <c r="G352" s="81" t="str">
        <f>IF(B352-'EXIST IP'!B352=0,"",B352-'EXIST IP'!B352)</f>
        <v/>
      </c>
      <c r="H352" s="81" t="str">
        <f>IF(C352-'EXIST IP'!C352=0,"",C352-'EXIST IP'!C352)</f>
        <v/>
      </c>
      <c r="I352" s="81" t="str">
        <f>IF(D352-'EXIST IP'!D352=0,"",D352-'EXIST IP'!D352)</f>
        <v/>
      </c>
    </row>
    <row r="353" spans="1:9" x14ac:dyDescent="0.25">
      <c r="A353" s="105"/>
      <c r="B353" s="105"/>
      <c r="C353" s="105"/>
      <c r="D353" s="105"/>
      <c r="F353" s="81" t="str">
        <f>IF(A353-'EXIST IP'!A353=0,"",A353-'EXIST IP'!A353)</f>
        <v/>
      </c>
      <c r="G353" s="81" t="str">
        <f>IF(B353-'EXIST IP'!B353=0,"",B353-'EXIST IP'!B353)</f>
        <v/>
      </c>
      <c r="H353" s="81" t="str">
        <f>IF(C353-'EXIST IP'!C353=0,"",C353-'EXIST IP'!C353)</f>
        <v/>
      </c>
      <c r="I353" s="81" t="str">
        <f>IF(D353-'EXIST IP'!D353=0,"",D353-'EXIST IP'!D353)</f>
        <v/>
      </c>
    </row>
    <row r="354" spans="1:9" x14ac:dyDescent="0.25">
      <c r="A354" s="105"/>
      <c r="B354" s="105"/>
      <c r="C354" s="105"/>
      <c r="D354" s="105"/>
      <c r="F354" s="81" t="str">
        <f>IF(A354-'EXIST IP'!A354=0,"",A354-'EXIST IP'!A354)</f>
        <v/>
      </c>
      <c r="G354" s="81" t="str">
        <f>IF(B354-'EXIST IP'!B354=0,"",B354-'EXIST IP'!B354)</f>
        <v/>
      </c>
      <c r="H354" s="81" t="str">
        <f>IF(C354-'EXIST IP'!C354=0,"",C354-'EXIST IP'!C354)</f>
        <v/>
      </c>
      <c r="I354" s="81" t="str">
        <f>IF(D354-'EXIST IP'!D354=0,"",D354-'EXIST IP'!D354)</f>
        <v/>
      </c>
    </row>
    <row r="355" spans="1:9" x14ac:dyDescent="0.25">
      <c r="A355" s="105"/>
      <c r="B355" s="105"/>
      <c r="C355" s="105"/>
      <c r="D355" s="105"/>
      <c r="F355" s="81" t="str">
        <f>IF(A355-'EXIST IP'!A355=0,"",A355-'EXIST IP'!A355)</f>
        <v/>
      </c>
      <c r="G355" s="81" t="str">
        <f>IF(B355-'EXIST IP'!B355=0,"",B355-'EXIST IP'!B355)</f>
        <v/>
      </c>
      <c r="H355" s="81" t="str">
        <f>IF(C355-'EXIST IP'!C355=0,"",C355-'EXIST IP'!C355)</f>
        <v/>
      </c>
      <c r="I355" s="81" t="str">
        <f>IF(D355-'EXIST IP'!D355=0,"",D355-'EXIST IP'!D355)</f>
        <v/>
      </c>
    </row>
    <row r="356" spans="1:9" x14ac:dyDescent="0.25">
      <c r="A356" s="105"/>
      <c r="B356" s="105"/>
      <c r="C356" s="105"/>
      <c r="D356" s="105"/>
      <c r="F356" s="81" t="str">
        <f>IF(A356-'EXIST IP'!A356=0,"",A356-'EXIST IP'!A356)</f>
        <v/>
      </c>
      <c r="G356" s="81" t="str">
        <f>IF(B356-'EXIST IP'!B356=0,"",B356-'EXIST IP'!B356)</f>
        <v/>
      </c>
      <c r="H356" s="81" t="str">
        <f>IF(C356-'EXIST IP'!C356=0,"",C356-'EXIST IP'!C356)</f>
        <v/>
      </c>
      <c r="I356" s="81" t="str">
        <f>IF(D356-'EXIST IP'!D356=0,"",D356-'EXIST IP'!D356)</f>
        <v/>
      </c>
    </row>
    <row r="357" spans="1:9" x14ac:dyDescent="0.25">
      <c r="A357" s="105"/>
      <c r="B357" s="105"/>
      <c r="C357" s="105"/>
      <c r="D357" s="105"/>
      <c r="F357" s="81" t="str">
        <f>IF(A357-'EXIST IP'!A357=0,"",A357-'EXIST IP'!A357)</f>
        <v/>
      </c>
      <c r="G357" s="81" t="str">
        <f>IF(B357-'EXIST IP'!B357=0,"",B357-'EXIST IP'!B357)</f>
        <v/>
      </c>
      <c r="H357" s="81" t="str">
        <f>IF(C357-'EXIST IP'!C357=0,"",C357-'EXIST IP'!C357)</f>
        <v/>
      </c>
      <c r="I357" s="81" t="str">
        <f>IF(D357-'EXIST IP'!D357=0,"",D357-'EXIST IP'!D357)</f>
        <v/>
      </c>
    </row>
    <row r="358" spans="1:9" x14ac:dyDescent="0.25">
      <c r="A358" s="105"/>
      <c r="B358" s="105"/>
      <c r="C358" s="105"/>
      <c r="D358" s="105"/>
      <c r="F358" s="81" t="str">
        <f>IF(A358-'EXIST IP'!A358=0,"",A358-'EXIST IP'!A358)</f>
        <v/>
      </c>
      <c r="G358" s="81" t="str">
        <f>IF(B358-'EXIST IP'!B358=0,"",B358-'EXIST IP'!B358)</f>
        <v/>
      </c>
      <c r="H358" s="81" t="str">
        <f>IF(C358-'EXIST IP'!C358=0,"",C358-'EXIST IP'!C358)</f>
        <v/>
      </c>
      <c r="I358" s="81" t="str">
        <f>IF(D358-'EXIST IP'!D358=0,"",D358-'EXIST IP'!D358)</f>
        <v/>
      </c>
    </row>
    <row r="359" spans="1:9" x14ac:dyDescent="0.25">
      <c r="A359" s="105"/>
      <c r="B359" s="105"/>
      <c r="C359" s="105"/>
      <c r="D359" s="105"/>
      <c r="F359" s="81" t="str">
        <f>IF(A359-'EXIST IP'!A359=0,"",A359-'EXIST IP'!A359)</f>
        <v/>
      </c>
      <c r="G359" s="81" t="str">
        <f>IF(B359-'EXIST IP'!B359=0,"",B359-'EXIST IP'!B359)</f>
        <v/>
      </c>
      <c r="H359" s="81" t="str">
        <f>IF(C359-'EXIST IP'!C359=0,"",C359-'EXIST IP'!C359)</f>
        <v/>
      </c>
      <c r="I359" s="81" t="str">
        <f>IF(D359-'EXIST IP'!D359=0,"",D359-'EXIST IP'!D359)</f>
        <v/>
      </c>
    </row>
    <row r="360" spans="1:9" x14ac:dyDescent="0.25">
      <c r="A360" s="105"/>
      <c r="B360" s="105"/>
      <c r="C360" s="105"/>
      <c r="D360" s="105"/>
      <c r="F360" s="81" t="str">
        <f>IF(A360-'EXIST IP'!A360=0,"",A360-'EXIST IP'!A360)</f>
        <v/>
      </c>
      <c r="G360" s="81" t="str">
        <f>IF(B360-'EXIST IP'!B360=0,"",B360-'EXIST IP'!B360)</f>
        <v/>
      </c>
      <c r="H360" s="81" t="str">
        <f>IF(C360-'EXIST IP'!C360=0,"",C360-'EXIST IP'!C360)</f>
        <v/>
      </c>
      <c r="I360" s="81" t="str">
        <f>IF(D360-'EXIST IP'!D360=0,"",D360-'EXIST IP'!D360)</f>
        <v/>
      </c>
    </row>
    <row r="361" spans="1:9" x14ac:dyDescent="0.25">
      <c r="A361" s="105"/>
      <c r="B361" s="105"/>
      <c r="C361" s="105"/>
      <c r="D361" s="105"/>
      <c r="F361" s="81" t="str">
        <f>IF(A361-'EXIST IP'!A361=0,"",A361-'EXIST IP'!A361)</f>
        <v/>
      </c>
      <c r="G361" s="81" t="str">
        <f>IF(B361-'EXIST IP'!B361=0,"",B361-'EXIST IP'!B361)</f>
        <v/>
      </c>
      <c r="H361" s="81" t="str">
        <f>IF(C361-'EXIST IP'!C361=0,"",C361-'EXIST IP'!C361)</f>
        <v/>
      </c>
      <c r="I361" s="81" t="str">
        <f>IF(D361-'EXIST IP'!D361=0,"",D361-'EXIST IP'!D361)</f>
        <v/>
      </c>
    </row>
    <row r="362" spans="1:9" x14ac:dyDescent="0.25">
      <c r="A362" s="105"/>
      <c r="B362" s="105"/>
      <c r="C362" s="105"/>
      <c r="D362" s="105"/>
      <c r="F362" s="81" t="str">
        <f>IF(A362-'EXIST IP'!A362=0,"",A362-'EXIST IP'!A362)</f>
        <v/>
      </c>
      <c r="G362" s="81" t="str">
        <f>IF(B362-'EXIST IP'!B362=0,"",B362-'EXIST IP'!B362)</f>
        <v/>
      </c>
      <c r="H362" s="81" t="str">
        <f>IF(C362-'EXIST IP'!C362=0,"",C362-'EXIST IP'!C362)</f>
        <v/>
      </c>
      <c r="I362" s="81" t="str">
        <f>IF(D362-'EXIST IP'!D362=0,"",D362-'EXIST IP'!D362)</f>
        <v/>
      </c>
    </row>
    <row r="363" spans="1:9" x14ac:dyDescent="0.25">
      <c r="A363" s="105"/>
      <c r="B363" s="105"/>
      <c r="C363" s="105"/>
      <c r="D363" s="105"/>
      <c r="F363" s="81" t="str">
        <f>IF(A363-'EXIST IP'!A363=0,"",A363-'EXIST IP'!A363)</f>
        <v/>
      </c>
      <c r="G363" s="81" t="str">
        <f>IF(B363-'EXIST IP'!B363=0,"",B363-'EXIST IP'!B363)</f>
        <v/>
      </c>
      <c r="H363" s="81" t="str">
        <f>IF(C363-'EXIST IP'!C363=0,"",C363-'EXIST IP'!C363)</f>
        <v/>
      </c>
      <c r="I363" s="81" t="str">
        <f>IF(D363-'EXIST IP'!D363=0,"",D363-'EXIST IP'!D363)</f>
        <v/>
      </c>
    </row>
    <row r="364" spans="1:9" x14ac:dyDescent="0.25">
      <c r="A364" s="105"/>
      <c r="B364" s="105"/>
      <c r="C364" s="105"/>
      <c r="D364" s="105"/>
      <c r="F364" s="81" t="str">
        <f>IF(A364-'EXIST IP'!A364=0,"",A364-'EXIST IP'!A364)</f>
        <v/>
      </c>
      <c r="G364" s="81" t="str">
        <f>IF(B364-'EXIST IP'!B364=0,"",B364-'EXIST IP'!B364)</f>
        <v/>
      </c>
      <c r="H364" s="81" t="str">
        <f>IF(C364-'EXIST IP'!C364=0,"",C364-'EXIST IP'!C364)</f>
        <v/>
      </c>
      <c r="I364" s="81" t="str">
        <f>IF(D364-'EXIST IP'!D364=0,"",D364-'EXIST IP'!D364)</f>
        <v/>
      </c>
    </row>
    <row r="365" spans="1:9" x14ac:dyDescent="0.25">
      <c r="A365" s="105"/>
      <c r="B365" s="105"/>
      <c r="C365" s="105"/>
      <c r="D365" s="105"/>
      <c r="F365" s="81" t="str">
        <f>IF(A365-'EXIST IP'!A365=0,"",A365-'EXIST IP'!A365)</f>
        <v/>
      </c>
      <c r="G365" s="81" t="str">
        <f>IF(B365-'EXIST IP'!B365=0,"",B365-'EXIST IP'!B365)</f>
        <v/>
      </c>
      <c r="H365" s="81" t="str">
        <f>IF(C365-'EXIST IP'!C365=0,"",C365-'EXIST IP'!C365)</f>
        <v/>
      </c>
      <c r="I365" s="81" t="str">
        <f>IF(D365-'EXIST IP'!D365=0,"",D365-'EXIST IP'!D365)</f>
        <v/>
      </c>
    </row>
    <row r="366" spans="1:9" x14ac:dyDescent="0.25">
      <c r="A366" s="105"/>
      <c r="B366" s="105"/>
      <c r="C366" s="105"/>
      <c r="D366" s="105"/>
      <c r="F366" s="81" t="str">
        <f>IF(A366-'EXIST IP'!A366=0,"",A366-'EXIST IP'!A366)</f>
        <v/>
      </c>
      <c r="G366" s="81" t="str">
        <f>IF(B366-'EXIST IP'!B366=0,"",B366-'EXIST IP'!B366)</f>
        <v/>
      </c>
      <c r="H366" s="81" t="str">
        <f>IF(C366-'EXIST IP'!C366=0,"",C366-'EXIST IP'!C366)</f>
        <v/>
      </c>
      <c r="I366" s="81" t="str">
        <f>IF(D366-'EXIST IP'!D366=0,"",D366-'EXIST IP'!D366)</f>
        <v/>
      </c>
    </row>
    <row r="367" spans="1:9" x14ac:dyDescent="0.25">
      <c r="A367" s="105"/>
      <c r="B367" s="105"/>
      <c r="C367" s="105"/>
      <c r="D367" s="105"/>
      <c r="F367" s="81" t="str">
        <f>IF(A367-'EXIST IP'!A367=0,"",A367-'EXIST IP'!A367)</f>
        <v/>
      </c>
      <c r="G367" s="81" t="str">
        <f>IF(B367-'EXIST IP'!B367=0,"",B367-'EXIST IP'!B367)</f>
        <v/>
      </c>
      <c r="H367" s="81" t="str">
        <f>IF(C367-'EXIST IP'!C367=0,"",C367-'EXIST IP'!C367)</f>
        <v/>
      </c>
      <c r="I367" s="81" t="str">
        <f>IF(D367-'EXIST IP'!D367=0,"",D367-'EXIST IP'!D367)</f>
        <v/>
      </c>
    </row>
    <row r="368" spans="1:9" x14ac:dyDescent="0.25">
      <c r="A368" s="105"/>
      <c r="B368" s="105"/>
      <c r="C368" s="105"/>
      <c r="D368" s="105"/>
      <c r="F368" s="81" t="str">
        <f>IF(A368-'EXIST IP'!A368=0,"",A368-'EXIST IP'!A368)</f>
        <v/>
      </c>
      <c r="G368" s="81" t="str">
        <f>IF(B368-'EXIST IP'!B368=0,"",B368-'EXIST IP'!B368)</f>
        <v/>
      </c>
      <c r="H368" s="81" t="str">
        <f>IF(C368-'EXIST IP'!C368=0,"",C368-'EXIST IP'!C368)</f>
        <v/>
      </c>
      <c r="I368" s="81" t="str">
        <f>IF(D368-'EXIST IP'!D368=0,"",D368-'EXIST IP'!D368)</f>
        <v/>
      </c>
    </row>
    <row r="369" spans="1:9" x14ac:dyDescent="0.25">
      <c r="A369" s="105"/>
      <c r="B369" s="105"/>
      <c r="C369" s="105"/>
      <c r="D369" s="105"/>
      <c r="F369" s="81" t="str">
        <f>IF(A369-'EXIST IP'!A369=0,"",A369-'EXIST IP'!A369)</f>
        <v/>
      </c>
      <c r="G369" s="81" t="str">
        <f>IF(B369-'EXIST IP'!B369=0,"",B369-'EXIST IP'!B369)</f>
        <v/>
      </c>
      <c r="H369" s="81" t="str">
        <f>IF(C369-'EXIST IP'!C369=0,"",C369-'EXIST IP'!C369)</f>
        <v/>
      </c>
      <c r="I369" s="81" t="str">
        <f>IF(D369-'EXIST IP'!D369=0,"",D369-'EXIST IP'!D369)</f>
        <v/>
      </c>
    </row>
    <row r="370" spans="1:9" x14ac:dyDescent="0.25">
      <c r="A370" s="105"/>
      <c r="B370" s="105"/>
      <c r="C370" s="105"/>
      <c r="D370" s="105"/>
      <c r="F370" s="81" t="str">
        <f>IF(A370-'EXIST IP'!A370=0,"",A370-'EXIST IP'!A370)</f>
        <v/>
      </c>
      <c r="G370" s="81" t="str">
        <f>IF(B370-'EXIST IP'!B370=0,"",B370-'EXIST IP'!B370)</f>
        <v/>
      </c>
      <c r="H370" s="81" t="str">
        <f>IF(C370-'EXIST IP'!C370=0,"",C370-'EXIST IP'!C370)</f>
        <v/>
      </c>
      <c r="I370" s="81" t="str">
        <f>IF(D370-'EXIST IP'!D370=0,"",D370-'EXIST IP'!D370)</f>
        <v/>
      </c>
    </row>
    <row r="371" spans="1:9" x14ac:dyDescent="0.25">
      <c r="A371" s="105"/>
      <c r="B371" s="105"/>
      <c r="C371" s="105"/>
      <c r="D371" s="105"/>
      <c r="F371" s="81" t="str">
        <f>IF(A371-'EXIST IP'!A371=0,"",A371-'EXIST IP'!A371)</f>
        <v/>
      </c>
      <c r="G371" s="81" t="str">
        <f>IF(B371-'EXIST IP'!B371=0,"",B371-'EXIST IP'!B371)</f>
        <v/>
      </c>
      <c r="H371" s="81" t="str">
        <f>IF(C371-'EXIST IP'!C371=0,"",C371-'EXIST IP'!C371)</f>
        <v/>
      </c>
      <c r="I371" s="81" t="str">
        <f>IF(D371-'EXIST IP'!D371=0,"",D371-'EXIST IP'!D371)</f>
        <v/>
      </c>
    </row>
    <row r="372" spans="1:9" x14ac:dyDescent="0.25">
      <c r="A372" s="105"/>
      <c r="B372" s="105"/>
      <c r="C372" s="105"/>
      <c r="D372" s="105"/>
      <c r="F372" s="81" t="str">
        <f>IF(A372-'EXIST IP'!A372=0,"",A372-'EXIST IP'!A372)</f>
        <v/>
      </c>
      <c r="G372" s="81" t="str">
        <f>IF(B372-'EXIST IP'!B372=0,"",B372-'EXIST IP'!B372)</f>
        <v/>
      </c>
      <c r="H372" s="81" t="str">
        <f>IF(C372-'EXIST IP'!C372=0,"",C372-'EXIST IP'!C372)</f>
        <v/>
      </c>
      <c r="I372" s="81" t="str">
        <f>IF(D372-'EXIST IP'!D372=0,"",D372-'EXIST IP'!D372)</f>
        <v/>
      </c>
    </row>
    <row r="373" spans="1:9" x14ac:dyDescent="0.25">
      <c r="A373" s="105"/>
      <c r="B373" s="105"/>
      <c r="C373" s="105"/>
      <c r="D373" s="105"/>
      <c r="F373" s="81" t="str">
        <f>IF(A373-'EXIST IP'!A373=0,"",A373-'EXIST IP'!A373)</f>
        <v/>
      </c>
      <c r="G373" s="81" t="str">
        <f>IF(B373-'EXIST IP'!B373=0,"",B373-'EXIST IP'!B373)</f>
        <v/>
      </c>
      <c r="H373" s="81" t="str">
        <f>IF(C373-'EXIST IP'!C373=0,"",C373-'EXIST IP'!C373)</f>
        <v/>
      </c>
      <c r="I373" s="81" t="str">
        <f>IF(D373-'EXIST IP'!D373=0,"",D373-'EXIST IP'!D373)</f>
        <v/>
      </c>
    </row>
    <row r="374" spans="1:9" x14ac:dyDescent="0.25">
      <c r="A374" s="105"/>
      <c r="B374" s="105"/>
      <c r="C374" s="105"/>
      <c r="D374" s="105"/>
      <c r="F374" s="81" t="str">
        <f>IF(A374-'EXIST IP'!A374=0,"",A374-'EXIST IP'!A374)</f>
        <v/>
      </c>
      <c r="G374" s="81" t="str">
        <f>IF(B374-'EXIST IP'!B374=0,"",B374-'EXIST IP'!B374)</f>
        <v/>
      </c>
      <c r="H374" s="81" t="str">
        <f>IF(C374-'EXIST IP'!C374=0,"",C374-'EXIST IP'!C374)</f>
        <v/>
      </c>
      <c r="I374" s="81" t="str">
        <f>IF(D374-'EXIST IP'!D374=0,"",D374-'EXIST IP'!D374)</f>
        <v/>
      </c>
    </row>
    <row r="375" spans="1:9" x14ac:dyDescent="0.25">
      <c r="A375" s="105"/>
      <c r="B375" s="105"/>
      <c r="C375" s="105"/>
      <c r="D375" s="105"/>
      <c r="F375" s="81" t="str">
        <f>IF(A375-'EXIST IP'!A375=0,"",A375-'EXIST IP'!A375)</f>
        <v/>
      </c>
      <c r="G375" s="81" t="str">
        <f>IF(B375-'EXIST IP'!B375=0,"",B375-'EXIST IP'!B375)</f>
        <v/>
      </c>
      <c r="H375" s="81" t="str">
        <f>IF(C375-'EXIST IP'!C375=0,"",C375-'EXIST IP'!C375)</f>
        <v/>
      </c>
      <c r="I375" s="81" t="str">
        <f>IF(D375-'EXIST IP'!D375=0,"",D375-'EXIST IP'!D375)</f>
        <v/>
      </c>
    </row>
    <row r="376" spans="1:9" x14ac:dyDescent="0.25">
      <c r="A376" s="105"/>
      <c r="B376" s="105"/>
      <c r="C376" s="105"/>
      <c r="D376" s="105"/>
      <c r="F376" s="81" t="str">
        <f>IF(A376-'EXIST IP'!A376=0,"",A376-'EXIST IP'!A376)</f>
        <v/>
      </c>
      <c r="G376" s="81" t="str">
        <f>IF(B376-'EXIST IP'!B376=0,"",B376-'EXIST IP'!B376)</f>
        <v/>
      </c>
      <c r="H376" s="81" t="str">
        <f>IF(C376-'EXIST IP'!C376=0,"",C376-'EXIST IP'!C376)</f>
        <v/>
      </c>
      <c r="I376" s="81" t="str">
        <f>IF(D376-'EXIST IP'!D376=0,"",D376-'EXIST IP'!D376)</f>
        <v/>
      </c>
    </row>
    <row r="377" spans="1:9" x14ac:dyDescent="0.25">
      <c r="A377" s="105"/>
      <c r="B377" s="105"/>
      <c r="C377" s="105"/>
      <c r="D377" s="105"/>
      <c r="F377" s="81" t="str">
        <f>IF(A377-'EXIST IP'!A377=0,"",A377-'EXIST IP'!A377)</f>
        <v/>
      </c>
      <c r="G377" s="81" t="str">
        <f>IF(B377-'EXIST IP'!B377=0,"",B377-'EXIST IP'!B377)</f>
        <v/>
      </c>
      <c r="H377" s="81" t="str">
        <f>IF(C377-'EXIST IP'!C377=0,"",C377-'EXIST IP'!C377)</f>
        <v/>
      </c>
      <c r="I377" s="81" t="str">
        <f>IF(D377-'EXIST IP'!D377=0,"",D377-'EXIST IP'!D377)</f>
        <v/>
      </c>
    </row>
    <row r="378" spans="1:9" x14ac:dyDescent="0.25">
      <c r="A378" s="105"/>
      <c r="B378" s="105"/>
      <c r="C378" s="105"/>
      <c r="D378" s="105"/>
      <c r="F378" s="81" t="str">
        <f>IF(A378-'EXIST IP'!A378=0,"",A378-'EXIST IP'!A378)</f>
        <v/>
      </c>
      <c r="G378" s="81" t="str">
        <f>IF(B378-'EXIST IP'!B378=0,"",B378-'EXIST IP'!B378)</f>
        <v/>
      </c>
      <c r="H378" s="81" t="str">
        <f>IF(C378-'EXIST IP'!C378=0,"",C378-'EXIST IP'!C378)</f>
        <v/>
      </c>
      <c r="I378" s="81" t="str">
        <f>IF(D378-'EXIST IP'!D378=0,"",D378-'EXIST IP'!D378)</f>
        <v/>
      </c>
    </row>
    <row r="379" spans="1:9" x14ac:dyDescent="0.25">
      <c r="A379" s="105"/>
      <c r="B379" s="105"/>
      <c r="C379" s="105"/>
      <c r="D379" s="105"/>
      <c r="F379" s="81" t="str">
        <f>IF(A379-'EXIST IP'!A379=0,"",A379-'EXIST IP'!A379)</f>
        <v/>
      </c>
      <c r="G379" s="81" t="str">
        <f>IF(B379-'EXIST IP'!B379=0,"",B379-'EXIST IP'!B379)</f>
        <v/>
      </c>
      <c r="H379" s="81" t="str">
        <f>IF(C379-'EXIST IP'!C379=0,"",C379-'EXIST IP'!C379)</f>
        <v/>
      </c>
      <c r="I379" s="81" t="str">
        <f>IF(D379-'EXIST IP'!D379=0,"",D379-'EXIST IP'!D379)</f>
        <v/>
      </c>
    </row>
    <row r="380" spans="1:9" x14ac:dyDescent="0.25">
      <c r="A380" s="105"/>
      <c r="B380" s="105"/>
      <c r="C380" s="105"/>
      <c r="D380" s="105"/>
      <c r="F380" s="81" t="str">
        <f>IF(A380-'EXIST IP'!A380=0,"",A380-'EXIST IP'!A380)</f>
        <v/>
      </c>
      <c r="G380" s="81" t="str">
        <f>IF(B380-'EXIST IP'!B380=0,"",B380-'EXIST IP'!B380)</f>
        <v/>
      </c>
      <c r="H380" s="81" t="str">
        <f>IF(C380-'EXIST IP'!C380=0,"",C380-'EXIST IP'!C380)</f>
        <v/>
      </c>
      <c r="I380" s="81" t="str">
        <f>IF(D380-'EXIST IP'!D380=0,"",D380-'EXIST IP'!D380)</f>
        <v/>
      </c>
    </row>
    <row r="381" spans="1:9" x14ac:dyDescent="0.25">
      <c r="A381" s="105"/>
      <c r="B381" s="105"/>
      <c r="C381" s="105"/>
      <c r="D381" s="105"/>
      <c r="F381" s="81" t="str">
        <f>IF(A381-'EXIST IP'!A381=0,"",A381-'EXIST IP'!A381)</f>
        <v/>
      </c>
      <c r="G381" s="81" t="str">
        <f>IF(B381-'EXIST IP'!B381=0,"",B381-'EXIST IP'!B381)</f>
        <v/>
      </c>
      <c r="H381" s="81" t="str">
        <f>IF(C381-'EXIST IP'!C381=0,"",C381-'EXIST IP'!C381)</f>
        <v/>
      </c>
      <c r="I381" s="81" t="str">
        <f>IF(D381-'EXIST IP'!D381=0,"",D381-'EXIST IP'!D381)</f>
        <v/>
      </c>
    </row>
    <row r="382" spans="1:9" x14ac:dyDescent="0.25">
      <c r="A382" s="105"/>
      <c r="B382" s="105"/>
      <c r="C382" s="105"/>
      <c r="D382" s="105"/>
      <c r="F382" s="81" t="str">
        <f>IF(A382-'EXIST IP'!A382=0,"",A382-'EXIST IP'!A382)</f>
        <v/>
      </c>
      <c r="G382" s="81" t="str">
        <f>IF(B382-'EXIST IP'!B382=0,"",B382-'EXIST IP'!B382)</f>
        <v/>
      </c>
      <c r="H382" s="81" t="str">
        <f>IF(C382-'EXIST IP'!C382=0,"",C382-'EXIST IP'!C382)</f>
        <v/>
      </c>
      <c r="I382" s="81" t="str">
        <f>IF(D382-'EXIST IP'!D382=0,"",D382-'EXIST IP'!D382)</f>
        <v/>
      </c>
    </row>
    <row r="383" spans="1:9" x14ac:dyDescent="0.25">
      <c r="A383" s="105"/>
      <c r="B383" s="105"/>
      <c r="C383" s="105"/>
      <c r="D383" s="105"/>
      <c r="F383" s="81" t="str">
        <f>IF(A383-'EXIST IP'!A383=0,"",A383-'EXIST IP'!A383)</f>
        <v/>
      </c>
      <c r="G383" s="81" t="str">
        <f>IF(B383-'EXIST IP'!B383=0,"",B383-'EXIST IP'!B383)</f>
        <v/>
      </c>
      <c r="H383" s="81" t="str">
        <f>IF(C383-'EXIST IP'!C383=0,"",C383-'EXIST IP'!C383)</f>
        <v/>
      </c>
      <c r="I383" s="81" t="str">
        <f>IF(D383-'EXIST IP'!D383=0,"",D383-'EXIST IP'!D383)</f>
        <v/>
      </c>
    </row>
    <row r="384" spans="1:9" x14ac:dyDescent="0.25">
      <c r="A384" s="105"/>
      <c r="B384" s="105"/>
      <c r="C384" s="105"/>
      <c r="D384" s="105"/>
      <c r="F384" s="81" t="str">
        <f>IF(A384-'EXIST IP'!A384=0,"",A384-'EXIST IP'!A384)</f>
        <v/>
      </c>
      <c r="G384" s="81" t="str">
        <f>IF(B384-'EXIST IP'!B384=0,"",B384-'EXIST IP'!B384)</f>
        <v/>
      </c>
      <c r="H384" s="81" t="str">
        <f>IF(C384-'EXIST IP'!C384=0,"",C384-'EXIST IP'!C384)</f>
        <v/>
      </c>
      <c r="I384" s="81" t="str">
        <f>IF(D384-'EXIST IP'!D384=0,"",D384-'EXIST IP'!D384)</f>
        <v/>
      </c>
    </row>
    <row r="385" spans="1:9" x14ac:dyDescent="0.25">
      <c r="A385" s="105"/>
      <c r="B385" s="105"/>
      <c r="C385" s="105"/>
      <c r="D385" s="105"/>
      <c r="F385" s="81" t="str">
        <f>IF(A385-'EXIST IP'!A385=0,"",A385-'EXIST IP'!A385)</f>
        <v/>
      </c>
      <c r="G385" s="81" t="str">
        <f>IF(B385-'EXIST IP'!B385=0,"",B385-'EXIST IP'!B385)</f>
        <v/>
      </c>
      <c r="H385" s="81" t="str">
        <f>IF(C385-'EXIST IP'!C385=0,"",C385-'EXIST IP'!C385)</f>
        <v/>
      </c>
      <c r="I385" s="81" t="str">
        <f>IF(D385-'EXIST IP'!D385=0,"",D385-'EXIST IP'!D385)</f>
        <v/>
      </c>
    </row>
    <row r="386" spans="1:9" x14ac:dyDescent="0.25">
      <c r="A386" s="105"/>
      <c r="B386" s="105"/>
      <c r="C386" s="105"/>
      <c r="D386" s="105"/>
      <c r="F386" s="81" t="str">
        <f>IF(A386-'EXIST IP'!A386=0,"",A386-'EXIST IP'!A386)</f>
        <v/>
      </c>
      <c r="G386" s="81" t="str">
        <f>IF(B386-'EXIST IP'!B386=0,"",B386-'EXIST IP'!B386)</f>
        <v/>
      </c>
      <c r="H386" s="81" t="str">
        <f>IF(C386-'EXIST IP'!C386=0,"",C386-'EXIST IP'!C386)</f>
        <v/>
      </c>
      <c r="I386" s="81" t="str">
        <f>IF(D386-'EXIST IP'!D386=0,"",D386-'EXIST IP'!D386)</f>
        <v/>
      </c>
    </row>
    <row r="387" spans="1:9" x14ac:dyDescent="0.25">
      <c r="A387" s="105"/>
      <c r="B387" s="105"/>
      <c r="C387" s="105"/>
      <c r="D387" s="105"/>
      <c r="F387" s="81" t="str">
        <f>IF(A387-'EXIST IP'!A387=0,"",A387-'EXIST IP'!A387)</f>
        <v/>
      </c>
      <c r="G387" s="81" t="str">
        <f>IF(B387-'EXIST IP'!B387=0,"",B387-'EXIST IP'!B387)</f>
        <v/>
      </c>
      <c r="H387" s="81" t="str">
        <f>IF(C387-'EXIST IP'!C387=0,"",C387-'EXIST IP'!C387)</f>
        <v/>
      </c>
      <c r="I387" s="81" t="str">
        <f>IF(D387-'EXIST IP'!D387=0,"",D387-'EXIST IP'!D387)</f>
        <v/>
      </c>
    </row>
    <row r="388" spans="1:9" x14ac:dyDescent="0.25">
      <c r="A388" s="105"/>
      <c r="B388" s="105"/>
      <c r="C388" s="105"/>
      <c r="D388" s="105"/>
      <c r="F388" s="81" t="str">
        <f>IF(A388-'EXIST IP'!A388=0,"",A388-'EXIST IP'!A388)</f>
        <v/>
      </c>
      <c r="G388" s="81" t="str">
        <f>IF(B388-'EXIST IP'!B388=0,"",B388-'EXIST IP'!B388)</f>
        <v/>
      </c>
      <c r="H388" s="81" t="str">
        <f>IF(C388-'EXIST IP'!C388=0,"",C388-'EXIST IP'!C388)</f>
        <v/>
      </c>
      <c r="I388" s="81" t="str">
        <f>IF(D388-'EXIST IP'!D388=0,"",D388-'EXIST IP'!D388)</f>
        <v/>
      </c>
    </row>
    <row r="389" spans="1:9" x14ac:dyDescent="0.25">
      <c r="A389" s="105"/>
      <c r="B389" s="105"/>
      <c r="C389" s="105"/>
      <c r="D389" s="105"/>
      <c r="F389" s="81" t="str">
        <f>IF(A389-'EXIST IP'!A389=0,"",A389-'EXIST IP'!A389)</f>
        <v/>
      </c>
      <c r="G389" s="81" t="str">
        <f>IF(B389-'EXIST IP'!B389=0,"",B389-'EXIST IP'!B389)</f>
        <v/>
      </c>
      <c r="H389" s="81" t="str">
        <f>IF(C389-'EXIST IP'!C389=0,"",C389-'EXIST IP'!C389)</f>
        <v/>
      </c>
      <c r="I389" s="81" t="str">
        <f>IF(D389-'EXIST IP'!D389=0,"",D389-'EXIST IP'!D389)</f>
        <v/>
      </c>
    </row>
    <row r="390" spans="1:9" x14ac:dyDescent="0.25">
      <c r="A390" s="105"/>
      <c r="B390" s="105"/>
      <c r="C390" s="105"/>
      <c r="D390" s="105"/>
      <c r="F390" s="81" t="str">
        <f>IF(A390-'EXIST IP'!A390=0,"",A390-'EXIST IP'!A390)</f>
        <v/>
      </c>
      <c r="G390" s="81" t="str">
        <f>IF(B390-'EXIST IP'!B390=0,"",B390-'EXIST IP'!B390)</f>
        <v/>
      </c>
      <c r="H390" s="81" t="str">
        <f>IF(C390-'EXIST IP'!C390=0,"",C390-'EXIST IP'!C390)</f>
        <v/>
      </c>
      <c r="I390" s="81" t="str">
        <f>IF(D390-'EXIST IP'!D390=0,"",D390-'EXIST IP'!D390)</f>
        <v/>
      </c>
    </row>
    <row r="391" spans="1:9" x14ac:dyDescent="0.25">
      <c r="A391" s="105"/>
      <c r="B391" s="105"/>
      <c r="C391" s="105"/>
      <c r="D391" s="105"/>
      <c r="F391" s="81" t="str">
        <f>IF(A391-'EXIST IP'!A391=0,"",A391-'EXIST IP'!A391)</f>
        <v/>
      </c>
      <c r="G391" s="81" t="str">
        <f>IF(B391-'EXIST IP'!B391=0,"",B391-'EXIST IP'!B391)</f>
        <v/>
      </c>
      <c r="H391" s="81" t="str">
        <f>IF(C391-'EXIST IP'!C391=0,"",C391-'EXIST IP'!C391)</f>
        <v/>
      </c>
      <c r="I391" s="81" t="str">
        <f>IF(D391-'EXIST IP'!D391=0,"",D391-'EXIST IP'!D391)</f>
        <v/>
      </c>
    </row>
    <row r="392" spans="1:9" x14ac:dyDescent="0.25">
      <c r="A392" s="105"/>
      <c r="B392" s="105"/>
      <c r="C392" s="105"/>
      <c r="D392" s="105"/>
      <c r="F392" s="81" t="str">
        <f>IF(A392-'EXIST IP'!A392=0,"",A392-'EXIST IP'!A392)</f>
        <v/>
      </c>
      <c r="G392" s="81" t="str">
        <f>IF(B392-'EXIST IP'!B392=0,"",B392-'EXIST IP'!B392)</f>
        <v/>
      </c>
      <c r="H392" s="81" t="str">
        <f>IF(C392-'EXIST IP'!C392=0,"",C392-'EXIST IP'!C392)</f>
        <v/>
      </c>
      <c r="I392" s="81" t="str">
        <f>IF(D392-'EXIST IP'!D392=0,"",D392-'EXIST IP'!D392)</f>
        <v/>
      </c>
    </row>
    <row r="393" spans="1:9" x14ac:dyDescent="0.25">
      <c r="A393" s="105"/>
      <c r="B393" s="105"/>
      <c r="C393" s="105"/>
      <c r="D393" s="105"/>
      <c r="F393" s="81" t="str">
        <f>IF(A393-'EXIST IP'!A393=0,"",A393-'EXIST IP'!A393)</f>
        <v/>
      </c>
      <c r="G393" s="81" t="str">
        <f>IF(B393-'EXIST IP'!B393=0,"",B393-'EXIST IP'!B393)</f>
        <v/>
      </c>
      <c r="H393" s="81" t="str">
        <f>IF(C393-'EXIST IP'!C393=0,"",C393-'EXIST IP'!C393)</f>
        <v/>
      </c>
      <c r="I393" s="81" t="str">
        <f>IF(D393-'EXIST IP'!D393=0,"",D393-'EXIST IP'!D393)</f>
        <v/>
      </c>
    </row>
    <row r="394" spans="1:9" x14ac:dyDescent="0.25">
      <c r="A394" s="105"/>
      <c r="B394" s="105"/>
      <c r="C394" s="105"/>
      <c r="D394" s="105"/>
      <c r="F394" s="81" t="str">
        <f>IF(A394-'EXIST IP'!A394=0,"",A394-'EXIST IP'!A394)</f>
        <v/>
      </c>
      <c r="G394" s="81" t="str">
        <f>IF(B394-'EXIST IP'!B394=0,"",B394-'EXIST IP'!B394)</f>
        <v/>
      </c>
      <c r="H394" s="81" t="str">
        <f>IF(C394-'EXIST IP'!C394=0,"",C394-'EXIST IP'!C394)</f>
        <v/>
      </c>
      <c r="I394" s="81" t="str">
        <f>IF(D394-'EXIST IP'!D394=0,"",D394-'EXIST IP'!D394)</f>
        <v/>
      </c>
    </row>
    <row r="395" spans="1:9" x14ac:dyDescent="0.25">
      <c r="A395" s="105"/>
      <c r="B395" s="105"/>
      <c r="C395" s="105"/>
      <c r="D395" s="105"/>
      <c r="F395" s="81" t="str">
        <f>IF(A395-'EXIST IP'!A395=0,"",A395-'EXIST IP'!A395)</f>
        <v/>
      </c>
      <c r="G395" s="81" t="str">
        <f>IF(B395-'EXIST IP'!B395=0,"",B395-'EXIST IP'!B395)</f>
        <v/>
      </c>
      <c r="H395" s="81" t="str">
        <f>IF(C395-'EXIST IP'!C395=0,"",C395-'EXIST IP'!C395)</f>
        <v/>
      </c>
      <c r="I395" s="81" t="str">
        <f>IF(D395-'EXIST IP'!D395=0,"",D395-'EXIST IP'!D395)</f>
        <v/>
      </c>
    </row>
    <row r="396" spans="1:9" x14ac:dyDescent="0.25">
      <c r="A396" s="105"/>
      <c r="B396" s="105"/>
      <c r="C396" s="105"/>
      <c r="D396" s="105"/>
      <c r="F396" s="81" t="str">
        <f>IF(A396-'EXIST IP'!A396=0,"",A396-'EXIST IP'!A396)</f>
        <v/>
      </c>
      <c r="G396" s="81" t="str">
        <f>IF(B396-'EXIST IP'!B396=0,"",B396-'EXIST IP'!B396)</f>
        <v/>
      </c>
      <c r="H396" s="81" t="str">
        <f>IF(C396-'EXIST IP'!C396=0,"",C396-'EXIST IP'!C396)</f>
        <v/>
      </c>
      <c r="I396" s="81" t="str">
        <f>IF(D396-'EXIST IP'!D396=0,"",D396-'EXIST IP'!D396)</f>
        <v/>
      </c>
    </row>
    <row r="397" spans="1:9" x14ac:dyDescent="0.25">
      <c r="A397" s="105"/>
      <c r="B397" s="105"/>
      <c r="C397" s="105"/>
      <c r="D397" s="105"/>
      <c r="F397" s="81" t="str">
        <f>IF(A397-'EXIST IP'!A397=0,"",A397-'EXIST IP'!A397)</f>
        <v/>
      </c>
      <c r="G397" s="81" t="str">
        <f>IF(B397-'EXIST IP'!B397=0,"",B397-'EXIST IP'!B397)</f>
        <v/>
      </c>
      <c r="H397" s="81" t="str">
        <f>IF(C397-'EXIST IP'!C397=0,"",C397-'EXIST IP'!C397)</f>
        <v/>
      </c>
      <c r="I397" s="81" t="str">
        <f>IF(D397-'EXIST IP'!D397=0,"",D397-'EXIST IP'!D397)</f>
        <v/>
      </c>
    </row>
    <row r="398" spans="1:9" x14ac:dyDescent="0.25">
      <c r="A398" s="105"/>
      <c r="B398" s="105"/>
      <c r="C398" s="105"/>
      <c r="D398" s="105"/>
      <c r="F398" s="81" t="str">
        <f>IF(A398-'EXIST IP'!A398=0,"",A398-'EXIST IP'!A398)</f>
        <v/>
      </c>
      <c r="G398" s="81" t="str">
        <f>IF(B398-'EXIST IP'!B398=0,"",B398-'EXIST IP'!B398)</f>
        <v/>
      </c>
      <c r="H398" s="81" t="str">
        <f>IF(C398-'EXIST IP'!C398=0,"",C398-'EXIST IP'!C398)</f>
        <v/>
      </c>
      <c r="I398" s="81" t="str">
        <f>IF(D398-'EXIST IP'!D398=0,"",D398-'EXIST IP'!D398)</f>
        <v/>
      </c>
    </row>
    <row r="399" spans="1:9" x14ac:dyDescent="0.25">
      <c r="A399" s="105"/>
      <c r="B399" s="105"/>
      <c r="C399" s="105"/>
      <c r="D399" s="105"/>
      <c r="F399" s="81" t="str">
        <f>IF(A399-'EXIST IP'!A399=0,"",A399-'EXIST IP'!A399)</f>
        <v/>
      </c>
      <c r="G399" s="81" t="str">
        <f>IF(B399-'EXIST IP'!B399=0,"",B399-'EXIST IP'!B399)</f>
        <v/>
      </c>
      <c r="H399" s="81" t="str">
        <f>IF(C399-'EXIST IP'!C399=0,"",C399-'EXIST IP'!C399)</f>
        <v/>
      </c>
      <c r="I399" s="81" t="str">
        <f>IF(D399-'EXIST IP'!D399=0,"",D399-'EXIST IP'!D399)</f>
        <v/>
      </c>
    </row>
    <row r="400" spans="1:9" x14ac:dyDescent="0.25">
      <c r="A400" s="105"/>
      <c r="B400" s="105"/>
      <c r="C400" s="105"/>
      <c r="D400" s="105"/>
      <c r="F400" s="81" t="str">
        <f>IF(A400-'EXIST IP'!A400=0,"",A400-'EXIST IP'!A400)</f>
        <v/>
      </c>
      <c r="G400" s="81" t="str">
        <f>IF(B400-'EXIST IP'!B400=0,"",B400-'EXIST IP'!B400)</f>
        <v/>
      </c>
      <c r="H400" s="81" t="str">
        <f>IF(C400-'EXIST IP'!C400=0,"",C400-'EXIST IP'!C400)</f>
        <v/>
      </c>
      <c r="I400" s="81" t="str">
        <f>IF(D400-'EXIST IP'!D400=0,"",D400-'EXIST IP'!D400)</f>
        <v/>
      </c>
    </row>
    <row r="401" spans="1:9" x14ac:dyDescent="0.25">
      <c r="A401" s="105"/>
      <c r="B401" s="105"/>
      <c r="C401" s="105"/>
      <c r="D401" s="105"/>
      <c r="F401" s="81" t="str">
        <f>IF(A401-'EXIST IP'!A401=0,"",A401-'EXIST IP'!A401)</f>
        <v/>
      </c>
      <c r="G401" s="81" t="str">
        <f>IF(B401-'EXIST IP'!B401=0,"",B401-'EXIST IP'!B401)</f>
        <v/>
      </c>
      <c r="H401" s="81" t="str">
        <f>IF(C401-'EXIST IP'!C401=0,"",C401-'EXIST IP'!C401)</f>
        <v/>
      </c>
      <c r="I401" s="81" t="str">
        <f>IF(D401-'EXIST IP'!D401=0,"",D401-'EXIST IP'!D401)</f>
        <v/>
      </c>
    </row>
    <row r="402" spans="1:9" x14ac:dyDescent="0.25">
      <c r="A402" s="105"/>
      <c r="B402" s="105"/>
      <c r="C402" s="105"/>
      <c r="D402" s="105"/>
      <c r="F402" s="81" t="str">
        <f>IF(A402-'EXIST IP'!A402=0,"",A402-'EXIST IP'!A402)</f>
        <v/>
      </c>
      <c r="G402" s="81" t="str">
        <f>IF(B402-'EXIST IP'!B402=0,"",B402-'EXIST IP'!B402)</f>
        <v/>
      </c>
      <c r="H402" s="81" t="str">
        <f>IF(C402-'EXIST IP'!C402=0,"",C402-'EXIST IP'!C402)</f>
        <v/>
      </c>
      <c r="I402" s="81" t="str">
        <f>IF(D402-'EXIST IP'!D402=0,"",D402-'EXIST IP'!D402)</f>
        <v/>
      </c>
    </row>
    <row r="403" spans="1:9" x14ac:dyDescent="0.25">
      <c r="A403" s="105"/>
      <c r="B403" s="105"/>
      <c r="C403" s="105"/>
      <c r="D403" s="105"/>
      <c r="F403" s="81" t="str">
        <f>IF(A403-'EXIST IP'!A403=0,"",A403-'EXIST IP'!A403)</f>
        <v/>
      </c>
      <c r="G403" s="81" t="str">
        <f>IF(B403-'EXIST IP'!B403=0,"",B403-'EXIST IP'!B403)</f>
        <v/>
      </c>
      <c r="H403" s="81" t="str">
        <f>IF(C403-'EXIST IP'!C403=0,"",C403-'EXIST IP'!C403)</f>
        <v/>
      </c>
      <c r="I403" s="81" t="str">
        <f>IF(D403-'EXIST IP'!D403=0,"",D403-'EXIST IP'!D403)</f>
        <v/>
      </c>
    </row>
    <row r="404" spans="1:9" x14ac:dyDescent="0.25">
      <c r="A404" s="105"/>
      <c r="B404" s="105"/>
      <c r="C404" s="105"/>
      <c r="D404" s="105"/>
      <c r="F404" s="81" t="str">
        <f>IF(A404-'EXIST IP'!A404=0,"",A404-'EXIST IP'!A404)</f>
        <v/>
      </c>
      <c r="G404" s="81" t="str">
        <f>IF(B404-'EXIST IP'!B404=0,"",B404-'EXIST IP'!B404)</f>
        <v/>
      </c>
      <c r="H404" s="81" t="str">
        <f>IF(C404-'EXIST IP'!C404=0,"",C404-'EXIST IP'!C404)</f>
        <v/>
      </c>
      <c r="I404" s="81" t="str">
        <f>IF(D404-'EXIST IP'!D404=0,"",D404-'EXIST IP'!D404)</f>
        <v/>
      </c>
    </row>
    <row r="405" spans="1:9" x14ac:dyDescent="0.25">
      <c r="A405" s="105"/>
      <c r="B405" s="105"/>
      <c r="C405" s="105"/>
      <c r="D405" s="105"/>
      <c r="F405" s="81" t="str">
        <f>IF(A405-'EXIST IP'!A405=0,"",A405-'EXIST IP'!A405)</f>
        <v/>
      </c>
      <c r="G405" s="81" t="str">
        <f>IF(B405-'EXIST IP'!B405=0,"",B405-'EXIST IP'!B405)</f>
        <v/>
      </c>
      <c r="H405" s="81" t="str">
        <f>IF(C405-'EXIST IP'!C405=0,"",C405-'EXIST IP'!C405)</f>
        <v/>
      </c>
      <c r="I405" s="81" t="str">
        <f>IF(D405-'EXIST IP'!D405=0,"",D405-'EXIST IP'!D405)</f>
        <v/>
      </c>
    </row>
    <row r="406" spans="1:9" x14ac:dyDescent="0.25">
      <c r="A406" s="105"/>
      <c r="B406" s="105"/>
      <c r="C406" s="105"/>
      <c r="D406" s="105"/>
      <c r="F406" s="81" t="str">
        <f>IF(A406-'EXIST IP'!A406=0,"",A406-'EXIST IP'!A406)</f>
        <v/>
      </c>
      <c r="G406" s="81" t="str">
        <f>IF(B406-'EXIST IP'!B406=0,"",B406-'EXIST IP'!B406)</f>
        <v/>
      </c>
      <c r="H406" s="81" t="str">
        <f>IF(C406-'EXIST IP'!C406=0,"",C406-'EXIST IP'!C406)</f>
        <v/>
      </c>
      <c r="I406" s="81" t="str">
        <f>IF(D406-'EXIST IP'!D406=0,"",D406-'EXIST IP'!D406)</f>
        <v/>
      </c>
    </row>
    <row r="407" spans="1:9" x14ac:dyDescent="0.25">
      <c r="A407" s="105"/>
      <c r="B407" s="105"/>
      <c r="C407" s="105"/>
      <c r="D407" s="105"/>
      <c r="F407" s="81" t="str">
        <f>IF(A407-'EXIST IP'!A407=0,"",A407-'EXIST IP'!A407)</f>
        <v/>
      </c>
      <c r="G407" s="81" t="str">
        <f>IF(B407-'EXIST IP'!B407=0,"",B407-'EXIST IP'!B407)</f>
        <v/>
      </c>
      <c r="H407" s="81" t="str">
        <f>IF(C407-'EXIST IP'!C407=0,"",C407-'EXIST IP'!C407)</f>
        <v/>
      </c>
      <c r="I407" s="81" t="str">
        <f>IF(D407-'EXIST IP'!D407=0,"",D407-'EXIST IP'!D407)</f>
        <v/>
      </c>
    </row>
    <row r="408" spans="1:9" x14ac:dyDescent="0.25">
      <c r="A408" s="105"/>
      <c r="B408" s="105"/>
      <c r="C408" s="105"/>
      <c r="D408" s="105"/>
      <c r="F408" s="81" t="str">
        <f>IF(A408-'EXIST IP'!A408=0,"",A408-'EXIST IP'!A408)</f>
        <v/>
      </c>
      <c r="G408" s="81" t="str">
        <f>IF(B408-'EXIST IP'!B408=0,"",B408-'EXIST IP'!B408)</f>
        <v/>
      </c>
      <c r="H408" s="81" t="str">
        <f>IF(C408-'EXIST IP'!C408=0,"",C408-'EXIST IP'!C408)</f>
        <v/>
      </c>
      <c r="I408" s="81" t="str">
        <f>IF(D408-'EXIST IP'!D408=0,"",D408-'EXIST IP'!D408)</f>
        <v/>
      </c>
    </row>
    <row r="409" spans="1:9" x14ac:dyDescent="0.25">
      <c r="A409" s="105"/>
      <c r="B409" s="105"/>
      <c r="C409" s="105"/>
      <c r="D409" s="105"/>
      <c r="F409" s="81" t="str">
        <f>IF(A409-'EXIST IP'!A409=0,"",A409-'EXIST IP'!A409)</f>
        <v/>
      </c>
      <c r="G409" s="81" t="str">
        <f>IF(B409-'EXIST IP'!B409=0,"",B409-'EXIST IP'!B409)</f>
        <v/>
      </c>
      <c r="H409" s="81" t="str">
        <f>IF(C409-'EXIST IP'!C409=0,"",C409-'EXIST IP'!C409)</f>
        <v/>
      </c>
      <c r="I409" s="81" t="str">
        <f>IF(D409-'EXIST IP'!D409=0,"",D409-'EXIST IP'!D409)</f>
        <v/>
      </c>
    </row>
    <row r="410" spans="1:9" x14ac:dyDescent="0.25">
      <c r="A410" s="105"/>
      <c r="B410" s="105"/>
      <c r="C410" s="105"/>
      <c r="D410" s="105"/>
      <c r="F410" s="81" t="str">
        <f>IF(A410-'EXIST IP'!A410=0,"",A410-'EXIST IP'!A410)</f>
        <v/>
      </c>
      <c r="G410" s="81" t="str">
        <f>IF(B410-'EXIST IP'!B410=0,"",B410-'EXIST IP'!B410)</f>
        <v/>
      </c>
      <c r="H410" s="81" t="str">
        <f>IF(C410-'EXIST IP'!C410=0,"",C410-'EXIST IP'!C410)</f>
        <v/>
      </c>
      <c r="I410" s="81" t="str">
        <f>IF(D410-'EXIST IP'!D410=0,"",D410-'EXIST IP'!D410)</f>
        <v/>
      </c>
    </row>
    <row r="411" spans="1:9" x14ac:dyDescent="0.25">
      <c r="A411" s="105"/>
      <c r="B411" s="105"/>
      <c r="C411" s="105"/>
      <c r="D411" s="105"/>
      <c r="F411" s="81" t="str">
        <f>IF(A411-'EXIST IP'!A411=0,"",A411-'EXIST IP'!A411)</f>
        <v/>
      </c>
      <c r="G411" s="81" t="str">
        <f>IF(B411-'EXIST IP'!B411=0,"",B411-'EXIST IP'!B411)</f>
        <v/>
      </c>
      <c r="H411" s="81" t="str">
        <f>IF(C411-'EXIST IP'!C411=0,"",C411-'EXIST IP'!C411)</f>
        <v/>
      </c>
      <c r="I411" s="81" t="str">
        <f>IF(D411-'EXIST IP'!D411=0,"",D411-'EXIST IP'!D411)</f>
        <v/>
      </c>
    </row>
    <row r="412" spans="1:9" x14ac:dyDescent="0.25">
      <c r="A412" s="105"/>
      <c r="B412" s="105"/>
      <c r="C412" s="105"/>
      <c r="D412" s="105"/>
      <c r="F412" s="81" t="str">
        <f>IF(A412-'EXIST IP'!A412=0,"",A412-'EXIST IP'!A412)</f>
        <v/>
      </c>
      <c r="G412" s="81" t="str">
        <f>IF(B412-'EXIST IP'!B412=0,"",B412-'EXIST IP'!B412)</f>
        <v/>
      </c>
      <c r="H412" s="81" t="str">
        <f>IF(C412-'EXIST IP'!C412=0,"",C412-'EXIST IP'!C412)</f>
        <v/>
      </c>
      <c r="I412" s="81" t="str">
        <f>IF(D412-'EXIST IP'!D412=0,"",D412-'EXIST IP'!D412)</f>
        <v/>
      </c>
    </row>
    <row r="413" spans="1:9" x14ac:dyDescent="0.25">
      <c r="A413" s="105"/>
      <c r="B413" s="105"/>
      <c r="C413" s="105"/>
      <c r="D413" s="105"/>
      <c r="F413" s="81" t="str">
        <f>IF(A413-'EXIST IP'!A413=0,"",A413-'EXIST IP'!A413)</f>
        <v/>
      </c>
      <c r="G413" s="81" t="str">
        <f>IF(B413-'EXIST IP'!B413=0,"",B413-'EXIST IP'!B413)</f>
        <v/>
      </c>
      <c r="H413" s="81" t="str">
        <f>IF(C413-'EXIST IP'!C413=0,"",C413-'EXIST IP'!C413)</f>
        <v/>
      </c>
      <c r="I413" s="81" t="str">
        <f>IF(D413-'EXIST IP'!D413=0,"",D413-'EXIST IP'!D413)</f>
        <v/>
      </c>
    </row>
    <row r="414" spans="1:9" x14ac:dyDescent="0.25">
      <c r="A414" s="105"/>
      <c r="B414" s="105"/>
      <c r="C414" s="105"/>
      <c r="D414" s="105"/>
      <c r="F414" s="81" t="str">
        <f>IF(A414-'EXIST IP'!A414=0,"",A414-'EXIST IP'!A414)</f>
        <v/>
      </c>
      <c r="G414" s="81" t="str">
        <f>IF(B414-'EXIST IP'!B414=0,"",B414-'EXIST IP'!B414)</f>
        <v/>
      </c>
      <c r="H414" s="81" t="str">
        <f>IF(C414-'EXIST IP'!C414=0,"",C414-'EXIST IP'!C414)</f>
        <v/>
      </c>
      <c r="I414" s="81" t="str">
        <f>IF(D414-'EXIST IP'!D414=0,"",D414-'EXIST IP'!D414)</f>
        <v/>
      </c>
    </row>
    <row r="415" spans="1:9" x14ac:dyDescent="0.25">
      <c r="A415" s="105"/>
      <c r="B415" s="105"/>
      <c r="C415" s="105"/>
      <c r="D415" s="105"/>
      <c r="F415" s="81" t="str">
        <f>IF(A415-'EXIST IP'!A415=0,"",A415-'EXIST IP'!A415)</f>
        <v/>
      </c>
      <c r="G415" s="81" t="str">
        <f>IF(B415-'EXIST IP'!B415=0,"",B415-'EXIST IP'!B415)</f>
        <v/>
      </c>
      <c r="H415" s="81" t="str">
        <f>IF(C415-'EXIST IP'!C415=0,"",C415-'EXIST IP'!C415)</f>
        <v/>
      </c>
      <c r="I415" s="81" t="str">
        <f>IF(D415-'EXIST IP'!D415=0,"",D415-'EXIST IP'!D415)</f>
        <v/>
      </c>
    </row>
    <row r="416" spans="1:9" x14ac:dyDescent="0.25">
      <c r="A416" s="105"/>
      <c r="B416" s="105"/>
      <c r="C416" s="105"/>
      <c r="D416" s="105"/>
      <c r="F416" s="81" t="str">
        <f>IF(A416-'EXIST IP'!A416=0,"",A416-'EXIST IP'!A416)</f>
        <v/>
      </c>
      <c r="G416" s="81" t="str">
        <f>IF(B416-'EXIST IP'!B416=0,"",B416-'EXIST IP'!B416)</f>
        <v/>
      </c>
      <c r="H416" s="81" t="str">
        <f>IF(C416-'EXIST IP'!C416=0,"",C416-'EXIST IP'!C416)</f>
        <v/>
      </c>
      <c r="I416" s="81" t="str">
        <f>IF(D416-'EXIST IP'!D416=0,"",D416-'EXIST IP'!D416)</f>
        <v/>
      </c>
    </row>
    <row r="417" spans="1:9" x14ac:dyDescent="0.25">
      <c r="A417" s="105"/>
      <c r="B417" s="105"/>
      <c r="C417" s="105"/>
      <c r="D417" s="105"/>
      <c r="F417" s="81" t="str">
        <f>IF(A417-'EXIST IP'!A417=0,"",A417-'EXIST IP'!A417)</f>
        <v/>
      </c>
      <c r="G417" s="81" t="str">
        <f>IF(B417-'EXIST IP'!B417=0,"",B417-'EXIST IP'!B417)</f>
        <v/>
      </c>
      <c r="H417" s="81" t="str">
        <f>IF(C417-'EXIST IP'!C417=0,"",C417-'EXIST IP'!C417)</f>
        <v/>
      </c>
      <c r="I417" s="81" t="str">
        <f>IF(D417-'EXIST IP'!D417=0,"",D417-'EXIST IP'!D417)</f>
        <v/>
      </c>
    </row>
    <row r="418" spans="1:9" x14ac:dyDescent="0.25">
      <c r="A418" s="105"/>
      <c r="B418" s="105"/>
      <c r="C418" s="105"/>
      <c r="D418" s="105"/>
      <c r="F418" s="81" t="str">
        <f>IF(A418-'EXIST IP'!A418=0,"",A418-'EXIST IP'!A418)</f>
        <v/>
      </c>
      <c r="G418" s="81" t="str">
        <f>IF(B418-'EXIST IP'!B418=0,"",B418-'EXIST IP'!B418)</f>
        <v/>
      </c>
      <c r="H418" s="81" t="str">
        <f>IF(C418-'EXIST IP'!C418=0,"",C418-'EXIST IP'!C418)</f>
        <v/>
      </c>
      <c r="I418" s="81" t="str">
        <f>IF(D418-'EXIST IP'!D418=0,"",D418-'EXIST IP'!D418)</f>
        <v/>
      </c>
    </row>
    <row r="419" spans="1:9" x14ac:dyDescent="0.25">
      <c r="A419" s="105"/>
      <c r="B419" s="105"/>
      <c r="C419" s="105"/>
      <c r="D419" s="105"/>
      <c r="F419" s="81" t="str">
        <f>IF(A419-'EXIST IP'!A419=0,"",A419-'EXIST IP'!A419)</f>
        <v/>
      </c>
      <c r="G419" s="81" t="str">
        <f>IF(B419-'EXIST IP'!B419=0,"",B419-'EXIST IP'!B419)</f>
        <v/>
      </c>
      <c r="H419" s="81" t="str">
        <f>IF(C419-'EXIST IP'!C419=0,"",C419-'EXIST IP'!C419)</f>
        <v/>
      </c>
      <c r="I419" s="81" t="str">
        <f>IF(D419-'EXIST IP'!D419=0,"",D419-'EXIST IP'!D419)</f>
        <v/>
      </c>
    </row>
    <row r="420" spans="1:9" x14ac:dyDescent="0.25">
      <c r="A420" s="105"/>
      <c r="B420" s="105"/>
      <c r="C420" s="105"/>
      <c r="D420" s="105"/>
      <c r="F420" s="81" t="str">
        <f>IF(A420-'EXIST IP'!A420=0,"",A420-'EXIST IP'!A420)</f>
        <v/>
      </c>
      <c r="G420" s="81" t="str">
        <f>IF(B420-'EXIST IP'!B420=0,"",B420-'EXIST IP'!B420)</f>
        <v/>
      </c>
      <c r="H420" s="81" t="str">
        <f>IF(C420-'EXIST IP'!C420=0,"",C420-'EXIST IP'!C420)</f>
        <v/>
      </c>
      <c r="I420" s="81" t="str">
        <f>IF(D420-'EXIST IP'!D420=0,"",D420-'EXIST IP'!D420)</f>
        <v/>
      </c>
    </row>
    <row r="421" spans="1:9" x14ac:dyDescent="0.25">
      <c r="A421" s="105"/>
      <c r="B421" s="105"/>
      <c r="C421" s="105"/>
      <c r="D421" s="105"/>
      <c r="F421" s="81" t="str">
        <f>IF(A421-'EXIST IP'!A421=0,"",A421-'EXIST IP'!A421)</f>
        <v/>
      </c>
      <c r="G421" s="81" t="str">
        <f>IF(B421-'EXIST IP'!B421=0,"",B421-'EXIST IP'!B421)</f>
        <v/>
      </c>
      <c r="H421" s="81" t="str">
        <f>IF(C421-'EXIST IP'!C421=0,"",C421-'EXIST IP'!C421)</f>
        <v/>
      </c>
      <c r="I421" s="81" t="str">
        <f>IF(D421-'EXIST IP'!D421=0,"",D421-'EXIST IP'!D421)</f>
        <v/>
      </c>
    </row>
    <row r="422" spans="1:9" x14ac:dyDescent="0.25">
      <c r="A422" s="105"/>
      <c r="B422" s="105"/>
      <c r="C422" s="105"/>
      <c r="D422" s="105"/>
      <c r="F422" s="81" t="str">
        <f>IF(A422-'EXIST IP'!A422=0,"",A422-'EXIST IP'!A422)</f>
        <v/>
      </c>
      <c r="G422" s="81" t="str">
        <f>IF(B422-'EXIST IP'!B422=0,"",B422-'EXIST IP'!B422)</f>
        <v/>
      </c>
      <c r="H422" s="81" t="str">
        <f>IF(C422-'EXIST IP'!C422=0,"",C422-'EXIST IP'!C422)</f>
        <v/>
      </c>
      <c r="I422" s="81" t="str">
        <f>IF(D422-'EXIST IP'!D422=0,"",D422-'EXIST IP'!D422)</f>
        <v/>
      </c>
    </row>
    <row r="423" spans="1:9" x14ac:dyDescent="0.25">
      <c r="A423" s="105"/>
      <c r="B423" s="105"/>
      <c r="C423" s="105"/>
      <c r="D423" s="105"/>
      <c r="F423" s="81" t="str">
        <f>IF(A423-'EXIST IP'!A423=0,"",A423-'EXIST IP'!A423)</f>
        <v/>
      </c>
      <c r="G423" s="81" t="str">
        <f>IF(B423-'EXIST IP'!B423=0,"",B423-'EXIST IP'!B423)</f>
        <v/>
      </c>
      <c r="H423" s="81" t="str">
        <f>IF(C423-'EXIST IP'!C423=0,"",C423-'EXIST IP'!C423)</f>
        <v/>
      </c>
      <c r="I423" s="81" t="str">
        <f>IF(D423-'EXIST IP'!D423=0,"",D423-'EXIST IP'!D423)</f>
        <v/>
      </c>
    </row>
    <row r="424" spans="1:9" x14ac:dyDescent="0.25">
      <c r="A424" s="105"/>
      <c r="B424" s="105"/>
      <c r="C424" s="105"/>
      <c r="D424" s="105"/>
      <c r="F424" s="81" t="str">
        <f>IF(A424-'EXIST IP'!A424=0,"",A424-'EXIST IP'!A424)</f>
        <v/>
      </c>
      <c r="G424" s="81" t="str">
        <f>IF(B424-'EXIST IP'!B424=0,"",B424-'EXIST IP'!B424)</f>
        <v/>
      </c>
      <c r="H424" s="81" t="str">
        <f>IF(C424-'EXIST IP'!C424=0,"",C424-'EXIST IP'!C424)</f>
        <v/>
      </c>
      <c r="I424" s="81" t="str">
        <f>IF(D424-'EXIST IP'!D424=0,"",D424-'EXIST IP'!D424)</f>
        <v/>
      </c>
    </row>
    <row r="425" spans="1:9" x14ac:dyDescent="0.25">
      <c r="A425" s="105"/>
      <c r="B425" s="105"/>
      <c r="C425" s="105"/>
      <c r="D425" s="105"/>
      <c r="F425" s="81" t="str">
        <f>IF(A425-'EXIST IP'!A425=0,"",A425-'EXIST IP'!A425)</f>
        <v/>
      </c>
      <c r="G425" s="81" t="str">
        <f>IF(B425-'EXIST IP'!B425=0,"",B425-'EXIST IP'!B425)</f>
        <v/>
      </c>
      <c r="H425" s="81" t="str">
        <f>IF(C425-'EXIST IP'!C425=0,"",C425-'EXIST IP'!C425)</f>
        <v/>
      </c>
      <c r="I425" s="81" t="str">
        <f>IF(D425-'EXIST IP'!D425=0,"",D425-'EXIST IP'!D425)</f>
        <v/>
      </c>
    </row>
    <row r="426" spans="1:9" x14ac:dyDescent="0.25">
      <c r="A426" s="105"/>
      <c r="B426" s="105"/>
      <c r="C426" s="105"/>
      <c r="D426" s="105"/>
      <c r="F426" s="81" t="str">
        <f>IF(A426-'EXIST IP'!A426=0,"",A426-'EXIST IP'!A426)</f>
        <v/>
      </c>
      <c r="G426" s="81" t="str">
        <f>IF(B426-'EXIST IP'!B426=0,"",B426-'EXIST IP'!B426)</f>
        <v/>
      </c>
      <c r="H426" s="81" t="str">
        <f>IF(C426-'EXIST IP'!C426=0,"",C426-'EXIST IP'!C426)</f>
        <v/>
      </c>
      <c r="I426" s="81" t="str">
        <f>IF(D426-'EXIST IP'!D426=0,"",D426-'EXIST IP'!D426)</f>
        <v/>
      </c>
    </row>
    <row r="427" spans="1:9" x14ac:dyDescent="0.25">
      <c r="A427" s="105"/>
      <c r="B427" s="105"/>
      <c r="C427" s="105"/>
      <c r="D427" s="105"/>
      <c r="F427" s="81" t="str">
        <f>IF(A427-'EXIST IP'!A427=0,"",A427-'EXIST IP'!A427)</f>
        <v/>
      </c>
      <c r="G427" s="81" t="str">
        <f>IF(B427-'EXIST IP'!B427=0,"",B427-'EXIST IP'!B427)</f>
        <v/>
      </c>
      <c r="H427" s="81" t="str">
        <f>IF(C427-'EXIST IP'!C427=0,"",C427-'EXIST IP'!C427)</f>
        <v/>
      </c>
      <c r="I427" s="81" t="str">
        <f>IF(D427-'EXIST IP'!D427=0,"",D427-'EXIST IP'!D427)</f>
        <v/>
      </c>
    </row>
    <row r="428" spans="1:9" x14ac:dyDescent="0.25">
      <c r="A428" s="105"/>
      <c r="B428" s="105"/>
      <c r="C428" s="105"/>
      <c r="D428" s="105"/>
      <c r="F428" s="81" t="str">
        <f>IF(A428-'EXIST IP'!A428=0,"",A428-'EXIST IP'!A428)</f>
        <v/>
      </c>
      <c r="G428" s="81" t="str">
        <f>IF(B428-'EXIST IP'!B428=0,"",B428-'EXIST IP'!B428)</f>
        <v/>
      </c>
      <c r="H428" s="81" t="str">
        <f>IF(C428-'EXIST IP'!C428=0,"",C428-'EXIST IP'!C428)</f>
        <v/>
      </c>
      <c r="I428" s="81" t="str">
        <f>IF(D428-'EXIST IP'!D428=0,"",D428-'EXIST IP'!D428)</f>
        <v/>
      </c>
    </row>
    <row r="429" spans="1:9" x14ac:dyDescent="0.25">
      <c r="A429" s="105"/>
      <c r="B429" s="105"/>
      <c r="C429" s="105"/>
      <c r="D429" s="105"/>
      <c r="F429" s="81" t="str">
        <f>IF(A429-'EXIST IP'!A429=0,"",A429-'EXIST IP'!A429)</f>
        <v/>
      </c>
      <c r="G429" s="81" t="str">
        <f>IF(B429-'EXIST IP'!B429=0,"",B429-'EXIST IP'!B429)</f>
        <v/>
      </c>
      <c r="H429" s="81" t="str">
        <f>IF(C429-'EXIST IP'!C429=0,"",C429-'EXIST IP'!C429)</f>
        <v/>
      </c>
      <c r="I429" s="81" t="str">
        <f>IF(D429-'EXIST IP'!D429=0,"",D429-'EXIST IP'!D429)</f>
        <v/>
      </c>
    </row>
    <row r="430" spans="1:9" x14ac:dyDescent="0.25">
      <c r="A430" s="105"/>
      <c r="B430" s="105"/>
      <c r="C430" s="105"/>
      <c r="D430" s="105"/>
      <c r="F430" s="81" t="str">
        <f>IF(A430-'EXIST IP'!A430=0,"",A430-'EXIST IP'!A430)</f>
        <v/>
      </c>
      <c r="G430" s="81" t="str">
        <f>IF(B430-'EXIST IP'!B430=0,"",B430-'EXIST IP'!B430)</f>
        <v/>
      </c>
      <c r="H430" s="81" t="str">
        <f>IF(C430-'EXIST IP'!C430=0,"",C430-'EXIST IP'!C430)</f>
        <v/>
      </c>
      <c r="I430" s="81" t="str">
        <f>IF(D430-'EXIST IP'!D430=0,"",D430-'EXIST IP'!D430)</f>
        <v/>
      </c>
    </row>
    <row r="431" spans="1:9" x14ac:dyDescent="0.25">
      <c r="A431" s="105"/>
      <c r="B431" s="105"/>
      <c r="C431" s="105"/>
      <c r="D431" s="105"/>
      <c r="F431" s="81" t="str">
        <f>IF(A431-'EXIST IP'!A431=0,"",A431-'EXIST IP'!A431)</f>
        <v/>
      </c>
      <c r="G431" s="81" t="str">
        <f>IF(B431-'EXIST IP'!B431=0,"",B431-'EXIST IP'!B431)</f>
        <v/>
      </c>
      <c r="H431" s="81" t="str">
        <f>IF(C431-'EXIST IP'!C431=0,"",C431-'EXIST IP'!C431)</f>
        <v/>
      </c>
      <c r="I431" s="81" t="str">
        <f>IF(D431-'EXIST IP'!D431=0,"",D431-'EXIST IP'!D431)</f>
        <v/>
      </c>
    </row>
    <row r="432" spans="1:9" x14ac:dyDescent="0.25">
      <c r="A432" s="105"/>
      <c r="B432" s="105"/>
      <c r="C432" s="105"/>
      <c r="D432" s="105"/>
      <c r="F432" s="81" t="str">
        <f>IF(A432-'EXIST IP'!A432=0,"",A432-'EXIST IP'!A432)</f>
        <v/>
      </c>
      <c r="G432" s="81" t="str">
        <f>IF(B432-'EXIST IP'!B432=0,"",B432-'EXIST IP'!B432)</f>
        <v/>
      </c>
      <c r="H432" s="81" t="str">
        <f>IF(C432-'EXIST IP'!C432=0,"",C432-'EXIST IP'!C432)</f>
        <v/>
      </c>
      <c r="I432" s="81" t="str">
        <f>IF(D432-'EXIST IP'!D432=0,"",D432-'EXIST IP'!D432)</f>
        <v/>
      </c>
    </row>
    <row r="433" spans="1:9" x14ac:dyDescent="0.25">
      <c r="A433" s="105"/>
      <c r="B433" s="105"/>
      <c r="C433" s="105"/>
      <c r="D433" s="105"/>
      <c r="F433" s="81" t="str">
        <f>IF(A433-'EXIST IP'!A433=0,"",A433-'EXIST IP'!A433)</f>
        <v/>
      </c>
      <c r="G433" s="81" t="str">
        <f>IF(B433-'EXIST IP'!B433=0,"",B433-'EXIST IP'!B433)</f>
        <v/>
      </c>
      <c r="H433" s="81" t="str">
        <f>IF(C433-'EXIST IP'!C433=0,"",C433-'EXIST IP'!C433)</f>
        <v/>
      </c>
      <c r="I433" s="81" t="str">
        <f>IF(D433-'EXIST IP'!D433=0,"",D433-'EXIST IP'!D433)</f>
        <v/>
      </c>
    </row>
    <row r="434" spans="1:9" x14ac:dyDescent="0.25">
      <c r="A434" s="105"/>
      <c r="B434" s="105"/>
      <c r="C434" s="105"/>
      <c r="D434" s="105"/>
      <c r="F434" s="81" t="str">
        <f>IF(A434-'EXIST IP'!A434=0,"",A434-'EXIST IP'!A434)</f>
        <v/>
      </c>
      <c r="G434" s="81" t="str">
        <f>IF(B434-'EXIST IP'!B434=0,"",B434-'EXIST IP'!B434)</f>
        <v/>
      </c>
      <c r="H434" s="81" t="str">
        <f>IF(C434-'EXIST IP'!C434=0,"",C434-'EXIST IP'!C434)</f>
        <v/>
      </c>
      <c r="I434" s="81" t="str">
        <f>IF(D434-'EXIST IP'!D434=0,"",D434-'EXIST IP'!D434)</f>
        <v/>
      </c>
    </row>
    <row r="435" spans="1:9" x14ac:dyDescent="0.25">
      <c r="A435" s="105"/>
      <c r="B435" s="105"/>
      <c r="C435" s="105"/>
      <c r="D435" s="105"/>
      <c r="F435" s="81" t="str">
        <f>IF(A435-'EXIST IP'!A435=0,"",A435-'EXIST IP'!A435)</f>
        <v/>
      </c>
      <c r="G435" s="81" t="str">
        <f>IF(B435-'EXIST IP'!B435=0,"",B435-'EXIST IP'!B435)</f>
        <v/>
      </c>
      <c r="H435" s="81" t="str">
        <f>IF(C435-'EXIST IP'!C435=0,"",C435-'EXIST IP'!C435)</f>
        <v/>
      </c>
      <c r="I435" s="81" t="str">
        <f>IF(D435-'EXIST IP'!D435=0,"",D435-'EXIST IP'!D435)</f>
        <v/>
      </c>
    </row>
    <row r="436" spans="1:9" x14ac:dyDescent="0.25">
      <c r="A436" s="105"/>
      <c r="B436" s="105"/>
      <c r="C436" s="105"/>
      <c r="D436" s="105"/>
      <c r="F436" s="81" t="str">
        <f>IF(A436-'EXIST IP'!A436=0,"",A436-'EXIST IP'!A436)</f>
        <v/>
      </c>
      <c r="G436" s="81" t="str">
        <f>IF(B436-'EXIST IP'!B436=0,"",B436-'EXIST IP'!B436)</f>
        <v/>
      </c>
      <c r="H436" s="81" t="str">
        <f>IF(C436-'EXIST IP'!C436=0,"",C436-'EXIST IP'!C436)</f>
        <v/>
      </c>
      <c r="I436" s="81" t="str">
        <f>IF(D436-'EXIST IP'!D436=0,"",D436-'EXIST IP'!D436)</f>
        <v/>
      </c>
    </row>
    <row r="437" spans="1:9" x14ac:dyDescent="0.25">
      <c r="A437" s="105"/>
      <c r="B437" s="105"/>
      <c r="C437" s="105"/>
      <c r="D437" s="105"/>
      <c r="F437" s="81" t="str">
        <f>IF(A437-'EXIST IP'!A437=0,"",A437-'EXIST IP'!A437)</f>
        <v/>
      </c>
      <c r="G437" s="81" t="str">
        <f>IF(B437-'EXIST IP'!B437=0,"",B437-'EXIST IP'!B437)</f>
        <v/>
      </c>
      <c r="H437" s="81" t="str">
        <f>IF(C437-'EXIST IP'!C437=0,"",C437-'EXIST IP'!C437)</f>
        <v/>
      </c>
      <c r="I437" s="81" t="str">
        <f>IF(D437-'EXIST IP'!D437=0,"",D437-'EXIST IP'!D437)</f>
        <v/>
      </c>
    </row>
    <row r="438" spans="1:9" x14ac:dyDescent="0.25">
      <c r="A438" s="105"/>
      <c r="B438" s="105"/>
      <c r="C438" s="105"/>
      <c r="D438" s="105"/>
      <c r="F438" s="81" t="str">
        <f>IF(A438-'EXIST IP'!A438=0,"",A438-'EXIST IP'!A438)</f>
        <v/>
      </c>
      <c r="G438" s="81" t="str">
        <f>IF(B438-'EXIST IP'!B438=0,"",B438-'EXIST IP'!B438)</f>
        <v/>
      </c>
      <c r="H438" s="81" t="str">
        <f>IF(C438-'EXIST IP'!C438=0,"",C438-'EXIST IP'!C438)</f>
        <v/>
      </c>
      <c r="I438" s="81" t="str">
        <f>IF(D438-'EXIST IP'!D438=0,"",D438-'EXIST IP'!D438)</f>
        <v/>
      </c>
    </row>
    <row r="439" spans="1:9" x14ac:dyDescent="0.25">
      <c r="A439" s="105"/>
      <c r="B439" s="105"/>
      <c r="C439" s="105"/>
      <c r="D439" s="105"/>
      <c r="F439" s="81" t="str">
        <f>IF(A439-'EXIST IP'!A439=0,"",A439-'EXIST IP'!A439)</f>
        <v/>
      </c>
      <c r="G439" s="81" t="str">
        <f>IF(B439-'EXIST IP'!B439=0,"",B439-'EXIST IP'!B439)</f>
        <v/>
      </c>
      <c r="H439" s="81" t="str">
        <f>IF(C439-'EXIST IP'!C439=0,"",C439-'EXIST IP'!C439)</f>
        <v/>
      </c>
      <c r="I439" s="81" t="str">
        <f>IF(D439-'EXIST IP'!D439=0,"",D439-'EXIST IP'!D439)</f>
        <v/>
      </c>
    </row>
    <row r="440" spans="1:9" x14ac:dyDescent="0.25">
      <c r="A440" s="105"/>
      <c r="B440" s="105"/>
      <c r="C440" s="105"/>
      <c r="D440" s="105"/>
      <c r="F440" s="81" t="str">
        <f>IF(A440-'EXIST IP'!A440=0,"",A440-'EXIST IP'!A440)</f>
        <v/>
      </c>
      <c r="G440" s="81" t="str">
        <f>IF(B440-'EXIST IP'!B440=0,"",B440-'EXIST IP'!B440)</f>
        <v/>
      </c>
      <c r="H440" s="81" t="str">
        <f>IF(C440-'EXIST IP'!C440=0,"",C440-'EXIST IP'!C440)</f>
        <v/>
      </c>
      <c r="I440" s="81" t="str">
        <f>IF(D440-'EXIST IP'!D440=0,"",D440-'EXIST IP'!D440)</f>
        <v/>
      </c>
    </row>
    <row r="441" spans="1:9" x14ac:dyDescent="0.25">
      <c r="A441" s="105"/>
      <c r="B441" s="105"/>
      <c r="C441" s="105"/>
      <c r="D441" s="105"/>
      <c r="F441" s="81" t="str">
        <f>IF(A441-'EXIST IP'!A441=0,"",A441-'EXIST IP'!A441)</f>
        <v/>
      </c>
      <c r="G441" s="81" t="str">
        <f>IF(B441-'EXIST IP'!B441=0,"",B441-'EXIST IP'!B441)</f>
        <v/>
      </c>
      <c r="H441" s="81" t="str">
        <f>IF(C441-'EXIST IP'!C441=0,"",C441-'EXIST IP'!C441)</f>
        <v/>
      </c>
      <c r="I441" s="81" t="str">
        <f>IF(D441-'EXIST IP'!D441=0,"",D441-'EXIST IP'!D441)</f>
        <v/>
      </c>
    </row>
    <row r="442" spans="1:9" x14ac:dyDescent="0.25">
      <c r="A442" s="105"/>
      <c r="B442" s="105"/>
      <c r="C442" s="105"/>
      <c r="D442" s="105"/>
      <c r="F442" s="81" t="str">
        <f>IF(A442-'EXIST IP'!A442=0,"",A442-'EXIST IP'!A442)</f>
        <v/>
      </c>
      <c r="G442" s="81" t="str">
        <f>IF(B442-'EXIST IP'!B442=0,"",B442-'EXIST IP'!B442)</f>
        <v/>
      </c>
      <c r="H442" s="81" t="str">
        <f>IF(C442-'EXIST IP'!C442=0,"",C442-'EXIST IP'!C442)</f>
        <v/>
      </c>
      <c r="I442" s="81" t="str">
        <f>IF(D442-'EXIST IP'!D442=0,"",D442-'EXIST IP'!D442)</f>
        <v/>
      </c>
    </row>
    <row r="443" spans="1:9" x14ac:dyDescent="0.25">
      <c r="A443" s="105"/>
      <c r="B443" s="105"/>
      <c r="C443" s="105"/>
      <c r="D443" s="105"/>
      <c r="F443" s="81" t="str">
        <f>IF(A443-'EXIST IP'!A443=0,"",A443-'EXIST IP'!A443)</f>
        <v/>
      </c>
      <c r="G443" s="81" t="str">
        <f>IF(B443-'EXIST IP'!B443=0,"",B443-'EXIST IP'!B443)</f>
        <v/>
      </c>
      <c r="H443" s="81" t="str">
        <f>IF(C443-'EXIST IP'!C443=0,"",C443-'EXIST IP'!C443)</f>
        <v/>
      </c>
      <c r="I443" s="81" t="str">
        <f>IF(D443-'EXIST IP'!D443=0,"",D443-'EXIST IP'!D443)</f>
        <v/>
      </c>
    </row>
    <row r="444" spans="1:9" x14ac:dyDescent="0.25">
      <c r="A444" s="105"/>
      <c r="B444" s="105"/>
      <c r="C444" s="105"/>
      <c r="D444" s="105"/>
      <c r="F444" s="81" t="str">
        <f>IF(A444-'EXIST IP'!A444=0,"",A444-'EXIST IP'!A444)</f>
        <v/>
      </c>
      <c r="G444" s="81" t="str">
        <f>IF(B444-'EXIST IP'!B444=0,"",B444-'EXIST IP'!B444)</f>
        <v/>
      </c>
      <c r="H444" s="81" t="str">
        <f>IF(C444-'EXIST IP'!C444=0,"",C444-'EXIST IP'!C444)</f>
        <v/>
      </c>
      <c r="I444" s="81" t="str">
        <f>IF(D444-'EXIST IP'!D444=0,"",D444-'EXIST IP'!D444)</f>
        <v/>
      </c>
    </row>
    <row r="445" spans="1:9" x14ac:dyDescent="0.25">
      <c r="A445" s="105"/>
      <c r="B445" s="105"/>
      <c r="C445" s="105"/>
      <c r="D445" s="105"/>
      <c r="F445" s="81" t="str">
        <f>IF(A445-'EXIST IP'!A445=0,"",A445-'EXIST IP'!A445)</f>
        <v/>
      </c>
      <c r="G445" s="81" t="str">
        <f>IF(B445-'EXIST IP'!B445=0,"",B445-'EXIST IP'!B445)</f>
        <v/>
      </c>
      <c r="H445" s="81" t="str">
        <f>IF(C445-'EXIST IP'!C445=0,"",C445-'EXIST IP'!C445)</f>
        <v/>
      </c>
      <c r="I445" s="81" t="str">
        <f>IF(D445-'EXIST IP'!D445=0,"",D445-'EXIST IP'!D445)</f>
        <v/>
      </c>
    </row>
    <row r="446" spans="1:9" x14ac:dyDescent="0.25">
      <c r="A446" s="105"/>
      <c r="B446" s="105"/>
      <c r="C446" s="105"/>
      <c r="D446" s="105"/>
      <c r="F446" s="81" t="str">
        <f>IF(A446-'EXIST IP'!A446=0,"",A446-'EXIST IP'!A446)</f>
        <v/>
      </c>
      <c r="G446" s="81" t="str">
        <f>IF(B446-'EXIST IP'!B446=0,"",B446-'EXIST IP'!B446)</f>
        <v/>
      </c>
      <c r="H446" s="81" t="str">
        <f>IF(C446-'EXIST IP'!C446=0,"",C446-'EXIST IP'!C446)</f>
        <v/>
      </c>
      <c r="I446" s="81" t="str">
        <f>IF(D446-'EXIST IP'!D446=0,"",D446-'EXIST IP'!D446)</f>
        <v/>
      </c>
    </row>
    <row r="447" spans="1:9" x14ac:dyDescent="0.25">
      <c r="A447" s="105"/>
      <c r="B447" s="105"/>
      <c r="C447" s="105"/>
      <c r="D447" s="105"/>
      <c r="F447" s="81" t="str">
        <f>IF(A447-'EXIST IP'!A447=0,"",A447-'EXIST IP'!A447)</f>
        <v/>
      </c>
      <c r="G447" s="81" t="str">
        <f>IF(B447-'EXIST IP'!B447=0,"",B447-'EXIST IP'!B447)</f>
        <v/>
      </c>
      <c r="H447" s="81" t="str">
        <f>IF(C447-'EXIST IP'!C447=0,"",C447-'EXIST IP'!C447)</f>
        <v/>
      </c>
      <c r="I447" s="81" t="str">
        <f>IF(D447-'EXIST IP'!D447=0,"",D447-'EXIST IP'!D447)</f>
        <v/>
      </c>
    </row>
    <row r="448" spans="1:9" x14ac:dyDescent="0.25">
      <c r="A448" s="105"/>
      <c r="B448" s="105"/>
      <c r="C448" s="105"/>
      <c r="D448" s="105"/>
      <c r="F448" s="81" t="str">
        <f>IF(A448-'EXIST IP'!A448=0,"",A448-'EXIST IP'!A448)</f>
        <v/>
      </c>
      <c r="G448" s="81" t="str">
        <f>IF(B448-'EXIST IP'!B448=0,"",B448-'EXIST IP'!B448)</f>
        <v/>
      </c>
      <c r="H448" s="81" t="str">
        <f>IF(C448-'EXIST IP'!C448=0,"",C448-'EXIST IP'!C448)</f>
        <v/>
      </c>
      <c r="I448" s="81" t="str">
        <f>IF(D448-'EXIST IP'!D448=0,"",D448-'EXIST IP'!D448)</f>
        <v/>
      </c>
    </row>
    <row r="449" spans="1:9" x14ac:dyDescent="0.25">
      <c r="A449" s="105"/>
      <c r="B449" s="105"/>
      <c r="C449" s="105"/>
      <c r="D449" s="105"/>
      <c r="F449" s="81" t="str">
        <f>IF(A449-'EXIST IP'!A449=0,"",A449-'EXIST IP'!A449)</f>
        <v/>
      </c>
      <c r="G449" s="81" t="str">
        <f>IF(B449-'EXIST IP'!B449=0,"",B449-'EXIST IP'!B449)</f>
        <v/>
      </c>
      <c r="H449" s="81" t="str">
        <f>IF(C449-'EXIST IP'!C449=0,"",C449-'EXIST IP'!C449)</f>
        <v/>
      </c>
      <c r="I449" s="81" t="str">
        <f>IF(D449-'EXIST IP'!D449=0,"",D449-'EXIST IP'!D449)</f>
        <v/>
      </c>
    </row>
    <row r="450" spans="1:9" x14ac:dyDescent="0.25">
      <c r="A450" s="105"/>
      <c r="B450" s="105"/>
      <c r="C450" s="105"/>
      <c r="D450" s="105"/>
      <c r="F450" s="81" t="str">
        <f>IF(A450-'EXIST IP'!A450=0,"",A450-'EXIST IP'!A450)</f>
        <v/>
      </c>
      <c r="G450" s="81" t="str">
        <f>IF(B450-'EXIST IP'!B450=0,"",B450-'EXIST IP'!B450)</f>
        <v/>
      </c>
      <c r="H450" s="81" t="str">
        <f>IF(C450-'EXIST IP'!C450=0,"",C450-'EXIST IP'!C450)</f>
        <v/>
      </c>
      <c r="I450" s="81" t="str">
        <f>IF(D450-'EXIST IP'!D450=0,"",D450-'EXIST IP'!D450)</f>
        <v/>
      </c>
    </row>
    <row r="451" spans="1:9" x14ac:dyDescent="0.25">
      <c r="A451" s="105"/>
      <c r="B451" s="105"/>
      <c r="C451" s="105"/>
      <c r="D451" s="105"/>
      <c r="F451" s="81" t="str">
        <f>IF(A451-'EXIST IP'!A451=0,"",A451-'EXIST IP'!A451)</f>
        <v/>
      </c>
      <c r="G451" s="81" t="str">
        <f>IF(B451-'EXIST IP'!B451=0,"",B451-'EXIST IP'!B451)</f>
        <v/>
      </c>
      <c r="H451" s="81" t="str">
        <f>IF(C451-'EXIST IP'!C451=0,"",C451-'EXIST IP'!C451)</f>
        <v/>
      </c>
      <c r="I451" s="81" t="str">
        <f>IF(D451-'EXIST IP'!D451=0,"",D451-'EXIST IP'!D451)</f>
        <v/>
      </c>
    </row>
    <row r="452" spans="1:9" x14ac:dyDescent="0.25">
      <c r="A452" s="105"/>
      <c r="B452" s="105"/>
      <c r="C452" s="105"/>
      <c r="D452" s="105"/>
      <c r="F452" s="81" t="str">
        <f>IF(A452-'EXIST IP'!A452=0,"",A452-'EXIST IP'!A452)</f>
        <v/>
      </c>
      <c r="G452" s="81" t="str">
        <f>IF(B452-'EXIST IP'!B452=0,"",B452-'EXIST IP'!B452)</f>
        <v/>
      </c>
      <c r="H452" s="81" t="str">
        <f>IF(C452-'EXIST IP'!C452=0,"",C452-'EXIST IP'!C452)</f>
        <v/>
      </c>
      <c r="I452" s="81" t="str">
        <f>IF(D452-'EXIST IP'!D452=0,"",D452-'EXIST IP'!D452)</f>
        <v/>
      </c>
    </row>
    <row r="453" spans="1:9" x14ac:dyDescent="0.25">
      <c r="A453" s="105"/>
      <c r="B453" s="105"/>
      <c r="C453" s="105"/>
      <c r="D453" s="105"/>
      <c r="F453" s="81" t="str">
        <f>IF(A453-'EXIST IP'!A453=0,"",A453-'EXIST IP'!A453)</f>
        <v/>
      </c>
      <c r="G453" s="81" t="str">
        <f>IF(B453-'EXIST IP'!B453=0,"",B453-'EXIST IP'!B453)</f>
        <v/>
      </c>
      <c r="H453" s="81" t="str">
        <f>IF(C453-'EXIST IP'!C453=0,"",C453-'EXIST IP'!C453)</f>
        <v/>
      </c>
      <c r="I453" s="81" t="str">
        <f>IF(D453-'EXIST IP'!D453=0,"",D453-'EXIST IP'!D453)</f>
        <v/>
      </c>
    </row>
    <row r="454" spans="1:9" x14ac:dyDescent="0.25">
      <c r="A454" s="105"/>
      <c r="B454" s="105"/>
      <c r="C454" s="105"/>
      <c r="D454" s="105"/>
      <c r="F454" s="81" t="str">
        <f>IF(A454-'EXIST IP'!A454=0,"",A454-'EXIST IP'!A454)</f>
        <v/>
      </c>
      <c r="G454" s="81" t="str">
        <f>IF(B454-'EXIST IP'!B454=0,"",B454-'EXIST IP'!B454)</f>
        <v/>
      </c>
      <c r="H454" s="81" t="str">
        <f>IF(C454-'EXIST IP'!C454=0,"",C454-'EXIST IP'!C454)</f>
        <v/>
      </c>
      <c r="I454" s="81" t="str">
        <f>IF(D454-'EXIST IP'!D454=0,"",D454-'EXIST IP'!D454)</f>
        <v/>
      </c>
    </row>
    <row r="455" spans="1:9" x14ac:dyDescent="0.25">
      <c r="A455" s="105"/>
      <c r="B455" s="105"/>
      <c r="C455" s="105"/>
      <c r="D455" s="105"/>
      <c r="F455" s="81" t="str">
        <f>IF(A455-'EXIST IP'!A455=0,"",A455-'EXIST IP'!A455)</f>
        <v/>
      </c>
      <c r="G455" s="81" t="str">
        <f>IF(B455-'EXIST IP'!B455=0,"",B455-'EXIST IP'!B455)</f>
        <v/>
      </c>
      <c r="H455" s="81" t="str">
        <f>IF(C455-'EXIST IP'!C455=0,"",C455-'EXIST IP'!C455)</f>
        <v/>
      </c>
      <c r="I455" s="81" t="str">
        <f>IF(D455-'EXIST IP'!D455=0,"",D455-'EXIST IP'!D455)</f>
        <v/>
      </c>
    </row>
    <row r="456" spans="1:9" x14ac:dyDescent="0.25">
      <c r="A456" s="105"/>
      <c r="B456" s="105"/>
      <c r="C456" s="105"/>
      <c r="D456" s="105"/>
      <c r="F456" s="81" t="str">
        <f>IF(A456-'EXIST IP'!A456=0,"",A456-'EXIST IP'!A456)</f>
        <v/>
      </c>
      <c r="G456" s="81" t="str">
        <f>IF(B456-'EXIST IP'!B456=0,"",B456-'EXIST IP'!B456)</f>
        <v/>
      </c>
      <c r="H456" s="81" t="str">
        <f>IF(C456-'EXIST IP'!C456=0,"",C456-'EXIST IP'!C456)</f>
        <v/>
      </c>
      <c r="I456" s="81" t="str">
        <f>IF(D456-'EXIST IP'!D456=0,"",D456-'EXIST IP'!D456)</f>
        <v/>
      </c>
    </row>
    <row r="457" spans="1:9" x14ac:dyDescent="0.25">
      <c r="A457" s="105"/>
      <c r="B457" s="105"/>
      <c r="C457" s="105"/>
      <c r="D457" s="105"/>
      <c r="F457" s="81" t="str">
        <f>IF(A457-'EXIST IP'!A457=0,"",A457-'EXIST IP'!A457)</f>
        <v/>
      </c>
      <c r="G457" s="81" t="str">
        <f>IF(B457-'EXIST IP'!B457=0,"",B457-'EXIST IP'!B457)</f>
        <v/>
      </c>
      <c r="H457" s="81" t="str">
        <f>IF(C457-'EXIST IP'!C457=0,"",C457-'EXIST IP'!C457)</f>
        <v/>
      </c>
      <c r="I457" s="81" t="str">
        <f>IF(D457-'EXIST IP'!D457=0,"",D457-'EXIST IP'!D457)</f>
        <v/>
      </c>
    </row>
    <row r="458" spans="1:9" x14ac:dyDescent="0.25">
      <c r="A458" s="105"/>
      <c r="B458" s="105"/>
      <c r="C458" s="105"/>
      <c r="D458" s="105"/>
      <c r="F458" s="81" t="str">
        <f>IF(A458-'EXIST IP'!A458=0,"",A458-'EXIST IP'!A458)</f>
        <v/>
      </c>
      <c r="G458" s="81" t="str">
        <f>IF(B458-'EXIST IP'!B458=0,"",B458-'EXIST IP'!B458)</f>
        <v/>
      </c>
      <c r="H458" s="81" t="str">
        <f>IF(C458-'EXIST IP'!C458=0,"",C458-'EXIST IP'!C458)</f>
        <v/>
      </c>
      <c r="I458" s="81" t="str">
        <f>IF(D458-'EXIST IP'!D458=0,"",D458-'EXIST IP'!D458)</f>
        <v/>
      </c>
    </row>
    <row r="459" spans="1:9" x14ac:dyDescent="0.25">
      <c r="A459" s="105"/>
      <c r="B459" s="105"/>
      <c r="C459" s="105"/>
      <c r="D459" s="105"/>
      <c r="F459" s="81" t="str">
        <f>IF(A459-'EXIST IP'!A459=0,"",A459-'EXIST IP'!A459)</f>
        <v/>
      </c>
      <c r="G459" s="81" t="str">
        <f>IF(B459-'EXIST IP'!B459=0,"",B459-'EXIST IP'!B459)</f>
        <v/>
      </c>
      <c r="H459" s="81" t="str">
        <f>IF(C459-'EXIST IP'!C459=0,"",C459-'EXIST IP'!C459)</f>
        <v/>
      </c>
      <c r="I459" s="81" t="str">
        <f>IF(D459-'EXIST IP'!D459=0,"",D459-'EXIST IP'!D459)</f>
        <v/>
      </c>
    </row>
    <row r="460" spans="1:9" x14ac:dyDescent="0.25">
      <c r="A460" s="105"/>
      <c r="B460" s="105"/>
      <c r="C460" s="105"/>
      <c r="D460" s="105"/>
      <c r="F460" s="81" t="str">
        <f>IF(A460-'EXIST IP'!A460=0,"",A460-'EXIST IP'!A460)</f>
        <v/>
      </c>
      <c r="G460" s="81" t="str">
        <f>IF(B460-'EXIST IP'!B460=0,"",B460-'EXIST IP'!B460)</f>
        <v/>
      </c>
      <c r="H460" s="81" t="str">
        <f>IF(C460-'EXIST IP'!C460=0,"",C460-'EXIST IP'!C460)</f>
        <v/>
      </c>
      <c r="I460" s="81" t="str">
        <f>IF(D460-'EXIST IP'!D460=0,"",D460-'EXIST IP'!D460)</f>
        <v/>
      </c>
    </row>
    <row r="461" spans="1:9" x14ac:dyDescent="0.25">
      <c r="A461" s="105"/>
      <c r="B461" s="105"/>
      <c r="C461" s="105"/>
      <c r="D461" s="105"/>
      <c r="F461" s="81" t="str">
        <f>IF(A461-'EXIST IP'!A461=0,"",A461-'EXIST IP'!A461)</f>
        <v/>
      </c>
      <c r="G461" s="81" t="str">
        <f>IF(B461-'EXIST IP'!B461=0,"",B461-'EXIST IP'!B461)</f>
        <v/>
      </c>
      <c r="H461" s="81" t="str">
        <f>IF(C461-'EXIST IP'!C461=0,"",C461-'EXIST IP'!C461)</f>
        <v/>
      </c>
      <c r="I461" s="81" t="str">
        <f>IF(D461-'EXIST IP'!D461=0,"",D461-'EXIST IP'!D461)</f>
        <v/>
      </c>
    </row>
    <row r="462" spans="1:9" x14ac:dyDescent="0.25">
      <c r="A462" s="105"/>
      <c r="B462" s="105"/>
      <c r="C462" s="105"/>
      <c r="D462" s="105"/>
      <c r="F462" s="81" t="str">
        <f>IF(A462-'EXIST IP'!A462=0,"",A462-'EXIST IP'!A462)</f>
        <v/>
      </c>
      <c r="G462" s="81" t="str">
        <f>IF(B462-'EXIST IP'!B462=0,"",B462-'EXIST IP'!B462)</f>
        <v/>
      </c>
      <c r="H462" s="81" t="str">
        <f>IF(C462-'EXIST IP'!C462=0,"",C462-'EXIST IP'!C462)</f>
        <v/>
      </c>
      <c r="I462" s="81" t="str">
        <f>IF(D462-'EXIST IP'!D462=0,"",D462-'EXIST IP'!D462)</f>
        <v/>
      </c>
    </row>
    <row r="463" spans="1:9" x14ac:dyDescent="0.25">
      <c r="A463" s="105"/>
      <c r="B463" s="105"/>
      <c r="C463" s="105"/>
      <c r="D463" s="105"/>
      <c r="F463" s="81" t="str">
        <f>IF(A463-'EXIST IP'!A463=0,"",A463-'EXIST IP'!A463)</f>
        <v/>
      </c>
      <c r="G463" s="81" t="str">
        <f>IF(B463-'EXIST IP'!B463=0,"",B463-'EXIST IP'!B463)</f>
        <v/>
      </c>
      <c r="H463" s="81" t="str">
        <f>IF(C463-'EXIST IP'!C463=0,"",C463-'EXIST IP'!C463)</f>
        <v/>
      </c>
      <c r="I463" s="81" t="str">
        <f>IF(D463-'EXIST IP'!D463=0,"",D463-'EXIST IP'!D463)</f>
        <v/>
      </c>
    </row>
    <row r="464" spans="1:9" x14ac:dyDescent="0.25">
      <c r="A464" s="105"/>
      <c r="B464" s="105"/>
      <c r="C464" s="105"/>
      <c r="D464" s="105"/>
      <c r="F464" s="81" t="str">
        <f>IF(A464-'EXIST IP'!A464=0,"",A464-'EXIST IP'!A464)</f>
        <v/>
      </c>
      <c r="G464" s="81" t="str">
        <f>IF(B464-'EXIST IP'!B464=0,"",B464-'EXIST IP'!B464)</f>
        <v/>
      </c>
      <c r="H464" s="81" t="str">
        <f>IF(C464-'EXIST IP'!C464=0,"",C464-'EXIST IP'!C464)</f>
        <v/>
      </c>
      <c r="I464" s="81" t="str">
        <f>IF(D464-'EXIST IP'!D464=0,"",D464-'EXIST IP'!D464)</f>
        <v/>
      </c>
    </row>
    <row r="465" spans="1:9" x14ac:dyDescent="0.25">
      <c r="A465" s="105"/>
      <c r="B465" s="105"/>
      <c r="C465" s="105"/>
      <c r="D465" s="105"/>
      <c r="F465" s="81" t="str">
        <f>IF(A465-'EXIST IP'!A465=0,"",A465-'EXIST IP'!A465)</f>
        <v/>
      </c>
      <c r="G465" s="81" t="str">
        <f>IF(B465-'EXIST IP'!B465=0,"",B465-'EXIST IP'!B465)</f>
        <v/>
      </c>
      <c r="H465" s="81" t="str">
        <f>IF(C465-'EXIST IP'!C465=0,"",C465-'EXIST IP'!C465)</f>
        <v/>
      </c>
      <c r="I465" s="81" t="str">
        <f>IF(D465-'EXIST IP'!D465=0,"",D465-'EXIST IP'!D465)</f>
        <v/>
      </c>
    </row>
    <row r="466" spans="1:9" x14ac:dyDescent="0.25">
      <c r="A466" s="105"/>
      <c r="B466" s="105"/>
      <c r="C466" s="105"/>
      <c r="D466" s="105"/>
      <c r="F466" s="81" t="str">
        <f>IF(A466-'EXIST IP'!A466=0,"",A466-'EXIST IP'!A466)</f>
        <v/>
      </c>
      <c r="G466" s="81" t="str">
        <f>IF(B466-'EXIST IP'!B466=0,"",B466-'EXIST IP'!B466)</f>
        <v/>
      </c>
      <c r="H466" s="81" t="str">
        <f>IF(C466-'EXIST IP'!C466=0,"",C466-'EXIST IP'!C466)</f>
        <v/>
      </c>
      <c r="I466" s="81" t="str">
        <f>IF(D466-'EXIST IP'!D466=0,"",D466-'EXIST IP'!D466)</f>
        <v/>
      </c>
    </row>
    <row r="467" spans="1:9" x14ac:dyDescent="0.25">
      <c r="A467" s="105"/>
      <c r="B467" s="105"/>
      <c r="C467" s="105"/>
      <c r="D467" s="105"/>
      <c r="F467" s="81" t="str">
        <f>IF(A467-'EXIST IP'!A467=0,"",A467-'EXIST IP'!A467)</f>
        <v/>
      </c>
      <c r="G467" s="81" t="str">
        <f>IF(B467-'EXIST IP'!B467=0,"",B467-'EXIST IP'!B467)</f>
        <v/>
      </c>
      <c r="H467" s="81" t="str">
        <f>IF(C467-'EXIST IP'!C467=0,"",C467-'EXIST IP'!C467)</f>
        <v/>
      </c>
      <c r="I467" s="81" t="str">
        <f>IF(D467-'EXIST IP'!D467=0,"",D467-'EXIST IP'!D467)</f>
        <v/>
      </c>
    </row>
    <row r="468" spans="1:9" x14ac:dyDescent="0.25">
      <c r="A468" s="105"/>
      <c r="B468" s="105"/>
      <c r="C468" s="105"/>
      <c r="D468" s="105"/>
      <c r="F468" s="81" t="str">
        <f>IF(A468-'EXIST IP'!A468=0,"",A468-'EXIST IP'!A468)</f>
        <v/>
      </c>
      <c r="G468" s="81" t="str">
        <f>IF(B468-'EXIST IP'!B468=0,"",B468-'EXIST IP'!B468)</f>
        <v/>
      </c>
      <c r="H468" s="81" t="str">
        <f>IF(C468-'EXIST IP'!C468=0,"",C468-'EXIST IP'!C468)</f>
        <v/>
      </c>
      <c r="I468" s="81" t="str">
        <f>IF(D468-'EXIST IP'!D468=0,"",D468-'EXIST IP'!D468)</f>
        <v/>
      </c>
    </row>
    <row r="469" spans="1:9" x14ac:dyDescent="0.25">
      <c r="A469" s="105"/>
      <c r="B469" s="105"/>
      <c r="C469" s="105"/>
      <c r="D469" s="105"/>
      <c r="F469" s="81" t="str">
        <f>IF(A469-'EXIST IP'!A469=0,"",A469-'EXIST IP'!A469)</f>
        <v/>
      </c>
      <c r="G469" s="81" t="str">
        <f>IF(B469-'EXIST IP'!B469=0,"",B469-'EXIST IP'!B469)</f>
        <v/>
      </c>
      <c r="H469" s="81" t="str">
        <f>IF(C469-'EXIST IP'!C469=0,"",C469-'EXIST IP'!C469)</f>
        <v/>
      </c>
      <c r="I469" s="81" t="str">
        <f>IF(D469-'EXIST IP'!D469=0,"",D469-'EXIST IP'!D469)</f>
        <v/>
      </c>
    </row>
    <row r="470" spans="1:9" x14ac:dyDescent="0.25">
      <c r="A470" s="105"/>
      <c r="B470" s="105"/>
      <c r="C470" s="105"/>
      <c r="D470" s="105"/>
      <c r="F470" s="81" t="str">
        <f>IF(A470-'EXIST IP'!A470=0,"",A470-'EXIST IP'!A470)</f>
        <v/>
      </c>
      <c r="G470" s="81" t="str">
        <f>IF(B470-'EXIST IP'!B470=0,"",B470-'EXIST IP'!B470)</f>
        <v/>
      </c>
      <c r="H470" s="81" t="str">
        <f>IF(C470-'EXIST IP'!C470=0,"",C470-'EXIST IP'!C470)</f>
        <v/>
      </c>
      <c r="I470" s="81" t="str">
        <f>IF(D470-'EXIST IP'!D470=0,"",D470-'EXIST IP'!D470)</f>
        <v/>
      </c>
    </row>
    <row r="471" spans="1:9" x14ac:dyDescent="0.25">
      <c r="A471" s="105"/>
      <c r="B471" s="105"/>
      <c r="C471" s="105"/>
      <c r="D471" s="105"/>
      <c r="F471" s="81" t="str">
        <f>IF(A471-'EXIST IP'!A471=0,"",A471-'EXIST IP'!A471)</f>
        <v/>
      </c>
      <c r="G471" s="81" t="str">
        <f>IF(B471-'EXIST IP'!B471=0,"",B471-'EXIST IP'!B471)</f>
        <v/>
      </c>
      <c r="H471" s="81" t="str">
        <f>IF(C471-'EXIST IP'!C471=0,"",C471-'EXIST IP'!C471)</f>
        <v/>
      </c>
      <c r="I471" s="81" t="str">
        <f>IF(D471-'EXIST IP'!D471=0,"",D471-'EXIST IP'!D471)</f>
        <v/>
      </c>
    </row>
    <row r="472" spans="1:9" x14ac:dyDescent="0.25">
      <c r="A472" s="105"/>
      <c r="B472" s="105"/>
      <c r="C472" s="105"/>
      <c r="D472" s="105"/>
      <c r="F472" s="81" t="str">
        <f>IF(A472-'EXIST IP'!A472=0,"",A472-'EXIST IP'!A472)</f>
        <v/>
      </c>
      <c r="G472" s="81" t="str">
        <f>IF(B472-'EXIST IP'!B472=0,"",B472-'EXIST IP'!B472)</f>
        <v/>
      </c>
      <c r="H472" s="81" t="str">
        <f>IF(C472-'EXIST IP'!C472=0,"",C472-'EXIST IP'!C472)</f>
        <v/>
      </c>
      <c r="I472" s="81" t="str">
        <f>IF(D472-'EXIST IP'!D472=0,"",D472-'EXIST IP'!D472)</f>
        <v/>
      </c>
    </row>
    <row r="473" spans="1:9" x14ac:dyDescent="0.25">
      <c r="A473" s="105"/>
      <c r="B473" s="105"/>
      <c r="C473" s="105"/>
      <c r="D473" s="105"/>
      <c r="F473" s="81" t="str">
        <f>IF(A473-'EXIST IP'!A473=0,"",A473-'EXIST IP'!A473)</f>
        <v/>
      </c>
      <c r="G473" s="81" t="str">
        <f>IF(B473-'EXIST IP'!B473=0,"",B473-'EXIST IP'!B473)</f>
        <v/>
      </c>
      <c r="H473" s="81" t="str">
        <f>IF(C473-'EXIST IP'!C473=0,"",C473-'EXIST IP'!C473)</f>
        <v/>
      </c>
      <c r="I473" s="81" t="str">
        <f>IF(D473-'EXIST IP'!D473=0,"",D473-'EXIST IP'!D473)</f>
        <v/>
      </c>
    </row>
    <row r="474" spans="1:9" x14ac:dyDescent="0.25">
      <c r="A474" s="105"/>
      <c r="B474" s="105"/>
      <c r="C474" s="105"/>
      <c r="D474" s="105"/>
      <c r="F474" s="81" t="str">
        <f>IF(A474-'EXIST IP'!A474=0,"",A474-'EXIST IP'!A474)</f>
        <v/>
      </c>
      <c r="G474" s="81" t="str">
        <f>IF(B474-'EXIST IP'!B474=0,"",B474-'EXIST IP'!B474)</f>
        <v/>
      </c>
      <c r="H474" s="81" t="str">
        <f>IF(C474-'EXIST IP'!C474=0,"",C474-'EXIST IP'!C474)</f>
        <v/>
      </c>
      <c r="I474" s="81" t="str">
        <f>IF(D474-'EXIST IP'!D474=0,"",D474-'EXIST IP'!D474)</f>
        <v/>
      </c>
    </row>
    <row r="475" spans="1:9" x14ac:dyDescent="0.25">
      <c r="A475" s="105"/>
      <c r="B475" s="105"/>
      <c r="C475" s="105"/>
      <c r="D475" s="105"/>
      <c r="F475" s="81" t="str">
        <f>IF(A475-'EXIST IP'!A475=0,"",A475-'EXIST IP'!A475)</f>
        <v/>
      </c>
      <c r="G475" s="81" t="str">
        <f>IF(B475-'EXIST IP'!B475=0,"",B475-'EXIST IP'!B475)</f>
        <v/>
      </c>
      <c r="H475" s="81" t="str">
        <f>IF(C475-'EXIST IP'!C475=0,"",C475-'EXIST IP'!C475)</f>
        <v/>
      </c>
      <c r="I475" s="81" t="str">
        <f>IF(D475-'EXIST IP'!D475=0,"",D475-'EXIST IP'!D475)</f>
        <v/>
      </c>
    </row>
    <row r="476" spans="1:9" x14ac:dyDescent="0.25">
      <c r="A476" s="105"/>
      <c r="B476" s="105"/>
      <c r="C476" s="105"/>
      <c r="D476" s="105"/>
      <c r="F476" s="81" t="str">
        <f>IF(A476-'EXIST IP'!A476=0,"",A476-'EXIST IP'!A476)</f>
        <v/>
      </c>
      <c r="G476" s="81" t="str">
        <f>IF(B476-'EXIST IP'!B476=0,"",B476-'EXIST IP'!B476)</f>
        <v/>
      </c>
      <c r="H476" s="81" t="str">
        <f>IF(C476-'EXIST IP'!C476=0,"",C476-'EXIST IP'!C476)</f>
        <v/>
      </c>
      <c r="I476" s="81" t="str">
        <f>IF(D476-'EXIST IP'!D476=0,"",D476-'EXIST IP'!D476)</f>
        <v/>
      </c>
    </row>
    <row r="477" spans="1:9" x14ac:dyDescent="0.25">
      <c r="A477" s="105"/>
      <c r="B477" s="105"/>
      <c r="C477" s="105"/>
      <c r="D477" s="105"/>
      <c r="F477" s="81" t="str">
        <f>IF(A477-'EXIST IP'!A477=0,"",A477-'EXIST IP'!A477)</f>
        <v/>
      </c>
      <c r="G477" s="81" t="str">
        <f>IF(B477-'EXIST IP'!B477=0,"",B477-'EXIST IP'!B477)</f>
        <v/>
      </c>
      <c r="H477" s="81" t="str">
        <f>IF(C477-'EXIST IP'!C477=0,"",C477-'EXIST IP'!C477)</f>
        <v/>
      </c>
      <c r="I477" s="81" t="str">
        <f>IF(D477-'EXIST IP'!D477=0,"",D477-'EXIST IP'!D477)</f>
        <v/>
      </c>
    </row>
    <row r="478" spans="1:9" x14ac:dyDescent="0.25">
      <c r="A478" s="105"/>
      <c r="B478" s="105"/>
      <c r="C478" s="105"/>
      <c r="D478" s="105"/>
      <c r="F478" s="81" t="str">
        <f>IF(A478-'EXIST IP'!A478=0,"",A478-'EXIST IP'!A478)</f>
        <v/>
      </c>
      <c r="G478" s="81" t="str">
        <f>IF(B478-'EXIST IP'!B478=0,"",B478-'EXIST IP'!B478)</f>
        <v/>
      </c>
      <c r="H478" s="81" t="str">
        <f>IF(C478-'EXIST IP'!C478=0,"",C478-'EXIST IP'!C478)</f>
        <v/>
      </c>
      <c r="I478" s="81" t="str">
        <f>IF(D478-'EXIST IP'!D478=0,"",D478-'EXIST IP'!D478)</f>
        <v/>
      </c>
    </row>
    <row r="479" spans="1:9" x14ac:dyDescent="0.25">
      <c r="A479" s="105"/>
      <c r="B479" s="105"/>
      <c r="C479" s="105"/>
      <c r="D479" s="105"/>
      <c r="F479" s="81" t="str">
        <f>IF(A479-'EXIST IP'!A479=0,"",A479-'EXIST IP'!A479)</f>
        <v/>
      </c>
      <c r="G479" s="81" t="str">
        <f>IF(B479-'EXIST IP'!B479=0,"",B479-'EXIST IP'!B479)</f>
        <v/>
      </c>
      <c r="H479" s="81" t="str">
        <f>IF(C479-'EXIST IP'!C479=0,"",C479-'EXIST IP'!C479)</f>
        <v/>
      </c>
      <c r="I479" s="81" t="str">
        <f>IF(D479-'EXIST IP'!D479=0,"",D479-'EXIST IP'!D479)</f>
        <v/>
      </c>
    </row>
    <row r="480" spans="1:9" x14ac:dyDescent="0.25">
      <c r="A480" s="105"/>
      <c r="B480" s="105"/>
      <c r="C480" s="105"/>
      <c r="D480" s="105"/>
      <c r="F480" s="81" t="str">
        <f>IF(A480-'EXIST IP'!A480=0,"",A480-'EXIST IP'!A480)</f>
        <v/>
      </c>
      <c r="G480" s="81" t="str">
        <f>IF(B480-'EXIST IP'!B480=0,"",B480-'EXIST IP'!B480)</f>
        <v/>
      </c>
      <c r="H480" s="81" t="str">
        <f>IF(C480-'EXIST IP'!C480=0,"",C480-'EXIST IP'!C480)</f>
        <v/>
      </c>
      <c r="I480" s="81" t="str">
        <f>IF(D480-'EXIST IP'!D480=0,"",D480-'EXIST IP'!D480)</f>
        <v/>
      </c>
    </row>
    <row r="481" spans="1:9" x14ac:dyDescent="0.25">
      <c r="A481" s="105"/>
      <c r="B481" s="105"/>
      <c r="C481" s="105"/>
      <c r="D481" s="105"/>
      <c r="F481" s="81" t="str">
        <f>IF(A481-'EXIST IP'!A481=0,"",A481-'EXIST IP'!A481)</f>
        <v/>
      </c>
      <c r="G481" s="81" t="str">
        <f>IF(B481-'EXIST IP'!B481=0,"",B481-'EXIST IP'!B481)</f>
        <v/>
      </c>
      <c r="H481" s="81" t="str">
        <f>IF(C481-'EXIST IP'!C481=0,"",C481-'EXIST IP'!C481)</f>
        <v/>
      </c>
      <c r="I481" s="81" t="str">
        <f>IF(D481-'EXIST IP'!D481=0,"",D481-'EXIST IP'!D481)</f>
        <v/>
      </c>
    </row>
    <row r="482" spans="1:9" x14ac:dyDescent="0.25">
      <c r="A482" s="105"/>
      <c r="B482" s="105"/>
      <c r="C482" s="105"/>
      <c r="D482" s="105"/>
      <c r="F482" s="81" t="str">
        <f>IF(A482-'EXIST IP'!A482=0,"",A482-'EXIST IP'!A482)</f>
        <v/>
      </c>
      <c r="G482" s="81" t="str">
        <f>IF(B482-'EXIST IP'!B482=0,"",B482-'EXIST IP'!B482)</f>
        <v/>
      </c>
      <c r="H482" s="81" t="str">
        <f>IF(C482-'EXIST IP'!C482=0,"",C482-'EXIST IP'!C482)</f>
        <v/>
      </c>
      <c r="I482" s="81" t="str">
        <f>IF(D482-'EXIST IP'!D482=0,"",D482-'EXIST IP'!D482)</f>
        <v/>
      </c>
    </row>
    <row r="483" spans="1:9" x14ac:dyDescent="0.25">
      <c r="A483" s="105"/>
      <c r="B483" s="105"/>
      <c r="C483" s="105"/>
      <c r="D483" s="105"/>
      <c r="F483" s="81" t="str">
        <f>IF(A483-'EXIST IP'!A483=0,"",A483-'EXIST IP'!A483)</f>
        <v/>
      </c>
      <c r="G483" s="81" t="str">
        <f>IF(B483-'EXIST IP'!B483=0,"",B483-'EXIST IP'!B483)</f>
        <v/>
      </c>
      <c r="H483" s="81" t="str">
        <f>IF(C483-'EXIST IP'!C483=0,"",C483-'EXIST IP'!C483)</f>
        <v/>
      </c>
      <c r="I483" s="81" t="str">
        <f>IF(D483-'EXIST IP'!D483=0,"",D483-'EXIST IP'!D483)</f>
        <v/>
      </c>
    </row>
    <row r="484" spans="1:9" x14ac:dyDescent="0.25">
      <c r="A484" s="105"/>
      <c r="B484" s="105"/>
      <c r="C484" s="105"/>
      <c r="D484" s="105"/>
      <c r="F484" s="81" t="str">
        <f>IF(A484-'EXIST IP'!A484=0,"",A484-'EXIST IP'!A484)</f>
        <v/>
      </c>
      <c r="G484" s="81" t="str">
        <f>IF(B484-'EXIST IP'!B484=0,"",B484-'EXIST IP'!B484)</f>
        <v/>
      </c>
      <c r="H484" s="81" t="str">
        <f>IF(C484-'EXIST IP'!C484=0,"",C484-'EXIST IP'!C484)</f>
        <v/>
      </c>
      <c r="I484" s="81" t="str">
        <f>IF(D484-'EXIST IP'!D484=0,"",D484-'EXIST IP'!D484)</f>
        <v/>
      </c>
    </row>
    <row r="485" spans="1:9" x14ac:dyDescent="0.25">
      <c r="A485" s="105"/>
      <c r="B485" s="105"/>
      <c r="C485" s="105"/>
      <c r="D485" s="105"/>
      <c r="F485" s="81" t="str">
        <f>IF(A485-'EXIST IP'!A485=0,"",A485-'EXIST IP'!A485)</f>
        <v/>
      </c>
      <c r="G485" s="81" t="str">
        <f>IF(B485-'EXIST IP'!B485=0,"",B485-'EXIST IP'!B485)</f>
        <v/>
      </c>
      <c r="H485" s="81" t="str">
        <f>IF(C485-'EXIST IP'!C485=0,"",C485-'EXIST IP'!C485)</f>
        <v/>
      </c>
      <c r="I485" s="81" t="str">
        <f>IF(D485-'EXIST IP'!D485=0,"",D485-'EXIST IP'!D485)</f>
        <v/>
      </c>
    </row>
    <row r="486" spans="1:9" x14ac:dyDescent="0.25">
      <c r="A486" s="105"/>
      <c r="B486" s="105"/>
      <c r="C486" s="105"/>
      <c r="D486" s="105"/>
      <c r="F486" s="81" t="str">
        <f>IF(A486-'EXIST IP'!A486=0,"",A486-'EXIST IP'!A486)</f>
        <v/>
      </c>
      <c r="G486" s="81" t="str">
        <f>IF(B486-'EXIST IP'!B486=0,"",B486-'EXIST IP'!B486)</f>
        <v/>
      </c>
      <c r="H486" s="81" t="str">
        <f>IF(C486-'EXIST IP'!C486=0,"",C486-'EXIST IP'!C486)</f>
        <v/>
      </c>
      <c r="I486" s="81" t="str">
        <f>IF(D486-'EXIST IP'!D486=0,"",D486-'EXIST IP'!D486)</f>
        <v/>
      </c>
    </row>
    <row r="487" spans="1:9" x14ac:dyDescent="0.25">
      <c r="A487" s="105"/>
      <c r="B487" s="105"/>
      <c r="C487" s="105"/>
      <c r="D487" s="105"/>
      <c r="F487" s="81" t="str">
        <f>IF(A487-'EXIST IP'!A487=0,"",A487-'EXIST IP'!A487)</f>
        <v/>
      </c>
      <c r="G487" s="81" t="str">
        <f>IF(B487-'EXIST IP'!B487=0,"",B487-'EXIST IP'!B487)</f>
        <v/>
      </c>
      <c r="H487" s="81" t="str">
        <f>IF(C487-'EXIST IP'!C487=0,"",C487-'EXIST IP'!C487)</f>
        <v/>
      </c>
      <c r="I487" s="81" t="str">
        <f>IF(D487-'EXIST IP'!D487=0,"",D487-'EXIST IP'!D487)</f>
        <v/>
      </c>
    </row>
    <row r="488" spans="1:9" x14ac:dyDescent="0.25">
      <c r="A488" s="105"/>
      <c r="B488" s="105"/>
      <c r="C488" s="105"/>
      <c r="D488" s="105"/>
      <c r="F488" s="81" t="str">
        <f>IF(A488-'EXIST IP'!A488=0,"",A488-'EXIST IP'!A488)</f>
        <v/>
      </c>
      <c r="G488" s="81" t="str">
        <f>IF(B488-'EXIST IP'!B488=0,"",B488-'EXIST IP'!B488)</f>
        <v/>
      </c>
      <c r="H488" s="81" t="str">
        <f>IF(C488-'EXIST IP'!C488=0,"",C488-'EXIST IP'!C488)</f>
        <v/>
      </c>
      <c r="I488" s="81" t="str">
        <f>IF(D488-'EXIST IP'!D488=0,"",D488-'EXIST IP'!D488)</f>
        <v/>
      </c>
    </row>
    <row r="489" spans="1:9" x14ac:dyDescent="0.25">
      <c r="A489" s="105"/>
      <c r="B489" s="105"/>
      <c r="C489" s="105"/>
      <c r="D489" s="105"/>
      <c r="F489" s="81" t="str">
        <f>IF(A489-'EXIST IP'!A489=0,"",A489-'EXIST IP'!A489)</f>
        <v/>
      </c>
      <c r="G489" s="81" t="str">
        <f>IF(B489-'EXIST IP'!B489=0,"",B489-'EXIST IP'!B489)</f>
        <v/>
      </c>
      <c r="H489" s="81" t="str">
        <f>IF(C489-'EXIST IP'!C489=0,"",C489-'EXIST IP'!C489)</f>
        <v/>
      </c>
      <c r="I489" s="81" t="str">
        <f>IF(D489-'EXIST IP'!D489=0,"",D489-'EXIST IP'!D489)</f>
        <v/>
      </c>
    </row>
    <row r="490" spans="1:9" x14ac:dyDescent="0.25">
      <c r="A490" s="105"/>
      <c r="B490" s="105"/>
      <c r="C490" s="105"/>
      <c r="D490" s="105"/>
      <c r="F490" s="81" t="str">
        <f>IF(A490-'EXIST IP'!A490=0,"",A490-'EXIST IP'!A490)</f>
        <v/>
      </c>
      <c r="G490" s="81" t="str">
        <f>IF(B490-'EXIST IP'!B490=0,"",B490-'EXIST IP'!B490)</f>
        <v/>
      </c>
      <c r="H490" s="81" t="str">
        <f>IF(C490-'EXIST IP'!C490=0,"",C490-'EXIST IP'!C490)</f>
        <v/>
      </c>
      <c r="I490" s="81" t="str">
        <f>IF(D490-'EXIST IP'!D490=0,"",D490-'EXIST IP'!D490)</f>
        <v/>
      </c>
    </row>
    <row r="491" spans="1:9" x14ac:dyDescent="0.25">
      <c r="A491" s="105"/>
      <c r="B491" s="105"/>
      <c r="C491" s="105"/>
      <c r="D491" s="105"/>
      <c r="F491" s="81" t="str">
        <f>IF(A491-'EXIST IP'!A491=0,"",A491-'EXIST IP'!A491)</f>
        <v/>
      </c>
      <c r="G491" s="81" t="str">
        <f>IF(B491-'EXIST IP'!B491=0,"",B491-'EXIST IP'!B491)</f>
        <v/>
      </c>
      <c r="H491" s="81" t="str">
        <f>IF(C491-'EXIST IP'!C491=0,"",C491-'EXIST IP'!C491)</f>
        <v/>
      </c>
      <c r="I491" s="81" t="str">
        <f>IF(D491-'EXIST IP'!D491=0,"",D491-'EXIST IP'!D491)</f>
        <v/>
      </c>
    </row>
    <row r="492" spans="1:9" x14ac:dyDescent="0.25">
      <c r="A492" s="105"/>
      <c r="B492" s="105"/>
      <c r="C492" s="105"/>
      <c r="D492" s="105"/>
      <c r="F492" s="81" t="str">
        <f>IF(A492-'EXIST IP'!A492=0,"",A492-'EXIST IP'!A492)</f>
        <v/>
      </c>
      <c r="G492" s="81" t="str">
        <f>IF(B492-'EXIST IP'!B492=0,"",B492-'EXIST IP'!B492)</f>
        <v/>
      </c>
      <c r="H492" s="81" t="str">
        <f>IF(C492-'EXIST IP'!C492=0,"",C492-'EXIST IP'!C492)</f>
        <v/>
      </c>
      <c r="I492" s="81" t="str">
        <f>IF(D492-'EXIST IP'!D492=0,"",D492-'EXIST IP'!D492)</f>
        <v/>
      </c>
    </row>
    <row r="493" spans="1:9" x14ac:dyDescent="0.25">
      <c r="A493" s="105"/>
      <c r="B493" s="105"/>
      <c r="C493" s="105"/>
      <c r="D493" s="105"/>
      <c r="F493" s="81" t="str">
        <f>IF(A493-'EXIST IP'!A493=0,"",A493-'EXIST IP'!A493)</f>
        <v/>
      </c>
      <c r="G493" s="81" t="str">
        <f>IF(B493-'EXIST IP'!B493=0,"",B493-'EXIST IP'!B493)</f>
        <v/>
      </c>
      <c r="H493" s="81" t="str">
        <f>IF(C493-'EXIST IP'!C493=0,"",C493-'EXIST IP'!C493)</f>
        <v/>
      </c>
      <c r="I493" s="81" t="str">
        <f>IF(D493-'EXIST IP'!D493=0,"",D493-'EXIST IP'!D493)</f>
        <v/>
      </c>
    </row>
    <row r="494" spans="1:9" x14ac:dyDescent="0.25">
      <c r="A494" s="105"/>
      <c r="B494" s="105"/>
      <c r="C494" s="105"/>
      <c r="D494" s="105"/>
      <c r="F494" s="81" t="str">
        <f>IF(A494-'EXIST IP'!A494=0,"",A494-'EXIST IP'!A494)</f>
        <v/>
      </c>
      <c r="G494" s="81" t="str">
        <f>IF(B494-'EXIST IP'!B494=0,"",B494-'EXIST IP'!B494)</f>
        <v/>
      </c>
      <c r="H494" s="81" t="str">
        <f>IF(C494-'EXIST IP'!C494=0,"",C494-'EXIST IP'!C494)</f>
        <v/>
      </c>
      <c r="I494" s="81" t="str">
        <f>IF(D494-'EXIST IP'!D494=0,"",D494-'EXIST IP'!D494)</f>
        <v/>
      </c>
    </row>
    <row r="495" spans="1:9" x14ac:dyDescent="0.25">
      <c r="A495" s="105"/>
      <c r="B495" s="105"/>
      <c r="C495" s="105"/>
      <c r="D495" s="105"/>
      <c r="F495" s="81" t="str">
        <f>IF(A495-'EXIST IP'!A495=0,"",A495-'EXIST IP'!A495)</f>
        <v/>
      </c>
      <c r="G495" s="81" t="str">
        <f>IF(B495-'EXIST IP'!B495=0,"",B495-'EXIST IP'!B495)</f>
        <v/>
      </c>
      <c r="H495" s="81" t="str">
        <f>IF(C495-'EXIST IP'!C495=0,"",C495-'EXIST IP'!C495)</f>
        <v/>
      </c>
      <c r="I495" s="81" t="str">
        <f>IF(D495-'EXIST IP'!D495=0,"",D495-'EXIST IP'!D495)</f>
        <v/>
      </c>
    </row>
    <row r="496" spans="1:9" x14ac:dyDescent="0.25">
      <c r="A496" s="105"/>
      <c r="B496" s="105"/>
      <c r="C496" s="105"/>
      <c r="D496" s="105"/>
      <c r="F496" s="81" t="str">
        <f>IF(A496-'EXIST IP'!A496=0,"",A496-'EXIST IP'!A496)</f>
        <v/>
      </c>
      <c r="G496" s="81" t="str">
        <f>IF(B496-'EXIST IP'!B496=0,"",B496-'EXIST IP'!B496)</f>
        <v/>
      </c>
      <c r="H496" s="81" t="str">
        <f>IF(C496-'EXIST IP'!C496=0,"",C496-'EXIST IP'!C496)</f>
        <v/>
      </c>
      <c r="I496" s="81" t="str">
        <f>IF(D496-'EXIST IP'!D496=0,"",D496-'EXIST IP'!D496)</f>
        <v/>
      </c>
    </row>
    <row r="497" spans="1:9" x14ac:dyDescent="0.25">
      <c r="A497" s="105"/>
      <c r="B497" s="105"/>
      <c r="C497" s="105"/>
      <c r="D497" s="105"/>
      <c r="F497" s="81" t="str">
        <f>IF(A497-'EXIST IP'!A497=0,"",A497-'EXIST IP'!A497)</f>
        <v/>
      </c>
      <c r="G497" s="81" t="str">
        <f>IF(B497-'EXIST IP'!B497=0,"",B497-'EXIST IP'!B497)</f>
        <v/>
      </c>
      <c r="H497" s="81" t="str">
        <f>IF(C497-'EXIST IP'!C497=0,"",C497-'EXIST IP'!C497)</f>
        <v/>
      </c>
      <c r="I497" s="81" t="str">
        <f>IF(D497-'EXIST IP'!D497=0,"",D497-'EXIST IP'!D497)</f>
        <v/>
      </c>
    </row>
    <row r="498" spans="1:9" x14ac:dyDescent="0.25">
      <c r="A498" s="105"/>
      <c r="B498" s="105"/>
      <c r="C498" s="105"/>
      <c r="D498" s="105"/>
      <c r="F498" s="81" t="str">
        <f>IF(A498-'EXIST IP'!A498=0,"",A498-'EXIST IP'!A498)</f>
        <v/>
      </c>
      <c r="G498" s="81" t="str">
        <f>IF(B498-'EXIST IP'!B498=0,"",B498-'EXIST IP'!B498)</f>
        <v/>
      </c>
      <c r="H498" s="81" t="str">
        <f>IF(C498-'EXIST IP'!C498=0,"",C498-'EXIST IP'!C498)</f>
        <v/>
      </c>
      <c r="I498" s="81" t="str">
        <f>IF(D498-'EXIST IP'!D498=0,"",D498-'EXIST IP'!D498)</f>
        <v/>
      </c>
    </row>
    <row r="499" spans="1:9" x14ac:dyDescent="0.25">
      <c r="A499" s="105"/>
      <c r="B499" s="105"/>
      <c r="C499" s="105"/>
      <c r="D499" s="105"/>
      <c r="F499" s="81" t="str">
        <f>IF(A499-'EXIST IP'!A499=0,"",A499-'EXIST IP'!A499)</f>
        <v/>
      </c>
      <c r="G499" s="81" t="str">
        <f>IF(B499-'EXIST IP'!B499=0,"",B499-'EXIST IP'!B499)</f>
        <v/>
      </c>
      <c r="H499" s="81" t="str">
        <f>IF(C499-'EXIST IP'!C499=0,"",C499-'EXIST IP'!C499)</f>
        <v/>
      </c>
      <c r="I499" s="81" t="str">
        <f>IF(D499-'EXIST IP'!D499=0,"",D499-'EXIST IP'!D499)</f>
        <v/>
      </c>
    </row>
    <row r="500" spans="1:9" x14ac:dyDescent="0.25">
      <c r="A500" s="105"/>
      <c r="B500" s="105"/>
      <c r="C500" s="105"/>
      <c r="D500" s="105"/>
      <c r="F500" s="81" t="str">
        <f>IF(A500-'EXIST IP'!A500=0,"",A500-'EXIST IP'!A500)</f>
        <v/>
      </c>
      <c r="G500" s="81" t="str">
        <f>IF(B500-'EXIST IP'!B500=0,"",B500-'EXIST IP'!B500)</f>
        <v/>
      </c>
      <c r="H500" s="81" t="str">
        <f>IF(C500-'EXIST IP'!C500=0,"",C500-'EXIST IP'!C500)</f>
        <v/>
      </c>
      <c r="I500" s="81" t="str">
        <f>IF(D500-'EXIST IP'!D500=0,"",D500-'EXIST IP'!D500)</f>
        <v/>
      </c>
    </row>
    <row r="501" spans="1:9" x14ac:dyDescent="0.25">
      <c r="A501" s="105"/>
      <c r="B501" s="105"/>
      <c r="C501" s="105"/>
      <c r="D501" s="105"/>
      <c r="F501" s="81" t="str">
        <f>IF(A501-'EXIST IP'!A501=0,"",A501-'EXIST IP'!A501)</f>
        <v/>
      </c>
      <c r="G501" s="81" t="str">
        <f>IF(B501-'EXIST IP'!B501=0,"",B501-'EXIST IP'!B501)</f>
        <v/>
      </c>
      <c r="H501" s="81" t="str">
        <f>IF(C501-'EXIST IP'!C501=0,"",C501-'EXIST IP'!C501)</f>
        <v/>
      </c>
      <c r="I501" s="81" t="str">
        <f>IF(D501-'EXIST IP'!D501=0,"",D501-'EXIST IP'!D501)</f>
        <v/>
      </c>
    </row>
  </sheetData>
  <sheetProtection algorithmName="SHA-512" hashValue="8CjVUDZCpZVv61MJAPCwsEzOnBDNcsbDhWrlFOOWRkAljma5VOvlbZ3Ixb6MENpOvP1Ikr0fDUSkYYWTpTHCCA==" saltValue="ldm69nwDB0Nrl0yxaEWGCQ==" spinCount="100000" sheet="1" objects="1" scenarios="1"/>
  <conditionalFormatting sqref="F2:F501">
    <cfRule type="expression" dxfId="34" priority="9">
      <formula>$F2&lt;&gt;""</formula>
    </cfRule>
  </conditionalFormatting>
  <conditionalFormatting sqref="K2:N2">
    <cfRule type="expression" dxfId="33" priority="8" stopIfTrue="1">
      <formula>K$2="All Match"</formula>
    </cfRule>
    <cfRule type="expression" dxfId="32" priority="10">
      <formula>K$2&lt;&gt;"All Match"</formula>
    </cfRule>
  </conditionalFormatting>
  <conditionalFormatting sqref="G2:G501">
    <cfRule type="expression" dxfId="31" priority="7">
      <formula>$G2&lt;&gt;""</formula>
    </cfRule>
  </conditionalFormatting>
  <conditionalFormatting sqref="H2:H501">
    <cfRule type="expression" dxfId="30" priority="6">
      <formula>$H2&lt;&gt;""</formula>
    </cfRule>
  </conditionalFormatting>
  <conditionalFormatting sqref="I2:I501">
    <cfRule type="expression" dxfId="29" priority="5">
      <formula>$I2&lt;&gt;""</formula>
    </cfRule>
  </conditionalFormatting>
  <conditionalFormatting sqref="A2:D501">
    <cfRule type="expression" dxfId="28" priority="2">
      <formula>$I2&gt;$J2</formula>
    </cfRule>
  </conditionalFormatting>
  <conditionalFormatting sqref="B2">
    <cfRule type="expression" priority="1">
      <formula>$B2&lt;&gt;$B2</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A05EA-9884-4C4C-B13D-4DD7B6C5E028}">
  <sheetPr codeName="Sheet8">
    <tabColor theme="7" tint="0.39997558519241921"/>
  </sheetPr>
  <dimension ref="A1:P1000"/>
  <sheetViews>
    <sheetView workbookViewId="0"/>
  </sheetViews>
  <sheetFormatPr defaultRowHeight="15" x14ac:dyDescent="0.25"/>
  <cols>
    <col min="1" max="1" width="14.28515625" style="74" customWidth="1"/>
    <col min="2" max="2" width="17.5703125" style="74" customWidth="1"/>
    <col min="3" max="3" width="14.7109375" style="74" customWidth="1"/>
    <col min="4" max="4" width="17.7109375" style="74" customWidth="1"/>
    <col min="5" max="5" width="9.140625" style="56"/>
    <col min="6" max="6" width="16.5703125" style="56" bestFit="1" customWidth="1"/>
    <col min="7" max="7" width="16.42578125" style="56" bestFit="1" customWidth="1"/>
    <col min="8" max="8" width="13" style="56" customWidth="1"/>
    <col min="9" max="9" width="11.140625" style="56" bestFit="1" customWidth="1"/>
    <col min="10" max="10" width="4.7109375" style="56" customWidth="1"/>
    <col min="11" max="11" width="14" style="56" customWidth="1"/>
    <col min="12" max="12" width="16.42578125" style="56" bestFit="1" customWidth="1"/>
    <col min="13" max="13" width="12.5703125" style="56" bestFit="1" customWidth="1"/>
    <col min="14" max="14" width="15.7109375" style="56" customWidth="1"/>
    <col min="15" max="15" width="27.85546875" style="56" customWidth="1"/>
    <col min="16" max="16" width="11.7109375" style="56" customWidth="1"/>
    <col min="17" max="16384" width="9.140625" style="56"/>
  </cols>
  <sheetData>
    <row r="1" spans="1:16" s="67" customFormat="1" ht="78" customHeight="1" x14ac:dyDescent="0.25">
      <c r="A1" s="108"/>
      <c r="B1" s="108"/>
      <c r="C1" s="108"/>
      <c r="D1" s="108"/>
      <c r="F1" s="92" t="s">
        <v>1845</v>
      </c>
      <c r="G1" s="92" t="s">
        <v>1846</v>
      </c>
      <c r="H1" s="92" t="s">
        <v>1847</v>
      </c>
      <c r="I1" s="92" t="s">
        <v>1848</v>
      </c>
      <c r="K1" s="92" t="s">
        <v>1834</v>
      </c>
      <c r="L1" s="92" t="s">
        <v>1835</v>
      </c>
      <c r="M1" s="92" t="s">
        <v>1836</v>
      </c>
      <c r="N1" s="92" t="s">
        <v>1837</v>
      </c>
    </row>
    <row r="2" spans="1:16" x14ac:dyDescent="0.25">
      <c r="A2" s="105"/>
      <c r="B2" s="105"/>
      <c r="C2" s="105"/>
      <c r="D2" s="105"/>
      <c r="F2" s="81" t="str">
        <f>IF(A2-BASELINE!A2=0,"",A2-BASELINE!A2)</f>
        <v/>
      </c>
      <c r="G2" s="81" t="str">
        <f>IF(B2-BASELINE!B2=0,"",B2-BASELINE!B2)</f>
        <v/>
      </c>
      <c r="H2" s="81" t="str">
        <f>IF(C2-BASELINE!C2=0,"",C2-BASELINE!C2)</f>
        <v/>
      </c>
      <c r="I2" s="81" t="str">
        <f>IF(D2-BASELINE!D2=0,"",D2-BASELINE!D2)</f>
        <v/>
      </c>
      <c r="K2" s="94" t="str">
        <f>IF(COUNTBLANK(F2:F501)=500,"All Match",500-COUNTBLANK(F2:F501)&amp;" mis-match")</f>
        <v>All Match</v>
      </c>
      <c r="L2" s="94" t="str">
        <f>IF(COUNTBLANK(G2:G501)=500,"All Match",500-COUNTBLANK(G2:G501)&amp;" mis-match")</f>
        <v>All Match</v>
      </c>
      <c r="M2" s="94" t="str">
        <f>IF(COUNTBLANK(H2:H501)=500,"All Match",500-COUNTBLANK(H2:H501)&amp;" mis-match")</f>
        <v>All Match</v>
      </c>
      <c r="N2" s="94" t="str">
        <f>IF(COUNTBLANK(I2:I501)=500,"All Match",500-COUNTBLANK(I2:I501)&amp;" mis-match")</f>
        <v>All Match</v>
      </c>
    </row>
    <row r="3" spans="1:16" x14ac:dyDescent="0.25">
      <c r="A3" s="105"/>
      <c r="B3" s="105"/>
      <c r="C3" s="105"/>
      <c r="D3" s="105"/>
      <c r="F3" s="81" t="str">
        <f>IF(A3-BASELINE!A3=0,"",A3-BASELINE!A3)</f>
        <v/>
      </c>
      <c r="G3" s="81" t="str">
        <f>IF(B3-BASELINE!B3=0,"",B3-BASELINE!B3)</f>
        <v/>
      </c>
      <c r="H3" s="81" t="str">
        <f>IF(C3-BASELINE!C3=0,"",C3-BASELINE!C3)</f>
        <v/>
      </c>
      <c r="I3" s="81" t="str">
        <f>IF(D3-BASELINE!D3=0,"",D3-BASELINE!D3)</f>
        <v/>
      </c>
      <c r="J3" s="93"/>
      <c r="K3" s="83"/>
      <c r="L3" s="83"/>
      <c r="M3" s="83"/>
      <c r="N3" s="83"/>
      <c r="O3" s="83"/>
      <c r="P3" s="83"/>
    </row>
    <row r="4" spans="1:16" x14ac:dyDescent="0.25">
      <c r="A4" s="105"/>
      <c r="B4" s="105"/>
      <c r="C4" s="105"/>
      <c r="D4" s="105"/>
      <c r="F4" s="81" t="str">
        <f>IF(A4-BASELINE!A4=0,"",A4-BASELINE!A4)</f>
        <v/>
      </c>
      <c r="G4" s="81" t="str">
        <f>IF(B4-BASELINE!B4=0,"",B4-BASELINE!B4)</f>
        <v/>
      </c>
      <c r="H4" s="81" t="str">
        <f>IF(C4-BASELINE!C4=0,"",C4-BASELINE!C4)</f>
        <v/>
      </c>
      <c r="I4" s="81" t="str">
        <f>IF(D4-BASELINE!D4=0,"",D4-BASELINE!D4)</f>
        <v/>
      </c>
      <c r="J4" s="95"/>
      <c r="K4" s="95" t="s">
        <v>1897</v>
      </c>
      <c r="L4" s="83"/>
      <c r="M4" s="83"/>
      <c r="N4" s="83"/>
      <c r="O4" s="83"/>
      <c r="P4" s="96"/>
    </row>
    <row r="5" spans="1:16" x14ac:dyDescent="0.25">
      <c r="A5" s="105"/>
      <c r="B5" s="105"/>
      <c r="C5" s="105"/>
      <c r="D5" s="105"/>
      <c r="F5" s="81" t="str">
        <f>IF(A5-BASELINE!A5=0,"",A5-BASELINE!A5)</f>
        <v/>
      </c>
      <c r="G5" s="81" t="str">
        <f>IF(B5-BASELINE!B5=0,"",B5-BASELINE!B5)</f>
        <v/>
      </c>
      <c r="H5" s="81" t="str">
        <f>IF(C5-BASELINE!C5=0,"",C5-BASELINE!C5)</f>
        <v/>
      </c>
      <c r="I5" s="81" t="str">
        <f>IF(D5-BASELINE!D5=0,"",D5-BASELINE!D5)</f>
        <v/>
      </c>
      <c r="J5" s="83"/>
      <c r="K5" s="83"/>
      <c r="L5" s="83"/>
      <c r="M5" s="83"/>
      <c r="N5" s="83"/>
      <c r="O5" s="83"/>
      <c r="P5" s="96"/>
    </row>
    <row r="6" spans="1:16" x14ac:dyDescent="0.25">
      <c r="A6" s="105"/>
      <c r="B6" s="105"/>
      <c r="C6" s="105"/>
      <c r="D6" s="105"/>
      <c r="F6" s="81" t="str">
        <f>IF(A6-BASELINE!A6=0,"",A6-BASELINE!A6)</f>
        <v/>
      </c>
      <c r="G6" s="81" t="str">
        <f>IF(B6-BASELINE!B6=0,"",B6-BASELINE!B6)</f>
        <v/>
      </c>
      <c r="H6" s="81" t="str">
        <f>IF(C6-BASELINE!C6=0,"",C6-BASELINE!C6)</f>
        <v/>
      </c>
      <c r="I6" s="81" t="str">
        <f>IF(D6-BASELINE!D6=0,"",D6-BASELINE!D6)</f>
        <v/>
      </c>
      <c r="J6" s="83"/>
      <c r="K6" s="83"/>
      <c r="L6" s="83"/>
      <c r="M6" s="83"/>
      <c r="N6" s="97"/>
      <c r="O6" s="98"/>
      <c r="P6" s="99"/>
    </row>
    <row r="7" spans="1:16" x14ac:dyDescent="0.25">
      <c r="A7" s="105"/>
      <c r="B7" s="105"/>
      <c r="C7" s="105"/>
      <c r="D7" s="105"/>
      <c r="F7" s="81" t="str">
        <f>IF(A7-BASELINE!A7=0,"",A7-BASELINE!A7)</f>
        <v/>
      </c>
      <c r="G7" s="81" t="str">
        <f>IF(B7-BASELINE!B7=0,"",B7-BASELINE!B7)</f>
        <v/>
      </c>
      <c r="H7" s="81" t="str">
        <f>IF(C7-BASELINE!C7=0,"",C7-BASELINE!C7)</f>
        <v/>
      </c>
      <c r="I7" s="81" t="str">
        <f>IF(D7-BASELINE!D7=0,"",D7-BASELINE!D7)</f>
        <v/>
      </c>
      <c r="J7" s="83"/>
      <c r="K7" s="83"/>
      <c r="L7" s="83"/>
      <c r="M7" s="83"/>
      <c r="N7" s="97"/>
      <c r="O7" s="98"/>
      <c r="P7" s="99"/>
    </row>
    <row r="8" spans="1:16" x14ac:dyDescent="0.25">
      <c r="A8" s="105"/>
      <c r="B8" s="105"/>
      <c r="C8" s="105"/>
      <c r="D8" s="105"/>
      <c r="F8" s="81" t="str">
        <f>IF(A8-BASELINE!A8=0,"",A8-BASELINE!A8)</f>
        <v/>
      </c>
      <c r="G8" s="81" t="str">
        <f>IF(B8-BASELINE!B8=0,"",B8-BASELINE!B8)</f>
        <v/>
      </c>
      <c r="H8" s="81" t="str">
        <f>IF(C8-BASELINE!C8=0,"",C8-BASELINE!C8)</f>
        <v/>
      </c>
      <c r="I8" s="81" t="str">
        <f>IF(D8-BASELINE!D8=0,"",D8-BASELINE!D8)</f>
        <v/>
      </c>
      <c r="J8" s="83"/>
      <c r="K8" s="83"/>
      <c r="L8" s="83"/>
      <c r="M8" s="83"/>
      <c r="N8" s="97"/>
      <c r="O8" s="98"/>
      <c r="P8" s="99"/>
    </row>
    <row r="9" spans="1:16" x14ac:dyDescent="0.25">
      <c r="A9" s="105"/>
      <c r="B9" s="105"/>
      <c r="C9" s="105"/>
      <c r="D9" s="105"/>
      <c r="F9" s="81" t="str">
        <f>IF(A9-BASELINE!A9=0,"",A9-BASELINE!A9)</f>
        <v/>
      </c>
      <c r="G9" s="81" t="str">
        <f>IF(B9-BASELINE!B9=0,"",B9-BASELINE!B9)</f>
        <v/>
      </c>
      <c r="H9" s="81" t="str">
        <f>IF(C9-BASELINE!C9=0,"",C9-BASELINE!C9)</f>
        <v/>
      </c>
      <c r="I9" s="81" t="str">
        <f>IF(D9-BASELINE!D9=0,"",D9-BASELINE!D9)</f>
        <v/>
      </c>
      <c r="J9" s="83"/>
      <c r="K9" s="83"/>
      <c r="L9" s="83"/>
      <c r="M9" s="83"/>
      <c r="N9" s="97"/>
      <c r="O9" s="98"/>
      <c r="P9" s="99"/>
    </row>
    <row r="10" spans="1:16" x14ac:dyDescent="0.25">
      <c r="A10" s="105"/>
      <c r="B10" s="105"/>
      <c r="C10" s="105"/>
      <c r="D10" s="105"/>
      <c r="F10" s="81" t="str">
        <f>IF(A10-BASELINE!A10=0,"",A10-BASELINE!A10)</f>
        <v/>
      </c>
      <c r="G10" s="81" t="str">
        <f>IF(B10-BASELINE!B10=0,"",B10-BASELINE!B10)</f>
        <v/>
      </c>
      <c r="H10" s="81" t="str">
        <f>IF(C10-BASELINE!C10=0,"",C10-BASELINE!C10)</f>
        <v/>
      </c>
      <c r="I10" s="81" t="str">
        <f>IF(D10-BASELINE!D10=0,"",D10-BASELINE!D10)</f>
        <v/>
      </c>
      <c r="J10" s="83"/>
      <c r="K10" s="83"/>
      <c r="L10" s="83"/>
      <c r="M10" s="83"/>
      <c r="N10" s="83"/>
      <c r="O10" s="83"/>
      <c r="P10" s="83"/>
    </row>
    <row r="11" spans="1:16" x14ac:dyDescent="0.25">
      <c r="A11" s="105"/>
      <c r="B11" s="105"/>
      <c r="C11" s="105"/>
      <c r="D11" s="105"/>
      <c r="F11" s="81" t="str">
        <f>IF(A11-BASELINE!A11=0,"",A11-BASELINE!A11)</f>
        <v/>
      </c>
      <c r="G11" s="81" t="str">
        <f>IF(B11-BASELINE!B11=0,"",B11-BASELINE!B11)</f>
        <v/>
      </c>
      <c r="H11" s="81" t="str">
        <f>IF(C11-BASELINE!C11=0,"",C11-BASELINE!C11)</f>
        <v/>
      </c>
      <c r="I11" s="81" t="str">
        <f>IF(D11-BASELINE!D11=0,"",D11-BASELINE!D11)</f>
        <v/>
      </c>
      <c r="J11" s="93"/>
      <c r="K11" s="83"/>
      <c r="L11" s="83"/>
      <c r="M11" s="83"/>
      <c r="N11" s="83"/>
      <c r="O11" s="83"/>
      <c r="P11" s="83"/>
    </row>
    <row r="12" spans="1:16" x14ac:dyDescent="0.25">
      <c r="A12" s="105"/>
      <c r="B12" s="105"/>
      <c r="C12" s="105"/>
      <c r="D12" s="105"/>
      <c r="F12" s="81" t="str">
        <f>IF(A12-BASELINE!A12=0,"",A12-BASELINE!A12)</f>
        <v/>
      </c>
      <c r="G12" s="81" t="str">
        <f>IF(B12-BASELINE!B12=0,"",B12-BASELINE!B12)</f>
        <v/>
      </c>
      <c r="H12" s="81" t="str">
        <f>IF(C12-BASELINE!C12=0,"",C12-BASELINE!C12)</f>
        <v/>
      </c>
      <c r="I12" s="81" t="str">
        <f>IF(D12-BASELINE!D12=0,"",D12-BASELINE!D12)</f>
        <v/>
      </c>
      <c r="J12" s="95"/>
      <c r="K12" s="83"/>
      <c r="L12" s="83"/>
      <c r="M12" s="83"/>
      <c r="N12" s="83"/>
      <c r="O12" s="83"/>
      <c r="P12" s="83"/>
    </row>
    <row r="13" spans="1:16" x14ac:dyDescent="0.25">
      <c r="A13" s="105"/>
      <c r="B13" s="105"/>
      <c r="C13" s="105"/>
      <c r="D13" s="105"/>
      <c r="F13" s="81" t="str">
        <f>IF(A13-BASELINE!A13=0,"",A13-BASELINE!A13)</f>
        <v/>
      </c>
      <c r="G13" s="81" t="str">
        <f>IF(B13-BASELINE!B13=0,"",B13-BASELINE!B13)</f>
        <v/>
      </c>
      <c r="H13" s="81" t="str">
        <f>IF(C13-BASELINE!C13=0,"",C13-BASELINE!C13)</f>
        <v/>
      </c>
      <c r="I13" s="81" t="str">
        <f>IF(D13-BASELINE!D13=0,"",D13-BASELINE!D13)</f>
        <v/>
      </c>
      <c r="J13" s="83"/>
      <c r="K13" s="83"/>
      <c r="L13" s="83"/>
      <c r="M13" s="83"/>
      <c r="N13" s="83"/>
      <c r="O13" s="83"/>
      <c r="P13" s="83"/>
    </row>
    <row r="14" spans="1:16" x14ac:dyDescent="0.25">
      <c r="A14" s="105"/>
      <c r="B14" s="105"/>
      <c r="C14" s="105"/>
      <c r="D14" s="105"/>
      <c r="F14" s="81" t="str">
        <f>IF(A14-BASELINE!A14=0,"",A14-BASELINE!A14)</f>
        <v/>
      </c>
      <c r="G14" s="81" t="str">
        <f>IF(B14-BASELINE!B14=0,"",B14-BASELINE!B14)</f>
        <v/>
      </c>
      <c r="H14" s="81" t="str">
        <f>IF(C14-BASELINE!C14=0,"",C14-BASELINE!C14)</f>
        <v/>
      </c>
      <c r="I14" s="81" t="str">
        <f>IF(D14-BASELINE!D14=0,"",D14-BASELINE!D14)</f>
        <v/>
      </c>
      <c r="J14" s="83"/>
      <c r="K14" s="83"/>
      <c r="L14" s="83"/>
      <c r="M14" s="83"/>
      <c r="N14" s="83"/>
      <c r="O14" s="83"/>
      <c r="P14" s="83"/>
    </row>
    <row r="15" spans="1:16" x14ac:dyDescent="0.25">
      <c r="A15" s="105"/>
      <c r="B15" s="105"/>
      <c r="C15" s="105"/>
      <c r="D15" s="105"/>
      <c r="F15" s="81" t="str">
        <f>IF(A15-BASELINE!A15=0,"",A15-BASELINE!A15)</f>
        <v/>
      </c>
      <c r="G15" s="81" t="str">
        <f>IF(B15-BASELINE!B15=0,"",B15-BASELINE!B15)</f>
        <v/>
      </c>
      <c r="H15" s="81" t="str">
        <f>IF(C15-BASELINE!C15=0,"",C15-BASELINE!C15)</f>
        <v/>
      </c>
      <c r="I15" s="81" t="str">
        <f>IF(D15-BASELINE!D15=0,"",D15-BASELINE!D15)</f>
        <v/>
      </c>
      <c r="J15" s="83"/>
      <c r="K15" s="83"/>
      <c r="L15" s="83"/>
      <c r="M15" s="83"/>
      <c r="N15" s="83"/>
      <c r="O15" s="83"/>
      <c r="P15" s="83"/>
    </row>
    <row r="16" spans="1:16" x14ac:dyDescent="0.25">
      <c r="A16" s="105"/>
      <c r="B16" s="105"/>
      <c r="C16" s="105"/>
      <c r="D16" s="105"/>
      <c r="F16" s="81" t="str">
        <f>IF(A16-BASELINE!A16=0,"",A16-BASELINE!A16)</f>
        <v/>
      </c>
      <c r="G16" s="81" t="str">
        <f>IF(B16-BASELINE!B16=0,"",B16-BASELINE!B16)</f>
        <v/>
      </c>
      <c r="H16" s="81" t="str">
        <f>IF(C16-BASELINE!C16=0,"",C16-BASELINE!C16)</f>
        <v/>
      </c>
      <c r="I16" s="81" t="str">
        <f>IF(D16-BASELINE!D16=0,"",D16-BASELINE!D16)</f>
        <v/>
      </c>
      <c r="J16" s="83"/>
      <c r="K16" s="83"/>
      <c r="L16" s="83"/>
      <c r="M16" s="83"/>
      <c r="N16" s="83"/>
      <c r="O16" s="83"/>
      <c r="P16" s="83"/>
    </row>
    <row r="17" spans="1:16" x14ac:dyDescent="0.25">
      <c r="A17" s="105"/>
      <c r="B17" s="105"/>
      <c r="C17" s="105"/>
      <c r="D17" s="105"/>
      <c r="F17" s="81" t="str">
        <f>IF(A17-BASELINE!A17=0,"",A17-BASELINE!A17)</f>
        <v/>
      </c>
      <c r="G17" s="81" t="str">
        <f>IF(B17-BASELINE!B17=0,"",B17-BASELINE!B17)</f>
        <v/>
      </c>
      <c r="H17" s="81" t="str">
        <f>IF(C17-BASELINE!C17=0,"",C17-BASELINE!C17)</f>
        <v/>
      </c>
      <c r="I17" s="81" t="str">
        <f>IF(D17-BASELINE!D17=0,"",D17-BASELINE!D17)</f>
        <v/>
      </c>
      <c r="J17" s="83"/>
      <c r="K17" s="83"/>
      <c r="L17" s="83"/>
      <c r="M17" s="83"/>
      <c r="N17" s="83"/>
      <c r="O17" s="83"/>
      <c r="P17" s="83"/>
    </row>
    <row r="18" spans="1:16" x14ac:dyDescent="0.25">
      <c r="A18" s="105"/>
      <c r="B18" s="105"/>
      <c r="C18" s="105"/>
      <c r="D18" s="105"/>
      <c r="F18" s="81" t="str">
        <f>IF(A18-BASELINE!A18=0,"",A18-BASELINE!A18)</f>
        <v/>
      </c>
      <c r="G18" s="81" t="str">
        <f>IF(B18-BASELINE!B18=0,"",B18-BASELINE!B18)</f>
        <v/>
      </c>
      <c r="H18" s="81" t="str">
        <f>IF(C18-BASELINE!C18=0,"",C18-BASELINE!C18)</f>
        <v/>
      </c>
      <c r="I18" s="81" t="str">
        <f>IF(D18-BASELINE!D18=0,"",D18-BASELINE!D18)</f>
        <v/>
      </c>
    </row>
    <row r="19" spans="1:16" x14ac:dyDescent="0.25">
      <c r="A19" s="105"/>
      <c r="B19" s="105"/>
      <c r="C19" s="105"/>
      <c r="D19" s="105"/>
      <c r="F19" s="81" t="str">
        <f>IF(A19-BASELINE!A19=0,"",A19-BASELINE!A19)</f>
        <v/>
      </c>
      <c r="G19" s="81" t="str">
        <f>IF(B19-BASELINE!B19=0,"",B19-BASELINE!B19)</f>
        <v/>
      </c>
      <c r="H19" s="81" t="str">
        <f>IF(C19-BASELINE!C19=0,"",C19-BASELINE!C19)</f>
        <v/>
      </c>
      <c r="I19" s="81" t="str">
        <f>IF(D19-BASELINE!D19=0,"",D19-BASELINE!D19)</f>
        <v/>
      </c>
    </row>
    <row r="20" spans="1:16" x14ac:dyDescent="0.25">
      <c r="A20" s="105"/>
      <c r="B20" s="105"/>
      <c r="C20" s="105"/>
      <c r="D20" s="105"/>
      <c r="F20" s="81" t="str">
        <f>IF(A20-BASELINE!A20=0,"",A20-BASELINE!A20)</f>
        <v/>
      </c>
      <c r="G20" s="81" t="str">
        <f>IF(B20-BASELINE!B20=0,"",B20-BASELINE!B20)</f>
        <v/>
      </c>
      <c r="H20" s="81" t="str">
        <f>IF(C20-BASELINE!C20=0,"",C20-BASELINE!C20)</f>
        <v/>
      </c>
      <c r="I20" s="81" t="str">
        <f>IF(D20-BASELINE!D20=0,"",D20-BASELINE!D20)</f>
        <v/>
      </c>
    </row>
    <row r="21" spans="1:16" x14ac:dyDescent="0.25">
      <c r="A21" s="105"/>
      <c r="B21" s="105"/>
      <c r="C21" s="105"/>
      <c r="D21" s="105"/>
      <c r="F21" s="81" t="str">
        <f>IF(A21-BASELINE!A21=0,"",A21-BASELINE!A21)</f>
        <v/>
      </c>
      <c r="G21" s="81" t="str">
        <f>IF(B21-BASELINE!B21=0,"",B21-BASELINE!B21)</f>
        <v/>
      </c>
      <c r="H21" s="81" t="str">
        <f>IF(C21-BASELINE!C21=0,"",C21-BASELINE!C21)</f>
        <v/>
      </c>
      <c r="I21" s="81" t="str">
        <f>IF(D21-BASELINE!D21=0,"",D21-BASELINE!D21)</f>
        <v/>
      </c>
    </row>
    <row r="22" spans="1:16" x14ac:dyDescent="0.25">
      <c r="A22" s="105"/>
      <c r="B22" s="105"/>
      <c r="C22" s="105"/>
      <c r="D22" s="105"/>
      <c r="F22" s="81" t="str">
        <f>IF(A22-BASELINE!A22=0,"",A22-BASELINE!A22)</f>
        <v/>
      </c>
      <c r="G22" s="81" t="str">
        <f>IF(B22-BASELINE!B22=0,"",B22-BASELINE!B22)</f>
        <v/>
      </c>
      <c r="H22" s="81" t="str">
        <f>IF(C22-BASELINE!C22=0,"",C22-BASELINE!C22)</f>
        <v/>
      </c>
      <c r="I22" s="81" t="str">
        <f>IF(D22-BASELINE!D22=0,"",D22-BASELINE!D22)</f>
        <v/>
      </c>
    </row>
    <row r="23" spans="1:16" x14ac:dyDescent="0.25">
      <c r="A23" s="105"/>
      <c r="B23" s="105"/>
      <c r="C23" s="105"/>
      <c r="D23" s="105"/>
      <c r="F23" s="81" t="str">
        <f>IF(A23-BASELINE!A23=0,"",A23-BASELINE!A23)</f>
        <v/>
      </c>
      <c r="G23" s="81" t="str">
        <f>IF(B23-BASELINE!B23=0,"",B23-BASELINE!B23)</f>
        <v/>
      </c>
      <c r="H23" s="81" t="str">
        <f>IF(C23-BASELINE!C23=0,"",C23-BASELINE!C23)</f>
        <v/>
      </c>
      <c r="I23" s="81" t="str">
        <f>IF(D23-BASELINE!D23=0,"",D23-BASELINE!D23)</f>
        <v/>
      </c>
    </row>
    <row r="24" spans="1:16" x14ac:dyDescent="0.25">
      <c r="A24" s="105"/>
      <c r="B24" s="105"/>
      <c r="C24" s="105"/>
      <c r="D24" s="105"/>
      <c r="F24" s="81" t="str">
        <f>IF(A24-BASELINE!A24=0,"",A24-BASELINE!A24)</f>
        <v/>
      </c>
      <c r="G24" s="81" t="str">
        <f>IF(B24-BASELINE!B24=0,"",B24-BASELINE!B24)</f>
        <v/>
      </c>
      <c r="H24" s="81" t="str">
        <f>IF(C24-BASELINE!C24=0,"",C24-BASELINE!C24)</f>
        <v/>
      </c>
      <c r="I24" s="81" t="str">
        <f>IF(D24-BASELINE!D24=0,"",D24-BASELINE!D24)</f>
        <v/>
      </c>
    </row>
    <row r="25" spans="1:16" x14ac:dyDescent="0.25">
      <c r="A25" s="105"/>
      <c r="B25" s="105"/>
      <c r="C25" s="105"/>
      <c r="D25" s="105"/>
      <c r="F25" s="81" t="str">
        <f>IF(A25-BASELINE!A25=0,"",A25-BASELINE!A25)</f>
        <v/>
      </c>
      <c r="G25" s="81" t="str">
        <f>IF(B25-BASELINE!B25=0,"",B25-BASELINE!B25)</f>
        <v/>
      </c>
      <c r="H25" s="81" t="str">
        <f>IF(C25-BASELINE!C25=0,"",C25-BASELINE!C25)</f>
        <v/>
      </c>
      <c r="I25" s="81" t="str">
        <f>IF(D25-BASELINE!D25=0,"",D25-BASELINE!D25)</f>
        <v/>
      </c>
    </row>
    <row r="26" spans="1:16" x14ac:dyDescent="0.25">
      <c r="A26" s="105"/>
      <c r="B26" s="105"/>
      <c r="C26" s="105"/>
      <c r="D26" s="105"/>
      <c r="F26" s="81" t="str">
        <f>IF(A26-BASELINE!A26=0,"",A26-BASELINE!A26)</f>
        <v/>
      </c>
      <c r="G26" s="81" t="str">
        <f>IF(B26-BASELINE!B26=0,"",B26-BASELINE!B26)</f>
        <v/>
      </c>
      <c r="H26" s="81" t="str">
        <f>IF(C26-BASELINE!C26=0,"",C26-BASELINE!C26)</f>
        <v/>
      </c>
      <c r="I26" s="81" t="str">
        <f>IF(D26-BASELINE!D26=0,"",D26-BASELINE!D26)</f>
        <v/>
      </c>
    </row>
    <row r="27" spans="1:16" x14ac:dyDescent="0.25">
      <c r="A27" s="105"/>
      <c r="B27" s="105"/>
      <c r="C27" s="105"/>
      <c r="D27" s="105"/>
      <c r="F27" s="81" t="str">
        <f>IF(A27-BASELINE!A27=0,"",A27-BASELINE!A27)</f>
        <v/>
      </c>
      <c r="G27" s="81" t="str">
        <f>IF(B27-BASELINE!B27=0,"",B27-BASELINE!B27)</f>
        <v/>
      </c>
      <c r="H27" s="81" t="str">
        <f>IF(C27-BASELINE!C27=0,"",C27-BASELINE!C27)</f>
        <v/>
      </c>
      <c r="I27" s="81" t="str">
        <f>IF(D27-BASELINE!D27=0,"",D27-BASELINE!D27)</f>
        <v/>
      </c>
    </row>
    <row r="28" spans="1:16" x14ac:dyDescent="0.25">
      <c r="A28" s="105"/>
      <c r="B28" s="105"/>
      <c r="C28" s="105"/>
      <c r="D28" s="105"/>
      <c r="F28" s="81" t="str">
        <f>IF(A28-BASELINE!A28=0,"",A28-BASELINE!A28)</f>
        <v/>
      </c>
      <c r="G28" s="81" t="str">
        <f>IF(B28-BASELINE!B28=0,"",B28-BASELINE!B28)</f>
        <v/>
      </c>
      <c r="H28" s="81" t="str">
        <f>IF(C28-BASELINE!C28=0,"",C28-BASELINE!C28)</f>
        <v/>
      </c>
      <c r="I28" s="81" t="str">
        <f>IF(D28-BASELINE!D28=0,"",D28-BASELINE!D28)</f>
        <v/>
      </c>
    </row>
    <row r="29" spans="1:16" x14ac:dyDescent="0.25">
      <c r="A29" s="105"/>
      <c r="B29" s="105"/>
      <c r="C29" s="105"/>
      <c r="D29" s="105"/>
      <c r="F29" s="81" t="str">
        <f>IF(A29-BASELINE!A29=0,"",A29-BASELINE!A29)</f>
        <v/>
      </c>
      <c r="G29" s="81" t="str">
        <f>IF(B29-BASELINE!B29=0,"",B29-BASELINE!B29)</f>
        <v/>
      </c>
      <c r="H29" s="81" t="str">
        <f>IF(C29-BASELINE!C29=0,"",C29-BASELINE!C29)</f>
        <v/>
      </c>
      <c r="I29" s="81" t="str">
        <f>IF(D29-BASELINE!D29=0,"",D29-BASELINE!D29)</f>
        <v/>
      </c>
    </row>
    <row r="30" spans="1:16" x14ac:dyDescent="0.25">
      <c r="A30" s="105"/>
      <c r="B30" s="105"/>
      <c r="C30" s="105"/>
      <c r="D30" s="105"/>
      <c r="F30" s="81" t="str">
        <f>IF(A30-BASELINE!A30=0,"",A30-BASELINE!A30)</f>
        <v/>
      </c>
      <c r="G30" s="81" t="str">
        <f>IF(B30-BASELINE!B30=0,"",B30-BASELINE!B30)</f>
        <v/>
      </c>
      <c r="H30" s="81" t="str">
        <f>IF(C30-BASELINE!C30=0,"",C30-BASELINE!C30)</f>
        <v/>
      </c>
      <c r="I30" s="81" t="str">
        <f>IF(D30-BASELINE!D30=0,"",D30-BASELINE!D30)</f>
        <v/>
      </c>
    </row>
    <row r="31" spans="1:16" x14ac:dyDescent="0.25">
      <c r="A31" s="105"/>
      <c r="B31" s="105"/>
      <c r="C31" s="105"/>
      <c r="D31" s="105"/>
      <c r="F31" s="81" t="str">
        <f>IF(A31-BASELINE!A31=0,"",A31-BASELINE!A31)</f>
        <v/>
      </c>
      <c r="G31" s="81" t="str">
        <f>IF(B31-BASELINE!B31=0,"",B31-BASELINE!B31)</f>
        <v/>
      </c>
      <c r="H31" s="81" t="str">
        <f>IF(C31-BASELINE!C31=0,"",C31-BASELINE!C31)</f>
        <v/>
      </c>
      <c r="I31" s="81" t="str">
        <f>IF(D31-BASELINE!D31=0,"",D31-BASELINE!D31)</f>
        <v/>
      </c>
    </row>
    <row r="32" spans="1:16" x14ac:dyDescent="0.25">
      <c r="A32" s="105"/>
      <c r="B32" s="105"/>
      <c r="C32" s="105"/>
      <c r="D32" s="105"/>
      <c r="F32" s="81" t="str">
        <f>IF(A32-BASELINE!A32=0,"",A32-BASELINE!A32)</f>
        <v/>
      </c>
      <c r="G32" s="81" t="str">
        <f>IF(B32-BASELINE!B32=0,"",B32-BASELINE!B32)</f>
        <v/>
      </c>
      <c r="H32" s="81" t="str">
        <f>IF(C32-BASELINE!C32=0,"",C32-BASELINE!C32)</f>
        <v/>
      </c>
      <c r="I32" s="81" t="str">
        <f>IF(D32-BASELINE!D32=0,"",D32-BASELINE!D32)</f>
        <v/>
      </c>
    </row>
    <row r="33" spans="1:9" x14ac:dyDescent="0.25">
      <c r="A33" s="105"/>
      <c r="B33" s="105"/>
      <c r="C33" s="105"/>
      <c r="D33" s="105"/>
      <c r="F33" s="81" t="str">
        <f>IF(A33-BASELINE!A33=0,"",A33-BASELINE!A33)</f>
        <v/>
      </c>
      <c r="G33" s="81" t="str">
        <f>IF(B33-BASELINE!B33=0,"",B33-BASELINE!B33)</f>
        <v/>
      </c>
      <c r="H33" s="81" t="str">
        <f>IF(C33-BASELINE!C33=0,"",C33-BASELINE!C33)</f>
        <v/>
      </c>
      <c r="I33" s="81" t="str">
        <f>IF(D33-BASELINE!D33=0,"",D33-BASELINE!D33)</f>
        <v/>
      </c>
    </row>
    <row r="34" spans="1:9" x14ac:dyDescent="0.25">
      <c r="A34" s="105"/>
      <c r="B34" s="105"/>
      <c r="C34" s="105"/>
      <c r="D34" s="105"/>
      <c r="F34" s="81" t="str">
        <f>IF(A34-BASELINE!A34=0,"",A34-BASELINE!A34)</f>
        <v/>
      </c>
      <c r="G34" s="81" t="str">
        <f>IF(B34-BASELINE!B34=0,"",B34-BASELINE!B34)</f>
        <v/>
      </c>
      <c r="H34" s="81" t="str">
        <f>IF(C34-BASELINE!C34=0,"",C34-BASELINE!C34)</f>
        <v/>
      </c>
      <c r="I34" s="81" t="str">
        <f>IF(D34-BASELINE!D34=0,"",D34-BASELINE!D34)</f>
        <v/>
      </c>
    </row>
    <row r="35" spans="1:9" x14ac:dyDescent="0.25">
      <c r="A35" s="105"/>
      <c r="B35" s="105"/>
      <c r="C35" s="105"/>
      <c r="D35" s="105"/>
      <c r="F35" s="81" t="str">
        <f>IF(A35-BASELINE!A35=0,"",A35-BASELINE!A35)</f>
        <v/>
      </c>
      <c r="G35" s="81" t="str">
        <f>IF(B35-BASELINE!B35=0,"",B35-BASELINE!B35)</f>
        <v/>
      </c>
      <c r="H35" s="81" t="str">
        <f>IF(C35-BASELINE!C35=0,"",C35-BASELINE!C35)</f>
        <v/>
      </c>
      <c r="I35" s="81" t="str">
        <f>IF(D35-BASELINE!D35=0,"",D35-BASELINE!D35)</f>
        <v/>
      </c>
    </row>
    <row r="36" spans="1:9" x14ac:dyDescent="0.25">
      <c r="A36" s="105"/>
      <c r="B36" s="105"/>
      <c r="C36" s="105"/>
      <c r="D36" s="105"/>
      <c r="F36" s="81" t="str">
        <f>IF(A36-BASELINE!A36=0,"",A36-BASELINE!A36)</f>
        <v/>
      </c>
      <c r="G36" s="81" t="str">
        <f>IF(B36-BASELINE!B36=0,"",B36-BASELINE!B36)</f>
        <v/>
      </c>
      <c r="H36" s="81" t="str">
        <f>IF(C36-BASELINE!C36=0,"",C36-BASELINE!C36)</f>
        <v/>
      </c>
      <c r="I36" s="81" t="str">
        <f>IF(D36-BASELINE!D36=0,"",D36-BASELINE!D36)</f>
        <v/>
      </c>
    </row>
    <row r="37" spans="1:9" x14ac:dyDescent="0.25">
      <c r="A37" s="105"/>
      <c r="B37" s="105"/>
      <c r="C37" s="105"/>
      <c r="D37" s="105"/>
      <c r="F37" s="81" t="str">
        <f>IF(A37-BASELINE!A37=0,"",A37-BASELINE!A37)</f>
        <v/>
      </c>
      <c r="G37" s="81" t="str">
        <f>IF(B37-BASELINE!B37=0,"",B37-BASELINE!B37)</f>
        <v/>
      </c>
      <c r="H37" s="81" t="str">
        <f>IF(C37-BASELINE!C37=0,"",C37-BASELINE!C37)</f>
        <v/>
      </c>
      <c r="I37" s="81" t="str">
        <f>IF(D37-BASELINE!D37=0,"",D37-BASELINE!D37)</f>
        <v/>
      </c>
    </row>
    <row r="38" spans="1:9" x14ac:dyDescent="0.25">
      <c r="A38" s="105"/>
      <c r="B38" s="105"/>
      <c r="C38" s="105"/>
      <c r="D38" s="105"/>
      <c r="F38" s="81" t="str">
        <f>IF(A38-BASELINE!A38=0,"",A38-BASELINE!A38)</f>
        <v/>
      </c>
      <c r="G38" s="81" t="str">
        <f>IF(B38-BASELINE!B38=0,"",B38-BASELINE!B38)</f>
        <v/>
      </c>
      <c r="H38" s="81" t="str">
        <f>IF(C38-BASELINE!C38=0,"",C38-BASELINE!C38)</f>
        <v/>
      </c>
      <c r="I38" s="81" t="str">
        <f>IF(D38-BASELINE!D38=0,"",D38-BASELINE!D38)</f>
        <v/>
      </c>
    </row>
    <row r="39" spans="1:9" x14ac:dyDescent="0.25">
      <c r="A39" s="105"/>
      <c r="B39" s="105"/>
      <c r="C39" s="105"/>
      <c r="D39" s="105"/>
      <c r="F39" s="81" t="str">
        <f>IF(A39-BASELINE!A39=0,"",A39-BASELINE!A39)</f>
        <v/>
      </c>
      <c r="G39" s="81" t="str">
        <f>IF(B39-BASELINE!B39=0,"",B39-BASELINE!B39)</f>
        <v/>
      </c>
      <c r="H39" s="81" t="str">
        <f>IF(C39-BASELINE!C39=0,"",C39-BASELINE!C39)</f>
        <v/>
      </c>
      <c r="I39" s="81" t="str">
        <f>IF(D39-BASELINE!D39=0,"",D39-BASELINE!D39)</f>
        <v/>
      </c>
    </row>
    <row r="40" spans="1:9" x14ac:dyDescent="0.25">
      <c r="A40" s="105"/>
      <c r="B40" s="105"/>
      <c r="C40" s="105"/>
      <c r="D40" s="105"/>
      <c r="F40" s="81" t="str">
        <f>IF(A40-BASELINE!A40=0,"",A40-BASELINE!A40)</f>
        <v/>
      </c>
      <c r="G40" s="81" t="str">
        <f>IF(B40-BASELINE!B40=0,"",B40-BASELINE!B40)</f>
        <v/>
      </c>
      <c r="H40" s="81" t="str">
        <f>IF(C40-BASELINE!C40=0,"",C40-BASELINE!C40)</f>
        <v/>
      </c>
      <c r="I40" s="81" t="str">
        <f>IF(D40-BASELINE!D40=0,"",D40-BASELINE!D40)</f>
        <v/>
      </c>
    </row>
    <row r="41" spans="1:9" x14ac:dyDescent="0.25">
      <c r="A41" s="105"/>
      <c r="B41" s="105"/>
      <c r="C41" s="105"/>
      <c r="D41" s="105"/>
      <c r="F41" s="81" t="str">
        <f>IF(A41-BASELINE!A41=0,"",A41-BASELINE!A41)</f>
        <v/>
      </c>
      <c r="G41" s="81" t="str">
        <f>IF(B41-BASELINE!B41=0,"",B41-BASELINE!B41)</f>
        <v/>
      </c>
      <c r="H41" s="81" t="str">
        <f>IF(C41-BASELINE!C41=0,"",C41-BASELINE!C41)</f>
        <v/>
      </c>
      <c r="I41" s="81" t="str">
        <f>IF(D41-BASELINE!D41=0,"",D41-BASELINE!D41)</f>
        <v/>
      </c>
    </row>
    <row r="42" spans="1:9" x14ac:dyDescent="0.25">
      <c r="A42" s="105"/>
      <c r="B42" s="105"/>
      <c r="C42" s="105"/>
      <c r="D42" s="105"/>
      <c r="F42" s="81" t="str">
        <f>IF(A42-BASELINE!A42=0,"",A42-BASELINE!A42)</f>
        <v/>
      </c>
      <c r="G42" s="81" t="str">
        <f>IF(B42-BASELINE!B42=0,"",B42-BASELINE!B42)</f>
        <v/>
      </c>
      <c r="H42" s="81" t="str">
        <f>IF(C42-BASELINE!C42=0,"",C42-BASELINE!C42)</f>
        <v/>
      </c>
      <c r="I42" s="81" t="str">
        <f>IF(D42-BASELINE!D42=0,"",D42-BASELINE!D42)</f>
        <v/>
      </c>
    </row>
    <row r="43" spans="1:9" x14ac:dyDescent="0.25">
      <c r="A43" s="105"/>
      <c r="B43" s="105"/>
      <c r="C43" s="105"/>
      <c r="D43" s="105"/>
      <c r="F43" s="81" t="str">
        <f>IF(A43-BASELINE!A43=0,"",A43-BASELINE!A43)</f>
        <v/>
      </c>
      <c r="G43" s="81" t="str">
        <f>IF(B43-BASELINE!B43=0,"",B43-BASELINE!B43)</f>
        <v/>
      </c>
      <c r="H43" s="81" t="str">
        <f>IF(C43-BASELINE!C43=0,"",C43-BASELINE!C43)</f>
        <v/>
      </c>
      <c r="I43" s="81" t="str">
        <f>IF(D43-BASELINE!D43=0,"",D43-BASELINE!D43)</f>
        <v/>
      </c>
    </row>
    <row r="44" spans="1:9" x14ac:dyDescent="0.25">
      <c r="A44" s="105"/>
      <c r="B44" s="105"/>
      <c r="C44" s="105"/>
      <c r="D44" s="105"/>
      <c r="F44" s="81" t="str">
        <f>IF(A44-BASELINE!A44=0,"",A44-BASELINE!A44)</f>
        <v/>
      </c>
      <c r="G44" s="81" t="str">
        <f>IF(B44-BASELINE!B44=0,"",B44-BASELINE!B44)</f>
        <v/>
      </c>
      <c r="H44" s="81" t="str">
        <f>IF(C44-BASELINE!C44=0,"",C44-BASELINE!C44)</f>
        <v/>
      </c>
      <c r="I44" s="81" t="str">
        <f>IF(D44-BASELINE!D44=0,"",D44-BASELINE!D44)</f>
        <v/>
      </c>
    </row>
    <row r="45" spans="1:9" x14ac:dyDescent="0.25">
      <c r="A45" s="105"/>
      <c r="B45" s="105"/>
      <c r="C45" s="105"/>
      <c r="D45" s="105"/>
      <c r="F45" s="81" t="str">
        <f>IF(A45-BASELINE!A45=0,"",A45-BASELINE!A45)</f>
        <v/>
      </c>
      <c r="G45" s="81" t="str">
        <f>IF(B45-BASELINE!B45=0,"",B45-BASELINE!B45)</f>
        <v/>
      </c>
      <c r="H45" s="81" t="str">
        <f>IF(C45-BASELINE!C45=0,"",C45-BASELINE!C45)</f>
        <v/>
      </c>
      <c r="I45" s="81" t="str">
        <f>IF(D45-BASELINE!D45=0,"",D45-BASELINE!D45)</f>
        <v/>
      </c>
    </row>
    <row r="46" spans="1:9" x14ac:dyDescent="0.25">
      <c r="A46" s="105"/>
      <c r="B46" s="105"/>
      <c r="C46" s="105"/>
      <c r="D46" s="105"/>
      <c r="F46" s="81" t="str">
        <f>IF(A46-BASELINE!A46=0,"",A46-BASELINE!A46)</f>
        <v/>
      </c>
      <c r="G46" s="81" t="str">
        <f>IF(B46-BASELINE!B46=0,"",B46-BASELINE!B46)</f>
        <v/>
      </c>
      <c r="H46" s="81" t="str">
        <f>IF(C46-BASELINE!C46=0,"",C46-BASELINE!C46)</f>
        <v/>
      </c>
      <c r="I46" s="81" t="str">
        <f>IF(D46-BASELINE!D46=0,"",D46-BASELINE!D46)</f>
        <v/>
      </c>
    </row>
    <row r="47" spans="1:9" x14ac:dyDescent="0.25">
      <c r="A47" s="105"/>
      <c r="B47" s="105"/>
      <c r="C47" s="105"/>
      <c r="D47" s="105"/>
      <c r="F47" s="81" t="str">
        <f>IF(A47-BASELINE!A47=0,"",A47-BASELINE!A47)</f>
        <v/>
      </c>
      <c r="G47" s="81" t="str">
        <f>IF(B47-BASELINE!B47=0,"",B47-BASELINE!B47)</f>
        <v/>
      </c>
      <c r="H47" s="81" t="str">
        <f>IF(C47-BASELINE!C47=0,"",C47-BASELINE!C47)</f>
        <v/>
      </c>
      <c r="I47" s="81" t="str">
        <f>IF(D47-BASELINE!D47=0,"",D47-BASELINE!D47)</f>
        <v/>
      </c>
    </row>
    <row r="48" spans="1:9" x14ac:dyDescent="0.25">
      <c r="A48" s="105"/>
      <c r="B48" s="105"/>
      <c r="C48" s="105"/>
      <c r="D48" s="105"/>
      <c r="F48" s="81" t="str">
        <f>IF(A48-BASELINE!A48=0,"",A48-BASELINE!A48)</f>
        <v/>
      </c>
      <c r="G48" s="81" t="str">
        <f>IF(B48-BASELINE!B48=0,"",B48-BASELINE!B48)</f>
        <v/>
      </c>
      <c r="H48" s="81" t="str">
        <f>IF(C48-BASELINE!C48=0,"",C48-BASELINE!C48)</f>
        <v/>
      </c>
      <c r="I48" s="81" t="str">
        <f>IF(D48-BASELINE!D48=0,"",D48-BASELINE!D48)</f>
        <v/>
      </c>
    </row>
    <row r="49" spans="1:9" x14ac:dyDescent="0.25">
      <c r="A49" s="105"/>
      <c r="B49" s="105"/>
      <c r="C49" s="105"/>
      <c r="D49" s="105"/>
      <c r="F49" s="81" t="str">
        <f>IF(A49-BASELINE!A49=0,"",A49-BASELINE!A49)</f>
        <v/>
      </c>
      <c r="G49" s="81" t="str">
        <f>IF(B49-BASELINE!B49=0,"",B49-BASELINE!B49)</f>
        <v/>
      </c>
      <c r="H49" s="81" t="str">
        <f>IF(C49-BASELINE!C49=0,"",C49-BASELINE!C49)</f>
        <v/>
      </c>
      <c r="I49" s="81" t="str">
        <f>IF(D49-BASELINE!D49=0,"",D49-BASELINE!D49)</f>
        <v/>
      </c>
    </row>
    <row r="50" spans="1:9" x14ac:dyDescent="0.25">
      <c r="A50" s="105"/>
      <c r="B50" s="105"/>
      <c r="C50" s="105"/>
      <c r="D50" s="105"/>
      <c r="F50" s="81" t="str">
        <f>IF(A50-BASELINE!A50=0,"",A50-BASELINE!A50)</f>
        <v/>
      </c>
      <c r="G50" s="81" t="str">
        <f>IF(B50-BASELINE!B50=0,"",B50-BASELINE!B50)</f>
        <v/>
      </c>
      <c r="H50" s="81" t="str">
        <f>IF(C50-BASELINE!C50=0,"",C50-BASELINE!C50)</f>
        <v/>
      </c>
      <c r="I50" s="81" t="str">
        <f>IF(D50-BASELINE!D50=0,"",D50-BASELINE!D50)</f>
        <v/>
      </c>
    </row>
    <row r="51" spans="1:9" x14ac:dyDescent="0.25">
      <c r="A51" s="105"/>
      <c r="B51" s="105"/>
      <c r="C51" s="105"/>
      <c r="D51" s="105"/>
      <c r="F51" s="81" t="str">
        <f>IF(A51-BASELINE!A51=0,"",A51-BASELINE!A51)</f>
        <v/>
      </c>
      <c r="G51" s="81" t="str">
        <f>IF(B51-BASELINE!B51=0,"",B51-BASELINE!B51)</f>
        <v/>
      </c>
      <c r="H51" s="81" t="str">
        <f>IF(C51-BASELINE!C51=0,"",C51-BASELINE!C51)</f>
        <v/>
      </c>
      <c r="I51" s="81" t="str">
        <f>IF(D51-BASELINE!D51=0,"",D51-BASELINE!D51)</f>
        <v/>
      </c>
    </row>
    <row r="52" spans="1:9" x14ac:dyDescent="0.25">
      <c r="A52" s="105"/>
      <c r="B52" s="105"/>
      <c r="C52" s="105"/>
      <c r="D52" s="105"/>
      <c r="F52" s="81" t="str">
        <f>IF(A52-BASELINE!A52=0,"",A52-BASELINE!A52)</f>
        <v/>
      </c>
      <c r="G52" s="81" t="str">
        <f>IF(B52-BASELINE!B52=0,"",B52-BASELINE!B52)</f>
        <v/>
      </c>
      <c r="H52" s="81" t="str">
        <f>IF(C52-BASELINE!C52=0,"",C52-BASELINE!C52)</f>
        <v/>
      </c>
      <c r="I52" s="81" t="str">
        <f>IF(D52-BASELINE!D52=0,"",D52-BASELINE!D52)</f>
        <v/>
      </c>
    </row>
    <row r="53" spans="1:9" x14ac:dyDescent="0.25">
      <c r="A53" s="105"/>
      <c r="B53" s="105"/>
      <c r="C53" s="105"/>
      <c r="D53" s="105"/>
      <c r="F53" s="81" t="str">
        <f>IF(A53-BASELINE!A53=0,"",A53-BASELINE!A53)</f>
        <v/>
      </c>
      <c r="G53" s="81" t="str">
        <f>IF(B53-BASELINE!B53=0,"",B53-BASELINE!B53)</f>
        <v/>
      </c>
      <c r="H53" s="81" t="str">
        <f>IF(C53-BASELINE!C53=0,"",C53-BASELINE!C53)</f>
        <v/>
      </c>
      <c r="I53" s="81" t="str">
        <f>IF(D53-BASELINE!D53=0,"",D53-BASELINE!D53)</f>
        <v/>
      </c>
    </row>
    <row r="54" spans="1:9" x14ac:dyDescent="0.25">
      <c r="A54" s="105"/>
      <c r="B54" s="105"/>
      <c r="C54" s="105"/>
      <c r="D54" s="105"/>
      <c r="F54" s="81" t="str">
        <f>IF(A54-BASELINE!A54=0,"",A54-BASELINE!A54)</f>
        <v/>
      </c>
      <c r="G54" s="81" t="str">
        <f>IF(B54-BASELINE!B54=0,"",B54-BASELINE!B54)</f>
        <v/>
      </c>
      <c r="H54" s="81" t="str">
        <f>IF(C54-BASELINE!C54=0,"",C54-BASELINE!C54)</f>
        <v/>
      </c>
      <c r="I54" s="81" t="str">
        <f>IF(D54-BASELINE!D54=0,"",D54-BASELINE!D54)</f>
        <v/>
      </c>
    </row>
    <row r="55" spans="1:9" x14ac:dyDescent="0.25">
      <c r="A55" s="105"/>
      <c r="B55" s="105"/>
      <c r="C55" s="105"/>
      <c r="D55" s="105"/>
      <c r="F55" s="81" t="str">
        <f>IF(A55-BASELINE!A55=0,"",A55-BASELINE!A55)</f>
        <v/>
      </c>
      <c r="G55" s="81" t="str">
        <f>IF(B55-BASELINE!B55=0,"",B55-BASELINE!B55)</f>
        <v/>
      </c>
      <c r="H55" s="81" t="str">
        <f>IF(C55-BASELINE!C55=0,"",C55-BASELINE!C55)</f>
        <v/>
      </c>
      <c r="I55" s="81" t="str">
        <f>IF(D55-BASELINE!D55=0,"",D55-BASELINE!D55)</f>
        <v/>
      </c>
    </row>
    <row r="56" spans="1:9" x14ac:dyDescent="0.25">
      <c r="A56" s="105"/>
      <c r="B56" s="105"/>
      <c r="C56" s="105"/>
      <c r="D56" s="105"/>
      <c r="F56" s="81" t="str">
        <f>IF(A56-BASELINE!A56=0,"",A56-BASELINE!A56)</f>
        <v/>
      </c>
      <c r="G56" s="81" t="str">
        <f>IF(B56-BASELINE!B56=0,"",B56-BASELINE!B56)</f>
        <v/>
      </c>
      <c r="H56" s="81" t="str">
        <f>IF(C56-BASELINE!C56=0,"",C56-BASELINE!C56)</f>
        <v/>
      </c>
      <c r="I56" s="81" t="str">
        <f>IF(D56-BASELINE!D56=0,"",D56-BASELINE!D56)</f>
        <v/>
      </c>
    </row>
    <row r="57" spans="1:9" x14ac:dyDescent="0.25">
      <c r="A57" s="105"/>
      <c r="B57" s="105"/>
      <c r="C57" s="105"/>
      <c r="D57" s="105"/>
      <c r="F57" s="81" t="str">
        <f>IF(A57-BASELINE!A57=0,"",A57-BASELINE!A57)</f>
        <v/>
      </c>
      <c r="G57" s="81" t="str">
        <f>IF(B57-BASELINE!B57=0,"",B57-BASELINE!B57)</f>
        <v/>
      </c>
      <c r="H57" s="81" t="str">
        <f>IF(C57-BASELINE!C57=0,"",C57-BASELINE!C57)</f>
        <v/>
      </c>
      <c r="I57" s="81" t="str">
        <f>IF(D57-BASELINE!D57=0,"",D57-BASELINE!D57)</f>
        <v/>
      </c>
    </row>
    <row r="58" spans="1:9" x14ac:dyDescent="0.25">
      <c r="A58" s="105"/>
      <c r="B58" s="105"/>
      <c r="C58" s="105"/>
      <c r="D58" s="105"/>
      <c r="F58" s="81" t="str">
        <f>IF(A58-BASELINE!A58=0,"",A58-BASELINE!A58)</f>
        <v/>
      </c>
      <c r="G58" s="81" t="str">
        <f>IF(B58-BASELINE!B58=0,"",B58-BASELINE!B58)</f>
        <v/>
      </c>
      <c r="H58" s="81" t="str">
        <f>IF(C58-BASELINE!C58=0,"",C58-BASELINE!C58)</f>
        <v/>
      </c>
      <c r="I58" s="81" t="str">
        <f>IF(D58-BASELINE!D58=0,"",D58-BASELINE!D58)</f>
        <v/>
      </c>
    </row>
    <row r="59" spans="1:9" x14ac:dyDescent="0.25">
      <c r="A59" s="105"/>
      <c r="B59" s="105"/>
      <c r="C59" s="105"/>
      <c r="D59" s="105"/>
      <c r="F59" s="81" t="str">
        <f>IF(A59-BASELINE!A59=0,"",A59-BASELINE!A59)</f>
        <v/>
      </c>
      <c r="G59" s="81" t="str">
        <f>IF(B59-BASELINE!B59=0,"",B59-BASELINE!B59)</f>
        <v/>
      </c>
      <c r="H59" s="81" t="str">
        <f>IF(C59-BASELINE!C59=0,"",C59-BASELINE!C59)</f>
        <v/>
      </c>
      <c r="I59" s="81" t="str">
        <f>IF(D59-BASELINE!D59=0,"",D59-BASELINE!D59)</f>
        <v/>
      </c>
    </row>
    <row r="60" spans="1:9" x14ac:dyDescent="0.25">
      <c r="A60" s="105"/>
      <c r="B60" s="105"/>
      <c r="C60" s="105"/>
      <c r="D60" s="105"/>
      <c r="F60" s="81" t="str">
        <f>IF(A60-BASELINE!A60=0,"",A60-BASELINE!A60)</f>
        <v/>
      </c>
      <c r="G60" s="81" t="str">
        <f>IF(B60-BASELINE!B60=0,"",B60-BASELINE!B60)</f>
        <v/>
      </c>
      <c r="H60" s="81" t="str">
        <f>IF(C60-BASELINE!C60=0,"",C60-BASELINE!C60)</f>
        <v/>
      </c>
      <c r="I60" s="81" t="str">
        <f>IF(D60-BASELINE!D60=0,"",D60-BASELINE!D60)</f>
        <v/>
      </c>
    </row>
    <row r="61" spans="1:9" x14ac:dyDescent="0.25">
      <c r="A61" s="105"/>
      <c r="B61" s="105"/>
      <c r="C61" s="105"/>
      <c r="D61" s="105"/>
      <c r="F61" s="81" t="str">
        <f>IF(A61-BASELINE!A61=0,"",A61-BASELINE!A61)</f>
        <v/>
      </c>
      <c r="G61" s="81" t="str">
        <f>IF(B61-BASELINE!B61=0,"",B61-BASELINE!B61)</f>
        <v/>
      </c>
      <c r="H61" s="81" t="str">
        <f>IF(C61-BASELINE!C61=0,"",C61-BASELINE!C61)</f>
        <v/>
      </c>
      <c r="I61" s="81" t="str">
        <f>IF(D61-BASELINE!D61=0,"",D61-BASELINE!D61)</f>
        <v/>
      </c>
    </row>
    <row r="62" spans="1:9" x14ac:dyDescent="0.25">
      <c r="A62" s="105"/>
      <c r="B62" s="105"/>
      <c r="C62" s="105"/>
      <c r="D62" s="105"/>
      <c r="F62" s="81" t="str">
        <f>IF(A62-BASELINE!A62=0,"",A62-BASELINE!A62)</f>
        <v/>
      </c>
      <c r="G62" s="81" t="str">
        <f>IF(B62-BASELINE!B62=0,"",B62-BASELINE!B62)</f>
        <v/>
      </c>
      <c r="H62" s="81" t="str">
        <f>IF(C62-BASELINE!C62=0,"",C62-BASELINE!C62)</f>
        <v/>
      </c>
      <c r="I62" s="81" t="str">
        <f>IF(D62-BASELINE!D62=0,"",D62-BASELINE!D62)</f>
        <v/>
      </c>
    </row>
    <row r="63" spans="1:9" x14ac:dyDescent="0.25">
      <c r="A63" s="105"/>
      <c r="B63" s="105"/>
      <c r="C63" s="105"/>
      <c r="D63" s="105"/>
      <c r="F63" s="81" t="str">
        <f>IF(A63-BASELINE!A63=0,"",A63-BASELINE!A63)</f>
        <v/>
      </c>
      <c r="G63" s="81" t="str">
        <f>IF(B63-BASELINE!B63=0,"",B63-BASELINE!B63)</f>
        <v/>
      </c>
      <c r="H63" s="81" t="str">
        <f>IF(C63-BASELINE!C63=0,"",C63-BASELINE!C63)</f>
        <v/>
      </c>
      <c r="I63" s="81" t="str">
        <f>IF(D63-BASELINE!D63=0,"",D63-BASELINE!D63)</f>
        <v/>
      </c>
    </row>
    <row r="64" spans="1:9" x14ac:dyDescent="0.25">
      <c r="A64" s="105"/>
      <c r="B64" s="105"/>
      <c r="C64" s="105"/>
      <c r="D64" s="105"/>
      <c r="F64" s="81" t="str">
        <f>IF(A64-BASELINE!A64=0,"",A64-BASELINE!A64)</f>
        <v/>
      </c>
      <c r="G64" s="81" t="str">
        <f>IF(B64-BASELINE!B64=0,"",B64-BASELINE!B64)</f>
        <v/>
      </c>
      <c r="H64" s="81" t="str">
        <f>IF(C64-BASELINE!C64=0,"",C64-BASELINE!C64)</f>
        <v/>
      </c>
      <c r="I64" s="81" t="str">
        <f>IF(D64-BASELINE!D64=0,"",D64-BASELINE!D64)</f>
        <v/>
      </c>
    </row>
    <row r="65" spans="1:9" x14ac:dyDescent="0.25">
      <c r="A65" s="105"/>
      <c r="B65" s="105"/>
      <c r="C65" s="105"/>
      <c r="D65" s="105"/>
      <c r="F65" s="81" t="str">
        <f>IF(A65-BASELINE!A65=0,"",A65-BASELINE!A65)</f>
        <v/>
      </c>
      <c r="G65" s="81" t="str">
        <f>IF(B65-BASELINE!B65=0,"",B65-BASELINE!B65)</f>
        <v/>
      </c>
      <c r="H65" s="81" t="str">
        <f>IF(C65-BASELINE!C65=0,"",C65-BASELINE!C65)</f>
        <v/>
      </c>
      <c r="I65" s="81" t="str">
        <f>IF(D65-BASELINE!D65=0,"",D65-BASELINE!D65)</f>
        <v/>
      </c>
    </row>
    <row r="66" spans="1:9" x14ac:dyDescent="0.25">
      <c r="A66" s="105"/>
      <c r="B66" s="105"/>
      <c r="C66" s="105"/>
      <c r="D66" s="105"/>
      <c r="F66" s="81" t="str">
        <f>IF(A66-BASELINE!A66=0,"",A66-BASELINE!A66)</f>
        <v/>
      </c>
      <c r="G66" s="81" t="str">
        <f>IF(B66-BASELINE!B66=0,"",B66-BASELINE!B66)</f>
        <v/>
      </c>
      <c r="H66" s="81" t="str">
        <f>IF(C66-BASELINE!C66=0,"",C66-BASELINE!C66)</f>
        <v/>
      </c>
      <c r="I66" s="81" t="str">
        <f>IF(D66-BASELINE!D66=0,"",D66-BASELINE!D66)</f>
        <v/>
      </c>
    </row>
    <row r="67" spans="1:9" x14ac:dyDescent="0.25">
      <c r="A67" s="105"/>
      <c r="B67" s="105"/>
      <c r="C67" s="105"/>
      <c r="D67" s="105"/>
      <c r="F67" s="81" t="str">
        <f>IF(A67-BASELINE!A67=0,"",A67-BASELINE!A67)</f>
        <v/>
      </c>
      <c r="G67" s="81" t="str">
        <f>IF(B67-BASELINE!B67=0,"",B67-BASELINE!B67)</f>
        <v/>
      </c>
      <c r="H67" s="81" t="str">
        <f>IF(C67-BASELINE!C67=0,"",C67-BASELINE!C67)</f>
        <v/>
      </c>
      <c r="I67" s="81" t="str">
        <f>IF(D67-BASELINE!D67=0,"",D67-BASELINE!D67)</f>
        <v/>
      </c>
    </row>
    <row r="68" spans="1:9" x14ac:dyDescent="0.25">
      <c r="A68" s="105"/>
      <c r="B68" s="105"/>
      <c r="C68" s="105"/>
      <c r="D68" s="105"/>
      <c r="F68" s="81" t="str">
        <f>IF(A68-BASELINE!A68=0,"",A68-BASELINE!A68)</f>
        <v/>
      </c>
      <c r="G68" s="81" t="str">
        <f>IF(B68-BASELINE!B68=0,"",B68-BASELINE!B68)</f>
        <v/>
      </c>
      <c r="H68" s="81" t="str">
        <f>IF(C68-BASELINE!C68=0,"",C68-BASELINE!C68)</f>
        <v/>
      </c>
      <c r="I68" s="81" t="str">
        <f>IF(D68-BASELINE!D68=0,"",D68-BASELINE!D68)</f>
        <v/>
      </c>
    </row>
    <row r="69" spans="1:9" x14ac:dyDescent="0.25">
      <c r="A69" s="105"/>
      <c r="B69" s="105"/>
      <c r="C69" s="105"/>
      <c r="D69" s="105"/>
      <c r="F69" s="81" t="str">
        <f>IF(A69-BASELINE!A69=0,"",A69-BASELINE!A69)</f>
        <v/>
      </c>
      <c r="G69" s="81" t="str">
        <f>IF(B69-BASELINE!B69=0,"",B69-BASELINE!B69)</f>
        <v/>
      </c>
      <c r="H69" s="81" t="str">
        <f>IF(C69-BASELINE!C69=0,"",C69-BASELINE!C69)</f>
        <v/>
      </c>
      <c r="I69" s="81" t="str">
        <f>IF(D69-BASELINE!D69=0,"",D69-BASELINE!D69)</f>
        <v/>
      </c>
    </row>
    <row r="70" spans="1:9" x14ac:dyDescent="0.25">
      <c r="A70" s="105"/>
      <c r="B70" s="105"/>
      <c r="C70" s="105"/>
      <c r="D70" s="105"/>
      <c r="F70" s="81" t="str">
        <f>IF(A70-BASELINE!A70=0,"",A70-BASELINE!A70)</f>
        <v/>
      </c>
      <c r="G70" s="81" t="str">
        <f>IF(B70-BASELINE!B70=0,"",B70-BASELINE!B70)</f>
        <v/>
      </c>
      <c r="H70" s="81" t="str">
        <f>IF(C70-BASELINE!C70=0,"",C70-BASELINE!C70)</f>
        <v/>
      </c>
      <c r="I70" s="81" t="str">
        <f>IF(D70-BASELINE!D70=0,"",D70-BASELINE!D70)</f>
        <v/>
      </c>
    </row>
    <row r="71" spans="1:9" x14ac:dyDescent="0.25">
      <c r="A71" s="105"/>
      <c r="B71" s="105"/>
      <c r="C71" s="105"/>
      <c r="D71" s="105"/>
      <c r="F71" s="81" t="str">
        <f>IF(A71-BASELINE!A71=0,"",A71-BASELINE!A71)</f>
        <v/>
      </c>
      <c r="G71" s="81" t="str">
        <f>IF(B71-BASELINE!B71=0,"",B71-BASELINE!B71)</f>
        <v/>
      </c>
      <c r="H71" s="81" t="str">
        <f>IF(C71-BASELINE!C71=0,"",C71-BASELINE!C71)</f>
        <v/>
      </c>
      <c r="I71" s="81" t="str">
        <f>IF(D71-BASELINE!D71=0,"",D71-BASELINE!D71)</f>
        <v/>
      </c>
    </row>
    <row r="72" spans="1:9" x14ac:dyDescent="0.25">
      <c r="A72" s="105"/>
      <c r="B72" s="105"/>
      <c r="C72" s="105"/>
      <c r="D72" s="105"/>
      <c r="F72" s="81" t="str">
        <f>IF(A72-BASELINE!A72=0,"",A72-BASELINE!A72)</f>
        <v/>
      </c>
      <c r="G72" s="81" t="str">
        <f>IF(B72-BASELINE!B72=0,"",B72-BASELINE!B72)</f>
        <v/>
      </c>
      <c r="H72" s="81" t="str">
        <f>IF(C72-BASELINE!C72=0,"",C72-BASELINE!C72)</f>
        <v/>
      </c>
      <c r="I72" s="81" t="str">
        <f>IF(D72-BASELINE!D72=0,"",D72-BASELINE!D72)</f>
        <v/>
      </c>
    </row>
    <row r="73" spans="1:9" x14ac:dyDescent="0.25">
      <c r="A73" s="105"/>
      <c r="B73" s="105"/>
      <c r="C73" s="105"/>
      <c r="D73" s="105"/>
      <c r="F73" s="81" t="str">
        <f>IF(A73-BASELINE!A73=0,"",A73-BASELINE!A73)</f>
        <v/>
      </c>
      <c r="G73" s="81" t="str">
        <f>IF(B73-BASELINE!B73=0,"",B73-BASELINE!B73)</f>
        <v/>
      </c>
      <c r="H73" s="81" t="str">
        <f>IF(C73-BASELINE!C73=0,"",C73-BASELINE!C73)</f>
        <v/>
      </c>
      <c r="I73" s="81" t="str">
        <f>IF(D73-BASELINE!D73=0,"",D73-BASELINE!D73)</f>
        <v/>
      </c>
    </row>
    <row r="74" spans="1:9" x14ac:dyDescent="0.25">
      <c r="A74" s="105"/>
      <c r="B74" s="105"/>
      <c r="C74" s="105"/>
      <c r="D74" s="105"/>
      <c r="F74" s="81" t="str">
        <f>IF(A74-BASELINE!A74=0,"",A74-BASELINE!A74)</f>
        <v/>
      </c>
      <c r="G74" s="81" t="str">
        <f>IF(B74-BASELINE!B74=0,"",B74-BASELINE!B74)</f>
        <v/>
      </c>
      <c r="H74" s="81" t="str">
        <f>IF(C74-BASELINE!C74=0,"",C74-BASELINE!C74)</f>
        <v/>
      </c>
      <c r="I74" s="81" t="str">
        <f>IF(D74-BASELINE!D74=0,"",D74-BASELINE!D74)</f>
        <v/>
      </c>
    </row>
    <row r="75" spans="1:9" x14ac:dyDescent="0.25">
      <c r="A75" s="105"/>
      <c r="B75" s="105"/>
      <c r="C75" s="105"/>
      <c r="D75" s="105"/>
      <c r="F75" s="81" t="str">
        <f>IF(A75-BASELINE!A75=0,"",A75-BASELINE!A75)</f>
        <v/>
      </c>
      <c r="G75" s="81" t="str">
        <f>IF(B75-BASELINE!B75=0,"",B75-BASELINE!B75)</f>
        <v/>
      </c>
      <c r="H75" s="81" t="str">
        <f>IF(C75-BASELINE!C75=0,"",C75-BASELINE!C75)</f>
        <v/>
      </c>
      <c r="I75" s="81" t="str">
        <f>IF(D75-BASELINE!D75=0,"",D75-BASELINE!D75)</f>
        <v/>
      </c>
    </row>
    <row r="76" spans="1:9" x14ac:dyDescent="0.25">
      <c r="A76" s="105"/>
      <c r="B76" s="105"/>
      <c r="C76" s="105"/>
      <c r="D76" s="105"/>
      <c r="F76" s="81" t="str">
        <f>IF(A76-BASELINE!A76=0,"",A76-BASELINE!A76)</f>
        <v/>
      </c>
      <c r="G76" s="81" t="str">
        <f>IF(B76-BASELINE!B76=0,"",B76-BASELINE!B76)</f>
        <v/>
      </c>
      <c r="H76" s="81" t="str">
        <f>IF(C76-BASELINE!C76=0,"",C76-BASELINE!C76)</f>
        <v/>
      </c>
      <c r="I76" s="81" t="str">
        <f>IF(D76-BASELINE!D76=0,"",D76-BASELINE!D76)</f>
        <v/>
      </c>
    </row>
    <row r="77" spans="1:9" x14ac:dyDescent="0.25">
      <c r="A77" s="105"/>
      <c r="B77" s="105"/>
      <c r="C77" s="105"/>
      <c r="D77" s="105"/>
      <c r="F77" s="81" t="str">
        <f>IF(A77-BASELINE!A77=0,"",A77-BASELINE!A77)</f>
        <v/>
      </c>
      <c r="G77" s="81" t="str">
        <f>IF(B77-BASELINE!B77=0,"",B77-BASELINE!B77)</f>
        <v/>
      </c>
      <c r="H77" s="81" t="str">
        <f>IF(C77-BASELINE!C77=0,"",C77-BASELINE!C77)</f>
        <v/>
      </c>
      <c r="I77" s="81" t="str">
        <f>IF(D77-BASELINE!D77=0,"",D77-BASELINE!D77)</f>
        <v/>
      </c>
    </row>
    <row r="78" spans="1:9" x14ac:dyDescent="0.25">
      <c r="A78" s="105"/>
      <c r="B78" s="105"/>
      <c r="C78" s="105"/>
      <c r="D78" s="105"/>
      <c r="F78" s="81" t="str">
        <f>IF(A78-BASELINE!A78=0,"",A78-BASELINE!A78)</f>
        <v/>
      </c>
      <c r="G78" s="81" t="str">
        <f>IF(B78-BASELINE!B78=0,"",B78-BASELINE!B78)</f>
        <v/>
      </c>
      <c r="H78" s="81" t="str">
        <f>IF(C78-BASELINE!C78=0,"",C78-BASELINE!C78)</f>
        <v/>
      </c>
      <c r="I78" s="81" t="str">
        <f>IF(D78-BASELINE!D78=0,"",D78-BASELINE!D78)</f>
        <v/>
      </c>
    </row>
    <row r="79" spans="1:9" x14ac:dyDescent="0.25">
      <c r="A79" s="105"/>
      <c r="B79" s="105"/>
      <c r="C79" s="105"/>
      <c r="D79" s="105"/>
      <c r="F79" s="81" t="str">
        <f>IF(A79-BASELINE!A79=0,"",A79-BASELINE!A79)</f>
        <v/>
      </c>
      <c r="G79" s="81" t="str">
        <f>IF(B79-BASELINE!B79=0,"",B79-BASELINE!B79)</f>
        <v/>
      </c>
      <c r="H79" s="81" t="str">
        <f>IF(C79-BASELINE!C79=0,"",C79-BASELINE!C79)</f>
        <v/>
      </c>
      <c r="I79" s="81" t="str">
        <f>IF(D79-BASELINE!D79=0,"",D79-BASELINE!D79)</f>
        <v/>
      </c>
    </row>
    <row r="80" spans="1:9" x14ac:dyDescent="0.25">
      <c r="A80" s="105"/>
      <c r="B80" s="105"/>
      <c r="C80" s="105"/>
      <c r="D80" s="105"/>
      <c r="F80" s="81" t="str">
        <f>IF(A80-BASELINE!A80=0,"",A80-BASELINE!A80)</f>
        <v/>
      </c>
      <c r="G80" s="81" t="str">
        <f>IF(B80-BASELINE!B80=0,"",B80-BASELINE!B80)</f>
        <v/>
      </c>
      <c r="H80" s="81" t="str">
        <f>IF(C80-BASELINE!C80=0,"",C80-BASELINE!C80)</f>
        <v/>
      </c>
      <c r="I80" s="81" t="str">
        <f>IF(D80-BASELINE!D80=0,"",D80-BASELINE!D80)</f>
        <v/>
      </c>
    </row>
    <row r="81" spans="1:9" x14ac:dyDescent="0.25">
      <c r="A81" s="105"/>
      <c r="B81" s="105"/>
      <c r="C81" s="105"/>
      <c r="D81" s="105"/>
      <c r="F81" s="81" t="str">
        <f>IF(A81-BASELINE!A81=0,"",A81-BASELINE!A81)</f>
        <v/>
      </c>
      <c r="G81" s="81" t="str">
        <f>IF(B81-BASELINE!B81=0,"",B81-BASELINE!B81)</f>
        <v/>
      </c>
      <c r="H81" s="81" t="str">
        <f>IF(C81-BASELINE!C81=0,"",C81-BASELINE!C81)</f>
        <v/>
      </c>
      <c r="I81" s="81" t="str">
        <f>IF(D81-BASELINE!D81=0,"",D81-BASELINE!D81)</f>
        <v/>
      </c>
    </row>
    <row r="82" spans="1:9" x14ac:dyDescent="0.25">
      <c r="A82" s="105"/>
      <c r="B82" s="105"/>
      <c r="C82" s="105"/>
      <c r="D82" s="105"/>
      <c r="F82" s="81" t="str">
        <f>IF(A82-BASELINE!A82=0,"",A82-BASELINE!A82)</f>
        <v/>
      </c>
      <c r="G82" s="81" t="str">
        <f>IF(B82-BASELINE!B82=0,"",B82-BASELINE!B82)</f>
        <v/>
      </c>
      <c r="H82" s="81" t="str">
        <f>IF(C82-BASELINE!C82=0,"",C82-BASELINE!C82)</f>
        <v/>
      </c>
      <c r="I82" s="81" t="str">
        <f>IF(D82-BASELINE!D82=0,"",D82-BASELINE!D82)</f>
        <v/>
      </c>
    </row>
    <row r="83" spans="1:9" x14ac:dyDescent="0.25">
      <c r="A83" s="105"/>
      <c r="B83" s="105"/>
      <c r="C83" s="105"/>
      <c r="D83" s="105"/>
      <c r="F83" s="81" t="str">
        <f>IF(A83-BASELINE!A83=0,"",A83-BASELINE!A83)</f>
        <v/>
      </c>
      <c r="G83" s="81" t="str">
        <f>IF(B83-BASELINE!B83=0,"",B83-BASELINE!B83)</f>
        <v/>
      </c>
      <c r="H83" s="81" t="str">
        <f>IF(C83-BASELINE!C83=0,"",C83-BASELINE!C83)</f>
        <v/>
      </c>
      <c r="I83" s="81" t="str">
        <f>IF(D83-BASELINE!D83=0,"",D83-BASELINE!D83)</f>
        <v/>
      </c>
    </row>
    <row r="84" spans="1:9" x14ac:dyDescent="0.25">
      <c r="A84" s="105"/>
      <c r="B84" s="105"/>
      <c r="C84" s="105"/>
      <c r="D84" s="105"/>
      <c r="F84" s="81" t="str">
        <f>IF(A84-BASELINE!A84=0,"",A84-BASELINE!A84)</f>
        <v/>
      </c>
      <c r="G84" s="81" t="str">
        <f>IF(B84-BASELINE!B84=0,"",B84-BASELINE!B84)</f>
        <v/>
      </c>
      <c r="H84" s="81" t="str">
        <f>IF(C84-BASELINE!C84=0,"",C84-BASELINE!C84)</f>
        <v/>
      </c>
      <c r="I84" s="81" t="str">
        <f>IF(D84-BASELINE!D84=0,"",D84-BASELINE!D84)</f>
        <v/>
      </c>
    </row>
    <row r="85" spans="1:9" x14ac:dyDescent="0.25">
      <c r="A85" s="105"/>
      <c r="B85" s="105"/>
      <c r="C85" s="105"/>
      <c r="D85" s="105"/>
      <c r="F85" s="81" t="str">
        <f>IF(A85-BASELINE!A85=0,"",A85-BASELINE!A85)</f>
        <v/>
      </c>
      <c r="G85" s="81" t="str">
        <f>IF(B85-BASELINE!B85=0,"",B85-BASELINE!B85)</f>
        <v/>
      </c>
      <c r="H85" s="81" t="str">
        <f>IF(C85-BASELINE!C85=0,"",C85-BASELINE!C85)</f>
        <v/>
      </c>
      <c r="I85" s="81" t="str">
        <f>IF(D85-BASELINE!D85=0,"",D85-BASELINE!D85)</f>
        <v/>
      </c>
    </row>
    <row r="86" spans="1:9" x14ac:dyDescent="0.25">
      <c r="A86" s="105"/>
      <c r="B86" s="105"/>
      <c r="C86" s="105"/>
      <c r="D86" s="105"/>
      <c r="F86" s="81" t="str">
        <f>IF(A86-BASELINE!A86=0,"",A86-BASELINE!A86)</f>
        <v/>
      </c>
      <c r="G86" s="81" t="str">
        <f>IF(B86-BASELINE!B86=0,"",B86-BASELINE!B86)</f>
        <v/>
      </c>
      <c r="H86" s="81" t="str">
        <f>IF(C86-BASELINE!C86=0,"",C86-BASELINE!C86)</f>
        <v/>
      </c>
      <c r="I86" s="81" t="str">
        <f>IF(D86-BASELINE!D86=0,"",D86-BASELINE!D86)</f>
        <v/>
      </c>
    </row>
    <row r="87" spans="1:9" x14ac:dyDescent="0.25">
      <c r="A87" s="105"/>
      <c r="B87" s="105"/>
      <c r="C87" s="105"/>
      <c r="D87" s="105"/>
      <c r="F87" s="81" t="str">
        <f>IF(A87-BASELINE!A87=0,"",A87-BASELINE!A87)</f>
        <v/>
      </c>
      <c r="G87" s="81" t="str">
        <f>IF(B87-BASELINE!B87=0,"",B87-BASELINE!B87)</f>
        <v/>
      </c>
      <c r="H87" s="81" t="str">
        <f>IF(C87-BASELINE!C87=0,"",C87-BASELINE!C87)</f>
        <v/>
      </c>
      <c r="I87" s="81" t="str">
        <f>IF(D87-BASELINE!D87=0,"",D87-BASELINE!D87)</f>
        <v/>
      </c>
    </row>
    <row r="88" spans="1:9" x14ac:dyDescent="0.25">
      <c r="A88" s="105"/>
      <c r="B88" s="105"/>
      <c r="C88" s="105"/>
      <c r="D88" s="105"/>
      <c r="F88" s="81" t="str">
        <f>IF(A88-BASELINE!A88=0,"",A88-BASELINE!A88)</f>
        <v/>
      </c>
      <c r="G88" s="81" t="str">
        <f>IF(B88-BASELINE!B88=0,"",B88-BASELINE!B88)</f>
        <v/>
      </c>
      <c r="H88" s="81" t="str">
        <f>IF(C88-BASELINE!C88=0,"",C88-BASELINE!C88)</f>
        <v/>
      </c>
      <c r="I88" s="81" t="str">
        <f>IF(D88-BASELINE!D88=0,"",D88-BASELINE!D88)</f>
        <v/>
      </c>
    </row>
    <row r="89" spans="1:9" x14ac:dyDescent="0.25">
      <c r="A89" s="105"/>
      <c r="B89" s="105"/>
      <c r="C89" s="105"/>
      <c r="D89" s="105"/>
      <c r="F89" s="81" t="str">
        <f>IF(A89-BASELINE!A89=0,"",A89-BASELINE!A89)</f>
        <v/>
      </c>
      <c r="G89" s="81" t="str">
        <f>IF(B89-BASELINE!B89=0,"",B89-BASELINE!B89)</f>
        <v/>
      </c>
      <c r="H89" s="81" t="str">
        <f>IF(C89-BASELINE!C89=0,"",C89-BASELINE!C89)</f>
        <v/>
      </c>
      <c r="I89" s="81" t="str">
        <f>IF(D89-BASELINE!D89=0,"",D89-BASELINE!D89)</f>
        <v/>
      </c>
    </row>
    <row r="90" spans="1:9" x14ac:dyDescent="0.25">
      <c r="A90" s="105"/>
      <c r="B90" s="105"/>
      <c r="C90" s="105"/>
      <c r="D90" s="105"/>
      <c r="F90" s="81" t="str">
        <f>IF(A90-BASELINE!A90=0,"",A90-BASELINE!A90)</f>
        <v/>
      </c>
      <c r="G90" s="81" t="str">
        <f>IF(B90-BASELINE!B90=0,"",B90-BASELINE!B90)</f>
        <v/>
      </c>
      <c r="H90" s="81" t="str">
        <f>IF(C90-BASELINE!C90=0,"",C90-BASELINE!C90)</f>
        <v/>
      </c>
      <c r="I90" s="81" t="str">
        <f>IF(D90-BASELINE!D90=0,"",D90-BASELINE!D90)</f>
        <v/>
      </c>
    </row>
    <row r="91" spans="1:9" x14ac:dyDescent="0.25">
      <c r="A91" s="105"/>
      <c r="B91" s="105"/>
      <c r="C91" s="105"/>
      <c r="D91" s="105"/>
      <c r="F91" s="81" t="str">
        <f>IF(A91-BASELINE!A91=0,"",A91-BASELINE!A91)</f>
        <v/>
      </c>
      <c r="G91" s="81" t="str">
        <f>IF(B91-BASELINE!B91=0,"",B91-BASELINE!B91)</f>
        <v/>
      </c>
      <c r="H91" s="81" t="str">
        <f>IF(C91-BASELINE!C91=0,"",C91-BASELINE!C91)</f>
        <v/>
      </c>
      <c r="I91" s="81" t="str">
        <f>IF(D91-BASELINE!D91=0,"",D91-BASELINE!D91)</f>
        <v/>
      </c>
    </row>
    <row r="92" spans="1:9" x14ac:dyDescent="0.25">
      <c r="A92" s="105"/>
      <c r="B92" s="105"/>
      <c r="C92" s="105"/>
      <c r="D92" s="105"/>
      <c r="F92" s="81" t="str">
        <f>IF(A92-BASELINE!A92=0,"",A92-BASELINE!A92)</f>
        <v/>
      </c>
      <c r="G92" s="81" t="str">
        <f>IF(B92-BASELINE!B92=0,"",B92-BASELINE!B92)</f>
        <v/>
      </c>
      <c r="H92" s="81" t="str">
        <f>IF(C92-BASELINE!C92=0,"",C92-BASELINE!C92)</f>
        <v/>
      </c>
      <c r="I92" s="81" t="str">
        <f>IF(D92-BASELINE!D92=0,"",D92-BASELINE!D92)</f>
        <v/>
      </c>
    </row>
    <row r="93" spans="1:9" x14ac:dyDescent="0.25">
      <c r="A93" s="105"/>
      <c r="B93" s="105"/>
      <c r="C93" s="105"/>
      <c r="D93" s="105"/>
      <c r="F93" s="81" t="str">
        <f>IF(A93-BASELINE!A93=0,"",A93-BASELINE!A93)</f>
        <v/>
      </c>
      <c r="G93" s="81" t="str">
        <f>IF(B93-BASELINE!B93=0,"",B93-BASELINE!B93)</f>
        <v/>
      </c>
      <c r="H93" s="81" t="str">
        <f>IF(C93-BASELINE!C93=0,"",C93-BASELINE!C93)</f>
        <v/>
      </c>
      <c r="I93" s="81" t="str">
        <f>IF(D93-BASELINE!D93=0,"",D93-BASELINE!D93)</f>
        <v/>
      </c>
    </row>
    <row r="94" spans="1:9" x14ac:dyDescent="0.25">
      <c r="A94" s="105"/>
      <c r="B94" s="105"/>
      <c r="C94" s="105"/>
      <c r="D94" s="105"/>
      <c r="F94" s="81" t="str">
        <f>IF(A94-BASELINE!A94=0,"",A94-BASELINE!A94)</f>
        <v/>
      </c>
      <c r="G94" s="81" t="str">
        <f>IF(B94-BASELINE!B94=0,"",B94-BASELINE!B94)</f>
        <v/>
      </c>
      <c r="H94" s="81" t="str">
        <f>IF(C94-BASELINE!C94=0,"",C94-BASELINE!C94)</f>
        <v/>
      </c>
      <c r="I94" s="81" t="str">
        <f>IF(D94-BASELINE!D94=0,"",D94-BASELINE!D94)</f>
        <v/>
      </c>
    </row>
    <row r="95" spans="1:9" x14ac:dyDescent="0.25">
      <c r="A95" s="105"/>
      <c r="B95" s="105"/>
      <c r="C95" s="105"/>
      <c r="D95" s="105"/>
      <c r="F95" s="81" t="str">
        <f>IF(A95-BASELINE!A95=0,"",A95-BASELINE!A95)</f>
        <v/>
      </c>
      <c r="G95" s="81" t="str">
        <f>IF(B95-BASELINE!B95=0,"",B95-BASELINE!B95)</f>
        <v/>
      </c>
      <c r="H95" s="81" t="str">
        <f>IF(C95-BASELINE!C95=0,"",C95-BASELINE!C95)</f>
        <v/>
      </c>
      <c r="I95" s="81" t="str">
        <f>IF(D95-BASELINE!D95=0,"",D95-BASELINE!D95)</f>
        <v/>
      </c>
    </row>
    <row r="96" spans="1:9" x14ac:dyDescent="0.25">
      <c r="A96" s="105"/>
      <c r="B96" s="105"/>
      <c r="C96" s="105"/>
      <c r="D96" s="105"/>
      <c r="F96" s="81" t="str">
        <f>IF(A96-BASELINE!A96=0,"",A96-BASELINE!A96)</f>
        <v/>
      </c>
      <c r="G96" s="81" t="str">
        <f>IF(B96-BASELINE!B96=0,"",B96-BASELINE!B96)</f>
        <v/>
      </c>
      <c r="H96" s="81" t="str">
        <f>IF(C96-BASELINE!C96=0,"",C96-BASELINE!C96)</f>
        <v/>
      </c>
      <c r="I96" s="81" t="str">
        <f>IF(D96-BASELINE!D96=0,"",D96-BASELINE!D96)</f>
        <v/>
      </c>
    </row>
    <row r="97" spans="1:9" x14ac:dyDescent="0.25">
      <c r="A97" s="105"/>
      <c r="B97" s="105"/>
      <c r="C97" s="105"/>
      <c r="D97" s="105"/>
      <c r="F97" s="81" t="str">
        <f>IF(A97-BASELINE!A97=0,"",A97-BASELINE!A97)</f>
        <v/>
      </c>
      <c r="G97" s="81" t="str">
        <f>IF(B97-BASELINE!B97=0,"",B97-BASELINE!B97)</f>
        <v/>
      </c>
      <c r="H97" s="81" t="str">
        <f>IF(C97-BASELINE!C97=0,"",C97-BASELINE!C97)</f>
        <v/>
      </c>
      <c r="I97" s="81" t="str">
        <f>IF(D97-BASELINE!D97=0,"",D97-BASELINE!D97)</f>
        <v/>
      </c>
    </row>
    <row r="98" spans="1:9" x14ac:dyDescent="0.25">
      <c r="A98" s="105"/>
      <c r="B98" s="105"/>
      <c r="C98" s="105"/>
      <c r="D98" s="105"/>
      <c r="F98" s="81" t="str">
        <f>IF(A98-BASELINE!A98=0,"",A98-BASELINE!A98)</f>
        <v/>
      </c>
      <c r="G98" s="81" t="str">
        <f>IF(B98-BASELINE!B98=0,"",B98-BASELINE!B98)</f>
        <v/>
      </c>
      <c r="H98" s="81" t="str">
        <f>IF(C98-BASELINE!C98=0,"",C98-BASELINE!C98)</f>
        <v/>
      </c>
      <c r="I98" s="81" t="str">
        <f>IF(D98-BASELINE!D98=0,"",D98-BASELINE!D98)</f>
        <v/>
      </c>
    </row>
    <row r="99" spans="1:9" x14ac:dyDescent="0.25">
      <c r="A99" s="105"/>
      <c r="B99" s="105"/>
      <c r="C99" s="105"/>
      <c r="D99" s="105"/>
      <c r="F99" s="81" t="str">
        <f>IF(A99-BASELINE!A99=0,"",A99-BASELINE!A99)</f>
        <v/>
      </c>
      <c r="G99" s="81" t="str">
        <f>IF(B99-BASELINE!B99=0,"",B99-BASELINE!B99)</f>
        <v/>
      </c>
      <c r="H99" s="81" t="str">
        <f>IF(C99-BASELINE!C99=0,"",C99-BASELINE!C99)</f>
        <v/>
      </c>
      <c r="I99" s="81" t="str">
        <f>IF(D99-BASELINE!D99=0,"",D99-BASELINE!D99)</f>
        <v/>
      </c>
    </row>
    <row r="100" spans="1:9" x14ac:dyDescent="0.25">
      <c r="A100" s="105"/>
      <c r="B100" s="105"/>
      <c r="C100" s="105"/>
      <c r="D100" s="105"/>
      <c r="F100" s="81" t="str">
        <f>IF(A100-BASELINE!A100=0,"",A100-BASELINE!A100)</f>
        <v/>
      </c>
      <c r="G100" s="81" t="str">
        <f>IF(B100-BASELINE!B100=0,"",B100-BASELINE!B100)</f>
        <v/>
      </c>
      <c r="H100" s="81" t="str">
        <f>IF(C100-BASELINE!C100=0,"",C100-BASELINE!C100)</f>
        <v/>
      </c>
      <c r="I100" s="81" t="str">
        <f>IF(D100-BASELINE!D100=0,"",D100-BASELINE!D100)</f>
        <v/>
      </c>
    </row>
    <row r="101" spans="1:9" x14ac:dyDescent="0.25">
      <c r="A101" s="105"/>
      <c r="B101" s="105"/>
      <c r="C101" s="105"/>
      <c r="D101" s="105"/>
      <c r="F101" s="81" t="str">
        <f>IF(A101-BASELINE!A101=0,"",A101-BASELINE!A101)</f>
        <v/>
      </c>
      <c r="G101" s="81" t="str">
        <f>IF(B101-BASELINE!B101=0,"",B101-BASELINE!B101)</f>
        <v/>
      </c>
      <c r="H101" s="81" t="str">
        <f>IF(C101-BASELINE!C101=0,"",C101-BASELINE!C101)</f>
        <v/>
      </c>
      <c r="I101" s="81" t="str">
        <f>IF(D101-BASELINE!D101=0,"",D101-BASELINE!D101)</f>
        <v/>
      </c>
    </row>
    <row r="102" spans="1:9" x14ac:dyDescent="0.25">
      <c r="A102" s="105"/>
      <c r="B102" s="105"/>
      <c r="C102" s="105"/>
      <c r="D102" s="105"/>
      <c r="F102" s="81" t="str">
        <f>IF(A102-BASELINE!A102=0,"",A102-BASELINE!A102)</f>
        <v/>
      </c>
      <c r="G102" s="81" t="str">
        <f>IF(B102-BASELINE!B102=0,"",B102-BASELINE!B102)</f>
        <v/>
      </c>
      <c r="H102" s="81" t="str">
        <f>IF(C102-BASELINE!C102=0,"",C102-BASELINE!C102)</f>
        <v/>
      </c>
      <c r="I102" s="81" t="str">
        <f>IF(D102-BASELINE!D102=0,"",D102-BASELINE!D102)</f>
        <v/>
      </c>
    </row>
    <row r="103" spans="1:9" x14ac:dyDescent="0.25">
      <c r="A103" s="105"/>
      <c r="B103" s="105"/>
      <c r="C103" s="105"/>
      <c r="D103" s="105"/>
      <c r="F103" s="81" t="str">
        <f>IF(A103-BASELINE!A103=0,"",A103-BASELINE!A103)</f>
        <v/>
      </c>
      <c r="G103" s="81" t="str">
        <f>IF(B103-BASELINE!B103=0,"",B103-BASELINE!B103)</f>
        <v/>
      </c>
      <c r="H103" s="81" t="str">
        <f>IF(C103-BASELINE!C103=0,"",C103-BASELINE!C103)</f>
        <v/>
      </c>
      <c r="I103" s="81" t="str">
        <f>IF(D103-BASELINE!D103=0,"",D103-BASELINE!D103)</f>
        <v/>
      </c>
    </row>
    <row r="104" spans="1:9" x14ac:dyDescent="0.25">
      <c r="A104" s="105"/>
      <c r="B104" s="105"/>
      <c r="C104" s="105"/>
      <c r="D104" s="105"/>
      <c r="F104" s="81" t="str">
        <f>IF(A104-BASELINE!A104=0,"",A104-BASELINE!A104)</f>
        <v/>
      </c>
      <c r="G104" s="81" t="str">
        <f>IF(B104-BASELINE!B104=0,"",B104-BASELINE!B104)</f>
        <v/>
      </c>
      <c r="H104" s="81" t="str">
        <f>IF(C104-BASELINE!C104=0,"",C104-BASELINE!C104)</f>
        <v/>
      </c>
      <c r="I104" s="81" t="str">
        <f>IF(D104-BASELINE!D104=0,"",D104-BASELINE!D104)</f>
        <v/>
      </c>
    </row>
    <row r="105" spans="1:9" x14ac:dyDescent="0.25">
      <c r="A105" s="105"/>
      <c r="B105" s="105"/>
      <c r="C105" s="105"/>
      <c r="D105" s="105"/>
      <c r="F105" s="81" t="str">
        <f>IF(A105-BASELINE!A105=0,"",A105-BASELINE!A105)</f>
        <v/>
      </c>
      <c r="G105" s="81" t="str">
        <f>IF(B105-BASELINE!B105=0,"",B105-BASELINE!B105)</f>
        <v/>
      </c>
      <c r="H105" s="81" t="str">
        <f>IF(C105-BASELINE!C105=0,"",C105-BASELINE!C105)</f>
        <v/>
      </c>
      <c r="I105" s="81" t="str">
        <f>IF(D105-BASELINE!D105=0,"",D105-BASELINE!D105)</f>
        <v/>
      </c>
    </row>
    <row r="106" spans="1:9" x14ac:dyDescent="0.25">
      <c r="A106" s="105"/>
      <c r="B106" s="105"/>
      <c r="C106" s="105"/>
      <c r="D106" s="105"/>
      <c r="F106" s="81" t="str">
        <f>IF(A106-BASELINE!A106=0,"",A106-BASELINE!A106)</f>
        <v/>
      </c>
      <c r="G106" s="81" t="str">
        <f>IF(B106-BASELINE!B106=0,"",B106-BASELINE!B106)</f>
        <v/>
      </c>
      <c r="H106" s="81" t="str">
        <f>IF(C106-BASELINE!C106=0,"",C106-BASELINE!C106)</f>
        <v/>
      </c>
      <c r="I106" s="81" t="str">
        <f>IF(D106-BASELINE!D106=0,"",D106-BASELINE!D106)</f>
        <v/>
      </c>
    </row>
    <row r="107" spans="1:9" x14ac:dyDescent="0.25">
      <c r="A107" s="105"/>
      <c r="B107" s="105"/>
      <c r="C107" s="105"/>
      <c r="D107" s="105"/>
      <c r="F107" s="81" t="str">
        <f>IF(A107-BASELINE!A107=0,"",A107-BASELINE!A107)</f>
        <v/>
      </c>
      <c r="G107" s="81" t="str">
        <f>IF(B107-BASELINE!B107=0,"",B107-BASELINE!B107)</f>
        <v/>
      </c>
      <c r="H107" s="81" t="str">
        <f>IF(C107-BASELINE!C107=0,"",C107-BASELINE!C107)</f>
        <v/>
      </c>
      <c r="I107" s="81" t="str">
        <f>IF(D107-BASELINE!D107=0,"",D107-BASELINE!D107)</f>
        <v/>
      </c>
    </row>
    <row r="108" spans="1:9" x14ac:dyDescent="0.25">
      <c r="A108" s="105"/>
      <c r="B108" s="105"/>
      <c r="C108" s="105"/>
      <c r="D108" s="105"/>
      <c r="F108" s="81" t="str">
        <f>IF(A108-BASELINE!A108=0,"",A108-BASELINE!A108)</f>
        <v/>
      </c>
      <c r="G108" s="81" t="str">
        <f>IF(B108-BASELINE!B108=0,"",B108-BASELINE!B108)</f>
        <v/>
      </c>
      <c r="H108" s="81" t="str">
        <f>IF(C108-BASELINE!C108=0,"",C108-BASELINE!C108)</f>
        <v/>
      </c>
      <c r="I108" s="81" t="str">
        <f>IF(D108-BASELINE!D108=0,"",D108-BASELINE!D108)</f>
        <v/>
      </c>
    </row>
    <row r="109" spans="1:9" x14ac:dyDescent="0.25">
      <c r="A109" s="105"/>
      <c r="B109" s="105"/>
      <c r="C109" s="105"/>
      <c r="D109" s="105"/>
      <c r="F109" s="81" t="str">
        <f>IF(A109-BASELINE!A109=0,"",A109-BASELINE!A109)</f>
        <v/>
      </c>
      <c r="G109" s="81" t="str">
        <f>IF(B109-BASELINE!B109=0,"",B109-BASELINE!B109)</f>
        <v/>
      </c>
      <c r="H109" s="81" t="str">
        <f>IF(C109-BASELINE!C109=0,"",C109-BASELINE!C109)</f>
        <v/>
      </c>
      <c r="I109" s="81" t="str">
        <f>IF(D109-BASELINE!D109=0,"",D109-BASELINE!D109)</f>
        <v/>
      </c>
    </row>
    <row r="110" spans="1:9" x14ac:dyDescent="0.25">
      <c r="A110" s="105"/>
      <c r="B110" s="105"/>
      <c r="C110" s="105"/>
      <c r="D110" s="105"/>
      <c r="F110" s="81" t="str">
        <f>IF(A110-BASELINE!A110=0,"",A110-BASELINE!A110)</f>
        <v/>
      </c>
      <c r="G110" s="81" t="str">
        <f>IF(B110-BASELINE!B110=0,"",B110-BASELINE!B110)</f>
        <v/>
      </c>
      <c r="H110" s="81" t="str">
        <f>IF(C110-BASELINE!C110=0,"",C110-BASELINE!C110)</f>
        <v/>
      </c>
      <c r="I110" s="81" t="str">
        <f>IF(D110-BASELINE!D110=0,"",D110-BASELINE!D110)</f>
        <v/>
      </c>
    </row>
    <row r="111" spans="1:9" x14ac:dyDescent="0.25">
      <c r="A111" s="105"/>
      <c r="B111" s="105"/>
      <c r="C111" s="105"/>
      <c r="D111" s="105"/>
      <c r="F111" s="81" t="str">
        <f>IF(A111-BASELINE!A111=0,"",A111-BASELINE!A111)</f>
        <v/>
      </c>
      <c r="G111" s="81" t="str">
        <f>IF(B111-BASELINE!B111=0,"",B111-BASELINE!B111)</f>
        <v/>
      </c>
      <c r="H111" s="81" t="str">
        <f>IF(C111-BASELINE!C111=0,"",C111-BASELINE!C111)</f>
        <v/>
      </c>
      <c r="I111" s="81" t="str">
        <f>IF(D111-BASELINE!D111=0,"",D111-BASELINE!D111)</f>
        <v/>
      </c>
    </row>
    <row r="112" spans="1:9" x14ac:dyDescent="0.25">
      <c r="A112" s="105"/>
      <c r="B112" s="105"/>
      <c r="C112" s="105"/>
      <c r="D112" s="105"/>
      <c r="F112" s="81" t="str">
        <f>IF(A112-BASELINE!A112=0,"",A112-BASELINE!A112)</f>
        <v/>
      </c>
      <c r="G112" s="81" t="str">
        <f>IF(B112-BASELINE!B112=0,"",B112-BASELINE!B112)</f>
        <v/>
      </c>
      <c r="H112" s="81" t="str">
        <f>IF(C112-BASELINE!C112=0,"",C112-BASELINE!C112)</f>
        <v/>
      </c>
      <c r="I112" s="81" t="str">
        <f>IF(D112-BASELINE!D112=0,"",D112-BASELINE!D112)</f>
        <v/>
      </c>
    </row>
    <row r="113" spans="1:9" x14ac:dyDescent="0.25">
      <c r="A113" s="105"/>
      <c r="B113" s="105"/>
      <c r="C113" s="105"/>
      <c r="D113" s="105"/>
      <c r="F113" s="81" t="str">
        <f>IF(A113-BASELINE!A113=0,"",A113-BASELINE!A113)</f>
        <v/>
      </c>
      <c r="G113" s="81" t="str">
        <f>IF(B113-BASELINE!B113=0,"",B113-BASELINE!B113)</f>
        <v/>
      </c>
      <c r="H113" s="81" t="str">
        <f>IF(C113-BASELINE!C113=0,"",C113-BASELINE!C113)</f>
        <v/>
      </c>
      <c r="I113" s="81" t="str">
        <f>IF(D113-BASELINE!D113=0,"",D113-BASELINE!D113)</f>
        <v/>
      </c>
    </row>
    <row r="114" spans="1:9" x14ac:dyDescent="0.25">
      <c r="A114" s="105"/>
      <c r="B114" s="105"/>
      <c r="C114" s="105"/>
      <c r="D114" s="105"/>
      <c r="F114" s="81" t="str">
        <f>IF(A114-BASELINE!A114=0,"",A114-BASELINE!A114)</f>
        <v/>
      </c>
      <c r="G114" s="81" t="str">
        <f>IF(B114-BASELINE!B114=0,"",B114-BASELINE!B114)</f>
        <v/>
      </c>
      <c r="H114" s="81" t="str">
        <f>IF(C114-BASELINE!C114=0,"",C114-BASELINE!C114)</f>
        <v/>
      </c>
      <c r="I114" s="81" t="str">
        <f>IF(D114-BASELINE!D114=0,"",D114-BASELINE!D114)</f>
        <v/>
      </c>
    </row>
    <row r="115" spans="1:9" x14ac:dyDescent="0.25">
      <c r="A115" s="105"/>
      <c r="B115" s="105"/>
      <c r="C115" s="105"/>
      <c r="D115" s="105"/>
      <c r="F115" s="81" t="str">
        <f>IF(A115-BASELINE!A115=0,"",A115-BASELINE!A115)</f>
        <v/>
      </c>
      <c r="G115" s="81" t="str">
        <f>IF(B115-BASELINE!B115=0,"",B115-BASELINE!B115)</f>
        <v/>
      </c>
      <c r="H115" s="81" t="str">
        <f>IF(C115-BASELINE!C115=0,"",C115-BASELINE!C115)</f>
        <v/>
      </c>
      <c r="I115" s="81" t="str">
        <f>IF(D115-BASELINE!D115=0,"",D115-BASELINE!D115)</f>
        <v/>
      </c>
    </row>
    <row r="116" spans="1:9" x14ac:dyDescent="0.25">
      <c r="A116" s="105"/>
      <c r="B116" s="105"/>
      <c r="C116" s="105"/>
      <c r="D116" s="105"/>
      <c r="F116" s="81" t="str">
        <f>IF(A116-BASELINE!A116=0,"",A116-BASELINE!A116)</f>
        <v/>
      </c>
      <c r="G116" s="81" t="str">
        <f>IF(B116-BASELINE!B116=0,"",B116-BASELINE!B116)</f>
        <v/>
      </c>
      <c r="H116" s="81" t="str">
        <f>IF(C116-BASELINE!C116=0,"",C116-BASELINE!C116)</f>
        <v/>
      </c>
      <c r="I116" s="81" t="str">
        <f>IF(D116-BASELINE!D116=0,"",D116-BASELINE!D116)</f>
        <v/>
      </c>
    </row>
    <row r="117" spans="1:9" x14ac:dyDescent="0.25">
      <c r="A117" s="105"/>
      <c r="B117" s="105"/>
      <c r="C117" s="105"/>
      <c r="D117" s="105"/>
      <c r="F117" s="81" t="str">
        <f>IF(A117-BASELINE!A117=0,"",A117-BASELINE!A117)</f>
        <v/>
      </c>
      <c r="G117" s="81" t="str">
        <f>IF(B117-BASELINE!B117=0,"",B117-BASELINE!B117)</f>
        <v/>
      </c>
      <c r="H117" s="81" t="str">
        <f>IF(C117-BASELINE!C117=0,"",C117-BASELINE!C117)</f>
        <v/>
      </c>
      <c r="I117" s="81" t="str">
        <f>IF(D117-BASELINE!D117=0,"",D117-BASELINE!D117)</f>
        <v/>
      </c>
    </row>
    <row r="118" spans="1:9" x14ac:dyDescent="0.25">
      <c r="A118" s="105"/>
      <c r="B118" s="105"/>
      <c r="C118" s="105"/>
      <c r="D118" s="105"/>
      <c r="F118" s="81" t="str">
        <f>IF(A118-BASELINE!A118=0,"",A118-BASELINE!A118)</f>
        <v/>
      </c>
      <c r="G118" s="81" t="str">
        <f>IF(B118-BASELINE!B118=0,"",B118-BASELINE!B118)</f>
        <v/>
      </c>
      <c r="H118" s="81" t="str">
        <f>IF(C118-BASELINE!C118=0,"",C118-BASELINE!C118)</f>
        <v/>
      </c>
      <c r="I118" s="81" t="str">
        <f>IF(D118-BASELINE!D118=0,"",D118-BASELINE!D118)</f>
        <v/>
      </c>
    </row>
    <row r="119" spans="1:9" x14ac:dyDescent="0.25">
      <c r="A119" s="105"/>
      <c r="B119" s="105"/>
      <c r="C119" s="105"/>
      <c r="D119" s="105"/>
      <c r="F119" s="81" t="str">
        <f>IF(A119-BASELINE!A119=0,"",A119-BASELINE!A119)</f>
        <v/>
      </c>
      <c r="G119" s="81" t="str">
        <f>IF(B119-BASELINE!B119=0,"",B119-BASELINE!B119)</f>
        <v/>
      </c>
      <c r="H119" s="81" t="str">
        <f>IF(C119-BASELINE!C119=0,"",C119-BASELINE!C119)</f>
        <v/>
      </c>
      <c r="I119" s="81" t="str">
        <f>IF(D119-BASELINE!D119=0,"",D119-BASELINE!D119)</f>
        <v/>
      </c>
    </row>
    <row r="120" spans="1:9" x14ac:dyDescent="0.25">
      <c r="A120" s="105"/>
      <c r="B120" s="105"/>
      <c r="C120" s="105"/>
      <c r="D120" s="105"/>
      <c r="F120" s="81" t="str">
        <f>IF(A120-BASELINE!A120=0,"",A120-BASELINE!A120)</f>
        <v/>
      </c>
      <c r="G120" s="81" t="str">
        <f>IF(B120-BASELINE!B120=0,"",B120-BASELINE!B120)</f>
        <v/>
      </c>
      <c r="H120" s="81" t="str">
        <f>IF(C120-BASELINE!C120=0,"",C120-BASELINE!C120)</f>
        <v/>
      </c>
      <c r="I120" s="81" t="str">
        <f>IF(D120-BASELINE!D120=0,"",D120-BASELINE!D120)</f>
        <v/>
      </c>
    </row>
    <row r="121" spans="1:9" x14ac:dyDescent="0.25">
      <c r="A121" s="105"/>
      <c r="B121" s="105"/>
      <c r="C121" s="105"/>
      <c r="D121" s="105"/>
      <c r="F121" s="81" t="str">
        <f>IF(A121-BASELINE!A121=0,"",A121-BASELINE!A121)</f>
        <v/>
      </c>
      <c r="G121" s="81" t="str">
        <f>IF(B121-BASELINE!B121=0,"",B121-BASELINE!B121)</f>
        <v/>
      </c>
      <c r="H121" s="81" t="str">
        <f>IF(C121-BASELINE!C121=0,"",C121-BASELINE!C121)</f>
        <v/>
      </c>
      <c r="I121" s="81" t="str">
        <f>IF(D121-BASELINE!D121=0,"",D121-BASELINE!D121)</f>
        <v/>
      </c>
    </row>
    <row r="122" spans="1:9" x14ac:dyDescent="0.25">
      <c r="A122" s="105"/>
      <c r="B122" s="105"/>
      <c r="C122" s="105"/>
      <c r="D122" s="105"/>
      <c r="F122" s="81" t="str">
        <f>IF(A122-BASELINE!A122=0,"",A122-BASELINE!A122)</f>
        <v/>
      </c>
      <c r="G122" s="81" t="str">
        <f>IF(B122-BASELINE!B122=0,"",B122-BASELINE!B122)</f>
        <v/>
      </c>
      <c r="H122" s="81" t="str">
        <f>IF(C122-BASELINE!C122=0,"",C122-BASELINE!C122)</f>
        <v/>
      </c>
      <c r="I122" s="81" t="str">
        <f>IF(D122-BASELINE!D122=0,"",D122-BASELINE!D122)</f>
        <v/>
      </c>
    </row>
    <row r="123" spans="1:9" x14ac:dyDescent="0.25">
      <c r="A123" s="105"/>
      <c r="B123" s="105"/>
      <c r="C123" s="105"/>
      <c r="D123" s="105"/>
      <c r="F123" s="81" t="str">
        <f>IF(A123-BASELINE!A123=0,"",A123-BASELINE!A123)</f>
        <v/>
      </c>
      <c r="G123" s="81" t="str">
        <f>IF(B123-BASELINE!B123=0,"",B123-BASELINE!B123)</f>
        <v/>
      </c>
      <c r="H123" s="81" t="str">
        <f>IF(C123-BASELINE!C123=0,"",C123-BASELINE!C123)</f>
        <v/>
      </c>
      <c r="I123" s="81" t="str">
        <f>IF(D123-BASELINE!D123=0,"",D123-BASELINE!D123)</f>
        <v/>
      </c>
    </row>
    <row r="124" spans="1:9" x14ac:dyDescent="0.25">
      <c r="A124" s="105"/>
      <c r="B124" s="105"/>
      <c r="C124" s="105"/>
      <c r="D124" s="105"/>
      <c r="F124" s="81" t="str">
        <f>IF(A124-BASELINE!A124=0,"",A124-BASELINE!A124)</f>
        <v/>
      </c>
      <c r="G124" s="81" t="str">
        <f>IF(B124-BASELINE!B124=0,"",B124-BASELINE!B124)</f>
        <v/>
      </c>
      <c r="H124" s="81" t="str">
        <f>IF(C124-BASELINE!C124=0,"",C124-BASELINE!C124)</f>
        <v/>
      </c>
      <c r="I124" s="81" t="str">
        <f>IF(D124-BASELINE!D124=0,"",D124-BASELINE!D124)</f>
        <v/>
      </c>
    </row>
    <row r="125" spans="1:9" x14ac:dyDescent="0.25">
      <c r="A125" s="105"/>
      <c r="B125" s="105"/>
      <c r="C125" s="105"/>
      <c r="D125" s="105"/>
      <c r="F125" s="81" t="str">
        <f>IF(A125-BASELINE!A125=0,"",A125-BASELINE!A125)</f>
        <v/>
      </c>
      <c r="G125" s="81" t="str">
        <f>IF(B125-BASELINE!B125=0,"",B125-BASELINE!B125)</f>
        <v/>
      </c>
      <c r="H125" s="81" t="str">
        <f>IF(C125-BASELINE!C125=0,"",C125-BASELINE!C125)</f>
        <v/>
      </c>
      <c r="I125" s="81" t="str">
        <f>IF(D125-BASELINE!D125=0,"",D125-BASELINE!D125)</f>
        <v/>
      </c>
    </row>
    <row r="126" spans="1:9" x14ac:dyDescent="0.25">
      <c r="A126" s="105"/>
      <c r="B126" s="105"/>
      <c r="C126" s="105"/>
      <c r="D126" s="105"/>
      <c r="F126" s="81" t="str">
        <f>IF(A126-BASELINE!A126=0,"",A126-BASELINE!A126)</f>
        <v/>
      </c>
      <c r="G126" s="81" t="str">
        <f>IF(B126-BASELINE!B126=0,"",B126-BASELINE!B126)</f>
        <v/>
      </c>
      <c r="H126" s="81" t="str">
        <f>IF(C126-BASELINE!C126=0,"",C126-BASELINE!C126)</f>
        <v/>
      </c>
      <c r="I126" s="81" t="str">
        <f>IF(D126-BASELINE!D126=0,"",D126-BASELINE!D126)</f>
        <v/>
      </c>
    </row>
    <row r="127" spans="1:9" x14ac:dyDescent="0.25">
      <c r="A127" s="105"/>
      <c r="B127" s="105"/>
      <c r="C127" s="105"/>
      <c r="D127" s="105"/>
      <c r="F127" s="81" t="str">
        <f>IF(A127-BASELINE!A127=0,"",A127-BASELINE!A127)</f>
        <v/>
      </c>
      <c r="G127" s="81" t="str">
        <f>IF(B127-BASELINE!B127=0,"",B127-BASELINE!B127)</f>
        <v/>
      </c>
      <c r="H127" s="81" t="str">
        <f>IF(C127-BASELINE!C127=0,"",C127-BASELINE!C127)</f>
        <v/>
      </c>
      <c r="I127" s="81" t="str">
        <f>IF(D127-BASELINE!D127=0,"",D127-BASELINE!D127)</f>
        <v/>
      </c>
    </row>
    <row r="128" spans="1:9" x14ac:dyDescent="0.25">
      <c r="A128" s="105"/>
      <c r="B128" s="105"/>
      <c r="C128" s="105"/>
      <c r="D128" s="105"/>
      <c r="F128" s="81" t="str">
        <f>IF(A128-BASELINE!A128=0,"",A128-BASELINE!A128)</f>
        <v/>
      </c>
      <c r="G128" s="81" t="str">
        <f>IF(B128-BASELINE!B128=0,"",B128-BASELINE!B128)</f>
        <v/>
      </c>
      <c r="H128" s="81" t="str">
        <f>IF(C128-BASELINE!C128=0,"",C128-BASELINE!C128)</f>
        <v/>
      </c>
      <c r="I128" s="81" t="str">
        <f>IF(D128-BASELINE!D128=0,"",D128-BASELINE!D128)</f>
        <v/>
      </c>
    </row>
    <row r="129" spans="1:9" x14ac:dyDescent="0.25">
      <c r="A129" s="105"/>
      <c r="B129" s="105"/>
      <c r="C129" s="105"/>
      <c r="D129" s="105"/>
      <c r="F129" s="81" t="str">
        <f>IF(A129-BASELINE!A129=0,"",A129-BASELINE!A129)</f>
        <v/>
      </c>
      <c r="G129" s="81" t="str">
        <f>IF(B129-BASELINE!B129=0,"",B129-BASELINE!B129)</f>
        <v/>
      </c>
      <c r="H129" s="81" t="str">
        <f>IF(C129-BASELINE!C129=0,"",C129-BASELINE!C129)</f>
        <v/>
      </c>
      <c r="I129" s="81" t="str">
        <f>IF(D129-BASELINE!D129=0,"",D129-BASELINE!D129)</f>
        <v/>
      </c>
    </row>
    <row r="130" spans="1:9" x14ac:dyDescent="0.25">
      <c r="A130" s="105"/>
      <c r="B130" s="105"/>
      <c r="C130" s="105"/>
      <c r="D130" s="105"/>
      <c r="F130" s="81" t="str">
        <f>IF(A130-BASELINE!A130=0,"",A130-BASELINE!A130)</f>
        <v/>
      </c>
      <c r="G130" s="81" t="str">
        <f>IF(B130-BASELINE!B130=0,"",B130-BASELINE!B130)</f>
        <v/>
      </c>
      <c r="H130" s="81" t="str">
        <f>IF(C130-BASELINE!C130=0,"",C130-BASELINE!C130)</f>
        <v/>
      </c>
      <c r="I130" s="81" t="str">
        <f>IF(D130-BASELINE!D130=0,"",D130-BASELINE!D130)</f>
        <v/>
      </c>
    </row>
    <row r="131" spans="1:9" x14ac:dyDescent="0.25">
      <c r="A131" s="105"/>
      <c r="B131" s="105"/>
      <c r="C131" s="105"/>
      <c r="D131" s="105"/>
      <c r="F131" s="81" t="str">
        <f>IF(A131-BASELINE!A131=0,"",A131-BASELINE!A131)</f>
        <v/>
      </c>
      <c r="G131" s="81" t="str">
        <f>IF(B131-BASELINE!B131=0,"",B131-BASELINE!B131)</f>
        <v/>
      </c>
      <c r="H131" s="81" t="str">
        <f>IF(C131-BASELINE!C131=0,"",C131-BASELINE!C131)</f>
        <v/>
      </c>
      <c r="I131" s="81" t="str">
        <f>IF(D131-BASELINE!D131=0,"",D131-BASELINE!D131)</f>
        <v/>
      </c>
    </row>
    <row r="132" spans="1:9" x14ac:dyDescent="0.25">
      <c r="A132" s="105"/>
      <c r="B132" s="105"/>
      <c r="C132" s="105"/>
      <c r="D132" s="105"/>
      <c r="F132" s="81" t="str">
        <f>IF(A132-BASELINE!A132=0,"",A132-BASELINE!A132)</f>
        <v/>
      </c>
      <c r="G132" s="81" t="str">
        <f>IF(B132-BASELINE!B132=0,"",B132-BASELINE!B132)</f>
        <v/>
      </c>
      <c r="H132" s="81" t="str">
        <f>IF(C132-BASELINE!C132=0,"",C132-BASELINE!C132)</f>
        <v/>
      </c>
      <c r="I132" s="81" t="str">
        <f>IF(D132-BASELINE!D132=0,"",D132-BASELINE!D132)</f>
        <v/>
      </c>
    </row>
    <row r="133" spans="1:9" x14ac:dyDescent="0.25">
      <c r="A133" s="105"/>
      <c r="B133" s="105"/>
      <c r="C133" s="105"/>
      <c r="D133" s="105"/>
      <c r="F133" s="81" t="str">
        <f>IF(A133-BASELINE!A133=0,"",A133-BASELINE!A133)</f>
        <v/>
      </c>
      <c r="G133" s="81" t="str">
        <f>IF(B133-BASELINE!B133=0,"",B133-BASELINE!B133)</f>
        <v/>
      </c>
      <c r="H133" s="81" t="str">
        <f>IF(C133-BASELINE!C133=0,"",C133-BASELINE!C133)</f>
        <v/>
      </c>
      <c r="I133" s="81" t="str">
        <f>IF(D133-BASELINE!D133=0,"",D133-BASELINE!D133)</f>
        <v/>
      </c>
    </row>
    <row r="134" spans="1:9" x14ac:dyDescent="0.25">
      <c r="A134" s="105"/>
      <c r="B134" s="105"/>
      <c r="C134" s="105"/>
      <c r="D134" s="105"/>
      <c r="F134" s="81" t="str">
        <f>IF(A134-BASELINE!A134=0,"",A134-BASELINE!A134)</f>
        <v/>
      </c>
      <c r="G134" s="81" t="str">
        <f>IF(B134-BASELINE!B134=0,"",B134-BASELINE!B134)</f>
        <v/>
      </c>
      <c r="H134" s="81" t="str">
        <f>IF(C134-BASELINE!C134=0,"",C134-BASELINE!C134)</f>
        <v/>
      </c>
      <c r="I134" s="81" t="str">
        <f>IF(D134-BASELINE!D134=0,"",D134-BASELINE!D134)</f>
        <v/>
      </c>
    </row>
    <row r="135" spans="1:9" x14ac:dyDescent="0.25">
      <c r="A135" s="105"/>
      <c r="B135" s="105"/>
      <c r="C135" s="105"/>
      <c r="D135" s="105"/>
      <c r="F135" s="81" t="str">
        <f>IF(A135-BASELINE!A135=0,"",A135-BASELINE!A135)</f>
        <v/>
      </c>
      <c r="G135" s="81" t="str">
        <f>IF(B135-BASELINE!B135=0,"",B135-BASELINE!B135)</f>
        <v/>
      </c>
      <c r="H135" s="81" t="str">
        <f>IF(C135-BASELINE!C135=0,"",C135-BASELINE!C135)</f>
        <v/>
      </c>
      <c r="I135" s="81" t="str">
        <f>IF(D135-BASELINE!D135=0,"",D135-BASELINE!D135)</f>
        <v/>
      </c>
    </row>
    <row r="136" spans="1:9" x14ac:dyDescent="0.25">
      <c r="A136" s="105"/>
      <c r="B136" s="105"/>
      <c r="C136" s="105"/>
      <c r="D136" s="105"/>
      <c r="F136" s="81" t="str">
        <f>IF(A136-BASELINE!A136=0,"",A136-BASELINE!A136)</f>
        <v/>
      </c>
      <c r="G136" s="81" t="str">
        <f>IF(B136-BASELINE!B136=0,"",B136-BASELINE!B136)</f>
        <v/>
      </c>
      <c r="H136" s="81" t="str">
        <f>IF(C136-BASELINE!C136=0,"",C136-BASELINE!C136)</f>
        <v/>
      </c>
      <c r="I136" s="81" t="str">
        <f>IF(D136-BASELINE!D136=0,"",D136-BASELINE!D136)</f>
        <v/>
      </c>
    </row>
    <row r="137" spans="1:9" x14ac:dyDescent="0.25">
      <c r="A137" s="105"/>
      <c r="B137" s="105"/>
      <c r="C137" s="105"/>
      <c r="D137" s="105"/>
      <c r="F137" s="81" t="str">
        <f>IF(A137-BASELINE!A137=0,"",A137-BASELINE!A137)</f>
        <v/>
      </c>
      <c r="G137" s="81" t="str">
        <f>IF(B137-BASELINE!B137=0,"",B137-BASELINE!B137)</f>
        <v/>
      </c>
      <c r="H137" s="81" t="str">
        <f>IF(C137-BASELINE!C137=0,"",C137-BASELINE!C137)</f>
        <v/>
      </c>
      <c r="I137" s="81" t="str">
        <f>IF(D137-BASELINE!D137=0,"",D137-BASELINE!D137)</f>
        <v/>
      </c>
    </row>
    <row r="138" spans="1:9" x14ac:dyDescent="0.25">
      <c r="A138" s="105"/>
      <c r="B138" s="105"/>
      <c r="C138" s="105"/>
      <c r="D138" s="105"/>
      <c r="F138" s="81" t="str">
        <f>IF(A138-BASELINE!A138=0,"",A138-BASELINE!A138)</f>
        <v/>
      </c>
      <c r="G138" s="81" t="str">
        <f>IF(B138-BASELINE!B138=0,"",B138-BASELINE!B138)</f>
        <v/>
      </c>
      <c r="H138" s="81" t="str">
        <f>IF(C138-BASELINE!C138=0,"",C138-BASELINE!C138)</f>
        <v/>
      </c>
      <c r="I138" s="81" t="str">
        <f>IF(D138-BASELINE!D138=0,"",D138-BASELINE!D138)</f>
        <v/>
      </c>
    </row>
    <row r="139" spans="1:9" x14ac:dyDescent="0.25">
      <c r="A139" s="105"/>
      <c r="B139" s="105"/>
      <c r="C139" s="105"/>
      <c r="D139" s="105"/>
      <c r="F139" s="81" t="str">
        <f>IF(A139-BASELINE!A139=0,"",A139-BASELINE!A139)</f>
        <v/>
      </c>
      <c r="G139" s="81" t="str">
        <f>IF(B139-BASELINE!B139=0,"",B139-BASELINE!B139)</f>
        <v/>
      </c>
      <c r="H139" s="81" t="str">
        <f>IF(C139-BASELINE!C139=0,"",C139-BASELINE!C139)</f>
        <v/>
      </c>
      <c r="I139" s="81" t="str">
        <f>IF(D139-BASELINE!D139=0,"",D139-BASELINE!D139)</f>
        <v/>
      </c>
    </row>
    <row r="140" spans="1:9" x14ac:dyDescent="0.25">
      <c r="A140" s="105"/>
      <c r="B140" s="105"/>
      <c r="C140" s="105"/>
      <c r="D140" s="105"/>
      <c r="F140" s="81" t="str">
        <f>IF(A140-BASELINE!A140=0,"",A140-BASELINE!A140)</f>
        <v/>
      </c>
      <c r="G140" s="81" t="str">
        <f>IF(B140-BASELINE!B140=0,"",B140-BASELINE!B140)</f>
        <v/>
      </c>
      <c r="H140" s="81" t="str">
        <f>IF(C140-BASELINE!C140=0,"",C140-BASELINE!C140)</f>
        <v/>
      </c>
      <c r="I140" s="81" t="str">
        <f>IF(D140-BASELINE!D140=0,"",D140-BASELINE!D140)</f>
        <v/>
      </c>
    </row>
    <row r="141" spans="1:9" x14ac:dyDescent="0.25">
      <c r="A141" s="105"/>
      <c r="B141" s="105"/>
      <c r="C141" s="105"/>
      <c r="D141" s="105"/>
      <c r="F141" s="81" t="str">
        <f>IF(A141-BASELINE!A141=0,"",A141-BASELINE!A141)</f>
        <v/>
      </c>
      <c r="G141" s="81" t="str">
        <f>IF(B141-BASELINE!B141=0,"",B141-BASELINE!B141)</f>
        <v/>
      </c>
      <c r="H141" s="81" t="str">
        <f>IF(C141-BASELINE!C141=0,"",C141-BASELINE!C141)</f>
        <v/>
      </c>
      <c r="I141" s="81" t="str">
        <f>IF(D141-BASELINE!D141=0,"",D141-BASELINE!D141)</f>
        <v/>
      </c>
    </row>
    <row r="142" spans="1:9" x14ac:dyDescent="0.25">
      <c r="A142" s="105"/>
      <c r="B142" s="105"/>
      <c r="C142" s="105"/>
      <c r="D142" s="105"/>
      <c r="F142" s="81" t="str">
        <f>IF(A142-BASELINE!A142=0,"",A142-BASELINE!A142)</f>
        <v/>
      </c>
      <c r="G142" s="81" t="str">
        <f>IF(B142-BASELINE!B142=0,"",B142-BASELINE!B142)</f>
        <v/>
      </c>
      <c r="H142" s="81" t="str">
        <f>IF(C142-BASELINE!C142=0,"",C142-BASELINE!C142)</f>
        <v/>
      </c>
      <c r="I142" s="81" t="str">
        <f>IF(D142-BASELINE!D142=0,"",D142-BASELINE!D142)</f>
        <v/>
      </c>
    </row>
    <row r="143" spans="1:9" x14ac:dyDescent="0.25">
      <c r="A143" s="105"/>
      <c r="B143" s="105"/>
      <c r="C143" s="105"/>
      <c r="D143" s="105"/>
      <c r="F143" s="81" t="str">
        <f>IF(A143-BASELINE!A143=0,"",A143-BASELINE!A143)</f>
        <v/>
      </c>
      <c r="G143" s="81" t="str">
        <f>IF(B143-BASELINE!B143=0,"",B143-BASELINE!B143)</f>
        <v/>
      </c>
      <c r="H143" s="81" t="str">
        <f>IF(C143-BASELINE!C143=0,"",C143-BASELINE!C143)</f>
        <v/>
      </c>
      <c r="I143" s="81" t="str">
        <f>IF(D143-BASELINE!D143=0,"",D143-BASELINE!D143)</f>
        <v/>
      </c>
    </row>
    <row r="144" spans="1:9" x14ac:dyDescent="0.25">
      <c r="A144" s="105"/>
      <c r="B144" s="105"/>
      <c r="C144" s="105"/>
      <c r="D144" s="105"/>
      <c r="F144" s="81" t="str">
        <f>IF(A144-BASELINE!A144=0,"",A144-BASELINE!A144)</f>
        <v/>
      </c>
      <c r="G144" s="81" t="str">
        <f>IF(B144-BASELINE!B144=0,"",B144-BASELINE!B144)</f>
        <v/>
      </c>
      <c r="H144" s="81" t="str">
        <f>IF(C144-BASELINE!C144=0,"",C144-BASELINE!C144)</f>
        <v/>
      </c>
      <c r="I144" s="81" t="str">
        <f>IF(D144-BASELINE!D144=0,"",D144-BASELINE!D144)</f>
        <v/>
      </c>
    </row>
    <row r="145" spans="1:9" x14ac:dyDescent="0.25">
      <c r="A145" s="105"/>
      <c r="B145" s="105"/>
      <c r="C145" s="105"/>
      <c r="D145" s="105"/>
      <c r="F145" s="81" t="str">
        <f>IF(A145-BASELINE!A145=0,"",A145-BASELINE!A145)</f>
        <v/>
      </c>
      <c r="G145" s="81" t="str">
        <f>IF(B145-BASELINE!B145=0,"",B145-BASELINE!B145)</f>
        <v/>
      </c>
      <c r="H145" s="81" t="str">
        <f>IF(C145-BASELINE!C145=0,"",C145-BASELINE!C145)</f>
        <v/>
      </c>
      <c r="I145" s="81" t="str">
        <f>IF(D145-BASELINE!D145=0,"",D145-BASELINE!D145)</f>
        <v/>
      </c>
    </row>
    <row r="146" spans="1:9" x14ac:dyDescent="0.25">
      <c r="A146" s="105"/>
      <c r="B146" s="105"/>
      <c r="C146" s="105"/>
      <c r="D146" s="105"/>
      <c r="F146" s="81" t="str">
        <f>IF(A146-BASELINE!A146=0,"",A146-BASELINE!A146)</f>
        <v/>
      </c>
      <c r="G146" s="81" t="str">
        <f>IF(B146-BASELINE!B146=0,"",B146-BASELINE!B146)</f>
        <v/>
      </c>
      <c r="H146" s="81" t="str">
        <f>IF(C146-BASELINE!C146=0,"",C146-BASELINE!C146)</f>
        <v/>
      </c>
      <c r="I146" s="81" t="str">
        <f>IF(D146-BASELINE!D146=0,"",D146-BASELINE!D146)</f>
        <v/>
      </c>
    </row>
    <row r="147" spans="1:9" x14ac:dyDescent="0.25">
      <c r="A147" s="105"/>
      <c r="B147" s="105"/>
      <c r="C147" s="105"/>
      <c r="D147" s="105"/>
      <c r="F147" s="81" t="str">
        <f>IF(A147-BASELINE!A147=0,"",A147-BASELINE!A147)</f>
        <v/>
      </c>
      <c r="G147" s="81" t="str">
        <f>IF(B147-BASELINE!B147=0,"",B147-BASELINE!B147)</f>
        <v/>
      </c>
      <c r="H147" s="81" t="str">
        <f>IF(C147-BASELINE!C147=0,"",C147-BASELINE!C147)</f>
        <v/>
      </c>
      <c r="I147" s="81" t="str">
        <f>IF(D147-BASELINE!D147=0,"",D147-BASELINE!D147)</f>
        <v/>
      </c>
    </row>
    <row r="148" spans="1:9" x14ac:dyDescent="0.25">
      <c r="A148" s="105"/>
      <c r="B148" s="105"/>
      <c r="C148" s="105"/>
      <c r="D148" s="105"/>
      <c r="F148" s="81" t="str">
        <f>IF(A148-BASELINE!A148=0,"",A148-BASELINE!A148)</f>
        <v/>
      </c>
      <c r="G148" s="81" t="str">
        <f>IF(B148-BASELINE!B148=0,"",B148-BASELINE!B148)</f>
        <v/>
      </c>
      <c r="H148" s="81" t="str">
        <f>IF(C148-BASELINE!C148=0,"",C148-BASELINE!C148)</f>
        <v/>
      </c>
      <c r="I148" s="81" t="str">
        <f>IF(D148-BASELINE!D148=0,"",D148-BASELINE!D148)</f>
        <v/>
      </c>
    </row>
    <row r="149" spans="1:9" x14ac:dyDescent="0.25">
      <c r="A149" s="105"/>
      <c r="B149" s="105"/>
      <c r="C149" s="105"/>
      <c r="D149" s="105"/>
      <c r="F149" s="81" t="str">
        <f>IF(A149-BASELINE!A149=0,"",A149-BASELINE!A149)</f>
        <v/>
      </c>
      <c r="G149" s="81" t="str">
        <f>IF(B149-BASELINE!B149=0,"",B149-BASELINE!B149)</f>
        <v/>
      </c>
      <c r="H149" s="81" t="str">
        <f>IF(C149-BASELINE!C149=0,"",C149-BASELINE!C149)</f>
        <v/>
      </c>
      <c r="I149" s="81" t="str">
        <f>IF(D149-BASELINE!D149=0,"",D149-BASELINE!D149)</f>
        <v/>
      </c>
    </row>
    <row r="150" spans="1:9" x14ac:dyDescent="0.25">
      <c r="A150" s="105"/>
      <c r="B150" s="105"/>
      <c r="C150" s="105"/>
      <c r="D150" s="105"/>
      <c r="F150" s="81" t="str">
        <f>IF(A150-BASELINE!A150=0,"",A150-BASELINE!A150)</f>
        <v/>
      </c>
      <c r="G150" s="81" t="str">
        <f>IF(B150-BASELINE!B150=0,"",B150-BASELINE!B150)</f>
        <v/>
      </c>
      <c r="H150" s="81" t="str">
        <f>IF(C150-BASELINE!C150=0,"",C150-BASELINE!C150)</f>
        <v/>
      </c>
      <c r="I150" s="81" t="str">
        <f>IF(D150-BASELINE!D150=0,"",D150-BASELINE!D150)</f>
        <v/>
      </c>
    </row>
    <row r="151" spans="1:9" x14ac:dyDescent="0.25">
      <c r="A151" s="105"/>
      <c r="B151" s="105"/>
      <c r="C151" s="105"/>
      <c r="D151" s="105"/>
      <c r="F151" s="81" t="str">
        <f>IF(A151-BASELINE!A151=0,"",A151-BASELINE!A151)</f>
        <v/>
      </c>
      <c r="G151" s="81" t="str">
        <f>IF(B151-BASELINE!B151=0,"",B151-BASELINE!B151)</f>
        <v/>
      </c>
      <c r="H151" s="81" t="str">
        <f>IF(C151-BASELINE!C151=0,"",C151-BASELINE!C151)</f>
        <v/>
      </c>
      <c r="I151" s="81" t="str">
        <f>IF(D151-BASELINE!D151=0,"",D151-BASELINE!D151)</f>
        <v/>
      </c>
    </row>
    <row r="152" spans="1:9" x14ac:dyDescent="0.25">
      <c r="A152" s="105"/>
      <c r="B152" s="105"/>
      <c r="C152" s="105"/>
      <c r="D152" s="105"/>
      <c r="F152" s="81" t="str">
        <f>IF(A152-BASELINE!A152=0,"",A152-BASELINE!A152)</f>
        <v/>
      </c>
      <c r="G152" s="81" t="str">
        <f>IF(B152-BASELINE!B152=0,"",B152-BASELINE!B152)</f>
        <v/>
      </c>
      <c r="H152" s="81" t="str">
        <f>IF(C152-BASELINE!C152=0,"",C152-BASELINE!C152)</f>
        <v/>
      </c>
      <c r="I152" s="81" t="str">
        <f>IF(D152-BASELINE!D152=0,"",D152-BASELINE!D152)</f>
        <v/>
      </c>
    </row>
    <row r="153" spans="1:9" x14ac:dyDescent="0.25">
      <c r="A153" s="105"/>
      <c r="B153" s="105"/>
      <c r="C153" s="105"/>
      <c r="D153" s="105"/>
      <c r="F153" s="81" t="str">
        <f>IF(A153-BASELINE!A153=0,"",A153-BASELINE!A153)</f>
        <v/>
      </c>
      <c r="G153" s="81" t="str">
        <f>IF(B153-BASELINE!B153=0,"",B153-BASELINE!B153)</f>
        <v/>
      </c>
      <c r="H153" s="81" t="str">
        <f>IF(C153-BASELINE!C153=0,"",C153-BASELINE!C153)</f>
        <v/>
      </c>
      <c r="I153" s="81" t="str">
        <f>IF(D153-BASELINE!D153=0,"",D153-BASELINE!D153)</f>
        <v/>
      </c>
    </row>
    <row r="154" spans="1:9" x14ac:dyDescent="0.25">
      <c r="A154" s="105"/>
      <c r="B154" s="105"/>
      <c r="C154" s="105"/>
      <c r="D154" s="105"/>
      <c r="F154" s="81" t="str">
        <f>IF(A154-BASELINE!A154=0,"",A154-BASELINE!A154)</f>
        <v/>
      </c>
      <c r="G154" s="81" t="str">
        <f>IF(B154-BASELINE!B154=0,"",B154-BASELINE!B154)</f>
        <v/>
      </c>
      <c r="H154" s="81" t="str">
        <f>IF(C154-BASELINE!C154=0,"",C154-BASELINE!C154)</f>
        <v/>
      </c>
      <c r="I154" s="81" t="str">
        <f>IF(D154-BASELINE!D154=0,"",D154-BASELINE!D154)</f>
        <v/>
      </c>
    </row>
    <row r="155" spans="1:9" x14ac:dyDescent="0.25">
      <c r="A155" s="105"/>
      <c r="B155" s="105"/>
      <c r="C155" s="105"/>
      <c r="D155" s="105"/>
      <c r="F155" s="81" t="str">
        <f>IF(A155-BASELINE!A155=0,"",A155-BASELINE!A155)</f>
        <v/>
      </c>
      <c r="G155" s="81" t="str">
        <f>IF(B155-BASELINE!B155=0,"",B155-BASELINE!B155)</f>
        <v/>
      </c>
      <c r="H155" s="81" t="str">
        <f>IF(C155-BASELINE!C155=0,"",C155-BASELINE!C155)</f>
        <v/>
      </c>
      <c r="I155" s="81" t="str">
        <f>IF(D155-BASELINE!D155=0,"",D155-BASELINE!D155)</f>
        <v/>
      </c>
    </row>
    <row r="156" spans="1:9" x14ac:dyDescent="0.25">
      <c r="A156" s="105"/>
      <c r="B156" s="105"/>
      <c r="C156" s="105"/>
      <c r="D156" s="105"/>
      <c r="F156" s="81" t="str">
        <f>IF(A156-BASELINE!A156=0,"",A156-BASELINE!A156)</f>
        <v/>
      </c>
      <c r="G156" s="81" t="str">
        <f>IF(B156-BASELINE!B156=0,"",B156-BASELINE!B156)</f>
        <v/>
      </c>
      <c r="H156" s="81" t="str">
        <f>IF(C156-BASELINE!C156=0,"",C156-BASELINE!C156)</f>
        <v/>
      </c>
      <c r="I156" s="81" t="str">
        <f>IF(D156-BASELINE!D156=0,"",D156-BASELINE!D156)</f>
        <v/>
      </c>
    </row>
    <row r="157" spans="1:9" x14ac:dyDescent="0.25">
      <c r="A157" s="105"/>
      <c r="B157" s="105"/>
      <c r="C157" s="105"/>
      <c r="D157" s="105"/>
      <c r="F157" s="81" t="str">
        <f>IF(A157-BASELINE!A157=0,"",A157-BASELINE!A157)</f>
        <v/>
      </c>
      <c r="G157" s="81" t="str">
        <f>IF(B157-BASELINE!B157=0,"",B157-BASELINE!B157)</f>
        <v/>
      </c>
      <c r="H157" s="81" t="str">
        <f>IF(C157-BASELINE!C157=0,"",C157-BASELINE!C157)</f>
        <v/>
      </c>
      <c r="I157" s="81" t="str">
        <f>IF(D157-BASELINE!D157=0,"",D157-BASELINE!D157)</f>
        <v/>
      </c>
    </row>
    <row r="158" spans="1:9" x14ac:dyDescent="0.25">
      <c r="A158" s="105"/>
      <c r="B158" s="105"/>
      <c r="C158" s="105"/>
      <c r="D158" s="105"/>
      <c r="F158" s="81" t="str">
        <f>IF(A158-BASELINE!A158=0,"",A158-BASELINE!A158)</f>
        <v/>
      </c>
      <c r="G158" s="81" t="str">
        <f>IF(B158-BASELINE!B158=0,"",B158-BASELINE!B158)</f>
        <v/>
      </c>
      <c r="H158" s="81" t="str">
        <f>IF(C158-BASELINE!C158=0,"",C158-BASELINE!C158)</f>
        <v/>
      </c>
      <c r="I158" s="81" t="str">
        <f>IF(D158-BASELINE!D158=0,"",D158-BASELINE!D158)</f>
        <v/>
      </c>
    </row>
    <row r="159" spans="1:9" x14ac:dyDescent="0.25">
      <c r="A159" s="105"/>
      <c r="B159" s="105"/>
      <c r="C159" s="105"/>
      <c r="D159" s="105"/>
      <c r="F159" s="81" t="str">
        <f>IF(A159-BASELINE!A159=0,"",A159-BASELINE!A159)</f>
        <v/>
      </c>
      <c r="G159" s="81" t="str">
        <f>IF(B159-BASELINE!B159=0,"",B159-BASELINE!B159)</f>
        <v/>
      </c>
      <c r="H159" s="81" t="str">
        <f>IF(C159-BASELINE!C159=0,"",C159-BASELINE!C159)</f>
        <v/>
      </c>
      <c r="I159" s="81" t="str">
        <f>IF(D159-BASELINE!D159=0,"",D159-BASELINE!D159)</f>
        <v/>
      </c>
    </row>
    <row r="160" spans="1:9" x14ac:dyDescent="0.25">
      <c r="A160" s="105"/>
      <c r="B160" s="105"/>
      <c r="C160" s="105"/>
      <c r="D160" s="105"/>
      <c r="F160" s="81" t="str">
        <f>IF(A160-BASELINE!A160=0,"",A160-BASELINE!A160)</f>
        <v/>
      </c>
      <c r="G160" s="81" t="str">
        <f>IF(B160-BASELINE!B160=0,"",B160-BASELINE!B160)</f>
        <v/>
      </c>
      <c r="H160" s="81" t="str">
        <f>IF(C160-BASELINE!C160=0,"",C160-BASELINE!C160)</f>
        <v/>
      </c>
      <c r="I160" s="81" t="str">
        <f>IF(D160-BASELINE!D160=0,"",D160-BASELINE!D160)</f>
        <v/>
      </c>
    </row>
    <row r="161" spans="1:9" x14ac:dyDescent="0.25">
      <c r="A161" s="105"/>
      <c r="B161" s="105"/>
      <c r="C161" s="105"/>
      <c r="D161" s="105"/>
      <c r="F161" s="81" t="str">
        <f>IF(A161-BASELINE!A161=0,"",A161-BASELINE!A161)</f>
        <v/>
      </c>
      <c r="G161" s="81" t="str">
        <f>IF(B161-BASELINE!B161=0,"",B161-BASELINE!B161)</f>
        <v/>
      </c>
      <c r="H161" s="81" t="str">
        <f>IF(C161-BASELINE!C161=0,"",C161-BASELINE!C161)</f>
        <v/>
      </c>
      <c r="I161" s="81" t="str">
        <f>IF(D161-BASELINE!D161=0,"",D161-BASELINE!D161)</f>
        <v/>
      </c>
    </row>
    <row r="162" spans="1:9" x14ac:dyDescent="0.25">
      <c r="A162" s="105"/>
      <c r="B162" s="105"/>
      <c r="C162" s="105"/>
      <c r="D162" s="105"/>
      <c r="F162" s="81" t="str">
        <f>IF(A162-BASELINE!A162=0,"",A162-BASELINE!A162)</f>
        <v/>
      </c>
      <c r="G162" s="81" t="str">
        <f>IF(B162-BASELINE!B162=0,"",B162-BASELINE!B162)</f>
        <v/>
      </c>
      <c r="H162" s="81" t="str">
        <f>IF(C162-BASELINE!C162=0,"",C162-BASELINE!C162)</f>
        <v/>
      </c>
      <c r="I162" s="81" t="str">
        <f>IF(D162-BASELINE!D162=0,"",D162-BASELINE!D162)</f>
        <v/>
      </c>
    </row>
    <row r="163" spans="1:9" x14ac:dyDescent="0.25">
      <c r="A163" s="105"/>
      <c r="B163" s="105"/>
      <c r="C163" s="105"/>
      <c r="D163" s="105"/>
      <c r="F163" s="81" t="str">
        <f>IF(A163-BASELINE!A163=0,"",A163-BASELINE!A163)</f>
        <v/>
      </c>
      <c r="G163" s="81" t="str">
        <f>IF(B163-BASELINE!B163=0,"",B163-BASELINE!B163)</f>
        <v/>
      </c>
      <c r="H163" s="81" t="str">
        <f>IF(C163-BASELINE!C163=0,"",C163-BASELINE!C163)</f>
        <v/>
      </c>
      <c r="I163" s="81" t="str">
        <f>IF(D163-BASELINE!D163=0,"",D163-BASELINE!D163)</f>
        <v/>
      </c>
    </row>
    <row r="164" spans="1:9" x14ac:dyDescent="0.25">
      <c r="A164" s="105"/>
      <c r="B164" s="105"/>
      <c r="C164" s="105"/>
      <c r="D164" s="105"/>
      <c r="F164" s="81" t="str">
        <f>IF(A164-BASELINE!A164=0,"",A164-BASELINE!A164)</f>
        <v/>
      </c>
      <c r="G164" s="81" t="str">
        <f>IF(B164-BASELINE!B164=0,"",B164-BASELINE!B164)</f>
        <v/>
      </c>
      <c r="H164" s="81" t="str">
        <f>IF(C164-BASELINE!C164=0,"",C164-BASELINE!C164)</f>
        <v/>
      </c>
      <c r="I164" s="81" t="str">
        <f>IF(D164-BASELINE!D164=0,"",D164-BASELINE!D164)</f>
        <v/>
      </c>
    </row>
    <row r="165" spans="1:9" x14ac:dyDescent="0.25">
      <c r="A165" s="105"/>
      <c r="B165" s="105"/>
      <c r="C165" s="105"/>
      <c r="D165" s="105"/>
      <c r="F165" s="81" t="str">
        <f>IF(A165-BASELINE!A165=0,"",A165-BASELINE!A165)</f>
        <v/>
      </c>
      <c r="G165" s="81" t="str">
        <f>IF(B165-BASELINE!B165=0,"",B165-BASELINE!B165)</f>
        <v/>
      </c>
      <c r="H165" s="81" t="str">
        <f>IF(C165-BASELINE!C165=0,"",C165-BASELINE!C165)</f>
        <v/>
      </c>
      <c r="I165" s="81" t="str">
        <f>IF(D165-BASELINE!D165=0,"",D165-BASELINE!D165)</f>
        <v/>
      </c>
    </row>
    <row r="166" spans="1:9" x14ac:dyDescent="0.25">
      <c r="A166" s="105"/>
      <c r="B166" s="105"/>
      <c r="C166" s="105"/>
      <c r="D166" s="105"/>
      <c r="F166" s="81" t="str">
        <f>IF(A166-BASELINE!A166=0,"",A166-BASELINE!A166)</f>
        <v/>
      </c>
      <c r="G166" s="81" t="str">
        <f>IF(B166-BASELINE!B166=0,"",B166-BASELINE!B166)</f>
        <v/>
      </c>
      <c r="H166" s="81" t="str">
        <f>IF(C166-BASELINE!C166=0,"",C166-BASELINE!C166)</f>
        <v/>
      </c>
      <c r="I166" s="81" t="str">
        <f>IF(D166-BASELINE!D166=0,"",D166-BASELINE!D166)</f>
        <v/>
      </c>
    </row>
    <row r="167" spans="1:9" x14ac:dyDescent="0.25">
      <c r="A167" s="105"/>
      <c r="B167" s="105"/>
      <c r="C167" s="105"/>
      <c r="D167" s="105"/>
      <c r="F167" s="81" t="str">
        <f>IF(A167-BASELINE!A167=0,"",A167-BASELINE!A167)</f>
        <v/>
      </c>
      <c r="G167" s="81" t="str">
        <f>IF(B167-BASELINE!B167=0,"",B167-BASELINE!B167)</f>
        <v/>
      </c>
      <c r="H167" s="81" t="str">
        <f>IF(C167-BASELINE!C167=0,"",C167-BASELINE!C167)</f>
        <v/>
      </c>
      <c r="I167" s="81" t="str">
        <f>IF(D167-BASELINE!D167=0,"",D167-BASELINE!D167)</f>
        <v/>
      </c>
    </row>
    <row r="168" spans="1:9" x14ac:dyDescent="0.25">
      <c r="A168" s="105"/>
      <c r="B168" s="105"/>
      <c r="C168" s="105"/>
      <c r="D168" s="105"/>
      <c r="F168" s="81" t="str">
        <f>IF(A168-BASELINE!A168=0,"",A168-BASELINE!A168)</f>
        <v/>
      </c>
      <c r="G168" s="81" t="str">
        <f>IF(B168-BASELINE!B168=0,"",B168-BASELINE!B168)</f>
        <v/>
      </c>
      <c r="H168" s="81" t="str">
        <f>IF(C168-BASELINE!C168=0,"",C168-BASELINE!C168)</f>
        <v/>
      </c>
      <c r="I168" s="81" t="str">
        <f>IF(D168-BASELINE!D168=0,"",D168-BASELINE!D168)</f>
        <v/>
      </c>
    </row>
    <row r="169" spans="1:9" x14ac:dyDescent="0.25">
      <c r="A169" s="105"/>
      <c r="B169" s="105"/>
      <c r="C169" s="105"/>
      <c r="D169" s="105"/>
      <c r="F169" s="81" t="str">
        <f>IF(A169-BASELINE!A169=0,"",A169-BASELINE!A169)</f>
        <v/>
      </c>
      <c r="G169" s="81" t="str">
        <f>IF(B169-BASELINE!B169=0,"",B169-BASELINE!B169)</f>
        <v/>
      </c>
      <c r="H169" s="81" t="str">
        <f>IF(C169-BASELINE!C169=0,"",C169-BASELINE!C169)</f>
        <v/>
      </c>
      <c r="I169" s="81" t="str">
        <f>IF(D169-BASELINE!D169=0,"",D169-BASELINE!D169)</f>
        <v/>
      </c>
    </row>
    <row r="170" spans="1:9" x14ac:dyDescent="0.25">
      <c r="A170" s="105"/>
      <c r="B170" s="105"/>
      <c r="C170" s="105"/>
      <c r="D170" s="105"/>
      <c r="F170" s="81" t="str">
        <f>IF(A170-BASELINE!A170=0,"",A170-BASELINE!A170)</f>
        <v/>
      </c>
      <c r="G170" s="81" t="str">
        <f>IF(B170-BASELINE!B170=0,"",B170-BASELINE!B170)</f>
        <v/>
      </c>
      <c r="H170" s="81" t="str">
        <f>IF(C170-BASELINE!C170=0,"",C170-BASELINE!C170)</f>
        <v/>
      </c>
      <c r="I170" s="81" t="str">
        <f>IF(D170-BASELINE!D170=0,"",D170-BASELINE!D170)</f>
        <v/>
      </c>
    </row>
    <row r="171" spans="1:9" x14ac:dyDescent="0.25">
      <c r="A171" s="105"/>
      <c r="B171" s="105"/>
      <c r="C171" s="105"/>
      <c r="D171" s="105"/>
      <c r="F171" s="81" t="str">
        <f>IF(A171-BASELINE!A171=0,"",A171-BASELINE!A171)</f>
        <v/>
      </c>
      <c r="G171" s="81" t="str">
        <f>IF(B171-BASELINE!B171=0,"",B171-BASELINE!B171)</f>
        <v/>
      </c>
      <c r="H171" s="81" t="str">
        <f>IF(C171-BASELINE!C171=0,"",C171-BASELINE!C171)</f>
        <v/>
      </c>
      <c r="I171" s="81" t="str">
        <f>IF(D171-BASELINE!D171=0,"",D171-BASELINE!D171)</f>
        <v/>
      </c>
    </row>
    <row r="172" spans="1:9" x14ac:dyDescent="0.25">
      <c r="A172" s="105"/>
      <c r="B172" s="105"/>
      <c r="C172" s="105"/>
      <c r="D172" s="105"/>
      <c r="F172" s="81" t="str">
        <f>IF(A172-BASELINE!A172=0,"",A172-BASELINE!A172)</f>
        <v/>
      </c>
      <c r="G172" s="81" t="str">
        <f>IF(B172-BASELINE!B172=0,"",B172-BASELINE!B172)</f>
        <v/>
      </c>
      <c r="H172" s="81" t="str">
        <f>IF(C172-BASELINE!C172=0,"",C172-BASELINE!C172)</f>
        <v/>
      </c>
      <c r="I172" s="81" t="str">
        <f>IF(D172-BASELINE!D172=0,"",D172-BASELINE!D172)</f>
        <v/>
      </c>
    </row>
    <row r="173" spans="1:9" x14ac:dyDescent="0.25">
      <c r="A173" s="105"/>
      <c r="B173" s="105"/>
      <c r="C173" s="105"/>
      <c r="D173" s="105"/>
      <c r="F173" s="81" t="str">
        <f>IF(A173-BASELINE!A173=0,"",A173-BASELINE!A173)</f>
        <v/>
      </c>
      <c r="G173" s="81" t="str">
        <f>IF(B173-BASELINE!B173=0,"",B173-BASELINE!B173)</f>
        <v/>
      </c>
      <c r="H173" s="81" t="str">
        <f>IF(C173-BASELINE!C173=0,"",C173-BASELINE!C173)</f>
        <v/>
      </c>
      <c r="I173" s="81" t="str">
        <f>IF(D173-BASELINE!D173=0,"",D173-BASELINE!D173)</f>
        <v/>
      </c>
    </row>
    <row r="174" spans="1:9" x14ac:dyDescent="0.25">
      <c r="A174" s="105"/>
      <c r="B174" s="105"/>
      <c r="C174" s="105"/>
      <c r="D174" s="105"/>
      <c r="F174" s="81" t="str">
        <f>IF(A174-BASELINE!A174=0,"",A174-BASELINE!A174)</f>
        <v/>
      </c>
      <c r="G174" s="81" t="str">
        <f>IF(B174-BASELINE!B174=0,"",B174-BASELINE!B174)</f>
        <v/>
      </c>
      <c r="H174" s="81" t="str">
        <f>IF(C174-BASELINE!C174=0,"",C174-BASELINE!C174)</f>
        <v/>
      </c>
      <c r="I174" s="81" t="str">
        <f>IF(D174-BASELINE!D174=0,"",D174-BASELINE!D174)</f>
        <v/>
      </c>
    </row>
    <row r="175" spans="1:9" x14ac:dyDescent="0.25">
      <c r="A175" s="105"/>
      <c r="B175" s="105"/>
      <c r="C175" s="105"/>
      <c r="D175" s="105"/>
      <c r="F175" s="81" t="str">
        <f>IF(A175-BASELINE!A175=0,"",A175-BASELINE!A175)</f>
        <v/>
      </c>
      <c r="G175" s="81" t="str">
        <f>IF(B175-BASELINE!B175=0,"",B175-BASELINE!B175)</f>
        <v/>
      </c>
      <c r="H175" s="81" t="str">
        <f>IF(C175-BASELINE!C175=0,"",C175-BASELINE!C175)</f>
        <v/>
      </c>
      <c r="I175" s="81" t="str">
        <f>IF(D175-BASELINE!D175=0,"",D175-BASELINE!D175)</f>
        <v/>
      </c>
    </row>
    <row r="176" spans="1:9" x14ac:dyDescent="0.25">
      <c r="A176" s="105"/>
      <c r="B176" s="105"/>
      <c r="C176" s="105"/>
      <c r="D176" s="105"/>
      <c r="F176" s="81" t="str">
        <f>IF(A176-BASELINE!A176=0,"",A176-BASELINE!A176)</f>
        <v/>
      </c>
      <c r="G176" s="81" t="str">
        <f>IF(B176-BASELINE!B176=0,"",B176-BASELINE!B176)</f>
        <v/>
      </c>
      <c r="H176" s="81" t="str">
        <f>IF(C176-BASELINE!C176=0,"",C176-BASELINE!C176)</f>
        <v/>
      </c>
      <c r="I176" s="81" t="str">
        <f>IF(D176-BASELINE!D176=0,"",D176-BASELINE!D176)</f>
        <v/>
      </c>
    </row>
    <row r="177" spans="1:9" x14ac:dyDescent="0.25">
      <c r="A177" s="105"/>
      <c r="B177" s="105"/>
      <c r="C177" s="105"/>
      <c r="D177" s="105"/>
      <c r="F177" s="81" t="str">
        <f>IF(A177-BASELINE!A177=0,"",A177-BASELINE!A177)</f>
        <v/>
      </c>
      <c r="G177" s="81" t="str">
        <f>IF(B177-BASELINE!B177=0,"",B177-BASELINE!B177)</f>
        <v/>
      </c>
      <c r="H177" s="81" t="str">
        <f>IF(C177-BASELINE!C177=0,"",C177-BASELINE!C177)</f>
        <v/>
      </c>
      <c r="I177" s="81" t="str">
        <f>IF(D177-BASELINE!D177=0,"",D177-BASELINE!D177)</f>
        <v/>
      </c>
    </row>
    <row r="178" spans="1:9" x14ac:dyDescent="0.25">
      <c r="A178" s="105"/>
      <c r="B178" s="105"/>
      <c r="C178" s="105"/>
      <c r="D178" s="105"/>
      <c r="F178" s="81" t="str">
        <f>IF(A178-BASELINE!A178=0,"",A178-BASELINE!A178)</f>
        <v/>
      </c>
      <c r="G178" s="81" t="str">
        <f>IF(B178-BASELINE!B178=0,"",B178-BASELINE!B178)</f>
        <v/>
      </c>
      <c r="H178" s="81" t="str">
        <f>IF(C178-BASELINE!C178=0,"",C178-BASELINE!C178)</f>
        <v/>
      </c>
      <c r="I178" s="81" t="str">
        <f>IF(D178-BASELINE!D178=0,"",D178-BASELINE!D178)</f>
        <v/>
      </c>
    </row>
    <row r="179" spans="1:9" x14ac:dyDescent="0.25">
      <c r="A179" s="105"/>
      <c r="B179" s="105"/>
      <c r="C179" s="105"/>
      <c r="D179" s="105"/>
      <c r="F179" s="81" t="str">
        <f>IF(A179-BASELINE!A179=0,"",A179-BASELINE!A179)</f>
        <v/>
      </c>
      <c r="G179" s="81" t="str">
        <f>IF(B179-BASELINE!B179=0,"",B179-BASELINE!B179)</f>
        <v/>
      </c>
      <c r="H179" s="81" t="str">
        <f>IF(C179-BASELINE!C179=0,"",C179-BASELINE!C179)</f>
        <v/>
      </c>
      <c r="I179" s="81" t="str">
        <f>IF(D179-BASELINE!D179=0,"",D179-BASELINE!D179)</f>
        <v/>
      </c>
    </row>
    <row r="180" spans="1:9" x14ac:dyDescent="0.25">
      <c r="A180" s="105"/>
      <c r="B180" s="105"/>
      <c r="C180" s="105"/>
      <c r="D180" s="105"/>
      <c r="F180" s="81" t="str">
        <f>IF(A180-BASELINE!A180=0,"",A180-BASELINE!A180)</f>
        <v/>
      </c>
      <c r="G180" s="81" t="str">
        <f>IF(B180-BASELINE!B180=0,"",B180-BASELINE!B180)</f>
        <v/>
      </c>
      <c r="H180" s="81" t="str">
        <f>IF(C180-BASELINE!C180=0,"",C180-BASELINE!C180)</f>
        <v/>
      </c>
      <c r="I180" s="81" t="str">
        <f>IF(D180-BASELINE!D180=0,"",D180-BASELINE!D180)</f>
        <v/>
      </c>
    </row>
    <row r="181" spans="1:9" x14ac:dyDescent="0.25">
      <c r="A181" s="105"/>
      <c r="B181" s="105"/>
      <c r="C181" s="105"/>
      <c r="D181" s="105"/>
      <c r="F181" s="81" t="str">
        <f>IF(A181-BASELINE!A181=0,"",A181-BASELINE!A181)</f>
        <v/>
      </c>
      <c r="G181" s="81" t="str">
        <f>IF(B181-BASELINE!B181=0,"",B181-BASELINE!B181)</f>
        <v/>
      </c>
      <c r="H181" s="81" t="str">
        <f>IF(C181-BASELINE!C181=0,"",C181-BASELINE!C181)</f>
        <v/>
      </c>
      <c r="I181" s="81" t="str">
        <f>IF(D181-BASELINE!D181=0,"",D181-BASELINE!D181)</f>
        <v/>
      </c>
    </row>
    <row r="182" spans="1:9" x14ac:dyDescent="0.25">
      <c r="A182" s="105"/>
      <c r="B182" s="105"/>
      <c r="C182" s="105"/>
      <c r="D182" s="105"/>
      <c r="F182" s="81" t="str">
        <f>IF(A182-BASELINE!A182=0,"",A182-BASELINE!A182)</f>
        <v/>
      </c>
      <c r="G182" s="81" t="str">
        <f>IF(B182-BASELINE!B182=0,"",B182-BASELINE!B182)</f>
        <v/>
      </c>
      <c r="H182" s="81" t="str">
        <f>IF(C182-BASELINE!C182=0,"",C182-BASELINE!C182)</f>
        <v/>
      </c>
      <c r="I182" s="81" t="str">
        <f>IF(D182-BASELINE!D182=0,"",D182-BASELINE!D182)</f>
        <v/>
      </c>
    </row>
    <row r="183" spans="1:9" x14ac:dyDescent="0.25">
      <c r="A183" s="105"/>
      <c r="B183" s="105"/>
      <c r="C183" s="105"/>
      <c r="D183" s="105"/>
      <c r="F183" s="81" t="str">
        <f>IF(A183-BASELINE!A183=0,"",A183-BASELINE!A183)</f>
        <v/>
      </c>
      <c r="G183" s="81" t="str">
        <f>IF(B183-BASELINE!B183=0,"",B183-BASELINE!B183)</f>
        <v/>
      </c>
      <c r="H183" s="81" t="str">
        <f>IF(C183-BASELINE!C183=0,"",C183-BASELINE!C183)</f>
        <v/>
      </c>
      <c r="I183" s="81" t="str">
        <f>IF(D183-BASELINE!D183=0,"",D183-BASELINE!D183)</f>
        <v/>
      </c>
    </row>
    <row r="184" spans="1:9" x14ac:dyDescent="0.25">
      <c r="A184" s="105"/>
      <c r="B184" s="105"/>
      <c r="C184" s="105"/>
      <c r="D184" s="105"/>
      <c r="F184" s="81" t="str">
        <f>IF(A184-BASELINE!A184=0,"",A184-BASELINE!A184)</f>
        <v/>
      </c>
      <c r="G184" s="81" t="str">
        <f>IF(B184-BASELINE!B184=0,"",B184-BASELINE!B184)</f>
        <v/>
      </c>
      <c r="H184" s="81" t="str">
        <f>IF(C184-BASELINE!C184=0,"",C184-BASELINE!C184)</f>
        <v/>
      </c>
      <c r="I184" s="81" t="str">
        <f>IF(D184-BASELINE!D184=0,"",D184-BASELINE!D184)</f>
        <v/>
      </c>
    </row>
    <row r="185" spans="1:9" x14ac:dyDescent="0.25">
      <c r="A185" s="105"/>
      <c r="B185" s="105"/>
      <c r="C185" s="105"/>
      <c r="D185" s="105"/>
      <c r="F185" s="81" t="str">
        <f>IF(A185-BASELINE!A185=0,"",A185-BASELINE!A185)</f>
        <v/>
      </c>
      <c r="G185" s="81" t="str">
        <f>IF(B185-BASELINE!B185=0,"",B185-BASELINE!B185)</f>
        <v/>
      </c>
      <c r="H185" s="81" t="str">
        <f>IF(C185-BASELINE!C185=0,"",C185-BASELINE!C185)</f>
        <v/>
      </c>
      <c r="I185" s="81" t="str">
        <f>IF(D185-BASELINE!D185=0,"",D185-BASELINE!D185)</f>
        <v/>
      </c>
    </row>
    <row r="186" spans="1:9" x14ac:dyDescent="0.25">
      <c r="A186" s="105"/>
      <c r="B186" s="105"/>
      <c r="C186" s="105"/>
      <c r="D186" s="105"/>
      <c r="F186" s="81" t="str">
        <f>IF(A186-BASELINE!A186=0,"",A186-BASELINE!A186)</f>
        <v/>
      </c>
      <c r="G186" s="81" t="str">
        <f>IF(B186-BASELINE!B186=0,"",B186-BASELINE!B186)</f>
        <v/>
      </c>
      <c r="H186" s="81" t="str">
        <f>IF(C186-BASELINE!C186=0,"",C186-BASELINE!C186)</f>
        <v/>
      </c>
      <c r="I186" s="81" t="str">
        <f>IF(D186-BASELINE!D186=0,"",D186-BASELINE!D186)</f>
        <v/>
      </c>
    </row>
    <row r="187" spans="1:9" x14ac:dyDescent="0.25">
      <c r="A187" s="105"/>
      <c r="B187" s="105"/>
      <c r="C187" s="105"/>
      <c r="D187" s="105"/>
      <c r="F187" s="81" t="str">
        <f>IF(A187-BASELINE!A187=0,"",A187-BASELINE!A187)</f>
        <v/>
      </c>
      <c r="G187" s="81" t="str">
        <f>IF(B187-BASELINE!B187=0,"",B187-BASELINE!B187)</f>
        <v/>
      </c>
      <c r="H187" s="81" t="str">
        <f>IF(C187-BASELINE!C187=0,"",C187-BASELINE!C187)</f>
        <v/>
      </c>
      <c r="I187" s="81" t="str">
        <f>IF(D187-BASELINE!D187=0,"",D187-BASELINE!D187)</f>
        <v/>
      </c>
    </row>
    <row r="188" spans="1:9" x14ac:dyDescent="0.25">
      <c r="A188" s="105"/>
      <c r="B188" s="105"/>
      <c r="C188" s="105"/>
      <c r="D188" s="105"/>
      <c r="F188" s="81" t="str">
        <f>IF(A188-BASELINE!A188=0,"",A188-BASELINE!A188)</f>
        <v/>
      </c>
      <c r="G188" s="81" t="str">
        <f>IF(B188-BASELINE!B188=0,"",B188-BASELINE!B188)</f>
        <v/>
      </c>
      <c r="H188" s="81" t="str">
        <f>IF(C188-BASELINE!C188=0,"",C188-BASELINE!C188)</f>
        <v/>
      </c>
      <c r="I188" s="81" t="str">
        <f>IF(D188-BASELINE!D188=0,"",D188-BASELINE!D188)</f>
        <v/>
      </c>
    </row>
    <row r="189" spans="1:9" x14ac:dyDescent="0.25">
      <c r="A189" s="105"/>
      <c r="B189" s="105"/>
      <c r="C189" s="105"/>
      <c r="D189" s="105"/>
      <c r="F189" s="81" t="str">
        <f>IF(A189-BASELINE!A189=0,"",A189-BASELINE!A189)</f>
        <v/>
      </c>
      <c r="G189" s="81" t="str">
        <f>IF(B189-BASELINE!B189=0,"",B189-BASELINE!B189)</f>
        <v/>
      </c>
      <c r="H189" s="81" t="str">
        <f>IF(C189-BASELINE!C189=0,"",C189-BASELINE!C189)</f>
        <v/>
      </c>
      <c r="I189" s="81" t="str">
        <f>IF(D189-BASELINE!D189=0,"",D189-BASELINE!D189)</f>
        <v/>
      </c>
    </row>
    <row r="190" spans="1:9" x14ac:dyDescent="0.25">
      <c r="A190" s="105"/>
      <c r="B190" s="105"/>
      <c r="C190" s="105"/>
      <c r="D190" s="105"/>
      <c r="F190" s="81" t="str">
        <f>IF(A190-BASELINE!A190=0,"",A190-BASELINE!A190)</f>
        <v/>
      </c>
      <c r="G190" s="81" t="str">
        <f>IF(B190-BASELINE!B190=0,"",B190-BASELINE!B190)</f>
        <v/>
      </c>
      <c r="H190" s="81" t="str">
        <f>IF(C190-BASELINE!C190=0,"",C190-BASELINE!C190)</f>
        <v/>
      </c>
      <c r="I190" s="81" t="str">
        <f>IF(D190-BASELINE!D190=0,"",D190-BASELINE!D190)</f>
        <v/>
      </c>
    </row>
    <row r="191" spans="1:9" x14ac:dyDescent="0.25">
      <c r="A191" s="105"/>
      <c r="B191" s="105"/>
      <c r="C191" s="105"/>
      <c r="D191" s="105"/>
      <c r="F191" s="81" t="str">
        <f>IF(A191-BASELINE!A191=0,"",A191-BASELINE!A191)</f>
        <v/>
      </c>
      <c r="G191" s="81" t="str">
        <f>IF(B191-BASELINE!B191=0,"",B191-BASELINE!B191)</f>
        <v/>
      </c>
      <c r="H191" s="81" t="str">
        <f>IF(C191-BASELINE!C191=0,"",C191-BASELINE!C191)</f>
        <v/>
      </c>
      <c r="I191" s="81" t="str">
        <f>IF(D191-BASELINE!D191=0,"",D191-BASELINE!D191)</f>
        <v/>
      </c>
    </row>
    <row r="192" spans="1:9" x14ac:dyDescent="0.25">
      <c r="A192" s="105"/>
      <c r="B192" s="105"/>
      <c r="C192" s="105"/>
      <c r="D192" s="105"/>
      <c r="F192" s="81" t="str">
        <f>IF(A192-BASELINE!A192=0,"",A192-BASELINE!A192)</f>
        <v/>
      </c>
      <c r="G192" s="81" t="str">
        <f>IF(B192-BASELINE!B192=0,"",B192-BASELINE!B192)</f>
        <v/>
      </c>
      <c r="H192" s="81" t="str">
        <f>IF(C192-BASELINE!C192=0,"",C192-BASELINE!C192)</f>
        <v/>
      </c>
      <c r="I192" s="81" t="str">
        <f>IF(D192-BASELINE!D192=0,"",D192-BASELINE!D192)</f>
        <v/>
      </c>
    </row>
    <row r="193" spans="1:9" x14ac:dyDescent="0.25">
      <c r="A193" s="105"/>
      <c r="B193" s="105"/>
      <c r="C193" s="105"/>
      <c r="D193" s="105"/>
      <c r="F193" s="81" t="str">
        <f>IF(A193-BASELINE!A193=0,"",A193-BASELINE!A193)</f>
        <v/>
      </c>
      <c r="G193" s="81" t="str">
        <f>IF(B193-BASELINE!B193=0,"",B193-BASELINE!B193)</f>
        <v/>
      </c>
      <c r="H193" s="81" t="str">
        <f>IF(C193-BASELINE!C193=0,"",C193-BASELINE!C193)</f>
        <v/>
      </c>
      <c r="I193" s="81" t="str">
        <f>IF(D193-BASELINE!D193=0,"",D193-BASELINE!D193)</f>
        <v/>
      </c>
    </row>
    <row r="194" spans="1:9" x14ac:dyDescent="0.25">
      <c r="A194" s="105"/>
      <c r="B194" s="105"/>
      <c r="C194" s="105"/>
      <c r="D194" s="105"/>
      <c r="F194" s="81" t="str">
        <f>IF(A194-BASELINE!A194=0,"",A194-BASELINE!A194)</f>
        <v/>
      </c>
      <c r="G194" s="81" t="str">
        <f>IF(B194-BASELINE!B194=0,"",B194-BASELINE!B194)</f>
        <v/>
      </c>
      <c r="H194" s="81" t="str">
        <f>IF(C194-BASELINE!C194=0,"",C194-BASELINE!C194)</f>
        <v/>
      </c>
      <c r="I194" s="81" t="str">
        <f>IF(D194-BASELINE!D194=0,"",D194-BASELINE!D194)</f>
        <v/>
      </c>
    </row>
    <row r="195" spans="1:9" x14ac:dyDescent="0.25">
      <c r="A195" s="105"/>
      <c r="B195" s="105"/>
      <c r="C195" s="105"/>
      <c r="D195" s="105"/>
      <c r="F195" s="81" t="str">
        <f>IF(A195-BASELINE!A195=0,"",A195-BASELINE!A195)</f>
        <v/>
      </c>
      <c r="G195" s="81" t="str">
        <f>IF(B195-BASELINE!B195=0,"",B195-BASELINE!B195)</f>
        <v/>
      </c>
      <c r="H195" s="81" t="str">
        <f>IF(C195-BASELINE!C195=0,"",C195-BASELINE!C195)</f>
        <v/>
      </c>
      <c r="I195" s="81" t="str">
        <f>IF(D195-BASELINE!D195=0,"",D195-BASELINE!D195)</f>
        <v/>
      </c>
    </row>
    <row r="196" spans="1:9" x14ac:dyDescent="0.25">
      <c r="A196" s="105"/>
      <c r="B196" s="105"/>
      <c r="C196" s="105"/>
      <c r="D196" s="105"/>
      <c r="F196" s="81" t="str">
        <f>IF(A196-BASELINE!A196=0,"",A196-BASELINE!A196)</f>
        <v/>
      </c>
      <c r="G196" s="81" t="str">
        <f>IF(B196-BASELINE!B196=0,"",B196-BASELINE!B196)</f>
        <v/>
      </c>
      <c r="H196" s="81" t="str">
        <f>IF(C196-BASELINE!C196=0,"",C196-BASELINE!C196)</f>
        <v/>
      </c>
      <c r="I196" s="81" t="str">
        <f>IF(D196-BASELINE!D196=0,"",D196-BASELINE!D196)</f>
        <v/>
      </c>
    </row>
    <row r="197" spans="1:9" x14ac:dyDescent="0.25">
      <c r="A197" s="105"/>
      <c r="B197" s="105"/>
      <c r="C197" s="105"/>
      <c r="D197" s="105"/>
      <c r="F197" s="81" t="str">
        <f>IF(A197-BASELINE!A197=0,"",A197-BASELINE!A197)</f>
        <v/>
      </c>
      <c r="G197" s="81" t="str">
        <f>IF(B197-BASELINE!B197=0,"",B197-BASELINE!B197)</f>
        <v/>
      </c>
      <c r="H197" s="81" t="str">
        <f>IF(C197-BASELINE!C197=0,"",C197-BASELINE!C197)</f>
        <v/>
      </c>
      <c r="I197" s="81" t="str">
        <f>IF(D197-BASELINE!D197=0,"",D197-BASELINE!D197)</f>
        <v/>
      </c>
    </row>
    <row r="198" spans="1:9" x14ac:dyDescent="0.25">
      <c r="A198" s="105"/>
      <c r="B198" s="105"/>
      <c r="C198" s="105"/>
      <c r="D198" s="105"/>
      <c r="F198" s="81" t="str">
        <f>IF(A198-BASELINE!A198=0,"",A198-BASELINE!A198)</f>
        <v/>
      </c>
      <c r="G198" s="81" t="str">
        <f>IF(B198-BASELINE!B198=0,"",B198-BASELINE!B198)</f>
        <v/>
      </c>
      <c r="H198" s="81" t="str">
        <f>IF(C198-BASELINE!C198=0,"",C198-BASELINE!C198)</f>
        <v/>
      </c>
      <c r="I198" s="81" t="str">
        <f>IF(D198-BASELINE!D198=0,"",D198-BASELINE!D198)</f>
        <v/>
      </c>
    </row>
    <row r="199" spans="1:9" x14ac:dyDescent="0.25">
      <c r="A199" s="105"/>
      <c r="B199" s="105"/>
      <c r="C199" s="105"/>
      <c r="D199" s="105"/>
      <c r="F199" s="81" t="str">
        <f>IF(A199-BASELINE!A199=0,"",A199-BASELINE!A199)</f>
        <v/>
      </c>
      <c r="G199" s="81" t="str">
        <f>IF(B199-BASELINE!B199=0,"",B199-BASELINE!B199)</f>
        <v/>
      </c>
      <c r="H199" s="81" t="str">
        <f>IF(C199-BASELINE!C199=0,"",C199-BASELINE!C199)</f>
        <v/>
      </c>
      <c r="I199" s="81" t="str">
        <f>IF(D199-BASELINE!D199=0,"",D199-BASELINE!D199)</f>
        <v/>
      </c>
    </row>
    <row r="200" spans="1:9" x14ac:dyDescent="0.25">
      <c r="A200" s="105"/>
      <c r="B200" s="105"/>
      <c r="C200" s="105"/>
      <c r="D200" s="105"/>
      <c r="F200" s="81" t="str">
        <f>IF(A200-BASELINE!A200=0,"",A200-BASELINE!A200)</f>
        <v/>
      </c>
      <c r="G200" s="81" t="str">
        <f>IF(B200-BASELINE!B200=0,"",B200-BASELINE!B200)</f>
        <v/>
      </c>
      <c r="H200" s="81" t="str">
        <f>IF(C200-BASELINE!C200=0,"",C200-BASELINE!C200)</f>
        <v/>
      </c>
      <c r="I200" s="81" t="str">
        <f>IF(D200-BASELINE!D200=0,"",D200-BASELINE!D200)</f>
        <v/>
      </c>
    </row>
    <row r="201" spans="1:9" x14ac:dyDescent="0.25">
      <c r="A201" s="105"/>
      <c r="B201" s="105"/>
      <c r="C201" s="105"/>
      <c r="D201" s="105"/>
      <c r="F201" s="81" t="str">
        <f>IF(A201-BASELINE!A201=0,"",A201-BASELINE!A201)</f>
        <v/>
      </c>
      <c r="G201" s="81" t="str">
        <f>IF(B201-BASELINE!B201=0,"",B201-BASELINE!B201)</f>
        <v/>
      </c>
      <c r="H201" s="81" t="str">
        <f>IF(C201-BASELINE!C201=0,"",C201-BASELINE!C201)</f>
        <v/>
      </c>
      <c r="I201" s="81" t="str">
        <f>IF(D201-BASELINE!D201=0,"",D201-BASELINE!D201)</f>
        <v/>
      </c>
    </row>
    <row r="202" spans="1:9" x14ac:dyDescent="0.25">
      <c r="A202" s="105"/>
      <c r="B202" s="105"/>
      <c r="C202" s="105"/>
      <c r="D202" s="105"/>
      <c r="F202" s="81" t="str">
        <f>IF(A202-BASELINE!A202=0,"",A202-BASELINE!A202)</f>
        <v/>
      </c>
      <c r="G202" s="81" t="str">
        <f>IF(B202-BASELINE!B202=0,"",B202-BASELINE!B202)</f>
        <v/>
      </c>
      <c r="H202" s="81" t="str">
        <f>IF(C202-BASELINE!C202=0,"",C202-BASELINE!C202)</f>
        <v/>
      </c>
      <c r="I202" s="81" t="str">
        <f>IF(D202-BASELINE!D202=0,"",D202-BASELINE!D202)</f>
        <v/>
      </c>
    </row>
    <row r="203" spans="1:9" x14ac:dyDescent="0.25">
      <c r="A203" s="105"/>
      <c r="B203" s="105"/>
      <c r="C203" s="105"/>
      <c r="D203" s="105"/>
      <c r="F203" s="81" t="str">
        <f>IF(A203-BASELINE!A203=0,"",A203-BASELINE!A203)</f>
        <v/>
      </c>
      <c r="G203" s="81" t="str">
        <f>IF(B203-BASELINE!B203=0,"",B203-BASELINE!B203)</f>
        <v/>
      </c>
      <c r="H203" s="81" t="str">
        <f>IF(C203-BASELINE!C203=0,"",C203-BASELINE!C203)</f>
        <v/>
      </c>
      <c r="I203" s="81" t="str">
        <f>IF(D203-BASELINE!D203=0,"",D203-BASELINE!D203)</f>
        <v/>
      </c>
    </row>
    <row r="204" spans="1:9" x14ac:dyDescent="0.25">
      <c r="A204" s="105"/>
      <c r="B204" s="105"/>
      <c r="C204" s="105"/>
      <c r="D204" s="105"/>
      <c r="F204" s="81" t="str">
        <f>IF(A204-BASELINE!A204=0,"",A204-BASELINE!A204)</f>
        <v/>
      </c>
      <c r="G204" s="81" t="str">
        <f>IF(B204-BASELINE!B204=0,"",B204-BASELINE!B204)</f>
        <v/>
      </c>
      <c r="H204" s="81" t="str">
        <f>IF(C204-BASELINE!C204=0,"",C204-BASELINE!C204)</f>
        <v/>
      </c>
      <c r="I204" s="81" t="str">
        <f>IF(D204-BASELINE!D204=0,"",D204-BASELINE!D204)</f>
        <v/>
      </c>
    </row>
    <row r="205" spans="1:9" x14ac:dyDescent="0.25">
      <c r="A205" s="105"/>
      <c r="B205" s="105"/>
      <c r="C205" s="105"/>
      <c r="D205" s="105"/>
      <c r="F205" s="81" t="str">
        <f>IF(A205-BASELINE!A205=0,"",A205-BASELINE!A205)</f>
        <v/>
      </c>
      <c r="G205" s="81" t="str">
        <f>IF(B205-BASELINE!B205=0,"",B205-BASELINE!B205)</f>
        <v/>
      </c>
      <c r="H205" s="81" t="str">
        <f>IF(C205-BASELINE!C205=0,"",C205-BASELINE!C205)</f>
        <v/>
      </c>
      <c r="I205" s="81" t="str">
        <f>IF(D205-BASELINE!D205=0,"",D205-BASELINE!D205)</f>
        <v/>
      </c>
    </row>
    <row r="206" spans="1:9" x14ac:dyDescent="0.25">
      <c r="A206" s="105"/>
      <c r="B206" s="105"/>
      <c r="C206" s="105"/>
      <c r="D206" s="105"/>
      <c r="F206" s="81" t="str">
        <f>IF(A206-BASELINE!A206=0,"",A206-BASELINE!A206)</f>
        <v/>
      </c>
      <c r="G206" s="81" t="str">
        <f>IF(B206-BASELINE!B206=0,"",B206-BASELINE!B206)</f>
        <v/>
      </c>
      <c r="H206" s="81" t="str">
        <f>IF(C206-BASELINE!C206=0,"",C206-BASELINE!C206)</f>
        <v/>
      </c>
      <c r="I206" s="81" t="str">
        <f>IF(D206-BASELINE!D206=0,"",D206-BASELINE!D206)</f>
        <v/>
      </c>
    </row>
    <row r="207" spans="1:9" x14ac:dyDescent="0.25">
      <c r="A207" s="105"/>
      <c r="B207" s="105"/>
      <c r="C207" s="105"/>
      <c r="D207" s="105"/>
      <c r="F207" s="81" t="str">
        <f>IF(A207-BASELINE!A207=0,"",A207-BASELINE!A207)</f>
        <v/>
      </c>
      <c r="G207" s="81" t="str">
        <f>IF(B207-BASELINE!B207=0,"",B207-BASELINE!B207)</f>
        <v/>
      </c>
      <c r="H207" s="81" t="str">
        <f>IF(C207-BASELINE!C207=0,"",C207-BASELINE!C207)</f>
        <v/>
      </c>
      <c r="I207" s="81" t="str">
        <f>IF(D207-BASELINE!D207=0,"",D207-BASELINE!D207)</f>
        <v/>
      </c>
    </row>
    <row r="208" spans="1:9" x14ac:dyDescent="0.25">
      <c r="A208" s="105"/>
      <c r="B208" s="105"/>
      <c r="C208" s="105"/>
      <c r="D208" s="105"/>
      <c r="F208" s="81" t="str">
        <f>IF(A208-BASELINE!A208=0,"",A208-BASELINE!A208)</f>
        <v/>
      </c>
      <c r="G208" s="81" t="str">
        <f>IF(B208-BASELINE!B208=0,"",B208-BASELINE!B208)</f>
        <v/>
      </c>
      <c r="H208" s="81" t="str">
        <f>IF(C208-BASELINE!C208=0,"",C208-BASELINE!C208)</f>
        <v/>
      </c>
      <c r="I208" s="81" t="str">
        <f>IF(D208-BASELINE!D208=0,"",D208-BASELINE!D208)</f>
        <v/>
      </c>
    </row>
    <row r="209" spans="1:9" x14ac:dyDescent="0.25">
      <c r="A209" s="105"/>
      <c r="B209" s="105"/>
      <c r="C209" s="105"/>
      <c r="D209" s="105"/>
      <c r="F209" s="81" t="str">
        <f>IF(A209-BASELINE!A209=0,"",A209-BASELINE!A209)</f>
        <v/>
      </c>
      <c r="G209" s="81" t="str">
        <f>IF(B209-BASELINE!B209=0,"",B209-BASELINE!B209)</f>
        <v/>
      </c>
      <c r="H209" s="81" t="str">
        <f>IF(C209-BASELINE!C209=0,"",C209-BASELINE!C209)</f>
        <v/>
      </c>
      <c r="I209" s="81" t="str">
        <f>IF(D209-BASELINE!D209=0,"",D209-BASELINE!D209)</f>
        <v/>
      </c>
    </row>
    <row r="210" spans="1:9" x14ac:dyDescent="0.25">
      <c r="A210" s="105"/>
      <c r="B210" s="105"/>
      <c r="C210" s="105"/>
      <c r="D210" s="105"/>
      <c r="F210" s="81" t="str">
        <f>IF(A210-BASELINE!A210=0,"",A210-BASELINE!A210)</f>
        <v/>
      </c>
      <c r="G210" s="81" t="str">
        <f>IF(B210-BASELINE!B210=0,"",B210-BASELINE!B210)</f>
        <v/>
      </c>
      <c r="H210" s="81" t="str">
        <f>IF(C210-BASELINE!C210=0,"",C210-BASELINE!C210)</f>
        <v/>
      </c>
      <c r="I210" s="81" t="str">
        <f>IF(D210-BASELINE!D210=0,"",D210-BASELINE!D210)</f>
        <v/>
      </c>
    </row>
    <row r="211" spans="1:9" x14ac:dyDescent="0.25">
      <c r="A211" s="105"/>
      <c r="B211" s="105"/>
      <c r="C211" s="105"/>
      <c r="D211" s="105"/>
      <c r="F211" s="81" t="str">
        <f>IF(A211-BASELINE!A211=0,"",A211-BASELINE!A211)</f>
        <v/>
      </c>
      <c r="G211" s="81" t="str">
        <f>IF(B211-BASELINE!B211=0,"",B211-BASELINE!B211)</f>
        <v/>
      </c>
      <c r="H211" s="81" t="str">
        <f>IF(C211-BASELINE!C211=0,"",C211-BASELINE!C211)</f>
        <v/>
      </c>
      <c r="I211" s="81" t="str">
        <f>IF(D211-BASELINE!D211=0,"",D211-BASELINE!D211)</f>
        <v/>
      </c>
    </row>
    <row r="212" spans="1:9" x14ac:dyDescent="0.25">
      <c r="A212" s="105"/>
      <c r="B212" s="105"/>
      <c r="C212" s="105"/>
      <c r="D212" s="105"/>
      <c r="F212" s="81" t="str">
        <f>IF(A212-BASELINE!A212=0,"",A212-BASELINE!A212)</f>
        <v/>
      </c>
      <c r="G212" s="81" t="str">
        <f>IF(B212-BASELINE!B212=0,"",B212-BASELINE!B212)</f>
        <v/>
      </c>
      <c r="H212" s="81" t="str">
        <f>IF(C212-BASELINE!C212=0,"",C212-BASELINE!C212)</f>
        <v/>
      </c>
      <c r="I212" s="81" t="str">
        <f>IF(D212-BASELINE!D212=0,"",D212-BASELINE!D212)</f>
        <v/>
      </c>
    </row>
    <row r="213" spans="1:9" x14ac:dyDescent="0.25">
      <c r="A213" s="105"/>
      <c r="B213" s="105"/>
      <c r="C213" s="105"/>
      <c r="D213" s="105"/>
      <c r="F213" s="81" t="str">
        <f>IF(A213-BASELINE!A213=0,"",A213-BASELINE!A213)</f>
        <v/>
      </c>
      <c r="G213" s="81" t="str">
        <f>IF(B213-BASELINE!B213=0,"",B213-BASELINE!B213)</f>
        <v/>
      </c>
      <c r="H213" s="81" t="str">
        <f>IF(C213-BASELINE!C213=0,"",C213-BASELINE!C213)</f>
        <v/>
      </c>
      <c r="I213" s="81" t="str">
        <f>IF(D213-BASELINE!D213=0,"",D213-BASELINE!D213)</f>
        <v/>
      </c>
    </row>
    <row r="214" spans="1:9" x14ac:dyDescent="0.25">
      <c r="A214" s="105"/>
      <c r="B214" s="105"/>
      <c r="C214" s="105"/>
      <c r="D214" s="105"/>
      <c r="F214" s="81" t="str">
        <f>IF(A214-BASELINE!A214=0,"",A214-BASELINE!A214)</f>
        <v/>
      </c>
      <c r="G214" s="81" t="str">
        <f>IF(B214-BASELINE!B214=0,"",B214-BASELINE!B214)</f>
        <v/>
      </c>
      <c r="H214" s="81" t="str">
        <f>IF(C214-BASELINE!C214=0,"",C214-BASELINE!C214)</f>
        <v/>
      </c>
      <c r="I214" s="81" t="str">
        <f>IF(D214-BASELINE!D214=0,"",D214-BASELINE!D214)</f>
        <v/>
      </c>
    </row>
    <row r="215" spans="1:9" x14ac:dyDescent="0.25">
      <c r="A215" s="105"/>
      <c r="B215" s="105"/>
      <c r="C215" s="105"/>
      <c r="D215" s="105"/>
      <c r="F215" s="81" t="str">
        <f>IF(A215-BASELINE!A215=0,"",A215-BASELINE!A215)</f>
        <v/>
      </c>
      <c r="G215" s="81" t="str">
        <f>IF(B215-BASELINE!B215=0,"",B215-BASELINE!B215)</f>
        <v/>
      </c>
      <c r="H215" s="81" t="str">
        <f>IF(C215-BASELINE!C215=0,"",C215-BASELINE!C215)</f>
        <v/>
      </c>
      <c r="I215" s="81" t="str">
        <f>IF(D215-BASELINE!D215=0,"",D215-BASELINE!D215)</f>
        <v/>
      </c>
    </row>
    <row r="216" spans="1:9" x14ac:dyDescent="0.25">
      <c r="A216" s="105"/>
      <c r="B216" s="105"/>
      <c r="C216" s="105"/>
      <c r="D216" s="105"/>
      <c r="F216" s="81" t="str">
        <f>IF(A216-BASELINE!A216=0,"",A216-BASELINE!A216)</f>
        <v/>
      </c>
      <c r="G216" s="81" t="str">
        <f>IF(B216-BASELINE!B216=0,"",B216-BASELINE!B216)</f>
        <v/>
      </c>
      <c r="H216" s="81" t="str">
        <f>IF(C216-BASELINE!C216=0,"",C216-BASELINE!C216)</f>
        <v/>
      </c>
      <c r="I216" s="81" t="str">
        <f>IF(D216-BASELINE!D216=0,"",D216-BASELINE!D216)</f>
        <v/>
      </c>
    </row>
    <row r="217" spans="1:9" x14ac:dyDescent="0.25">
      <c r="A217" s="105"/>
      <c r="B217" s="105"/>
      <c r="C217" s="105"/>
      <c r="D217" s="105"/>
      <c r="F217" s="81" t="str">
        <f>IF(A217-BASELINE!A217=0,"",A217-BASELINE!A217)</f>
        <v/>
      </c>
      <c r="G217" s="81" t="str">
        <f>IF(B217-BASELINE!B217=0,"",B217-BASELINE!B217)</f>
        <v/>
      </c>
      <c r="H217" s="81" t="str">
        <f>IF(C217-BASELINE!C217=0,"",C217-BASELINE!C217)</f>
        <v/>
      </c>
      <c r="I217" s="81" t="str">
        <f>IF(D217-BASELINE!D217=0,"",D217-BASELINE!D217)</f>
        <v/>
      </c>
    </row>
    <row r="218" spans="1:9" x14ac:dyDescent="0.25">
      <c r="A218" s="105"/>
      <c r="B218" s="105"/>
      <c r="C218" s="105"/>
      <c r="D218" s="105"/>
      <c r="F218" s="81" t="str">
        <f>IF(A218-BASELINE!A218=0,"",A218-BASELINE!A218)</f>
        <v/>
      </c>
      <c r="G218" s="81" t="str">
        <f>IF(B218-BASELINE!B218=0,"",B218-BASELINE!B218)</f>
        <v/>
      </c>
      <c r="H218" s="81" t="str">
        <f>IF(C218-BASELINE!C218=0,"",C218-BASELINE!C218)</f>
        <v/>
      </c>
      <c r="I218" s="81" t="str">
        <f>IF(D218-BASELINE!D218=0,"",D218-BASELINE!D218)</f>
        <v/>
      </c>
    </row>
    <row r="219" spans="1:9" x14ac:dyDescent="0.25">
      <c r="A219" s="105"/>
      <c r="B219" s="105"/>
      <c r="C219" s="105"/>
      <c r="D219" s="105"/>
      <c r="F219" s="81" t="str">
        <f>IF(A219-BASELINE!A219=0,"",A219-BASELINE!A219)</f>
        <v/>
      </c>
      <c r="G219" s="81" t="str">
        <f>IF(B219-BASELINE!B219=0,"",B219-BASELINE!B219)</f>
        <v/>
      </c>
      <c r="H219" s="81" t="str">
        <f>IF(C219-BASELINE!C219=0,"",C219-BASELINE!C219)</f>
        <v/>
      </c>
      <c r="I219" s="81" t="str">
        <f>IF(D219-BASELINE!D219=0,"",D219-BASELINE!D219)</f>
        <v/>
      </c>
    </row>
    <row r="220" spans="1:9" x14ac:dyDescent="0.25">
      <c r="A220" s="105"/>
      <c r="B220" s="105"/>
      <c r="C220" s="105"/>
      <c r="D220" s="105"/>
      <c r="F220" s="81" t="str">
        <f>IF(A220-BASELINE!A220=0,"",A220-BASELINE!A220)</f>
        <v/>
      </c>
      <c r="G220" s="81" t="str">
        <f>IF(B220-BASELINE!B220=0,"",B220-BASELINE!B220)</f>
        <v/>
      </c>
      <c r="H220" s="81" t="str">
        <f>IF(C220-BASELINE!C220=0,"",C220-BASELINE!C220)</f>
        <v/>
      </c>
      <c r="I220" s="81" t="str">
        <f>IF(D220-BASELINE!D220=0,"",D220-BASELINE!D220)</f>
        <v/>
      </c>
    </row>
    <row r="221" spans="1:9" x14ac:dyDescent="0.25">
      <c r="A221" s="105"/>
      <c r="B221" s="105"/>
      <c r="C221" s="105"/>
      <c r="D221" s="105"/>
      <c r="F221" s="81" t="str">
        <f>IF(A221-BASELINE!A221=0,"",A221-BASELINE!A221)</f>
        <v/>
      </c>
      <c r="G221" s="81" t="str">
        <f>IF(B221-BASELINE!B221=0,"",B221-BASELINE!B221)</f>
        <v/>
      </c>
      <c r="H221" s="81" t="str">
        <f>IF(C221-BASELINE!C221=0,"",C221-BASELINE!C221)</f>
        <v/>
      </c>
      <c r="I221" s="81" t="str">
        <f>IF(D221-BASELINE!D221=0,"",D221-BASELINE!D221)</f>
        <v/>
      </c>
    </row>
    <row r="222" spans="1:9" x14ac:dyDescent="0.25">
      <c r="A222" s="105"/>
      <c r="B222" s="105"/>
      <c r="C222" s="105"/>
      <c r="D222" s="105"/>
      <c r="F222" s="81" t="str">
        <f>IF(A222-BASELINE!A222=0,"",A222-BASELINE!A222)</f>
        <v/>
      </c>
      <c r="G222" s="81" t="str">
        <f>IF(B222-BASELINE!B222=0,"",B222-BASELINE!B222)</f>
        <v/>
      </c>
      <c r="H222" s="81" t="str">
        <f>IF(C222-BASELINE!C222=0,"",C222-BASELINE!C222)</f>
        <v/>
      </c>
      <c r="I222" s="81" t="str">
        <f>IF(D222-BASELINE!D222=0,"",D222-BASELINE!D222)</f>
        <v/>
      </c>
    </row>
    <row r="223" spans="1:9" x14ac:dyDescent="0.25">
      <c r="A223" s="105"/>
      <c r="B223" s="105"/>
      <c r="C223" s="105"/>
      <c r="D223" s="105"/>
      <c r="F223" s="81" t="str">
        <f>IF(A223-BASELINE!A223=0,"",A223-BASELINE!A223)</f>
        <v/>
      </c>
      <c r="G223" s="81" t="str">
        <f>IF(B223-BASELINE!B223=0,"",B223-BASELINE!B223)</f>
        <v/>
      </c>
      <c r="H223" s="81" t="str">
        <f>IF(C223-BASELINE!C223=0,"",C223-BASELINE!C223)</f>
        <v/>
      </c>
      <c r="I223" s="81" t="str">
        <f>IF(D223-BASELINE!D223=0,"",D223-BASELINE!D223)</f>
        <v/>
      </c>
    </row>
    <row r="224" spans="1:9" x14ac:dyDescent="0.25">
      <c r="A224" s="105"/>
      <c r="B224" s="105"/>
      <c r="C224" s="105"/>
      <c r="D224" s="105"/>
      <c r="F224" s="81" t="str">
        <f>IF(A224-BASELINE!A224=0,"",A224-BASELINE!A224)</f>
        <v/>
      </c>
      <c r="G224" s="81" t="str">
        <f>IF(B224-BASELINE!B224=0,"",B224-BASELINE!B224)</f>
        <v/>
      </c>
      <c r="H224" s="81" t="str">
        <f>IF(C224-BASELINE!C224=0,"",C224-BASELINE!C224)</f>
        <v/>
      </c>
      <c r="I224" s="81" t="str">
        <f>IF(D224-BASELINE!D224=0,"",D224-BASELINE!D224)</f>
        <v/>
      </c>
    </row>
    <row r="225" spans="1:9" x14ac:dyDescent="0.25">
      <c r="A225" s="105"/>
      <c r="B225" s="105"/>
      <c r="C225" s="105"/>
      <c r="D225" s="105"/>
      <c r="F225" s="81" t="str">
        <f>IF(A225-BASELINE!A225=0,"",A225-BASELINE!A225)</f>
        <v/>
      </c>
      <c r="G225" s="81" t="str">
        <f>IF(B225-BASELINE!B225=0,"",B225-BASELINE!B225)</f>
        <v/>
      </c>
      <c r="H225" s="81" t="str">
        <f>IF(C225-BASELINE!C225=0,"",C225-BASELINE!C225)</f>
        <v/>
      </c>
      <c r="I225" s="81" t="str">
        <f>IF(D225-BASELINE!D225=0,"",D225-BASELINE!D225)</f>
        <v/>
      </c>
    </row>
    <row r="226" spans="1:9" x14ac:dyDescent="0.25">
      <c r="A226" s="105"/>
      <c r="B226" s="105"/>
      <c r="C226" s="105"/>
      <c r="D226" s="105"/>
      <c r="F226" s="81" t="str">
        <f>IF(A226-BASELINE!A226=0,"",A226-BASELINE!A226)</f>
        <v/>
      </c>
      <c r="G226" s="81" t="str">
        <f>IF(B226-BASELINE!B226=0,"",B226-BASELINE!B226)</f>
        <v/>
      </c>
      <c r="H226" s="81" t="str">
        <f>IF(C226-BASELINE!C226=0,"",C226-BASELINE!C226)</f>
        <v/>
      </c>
      <c r="I226" s="81" t="str">
        <f>IF(D226-BASELINE!D226=0,"",D226-BASELINE!D226)</f>
        <v/>
      </c>
    </row>
    <row r="227" spans="1:9" x14ac:dyDescent="0.25">
      <c r="A227" s="105"/>
      <c r="B227" s="105"/>
      <c r="C227" s="105"/>
      <c r="D227" s="105"/>
      <c r="F227" s="81" t="str">
        <f>IF(A227-BASELINE!A227=0,"",A227-BASELINE!A227)</f>
        <v/>
      </c>
      <c r="G227" s="81" t="str">
        <f>IF(B227-BASELINE!B227=0,"",B227-BASELINE!B227)</f>
        <v/>
      </c>
      <c r="H227" s="81" t="str">
        <f>IF(C227-BASELINE!C227=0,"",C227-BASELINE!C227)</f>
        <v/>
      </c>
      <c r="I227" s="81" t="str">
        <f>IF(D227-BASELINE!D227=0,"",D227-BASELINE!D227)</f>
        <v/>
      </c>
    </row>
    <row r="228" spans="1:9" x14ac:dyDescent="0.25">
      <c r="A228" s="105"/>
      <c r="B228" s="105"/>
      <c r="C228" s="105"/>
      <c r="D228" s="105"/>
      <c r="F228" s="81" t="str">
        <f>IF(A228-BASELINE!A228=0,"",A228-BASELINE!A228)</f>
        <v/>
      </c>
      <c r="G228" s="81" t="str">
        <f>IF(B228-BASELINE!B228=0,"",B228-BASELINE!B228)</f>
        <v/>
      </c>
      <c r="H228" s="81" t="str">
        <f>IF(C228-BASELINE!C228=0,"",C228-BASELINE!C228)</f>
        <v/>
      </c>
      <c r="I228" s="81" t="str">
        <f>IF(D228-BASELINE!D228=0,"",D228-BASELINE!D228)</f>
        <v/>
      </c>
    </row>
    <row r="229" spans="1:9" x14ac:dyDescent="0.25">
      <c r="A229" s="105"/>
      <c r="B229" s="105"/>
      <c r="C229" s="105"/>
      <c r="D229" s="105"/>
      <c r="F229" s="81" t="str">
        <f>IF(A229-BASELINE!A229=0,"",A229-BASELINE!A229)</f>
        <v/>
      </c>
      <c r="G229" s="81" t="str">
        <f>IF(B229-BASELINE!B229=0,"",B229-BASELINE!B229)</f>
        <v/>
      </c>
      <c r="H229" s="81" t="str">
        <f>IF(C229-BASELINE!C229=0,"",C229-BASELINE!C229)</f>
        <v/>
      </c>
      <c r="I229" s="81" t="str">
        <f>IF(D229-BASELINE!D229=0,"",D229-BASELINE!D229)</f>
        <v/>
      </c>
    </row>
    <row r="230" spans="1:9" x14ac:dyDescent="0.25">
      <c r="A230" s="105"/>
      <c r="B230" s="105"/>
      <c r="C230" s="105"/>
      <c r="D230" s="105"/>
      <c r="F230" s="81" t="str">
        <f>IF(A230-BASELINE!A230=0,"",A230-BASELINE!A230)</f>
        <v/>
      </c>
      <c r="G230" s="81" t="str">
        <f>IF(B230-BASELINE!B230=0,"",B230-BASELINE!B230)</f>
        <v/>
      </c>
      <c r="H230" s="81" t="str">
        <f>IF(C230-BASELINE!C230=0,"",C230-BASELINE!C230)</f>
        <v/>
      </c>
      <c r="I230" s="81" t="str">
        <f>IF(D230-BASELINE!D230=0,"",D230-BASELINE!D230)</f>
        <v/>
      </c>
    </row>
    <row r="231" spans="1:9" x14ac:dyDescent="0.25">
      <c r="A231" s="105"/>
      <c r="B231" s="105"/>
      <c r="C231" s="105"/>
      <c r="D231" s="105"/>
      <c r="F231" s="81" t="str">
        <f>IF(A231-BASELINE!A231=0,"",A231-BASELINE!A231)</f>
        <v/>
      </c>
      <c r="G231" s="81" t="str">
        <f>IF(B231-BASELINE!B231=0,"",B231-BASELINE!B231)</f>
        <v/>
      </c>
      <c r="H231" s="81" t="str">
        <f>IF(C231-BASELINE!C231=0,"",C231-BASELINE!C231)</f>
        <v/>
      </c>
      <c r="I231" s="81" t="str">
        <f>IF(D231-BASELINE!D231=0,"",D231-BASELINE!D231)</f>
        <v/>
      </c>
    </row>
    <row r="232" spans="1:9" x14ac:dyDescent="0.25">
      <c r="A232" s="105"/>
      <c r="B232" s="105"/>
      <c r="C232" s="105"/>
      <c r="D232" s="105"/>
      <c r="F232" s="81" t="str">
        <f>IF(A232-BASELINE!A232=0,"",A232-BASELINE!A232)</f>
        <v/>
      </c>
      <c r="G232" s="81" t="str">
        <f>IF(B232-BASELINE!B232=0,"",B232-BASELINE!B232)</f>
        <v/>
      </c>
      <c r="H232" s="81" t="str">
        <f>IF(C232-BASELINE!C232=0,"",C232-BASELINE!C232)</f>
        <v/>
      </c>
      <c r="I232" s="81" t="str">
        <f>IF(D232-BASELINE!D232=0,"",D232-BASELINE!D232)</f>
        <v/>
      </c>
    </row>
    <row r="233" spans="1:9" x14ac:dyDescent="0.25">
      <c r="A233" s="105"/>
      <c r="B233" s="105"/>
      <c r="C233" s="105"/>
      <c r="D233" s="105"/>
      <c r="F233" s="81" t="str">
        <f>IF(A233-BASELINE!A233=0,"",A233-BASELINE!A233)</f>
        <v/>
      </c>
      <c r="G233" s="81" t="str">
        <f>IF(B233-BASELINE!B233=0,"",B233-BASELINE!B233)</f>
        <v/>
      </c>
      <c r="H233" s="81" t="str">
        <f>IF(C233-BASELINE!C233=0,"",C233-BASELINE!C233)</f>
        <v/>
      </c>
      <c r="I233" s="81" t="str">
        <f>IF(D233-BASELINE!D233=0,"",D233-BASELINE!D233)</f>
        <v/>
      </c>
    </row>
    <row r="234" spans="1:9" x14ac:dyDescent="0.25">
      <c r="A234" s="105"/>
      <c r="B234" s="105"/>
      <c r="C234" s="105"/>
      <c r="D234" s="105"/>
      <c r="F234" s="81" t="str">
        <f>IF(A234-BASELINE!A234=0,"",A234-BASELINE!A234)</f>
        <v/>
      </c>
      <c r="G234" s="81" t="str">
        <f>IF(B234-BASELINE!B234=0,"",B234-BASELINE!B234)</f>
        <v/>
      </c>
      <c r="H234" s="81" t="str">
        <f>IF(C234-BASELINE!C234=0,"",C234-BASELINE!C234)</f>
        <v/>
      </c>
      <c r="I234" s="81" t="str">
        <f>IF(D234-BASELINE!D234=0,"",D234-BASELINE!D234)</f>
        <v/>
      </c>
    </row>
    <row r="235" spans="1:9" x14ac:dyDescent="0.25">
      <c r="A235" s="105"/>
      <c r="B235" s="105"/>
      <c r="C235" s="105"/>
      <c r="D235" s="105"/>
      <c r="F235" s="81" t="str">
        <f>IF(A235-BASELINE!A235=0,"",A235-BASELINE!A235)</f>
        <v/>
      </c>
      <c r="G235" s="81" t="str">
        <f>IF(B235-BASELINE!B235=0,"",B235-BASELINE!B235)</f>
        <v/>
      </c>
      <c r="H235" s="81" t="str">
        <f>IF(C235-BASELINE!C235=0,"",C235-BASELINE!C235)</f>
        <v/>
      </c>
      <c r="I235" s="81" t="str">
        <f>IF(D235-BASELINE!D235=0,"",D235-BASELINE!D235)</f>
        <v/>
      </c>
    </row>
    <row r="236" spans="1:9" x14ac:dyDescent="0.25">
      <c r="A236" s="105"/>
      <c r="B236" s="105"/>
      <c r="C236" s="105"/>
      <c r="D236" s="105"/>
      <c r="F236" s="81" t="str">
        <f>IF(A236-BASELINE!A236=0,"",A236-BASELINE!A236)</f>
        <v/>
      </c>
      <c r="G236" s="81" t="str">
        <f>IF(B236-BASELINE!B236=0,"",B236-BASELINE!B236)</f>
        <v/>
      </c>
      <c r="H236" s="81" t="str">
        <f>IF(C236-BASELINE!C236=0,"",C236-BASELINE!C236)</f>
        <v/>
      </c>
      <c r="I236" s="81" t="str">
        <f>IF(D236-BASELINE!D236=0,"",D236-BASELINE!D236)</f>
        <v/>
      </c>
    </row>
    <row r="237" spans="1:9" x14ac:dyDescent="0.25">
      <c r="A237" s="105"/>
      <c r="B237" s="105"/>
      <c r="C237" s="105"/>
      <c r="D237" s="105"/>
      <c r="F237" s="81" t="str">
        <f>IF(A237-BASELINE!A237=0,"",A237-BASELINE!A237)</f>
        <v/>
      </c>
      <c r="G237" s="81" t="str">
        <f>IF(B237-BASELINE!B237=0,"",B237-BASELINE!B237)</f>
        <v/>
      </c>
      <c r="H237" s="81" t="str">
        <f>IF(C237-BASELINE!C237=0,"",C237-BASELINE!C237)</f>
        <v/>
      </c>
      <c r="I237" s="81" t="str">
        <f>IF(D237-BASELINE!D237=0,"",D237-BASELINE!D237)</f>
        <v/>
      </c>
    </row>
    <row r="238" spans="1:9" x14ac:dyDescent="0.25">
      <c r="A238" s="105"/>
      <c r="B238" s="105"/>
      <c r="C238" s="105"/>
      <c r="D238" s="105"/>
      <c r="F238" s="81" t="str">
        <f>IF(A238-BASELINE!A238=0,"",A238-BASELINE!A238)</f>
        <v/>
      </c>
      <c r="G238" s="81" t="str">
        <f>IF(B238-BASELINE!B238=0,"",B238-BASELINE!B238)</f>
        <v/>
      </c>
      <c r="H238" s="81" t="str">
        <f>IF(C238-BASELINE!C238=0,"",C238-BASELINE!C238)</f>
        <v/>
      </c>
      <c r="I238" s="81" t="str">
        <f>IF(D238-BASELINE!D238=0,"",D238-BASELINE!D238)</f>
        <v/>
      </c>
    </row>
    <row r="239" spans="1:9" x14ac:dyDescent="0.25">
      <c r="A239" s="105"/>
      <c r="B239" s="105"/>
      <c r="C239" s="105"/>
      <c r="D239" s="105"/>
      <c r="F239" s="81" t="str">
        <f>IF(A239-BASELINE!A239=0,"",A239-BASELINE!A239)</f>
        <v/>
      </c>
      <c r="G239" s="81" t="str">
        <f>IF(B239-BASELINE!B239=0,"",B239-BASELINE!B239)</f>
        <v/>
      </c>
      <c r="H239" s="81" t="str">
        <f>IF(C239-BASELINE!C239=0,"",C239-BASELINE!C239)</f>
        <v/>
      </c>
      <c r="I239" s="81" t="str">
        <f>IF(D239-BASELINE!D239=0,"",D239-BASELINE!D239)</f>
        <v/>
      </c>
    </row>
    <row r="240" spans="1:9" x14ac:dyDescent="0.25">
      <c r="A240" s="105"/>
      <c r="B240" s="105"/>
      <c r="C240" s="105"/>
      <c r="D240" s="105"/>
      <c r="F240" s="81" t="str">
        <f>IF(A240-BASELINE!A240=0,"",A240-BASELINE!A240)</f>
        <v/>
      </c>
      <c r="G240" s="81" t="str">
        <f>IF(B240-BASELINE!B240=0,"",B240-BASELINE!B240)</f>
        <v/>
      </c>
      <c r="H240" s="81" t="str">
        <f>IF(C240-BASELINE!C240=0,"",C240-BASELINE!C240)</f>
        <v/>
      </c>
      <c r="I240" s="81" t="str">
        <f>IF(D240-BASELINE!D240=0,"",D240-BASELINE!D240)</f>
        <v/>
      </c>
    </row>
    <row r="241" spans="1:9" x14ac:dyDescent="0.25">
      <c r="A241" s="105"/>
      <c r="B241" s="105"/>
      <c r="C241" s="105"/>
      <c r="D241" s="105"/>
      <c r="F241" s="81" t="str">
        <f>IF(A241-BASELINE!A241=0,"",A241-BASELINE!A241)</f>
        <v/>
      </c>
      <c r="G241" s="81" t="str">
        <f>IF(B241-BASELINE!B241=0,"",B241-BASELINE!B241)</f>
        <v/>
      </c>
      <c r="H241" s="81" t="str">
        <f>IF(C241-BASELINE!C241=0,"",C241-BASELINE!C241)</f>
        <v/>
      </c>
      <c r="I241" s="81" t="str">
        <f>IF(D241-BASELINE!D241=0,"",D241-BASELINE!D241)</f>
        <v/>
      </c>
    </row>
    <row r="242" spans="1:9" x14ac:dyDescent="0.25">
      <c r="A242" s="105"/>
      <c r="B242" s="105"/>
      <c r="C242" s="105"/>
      <c r="D242" s="105"/>
      <c r="F242" s="81" t="str">
        <f>IF(A242-BASELINE!A242=0,"",A242-BASELINE!A242)</f>
        <v/>
      </c>
      <c r="G242" s="81" t="str">
        <f>IF(B242-BASELINE!B242=0,"",B242-BASELINE!B242)</f>
        <v/>
      </c>
      <c r="H242" s="81" t="str">
        <f>IF(C242-BASELINE!C242=0,"",C242-BASELINE!C242)</f>
        <v/>
      </c>
      <c r="I242" s="81" t="str">
        <f>IF(D242-BASELINE!D242=0,"",D242-BASELINE!D242)</f>
        <v/>
      </c>
    </row>
    <row r="243" spans="1:9" x14ac:dyDescent="0.25">
      <c r="A243" s="105"/>
      <c r="B243" s="105"/>
      <c r="C243" s="105"/>
      <c r="D243" s="105"/>
      <c r="F243" s="81" t="str">
        <f>IF(A243-BASELINE!A243=0,"",A243-BASELINE!A243)</f>
        <v/>
      </c>
      <c r="G243" s="81" t="str">
        <f>IF(B243-BASELINE!B243=0,"",B243-BASELINE!B243)</f>
        <v/>
      </c>
      <c r="H243" s="81" t="str">
        <f>IF(C243-BASELINE!C243=0,"",C243-BASELINE!C243)</f>
        <v/>
      </c>
      <c r="I243" s="81" t="str">
        <f>IF(D243-BASELINE!D243=0,"",D243-BASELINE!D243)</f>
        <v/>
      </c>
    </row>
    <row r="244" spans="1:9" x14ac:dyDescent="0.25">
      <c r="A244" s="105"/>
      <c r="B244" s="105"/>
      <c r="C244" s="105"/>
      <c r="D244" s="105"/>
      <c r="F244" s="81" t="str">
        <f>IF(A244-BASELINE!A244=0,"",A244-BASELINE!A244)</f>
        <v/>
      </c>
      <c r="G244" s="81" t="str">
        <f>IF(B244-BASELINE!B244=0,"",B244-BASELINE!B244)</f>
        <v/>
      </c>
      <c r="H244" s="81" t="str">
        <f>IF(C244-BASELINE!C244=0,"",C244-BASELINE!C244)</f>
        <v/>
      </c>
      <c r="I244" s="81" t="str">
        <f>IF(D244-BASELINE!D244=0,"",D244-BASELINE!D244)</f>
        <v/>
      </c>
    </row>
    <row r="245" spans="1:9" x14ac:dyDescent="0.25">
      <c r="A245" s="105"/>
      <c r="B245" s="105"/>
      <c r="C245" s="105"/>
      <c r="D245" s="105"/>
      <c r="F245" s="81" t="str">
        <f>IF(A245-BASELINE!A245=0,"",A245-BASELINE!A245)</f>
        <v/>
      </c>
      <c r="G245" s="81" t="str">
        <f>IF(B245-BASELINE!B245=0,"",B245-BASELINE!B245)</f>
        <v/>
      </c>
      <c r="H245" s="81" t="str">
        <f>IF(C245-BASELINE!C245=0,"",C245-BASELINE!C245)</f>
        <v/>
      </c>
      <c r="I245" s="81" t="str">
        <f>IF(D245-BASELINE!D245=0,"",D245-BASELINE!D245)</f>
        <v/>
      </c>
    </row>
    <row r="246" spans="1:9" x14ac:dyDescent="0.25">
      <c r="A246" s="105"/>
      <c r="B246" s="105"/>
      <c r="C246" s="105"/>
      <c r="D246" s="105"/>
      <c r="F246" s="81" t="str">
        <f>IF(A246-BASELINE!A246=0,"",A246-BASELINE!A246)</f>
        <v/>
      </c>
      <c r="G246" s="81" t="str">
        <f>IF(B246-BASELINE!B246=0,"",B246-BASELINE!B246)</f>
        <v/>
      </c>
      <c r="H246" s="81" t="str">
        <f>IF(C246-BASELINE!C246=0,"",C246-BASELINE!C246)</f>
        <v/>
      </c>
      <c r="I246" s="81" t="str">
        <f>IF(D246-BASELINE!D246=0,"",D246-BASELINE!D246)</f>
        <v/>
      </c>
    </row>
    <row r="247" spans="1:9" x14ac:dyDescent="0.25">
      <c r="A247" s="105"/>
      <c r="B247" s="105"/>
      <c r="C247" s="105"/>
      <c r="D247" s="105"/>
      <c r="F247" s="81" t="str">
        <f>IF(A247-BASELINE!A247=0,"",A247-BASELINE!A247)</f>
        <v/>
      </c>
      <c r="G247" s="81" t="str">
        <f>IF(B247-BASELINE!B247=0,"",B247-BASELINE!B247)</f>
        <v/>
      </c>
      <c r="H247" s="81" t="str">
        <f>IF(C247-BASELINE!C247=0,"",C247-BASELINE!C247)</f>
        <v/>
      </c>
      <c r="I247" s="81" t="str">
        <f>IF(D247-BASELINE!D247=0,"",D247-BASELINE!D247)</f>
        <v/>
      </c>
    </row>
    <row r="248" spans="1:9" x14ac:dyDescent="0.25">
      <c r="A248" s="105"/>
      <c r="B248" s="105"/>
      <c r="C248" s="105"/>
      <c r="D248" s="105"/>
      <c r="F248" s="81" t="str">
        <f>IF(A248-BASELINE!A248=0,"",A248-BASELINE!A248)</f>
        <v/>
      </c>
      <c r="G248" s="81" t="str">
        <f>IF(B248-BASELINE!B248=0,"",B248-BASELINE!B248)</f>
        <v/>
      </c>
      <c r="H248" s="81" t="str">
        <f>IF(C248-BASELINE!C248=0,"",C248-BASELINE!C248)</f>
        <v/>
      </c>
      <c r="I248" s="81" t="str">
        <f>IF(D248-BASELINE!D248=0,"",D248-BASELINE!D248)</f>
        <v/>
      </c>
    </row>
    <row r="249" spans="1:9" x14ac:dyDescent="0.25">
      <c r="A249" s="105"/>
      <c r="B249" s="105"/>
      <c r="C249" s="105"/>
      <c r="D249" s="105"/>
      <c r="F249" s="81" t="str">
        <f>IF(A249-BASELINE!A249=0,"",A249-BASELINE!A249)</f>
        <v/>
      </c>
      <c r="G249" s="81" t="str">
        <f>IF(B249-BASELINE!B249=0,"",B249-BASELINE!B249)</f>
        <v/>
      </c>
      <c r="H249" s="81" t="str">
        <f>IF(C249-BASELINE!C249=0,"",C249-BASELINE!C249)</f>
        <v/>
      </c>
      <c r="I249" s="81" t="str">
        <f>IF(D249-BASELINE!D249=0,"",D249-BASELINE!D249)</f>
        <v/>
      </c>
    </row>
    <row r="250" spans="1:9" x14ac:dyDescent="0.25">
      <c r="A250" s="105"/>
      <c r="B250" s="105"/>
      <c r="C250" s="105"/>
      <c r="D250" s="105"/>
      <c r="F250" s="81" t="str">
        <f>IF(A250-BASELINE!A250=0,"",A250-BASELINE!A250)</f>
        <v/>
      </c>
      <c r="G250" s="81" t="str">
        <f>IF(B250-BASELINE!B250=0,"",B250-BASELINE!B250)</f>
        <v/>
      </c>
      <c r="H250" s="81" t="str">
        <f>IF(C250-BASELINE!C250=0,"",C250-BASELINE!C250)</f>
        <v/>
      </c>
      <c r="I250" s="81" t="str">
        <f>IF(D250-BASELINE!D250=0,"",D250-BASELINE!D250)</f>
        <v/>
      </c>
    </row>
    <row r="251" spans="1:9" x14ac:dyDescent="0.25">
      <c r="A251" s="105"/>
      <c r="B251" s="105"/>
      <c r="C251" s="105"/>
      <c r="D251" s="105"/>
      <c r="F251" s="81" t="str">
        <f>IF(A251-BASELINE!A251=0,"",A251-BASELINE!A251)</f>
        <v/>
      </c>
      <c r="G251" s="81" t="str">
        <f>IF(B251-BASELINE!B251=0,"",B251-BASELINE!B251)</f>
        <v/>
      </c>
      <c r="H251" s="81" t="str">
        <f>IF(C251-BASELINE!C251=0,"",C251-BASELINE!C251)</f>
        <v/>
      </c>
      <c r="I251" s="81" t="str">
        <f>IF(D251-BASELINE!D251=0,"",D251-BASELINE!D251)</f>
        <v/>
      </c>
    </row>
    <row r="252" spans="1:9" x14ac:dyDescent="0.25">
      <c r="A252" s="105"/>
      <c r="B252" s="105"/>
      <c r="C252" s="105"/>
      <c r="D252" s="105"/>
      <c r="F252" s="81" t="str">
        <f>IF(A252-BASELINE!A252=0,"",A252-BASELINE!A252)</f>
        <v/>
      </c>
      <c r="G252" s="81" t="str">
        <f>IF(B252-BASELINE!B252=0,"",B252-BASELINE!B252)</f>
        <v/>
      </c>
      <c r="H252" s="81" t="str">
        <f>IF(C252-BASELINE!C252=0,"",C252-BASELINE!C252)</f>
        <v/>
      </c>
      <c r="I252" s="81" t="str">
        <f>IF(D252-BASELINE!D252=0,"",D252-BASELINE!D252)</f>
        <v/>
      </c>
    </row>
    <row r="253" spans="1:9" x14ac:dyDescent="0.25">
      <c r="A253" s="105"/>
      <c r="B253" s="105"/>
      <c r="C253" s="105"/>
      <c r="D253" s="105"/>
      <c r="F253" s="81" t="str">
        <f>IF(A253-BASELINE!A253=0,"",A253-BASELINE!A253)</f>
        <v/>
      </c>
      <c r="G253" s="81" t="str">
        <f>IF(B253-BASELINE!B253=0,"",B253-BASELINE!B253)</f>
        <v/>
      </c>
      <c r="H253" s="81" t="str">
        <f>IF(C253-BASELINE!C253=0,"",C253-BASELINE!C253)</f>
        <v/>
      </c>
      <c r="I253" s="81" t="str">
        <f>IF(D253-BASELINE!D253=0,"",D253-BASELINE!D253)</f>
        <v/>
      </c>
    </row>
    <row r="254" spans="1:9" x14ac:dyDescent="0.25">
      <c r="A254" s="105"/>
      <c r="B254" s="105"/>
      <c r="C254" s="105"/>
      <c r="D254" s="105"/>
      <c r="F254" s="81" t="str">
        <f>IF(A254-BASELINE!A254=0,"",A254-BASELINE!A254)</f>
        <v/>
      </c>
      <c r="G254" s="81" t="str">
        <f>IF(B254-BASELINE!B254=0,"",B254-BASELINE!B254)</f>
        <v/>
      </c>
      <c r="H254" s="81" t="str">
        <f>IF(C254-BASELINE!C254=0,"",C254-BASELINE!C254)</f>
        <v/>
      </c>
      <c r="I254" s="81" t="str">
        <f>IF(D254-BASELINE!D254=0,"",D254-BASELINE!D254)</f>
        <v/>
      </c>
    </row>
    <row r="255" spans="1:9" x14ac:dyDescent="0.25">
      <c r="A255" s="105"/>
      <c r="B255" s="105"/>
      <c r="C255" s="105"/>
      <c r="D255" s="105"/>
      <c r="F255" s="81" t="str">
        <f>IF(A255-BASELINE!A255=0,"",A255-BASELINE!A255)</f>
        <v/>
      </c>
      <c r="G255" s="81" t="str">
        <f>IF(B255-BASELINE!B255=0,"",B255-BASELINE!B255)</f>
        <v/>
      </c>
      <c r="H255" s="81" t="str">
        <f>IF(C255-BASELINE!C255=0,"",C255-BASELINE!C255)</f>
        <v/>
      </c>
      <c r="I255" s="81" t="str">
        <f>IF(D255-BASELINE!D255=0,"",D255-BASELINE!D255)</f>
        <v/>
      </c>
    </row>
    <row r="256" spans="1:9" x14ac:dyDescent="0.25">
      <c r="A256" s="105"/>
      <c r="B256" s="105"/>
      <c r="C256" s="105"/>
      <c r="D256" s="105"/>
      <c r="F256" s="81" t="str">
        <f>IF(A256-BASELINE!A256=0,"",A256-BASELINE!A256)</f>
        <v/>
      </c>
      <c r="G256" s="81" t="str">
        <f>IF(B256-BASELINE!B256=0,"",B256-BASELINE!B256)</f>
        <v/>
      </c>
      <c r="H256" s="81" t="str">
        <f>IF(C256-BASELINE!C256=0,"",C256-BASELINE!C256)</f>
        <v/>
      </c>
      <c r="I256" s="81" t="str">
        <f>IF(D256-BASELINE!D256=0,"",D256-BASELINE!D256)</f>
        <v/>
      </c>
    </row>
    <row r="257" spans="1:9" x14ac:dyDescent="0.25">
      <c r="A257" s="105"/>
      <c r="B257" s="105"/>
      <c r="C257" s="105"/>
      <c r="D257" s="105"/>
      <c r="F257" s="81" t="str">
        <f>IF(A257-BASELINE!A257=0,"",A257-BASELINE!A257)</f>
        <v/>
      </c>
      <c r="G257" s="81" t="str">
        <f>IF(B257-BASELINE!B257=0,"",B257-BASELINE!B257)</f>
        <v/>
      </c>
      <c r="H257" s="81" t="str">
        <f>IF(C257-BASELINE!C257=0,"",C257-BASELINE!C257)</f>
        <v/>
      </c>
      <c r="I257" s="81" t="str">
        <f>IF(D257-BASELINE!D257=0,"",D257-BASELINE!D257)</f>
        <v/>
      </c>
    </row>
    <row r="258" spans="1:9" x14ac:dyDescent="0.25">
      <c r="A258" s="105"/>
      <c r="B258" s="105"/>
      <c r="C258" s="105"/>
      <c r="D258" s="105"/>
      <c r="F258" s="81" t="str">
        <f>IF(A258-BASELINE!A258=0,"",A258-BASELINE!A258)</f>
        <v/>
      </c>
      <c r="G258" s="81" t="str">
        <f>IF(B258-BASELINE!B258=0,"",B258-BASELINE!B258)</f>
        <v/>
      </c>
      <c r="H258" s="81" t="str">
        <f>IF(C258-BASELINE!C258=0,"",C258-BASELINE!C258)</f>
        <v/>
      </c>
      <c r="I258" s="81" t="str">
        <f>IF(D258-BASELINE!D258=0,"",D258-BASELINE!D258)</f>
        <v/>
      </c>
    </row>
    <row r="259" spans="1:9" x14ac:dyDescent="0.25">
      <c r="A259" s="105"/>
      <c r="B259" s="105"/>
      <c r="C259" s="105"/>
      <c r="D259" s="105"/>
      <c r="F259" s="81" t="str">
        <f>IF(A259-BASELINE!A259=0,"",A259-BASELINE!A259)</f>
        <v/>
      </c>
      <c r="G259" s="81" t="str">
        <f>IF(B259-BASELINE!B259=0,"",B259-BASELINE!B259)</f>
        <v/>
      </c>
      <c r="H259" s="81" t="str">
        <f>IF(C259-BASELINE!C259=0,"",C259-BASELINE!C259)</f>
        <v/>
      </c>
      <c r="I259" s="81" t="str">
        <f>IF(D259-BASELINE!D259=0,"",D259-BASELINE!D259)</f>
        <v/>
      </c>
    </row>
    <row r="260" spans="1:9" x14ac:dyDescent="0.25">
      <c r="A260" s="105"/>
      <c r="B260" s="105"/>
      <c r="C260" s="105"/>
      <c r="D260" s="105"/>
      <c r="F260" s="81" t="str">
        <f>IF(A260-BASELINE!A260=0,"",A260-BASELINE!A260)</f>
        <v/>
      </c>
      <c r="G260" s="81" t="str">
        <f>IF(B260-BASELINE!B260=0,"",B260-BASELINE!B260)</f>
        <v/>
      </c>
      <c r="H260" s="81" t="str">
        <f>IF(C260-BASELINE!C260=0,"",C260-BASELINE!C260)</f>
        <v/>
      </c>
      <c r="I260" s="81" t="str">
        <f>IF(D260-BASELINE!D260=0,"",D260-BASELINE!D260)</f>
        <v/>
      </c>
    </row>
    <row r="261" spans="1:9" x14ac:dyDescent="0.25">
      <c r="A261" s="105"/>
      <c r="B261" s="105"/>
      <c r="C261" s="105"/>
      <c r="D261" s="105"/>
      <c r="F261" s="81" t="str">
        <f>IF(A261-BASELINE!A261=0,"",A261-BASELINE!A261)</f>
        <v/>
      </c>
      <c r="G261" s="81" t="str">
        <f>IF(B261-BASELINE!B261=0,"",B261-BASELINE!B261)</f>
        <v/>
      </c>
      <c r="H261" s="81" t="str">
        <f>IF(C261-BASELINE!C261=0,"",C261-BASELINE!C261)</f>
        <v/>
      </c>
      <c r="I261" s="81" t="str">
        <f>IF(D261-BASELINE!D261=0,"",D261-BASELINE!D261)</f>
        <v/>
      </c>
    </row>
    <row r="262" spans="1:9" x14ac:dyDescent="0.25">
      <c r="A262" s="105"/>
      <c r="B262" s="105"/>
      <c r="C262" s="105"/>
      <c r="D262" s="105"/>
      <c r="F262" s="81" t="str">
        <f>IF(A262-BASELINE!A262=0,"",A262-BASELINE!A262)</f>
        <v/>
      </c>
      <c r="G262" s="81" t="str">
        <f>IF(B262-BASELINE!B262=0,"",B262-BASELINE!B262)</f>
        <v/>
      </c>
      <c r="H262" s="81" t="str">
        <f>IF(C262-BASELINE!C262=0,"",C262-BASELINE!C262)</f>
        <v/>
      </c>
      <c r="I262" s="81" t="str">
        <f>IF(D262-BASELINE!D262=0,"",D262-BASELINE!D262)</f>
        <v/>
      </c>
    </row>
    <row r="263" spans="1:9" x14ac:dyDescent="0.25">
      <c r="A263" s="105"/>
      <c r="B263" s="105"/>
      <c r="C263" s="105"/>
      <c r="D263" s="105"/>
      <c r="F263" s="81" t="str">
        <f>IF(A263-BASELINE!A263=0,"",A263-BASELINE!A263)</f>
        <v/>
      </c>
      <c r="G263" s="81" t="str">
        <f>IF(B263-BASELINE!B263=0,"",B263-BASELINE!B263)</f>
        <v/>
      </c>
      <c r="H263" s="81" t="str">
        <f>IF(C263-BASELINE!C263=0,"",C263-BASELINE!C263)</f>
        <v/>
      </c>
      <c r="I263" s="81" t="str">
        <f>IF(D263-BASELINE!D263=0,"",D263-BASELINE!D263)</f>
        <v/>
      </c>
    </row>
    <row r="264" spans="1:9" x14ac:dyDescent="0.25">
      <c r="A264" s="105"/>
      <c r="B264" s="105"/>
      <c r="C264" s="105"/>
      <c r="D264" s="105"/>
      <c r="F264" s="81" t="str">
        <f>IF(A264-BASELINE!A264=0,"",A264-BASELINE!A264)</f>
        <v/>
      </c>
      <c r="G264" s="81" t="str">
        <f>IF(B264-BASELINE!B264=0,"",B264-BASELINE!B264)</f>
        <v/>
      </c>
      <c r="H264" s="81" t="str">
        <f>IF(C264-BASELINE!C264=0,"",C264-BASELINE!C264)</f>
        <v/>
      </c>
      <c r="I264" s="81" t="str">
        <f>IF(D264-BASELINE!D264=0,"",D264-BASELINE!D264)</f>
        <v/>
      </c>
    </row>
    <row r="265" spans="1:9" x14ac:dyDescent="0.25">
      <c r="A265" s="105"/>
      <c r="B265" s="105"/>
      <c r="C265" s="105"/>
      <c r="D265" s="105"/>
      <c r="F265" s="81" t="str">
        <f>IF(A265-BASELINE!A265=0,"",A265-BASELINE!A265)</f>
        <v/>
      </c>
      <c r="G265" s="81" t="str">
        <f>IF(B265-BASELINE!B265=0,"",B265-BASELINE!B265)</f>
        <v/>
      </c>
      <c r="H265" s="81" t="str">
        <f>IF(C265-BASELINE!C265=0,"",C265-BASELINE!C265)</f>
        <v/>
      </c>
      <c r="I265" s="81" t="str">
        <f>IF(D265-BASELINE!D265=0,"",D265-BASELINE!D265)</f>
        <v/>
      </c>
    </row>
    <row r="266" spans="1:9" x14ac:dyDescent="0.25">
      <c r="A266" s="105"/>
      <c r="B266" s="105"/>
      <c r="C266" s="105"/>
      <c r="D266" s="105"/>
      <c r="F266" s="81" t="str">
        <f>IF(A266-BASELINE!A266=0,"",A266-BASELINE!A266)</f>
        <v/>
      </c>
      <c r="G266" s="81" t="str">
        <f>IF(B266-BASELINE!B266=0,"",B266-BASELINE!B266)</f>
        <v/>
      </c>
      <c r="H266" s="81" t="str">
        <f>IF(C266-BASELINE!C266=0,"",C266-BASELINE!C266)</f>
        <v/>
      </c>
      <c r="I266" s="81" t="str">
        <f>IF(D266-BASELINE!D266=0,"",D266-BASELINE!D266)</f>
        <v/>
      </c>
    </row>
    <row r="267" spans="1:9" x14ac:dyDescent="0.25">
      <c r="A267" s="105"/>
      <c r="B267" s="105"/>
      <c r="C267" s="105"/>
      <c r="D267" s="105"/>
      <c r="F267" s="81" t="str">
        <f>IF(A267-BASELINE!A267=0,"",A267-BASELINE!A267)</f>
        <v/>
      </c>
      <c r="G267" s="81" t="str">
        <f>IF(B267-BASELINE!B267=0,"",B267-BASELINE!B267)</f>
        <v/>
      </c>
      <c r="H267" s="81" t="str">
        <f>IF(C267-BASELINE!C267=0,"",C267-BASELINE!C267)</f>
        <v/>
      </c>
      <c r="I267" s="81" t="str">
        <f>IF(D267-BASELINE!D267=0,"",D267-BASELINE!D267)</f>
        <v/>
      </c>
    </row>
    <row r="268" spans="1:9" x14ac:dyDescent="0.25">
      <c r="A268" s="105"/>
      <c r="B268" s="105"/>
      <c r="C268" s="105"/>
      <c r="D268" s="105"/>
      <c r="F268" s="81" t="str">
        <f>IF(A268-BASELINE!A268=0,"",A268-BASELINE!A268)</f>
        <v/>
      </c>
      <c r="G268" s="81" t="str">
        <f>IF(B268-BASELINE!B268=0,"",B268-BASELINE!B268)</f>
        <v/>
      </c>
      <c r="H268" s="81" t="str">
        <f>IF(C268-BASELINE!C268=0,"",C268-BASELINE!C268)</f>
        <v/>
      </c>
      <c r="I268" s="81" t="str">
        <f>IF(D268-BASELINE!D268=0,"",D268-BASELINE!D268)</f>
        <v/>
      </c>
    </row>
    <row r="269" spans="1:9" x14ac:dyDescent="0.25">
      <c r="A269" s="105"/>
      <c r="B269" s="105"/>
      <c r="C269" s="105"/>
      <c r="D269" s="105"/>
      <c r="F269" s="81" t="str">
        <f>IF(A269-BASELINE!A269=0,"",A269-BASELINE!A269)</f>
        <v/>
      </c>
      <c r="G269" s="81" t="str">
        <f>IF(B269-BASELINE!B269=0,"",B269-BASELINE!B269)</f>
        <v/>
      </c>
      <c r="H269" s="81" t="str">
        <f>IF(C269-BASELINE!C269=0,"",C269-BASELINE!C269)</f>
        <v/>
      </c>
      <c r="I269" s="81" t="str">
        <f>IF(D269-BASELINE!D269=0,"",D269-BASELINE!D269)</f>
        <v/>
      </c>
    </row>
    <row r="270" spans="1:9" x14ac:dyDescent="0.25">
      <c r="A270" s="105"/>
      <c r="B270" s="105"/>
      <c r="C270" s="105"/>
      <c r="D270" s="105"/>
      <c r="F270" s="81" t="str">
        <f>IF(A270-BASELINE!A270=0,"",A270-BASELINE!A270)</f>
        <v/>
      </c>
      <c r="G270" s="81" t="str">
        <f>IF(B270-BASELINE!B270=0,"",B270-BASELINE!B270)</f>
        <v/>
      </c>
      <c r="H270" s="81" t="str">
        <f>IF(C270-BASELINE!C270=0,"",C270-BASELINE!C270)</f>
        <v/>
      </c>
      <c r="I270" s="81" t="str">
        <f>IF(D270-BASELINE!D270=0,"",D270-BASELINE!D270)</f>
        <v/>
      </c>
    </row>
    <row r="271" spans="1:9" x14ac:dyDescent="0.25">
      <c r="A271" s="105"/>
      <c r="B271" s="105"/>
      <c r="C271" s="105"/>
      <c r="D271" s="105"/>
      <c r="F271" s="81" t="str">
        <f>IF(A271-BASELINE!A271=0,"",A271-BASELINE!A271)</f>
        <v/>
      </c>
      <c r="G271" s="81" t="str">
        <f>IF(B271-BASELINE!B271=0,"",B271-BASELINE!B271)</f>
        <v/>
      </c>
      <c r="H271" s="81" t="str">
        <f>IF(C271-BASELINE!C271=0,"",C271-BASELINE!C271)</f>
        <v/>
      </c>
      <c r="I271" s="81" t="str">
        <f>IF(D271-BASELINE!D271=0,"",D271-BASELINE!D271)</f>
        <v/>
      </c>
    </row>
    <row r="272" spans="1:9" x14ac:dyDescent="0.25">
      <c r="A272" s="105"/>
      <c r="B272" s="105"/>
      <c r="C272" s="105"/>
      <c r="D272" s="105"/>
      <c r="F272" s="81" t="str">
        <f>IF(A272-BASELINE!A272=0,"",A272-BASELINE!A272)</f>
        <v/>
      </c>
      <c r="G272" s="81" t="str">
        <f>IF(B272-BASELINE!B272=0,"",B272-BASELINE!B272)</f>
        <v/>
      </c>
      <c r="H272" s="81" t="str">
        <f>IF(C272-BASELINE!C272=0,"",C272-BASELINE!C272)</f>
        <v/>
      </c>
      <c r="I272" s="81" t="str">
        <f>IF(D272-BASELINE!D272=0,"",D272-BASELINE!D272)</f>
        <v/>
      </c>
    </row>
    <row r="273" spans="1:9" x14ac:dyDescent="0.25">
      <c r="A273" s="105"/>
      <c r="B273" s="105"/>
      <c r="C273" s="105"/>
      <c r="D273" s="105"/>
      <c r="F273" s="81" t="str">
        <f>IF(A273-BASELINE!A273=0,"",A273-BASELINE!A273)</f>
        <v/>
      </c>
      <c r="G273" s="81" t="str">
        <f>IF(B273-BASELINE!B273=0,"",B273-BASELINE!B273)</f>
        <v/>
      </c>
      <c r="H273" s="81" t="str">
        <f>IF(C273-BASELINE!C273=0,"",C273-BASELINE!C273)</f>
        <v/>
      </c>
      <c r="I273" s="81" t="str">
        <f>IF(D273-BASELINE!D273=0,"",D273-BASELINE!D273)</f>
        <v/>
      </c>
    </row>
    <row r="274" spans="1:9" x14ac:dyDescent="0.25">
      <c r="A274" s="105"/>
      <c r="B274" s="105"/>
      <c r="C274" s="105"/>
      <c r="D274" s="105"/>
      <c r="F274" s="81" t="str">
        <f>IF(A274-BASELINE!A274=0,"",A274-BASELINE!A274)</f>
        <v/>
      </c>
      <c r="G274" s="81" t="str">
        <f>IF(B274-BASELINE!B274=0,"",B274-BASELINE!B274)</f>
        <v/>
      </c>
      <c r="H274" s="81" t="str">
        <f>IF(C274-BASELINE!C274=0,"",C274-BASELINE!C274)</f>
        <v/>
      </c>
      <c r="I274" s="81" t="str">
        <f>IF(D274-BASELINE!D274=0,"",D274-BASELINE!D274)</f>
        <v/>
      </c>
    </row>
    <row r="275" spans="1:9" x14ac:dyDescent="0.25">
      <c r="A275" s="105"/>
      <c r="B275" s="105"/>
      <c r="C275" s="105"/>
      <c r="D275" s="105"/>
      <c r="F275" s="81" t="str">
        <f>IF(A275-BASELINE!A275=0,"",A275-BASELINE!A275)</f>
        <v/>
      </c>
      <c r="G275" s="81" t="str">
        <f>IF(B275-BASELINE!B275=0,"",B275-BASELINE!B275)</f>
        <v/>
      </c>
      <c r="H275" s="81" t="str">
        <f>IF(C275-BASELINE!C275=0,"",C275-BASELINE!C275)</f>
        <v/>
      </c>
      <c r="I275" s="81" t="str">
        <f>IF(D275-BASELINE!D275=0,"",D275-BASELINE!D275)</f>
        <v/>
      </c>
    </row>
    <row r="276" spans="1:9" x14ac:dyDescent="0.25">
      <c r="A276" s="105"/>
      <c r="B276" s="105"/>
      <c r="C276" s="105"/>
      <c r="D276" s="105"/>
      <c r="F276" s="81" t="str">
        <f>IF(A276-BASELINE!A276=0,"",A276-BASELINE!A276)</f>
        <v/>
      </c>
      <c r="G276" s="81" t="str">
        <f>IF(B276-BASELINE!B276=0,"",B276-BASELINE!B276)</f>
        <v/>
      </c>
      <c r="H276" s="81" t="str">
        <f>IF(C276-BASELINE!C276=0,"",C276-BASELINE!C276)</f>
        <v/>
      </c>
      <c r="I276" s="81" t="str">
        <f>IF(D276-BASELINE!D276=0,"",D276-BASELINE!D276)</f>
        <v/>
      </c>
    </row>
    <row r="277" spans="1:9" x14ac:dyDescent="0.25">
      <c r="A277" s="105"/>
      <c r="B277" s="105"/>
      <c r="C277" s="105"/>
      <c r="D277" s="105"/>
      <c r="F277" s="81" t="str">
        <f>IF(A277-BASELINE!A277=0,"",A277-BASELINE!A277)</f>
        <v/>
      </c>
      <c r="G277" s="81" t="str">
        <f>IF(B277-BASELINE!B277=0,"",B277-BASELINE!B277)</f>
        <v/>
      </c>
      <c r="H277" s="81" t="str">
        <f>IF(C277-BASELINE!C277=0,"",C277-BASELINE!C277)</f>
        <v/>
      </c>
      <c r="I277" s="81" t="str">
        <f>IF(D277-BASELINE!D277=0,"",D277-BASELINE!D277)</f>
        <v/>
      </c>
    </row>
    <row r="278" spans="1:9" x14ac:dyDescent="0.25">
      <c r="A278" s="105"/>
      <c r="B278" s="105"/>
      <c r="C278" s="105"/>
      <c r="D278" s="105"/>
      <c r="F278" s="81" t="str">
        <f>IF(A278-BASELINE!A278=0,"",A278-BASELINE!A278)</f>
        <v/>
      </c>
      <c r="G278" s="81" t="str">
        <f>IF(B278-BASELINE!B278=0,"",B278-BASELINE!B278)</f>
        <v/>
      </c>
      <c r="H278" s="81" t="str">
        <f>IF(C278-BASELINE!C278=0,"",C278-BASELINE!C278)</f>
        <v/>
      </c>
      <c r="I278" s="81" t="str">
        <f>IF(D278-BASELINE!D278=0,"",D278-BASELINE!D278)</f>
        <v/>
      </c>
    </row>
    <row r="279" spans="1:9" x14ac:dyDescent="0.25">
      <c r="A279" s="105"/>
      <c r="B279" s="105"/>
      <c r="C279" s="105"/>
      <c r="D279" s="105"/>
      <c r="F279" s="81" t="str">
        <f>IF(A279-BASELINE!A279=0,"",A279-BASELINE!A279)</f>
        <v/>
      </c>
      <c r="G279" s="81" t="str">
        <f>IF(B279-BASELINE!B279=0,"",B279-BASELINE!B279)</f>
        <v/>
      </c>
      <c r="H279" s="81" t="str">
        <f>IF(C279-BASELINE!C279=0,"",C279-BASELINE!C279)</f>
        <v/>
      </c>
      <c r="I279" s="81" t="str">
        <f>IF(D279-BASELINE!D279=0,"",D279-BASELINE!D279)</f>
        <v/>
      </c>
    </row>
    <row r="280" spans="1:9" x14ac:dyDescent="0.25">
      <c r="A280" s="105"/>
      <c r="B280" s="105"/>
      <c r="C280" s="105"/>
      <c r="D280" s="105"/>
      <c r="F280" s="81" t="str">
        <f>IF(A280-BASELINE!A280=0,"",A280-BASELINE!A280)</f>
        <v/>
      </c>
      <c r="G280" s="81" t="str">
        <f>IF(B280-BASELINE!B280=0,"",B280-BASELINE!B280)</f>
        <v/>
      </c>
      <c r="H280" s="81" t="str">
        <f>IF(C280-BASELINE!C280=0,"",C280-BASELINE!C280)</f>
        <v/>
      </c>
      <c r="I280" s="81" t="str">
        <f>IF(D280-BASELINE!D280=0,"",D280-BASELINE!D280)</f>
        <v/>
      </c>
    </row>
    <row r="281" spans="1:9" x14ac:dyDescent="0.25">
      <c r="A281" s="105"/>
      <c r="B281" s="105"/>
      <c r="C281" s="105"/>
      <c r="D281" s="105"/>
      <c r="F281" s="81" t="str">
        <f>IF(A281-BASELINE!A281=0,"",A281-BASELINE!A281)</f>
        <v/>
      </c>
      <c r="G281" s="81" t="str">
        <f>IF(B281-BASELINE!B281=0,"",B281-BASELINE!B281)</f>
        <v/>
      </c>
      <c r="H281" s="81" t="str">
        <f>IF(C281-BASELINE!C281=0,"",C281-BASELINE!C281)</f>
        <v/>
      </c>
      <c r="I281" s="81" t="str">
        <f>IF(D281-BASELINE!D281=0,"",D281-BASELINE!D281)</f>
        <v/>
      </c>
    </row>
    <row r="282" spans="1:9" x14ac:dyDescent="0.25">
      <c r="A282" s="105"/>
      <c r="B282" s="105"/>
      <c r="C282" s="105"/>
      <c r="D282" s="105"/>
      <c r="F282" s="81" t="str">
        <f>IF(A282-BASELINE!A282=0,"",A282-BASELINE!A282)</f>
        <v/>
      </c>
      <c r="G282" s="81" t="str">
        <f>IF(B282-BASELINE!B282=0,"",B282-BASELINE!B282)</f>
        <v/>
      </c>
      <c r="H282" s="81" t="str">
        <f>IF(C282-BASELINE!C282=0,"",C282-BASELINE!C282)</f>
        <v/>
      </c>
      <c r="I282" s="81" t="str">
        <f>IF(D282-BASELINE!D282=0,"",D282-BASELINE!D282)</f>
        <v/>
      </c>
    </row>
    <row r="283" spans="1:9" x14ac:dyDescent="0.25">
      <c r="A283" s="105"/>
      <c r="B283" s="105"/>
      <c r="C283" s="105"/>
      <c r="D283" s="105"/>
      <c r="F283" s="81" t="str">
        <f>IF(A283-BASELINE!A283=0,"",A283-BASELINE!A283)</f>
        <v/>
      </c>
      <c r="G283" s="81" t="str">
        <f>IF(B283-BASELINE!B283=0,"",B283-BASELINE!B283)</f>
        <v/>
      </c>
      <c r="H283" s="81" t="str">
        <f>IF(C283-BASELINE!C283=0,"",C283-BASELINE!C283)</f>
        <v/>
      </c>
      <c r="I283" s="81" t="str">
        <f>IF(D283-BASELINE!D283=0,"",D283-BASELINE!D283)</f>
        <v/>
      </c>
    </row>
    <row r="284" spans="1:9" x14ac:dyDescent="0.25">
      <c r="A284" s="105"/>
      <c r="B284" s="105"/>
      <c r="C284" s="105"/>
      <c r="D284" s="105"/>
      <c r="F284" s="81" t="str">
        <f>IF(A284-BASELINE!A284=0,"",A284-BASELINE!A284)</f>
        <v/>
      </c>
      <c r="G284" s="81" t="str">
        <f>IF(B284-BASELINE!B284=0,"",B284-BASELINE!B284)</f>
        <v/>
      </c>
      <c r="H284" s="81" t="str">
        <f>IF(C284-BASELINE!C284=0,"",C284-BASELINE!C284)</f>
        <v/>
      </c>
      <c r="I284" s="81" t="str">
        <f>IF(D284-BASELINE!D284=0,"",D284-BASELINE!D284)</f>
        <v/>
      </c>
    </row>
    <row r="285" spans="1:9" x14ac:dyDescent="0.25">
      <c r="A285" s="105"/>
      <c r="B285" s="105"/>
      <c r="C285" s="105"/>
      <c r="D285" s="105"/>
      <c r="F285" s="81" t="str">
        <f>IF(A285-BASELINE!A285=0,"",A285-BASELINE!A285)</f>
        <v/>
      </c>
      <c r="G285" s="81" t="str">
        <f>IF(B285-BASELINE!B285=0,"",B285-BASELINE!B285)</f>
        <v/>
      </c>
      <c r="H285" s="81" t="str">
        <f>IF(C285-BASELINE!C285=0,"",C285-BASELINE!C285)</f>
        <v/>
      </c>
      <c r="I285" s="81" t="str">
        <f>IF(D285-BASELINE!D285=0,"",D285-BASELINE!D285)</f>
        <v/>
      </c>
    </row>
    <row r="286" spans="1:9" x14ac:dyDescent="0.25">
      <c r="A286" s="105"/>
      <c r="B286" s="105"/>
      <c r="C286" s="105"/>
      <c r="D286" s="105"/>
      <c r="F286" s="81" t="str">
        <f>IF(A286-BASELINE!A286=0,"",A286-BASELINE!A286)</f>
        <v/>
      </c>
      <c r="G286" s="81" t="str">
        <f>IF(B286-BASELINE!B286=0,"",B286-BASELINE!B286)</f>
        <v/>
      </c>
      <c r="H286" s="81" t="str">
        <f>IF(C286-BASELINE!C286=0,"",C286-BASELINE!C286)</f>
        <v/>
      </c>
      <c r="I286" s="81" t="str">
        <f>IF(D286-BASELINE!D286=0,"",D286-BASELINE!D286)</f>
        <v/>
      </c>
    </row>
    <row r="287" spans="1:9" x14ac:dyDescent="0.25">
      <c r="A287" s="105"/>
      <c r="B287" s="105"/>
      <c r="C287" s="105"/>
      <c r="D287" s="105"/>
      <c r="F287" s="81" t="str">
        <f>IF(A287-BASELINE!A287=0,"",A287-BASELINE!A287)</f>
        <v/>
      </c>
      <c r="G287" s="81" t="str">
        <f>IF(B287-BASELINE!B287=0,"",B287-BASELINE!B287)</f>
        <v/>
      </c>
      <c r="H287" s="81" t="str">
        <f>IF(C287-BASELINE!C287=0,"",C287-BASELINE!C287)</f>
        <v/>
      </c>
      <c r="I287" s="81" t="str">
        <f>IF(D287-BASELINE!D287=0,"",D287-BASELINE!D287)</f>
        <v/>
      </c>
    </row>
    <row r="288" spans="1:9" x14ac:dyDescent="0.25">
      <c r="A288" s="105"/>
      <c r="B288" s="105"/>
      <c r="C288" s="105"/>
      <c r="D288" s="105"/>
      <c r="F288" s="81" t="str">
        <f>IF(A288-BASELINE!A288=0,"",A288-BASELINE!A288)</f>
        <v/>
      </c>
      <c r="G288" s="81" t="str">
        <f>IF(B288-BASELINE!B288=0,"",B288-BASELINE!B288)</f>
        <v/>
      </c>
      <c r="H288" s="81" t="str">
        <f>IF(C288-BASELINE!C288=0,"",C288-BASELINE!C288)</f>
        <v/>
      </c>
      <c r="I288" s="81" t="str">
        <f>IF(D288-BASELINE!D288=0,"",D288-BASELINE!D288)</f>
        <v/>
      </c>
    </row>
    <row r="289" spans="1:9" x14ac:dyDescent="0.25">
      <c r="A289" s="105"/>
      <c r="B289" s="105"/>
      <c r="C289" s="105"/>
      <c r="D289" s="105"/>
      <c r="F289" s="81" t="str">
        <f>IF(A289-BASELINE!A289=0,"",A289-BASELINE!A289)</f>
        <v/>
      </c>
      <c r="G289" s="81" t="str">
        <f>IF(B289-BASELINE!B289=0,"",B289-BASELINE!B289)</f>
        <v/>
      </c>
      <c r="H289" s="81" t="str">
        <f>IF(C289-BASELINE!C289=0,"",C289-BASELINE!C289)</f>
        <v/>
      </c>
      <c r="I289" s="81" t="str">
        <f>IF(D289-BASELINE!D289=0,"",D289-BASELINE!D289)</f>
        <v/>
      </c>
    </row>
    <row r="290" spans="1:9" x14ac:dyDescent="0.25">
      <c r="A290" s="105"/>
      <c r="B290" s="105"/>
      <c r="C290" s="105"/>
      <c r="D290" s="105"/>
      <c r="F290" s="81" t="str">
        <f>IF(A290-BASELINE!A290=0,"",A290-BASELINE!A290)</f>
        <v/>
      </c>
      <c r="G290" s="81" t="str">
        <f>IF(B290-BASELINE!B290=0,"",B290-BASELINE!B290)</f>
        <v/>
      </c>
      <c r="H290" s="81" t="str">
        <f>IF(C290-BASELINE!C290=0,"",C290-BASELINE!C290)</f>
        <v/>
      </c>
      <c r="I290" s="81" t="str">
        <f>IF(D290-BASELINE!D290=0,"",D290-BASELINE!D290)</f>
        <v/>
      </c>
    </row>
    <row r="291" spans="1:9" x14ac:dyDescent="0.25">
      <c r="A291" s="105"/>
      <c r="B291" s="105"/>
      <c r="C291" s="105"/>
      <c r="D291" s="105"/>
      <c r="F291" s="81" t="str">
        <f>IF(A291-BASELINE!A291=0,"",A291-BASELINE!A291)</f>
        <v/>
      </c>
      <c r="G291" s="81" t="str">
        <f>IF(B291-BASELINE!B291=0,"",B291-BASELINE!B291)</f>
        <v/>
      </c>
      <c r="H291" s="81" t="str">
        <f>IF(C291-BASELINE!C291=0,"",C291-BASELINE!C291)</f>
        <v/>
      </c>
      <c r="I291" s="81" t="str">
        <f>IF(D291-BASELINE!D291=0,"",D291-BASELINE!D291)</f>
        <v/>
      </c>
    </row>
    <row r="292" spans="1:9" x14ac:dyDescent="0.25">
      <c r="A292" s="105"/>
      <c r="B292" s="105"/>
      <c r="C292" s="105"/>
      <c r="D292" s="105"/>
      <c r="F292" s="81" t="str">
        <f>IF(A292-BASELINE!A292=0,"",A292-BASELINE!A292)</f>
        <v/>
      </c>
      <c r="G292" s="81" t="str">
        <f>IF(B292-BASELINE!B292=0,"",B292-BASELINE!B292)</f>
        <v/>
      </c>
      <c r="H292" s="81" t="str">
        <f>IF(C292-BASELINE!C292=0,"",C292-BASELINE!C292)</f>
        <v/>
      </c>
      <c r="I292" s="81" t="str">
        <f>IF(D292-BASELINE!D292=0,"",D292-BASELINE!D292)</f>
        <v/>
      </c>
    </row>
    <row r="293" spans="1:9" x14ac:dyDescent="0.25">
      <c r="A293" s="105"/>
      <c r="B293" s="105"/>
      <c r="C293" s="105"/>
      <c r="D293" s="105"/>
      <c r="F293" s="81" t="str">
        <f>IF(A293-BASELINE!A293=0,"",A293-BASELINE!A293)</f>
        <v/>
      </c>
      <c r="G293" s="81" t="str">
        <f>IF(B293-BASELINE!B293=0,"",B293-BASELINE!B293)</f>
        <v/>
      </c>
      <c r="H293" s="81" t="str">
        <f>IF(C293-BASELINE!C293=0,"",C293-BASELINE!C293)</f>
        <v/>
      </c>
      <c r="I293" s="81" t="str">
        <f>IF(D293-BASELINE!D293=0,"",D293-BASELINE!D293)</f>
        <v/>
      </c>
    </row>
    <row r="294" spans="1:9" x14ac:dyDescent="0.25">
      <c r="A294" s="105"/>
      <c r="B294" s="105"/>
      <c r="C294" s="105"/>
      <c r="D294" s="105"/>
      <c r="F294" s="81" t="str">
        <f>IF(A294-BASELINE!A294=0,"",A294-BASELINE!A294)</f>
        <v/>
      </c>
      <c r="G294" s="81" t="str">
        <f>IF(B294-BASELINE!B294=0,"",B294-BASELINE!B294)</f>
        <v/>
      </c>
      <c r="H294" s="81" t="str">
        <f>IF(C294-BASELINE!C294=0,"",C294-BASELINE!C294)</f>
        <v/>
      </c>
      <c r="I294" s="81" t="str">
        <f>IF(D294-BASELINE!D294=0,"",D294-BASELINE!D294)</f>
        <v/>
      </c>
    </row>
    <row r="295" spans="1:9" x14ac:dyDescent="0.25">
      <c r="A295" s="105"/>
      <c r="B295" s="105"/>
      <c r="C295" s="105"/>
      <c r="D295" s="105"/>
      <c r="F295" s="81" t="str">
        <f>IF(A295-BASELINE!A295=0,"",A295-BASELINE!A295)</f>
        <v/>
      </c>
      <c r="G295" s="81" t="str">
        <f>IF(B295-BASELINE!B295=0,"",B295-BASELINE!B295)</f>
        <v/>
      </c>
      <c r="H295" s="81" t="str">
        <f>IF(C295-BASELINE!C295=0,"",C295-BASELINE!C295)</f>
        <v/>
      </c>
      <c r="I295" s="81" t="str">
        <f>IF(D295-BASELINE!D295=0,"",D295-BASELINE!D295)</f>
        <v/>
      </c>
    </row>
    <row r="296" spans="1:9" x14ac:dyDescent="0.25">
      <c r="A296" s="105"/>
      <c r="B296" s="105"/>
      <c r="C296" s="105"/>
      <c r="D296" s="105"/>
      <c r="F296" s="81" t="str">
        <f>IF(A296-BASELINE!A296=0,"",A296-BASELINE!A296)</f>
        <v/>
      </c>
      <c r="G296" s="81" t="str">
        <f>IF(B296-BASELINE!B296=0,"",B296-BASELINE!B296)</f>
        <v/>
      </c>
      <c r="H296" s="81" t="str">
        <f>IF(C296-BASELINE!C296=0,"",C296-BASELINE!C296)</f>
        <v/>
      </c>
      <c r="I296" s="81" t="str">
        <f>IF(D296-BASELINE!D296=0,"",D296-BASELINE!D296)</f>
        <v/>
      </c>
    </row>
    <row r="297" spans="1:9" x14ac:dyDescent="0.25">
      <c r="A297" s="105"/>
      <c r="B297" s="105"/>
      <c r="C297" s="105"/>
      <c r="D297" s="105"/>
      <c r="F297" s="81" t="str">
        <f>IF(A297-BASELINE!A297=0,"",A297-BASELINE!A297)</f>
        <v/>
      </c>
      <c r="G297" s="81" t="str">
        <f>IF(B297-BASELINE!B297=0,"",B297-BASELINE!B297)</f>
        <v/>
      </c>
      <c r="H297" s="81" t="str">
        <f>IF(C297-BASELINE!C297=0,"",C297-BASELINE!C297)</f>
        <v/>
      </c>
      <c r="I297" s="81" t="str">
        <f>IF(D297-BASELINE!D297=0,"",D297-BASELINE!D297)</f>
        <v/>
      </c>
    </row>
    <row r="298" spans="1:9" x14ac:dyDescent="0.25">
      <c r="A298" s="105"/>
      <c r="B298" s="105"/>
      <c r="C298" s="105"/>
      <c r="D298" s="105"/>
      <c r="F298" s="81" t="str">
        <f>IF(A298-BASELINE!A298=0,"",A298-BASELINE!A298)</f>
        <v/>
      </c>
      <c r="G298" s="81" t="str">
        <f>IF(B298-BASELINE!B298=0,"",B298-BASELINE!B298)</f>
        <v/>
      </c>
      <c r="H298" s="81" t="str">
        <f>IF(C298-BASELINE!C298=0,"",C298-BASELINE!C298)</f>
        <v/>
      </c>
      <c r="I298" s="81" t="str">
        <f>IF(D298-BASELINE!D298=0,"",D298-BASELINE!D298)</f>
        <v/>
      </c>
    </row>
    <row r="299" spans="1:9" x14ac:dyDescent="0.25">
      <c r="A299" s="105"/>
      <c r="B299" s="105"/>
      <c r="C299" s="105"/>
      <c r="D299" s="105"/>
      <c r="F299" s="81" t="str">
        <f>IF(A299-BASELINE!A299=0,"",A299-BASELINE!A299)</f>
        <v/>
      </c>
      <c r="G299" s="81" t="str">
        <f>IF(B299-BASELINE!B299=0,"",B299-BASELINE!B299)</f>
        <v/>
      </c>
      <c r="H299" s="81" t="str">
        <f>IF(C299-BASELINE!C299=0,"",C299-BASELINE!C299)</f>
        <v/>
      </c>
      <c r="I299" s="81" t="str">
        <f>IF(D299-BASELINE!D299=0,"",D299-BASELINE!D299)</f>
        <v/>
      </c>
    </row>
    <row r="300" spans="1:9" x14ac:dyDescent="0.25">
      <c r="A300" s="105"/>
      <c r="B300" s="105"/>
      <c r="C300" s="105"/>
      <c r="D300" s="105"/>
      <c r="F300" s="81" t="str">
        <f>IF(A300-BASELINE!A300=0,"",A300-BASELINE!A300)</f>
        <v/>
      </c>
      <c r="G300" s="81" t="str">
        <f>IF(B300-BASELINE!B300=0,"",B300-BASELINE!B300)</f>
        <v/>
      </c>
      <c r="H300" s="81" t="str">
        <f>IF(C300-BASELINE!C300=0,"",C300-BASELINE!C300)</f>
        <v/>
      </c>
      <c r="I300" s="81" t="str">
        <f>IF(D300-BASELINE!D300=0,"",D300-BASELINE!D300)</f>
        <v/>
      </c>
    </row>
    <row r="301" spans="1:9" x14ac:dyDescent="0.25">
      <c r="A301" s="105"/>
      <c r="B301" s="105"/>
      <c r="C301" s="105"/>
      <c r="D301" s="105"/>
      <c r="F301" s="81" t="str">
        <f>IF(A301-BASELINE!A301=0,"",A301-BASELINE!A301)</f>
        <v/>
      </c>
      <c r="G301" s="81" t="str">
        <f>IF(B301-BASELINE!B301=0,"",B301-BASELINE!B301)</f>
        <v/>
      </c>
      <c r="H301" s="81" t="str">
        <f>IF(C301-BASELINE!C301=0,"",C301-BASELINE!C301)</f>
        <v/>
      </c>
      <c r="I301" s="81" t="str">
        <f>IF(D301-BASELINE!D301=0,"",D301-BASELINE!D301)</f>
        <v/>
      </c>
    </row>
    <row r="302" spans="1:9" x14ac:dyDescent="0.25">
      <c r="A302" s="105"/>
      <c r="B302" s="105"/>
      <c r="C302" s="105"/>
      <c r="D302" s="105"/>
      <c r="F302" s="81" t="str">
        <f>IF(A302-BASELINE!A302=0,"",A302-BASELINE!A302)</f>
        <v/>
      </c>
      <c r="G302" s="81" t="str">
        <f>IF(B302-BASELINE!B302=0,"",B302-BASELINE!B302)</f>
        <v/>
      </c>
      <c r="H302" s="81" t="str">
        <f>IF(C302-BASELINE!C302=0,"",C302-BASELINE!C302)</f>
        <v/>
      </c>
      <c r="I302" s="81" t="str">
        <f>IF(D302-BASELINE!D302=0,"",D302-BASELINE!D302)</f>
        <v/>
      </c>
    </row>
    <row r="303" spans="1:9" x14ac:dyDescent="0.25">
      <c r="A303" s="105"/>
      <c r="B303" s="105"/>
      <c r="C303" s="105"/>
      <c r="D303" s="105"/>
      <c r="F303" s="81" t="str">
        <f>IF(A303-BASELINE!A303=0,"",A303-BASELINE!A303)</f>
        <v/>
      </c>
      <c r="G303" s="81" t="str">
        <f>IF(B303-BASELINE!B303=0,"",B303-BASELINE!B303)</f>
        <v/>
      </c>
      <c r="H303" s="81" t="str">
        <f>IF(C303-BASELINE!C303=0,"",C303-BASELINE!C303)</f>
        <v/>
      </c>
      <c r="I303" s="81" t="str">
        <f>IF(D303-BASELINE!D303=0,"",D303-BASELINE!D303)</f>
        <v/>
      </c>
    </row>
    <row r="304" spans="1:9" x14ac:dyDescent="0.25">
      <c r="A304" s="105"/>
      <c r="B304" s="105"/>
      <c r="C304" s="105"/>
      <c r="D304" s="105"/>
      <c r="F304" s="81" t="str">
        <f>IF(A304-BASELINE!A304=0,"",A304-BASELINE!A304)</f>
        <v/>
      </c>
      <c r="G304" s="81" t="str">
        <f>IF(B304-BASELINE!B304=0,"",B304-BASELINE!B304)</f>
        <v/>
      </c>
      <c r="H304" s="81" t="str">
        <f>IF(C304-BASELINE!C304=0,"",C304-BASELINE!C304)</f>
        <v/>
      </c>
      <c r="I304" s="81" t="str">
        <f>IF(D304-BASELINE!D304=0,"",D304-BASELINE!D304)</f>
        <v/>
      </c>
    </row>
    <row r="305" spans="1:9" x14ac:dyDescent="0.25">
      <c r="A305" s="105"/>
      <c r="B305" s="105"/>
      <c r="C305" s="105"/>
      <c r="D305" s="105"/>
      <c r="F305" s="81" t="str">
        <f>IF(A305-BASELINE!A305=0,"",A305-BASELINE!A305)</f>
        <v/>
      </c>
      <c r="G305" s="81" t="str">
        <f>IF(B305-BASELINE!B305=0,"",B305-BASELINE!B305)</f>
        <v/>
      </c>
      <c r="H305" s="81" t="str">
        <f>IF(C305-BASELINE!C305=0,"",C305-BASELINE!C305)</f>
        <v/>
      </c>
      <c r="I305" s="81" t="str">
        <f>IF(D305-BASELINE!D305=0,"",D305-BASELINE!D305)</f>
        <v/>
      </c>
    </row>
    <row r="306" spans="1:9" x14ac:dyDescent="0.25">
      <c r="A306" s="105"/>
      <c r="B306" s="105"/>
      <c r="C306" s="105"/>
      <c r="D306" s="105"/>
      <c r="F306" s="81" t="str">
        <f>IF(A306-BASELINE!A306=0,"",A306-BASELINE!A306)</f>
        <v/>
      </c>
      <c r="G306" s="81" t="str">
        <f>IF(B306-BASELINE!B306=0,"",B306-BASELINE!B306)</f>
        <v/>
      </c>
      <c r="H306" s="81" t="str">
        <f>IF(C306-BASELINE!C306=0,"",C306-BASELINE!C306)</f>
        <v/>
      </c>
      <c r="I306" s="81" t="str">
        <f>IF(D306-BASELINE!D306=0,"",D306-BASELINE!D306)</f>
        <v/>
      </c>
    </row>
    <row r="307" spans="1:9" x14ac:dyDescent="0.25">
      <c r="A307" s="105"/>
      <c r="B307" s="105"/>
      <c r="C307" s="105"/>
      <c r="D307" s="105"/>
      <c r="F307" s="81" t="str">
        <f>IF(A307-BASELINE!A307=0,"",A307-BASELINE!A307)</f>
        <v/>
      </c>
      <c r="G307" s="81" t="str">
        <f>IF(B307-BASELINE!B307=0,"",B307-BASELINE!B307)</f>
        <v/>
      </c>
      <c r="H307" s="81" t="str">
        <f>IF(C307-BASELINE!C307=0,"",C307-BASELINE!C307)</f>
        <v/>
      </c>
      <c r="I307" s="81" t="str">
        <f>IF(D307-BASELINE!D307=0,"",D307-BASELINE!D307)</f>
        <v/>
      </c>
    </row>
    <row r="308" spans="1:9" x14ac:dyDescent="0.25">
      <c r="A308" s="105"/>
      <c r="B308" s="105"/>
      <c r="C308" s="105"/>
      <c r="D308" s="105"/>
      <c r="F308" s="81" t="str">
        <f>IF(A308-BASELINE!A308=0,"",A308-BASELINE!A308)</f>
        <v/>
      </c>
      <c r="G308" s="81" t="str">
        <f>IF(B308-BASELINE!B308=0,"",B308-BASELINE!B308)</f>
        <v/>
      </c>
      <c r="H308" s="81" t="str">
        <f>IF(C308-BASELINE!C308=0,"",C308-BASELINE!C308)</f>
        <v/>
      </c>
      <c r="I308" s="81" t="str">
        <f>IF(D308-BASELINE!D308=0,"",D308-BASELINE!D308)</f>
        <v/>
      </c>
    </row>
    <row r="309" spans="1:9" x14ac:dyDescent="0.25">
      <c r="A309" s="105"/>
      <c r="B309" s="105"/>
      <c r="C309" s="105"/>
      <c r="D309" s="105"/>
      <c r="F309" s="81" t="str">
        <f>IF(A309-BASELINE!A309=0,"",A309-BASELINE!A309)</f>
        <v/>
      </c>
      <c r="G309" s="81" t="str">
        <f>IF(B309-BASELINE!B309=0,"",B309-BASELINE!B309)</f>
        <v/>
      </c>
      <c r="H309" s="81" t="str">
        <f>IF(C309-BASELINE!C309=0,"",C309-BASELINE!C309)</f>
        <v/>
      </c>
      <c r="I309" s="81" t="str">
        <f>IF(D309-BASELINE!D309=0,"",D309-BASELINE!D309)</f>
        <v/>
      </c>
    </row>
    <row r="310" spans="1:9" x14ac:dyDescent="0.25">
      <c r="A310" s="105"/>
      <c r="B310" s="105"/>
      <c r="C310" s="105"/>
      <c r="D310" s="105"/>
      <c r="F310" s="81" t="str">
        <f>IF(A310-BASELINE!A310=0,"",A310-BASELINE!A310)</f>
        <v/>
      </c>
      <c r="G310" s="81" t="str">
        <f>IF(B310-BASELINE!B310=0,"",B310-BASELINE!B310)</f>
        <v/>
      </c>
      <c r="H310" s="81" t="str">
        <f>IF(C310-BASELINE!C310=0,"",C310-BASELINE!C310)</f>
        <v/>
      </c>
      <c r="I310" s="81" t="str">
        <f>IF(D310-BASELINE!D310=0,"",D310-BASELINE!D310)</f>
        <v/>
      </c>
    </row>
    <row r="311" spans="1:9" x14ac:dyDescent="0.25">
      <c r="A311" s="105"/>
      <c r="B311" s="105"/>
      <c r="C311" s="105"/>
      <c r="D311" s="105"/>
      <c r="F311" s="81" t="str">
        <f>IF(A311-BASELINE!A311=0,"",A311-BASELINE!A311)</f>
        <v/>
      </c>
      <c r="G311" s="81" t="str">
        <f>IF(B311-BASELINE!B311=0,"",B311-BASELINE!B311)</f>
        <v/>
      </c>
      <c r="H311" s="81" t="str">
        <f>IF(C311-BASELINE!C311=0,"",C311-BASELINE!C311)</f>
        <v/>
      </c>
      <c r="I311" s="81" t="str">
        <f>IF(D311-BASELINE!D311=0,"",D311-BASELINE!D311)</f>
        <v/>
      </c>
    </row>
    <row r="312" spans="1:9" x14ac:dyDescent="0.25">
      <c r="A312" s="105"/>
      <c r="B312" s="105"/>
      <c r="C312" s="105"/>
      <c r="D312" s="105"/>
      <c r="F312" s="81" t="str">
        <f>IF(A312-BASELINE!A312=0,"",A312-BASELINE!A312)</f>
        <v/>
      </c>
      <c r="G312" s="81" t="str">
        <f>IF(B312-BASELINE!B312=0,"",B312-BASELINE!B312)</f>
        <v/>
      </c>
      <c r="H312" s="81" t="str">
        <f>IF(C312-BASELINE!C312=0,"",C312-BASELINE!C312)</f>
        <v/>
      </c>
      <c r="I312" s="81" t="str">
        <f>IF(D312-BASELINE!D312=0,"",D312-BASELINE!D312)</f>
        <v/>
      </c>
    </row>
    <row r="313" spans="1:9" x14ac:dyDescent="0.25">
      <c r="A313" s="105"/>
      <c r="B313" s="105"/>
      <c r="C313" s="105"/>
      <c r="D313" s="105"/>
      <c r="F313" s="81" t="str">
        <f>IF(A313-BASELINE!A313=0,"",A313-BASELINE!A313)</f>
        <v/>
      </c>
      <c r="G313" s="81" t="str">
        <f>IF(B313-BASELINE!B313=0,"",B313-BASELINE!B313)</f>
        <v/>
      </c>
      <c r="H313" s="81" t="str">
        <f>IF(C313-BASELINE!C313=0,"",C313-BASELINE!C313)</f>
        <v/>
      </c>
      <c r="I313" s="81" t="str">
        <f>IF(D313-BASELINE!D313=0,"",D313-BASELINE!D313)</f>
        <v/>
      </c>
    </row>
    <row r="314" spans="1:9" x14ac:dyDescent="0.25">
      <c r="A314" s="105"/>
      <c r="B314" s="105"/>
      <c r="C314" s="105"/>
      <c r="D314" s="105"/>
      <c r="F314" s="81" t="str">
        <f>IF(A314-BASELINE!A314=0,"",A314-BASELINE!A314)</f>
        <v/>
      </c>
      <c r="G314" s="81" t="str">
        <f>IF(B314-BASELINE!B314=0,"",B314-BASELINE!B314)</f>
        <v/>
      </c>
      <c r="H314" s="81" t="str">
        <f>IF(C314-BASELINE!C314=0,"",C314-BASELINE!C314)</f>
        <v/>
      </c>
      <c r="I314" s="81" t="str">
        <f>IF(D314-BASELINE!D314=0,"",D314-BASELINE!D314)</f>
        <v/>
      </c>
    </row>
    <row r="315" spans="1:9" x14ac:dyDescent="0.25">
      <c r="A315" s="105"/>
      <c r="B315" s="105"/>
      <c r="C315" s="105"/>
      <c r="D315" s="105"/>
      <c r="F315" s="81" t="str">
        <f>IF(A315-BASELINE!A315=0,"",A315-BASELINE!A315)</f>
        <v/>
      </c>
      <c r="G315" s="81" t="str">
        <f>IF(B315-BASELINE!B315=0,"",B315-BASELINE!B315)</f>
        <v/>
      </c>
      <c r="H315" s="81" t="str">
        <f>IF(C315-BASELINE!C315=0,"",C315-BASELINE!C315)</f>
        <v/>
      </c>
      <c r="I315" s="81" t="str">
        <f>IF(D315-BASELINE!D315=0,"",D315-BASELINE!D315)</f>
        <v/>
      </c>
    </row>
    <row r="316" spans="1:9" x14ac:dyDescent="0.25">
      <c r="A316" s="105"/>
      <c r="B316" s="105"/>
      <c r="C316" s="105"/>
      <c r="D316" s="105"/>
      <c r="F316" s="81" t="str">
        <f>IF(A316-BASELINE!A316=0,"",A316-BASELINE!A316)</f>
        <v/>
      </c>
      <c r="G316" s="81" t="str">
        <f>IF(B316-BASELINE!B316=0,"",B316-BASELINE!B316)</f>
        <v/>
      </c>
      <c r="H316" s="81" t="str">
        <f>IF(C316-BASELINE!C316=0,"",C316-BASELINE!C316)</f>
        <v/>
      </c>
      <c r="I316" s="81" t="str">
        <f>IF(D316-BASELINE!D316=0,"",D316-BASELINE!D316)</f>
        <v/>
      </c>
    </row>
    <row r="317" spans="1:9" x14ac:dyDescent="0.25">
      <c r="A317" s="105"/>
      <c r="B317" s="105"/>
      <c r="C317" s="105"/>
      <c r="D317" s="105"/>
      <c r="F317" s="81" t="str">
        <f>IF(A317-BASELINE!A317=0,"",A317-BASELINE!A317)</f>
        <v/>
      </c>
      <c r="G317" s="81" t="str">
        <f>IF(B317-BASELINE!B317=0,"",B317-BASELINE!B317)</f>
        <v/>
      </c>
      <c r="H317" s="81" t="str">
        <f>IF(C317-BASELINE!C317=0,"",C317-BASELINE!C317)</f>
        <v/>
      </c>
      <c r="I317" s="81" t="str">
        <f>IF(D317-BASELINE!D317=0,"",D317-BASELINE!D317)</f>
        <v/>
      </c>
    </row>
    <row r="318" spans="1:9" x14ac:dyDescent="0.25">
      <c r="A318" s="105"/>
      <c r="B318" s="105"/>
      <c r="C318" s="105"/>
      <c r="D318" s="105"/>
      <c r="F318" s="81" t="str">
        <f>IF(A318-BASELINE!A318=0,"",A318-BASELINE!A318)</f>
        <v/>
      </c>
      <c r="G318" s="81" t="str">
        <f>IF(B318-BASELINE!B318=0,"",B318-BASELINE!B318)</f>
        <v/>
      </c>
      <c r="H318" s="81" t="str">
        <f>IF(C318-BASELINE!C318=0,"",C318-BASELINE!C318)</f>
        <v/>
      </c>
      <c r="I318" s="81" t="str">
        <f>IF(D318-BASELINE!D318=0,"",D318-BASELINE!D318)</f>
        <v/>
      </c>
    </row>
    <row r="319" spans="1:9" x14ac:dyDescent="0.25">
      <c r="A319" s="105"/>
      <c r="B319" s="105"/>
      <c r="C319" s="105"/>
      <c r="D319" s="105"/>
      <c r="F319" s="81" t="str">
        <f>IF(A319-BASELINE!A319=0,"",A319-BASELINE!A319)</f>
        <v/>
      </c>
      <c r="G319" s="81" t="str">
        <f>IF(B319-BASELINE!B319=0,"",B319-BASELINE!B319)</f>
        <v/>
      </c>
      <c r="H319" s="81" t="str">
        <f>IF(C319-BASELINE!C319=0,"",C319-BASELINE!C319)</f>
        <v/>
      </c>
      <c r="I319" s="81" t="str">
        <f>IF(D319-BASELINE!D319=0,"",D319-BASELINE!D319)</f>
        <v/>
      </c>
    </row>
    <row r="320" spans="1:9" x14ac:dyDescent="0.25">
      <c r="A320" s="105"/>
      <c r="B320" s="105"/>
      <c r="C320" s="105"/>
      <c r="D320" s="105"/>
      <c r="F320" s="81" t="str">
        <f>IF(A320-BASELINE!A320=0,"",A320-BASELINE!A320)</f>
        <v/>
      </c>
      <c r="G320" s="81" t="str">
        <f>IF(B320-BASELINE!B320=0,"",B320-BASELINE!B320)</f>
        <v/>
      </c>
      <c r="H320" s="81" t="str">
        <f>IF(C320-BASELINE!C320=0,"",C320-BASELINE!C320)</f>
        <v/>
      </c>
      <c r="I320" s="81" t="str">
        <f>IF(D320-BASELINE!D320=0,"",D320-BASELINE!D320)</f>
        <v/>
      </c>
    </row>
    <row r="321" spans="1:9" x14ac:dyDescent="0.25">
      <c r="A321" s="105"/>
      <c r="B321" s="105"/>
      <c r="C321" s="105"/>
      <c r="D321" s="105"/>
      <c r="F321" s="81" t="str">
        <f>IF(A321-BASELINE!A321=0,"",A321-BASELINE!A321)</f>
        <v/>
      </c>
      <c r="G321" s="81" t="str">
        <f>IF(B321-BASELINE!B321=0,"",B321-BASELINE!B321)</f>
        <v/>
      </c>
      <c r="H321" s="81" t="str">
        <f>IF(C321-BASELINE!C321=0,"",C321-BASELINE!C321)</f>
        <v/>
      </c>
      <c r="I321" s="81" t="str">
        <f>IF(D321-BASELINE!D321=0,"",D321-BASELINE!D321)</f>
        <v/>
      </c>
    </row>
    <row r="322" spans="1:9" x14ac:dyDescent="0.25">
      <c r="A322" s="105"/>
      <c r="B322" s="105"/>
      <c r="C322" s="105"/>
      <c r="D322" s="105"/>
      <c r="F322" s="81" t="str">
        <f>IF(A322-BASELINE!A322=0,"",A322-BASELINE!A322)</f>
        <v/>
      </c>
      <c r="G322" s="81" t="str">
        <f>IF(B322-BASELINE!B322=0,"",B322-BASELINE!B322)</f>
        <v/>
      </c>
      <c r="H322" s="81" t="str">
        <f>IF(C322-BASELINE!C322=0,"",C322-BASELINE!C322)</f>
        <v/>
      </c>
      <c r="I322" s="81" t="str">
        <f>IF(D322-BASELINE!D322=0,"",D322-BASELINE!D322)</f>
        <v/>
      </c>
    </row>
    <row r="323" spans="1:9" x14ac:dyDescent="0.25">
      <c r="A323" s="105"/>
      <c r="B323" s="105"/>
      <c r="C323" s="105"/>
      <c r="D323" s="105"/>
      <c r="F323" s="81" t="str">
        <f>IF(A323-BASELINE!A323=0,"",A323-BASELINE!A323)</f>
        <v/>
      </c>
      <c r="G323" s="81" t="str">
        <f>IF(B323-BASELINE!B323=0,"",B323-BASELINE!B323)</f>
        <v/>
      </c>
      <c r="H323" s="81" t="str">
        <f>IF(C323-BASELINE!C323=0,"",C323-BASELINE!C323)</f>
        <v/>
      </c>
      <c r="I323" s="81" t="str">
        <f>IF(D323-BASELINE!D323=0,"",D323-BASELINE!D323)</f>
        <v/>
      </c>
    </row>
    <row r="324" spans="1:9" x14ac:dyDescent="0.25">
      <c r="A324" s="105"/>
      <c r="B324" s="105"/>
      <c r="C324" s="105"/>
      <c r="D324" s="105"/>
      <c r="F324" s="81" t="str">
        <f>IF(A324-BASELINE!A324=0,"",A324-BASELINE!A324)</f>
        <v/>
      </c>
      <c r="G324" s="81" t="str">
        <f>IF(B324-BASELINE!B324=0,"",B324-BASELINE!B324)</f>
        <v/>
      </c>
      <c r="H324" s="81" t="str">
        <f>IF(C324-BASELINE!C324=0,"",C324-BASELINE!C324)</f>
        <v/>
      </c>
      <c r="I324" s="81" t="str">
        <f>IF(D324-BASELINE!D324=0,"",D324-BASELINE!D324)</f>
        <v/>
      </c>
    </row>
    <row r="325" spans="1:9" x14ac:dyDescent="0.25">
      <c r="A325" s="105"/>
      <c r="B325" s="105"/>
      <c r="C325" s="105"/>
      <c r="D325" s="105"/>
      <c r="F325" s="81" t="str">
        <f>IF(A325-BASELINE!A325=0,"",A325-BASELINE!A325)</f>
        <v/>
      </c>
      <c r="G325" s="81" t="str">
        <f>IF(B325-BASELINE!B325=0,"",B325-BASELINE!B325)</f>
        <v/>
      </c>
      <c r="H325" s="81" t="str">
        <f>IF(C325-BASELINE!C325=0,"",C325-BASELINE!C325)</f>
        <v/>
      </c>
      <c r="I325" s="81" t="str">
        <f>IF(D325-BASELINE!D325=0,"",D325-BASELINE!D325)</f>
        <v/>
      </c>
    </row>
    <row r="326" spans="1:9" x14ac:dyDescent="0.25">
      <c r="A326" s="105"/>
      <c r="B326" s="105"/>
      <c r="C326" s="105"/>
      <c r="D326" s="105"/>
      <c r="F326" s="81" t="str">
        <f>IF(A326-BASELINE!A326=0,"",A326-BASELINE!A326)</f>
        <v/>
      </c>
      <c r="G326" s="81" t="str">
        <f>IF(B326-BASELINE!B326=0,"",B326-BASELINE!B326)</f>
        <v/>
      </c>
      <c r="H326" s="81" t="str">
        <f>IF(C326-BASELINE!C326=0,"",C326-BASELINE!C326)</f>
        <v/>
      </c>
      <c r="I326" s="81" t="str">
        <f>IF(D326-BASELINE!D326=0,"",D326-BASELINE!D326)</f>
        <v/>
      </c>
    </row>
    <row r="327" spans="1:9" x14ac:dyDescent="0.25">
      <c r="A327" s="105"/>
      <c r="B327" s="105"/>
      <c r="C327" s="105"/>
      <c r="D327" s="105"/>
      <c r="F327" s="81" t="str">
        <f>IF(A327-BASELINE!A327=0,"",A327-BASELINE!A327)</f>
        <v/>
      </c>
      <c r="G327" s="81" t="str">
        <f>IF(B327-BASELINE!B327=0,"",B327-BASELINE!B327)</f>
        <v/>
      </c>
      <c r="H327" s="81" t="str">
        <f>IF(C327-BASELINE!C327=0,"",C327-BASELINE!C327)</f>
        <v/>
      </c>
      <c r="I327" s="81" t="str">
        <f>IF(D327-BASELINE!D327=0,"",D327-BASELINE!D327)</f>
        <v/>
      </c>
    </row>
    <row r="328" spans="1:9" x14ac:dyDescent="0.25">
      <c r="A328" s="105"/>
      <c r="B328" s="105"/>
      <c r="C328" s="105"/>
      <c r="D328" s="105"/>
      <c r="F328" s="81" t="str">
        <f>IF(A328-BASELINE!A328=0,"",A328-BASELINE!A328)</f>
        <v/>
      </c>
      <c r="G328" s="81" t="str">
        <f>IF(B328-BASELINE!B328=0,"",B328-BASELINE!B328)</f>
        <v/>
      </c>
      <c r="H328" s="81" t="str">
        <f>IF(C328-BASELINE!C328=0,"",C328-BASELINE!C328)</f>
        <v/>
      </c>
      <c r="I328" s="81" t="str">
        <f>IF(D328-BASELINE!D328=0,"",D328-BASELINE!D328)</f>
        <v/>
      </c>
    </row>
    <row r="329" spans="1:9" x14ac:dyDescent="0.25">
      <c r="A329" s="105"/>
      <c r="B329" s="105"/>
      <c r="C329" s="105"/>
      <c r="D329" s="105"/>
      <c r="F329" s="81" t="str">
        <f>IF(A329-BASELINE!A329=0,"",A329-BASELINE!A329)</f>
        <v/>
      </c>
      <c r="G329" s="81" t="str">
        <f>IF(B329-BASELINE!B329=0,"",B329-BASELINE!B329)</f>
        <v/>
      </c>
      <c r="H329" s="81" t="str">
        <f>IF(C329-BASELINE!C329=0,"",C329-BASELINE!C329)</f>
        <v/>
      </c>
      <c r="I329" s="81" t="str">
        <f>IF(D329-BASELINE!D329=0,"",D329-BASELINE!D329)</f>
        <v/>
      </c>
    </row>
    <row r="330" spans="1:9" x14ac:dyDescent="0.25">
      <c r="A330" s="105"/>
      <c r="B330" s="105"/>
      <c r="C330" s="105"/>
      <c r="D330" s="105"/>
      <c r="F330" s="81" t="str">
        <f>IF(A330-BASELINE!A330=0,"",A330-BASELINE!A330)</f>
        <v/>
      </c>
      <c r="G330" s="81" t="str">
        <f>IF(B330-BASELINE!B330=0,"",B330-BASELINE!B330)</f>
        <v/>
      </c>
      <c r="H330" s="81" t="str">
        <f>IF(C330-BASELINE!C330=0,"",C330-BASELINE!C330)</f>
        <v/>
      </c>
      <c r="I330" s="81" t="str">
        <f>IF(D330-BASELINE!D330=0,"",D330-BASELINE!D330)</f>
        <v/>
      </c>
    </row>
    <row r="331" spans="1:9" x14ac:dyDescent="0.25">
      <c r="A331" s="105"/>
      <c r="B331" s="105"/>
      <c r="C331" s="105"/>
      <c r="D331" s="105"/>
      <c r="F331" s="81" t="str">
        <f>IF(A331-BASELINE!A331=0,"",A331-BASELINE!A331)</f>
        <v/>
      </c>
      <c r="G331" s="81" t="str">
        <f>IF(B331-BASELINE!B331=0,"",B331-BASELINE!B331)</f>
        <v/>
      </c>
      <c r="H331" s="81" t="str">
        <f>IF(C331-BASELINE!C331=0,"",C331-BASELINE!C331)</f>
        <v/>
      </c>
      <c r="I331" s="81" t="str">
        <f>IF(D331-BASELINE!D331=0,"",D331-BASELINE!D331)</f>
        <v/>
      </c>
    </row>
    <row r="332" spans="1:9" x14ac:dyDescent="0.25">
      <c r="A332" s="105"/>
      <c r="B332" s="105"/>
      <c r="C332" s="105"/>
      <c r="D332" s="105"/>
      <c r="F332" s="81" t="str">
        <f>IF(A332-BASELINE!A332=0,"",A332-BASELINE!A332)</f>
        <v/>
      </c>
      <c r="G332" s="81" t="str">
        <f>IF(B332-BASELINE!B332=0,"",B332-BASELINE!B332)</f>
        <v/>
      </c>
      <c r="H332" s="81" t="str">
        <f>IF(C332-BASELINE!C332=0,"",C332-BASELINE!C332)</f>
        <v/>
      </c>
      <c r="I332" s="81" t="str">
        <f>IF(D332-BASELINE!D332=0,"",D332-BASELINE!D332)</f>
        <v/>
      </c>
    </row>
    <row r="333" spans="1:9" x14ac:dyDescent="0.25">
      <c r="A333" s="105"/>
      <c r="B333" s="105"/>
      <c r="C333" s="105"/>
      <c r="D333" s="105"/>
      <c r="F333" s="81" t="str">
        <f>IF(A333-BASELINE!A333=0,"",A333-BASELINE!A333)</f>
        <v/>
      </c>
      <c r="G333" s="81" t="str">
        <f>IF(B333-BASELINE!B333=0,"",B333-BASELINE!B333)</f>
        <v/>
      </c>
      <c r="H333" s="81" t="str">
        <f>IF(C333-BASELINE!C333=0,"",C333-BASELINE!C333)</f>
        <v/>
      </c>
      <c r="I333" s="81" t="str">
        <f>IF(D333-BASELINE!D333=0,"",D333-BASELINE!D333)</f>
        <v/>
      </c>
    </row>
    <row r="334" spans="1:9" x14ac:dyDescent="0.25">
      <c r="A334" s="105"/>
      <c r="B334" s="105"/>
      <c r="C334" s="105"/>
      <c r="D334" s="105"/>
      <c r="F334" s="81" t="str">
        <f>IF(A334-BASELINE!A334=0,"",A334-BASELINE!A334)</f>
        <v/>
      </c>
      <c r="G334" s="81" t="str">
        <f>IF(B334-BASELINE!B334=0,"",B334-BASELINE!B334)</f>
        <v/>
      </c>
      <c r="H334" s="81" t="str">
        <f>IF(C334-BASELINE!C334=0,"",C334-BASELINE!C334)</f>
        <v/>
      </c>
      <c r="I334" s="81" t="str">
        <f>IF(D334-BASELINE!D334=0,"",D334-BASELINE!D334)</f>
        <v/>
      </c>
    </row>
    <row r="335" spans="1:9" x14ac:dyDescent="0.25">
      <c r="A335" s="105"/>
      <c r="B335" s="105"/>
      <c r="C335" s="105"/>
      <c r="D335" s="105"/>
      <c r="F335" s="81" t="str">
        <f>IF(A335-BASELINE!A335=0,"",A335-BASELINE!A335)</f>
        <v/>
      </c>
      <c r="G335" s="81" t="str">
        <f>IF(B335-BASELINE!B335=0,"",B335-BASELINE!B335)</f>
        <v/>
      </c>
      <c r="H335" s="81" t="str">
        <f>IF(C335-BASELINE!C335=0,"",C335-BASELINE!C335)</f>
        <v/>
      </c>
      <c r="I335" s="81" t="str">
        <f>IF(D335-BASELINE!D335=0,"",D335-BASELINE!D335)</f>
        <v/>
      </c>
    </row>
    <row r="336" spans="1:9" x14ac:dyDescent="0.25">
      <c r="A336" s="105"/>
      <c r="B336" s="105"/>
      <c r="C336" s="105"/>
      <c r="D336" s="105"/>
      <c r="F336" s="81" t="str">
        <f>IF(A336-BASELINE!A336=0,"",A336-BASELINE!A336)</f>
        <v/>
      </c>
      <c r="G336" s="81" t="str">
        <f>IF(B336-BASELINE!B336=0,"",B336-BASELINE!B336)</f>
        <v/>
      </c>
      <c r="H336" s="81" t="str">
        <f>IF(C336-BASELINE!C336=0,"",C336-BASELINE!C336)</f>
        <v/>
      </c>
      <c r="I336" s="81" t="str">
        <f>IF(D336-BASELINE!D336=0,"",D336-BASELINE!D336)</f>
        <v/>
      </c>
    </row>
    <row r="337" spans="1:9" x14ac:dyDescent="0.25">
      <c r="A337" s="105"/>
      <c r="B337" s="105"/>
      <c r="C337" s="105"/>
      <c r="D337" s="105"/>
      <c r="F337" s="81" t="str">
        <f>IF(A337-BASELINE!A337=0,"",A337-BASELINE!A337)</f>
        <v/>
      </c>
      <c r="G337" s="81" t="str">
        <f>IF(B337-BASELINE!B337=0,"",B337-BASELINE!B337)</f>
        <v/>
      </c>
      <c r="H337" s="81" t="str">
        <f>IF(C337-BASELINE!C337=0,"",C337-BASELINE!C337)</f>
        <v/>
      </c>
      <c r="I337" s="81" t="str">
        <f>IF(D337-BASELINE!D337=0,"",D337-BASELINE!D337)</f>
        <v/>
      </c>
    </row>
    <row r="338" spans="1:9" x14ac:dyDescent="0.25">
      <c r="A338" s="105"/>
      <c r="B338" s="105"/>
      <c r="C338" s="105"/>
      <c r="D338" s="105"/>
      <c r="F338" s="81" t="str">
        <f>IF(A338-BASELINE!A338=0,"",A338-BASELINE!A338)</f>
        <v/>
      </c>
      <c r="G338" s="81" t="str">
        <f>IF(B338-BASELINE!B338=0,"",B338-BASELINE!B338)</f>
        <v/>
      </c>
      <c r="H338" s="81" t="str">
        <f>IF(C338-BASELINE!C338=0,"",C338-BASELINE!C338)</f>
        <v/>
      </c>
      <c r="I338" s="81" t="str">
        <f>IF(D338-BASELINE!D338=0,"",D338-BASELINE!D338)</f>
        <v/>
      </c>
    </row>
    <row r="339" spans="1:9" x14ac:dyDescent="0.25">
      <c r="A339" s="105"/>
      <c r="B339" s="105"/>
      <c r="C339" s="105"/>
      <c r="D339" s="105"/>
      <c r="F339" s="81" t="str">
        <f>IF(A339-BASELINE!A339=0,"",A339-BASELINE!A339)</f>
        <v/>
      </c>
      <c r="G339" s="81" t="str">
        <f>IF(B339-BASELINE!B339=0,"",B339-BASELINE!B339)</f>
        <v/>
      </c>
      <c r="H339" s="81" t="str">
        <f>IF(C339-BASELINE!C339=0,"",C339-BASELINE!C339)</f>
        <v/>
      </c>
      <c r="I339" s="81" t="str">
        <f>IF(D339-BASELINE!D339=0,"",D339-BASELINE!D339)</f>
        <v/>
      </c>
    </row>
    <row r="340" spans="1:9" x14ac:dyDescent="0.25">
      <c r="A340" s="105"/>
      <c r="B340" s="105"/>
      <c r="C340" s="105"/>
      <c r="D340" s="105"/>
      <c r="F340" s="81" t="str">
        <f>IF(A340-BASELINE!A340=0,"",A340-BASELINE!A340)</f>
        <v/>
      </c>
      <c r="G340" s="81" t="str">
        <f>IF(B340-BASELINE!B340=0,"",B340-BASELINE!B340)</f>
        <v/>
      </c>
      <c r="H340" s="81" t="str">
        <f>IF(C340-BASELINE!C340=0,"",C340-BASELINE!C340)</f>
        <v/>
      </c>
      <c r="I340" s="81" t="str">
        <f>IF(D340-BASELINE!D340=0,"",D340-BASELINE!D340)</f>
        <v/>
      </c>
    </row>
    <row r="341" spans="1:9" x14ac:dyDescent="0.25">
      <c r="A341" s="105"/>
      <c r="B341" s="105"/>
      <c r="C341" s="105"/>
      <c r="D341" s="105"/>
      <c r="F341" s="81" t="str">
        <f>IF(A341-BASELINE!A341=0,"",A341-BASELINE!A341)</f>
        <v/>
      </c>
      <c r="G341" s="81" t="str">
        <f>IF(B341-BASELINE!B341=0,"",B341-BASELINE!B341)</f>
        <v/>
      </c>
      <c r="H341" s="81" t="str">
        <f>IF(C341-BASELINE!C341=0,"",C341-BASELINE!C341)</f>
        <v/>
      </c>
      <c r="I341" s="81" t="str">
        <f>IF(D341-BASELINE!D341=0,"",D341-BASELINE!D341)</f>
        <v/>
      </c>
    </row>
    <row r="342" spans="1:9" x14ac:dyDescent="0.25">
      <c r="A342" s="105"/>
      <c r="B342" s="105"/>
      <c r="C342" s="105"/>
      <c r="D342" s="105"/>
      <c r="F342" s="81" t="str">
        <f>IF(A342-BASELINE!A342=0,"",A342-BASELINE!A342)</f>
        <v/>
      </c>
      <c r="G342" s="81" t="str">
        <f>IF(B342-BASELINE!B342=0,"",B342-BASELINE!B342)</f>
        <v/>
      </c>
      <c r="H342" s="81" t="str">
        <f>IF(C342-BASELINE!C342=0,"",C342-BASELINE!C342)</f>
        <v/>
      </c>
      <c r="I342" s="81" t="str">
        <f>IF(D342-BASELINE!D342=0,"",D342-BASELINE!D342)</f>
        <v/>
      </c>
    </row>
    <row r="343" spans="1:9" x14ac:dyDescent="0.25">
      <c r="A343" s="105"/>
      <c r="B343" s="105"/>
      <c r="C343" s="105"/>
      <c r="D343" s="105"/>
      <c r="F343" s="81" t="str">
        <f>IF(A343-BASELINE!A343=0,"",A343-BASELINE!A343)</f>
        <v/>
      </c>
      <c r="G343" s="81" t="str">
        <f>IF(B343-BASELINE!B343=0,"",B343-BASELINE!B343)</f>
        <v/>
      </c>
      <c r="H343" s="81" t="str">
        <f>IF(C343-BASELINE!C343=0,"",C343-BASELINE!C343)</f>
        <v/>
      </c>
      <c r="I343" s="81" t="str">
        <f>IF(D343-BASELINE!D343=0,"",D343-BASELINE!D343)</f>
        <v/>
      </c>
    </row>
    <row r="344" spans="1:9" x14ac:dyDescent="0.25">
      <c r="A344" s="105"/>
      <c r="B344" s="105"/>
      <c r="C344" s="105"/>
      <c r="D344" s="105"/>
      <c r="F344" s="81" t="str">
        <f>IF(A344-BASELINE!A344=0,"",A344-BASELINE!A344)</f>
        <v/>
      </c>
      <c r="G344" s="81" t="str">
        <f>IF(B344-BASELINE!B344=0,"",B344-BASELINE!B344)</f>
        <v/>
      </c>
      <c r="H344" s="81" t="str">
        <f>IF(C344-BASELINE!C344=0,"",C344-BASELINE!C344)</f>
        <v/>
      </c>
      <c r="I344" s="81" t="str">
        <f>IF(D344-BASELINE!D344=0,"",D344-BASELINE!D344)</f>
        <v/>
      </c>
    </row>
    <row r="345" spans="1:9" x14ac:dyDescent="0.25">
      <c r="A345" s="105"/>
      <c r="B345" s="105"/>
      <c r="C345" s="105"/>
      <c r="D345" s="105"/>
      <c r="F345" s="81" t="str">
        <f>IF(A345-BASELINE!A345=0,"",A345-BASELINE!A345)</f>
        <v/>
      </c>
      <c r="G345" s="81" t="str">
        <f>IF(B345-BASELINE!B345=0,"",B345-BASELINE!B345)</f>
        <v/>
      </c>
      <c r="H345" s="81" t="str">
        <f>IF(C345-BASELINE!C345=0,"",C345-BASELINE!C345)</f>
        <v/>
      </c>
      <c r="I345" s="81" t="str">
        <f>IF(D345-BASELINE!D345=0,"",D345-BASELINE!D345)</f>
        <v/>
      </c>
    </row>
    <row r="346" spans="1:9" x14ac:dyDescent="0.25">
      <c r="A346" s="105"/>
      <c r="B346" s="105"/>
      <c r="C346" s="105"/>
      <c r="D346" s="105"/>
      <c r="F346" s="81" t="str">
        <f>IF(A346-BASELINE!A346=0,"",A346-BASELINE!A346)</f>
        <v/>
      </c>
      <c r="G346" s="81" t="str">
        <f>IF(B346-BASELINE!B346=0,"",B346-BASELINE!B346)</f>
        <v/>
      </c>
      <c r="H346" s="81" t="str">
        <f>IF(C346-BASELINE!C346=0,"",C346-BASELINE!C346)</f>
        <v/>
      </c>
      <c r="I346" s="81" t="str">
        <f>IF(D346-BASELINE!D346=0,"",D346-BASELINE!D346)</f>
        <v/>
      </c>
    </row>
    <row r="347" spans="1:9" x14ac:dyDescent="0.25">
      <c r="A347" s="105"/>
      <c r="B347" s="105"/>
      <c r="C347" s="105"/>
      <c r="D347" s="105"/>
      <c r="F347" s="81" t="str">
        <f>IF(A347-BASELINE!A347=0,"",A347-BASELINE!A347)</f>
        <v/>
      </c>
      <c r="G347" s="81" t="str">
        <f>IF(B347-BASELINE!B347=0,"",B347-BASELINE!B347)</f>
        <v/>
      </c>
      <c r="H347" s="81" t="str">
        <f>IF(C347-BASELINE!C347=0,"",C347-BASELINE!C347)</f>
        <v/>
      </c>
      <c r="I347" s="81" t="str">
        <f>IF(D347-BASELINE!D347=0,"",D347-BASELINE!D347)</f>
        <v/>
      </c>
    </row>
    <row r="348" spans="1:9" x14ac:dyDescent="0.25">
      <c r="A348" s="105"/>
      <c r="B348" s="105"/>
      <c r="C348" s="105"/>
      <c r="D348" s="105"/>
      <c r="F348" s="81" t="str">
        <f>IF(A348-BASELINE!A348=0,"",A348-BASELINE!A348)</f>
        <v/>
      </c>
      <c r="G348" s="81" t="str">
        <f>IF(B348-BASELINE!B348=0,"",B348-BASELINE!B348)</f>
        <v/>
      </c>
      <c r="H348" s="81" t="str">
        <f>IF(C348-BASELINE!C348=0,"",C348-BASELINE!C348)</f>
        <v/>
      </c>
      <c r="I348" s="81" t="str">
        <f>IF(D348-BASELINE!D348=0,"",D348-BASELINE!D348)</f>
        <v/>
      </c>
    </row>
    <row r="349" spans="1:9" x14ac:dyDescent="0.25">
      <c r="A349" s="105"/>
      <c r="B349" s="105"/>
      <c r="C349" s="105"/>
      <c r="D349" s="105"/>
      <c r="F349" s="81" t="str">
        <f>IF(A349-BASELINE!A349=0,"",A349-BASELINE!A349)</f>
        <v/>
      </c>
      <c r="G349" s="81" t="str">
        <f>IF(B349-BASELINE!B349=0,"",B349-BASELINE!B349)</f>
        <v/>
      </c>
      <c r="H349" s="81" t="str">
        <f>IF(C349-BASELINE!C349=0,"",C349-BASELINE!C349)</f>
        <v/>
      </c>
      <c r="I349" s="81" t="str">
        <f>IF(D349-BASELINE!D349=0,"",D349-BASELINE!D349)</f>
        <v/>
      </c>
    </row>
    <row r="350" spans="1:9" x14ac:dyDescent="0.25">
      <c r="A350" s="105"/>
      <c r="B350" s="105"/>
      <c r="C350" s="105"/>
      <c r="D350" s="105"/>
      <c r="F350" s="81" t="str">
        <f>IF(A350-BASELINE!A350=0,"",A350-BASELINE!A350)</f>
        <v/>
      </c>
      <c r="G350" s="81" t="str">
        <f>IF(B350-BASELINE!B350=0,"",B350-BASELINE!B350)</f>
        <v/>
      </c>
      <c r="H350" s="81" t="str">
        <f>IF(C350-BASELINE!C350=0,"",C350-BASELINE!C350)</f>
        <v/>
      </c>
      <c r="I350" s="81" t="str">
        <f>IF(D350-BASELINE!D350=0,"",D350-BASELINE!D350)</f>
        <v/>
      </c>
    </row>
    <row r="351" spans="1:9" x14ac:dyDescent="0.25">
      <c r="A351" s="105"/>
      <c r="B351" s="105"/>
      <c r="C351" s="105"/>
      <c r="D351" s="105"/>
      <c r="F351" s="81" t="str">
        <f>IF(A351-BASELINE!A351=0,"",A351-BASELINE!A351)</f>
        <v/>
      </c>
      <c r="G351" s="81" t="str">
        <f>IF(B351-BASELINE!B351=0,"",B351-BASELINE!B351)</f>
        <v/>
      </c>
      <c r="H351" s="81" t="str">
        <f>IF(C351-BASELINE!C351=0,"",C351-BASELINE!C351)</f>
        <v/>
      </c>
      <c r="I351" s="81" t="str">
        <f>IF(D351-BASELINE!D351=0,"",D351-BASELINE!D351)</f>
        <v/>
      </c>
    </row>
    <row r="352" spans="1:9" x14ac:dyDescent="0.25">
      <c r="A352" s="105"/>
      <c r="B352" s="105"/>
      <c r="C352" s="105"/>
      <c r="D352" s="105"/>
      <c r="F352" s="81" t="str">
        <f>IF(A352-BASELINE!A352=0,"",A352-BASELINE!A352)</f>
        <v/>
      </c>
      <c r="G352" s="81" t="str">
        <f>IF(B352-BASELINE!B352=0,"",B352-BASELINE!B352)</f>
        <v/>
      </c>
      <c r="H352" s="81" t="str">
        <f>IF(C352-BASELINE!C352=0,"",C352-BASELINE!C352)</f>
        <v/>
      </c>
      <c r="I352" s="81" t="str">
        <f>IF(D352-BASELINE!D352=0,"",D352-BASELINE!D352)</f>
        <v/>
      </c>
    </row>
    <row r="353" spans="1:9" x14ac:dyDescent="0.25">
      <c r="A353" s="105"/>
      <c r="B353" s="105"/>
      <c r="C353" s="105"/>
      <c r="D353" s="105"/>
      <c r="F353" s="81" t="str">
        <f>IF(A353-BASELINE!A353=0,"",A353-BASELINE!A353)</f>
        <v/>
      </c>
      <c r="G353" s="81" t="str">
        <f>IF(B353-BASELINE!B353=0,"",B353-BASELINE!B353)</f>
        <v/>
      </c>
      <c r="H353" s="81" t="str">
        <f>IF(C353-BASELINE!C353=0,"",C353-BASELINE!C353)</f>
        <v/>
      </c>
      <c r="I353" s="81" t="str">
        <f>IF(D353-BASELINE!D353=0,"",D353-BASELINE!D353)</f>
        <v/>
      </c>
    </row>
    <row r="354" spans="1:9" x14ac:dyDescent="0.25">
      <c r="A354" s="105"/>
      <c r="B354" s="105"/>
      <c r="C354" s="105"/>
      <c r="D354" s="105"/>
      <c r="F354" s="81" t="str">
        <f>IF(A354-BASELINE!A354=0,"",A354-BASELINE!A354)</f>
        <v/>
      </c>
      <c r="G354" s="81" t="str">
        <f>IF(B354-BASELINE!B354=0,"",B354-BASELINE!B354)</f>
        <v/>
      </c>
      <c r="H354" s="81" t="str">
        <f>IF(C354-BASELINE!C354=0,"",C354-BASELINE!C354)</f>
        <v/>
      </c>
      <c r="I354" s="81" t="str">
        <f>IF(D354-BASELINE!D354=0,"",D354-BASELINE!D354)</f>
        <v/>
      </c>
    </row>
    <row r="355" spans="1:9" x14ac:dyDescent="0.25">
      <c r="A355" s="105"/>
      <c r="B355" s="105"/>
      <c r="C355" s="105"/>
      <c r="D355" s="105"/>
      <c r="F355" s="81" t="str">
        <f>IF(A355-BASELINE!A355=0,"",A355-BASELINE!A355)</f>
        <v/>
      </c>
      <c r="G355" s="81" t="str">
        <f>IF(B355-BASELINE!B355=0,"",B355-BASELINE!B355)</f>
        <v/>
      </c>
      <c r="H355" s="81" t="str">
        <f>IF(C355-BASELINE!C355=0,"",C355-BASELINE!C355)</f>
        <v/>
      </c>
      <c r="I355" s="81" t="str">
        <f>IF(D355-BASELINE!D355=0,"",D355-BASELINE!D355)</f>
        <v/>
      </c>
    </row>
    <row r="356" spans="1:9" x14ac:dyDescent="0.25">
      <c r="A356" s="105"/>
      <c r="B356" s="105"/>
      <c r="C356" s="105"/>
      <c r="D356" s="105"/>
      <c r="F356" s="81" t="str">
        <f>IF(A356-BASELINE!A356=0,"",A356-BASELINE!A356)</f>
        <v/>
      </c>
      <c r="G356" s="81" t="str">
        <f>IF(B356-BASELINE!B356=0,"",B356-BASELINE!B356)</f>
        <v/>
      </c>
      <c r="H356" s="81" t="str">
        <f>IF(C356-BASELINE!C356=0,"",C356-BASELINE!C356)</f>
        <v/>
      </c>
      <c r="I356" s="81" t="str">
        <f>IF(D356-BASELINE!D356=0,"",D356-BASELINE!D356)</f>
        <v/>
      </c>
    </row>
    <row r="357" spans="1:9" x14ac:dyDescent="0.25">
      <c r="A357" s="105"/>
      <c r="B357" s="105"/>
      <c r="C357" s="105"/>
      <c r="D357" s="105"/>
      <c r="F357" s="81" t="str">
        <f>IF(A357-BASELINE!A357=0,"",A357-BASELINE!A357)</f>
        <v/>
      </c>
      <c r="G357" s="81" t="str">
        <f>IF(B357-BASELINE!B357=0,"",B357-BASELINE!B357)</f>
        <v/>
      </c>
      <c r="H357" s="81" t="str">
        <f>IF(C357-BASELINE!C357=0,"",C357-BASELINE!C357)</f>
        <v/>
      </c>
      <c r="I357" s="81" t="str">
        <f>IF(D357-BASELINE!D357=0,"",D357-BASELINE!D357)</f>
        <v/>
      </c>
    </row>
    <row r="358" spans="1:9" x14ac:dyDescent="0.25">
      <c r="A358" s="105"/>
      <c r="B358" s="105"/>
      <c r="C358" s="105"/>
      <c r="D358" s="105"/>
      <c r="F358" s="81" t="str">
        <f>IF(A358-BASELINE!A358=0,"",A358-BASELINE!A358)</f>
        <v/>
      </c>
      <c r="G358" s="81" t="str">
        <f>IF(B358-BASELINE!B358=0,"",B358-BASELINE!B358)</f>
        <v/>
      </c>
      <c r="H358" s="81" t="str">
        <f>IF(C358-BASELINE!C358=0,"",C358-BASELINE!C358)</f>
        <v/>
      </c>
      <c r="I358" s="81" t="str">
        <f>IF(D358-BASELINE!D358=0,"",D358-BASELINE!D358)</f>
        <v/>
      </c>
    </row>
    <row r="359" spans="1:9" x14ac:dyDescent="0.25">
      <c r="A359" s="105"/>
      <c r="B359" s="105"/>
      <c r="C359" s="105"/>
      <c r="D359" s="105"/>
      <c r="F359" s="81" t="str">
        <f>IF(A359-BASELINE!A359=0,"",A359-BASELINE!A359)</f>
        <v/>
      </c>
      <c r="G359" s="81" t="str">
        <f>IF(B359-BASELINE!B359=0,"",B359-BASELINE!B359)</f>
        <v/>
      </c>
      <c r="H359" s="81" t="str">
        <f>IF(C359-BASELINE!C359=0,"",C359-BASELINE!C359)</f>
        <v/>
      </c>
      <c r="I359" s="81" t="str">
        <f>IF(D359-BASELINE!D359=0,"",D359-BASELINE!D359)</f>
        <v/>
      </c>
    </row>
    <row r="360" spans="1:9" x14ac:dyDescent="0.25">
      <c r="A360" s="105"/>
      <c r="B360" s="105"/>
      <c r="C360" s="105"/>
      <c r="D360" s="105"/>
      <c r="F360" s="81" t="str">
        <f>IF(A360-BASELINE!A360=0,"",A360-BASELINE!A360)</f>
        <v/>
      </c>
      <c r="G360" s="81" t="str">
        <f>IF(B360-BASELINE!B360=0,"",B360-BASELINE!B360)</f>
        <v/>
      </c>
      <c r="H360" s="81" t="str">
        <f>IF(C360-BASELINE!C360=0,"",C360-BASELINE!C360)</f>
        <v/>
      </c>
      <c r="I360" s="81" t="str">
        <f>IF(D360-BASELINE!D360=0,"",D360-BASELINE!D360)</f>
        <v/>
      </c>
    </row>
    <row r="361" spans="1:9" x14ac:dyDescent="0.25">
      <c r="A361" s="105"/>
      <c r="B361" s="105"/>
      <c r="C361" s="105"/>
      <c r="D361" s="105"/>
      <c r="F361" s="81" t="str">
        <f>IF(A361-BASELINE!A361=0,"",A361-BASELINE!A361)</f>
        <v/>
      </c>
      <c r="G361" s="81" t="str">
        <f>IF(B361-BASELINE!B361=0,"",B361-BASELINE!B361)</f>
        <v/>
      </c>
      <c r="H361" s="81" t="str">
        <f>IF(C361-BASELINE!C361=0,"",C361-BASELINE!C361)</f>
        <v/>
      </c>
      <c r="I361" s="81" t="str">
        <f>IF(D361-BASELINE!D361=0,"",D361-BASELINE!D361)</f>
        <v/>
      </c>
    </row>
    <row r="362" spans="1:9" x14ac:dyDescent="0.25">
      <c r="A362" s="105"/>
      <c r="B362" s="105"/>
      <c r="C362" s="105"/>
      <c r="D362" s="105"/>
      <c r="F362" s="81" t="str">
        <f>IF(A362-BASELINE!A362=0,"",A362-BASELINE!A362)</f>
        <v/>
      </c>
      <c r="G362" s="81" t="str">
        <f>IF(B362-BASELINE!B362=0,"",B362-BASELINE!B362)</f>
        <v/>
      </c>
      <c r="H362" s="81" t="str">
        <f>IF(C362-BASELINE!C362=0,"",C362-BASELINE!C362)</f>
        <v/>
      </c>
      <c r="I362" s="81" t="str">
        <f>IF(D362-BASELINE!D362=0,"",D362-BASELINE!D362)</f>
        <v/>
      </c>
    </row>
    <row r="363" spans="1:9" x14ac:dyDescent="0.25">
      <c r="A363" s="105"/>
      <c r="B363" s="105"/>
      <c r="C363" s="105"/>
      <c r="D363" s="105"/>
      <c r="F363" s="81" t="str">
        <f>IF(A363-BASELINE!A363=0,"",A363-BASELINE!A363)</f>
        <v/>
      </c>
      <c r="G363" s="81" t="str">
        <f>IF(B363-BASELINE!B363=0,"",B363-BASELINE!B363)</f>
        <v/>
      </c>
      <c r="H363" s="81" t="str">
        <f>IF(C363-BASELINE!C363=0,"",C363-BASELINE!C363)</f>
        <v/>
      </c>
      <c r="I363" s="81" t="str">
        <f>IF(D363-BASELINE!D363=0,"",D363-BASELINE!D363)</f>
        <v/>
      </c>
    </row>
    <row r="364" spans="1:9" x14ac:dyDescent="0.25">
      <c r="A364" s="105"/>
      <c r="B364" s="105"/>
      <c r="C364" s="105"/>
      <c r="D364" s="105"/>
      <c r="F364" s="81" t="str">
        <f>IF(A364-BASELINE!A364=0,"",A364-BASELINE!A364)</f>
        <v/>
      </c>
      <c r="G364" s="81" t="str">
        <f>IF(B364-BASELINE!B364=0,"",B364-BASELINE!B364)</f>
        <v/>
      </c>
      <c r="H364" s="81" t="str">
        <f>IF(C364-BASELINE!C364=0,"",C364-BASELINE!C364)</f>
        <v/>
      </c>
      <c r="I364" s="81" t="str">
        <f>IF(D364-BASELINE!D364=0,"",D364-BASELINE!D364)</f>
        <v/>
      </c>
    </row>
    <row r="365" spans="1:9" x14ac:dyDescent="0.25">
      <c r="A365" s="105"/>
      <c r="B365" s="105"/>
      <c r="C365" s="105"/>
      <c r="D365" s="105"/>
      <c r="F365" s="81" t="str">
        <f>IF(A365-BASELINE!A365=0,"",A365-BASELINE!A365)</f>
        <v/>
      </c>
      <c r="G365" s="81" t="str">
        <f>IF(B365-BASELINE!B365=0,"",B365-BASELINE!B365)</f>
        <v/>
      </c>
      <c r="H365" s="81" t="str">
        <f>IF(C365-BASELINE!C365=0,"",C365-BASELINE!C365)</f>
        <v/>
      </c>
      <c r="I365" s="81" t="str">
        <f>IF(D365-BASELINE!D365=0,"",D365-BASELINE!D365)</f>
        <v/>
      </c>
    </row>
    <row r="366" spans="1:9" x14ac:dyDescent="0.25">
      <c r="A366" s="105"/>
      <c r="B366" s="105"/>
      <c r="C366" s="105"/>
      <c r="D366" s="105"/>
      <c r="F366" s="81" t="str">
        <f>IF(A366-BASELINE!A366=0,"",A366-BASELINE!A366)</f>
        <v/>
      </c>
      <c r="G366" s="81" t="str">
        <f>IF(B366-BASELINE!B366=0,"",B366-BASELINE!B366)</f>
        <v/>
      </c>
      <c r="H366" s="81" t="str">
        <f>IF(C366-BASELINE!C366=0,"",C366-BASELINE!C366)</f>
        <v/>
      </c>
      <c r="I366" s="81" t="str">
        <f>IF(D366-BASELINE!D366=0,"",D366-BASELINE!D366)</f>
        <v/>
      </c>
    </row>
    <row r="367" spans="1:9" x14ac:dyDescent="0.25">
      <c r="A367" s="105"/>
      <c r="B367" s="105"/>
      <c r="C367" s="105"/>
      <c r="D367" s="105"/>
      <c r="F367" s="81" t="str">
        <f>IF(A367-BASELINE!A367=0,"",A367-BASELINE!A367)</f>
        <v/>
      </c>
      <c r="G367" s="81" t="str">
        <f>IF(B367-BASELINE!B367=0,"",B367-BASELINE!B367)</f>
        <v/>
      </c>
      <c r="H367" s="81" t="str">
        <f>IF(C367-BASELINE!C367=0,"",C367-BASELINE!C367)</f>
        <v/>
      </c>
      <c r="I367" s="81" t="str">
        <f>IF(D367-BASELINE!D367=0,"",D367-BASELINE!D367)</f>
        <v/>
      </c>
    </row>
    <row r="368" spans="1:9" x14ac:dyDescent="0.25">
      <c r="A368" s="105"/>
      <c r="B368" s="105"/>
      <c r="C368" s="105"/>
      <c r="D368" s="105"/>
      <c r="F368" s="81" t="str">
        <f>IF(A368-BASELINE!A368=0,"",A368-BASELINE!A368)</f>
        <v/>
      </c>
      <c r="G368" s="81" t="str">
        <f>IF(B368-BASELINE!B368=0,"",B368-BASELINE!B368)</f>
        <v/>
      </c>
      <c r="H368" s="81" t="str">
        <f>IF(C368-BASELINE!C368=0,"",C368-BASELINE!C368)</f>
        <v/>
      </c>
      <c r="I368" s="81" t="str">
        <f>IF(D368-BASELINE!D368=0,"",D368-BASELINE!D368)</f>
        <v/>
      </c>
    </row>
    <row r="369" spans="1:9" x14ac:dyDescent="0.25">
      <c r="A369" s="105"/>
      <c r="B369" s="105"/>
      <c r="C369" s="105"/>
      <c r="D369" s="105"/>
      <c r="F369" s="81" t="str">
        <f>IF(A369-BASELINE!A369=0,"",A369-BASELINE!A369)</f>
        <v/>
      </c>
      <c r="G369" s="81" t="str">
        <f>IF(B369-BASELINE!B369=0,"",B369-BASELINE!B369)</f>
        <v/>
      </c>
      <c r="H369" s="81" t="str">
        <f>IF(C369-BASELINE!C369=0,"",C369-BASELINE!C369)</f>
        <v/>
      </c>
      <c r="I369" s="81" t="str">
        <f>IF(D369-BASELINE!D369=0,"",D369-BASELINE!D369)</f>
        <v/>
      </c>
    </row>
    <row r="370" spans="1:9" x14ac:dyDescent="0.25">
      <c r="A370" s="105"/>
      <c r="B370" s="105"/>
      <c r="C370" s="105"/>
      <c r="D370" s="105"/>
      <c r="F370" s="81" t="str">
        <f>IF(A370-BASELINE!A370=0,"",A370-BASELINE!A370)</f>
        <v/>
      </c>
      <c r="G370" s="81" t="str">
        <f>IF(B370-BASELINE!B370=0,"",B370-BASELINE!B370)</f>
        <v/>
      </c>
      <c r="H370" s="81" t="str">
        <f>IF(C370-BASELINE!C370=0,"",C370-BASELINE!C370)</f>
        <v/>
      </c>
      <c r="I370" s="81" t="str">
        <f>IF(D370-BASELINE!D370=0,"",D370-BASELINE!D370)</f>
        <v/>
      </c>
    </row>
    <row r="371" spans="1:9" x14ac:dyDescent="0.25">
      <c r="A371" s="105"/>
      <c r="B371" s="105"/>
      <c r="C371" s="105"/>
      <c r="D371" s="105"/>
      <c r="F371" s="81" t="str">
        <f>IF(A371-BASELINE!A371=0,"",A371-BASELINE!A371)</f>
        <v/>
      </c>
      <c r="G371" s="81" t="str">
        <f>IF(B371-BASELINE!B371=0,"",B371-BASELINE!B371)</f>
        <v/>
      </c>
      <c r="H371" s="81" t="str">
        <f>IF(C371-BASELINE!C371=0,"",C371-BASELINE!C371)</f>
        <v/>
      </c>
      <c r="I371" s="81" t="str">
        <f>IF(D371-BASELINE!D371=0,"",D371-BASELINE!D371)</f>
        <v/>
      </c>
    </row>
    <row r="372" spans="1:9" x14ac:dyDescent="0.25">
      <c r="A372" s="105"/>
      <c r="B372" s="105"/>
      <c r="C372" s="105"/>
      <c r="D372" s="105"/>
      <c r="F372" s="81" t="str">
        <f>IF(A372-BASELINE!A372=0,"",A372-BASELINE!A372)</f>
        <v/>
      </c>
      <c r="G372" s="81" t="str">
        <f>IF(B372-BASELINE!B372=0,"",B372-BASELINE!B372)</f>
        <v/>
      </c>
      <c r="H372" s="81" t="str">
        <f>IF(C372-BASELINE!C372=0,"",C372-BASELINE!C372)</f>
        <v/>
      </c>
      <c r="I372" s="81" t="str">
        <f>IF(D372-BASELINE!D372=0,"",D372-BASELINE!D372)</f>
        <v/>
      </c>
    </row>
    <row r="373" spans="1:9" x14ac:dyDescent="0.25">
      <c r="A373" s="105"/>
      <c r="B373" s="105"/>
      <c r="C373" s="105"/>
      <c r="D373" s="105"/>
      <c r="F373" s="81" t="str">
        <f>IF(A373-BASELINE!A373=0,"",A373-BASELINE!A373)</f>
        <v/>
      </c>
      <c r="G373" s="81" t="str">
        <f>IF(B373-BASELINE!B373=0,"",B373-BASELINE!B373)</f>
        <v/>
      </c>
      <c r="H373" s="81" t="str">
        <f>IF(C373-BASELINE!C373=0,"",C373-BASELINE!C373)</f>
        <v/>
      </c>
      <c r="I373" s="81" t="str">
        <f>IF(D373-BASELINE!D373=0,"",D373-BASELINE!D373)</f>
        <v/>
      </c>
    </row>
    <row r="374" spans="1:9" x14ac:dyDescent="0.25">
      <c r="A374" s="105"/>
      <c r="B374" s="105"/>
      <c r="C374" s="105"/>
      <c r="D374" s="105"/>
      <c r="F374" s="81" t="str">
        <f>IF(A374-BASELINE!A374=0,"",A374-BASELINE!A374)</f>
        <v/>
      </c>
      <c r="G374" s="81" t="str">
        <f>IF(B374-BASELINE!B374=0,"",B374-BASELINE!B374)</f>
        <v/>
      </c>
      <c r="H374" s="81" t="str">
        <f>IF(C374-BASELINE!C374=0,"",C374-BASELINE!C374)</f>
        <v/>
      </c>
      <c r="I374" s="81" t="str">
        <f>IF(D374-BASELINE!D374=0,"",D374-BASELINE!D374)</f>
        <v/>
      </c>
    </row>
    <row r="375" spans="1:9" x14ac:dyDescent="0.25">
      <c r="A375" s="105"/>
      <c r="B375" s="105"/>
      <c r="C375" s="105"/>
      <c r="D375" s="105"/>
      <c r="F375" s="81" t="str">
        <f>IF(A375-BASELINE!A375=0,"",A375-BASELINE!A375)</f>
        <v/>
      </c>
      <c r="G375" s="81" t="str">
        <f>IF(B375-BASELINE!B375=0,"",B375-BASELINE!B375)</f>
        <v/>
      </c>
      <c r="H375" s="81" t="str">
        <f>IF(C375-BASELINE!C375=0,"",C375-BASELINE!C375)</f>
        <v/>
      </c>
      <c r="I375" s="81" t="str">
        <f>IF(D375-BASELINE!D375=0,"",D375-BASELINE!D375)</f>
        <v/>
      </c>
    </row>
    <row r="376" spans="1:9" x14ac:dyDescent="0.25">
      <c r="A376" s="105"/>
      <c r="B376" s="105"/>
      <c r="C376" s="105"/>
      <c r="D376" s="105"/>
      <c r="F376" s="81" t="str">
        <f>IF(A376-BASELINE!A376=0,"",A376-BASELINE!A376)</f>
        <v/>
      </c>
      <c r="G376" s="81" t="str">
        <f>IF(B376-BASELINE!B376=0,"",B376-BASELINE!B376)</f>
        <v/>
      </c>
      <c r="H376" s="81" t="str">
        <f>IF(C376-BASELINE!C376=0,"",C376-BASELINE!C376)</f>
        <v/>
      </c>
      <c r="I376" s="81" t="str">
        <f>IF(D376-BASELINE!D376=0,"",D376-BASELINE!D376)</f>
        <v/>
      </c>
    </row>
    <row r="377" spans="1:9" x14ac:dyDescent="0.25">
      <c r="A377" s="105"/>
      <c r="B377" s="105"/>
      <c r="C377" s="105"/>
      <c r="D377" s="105"/>
      <c r="F377" s="81" t="str">
        <f>IF(A377-BASELINE!A377=0,"",A377-BASELINE!A377)</f>
        <v/>
      </c>
      <c r="G377" s="81" t="str">
        <f>IF(B377-BASELINE!B377=0,"",B377-BASELINE!B377)</f>
        <v/>
      </c>
      <c r="H377" s="81" t="str">
        <f>IF(C377-BASELINE!C377=0,"",C377-BASELINE!C377)</f>
        <v/>
      </c>
      <c r="I377" s="81" t="str">
        <f>IF(D377-BASELINE!D377=0,"",D377-BASELINE!D377)</f>
        <v/>
      </c>
    </row>
    <row r="378" spans="1:9" x14ac:dyDescent="0.25">
      <c r="A378" s="105"/>
      <c r="B378" s="105"/>
      <c r="C378" s="105"/>
      <c r="D378" s="105"/>
      <c r="F378" s="81" t="str">
        <f>IF(A378-BASELINE!A378=0,"",A378-BASELINE!A378)</f>
        <v/>
      </c>
      <c r="G378" s="81" t="str">
        <f>IF(B378-BASELINE!B378=0,"",B378-BASELINE!B378)</f>
        <v/>
      </c>
      <c r="H378" s="81" t="str">
        <f>IF(C378-BASELINE!C378=0,"",C378-BASELINE!C378)</f>
        <v/>
      </c>
      <c r="I378" s="81" t="str">
        <f>IF(D378-BASELINE!D378=0,"",D378-BASELINE!D378)</f>
        <v/>
      </c>
    </row>
    <row r="379" spans="1:9" x14ac:dyDescent="0.25">
      <c r="A379" s="105"/>
      <c r="B379" s="105"/>
      <c r="C379" s="105"/>
      <c r="D379" s="105"/>
      <c r="F379" s="81" t="str">
        <f>IF(A379-BASELINE!A379=0,"",A379-BASELINE!A379)</f>
        <v/>
      </c>
      <c r="G379" s="81" t="str">
        <f>IF(B379-BASELINE!B379=0,"",B379-BASELINE!B379)</f>
        <v/>
      </c>
      <c r="H379" s="81" t="str">
        <f>IF(C379-BASELINE!C379=0,"",C379-BASELINE!C379)</f>
        <v/>
      </c>
      <c r="I379" s="81" t="str">
        <f>IF(D379-BASELINE!D379=0,"",D379-BASELINE!D379)</f>
        <v/>
      </c>
    </row>
    <row r="380" spans="1:9" x14ac:dyDescent="0.25">
      <c r="A380" s="105"/>
      <c r="B380" s="105"/>
      <c r="C380" s="105"/>
      <c r="D380" s="105"/>
      <c r="F380" s="81" t="str">
        <f>IF(A380-BASELINE!A380=0,"",A380-BASELINE!A380)</f>
        <v/>
      </c>
      <c r="G380" s="81" t="str">
        <f>IF(B380-BASELINE!B380=0,"",B380-BASELINE!B380)</f>
        <v/>
      </c>
      <c r="H380" s="81" t="str">
        <f>IF(C380-BASELINE!C380=0,"",C380-BASELINE!C380)</f>
        <v/>
      </c>
      <c r="I380" s="81" t="str">
        <f>IF(D380-BASELINE!D380=0,"",D380-BASELINE!D380)</f>
        <v/>
      </c>
    </row>
    <row r="381" spans="1:9" x14ac:dyDescent="0.25">
      <c r="A381" s="105"/>
      <c r="B381" s="105"/>
      <c r="C381" s="105"/>
      <c r="D381" s="105"/>
      <c r="F381" s="81" t="str">
        <f>IF(A381-BASELINE!A381=0,"",A381-BASELINE!A381)</f>
        <v/>
      </c>
      <c r="G381" s="81" t="str">
        <f>IF(B381-BASELINE!B381=0,"",B381-BASELINE!B381)</f>
        <v/>
      </c>
      <c r="H381" s="81" t="str">
        <f>IF(C381-BASELINE!C381=0,"",C381-BASELINE!C381)</f>
        <v/>
      </c>
      <c r="I381" s="81" t="str">
        <f>IF(D381-BASELINE!D381=0,"",D381-BASELINE!D381)</f>
        <v/>
      </c>
    </row>
    <row r="382" spans="1:9" x14ac:dyDescent="0.25">
      <c r="A382" s="105"/>
      <c r="B382" s="105"/>
      <c r="C382" s="105"/>
      <c r="D382" s="105"/>
      <c r="F382" s="81" t="str">
        <f>IF(A382-BASELINE!A382=0,"",A382-BASELINE!A382)</f>
        <v/>
      </c>
      <c r="G382" s="81" t="str">
        <f>IF(B382-BASELINE!B382=0,"",B382-BASELINE!B382)</f>
        <v/>
      </c>
      <c r="H382" s="81" t="str">
        <f>IF(C382-BASELINE!C382=0,"",C382-BASELINE!C382)</f>
        <v/>
      </c>
      <c r="I382" s="81" t="str">
        <f>IF(D382-BASELINE!D382=0,"",D382-BASELINE!D382)</f>
        <v/>
      </c>
    </row>
    <row r="383" spans="1:9" x14ac:dyDescent="0.25">
      <c r="A383" s="105"/>
      <c r="B383" s="105"/>
      <c r="C383" s="105"/>
      <c r="D383" s="105"/>
      <c r="F383" s="81" t="str">
        <f>IF(A383-BASELINE!A383=0,"",A383-BASELINE!A383)</f>
        <v/>
      </c>
      <c r="G383" s="81" t="str">
        <f>IF(B383-BASELINE!B383=0,"",B383-BASELINE!B383)</f>
        <v/>
      </c>
      <c r="H383" s="81" t="str">
        <f>IF(C383-BASELINE!C383=0,"",C383-BASELINE!C383)</f>
        <v/>
      </c>
      <c r="I383" s="81" t="str">
        <f>IF(D383-BASELINE!D383=0,"",D383-BASELINE!D383)</f>
        <v/>
      </c>
    </row>
    <row r="384" spans="1:9" x14ac:dyDescent="0.25">
      <c r="A384" s="105"/>
      <c r="B384" s="105"/>
      <c r="C384" s="105"/>
      <c r="D384" s="105"/>
      <c r="F384" s="81" t="str">
        <f>IF(A384-BASELINE!A384=0,"",A384-BASELINE!A384)</f>
        <v/>
      </c>
      <c r="G384" s="81" t="str">
        <f>IF(B384-BASELINE!B384=0,"",B384-BASELINE!B384)</f>
        <v/>
      </c>
      <c r="H384" s="81" t="str">
        <f>IF(C384-BASELINE!C384=0,"",C384-BASELINE!C384)</f>
        <v/>
      </c>
      <c r="I384" s="81" t="str">
        <f>IF(D384-BASELINE!D384=0,"",D384-BASELINE!D384)</f>
        <v/>
      </c>
    </row>
    <row r="385" spans="1:9" x14ac:dyDescent="0.25">
      <c r="A385" s="105"/>
      <c r="B385" s="105"/>
      <c r="C385" s="105"/>
      <c r="D385" s="105"/>
      <c r="F385" s="81" t="str">
        <f>IF(A385-BASELINE!A385=0,"",A385-BASELINE!A385)</f>
        <v/>
      </c>
      <c r="G385" s="81" t="str">
        <f>IF(B385-BASELINE!B385=0,"",B385-BASELINE!B385)</f>
        <v/>
      </c>
      <c r="H385" s="81" t="str">
        <f>IF(C385-BASELINE!C385=0,"",C385-BASELINE!C385)</f>
        <v/>
      </c>
      <c r="I385" s="81" t="str">
        <f>IF(D385-BASELINE!D385=0,"",D385-BASELINE!D385)</f>
        <v/>
      </c>
    </row>
    <row r="386" spans="1:9" x14ac:dyDescent="0.25">
      <c r="A386" s="105"/>
      <c r="B386" s="105"/>
      <c r="C386" s="105"/>
      <c r="D386" s="105"/>
      <c r="F386" s="81" t="str">
        <f>IF(A386-BASELINE!A386=0,"",A386-BASELINE!A386)</f>
        <v/>
      </c>
      <c r="G386" s="81" t="str">
        <f>IF(B386-BASELINE!B386=0,"",B386-BASELINE!B386)</f>
        <v/>
      </c>
      <c r="H386" s="81" t="str">
        <f>IF(C386-BASELINE!C386=0,"",C386-BASELINE!C386)</f>
        <v/>
      </c>
      <c r="I386" s="81" t="str">
        <f>IF(D386-BASELINE!D386=0,"",D386-BASELINE!D386)</f>
        <v/>
      </c>
    </row>
    <row r="387" spans="1:9" x14ac:dyDescent="0.25">
      <c r="A387" s="105"/>
      <c r="B387" s="105"/>
      <c r="C387" s="105"/>
      <c r="D387" s="105"/>
      <c r="F387" s="81" t="str">
        <f>IF(A387-BASELINE!A387=0,"",A387-BASELINE!A387)</f>
        <v/>
      </c>
      <c r="G387" s="81" t="str">
        <f>IF(B387-BASELINE!B387=0,"",B387-BASELINE!B387)</f>
        <v/>
      </c>
      <c r="H387" s="81" t="str">
        <f>IF(C387-BASELINE!C387=0,"",C387-BASELINE!C387)</f>
        <v/>
      </c>
      <c r="I387" s="81" t="str">
        <f>IF(D387-BASELINE!D387=0,"",D387-BASELINE!D387)</f>
        <v/>
      </c>
    </row>
    <row r="388" spans="1:9" x14ac:dyDescent="0.25">
      <c r="A388" s="105"/>
      <c r="B388" s="105"/>
      <c r="C388" s="105"/>
      <c r="D388" s="105"/>
      <c r="F388" s="81" t="str">
        <f>IF(A388-BASELINE!A388=0,"",A388-BASELINE!A388)</f>
        <v/>
      </c>
      <c r="G388" s="81" t="str">
        <f>IF(B388-BASELINE!B388=0,"",B388-BASELINE!B388)</f>
        <v/>
      </c>
      <c r="H388" s="81" t="str">
        <f>IF(C388-BASELINE!C388=0,"",C388-BASELINE!C388)</f>
        <v/>
      </c>
      <c r="I388" s="81" t="str">
        <f>IF(D388-BASELINE!D388=0,"",D388-BASELINE!D388)</f>
        <v/>
      </c>
    </row>
    <row r="389" spans="1:9" x14ac:dyDescent="0.25">
      <c r="A389" s="105"/>
      <c r="B389" s="105"/>
      <c r="C389" s="105"/>
      <c r="D389" s="105"/>
      <c r="F389" s="81" t="str">
        <f>IF(A389-BASELINE!A389=0,"",A389-BASELINE!A389)</f>
        <v/>
      </c>
      <c r="G389" s="81" t="str">
        <f>IF(B389-BASELINE!B389=0,"",B389-BASELINE!B389)</f>
        <v/>
      </c>
      <c r="H389" s="81" t="str">
        <f>IF(C389-BASELINE!C389=0,"",C389-BASELINE!C389)</f>
        <v/>
      </c>
      <c r="I389" s="81" t="str">
        <f>IF(D389-BASELINE!D389=0,"",D389-BASELINE!D389)</f>
        <v/>
      </c>
    </row>
    <row r="390" spans="1:9" x14ac:dyDescent="0.25">
      <c r="A390" s="105"/>
      <c r="B390" s="105"/>
      <c r="C390" s="105"/>
      <c r="D390" s="105"/>
      <c r="F390" s="81" t="str">
        <f>IF(A390-BASELINE!A390=0,"",A390-BASELINE!A390)</f>
        <v/>
      </c>
      <c r="G390" s="81" t="str">
        <f>IF(B390-BASELINE!B390=0,"",B390-BASELINE!B390)</f>
        <v/>
      </c>
      <c r="H390" s="81" t="str">
        <f>IF(C390-BASELINE!C390=0,"",C390-BASELINE!C390)</f>
        <v/>
      </c>
      <c r="I390" s="81" t="str">
        <f>IF(D390-BASELINE!D390=0,"",D390-BASELINE!D390)</f>
        <v/>
      </c>
    </row>
    <row r="391" spans="1:9" x14ac:dyDescent="0.25">
      <c r="A391" s="105"/>
      <c r="B391" s="105"/>
      <c r="C391" s="105"/>
      <c r="D391" s="105"/>
      <c r="F391" s="81" t="str">
        <f>IF(A391-BASELINE!A391=0,"",A391-BASELINE!A391)</f>
        <v/>
      </c>
      <c r="G391" s="81" t="str">
        <f>IF(B391-BASELINE!B391=0,"",B391-BASELINE!B391)</f>
        <v/>
      </c>
      <c r="H391" s="81" t="str">
        <f>IF(C391-BASELINE!C391=0,"",C391-BASELINE!C391)</f>
        <v/>
      </c>
      <c r="I391" s="81" t="str">
        <f>IF(D391-BASELINE!D391=0,"",D391-BASELINE!D391)</f>
        <v/>
      </c>
    </row>
    <row r="392" spans="1:9" x14ac:dyDescent="0.25">
      <c r="A392" s="105"/>
      <c r="B392" s="105"/>
      <c r="C392" s="105"/>
      <c r="D392" s="105"/>
      <c r="F392" s="81" t="str">
        <f>IF(A392-BASELINE!A392=0,"",A392-BASELINE!A392)</f>
        <v/>
      </c>
      <c r="G392" s="81" t="str">
        <f>IF(B392-BASELINE!B392=0,"",B392-BASELINE!B392)</f>
        <v/>
      </c>
      <c r="H392" s="81" t="str">
        <f>IF(C392-BASELINE!C392=0,"",C392-BASELINE!C392)</f>
        <v/>
      </c>
      <c r="I392" s="81" t="str">
        <f>IF(D392-BASELINE!D392=0,"",D392-BASELINE!D392)</f>
        <v/>
      </c>
    </row>
    <row r="393" spans="1:9" x14ac:dyDescent="0.25">
      <c r="A393" s="105"/>
      <c r="B393" s="105"/>
      <c r="C393" s="105"/>
      <c r="D393" s="105"/>
      <c r="F393" s="81" t="str">
        <f>IF(A393-BASELINE!A393=0,"",A393-BASELINE!A393)</f>
        <v/>
      </c>
      <c r="G393" s="81" t="str">
        <f>IF(B393-BASELINE!B393=0,"",B393-BASELINE!B393)</f>
        <v/>
      </c>
      <c r="H393" s="81" t="str">
        <f>IF(C393-BASELINE!C393=0,"",C393-BASELINE!C393)</f>
        <v/>
      </c>
      <c r="I393" s="81" t="str">
        <f>IF(D393-BASELINE!D393=0,"",D393-BASELINE!D393)</f>
        <v/>
      </c>
    </row>
    <row r="394" spans="1:9" x14ac:dyDescent="0.25">
      <c r="A394" s="105"/>
      <c r="B394" s="105"/>
      <c r="C394" s="105"/>
      <c r="D394" s="105"/>
      <c r="F394" s="81" t="str">
        <f>IF(A394-BASELINE!A394=0,"",A394-BASELINE!A394)</f>
        <v/>
      </c>
      <c r="G394" s="81" t="str">
        <f>IF(B394-BASELINE!B394=0,"",B394-BASELINE!B394)</f>
        <v/>
      </c>
      <c r="H394" s="81" t="str">
        <f>IF(C394-BASELINE!C394=0,"",C394-BASELINE!C394)</f>
        <v/>
      </c>
      <c r="I394" s="81" t="str">
        <f>IF(D394-BASELINE!D394=0,"",D394-BASELINE!D394)</f>
        <v/>
      </c>
    </row>
    <row r="395" spans="1:9" x14ac:dyDescent="0.25">
      <c r="A395" s="105"/>
      <c r="B395" s="105"/>
      <c r="C395" s="105"/>
      <c r="D395" s="105"/>
      <c r="F395" s="81" t="str">
        <f>IF(A395-BASELINE!A395=0,"",A395-BASELINE!A395)</f>
        <v/>
      </c>
      <c r="G395" s="81" t="str">
        <f>IF(B395-BASELINE!B395=0,"",B395-BASELINE!B395)</f>
        <v/>
      </c>
      <c r="H395" s="81" t="str">
        <f>IF(C395-BASELINE!C395=0,"",C395-BASELINE!C395)</f>
        <v/>
      </c>
      <c r="I395" s="81" t="str">
        <f>IF(D395-BASELINE!D395=0,"",D395-BASELINE!D395)</f>
        <v/>
      </c>
    </row>
    <row r="396" spans="1:9" x14ac:dyDescent="0.25">
      <c r="A396" s="105"/>
      <c r="B396" s="105"/>
      <c r="C396" s="105"/>
      <c r="D396" s="105"/>
      <c r="F396" s="81" t="str">
        <f>IF(A396-BASELINE!A396=0,"",A396-BASELINE!A396)</f>
        <v/>
      </c>
      <c r="G396" s="81" t="str">
        <f>IF(B396-BASELINE!B396=0,"",B396-BASELINE!B396)</f>
        <v/>
      </c>
      <c r="H396" s="81" t="str">
        <f>IF(C396-BASELINE!C396=0,"",C396-BASELINE!C396)</f>
        <v/>
      </c>
      <c r="I396" s="81" t="str">
        <f>IF(D396-BASELINE!D396=0,"",D396-BASELINE!D396)</f>
        <v/>
      </c>
    </row>
    <row r="397" spans="1:9" x14ac:dyDescent="0.25">
      <c r="A397" s="105"/>
      <c r="B397" s="105"/>
      <c r="C397" s="105"/>
      <c r="D397" s="105"/>
      <c r="F397" s="81" t="str">
        <f>IF(A397-BASELINE!A397=0,"",A397-BASELINE!A397)</f>
        <v/>
      </c>
      <c r="G397" s="81" t="str">
        <f>IF(B397-BASELINE!B397=0,"",B397-BASELINE!B397)</f>
        <v/>
      </c>
      <c r="H397" s="81" t="str">
        <f>IF(C397-BASELINE!C397=0,"",C397-BASELINE!C397)</f>
        <v/>
      </c>
      <c r="I397" s="81" t="str">
        <f>IF(D397-BASELINE!D397=0,"",D397-BASELINE!D397)</f>
        <v/>
      </c>
    </row>
    <row r="398" spans="1:9" x14ac:dyDescent="0.25">
      <c r="A398" s="105"/>
      <c r="B398" s="105"/>
      <c r="C398" s="105"/>
      <c r="D398" s="105"/>
      <c r="F398" s="81" t="str">
        <f>IF(A398-BASELINE!A398=0,"",A398-BASELINE!A398)</f>
        <v/>
      </c>
      <c r="G398" s="81" t="str">
        <f>IF(B398-BASELINE!B398=0,"",B398-BASELINE!B398)</f>
        <v/>
      </c>
      <c r="H398" s="81" t="str">
        <f>IF(C398-BASELINE!C398=0,"",C398-BASELINE!C398)</f>
        <v/>
      </c>
      <c r="I398" s="81" t="str">
        <f>IF(D398-BASELINE!D398=0,"",D398-BASELINE!D398)</f>
        <v/>
      </c>
    </row>
    <row r="399" spans="1:9" x14ac:dyDescent="0.25">
      <c r="A399" s="105"/>
      <c r="B399" s="105"/>
      <c r="C399" s="105"/>
      <c r="D399" s="105"/>
      <c r="F399" s="81" t="str">
        <f>IF(A399-BASELINE!A399=0,"",A399-BASELINE!A399)</f>
        <v/>
      </c>
      <c r="G399" s="81" t="str">
        <f>IF(B399-BASELINE!B399=0,"",B399-BASELINE!B399)</f>
        <v/>
      </c>
      <c r="H399" s="81" t="str">
        <f>IF(C399-BASELINE!C399=0,"",C399-BASELINE!C399)</f>
        <v/>
      </c>
      <c r="I399" s="81" t="str">
        <f>IF(D399-BASELINE!D399=0,"",D399-BASELINE!D399)</f>
        <v/>
      </c>
    </row>
    <row r="400" spans="1:9" x14ac:dyDescent="0.25">
      <c r="A400" s="105"/>
      <c r="B400" s="105"/>
      <c r="C400" s="105"/>
      <c r="D400" s="105"/>
      <c r="F400" s="81" t="str">
        <f>IF(A400-BASELINE!A400=0,"",A400-BASELINE!A400)</f>
        <v/>
      </c>
      <c r="G400" s="81" t="str">
        <f>IF(B400-BASELINE!B400=0,"",B400-BASELINE!B400)</f>
        <v/>
      </c>
      <c r="H400" s="81" t="str">
        <f>IF(C400-BASELINE!C400=0,"",C400-BASELINE!C400)</f>
        <v/>
      </c>
      <c r="I400" s="81" t="str">
        <f>IF(D400-BASELINE!D400=0,"",D400-BASELINE!D400)</f>
        <v/>
      </c>
    </row>
    <row r="401" spans="1:9" x14ac:dyDescent="0.25">
      <c r="A401" s="105"/>
      <c r="B401" s="105"/>
      <c r="C401" s="105"/>
      <c r="D401" s="105"/>
      <c r="F401" s="81" t="str">
        <f>IF(A401-BASELINE!A401=0,"",A401-BASELINE!A401)</f>
        <v/>
      </c>
      <c r="G401" s="81" t="str">
        <f>IF(B401-BASELINE!B401=0,"",B401-BASELINE!B401)</f>
        <v/>
      </c>
      <c r="H401" s="81" t="str">
        <f>IF(C401-BASELINE!C401=0,"",C401-BASELINE!C401)</f>
        <v/>
      </c>
      <c r="I401" s="81" t="str">
        <f>IF(D401-BASELINE!D401=0,"",D401-BASELINE!D401)</f>
        <v/>
      </c>
    </row>
    <row r="402" spans="1:9" x14ac:dyDescent="0.25">
      <c r="A402" s="105"/>
      <c r="B402" s="105"/>
      <c r="C402" s="105"/>
      <c r="D402" s="105"/>
      <c r="F402" s="81" t="str">
        <f>IF(A402-BASELINE!A402=0,"",A402-BASELINE!A402)</f>
        <v/>
      </c>
      <c r="G402" s="81" t="str">
        <f>IF(B402-BASELINE!B402=0,"",B402-BASELINE!B402)</f>
        <v/>
      </c>
      <c r="H402" s="81" t="str">
        <f>IF(C402-BASELINE!C402=0,"",C402-BASELINE!C402)</f>
        <v/>
      </c>
      <c r="I402" s="81" t="str">
        <f>IF(D402-BASELINE!D402=0,"",D402-BASELINE!D402)</f>
        <v/>
      </c>
    </row>
    <row r="403" spans="1:9" x14ac:dyDescent="0.25">
      <c r="A403" s="105"/>
      <c r="B403" s="105"/>
      <c r="C403" s="105"/>
      <c r="D403" s="105"/>
      <c r="F403" s="81" t="str">
        <f>IF(A403-BASELINE!A403=0,"",A403-BASELINE!A403)</f>
        <v/>
      </c>
      <c r="G403" s="81" t="str">
        <f>IF(B403-BASELINE!B403=0,"",B403-BASELINE!B403)</f>
        <v/>
      </c>
      <c r="H403" s="81" t="str">
        <f>IF(C403-BASELINE!C403=0,"",C403-BASELINE!C403)</f>
        <v/>
      </c>
      <c r="I403" s="81" t="str">
        <f>IF(D403-BASELINE!D403=0,"",D403-BASELINE!D403)</f>
        <v/>
      </c>
    </row>
    <row r="404" spans="1:9" x14ac:dyDescent="0.25">
      <c r="A404" s="105"/>
      <c r="B404" s="105"/>
      <c r="C404" s="105"/>
      <c r="D404" s="105"/>
      <c r="F404" s="81" t="str">
        <f>IF(A404-BASELINE!A404=0,"",A404-BASELINE!A404)</f>
        <v/>
      </c>
      <c r="G404" s="81" t="str">
        <f>IF(B404-BASELINE!B404=0,"",B404-BASELINE!B404)</f>
        <v/>
      </c>
      <c r="H404" s="81" t="str">
        <f>IF(C404-BASELINE!C404=0,"",C404-BASELINE!C404)</f>
        <v/>
      </c>
      <c r="I404" s="81" t="str">
        <f>IF(D404-BASELINE!D404=0,"",D404-BASELINE!D404)</f>
        <v/>
      </c>
    </row>
    <row r="405" spans="1:9" x14ac:dyDescent="0.25">
      <c r="A405" s="105"/>
      <c r="B405" s="105"/>
      <c r="C405" s="105"/>
      <c r="D405" s="105"/>
      <c r="F405" s="81" t="str">
        <f>IF(A405-BASELINE!A405=0,"",A405-BASELINE!A405)</f>
        <v/>
      </c>
      <c r="G405" s="81" t="str">
        <f>IF(B405-BASELINE!B405=0,"",B405-BASELINE!B405)</f>
        <v/>
      </c>
      <c r="H405" s="81" t="str">
        <f>IF(C405-BASELINE!C405=0,"",C405-BASELINE!C405)</f>
        <v/>
      </c>
      <c r="I405" s="81" t="str">
        <f>IF(D405-BASELINE!D405=0,"",D405-BASELINE!D405)</f>
        <v/>
      </c>
    </row>
    <row r="406" spans="1:9" x14ac:dyDescent="0.25">
      <c r="A406" s="105"/>
      <c r="B406" s="105"/>
      <c r="C406" s="105"/>
      <c r="D406" s="105"/>
      <c r="F406" s="81" t="str">
        <f>IF(A406-BASELINE!A406=0,"",A406-BASELINE!A406)</f>
        <v/>
      </c>
      <c r="G406" s="81" t="str">
        <f>IF(B406-BASELINE!B406=0,"",B406-BASELINE!B406)</f>
        <v/>
      </c>
      <c r="H406" s="81" t="str">
        <f>IF(C406-BASELINE!C406=0,"",C406-BASELINE!C406)</f>
        <v/>
      </c>
      <c r="I406" s="81" t="str">
        <f>IF(D406-BASELINE!D406=0,"",D406-BASELINE!D406)</f>
        <v/>
      </c>
    </row>
    <row r="407" spans="1:9" x14ac:dyDescent="0.25">
      <c r="A407" s="105"/>
      <c r="B407" s="105"/>
      <c r="C407" s="105"/>
      <c r="D407" s="105"/>
      <c r="F407" s="81" t="str">
        <f>IF(A407-BASELINE!A407=0,"",A407-BASELINE!A407)</f>
        <v/>
      </c>
      <c r="G407" s="81" t="str">
        <f>IF(B407-BASELINE!B407=0,"",B407-BASELINE!B407)</f>
        <v/>
      </c>
      <c r="H407" s="81" t="str">
        <f>IF(C407-BASELINE!C407=0,"",C407-BASELINE!C407)</f>
        <v/>
      </c>
      <c r="I407" s="81" t="str">
        <f>IF(D407-BASELINE!D407=0,"",D407-BASELINE!D407)</f>
        <v/>
      </c>
    </row>
    <row r="408" spans="1:9" x14ac:dyDescent="0.25">
      <c r="A408" s="105"/>
      <c r="B408" s="105"/>
      <c r="C408" s="105"/>
      <c r="D408" s="105"/>
      <c r="F408" s="81" t="str">
        <f>IF(A408-BASELINE!A408=0,"",A408-BASELINE!A408)</f>
        <v/>
      </c>
      <c r="G408" s="81" t="str">
        <f>IF(B408-BASELINE!B408=0,"",B408-BASELINE!B408)</f>
        <v/>
      </c>
      <c r="H408" s="81" t="str">
        <f>IF(C408-BASELINE!C408=0,"",C408-BASELINE!C408)</f>
        <v/>
      </c>
      <c r="I408" s="81" t="str">
        <f>IF(D408-BASELINE!D408=0,"",D408-BASELINE!D408)</f>
        <v/>
      </c>
    </row>
    <row r="409" spans="1:9" x14ac:dyDescent="0.25">
      <c r="A409" s="105"/>
      <c r="B409" s="105"/>
      <c r="C409" s="105"/>
      <c r="D409" s="105"/>
      <c r="F409" s="81" t="str">
        <f>IF(A409-BASELINE!A409=0,"",A409-BASELINE!A409)</f>
        <v/>
      </c>
      <c r="G409" s="81" t="str">
        <f>IF(B409-BASELINE!B409=0,"",B409-BASELINE!B409)</f>
        <v/>
      </c>
      <c r="H409" s="81" t="str">
        <f>IF(C409-BASELINE!C409=0,"",C409-BASELINE!C409)</f>
        <v/>
      </c>
      <c r="I409" s="81" t="str">
        <f>IF(D409-BASELINE!D409=0,"",D409-BASELINE!D409)</f>
        <v/>
      </c>
    </row>
    <row r="410" spans="1:9" x14ac:dyDescent="0.25">
      <c r="A410" s="105"/>
      <c r="B410" s="105"/>
      <c r="C410" s="105"/>
      <c r="D410" s="105"/>
      <c r="F410" s="81" t="str">
        <f>IF(A410-BASELINE!A410=0,"",A410-BASELINE!A410)</f>
        <v/>
      </c>
      <c r="G410" s="81" t="str">
        <f>IF(B410-BASELINE!B410=0,"",B410-BASELINE!B410)</f>
        <v/>
      </c>
      <c r="H410" s="81" t="str">
        <f>IF(C410-BASELINE!C410=0,"",C410-BASELINE!C410)</f>
        <v/>
      </c>
      <c r="I410" s="81" t="str">
        <f>IF(D410-BASELINE!D410=0,"",D410-BASELINE!D410)</f>
        <v/>
      </c>
    </row>
    <row r="411" spans="1:9" x14ac:dyDescent="0.25">
      <c r="A411" s="105"/>
      <c r="B411" s="105"/>
      <c r="C411" s="105"/>
      <c r="D411" s="105"/>
      <c r="F411" s="81" t="str">
        <f>IF(A411-BASELINE!A411=0,"",A411-BASELINE!A411)</f>
        <v/>
      </c>
      <c r="G411" s="81" t="str">
        <f>IF(B411-BASELINE!B411=0,"",B411-BASELINE!B411)</f>
        <v/>
      </c>
      <c r="H411" s="81" t="str">
        <f>IF(C411-BASELINE!C411=0,"",C411-BASELINE!C411)</f>
        <v/>
      </c>
      <c r="I411" s="81" t="str">
        <f>IF(D411-BASELINE!D411=0,"",D411-BASELINE!D411)</f>
        <v/>
      </c>
    </row>
    <row r="412" spans="1:9" x14ac:dyDescent="0.25">
      <c r="A412" s="105"/>
      <c r="B412" s="105"/>
      <c r="C412" s="105"/>
      <c r="D412" s="105"/>
      <c r="F412" s="81" t="str">
        <f>IF(A412-BASELINE!A412=0,"",A412-BASELINE!A412)</f>
        <v/>
      </c>
      <c r="G412" s="81" t="str">
        <f>IF(B412-BASELINE!B412=0,"",B412-BASELINE!B412)</f>
        <v/>
      </c>
      <c r="H412" s="81" t="str">
        <f>IF(C412-BASELINE!C412=0,"",C412-BASELINE!C412)</f>
        <v/>
      </c>
      <c r="I412" s="81" t="str">
        <f>IF(D412-BASELINE!D412=0,"",D412-BASELINE!D412)</f>
        <v/>
      </c>
    </row>
    <row r="413" spans="1:9" x14ac:dyDescent="0.25">
      <c r="A413" s="105"/>
      <c r="B413" s="105"/>
      <c r="C413" s="105"/>
      <c r="D413" s="105"/>
      <c r="F413" s="81" t="str">
        <f>IF(A413-BASELINE!A413=0,"",A413-BASELINE!A413)</f>
        <v/>
      </c>
      <c r="G413" s="81" t="str">
        <f>IF(B413-BASELINE!B413=0,"",B413-BASELINE!B413)</f>
        <v/>
      </c>
      <c r="H413" s="81" t="str">
        <f>IF(C413-BASELINE!C413=0,"",C413-BASELINE!C413)</f>
        <v/>
      </c>
      <c r="I413" s="81" t="str">
        <f>IF(D413-BASELINE!D413=0,"",D413-BASELINE!D413)</f>
        <v/>
      </c>
    </row>
    <row r="414" spans="1:9" x14ac:dyDescent="0.25">
      <c r="A414" s="105"/>
      <c r="B414" s="105"/>
      <c r="C414" s="105"/>
      <c r="D414" s="105"/>
      <c r="F414" s="81" t="str">
        <f>IF(A414-BASELINE!A414=0,"",A414-BASELINE!A414)</f>
        <v/>
      </c>
      <c r="G414" s="81" t="str">
        <f>IF(B414-BASELINE!B414=0,"",B414-BASELINE!B414)</f>
        <v/>
      </c>
      <c r="H414" s="81" t="str">
        <f>IF(C414-BASELINE!C414=0,"",C414-BASELINE!C414)</f>
        <v/>
      </c>
      <c r="I414" s="81" t="str">
        <f>IF(D414-BASELINE!D414=0,"",D414-BASELINE!D414)</f>
        <v/>
      </c>
    </row>
    <row r="415" spans="1:9" x14ac:dyDescent="0.25">
      <c r="A415" s="105"/>
      <c r="B415" s="105"/>
      <c r="C415" s="105"/>
      <c r="D415" s="105"/>
      <c r="F415" s="81" t="str">
        <f>IF(A415-BASELINE!A415=0,"",A415-BASELINE!A415)</f>
        <v/>
      </c>
      <c r="G415" s="81" t="str">
        <f>IF(B415-BASELINE!B415=0,"",B415-BASELINE!B415)</f>
        <v/>
      </c>
      <c r="H415" s="81" t="str">
        <f>IF(C415-BASELINE!C415=0,"",C415-BASELINE!C415)</f>
        <v/>
      </c>
      <c r="I415" s="81" t="str">
        <f>IF(D415-BASELINE!D415=0,"",D415-BASELINE!D415)</f>
        <v/>
      </c>
    </row>
    <row r="416" spans="1:9" x14ac:dyDescent="0.25">
      <c r="A416" s="105"/>
      <c r="B416" s="105"/>
      <c r="C416" s="105"/>
      <c r="D416" s="105"/>
      <c r="F416" s="81" t="str">
        <f>IF(A416-BASELINE!A416=0,"",A416-BASELINE!A416)</f>
        <v/>
      </c>
      <c r="G416" s="81" t="str">
        <f>IF(B416-BASELINE!B416=0,"",B416-BASELINE!B416)</f>
        <v/>
      </c>
      <c r="H416" s="81" t="str">
        <f>IF(C416-BASELINE!C416=0,"",C416-BASELINE!C416)</f>
        <v/>
      </c>
      <c r="I416" s="81" t="str">
        <f>IF(D416-BASELINE!D416=0,"",D416-BASELINE!D416)</f>
        <v/>
      </c>
    </row>
    <row r="417" spans="1:9" x14ac:dyDescent="0.25">
      <c r="A417" s="105"/>
      <c r="B417" s="105"/>
      <c r="C417" s="105"/>
      <c r="D417" s="105"/>
      <c r="F417" s="81" t="str">
        <f>IF(A417-BASELINE!A417=0,"",A417-BASELINE!A417)</f>
        <v/>
      </c>
      <c r="G417" s="81" t="str">
        <f>IF(B417-BASELINE!B417=0,"",B417-BASELINE!B417)</f>
        <v/>
      </c>
      <c r="H417" s="81" t="str">
        <f>IF(C417-BASELINE!C417=0,"",C417-BASELINE!C417)</f>
        <v/>
      </c>
      <c r="I417" s="81" t="str">
        <f>IF(D417-BASELINE!D417=0,"",D417-BASELINE!D417)</f>
        <v/>
      </c>
    </row>
    <row r="418" spans="1:9" x14ac:dyDescent="0.25">
      <c r="A418" s="105"/>
      <c r="B418" s="105"/>
      <c r="C418" s="105"/>
      <c r="D418" s="105"/>
      <c r="F418" s="81" t="str">
        <f>IF(A418-BASELINE!A418=0,"",A418-BASELINE!A418)</f>
        <v/>
      </c>
      <c r="G418" s="81" t="str">
        <f>IF(B418-BASELINE!B418=0,"",B418-BASELINE!B418)</f>
        <v/>
      </c>
      <c r="H418" s="81" t="str">
        <f>IF(C418-BASELINE!C418=0,"",C418-BASELINE!C418)</f>
        <v/>
      </c>
      <c r="I418" s="81" t="str">
        <f>IF(D418-BASELINE!D418=0,"",D418-BASELINE!D418)</f>
        <v/>
      </c>
    </row>
    <row r="419" spans="1:9" x14ac:dyDescent="0.25">
      <c r="A419" s="105"/>
      <c r="B419" s="105"/>
      <c r="C419" s="105"/>
      <c r="D419" s="105"/>
      <c r="F419" s="81" t="str">
        <f>IF(A419-BASELINE!A419=0,"",A419-BASELINE!A419)</f>
        <v/>
      </c>
      <c r="G419" s="81" t="str">
        <f>IF(B419-BASELINE!B419=0,"",B419-BASELINE!B419)</f>
        <v/>
      </c>
      <c r="H419" s="81" t="str">
        <f>IF(C419-BASELINE!C419=0,"",C419-BASELINE!C419)</f>
        <v/>
      </c>
      <c r="I419" s="81" t="str">
        <f>IF(D419-BASELINE!D419=0,"",D419-BASELINE!D419)</f>
        <v/>
      </c>
    </row>
    <row r="420" spans="1:9" x14ac:dyDescent="0.25">
      <c r="A420" s="105"/>
      <c r="B420" s="105"/>
      <c r="C420" s="105"/>
      <c r="D420" s="105"/>
      <c r="F420" s="81" t="str">
        <f>IF(A420-BASELINE!A420=0,"",A420-BASELINE!A420)</f>
        <v/>
      </c>
      <c r="G420" s="81" t="str">
        <f>IF(B420-BASELINE!B420=0,"",B420-BASELINE!B420)</f>
        <v/>
      </c>
      <c r="H420" s="81" t="str">
        <f>IF(C420-BASELINE!C420=0,"",C420-BASELINE!C420)</f>
        <v/>
      </c>
      <c r="I420" s="81" t="str">
        <f>IF(D420-BASELINE!D420=0,"",D420-BASELINE!D420)</f>
        <v/>
      </c>
    </row>
    <row r="421" spans="1:9" x14ac:dyDescent="0.25">
      <c r="A421" s="105"/>
      <c r="B421" s="105"/>
      <c r="C421" s="105"/>
      <c r="D421" s="105"/>
      <c r="F421" s="81" t="str">
        <f>IF(A421-BASELINE!A421=0,"",A421-BASELINE!A421)</f>
        <v/>
      </c>
      <c r="G421" s="81" t="str">
        <f>IF(B421-BASELINE!B421=0,"",B421-BASELINE!B421)</f>
        <v/>
      </c>
      <c r="H421" s="81" t="str">
        <f>IF(C421-BASELINE!C421=0,"",C421-BASELINE!C421)</f>
        <v/>
      </c>
      <c r="I421" s="81" t="str">
        <f>IF(D421-BASELINE!D421=0,"",D421-BASELINE!D421)</f>
        <v/>
      </c>
    </row>
    <row r="422" spans="1:9" x14ac:dyDescent="0.25">
      <c r="A422" s="105"/>
      <c r="B422" s="105"/>
      <c r="C422" s="105"/>
      <c r="D422" s="105"/>
      <c r="F422" s="81" t="str">
        <f>IF(A422-BASELINE!A422=0,"",A422-BASELINE!A422)</f>
        <v/>
      </c>
      <c r="G422" s="81" t="str">
        <f>IF(B422-BASELINE!B422=0,"",B422-BASELINE!B422)</f>
        <v/>
      </c>
      <c r="H422" s="81" t="str">
        <f>IF(C422-BASELINE!C422=0,"",C422-BASELINE!C422)</f>
        <v/>
      </c>
      <c r="I422" s="81" t="str">
        <f>IF(D422-BASELINE!D422=0,"",D422-BASELINE!D422)</f>
        <v/>
      </c>
    </row>
    <row r="423" spans="1:9" x14ac:dyDescent="0.25">
      <c r="A423" s="105"/>
      <c r="B423" s="105"/>
      <c r="C423" s="105"/>
      <c r="D423" s="105"/>
      <c r="F423" s="81" t="str">
        <f>IF(A423-BASELINE!A423=0,"",A423-BASELINE!A423)</f>
        <v/>
      </c>
      <c r="G423" s="81" t="str">
        <f>IF(B423-BASELINE!B423=0,"",B423-BASELINE!B423)</f>
        <v/>
      </c>
      <c r="H423" s="81" t="str">
        <f>IF(C423-BASELINE!C423=0,"",C423-BASELINE!C423)</f>
        <v/>
      </c>
      <c r="I423" s="81" t="str">
        <f>IF(D423-BASELINE!D423=0,"",D423-BASELINE!D423)</f>
        <v/>
      </c>
    </row>
    <row r="424" spans="1:9" x14ac:dyDescent="0.25">
      <c r="A424" s="105"/>
      <c r="B424" s="105"/>
      <c r="C424" s="105"/>
      <c r="D424" s="105"/>
      <c r="F424" s="81" t="str">
        <f>IF(A424-BASELINE!A424=0,"",A424-BASELINE!A424)</f>
        <v/>
      </c>
      <c r="G424" s="81" t="str">
        <f>IF(B424-BASELINE!B424=0,"",B424-BASELINE!B424)</f>
        <v/>
      </c>
      <c r="H424" s="81" t="str">
        <f>IF(C424-BASELINE!C424=0,"",C424-BASELINE!C424)</f>
        <v/>
      </c>
      <c r="I424" s="81" t="str">
        <f>IF(D424-BASELINE!D424=0,"",D424-BASELINE!D424)</f>
        <v/>
      </c>
    </row>
    <row r="425" spans="1:9" x14ac:dyDescent="0.25">
      <c r="A425" s="105"/>
      <c r="B425" s="105"/>
      <c r="C425" s="105"/>
      <c r="D425" s="105"/>
      <c r="F425" s="81" t="str">
        <f>IF(A425-BASELINE!A425=0,"",A425-BASELINE!A425)</f>
        <v/>
      </c>
      <c r="G425" s="81" t="str">
        <f>IF(B425-BASELINE!B425=0,"",B425-BASELINE!B425)</f>
        <v/>
      </c>
      <c r="H425" s="81" t="str">
        <f>IF(C425-BASELINE!C425=0,"",C425-BASELINE!C425)</f>
        <v/>
      </c>
      <c r="I425" s="81" t="str">
        <f>IF(D425-BASELINE!D425=0,"",D425-BASELINE!D425)</f>
        <v/>
      </c>
    </row>
    <row r="426" spans="1:9" x14ac:dyDescent="0.25">
      <c r="A426" s="105"/>
      <c r="B426" s="105"/>
      <c r="C426" s="105"/>
      <c r="D426" s="105"/>
      <c r="F426" s="81" t="str">
        <f>IF(A426-BASELINE!A426=0,"",A426-BASELINE!A426)</f>
        <v/>
      </c>
      <c r="G426" s="81" t="str">
        <f>IF(B426-BASELINE!B426=0,"",B426-BASELINE!B426)</f>
        <v/>
      </c>
      <c r="H426" s="81" t="str">
        <f>IF(C426-BASELINE!C426=0,"",C426-BASELINE!C426)</f>
        <v/>
      </c>
      <c r="I426" s="81" t="str">
        <f>IF(D426-BASELINE!D426=0,"",D426-BASELINE!D426)</f>
        <v/>
      </c>
    </row>
    <row r="427" spans="1:9" x14ac:dyDescent="0.25">
      <c r="A427" s="105"/>
      <c r="B427" s="105"/>
      <c r="C427" s="105"/>
      <c r="D427" s="105"/>
      <c r="F427" s="81" t="str">
        <f>IF(A427-BASELINE!A427=0,"",A427-BASELINE!A427)</f>
        <v/>
      </c>
      <c r="G427" s="81" t="str">
        <f>IF(B427-BASELINE!B427=0,"",B427-BASELINE!B427)</f>
        <v/>
      </c>
      <c r="H427" s="81" t="str">
        <f>IF(C427-BASELINE!C427=0,"",C427-BASELINE!C427)</f>
        <v/>
      </c>
      <c r="I427" s="81" t="str">
        <f>IF(D427-BASELINE!D427=0,"",D427-BASELINE!D427)</f>
        <v/>
      </c>
    </row>
    <row r="428" spans="1:9" x14ac:dyDescent="0.25">
      <c r="A428" s="105"/>
      <c r="B428" s="105"/>
      <c r="C428" s="105"/>
      <c r="D428" s="105"/>
      <c r="F428" s="81" t="str">
        <f>IF(A428-BASELINE!A428=0,"",A428-BASELINE!A428)</f>
        <v/>
      </c>
      <c r="G428" s="81" t="str">
        <f>IF(B428-BASELINE!B428=0,"",B428-BASELINE!B428)</f>
        <v/>
      </c>
      <c r="H428" s="81" t="str">
        <f>IF(C428-BASELINE!C428=0,"",C428-BASELINE!C428)</f>
        <v/>
      </c>
      <c r="I428" s="81" t="str">
        <f>IF(D428-BASELINE!D428=0,"",D428-BASELINE!D428)</f>
        <v/>
      </c>
    </row>
    <row r="429" spans="1:9" x14ac:dyDescent="0.25">
      <c r="A429" s="105"/>
      <c r="B429" s="105"/>
      <c r="C429" s="105"/>
      <c r="D429" s="105"/>
      <c r="F429" s="81" t="str">
        <f>IF(A429-BASELINE!A429=0,"",A429-BASELINE!A429)</f>
        <v/>
      </c>
      <c r="G429" s="81" t="str">
        <f>IF(B429-BASELINE!B429=0,"",B429-BASELINE!B429)</f>
        <v/>
      </c>
      <c r="H429" s="81" t="str">
        <f>IF(C429-BASELINE!C429=0,"",C429-BASELINE!C429)</f>
        <v/>
      </c>
      <c r="I429" s="81" t="str">
        <f>IF(D429-BASELINE!D429=0,"",D429-BASELINE!D429)</f>
        <v/>
      </c>
    </row>
    <row r="430" spans="1:9" x14ac:dyDescent="0.25">
      <c r="A430" s="105"/>
      <c r="B430" s="105"/>
      <c r="C430" s="105"/>
      <c r="D430" s="105"/>
      <c r="F430" s="81" t="str">
        <f>IF(A430-BASELINE!A430=0,"",A430-BASELINE!A430)</f>
        <v/>
      </c>
      <c r="G430" s="81" t="str">
        <f>IF(B430-BASELINE!B430=0,"",B430-BASELINE!B430)</f>
        <v/>
      </c>
      <c r="H430" s="81" t="str">
        <f>IF(C430-BASELINE!C430=0,"",C430-BASELINE!C430)</f>
        <v/>
      </c>
      <c r="I430" s="81" t="str">
        <f>IF(D430-BASELINE!D430=0,"",D430-BASELINE!D430)</f>
        <v/>
      </c>
    </row>
    <row r="431" spans="1:9" x14ac:dyDescent="0.25">
      <c r="A431" s="105"/>
      <c r="B431" s="105"/>
      <c r="C431" s="105"/>
      <c r="D431" s="105"/>
      <c r="F431" s="81" t="str">
        <f>IF(A431-BASELINE!A431=0,"",A431-BASELINE!A431)</f>
        <v/>
      </c>
      <c r="G431" s="81" t="str">
        <f>IF(B431-BASELINE!B431=0,"",B431-BASELINE!B431)</f>
        <v/>
      </c>
      <c r="H431" s="81" t="str">
        <f>IF(C431-BASELINE!C431=0,"",C431-BASELINE!C431)</f>
        <v/>
      </c>
      <c r="I431" s="81" t="str">
        <f>IF(D431-BASELINE!D431=0,"",D431-BASELINE!D431)</f>
        <v/>
      </c>
    </row>
    <row r="432" spans="1:9" x14ac:dyDescent="0.25">
      <c r="A432" s="105"/>
      <c r="B432" s="105"/>
      <c r="C432" s="105"/>
      <c r="D432" s="105"/>
      <c r="F432" s="81" t="str">
        <f>IF(A432-BASELINE!A432=0,"",A432-BASELINE!A432)</f>
        <v/>
      </c>
      <c r="G432" s="81" t="str">
        <f>IF(B432-BASELINE!B432=0,"",B432-BASELINE!B432)</f>
        <v/>
      </c>
      <c r="H432" s="81" t="str">
        <f>IF(C432-BASELINE!C432=0,"",C432-BASELINE!C432)</f>
        <v/>
      </c>
      <c r="I432" s="81" t="str">
        <f>IF(D432-BASELINE!D432=0,"",D432-BASELINE!D432)</f>
        <v/>
      </c>
    </row>
    <row r="433" spans="1:9" x14ac:dyDescent="0.25">
      <c r="A433" s="105"/>
      <c r="B433" s="105"/>
      <c r="C433" s="105"/>
      <c r="D433" s="105"/>
      <c r="F433" s="81" t="str">
        <f>IF(A433-BASELINE!A433=0,"",A433-BASELINE!A433)</f>
        <v/>
      </c>
      <c r="G433" s="81" t="str">
        <f>IF(B433-BASELINE!B433=0,"",B433-BASELINE!B433)</f>
        <v/>
      </c>
      <c r="H433" s="81" t="str">
        <f>IF(C433-BASELINE!C433=0,"",C433-BASELINE!C433)</f>
        <v/>
      </c>
      <c r="I433" s="81" t="str">
        <f>IF(D433-BASELINE!D433=0,"",D433-BASELINE!D433)</f>
        <v/>
      </c>
    </row>
    <row r="434" spans="1:9" x14ac:dyDescent="0.25">
      <c r="A434" s="105"/>
      <c r="B434" s="105"/>
      <c r="C434" s="105"/>
      <c r="D434" s="105"/>
      <c r="F434" s="81" t="str">
        <f>IF(A434-BASELINE!A434=0,"",A434-BASELINE!A434)</f>
        <v/>
      </c>
      <c r="G434" s="81" t="str">
        <f>IF(B434-BASELINE!B434=0,"",B434-BASELINE!B434)</f>
        <v/>
      </c>
      <c r="H434" s="81" t="str">
        <f>IF(C434-BASELINE!C434=0,"",C434-BASELINE!C434)</f>
        <v/>
      </c>
      <c r="I434" s="81" t="str">
        <f>IF(D434-BASELINE!D434=0,"",D434-BASELINE!D434)</f>
        <v/>
      </c>
    </row>
    <row r="435" spans="1:9" x14ac:dyDescent="0.25">
      <c r="A435" s="105"/>
      <c r="B435" s="105"/>
      <c r="C435" s="105"/>
      <c r="D435" s="105"/>
      <c r="F435" s="81" t="str">
        <f>IF(A435-BASELINE!A435=0,"",A435-BASELINE!A435)</f>
        <v/>
      </c>
      <c r="G435" s="81" t="str">
        <f>IF(B435-BASELINE!B435=0,"",B435-BASELINE!B435)</f>
        <v/>
      </c>
      <c r="H435" s="81" t="str">
        <f>IF(C435-BASELINE!C435=0,"",C435-BASELINE!C435)</f>
        <v/>
      </c>
      <c r="I435" s="81" t="str">
        <f>IF(D435-BASELINE!D435=0,"",D435-BASELINE!D435)</f>
        <v/>
      </c>
    </row>
    <row r="436" spans="1:9" x14ac:dyDescent="0.25">
      <c r="A436" s="105"/>
      <c r="B436" s="105"/>
      <c r="C436" s="105"/>
      <c r="D436" s="105"/>
      <c r="F436" s="81" t="str">
        <f>IF(A436-BASELINE!A436=0,"",A436-BASELINE!A436)</f>
        <v/>
      </c>
      <c r="G436" s="81" t="str">
        <f>IF(B436-BASELINE!B436=0,"",B436-BASELINE!B436)</f>
        <v/>
      </c>
      <c r="H436" s="81" t="str">
        <f>IF(C436-BASELINE!C436=0,"",C436-BASELINE!C436)</f>
        <v/>
      </c>
      <c r="I436" s="81" t="str">
        <f>IF(D436-BASELINE!D436=0,"",D436-BASELINE!D436)</f>
        <v/>
      </c>
    </row>
    <row r="437" spans="1:9" x14ac:dyDescent="0.25">
      <c r="A437" s="105"/>
      <c r="B437" s="105"/>
      <c r="C437" s="105"/>
      <c r="D437" s="105"/>
      <c r="F437" s="81" t="str">
        <f>IF(A437-BASELINE!A437=0,"",A437-BASELINE!A437)</f>
        <v/>
      </c>
      <c r="G437" s="81" t="str">
        <f>IF(B437-BASELINE!B437=0,"",B437-BASELINE!B437)</f>
        <v/>
      </c>
      <c r="H437" s="81" t="str">
        <f>IF(C437-BASELINE!C437=0,"",C437-BASELINE!C437)</f>
        <v/>
      </c>
      <c r="I437" s="81" t="str">
        <f>IF(D437-BASELINE!D437=0,"",D437-BASELINE!D437)</f>
        <v/>
      </c>
    </row>
    <row r="438" spans="1:9" x14ac:dyDescent="0.25">
      <c r="A438" s="105"/>
      <c r="B438" s="105"/>
      <c r="C438" s="105"/>
      <c r="D438" s="105"/>
      <c r="F438" s="81" t="str">
        <f>IF(A438-BASELINE!A438=0,"",A438-BASELINE!A438)</f>
        <v/>
      </c>
      <c r="G438" s="81" t="str">
        <f>IF(B438-BASELINE!B438=0,"",B438-BASELINE!B438)</f>
        <v/>
      </c>
      <c r="H438" s="81" t="str">
        <f>IF(C438-BASELINE!C438=0,"",C438-BASELINE!C438)</f>
        <v/>
      </c>
      <c r="I438" s="81" t="str">
        <f>IF(D438-BASELINE!D438=0,"",D438-BASELINE!D438)</f>
        <v/>
      </c>
    </row>
    <row r="439" spans="1:9" x14ac:dyDescent="0.25">
      <c r="A439" s="105"/>
      <c r="B439" s="105"/>
      <c r="C439" s="105"/>
      <c r="D439" s="105"/>
      <c r="F439" s="81" t="str">
        <f>IF(A439-BASELINE!A439=0,"",A439-BASELINE!A439)</f>
        <v/>
      </c>
      <c r="G439" s="81" t="str">
        <f>IF(B439-BASELINE!B439=0,"",B439-BASELINE!B439)</f>
        <v/>
      </c>
      <c r="H439" s="81" t="str">
        <f>IF(C439-BASELINE!C439=0,"",C439-BASELINE!C439)</f>
        <v/>
      </c>
      <c r="I439" s="81" t="str">
        <f>IF(D439-BASELINE!D439=0,"",D439-BASELINE!D439)</f>
        <v/>
      </c>
    </row>
    <row r="440" spans="1:9" x14ac:dyDescent="0.25">
      <c r="A440" s="105"/>
      <c r="B440" s="105"/>
      <c r="C440" s="105"/>
      <c r="D440" s="105"/>
      <c r="F440" s="81" t="str">
        <f>IF(A440-BASELINE!A440=0,"",A440-BASELINE!A440)</f>
        <v/>
      </c>
      <c r="G440" s="81" t="str">
        <f>IF(B440-BASELINE!B440=0,"",B440-BASELINE!B440)</f>
        <v/>
      </c>
      <c r="H440" s="81" t="str">
        <f>IF(C440-BASELINE!C440=0,"",C440-BASELINE!C440)</f>
        <v/>
      </c>
      <c r="I440" s="81" t="str">
        <f>IF(D440-BASELINE!D440=0,"",D440-BASELINE!D440)</f>
        <v/>
      </c>
    </row>
    <row r="441" spans="1:9" x14ac:dyDescent="0.25">
      <c r="A441" s="105"/>
      <c r="B441" s="105"/>
      <c r="C441" s="105"/>
      <c r="D441" s="105"/>
      <c r="F441" s="81" t="str">
        <f>IF(A441-BASELINE!A441=0,"",A441-BASELINE!A441)</f>
        <v/>
      </c>
      <c r="G441" s="81" t="str">
        <f>IF(B441-BASELINE!B441=0,"",B441-BASELINE!B441)</f>
        <v/>
      </c>
      <c r="H441" s="81" t="str">
        <f>IF(C441-BASELINE!C441=0,"",C441-BASELINE!C441)</f>
        <v/>
      </c>
      <c r="I441" s="81" t="str">
        <f>IF(D441-BASELINE!D441=0,"",D441-BASELINE!D441)</f>
        <v/>
      </c>
    </row>
    <row r="442" spans="1:9" x14ac:dyDescent="0.25">
      <c r="A442" s="105"/>
      <c r="B442" s="105"/>
      <c r="C442" s="105"/>
      <c r="D442" s="105"/>
      <c r="F442" s="81" t="str">
        <f>IF(A442-BASELINE!A442=0,"",A442-BASELINE!A442)</f>
        <v/>
      </c>
      <c r="G442" s="81" t="str">
        <f>IF(B442-BASELINE!B442=0,"",B442-BASELINE!B442)</f>
        <v/>
      </c>
      <c r="H442" s="81" t="str">
        <f>IF(C442-BASELINE!C442=0,"",C442-BASELINE!C442)</f>
        <v/>
      </c>
      <c r="I442" s="81" t="str">
        <f>IF(D442-BASELINE!D442=0,"",D442-BASELINE!D442)</f>
        <v/>
      </c>
    </row>
    <row r="443" spans="1:9" x14ac:dyDescent="0.25">
      <c r="A443" s="105"/>
      <c r="B443" s="105"/>
      <c r="C443" s="105"/>
      <c r="D443" s="105"/>
      <c r="F443" s="81" t="str">
        <f>IF(A443-BASELINE!A443=0,"",A443-BASELINE!A443)</f>
        <v/>
      </c>
      <c r="G443" s="81" t="str">
        <f>IF(B443-BASELINE!B443=0,"",B443-BASELINE!B443)</f>
        <v/>
      </c>
      <c r="H443" s="81" t="str">
        <f>IF(C443-BASELINE!C443=0,"",C443-BASELINE!C443)</f>
        <v/>
      </c>
      <c r="I443" s="81" t="str">
        <f>IF(D443-BASELINE!D443=0,"",D443-BASELINE!D443)</f>
        <v/>
      </c>
    </row>
    <row r="444" spans="1:9" x14ac:dyDescent="0.25">
      <c r="A444" s="105"/>
      <c r="B444" s="105"/>
      <c r="C444" s="105"/>
      <c r="D444" s="105"/>
      <c r="F444" s="81" t="str">
        <f>IF(A444-BASELINE!A444=0,"",A444-BASELINE!A444)</f>
        <v/>
      </c>
      <c r="G444" s="81" t="str">
        <f>IF(B444-BASELINE!B444=0,"",B444-BASELINE!B444)</f>
        <v/>
      </c>
      <c r="H444" s="81" t="str">
        <f>IF(C444-BASELINE!C444=0,"",C444-BASELINE!C444)</f>
        <v/>
      </c>
      <c r="I444" s="81" t="str">
        <f>IF(D444-BASELINE!D444=0,"",D444-BASELINE!D444)</f>
        <v/>
      </c>
    </row>
    <row r="445" spans="1:9" x14ac:dyDescent="0.25">
      <c r="A445" s="105"/>
      <c r="B445" s="105"/>
      <c r="C445" s="105"/>
      <c r="D445" s="105"/>
      <c r="F445" s="81" t="str">
        <f>IF(A445-BASELINE!A445=0,"",A445-BASELINE!A445)</f>
        <v/>
      </c>
      <c r="G445" s="81" t="str">
        <f>IF(B445-BASELINE!B445=0,"",B445-BASELINE!B445)</f>
        <v/>
      </c>
      <c r="H445" s="81" t="str">
        <f>IF(C445-BASELINE!C445=0,"",C445-BASELINE!C445)</f>
        <v/>
      </c>
      <c r="I445" s="81" t="str">
        <f>IF(D445-BASELINE!D445=0,"",D445-BASELINE!D445)</f>
        <v/>
      </c>
    </row>
    <row r="446" spans="1:9" x14ac:dyDescent="0.25">
      <c r="A446" s="105"/>
      <c r="B446" s="105"/>
      <c r="C446" s="105"/>
      <c r="D446" s="105"/>
      <c r="F446" s="81" t="str">
        <f>IF(A446-BASELINE!A446=0,"",A446-BASELINE!A446)</f>
        <v/>
      </c>
      <c r="G446" s="81" t="str">
        <f>IF(B446-BASELINE!B446=0,"",B446-BASELINE!B446)</f>
        <v/>
      </c>
      <c r="H446" s="81" t="str">
        <f>IF(C446-BASELINE!C446=0,"",C446-BASELINE!C446)</f>
        <v/>
      </c>
      <c r="I446" s="81" t="str">
        <f>IF(D446-BASELINE!D446=0,"",D446-BASELINE!D446)</f>
        <v/>
      </c>
    </row>
    <row r="447" spans="1:9" x14ac:dyDescent="0.25">
      <c r="A447" s="105"/>
      <c r="B447" s="105"/>
      <c r="C447" s="105"/>
      <c r="D447" s="105"/>
      <c r="F447" s="81" t="str">
        <f>IF(A447-BASELINE!A447=0,"",A447-BASELINE!A447)</f>
        <v/>
      </c>
      <c r="G447" s="81" t="str">
        <f>IF(B447-BASELINE!B447=0,"",B447-BASELINE!B447)</f>
        <v/>
      </c>
      <c r="H447" s="81" t="str">
        <f>IF(C447-BASELINE!C447=0,"",C447-BASELINE!C447)</f>
        <v/>
      </c>
      <c r="I447" s="81" t="str">
        <f>IF(D447-BASELINE!D447=0,"",D447-BASELINE!D447)</f>
        <v/>
      </c>
    </row>
    <row r="448" spans="1:9" x14ac:dyDescent="0.25">
      <c r="A448" s="105"/>
      <c r="B448" s="105"/>
      <c r="C448" s="105"/>
      <c r="D448" s="105"/>
      <c r="F448" s="81" t="str">
        <f>IF(A448-BASELINE!A448=0,"",A448-BASELINE!A448)</f>
        <v/>
      </c>
      <c r="G448" s="81" t="str">
        <f>IF(B448-BASELINE!B448=0,"",B448-BASELINE!B448)</f>
        <v/>
      </c>
      <c r="H448" s="81" t="str">
        <f>IF(C448-BASELINE!C448=0,"",C448-BASELINE!C448)</f>
        <v/>
      </c>
      <c r="I448" s="81" t="str">
        <f>IF(D448-BASELINE!D448=0,"",D448-BASELINE!D448)</f>
        <v/>
      </c>
    </row>
    <row r="449" spans="1:9" x14ac:dyDescent="0.25">
      <c r="A449" s="105"/>
      <c r="B449" s="105"/>
      <c r="C449" s="105"/>
      <c r="D449" s="105"/>
      <c r="F449" s="81" t="str">
        <f>IF(A449-BASELINE!A449=0,"",A449-BASELINE!A449)</f>
        <v/>
      </c>
      <c r="G449" s="81" t="str">
        <f>IF(B449-BASELINE!B449=0,"",B449-BASELINE!B449)</f>
        <v/>
      </c>
      <c r="H449" s="81" t="str">
        <f>IF(C449-BASELINE!C449=0,"",C449-BASELINE!C449)</f>
        <v/>
      </c>
      <c r="I449" s="81" t="str">
        <f>IF(D449-BASELINE!D449=0,"",D449-BASELINE!D449)</f>
        <v/>
      </c>
    </row>
    <row r="450" spans="1:9" x14ac:dyDescent="0.25">
      <c r="A450" s="105"/>
      <c r="B450" s="105"/>
      <c r="C450" s="105"/>
      <c r="D450" s="105"/>
      <c r="F450" s="81" t="str">
        <f>IF(A450-BASELINE!A450=0,"",A450-BASELINE!A450)</f>
        <v/>
      </c>
      <c r="G450" s="81" t="str">
        <f>IF(B450-BASELINE!B450=0,"",B450-BASELINE!B450)</f>
        <v/>
      </c>
      <c r="H450" s="81" t="str">
        <f>IF(C450-BASELINE!C450=0,"",C450-BASELINE!C450)</f>
        <v/>
      </c>
      <c r="I450" s="81" t="str">
        <f>IF(D450-BASELINE!D450=0,"",D450-BASELINE!D450)</f>
        <v/>
      </c>
    </row>
    <row r="451" spans="1:9" x14ac:dyDescent="0.25">
      <c r="A451" s="105"/>
      <c r="B451" s="105"/>
      <c r="C451" s="105"/>
      <c r="D451" s="105"/>
      <c r="F451" s="81" t="str">
        <f>IF(A451-BASELINE!A451=0,"",A451-BASELINE!A451)</f>
        <v/>
      </c>
      <c r="G451" s="81" t="str">
        <f>IF(B451-BASELINE!B451=0,"",B451-BASELINE!B451)</f>
        <v/>
      </c>
      <c r="H451" s="81" t="str">
        <f>IF(C451-BASELINE!C451=0,"",C451-BASELINE!C451)</f>
        <v/>
      </c>
      <c r="I451" s="81" t="str">
        <f>IF(D451-BASELINE!D451=0,"",D451-BASELINE!D451)</f>
        <v/>
      </c>
    </row>
    <row r="452" spans="1:9" x14ac:dyDescent="0.25">
      <c r="A452" s="105"/>
      <c r="B452" s="105"/>
      <c r="C452" s="105"/>
      <c r="D452" s="105"/>
      <c r="F452" s="81" t="str">
        <f>IF(A452-BASELINE!A452=0,"",A452-BASELINE!A452)</f>
        <v/>
      </c>
      <c r="G452" s="81" t="str">
        <f>IF(B452-BASELINE!B452=0,"",B452-BASELINE!B452)</f>
        <v/>
      </c>
      <c r="H452" s="81" t="str">
        <f>IF(C452-BASELINE!C452=0,"",C452-BASELINE!C452)</f>
        <v/>
      </c>
      <c r="I452" s="81" t="str">
        <f>IF(D452-BASELINE!D452=0,"",D452-BASELINE!D452)</f>
        <v/>
      </c>
    </row>
    <row r="453" spans="1:9" x14ac:dyDescent="0.25">
      <c r="A453" s="105"/>
      <c r="B453" s="105"/>
      <c r="C453" s="105"/>
      <c r="D453" s="105"/>
      <c r="F453" s="81" t="str">
        <f>IF(A453-BASELINE!A453=0,"",A453-BASELINE!A453)</f>
        <v/>
      </c>
      <c r="G453" s="81" t="str">
        <f>IF(B453-BASELINE!B453=0,"",B453-BASELINE!B453)</f>
        <v/>
      </c>
      <c r="H453" s="81" t="str">
        <f>IF(C453-BASELINE!C453=0,"",C453-BASELINE!C453)</f>
        <v/>
      </c>
      <c r="I453" s="81" t="str">
        <f>IF(D453-BASELINE!D453=0,"",D453-BASELINE!D453)</f>
        <v/>
      </c>
    </row>
    <row r="454" spans="1:9" x14ac:dyDescent="0.25">
      <c r="A454" s="105"/>
      <c r="B454" s="105"/>
      <c r="C454" s="105"/>
      <c r="D454" s="105"/>
      <c r="F454" s="81" t="str">
        <f>IF(A454-BASELINE!A454=0,"",A454-BASELINE!A454)</f>
        <v/>
      </c>
      <c r="G454" s="81" t="str">
        <f>IF(B454-BASELINE!B454=0,"",B454-BASELINE!B454)</f>
        <v/>
      </c>
      <c r="H454" s="81" t="str">
        <f>IF(C454-BASELINE!C454=0,"",C454-BASELINE!C454)</f>
        <v/>
      </c>
      <c r="I454" s="81" t="str">
        <f>IF(D454-BASELINE!D454=0,"",D454-BASELINE!D454)</f>
        <v/>
      </c>
    </row>
    <row r="455" spans="1:9" x14ac:dyDescent="0.25">
      <c r="A455" s="105"/>
      <c r="B455" s="105"/>
      <c r="C455" s="105"/>
      <c r="D455" s="105"/>
      <c r="F455" s="81" t="str">
        <f>IF(A455-BASELINE!A455=0,"",A455-BASELINE!A455)</f>
        <v/>
      </c>
      <c r="G455" s="81" t="str">
        <f>IF(B455-BASELINE!B455=0,"",B455-BASELINE!B455)</f>
        <v/>
      </c>
      <c r="H455" s="81" t="str">
        <f>IF(C455-BASELINE!C455=0,"",C455-BASELINE!C455)</f>
        <v/>
      </c>
      <c r="I455" s="81" t="str">
        <f>IF(D455-BASELINE!D455=0,"",D455-BASELINE!D455)</f>
        <v/>
      </c>
    </row>
    <row r="456" spans="1:9" x14ac:dyDescent="0.25">
      <c r="A456" s="105"/>
      <c r="B456" s="105"/>
      <c r="C456" s="105"/>
      <c r="D456" s="105"/>
      <c r="F456" s="81" t="str">
        <f>IF(A456-BASELINE!A456=0,"",A456-BASELINE!A456)</f>
        <v/>
      </c>
      <c r="G456" s="81" t="str">
        <f>IF(B456-BASELINE!B456=0,"",B456-BASELINE!B456)</f>
        <v/>
      </c>
      <c r="H456" s="81" t="str">
        <f>IF(C456-BASELINE!C456=0,"",C456-BASELINE!C456)</f>
        <v/>
      </c>
      <c r="I456" s="81" t="str">
        <f>IF(D456-BASELINE!D456=0,"",D456-BASELINE!D456)</f>
        <v/>
      </c>
    </row>
    <row r="457" spans="1:9" x14ac:dyDescent="0.25">
      <c r="A457" s="105"/>
      <c r="B457" s="105"/>
      <c r="C457" s="105"/>
      <c r="D457" s="105"/>
      <c r="F457" s="81" t="str">
        <f>IF(A457-BASELINE!A457=0,"",A457-BASELINE!A457)</f>
        <v/>
      </c>
      <c r="G457" s="81" t="str">
        <f>IF(B457-BASELINE!B457=0,"",B457-BASELINE!B457)</f>
        <v/>
      </c>
      <c r="H457" s="81" t="str">
        <f>IF(C457-BASELINE!C457=0,"",C457-BASELINE!C457)</f>
        <v/>
      </c>
      <c r="I457" s="81" t="str">
        <f>IF(D457-BASELINE!D457=0,"",D457-BASELINE!D457)</f>
        <v/>
      </c>
    </row>
    <row r="458" spans="1:9" x14ac:dyDescent="0.25">
      <c r="A458" s="105"/>
      <c r="B458" s="105"/>
      <c r="C458" s="105"/>
      <c r="D458" s="105"/>
      <c r="F458" s="81" t="str">
        <f>IF(A458-BASELINE!A458=0,"",A458-BASELINE!A458)</f>
        <v/>
      </c>
      <c r="G458" s="81" t="str">
        <f>IF(B458-BASELINE!B458=0,"",B458-BASELINE!B458)</f>
        <v/>
      </c>
      <c r="H458" s="81" t="str">
        <f>IF(C458-BASELINE!C458=0,"",C458-BASELINE!C458)</f>
        <v/>
      </c>
      <c r="I458" s="81" t="str">
        <f>IF(D458-BASELINE!D458=0,"",D458-BASELINE!D458)</f>
        <v/>
      </c>
    </row>
    <row r="459" spans="1:9" x14ac:dyDescent="0.25">
      <c r="A459" s="105"/>
      <c r="B459" s="105"/>
      <c r="C459" s="105"/>
      <c r="D459" s="105"/>
      <c r="F459" s="81" t="str">
        <f>IF(A459-BASELINE!A459=0,"",A459-BASELINE!A459)</f>
        <v/>
      </c>
      <c r="G459" s="81" t="str">
        <f>IF(B459-BASELINE!B459=0,"",B459-BASELINE!B459)</f>
        <v/>
      </c>
      <c r="H459" s="81" t="str">
        <f>IF(C459-BASELINE!C459=0,"",C459-BASELINE!C459)</f>
        <v/>
      </c>
      <c r="I459" s="81" t="str">
        <f>IF(D459-BASELINE!D459=0,"",D459-BASELINE!D459)</f>
        <v/>
      </c>
    </row>
    <row r="460" spans="1:9" x14ac:dyDescent="0.25">
      <c r="A460" s="105"/>
      <c r="B460" s="105"/>
      <c r="C460" s="105"/>
      <c r="D460" s="105"/>
      <c r="F460" s="81" t="str">
        <f>IF(A460-BASELINE!A460=0,"",A460-BASELINE!A460)</f>
        <v/>
      </c>
      <c r="G460" s="81" t="str">
        <f>IF(B460-BASELINE!B460=0,"",B460-BASELINE!B460)</f>
        <v/>
      </c>
      <c r="H460" s="81" t="str">
        <f>IF(C460-BASELINE!C460=0,"",C460-BASELINE!C460)</f>
        <v/>
      </c>
      <c r="I460" s="81" t="str">
        <f>IF(D460-BASELINE!D460=0,"",D460-BASELINE!D460)</f>
        <v/>
      </c>
    </row>
    <row r="461" spans="1:9" x14ac:dyDescent="0.25">
      <c r="A461" s="105"/>
      <c r="B461" s="105"/>
      <c r="C461" s="105"/>
      <c r="D461" s="105"/>
      <c r="F461" s="81" t="str">
        <f>IF(A461-BASELINE!A461=0,"",A461-BASELINE!A461)</f>
        <v/>
      </c>
      <c r="G461" s="81" t="str">
        <f>IF(B461-BASELINE!B461=0,"",B461-BASELINE!B461)</f>
        <v/>
      </c>
      <c r="H461" s="81" t="str">
        <f>IF(C461-BASELINE!C461=0,"",C461-BASELINE!C461)</f>
        <v/>
      </c>
      <c r="I461" s="81" t="str">
        <f>IF(D461-BASELINE!D461=0,"",D461-BASELINE!D461)</f>
        <v/>
      </c>
    </row>
    <row r="462" spans="1:9" x14ac:dyDescent="0.25">
      <c r="A462" s="105"/>
      <c r="B462" s="105"/>
      <c r="C462" s="105"/>
      <c r="D462" s="105"/>
      <c r="F462" s="81" t="str">
        <f>IF(A462-BASELINE!A462=0,"",A462-BASELINE!A462)</f>
        <v/>
      </c>
      <c r="G462" s="81" t="str">
        <f>IF(B462-BASELINE!B462=0,"",B462-BASELINE!B462)</f>
        <v/>
      </c>
      <c r="H462" s="81" t="str">
        <f>IF(C462-BASELINE!C462=0,"",C462-BASELINE!C462)</f>
        <v/>
      </c>
      <c r="I462" s="81" t="str">
        <f>IF(D462-BASELINE!D462=0,"",D462-BASELINE!D462)</f>
        <v/>
      </c>
    </row>
    <row r="463" spans="1:9" x14ac:dyDescent="0.25">
      <c r="A463" s="105"/>
      <c r="B463" s="105"/>
      <c r="C463" s="105"/>
      <c r="D463" s="105"/>
      <c r="F463" s="81" t="str">
        <f>IF(A463-BASELINE!A463=0,"",A463-BASELINE!A463)</f>
        <v/>
      </c>
      <c r="G463" s="81" t="str">
        <f>IF(B463-BASELINE!B463=0,"",B463-BASELINE!B463)</f>
        <v/>
      </c>
      <c r="H463" s="81" t="str">
        <f>IF(C463-BASELINE!C463=0,"",C463-BASELINE!C463)</f>
        <v/>
      </c>
      <c r="I463" s="81" t="str">
        <f>IF(D463-BASELINE!D463=0,"",D463-BASELINE!D463)</f>
        <v/>
      </c>
    </row>
    <row r="464" spans="1:9" x14ac:dyDescent="0.25">
      <c r="A464" s="105"/>
      <c r="B464" s="105"/>
      <c r="C464" s="105"/>
      <c r="D464" s="105"/>
      <c r="F464" s="81" t="str">
        <f>IF(A464-BASELINE!A464=0,"",A464-BASELINE!A464)</f>
        <v/>
      </c>
      <c r="G464" s="81" t="str">
        <f>IF(B464-BASELINE!B464=0,"",B464-BASELINE!B464)</f>
        <v/>
      </c>
      <c r="H464" s="81" t="str">
        <f>IF(C464-BASELINE!C464=0,"",C464-BASELINE!C464)</f>
        <v/>
      </c>
      <c r="I464" s="81" t="str">
        <f>IF(D464-BASELINE!D464=0,"",D464-BASELINE!D464)</f>
        <v/>
      </c>
    </row>
    <row r="465" spans="1:9" x14ac:dyDescent="0.25">
      <c r="A465" s="105"/>
      <c r="B465" s="105"/>
      <c r="C465" s="105"/>
      <c r="D465" s="105"/>
      <c r="F465" s="81" t="str">
        <f>IF(A465-BASELINE!A465=0,"",A465-BASELINE!A465)</f>
        <v/>
      </c>
      <c r="G465" s="81" t="str">
        <f>IF(B465-BASELINE!B465=0,"",B465-BASELINE!B465)</f>
        <v/>
      </c>
      <c r="H465" s="81" t="str">
        <f>IF(C465-BASELINE!C465=0,"",C465-BASELINE!C465)</f>
        <v/>
      </c>
      <c r="I465" s="81" t="str">
        <f>IF(D465-BASELINE!D465=0,"",D465-BASELINE!D465)</f>
        <v/>
      </c>
    </row>
    <row r="466" spans="1:9" x14ac:dyDescent="0.25">
      <c r="A466" s="105"/>
      <c r="B466" s="105"/>
      <c r="C466" s="105"/>
      <c r="D466" s="105"/>
      <c r="F466" s="81" t="str">
        <f>IF(A466-BASELINE!A466=0,"",A466-BASELINE!A466)</f>
        <v/>
      </c>
      <c r="G466" s="81" t="str">
        <f>IF(B466-BASELINE!B466=0,"",B466-BASELINE!B466)</f>
        <v/>
      </c>
      <c r="H466" s="81" t="str">
        <f>IF(C466-BASELINE!C466=0,"",C466-BASELINE!C466)</f>
        <v/>
      </c>
      <c r="I466" s="81" t="str">
        <f>IF(D466-BASELINE!D466=0,"",D466-BASELINE!D466)</f>
        <v/>
      </c>
    </row>
    <row r="467" spans="1:9" x14ac:dyDescent="0.25">
      <c r="A467" s="105"/>
      <c r="B467" s="105"/>
      <c r="C467" s="105"/>
      <c r="D467" s="105"/>
      <c r="F467" s="81" t="str">
        <f>IF(A467-BASELINE!A467=0,"",A467-BASELINE!A467)</f>
        <v/>
      </c>
      <c r="G467" s="81" t="str">
        <f>IF(B467-BASELINE!B467=0,"",B467-BASELINE!B467)</f>
        <v/>
      </c>
      <c r="H467" s="81" t="str">
        <f>IF(C467-BASELINE!C467=0,"",C467-BASELINE!C467)</f>
        <v/>
      </c>
      <c r="I467" s="81" t="str">
        <f>IF(D467-BASELINE!D467=0,"",D467-BASELINE!D467)</f>
        <v/>
      </c>
    </row>
    <row r="468" spans="1:9" x14ac:dyDescent="0.25">
      <c r="A468" s="105"/>
      <c r="B468" s="105"/>
      <c r="C468" s="105"/>
      <c r="D468" s="105"/>
      <c r="F468" s="81" t="str">
        <f>IF(A468-BASELINE!A468=0,"",A468-BASELINE!A468)</f>
        <v/>
      </c>
      <c r="G468" s="81" t="str">
        <f>IF(B468-BASELINE!B468=0,"",B468-BASELINE!B468)</f>
        <v/>
      </c>
      <c r="H468" s="81" t="str">
        <f>IF(C468-BASELINE!C468=0,"",C468-BASELINE!C468)</f>
        <v/>
      </c>
      <c r="I468" s="81" t="str">
        <f>IF(D468-BASELINE!D468=0,"",D468-BASELINE!D468)</f>
        <v/>
      </c>
    </row>
    <row r="469" spans="1:9" x14ac:dyDescent="0.25">
      <c r="A469" s="105"/>
      <c r="B469" s="105"/>
      <c r="C469" s="105"/>
      <c r="D469" s="105"/>
      <c r="F469" s="81" t="str">
        <f>IF(A469-BASELINE!A469=0,"",A469-BASELINE!A469)</f>
        <v/>
      </c>
      <c r="G469" s="81" t="str">
        <f>IF(B469-BASELINE!B469=0,"",B469-BASELINE!B469)</f>
        <v/>
      </c>
      <c r="H469" s="81" t="str">
        <f>IF(C469-BASELINE!C469=0,"",C469-BASELINE!C469)</f>
        <v/>
      </c>
      <c r="I469" s="81" t="str">
        <f>IF(D469-BASELINE!D469=0,"",D469-BASELINE!D469)</f>
        <v/>
      </c>
    </row>
    <row r="470" spans="1:9" x14ac:dyDescent="0.25">
      <c r="A470" s="105"/>
      <c r="B470" s="105"/>
      <c r="C470" s="105"/>
      <c r="D470" s="105"/>
      <c r="F470" s="81" t="str">
        <f>IF(A470-BASELINE!A470=0,"",A470-BASELINE!A470)</f>
        <v/>
      </c>
      <c r="G470" s="81" t="str">
        <f>IF(B470-BASELINE!B470=0,"",B470-BASELINE!B470)</f>
        <v/>
      </c>
      <c r="H470" s="81" t="str">
        <f>IF(C470-BASELINE!C470=0,"",C470-BASELINE!C470)</f>
        <v/>
      </c>
      <c r="I470" s="81" t="str">
        <f>IF(D470-BASELINE!D470=0,"",D470-BASELINE!D470)</f>
        <v/>
      </c>
    </row>
    <row r="471" spans="1:9" x14ac:dyDescent="0.25">
      <c r="A471" s="105"/>
      <c r="B471" s="105"/>
      <c r="C471" s="105"/>
      <c r="D471" s="105"/>
      <c r="F471" s="81" t="str">
        <f>IF(A471-BASELINE!A471=0,"",A471-BASELINE!A471)</f>
        <v/>
      </c>
      <c r="G471" s="81" t="str">
        <f>IF(B471-BASELINE!B471=0,"",B471-BASELINE!B471)</f>
        <v/>
      </c>
      <c r="H471" s="81" t="str">
        <f>IF(C471-BASELINE!C471=0,"",C471-BASELINE!C471)</f>
        <v/>
      </c>
      <c r="I471" s="81" t="str">
        <f>IF(D471-BASELINE!D471=0,"",D471-BASELINE!D471)</f>
        <v/>
      </c>
    </row>
    <row r="472" spans="1:9" x14ac:dyDescent="0.25">
      <c r="A472" s="105"/>
      <c r="B472" s="105"/>
      <c r="C472" s="105"/>
      <c r="D472" s="105"/>
      <c r="F472" s="81" t="str">
        <f>IF(A472-BASELINE!A472=0,"",A472-BASELINE!A472)</f>
        <v/>
      </c>
      <c r="G472" s="81" t="str">
        <f>IF(B472-BASELINE!B472=0,"",B472-BASELINE!B472)</f>
        <v/>
      </c>
      <c r="H472" s="81" t="str">
        <f>IF(C472-BASELINE!C472=0,"",C472-BASELINE!C472)</f>
        <v/>
      </c>
      <c r="I472" s="81" t="str">
        <f>IF(D472-BASELINE!D472=0,"",D472-BASELINE!D472)</f>
        <v/>
      </c>
    </row>
    <row r="473" spans="1:9" x14ac:dyDescent="0.25">
      <c r="A473" s="105"/>
      <c r="B473" s="105"/>
      <c r="C473" s="105"/>
      <c r="D473" s="105"/>
      <c r="F473" s="81" t="str">
        <f>IF(A473-BASELINE!A473=0,"",A473-BASELINE!A473)</f>
        <v/>
      </c>
      <c r="G473" s="81" t="str">
        <f>IF(B473-BASELINE!B473=0,"",B473-BASELINE!B473)</f>
        <v/>
      </c>
      <c r="H473" s="81" t="str">
        <f>IF(C473-BASELINE!C473=0,"",C473-BASELINE!C473)</f>
        <v/>
      </c>
      <c r="I473" s="81" t="str">
        <f>IF(D473-BASELINE!D473=0,"",D473-BASELINE!D473)</f>
        <v/>
      </c>
    </row>
    <row r="474" spans="1:9" x14ac:dyDescent="0.25">
      <c r="A474" s="105"/>
      <c r="B474" s="105"/>
      <c r="C474" s="105"/>
      <c r="D474" s="105"/>
      <c r="F474" s="81" t="str">
        <f>IF(A474-BASELINE!A474=0,"",A474-BASELINE!A474)</f>
        <v/>
      </c>
      <c r="G474" s="81" t="str">
        <f>IF(B474-BASELINE!B474=0,"",B474-BASELINE!B474)</f>
        <v/>
      </c>
      <c r="H474" s="81" t="str">
        <f>IF(C474-BASELINE!C474=0,"",C474-BASELINE!C474)</f>
        <v/>
      </c>
      <c r="I474" s="81" t="str">
        <f>IF(D474-BASELINE!D474=0,"",D474-BASELINE!D474)</f>
        <v/>
      </c>
    </row>
    <row r="475" spans="1:9" x14ac:dyDescent="0.25">
      <c r="A475" s="105"/>
      <c r="B475" s="105"/>
      <c r="C475" s="105"/>
      <c r="D475" s="105"/>
      <c r="F475" s="81" t="str">
        <f>IF(A475-BASELINE!A475=0,"",A475-BASELINE!A475)</f>
        <v/>
      </c>
      <c r="G475" s="81" t="str">
        <f>IF(B475-BASELINE!B475=0,"",B475-BASELINE!B475)</f>
        <v/>
      </c>
      <c r="H475" s="81" t="str">
        <f>IF(C475-BASELINE!C475=0,"",C475-BASELINE!C475)</f>
        <v/>
      </c>
      <c r="I475" s="81" t="str">
        <f>IF(D475-BASELINE!D475=0,"",D475-BASELINE!D475)</f>
        <v/>
      </c>
    </row>
    <row r="476" spans="1:9" x14ac:dyDescent="0.25">
      <c r="A476" s="105"/>
      <c r="B476" s="105"/>
      <c r="C476" s="105"/>
      <c r="D476" s="105"/>
      <c r="F476" s="81" t="str">
        <f>IF(A476-BASELINE!A476=0,"",A476-BASELINE!A476)</f>
        <v/>
      </c>
      <c r="G476" s="81" t="str">
        <f>IF(B476-BASELINE!B476=0,"",B476-BASELINE!B476)</f>
        <v/>
      </c>
      <c r="H476" s="81" t="str">
        <f>IF(C476-BASELINE!C476=0,"",C476-BASELINE!C476)</f>
        <v/>
      </c>
      <c r="I476" s="81" t="str">
        <f>IF(D476-BASELINE!D476=0,"",D476-BASELINE!D476)</f>
        <v/>
      </c>
    </row>
    <row r="477" spans="1:9" x14ac:dyDescent="0.25">
      <c r="A477" s="105"/>
      <c r="B477" s="105"/>
      <c r="C477" s="105"/>
      <c r="D477" s="105"/>
      <c r="F477" s="81" t="str">
        <f>IF(A477-BASELINE!A477=0,"",A477-BASELINE!A477)</f>
        <v/>
      </c>
      <c r="G477" s="81" t="str">
        <f>IF(B477-BASELINE!B477=0,"",B477-BASELINE!B477)</f>
        <v/>
      </c>
      <c r="H477" s="81" t="str">
        <f>IF(C477-BASELINE!C477=0,"",C477-BASELINE!C477)</f>
        <v/>
      </c>
      <c r="I477" s="81" t="str">
        <f>IF(D477-BASELINE!D477=0,"",D477-BASELINE!D477)</f>
        <v/>
      </c>
    </row>
    <row r="478" spans="1:9" x14ac:dyDescent="0.25">
      <c r="A478" s="105"/>
      <c r="B478" s="105"/>
      <c r="C478" s="105"/>
      <c r="D478" s="105"/>
      <c r="F478" s="81" t="str">
        <f>IF(A478-BASELINE!A478=0,"",A478-BASELINE!A478)</f>
        <v/>
      </c>
      <c r="G478" s="81" t="str">
        <f>IF(B478-BASELINE!B478=0,"",B478-BASELINE!B478)</f>
        <v/>
      </c>
      <c r="H478" s="81" t="str">
        <f>IF(C478-BASELINE!C478=0,"",C478-BASELINE!C478)</f>
        <v/>
      </c>
      <c r="I478" s="81" t="str">
        <f>IF(D478-BASELINE!D478=0,"",D478-BASELINE!D478)</f>
        <v/>
      </c>
    </row>
    <row r="479" spans="1:9" x14ac:dyDescent="0.25">
      <c r="A479" s="105"/>
      <c r="B479" s="105"/>
      <c r="C479" s="105"/>
      <c r="D479" s="105"/>
      <c r="F479" s="81" t="str">
        <f>IF(A479-BASELINE!A479=0,"",A479-BASELINE!A479)</f>
        <v/>
      </c>
      <c r="G479" s="81" t="str">
        <f>IF(B479-BASELINE!B479=0,"",B479-BASELINE!B479)</f>
        <v/>
      </c>
      <c r="H479" s="81" t="str">
        <f>IF(C479-BASELINE!C479=0,"",C479-BASELINE!C479)</f>
        <v/>
      </c>
      <c r="I479" s="81" t="str">
        <f>IF(D479-BASELINE!D479=0,"",D479-BASELINE!D479)</f>
        <v/>
      </c>
    </row>
    <row r="480" spans="1:9" x14ac:dyDescent="0.25">
      <c r="A480" s="105"/>
      <c r="B480" s="105"/>
      <c r="C480" s="105"/>
      <c r="D480" s="105"/>
      <c r="F480" s="81" t="str">
        <f>IF(A480-BASELINE!A480=0,"",A480-BASELINE!A480)</f>
        <v/>
      </c>
      <c r="G480" s="81" t="str">
        <f>IF(B480-BASELINE!B480=0,"",B480-BASELINE!B480)</f>
        <v/>
      </c>
      <c r="H480" s="81" t="str">
        <f>IF(C480-BASELINE!C480=0,"",C480-BASELINE!C480)</f>
        <v/>
      </c>
      <c r="I480" s="81" t="str">
        <f>IF(D480-BASELINE!D480=0,"",D480-BASELINE!D480)</f>
        <v/>
      </c>
    </row>
    <row r="481" spans="1:9" x14ac:dyDescent="0.25">
      <c r="A481" s="105"/>
      <c r="B481" s="105"/>
      <c r="C481" s="105"/>
      <c r="D481" s="105"/>
      <c r="F481" s="81" t="str">
        <f>IF(A481-BASELINE!A481=0,"",A481-BASELINE!A481)</f>
        <v/>
      </c>
      <c r="G481" s="81" t="str">
        <f>IF(B481-BASELINE!B481=0,"",B481-BASELINE!B481)</f>
        <v/>
      </c>
      <c r="H481" s="81" t="str">
        <f>IF(C481-BASELINE!C481=0,"",C481-BASELINE!C481)</f>
        <v/>
      </c>
      <c r="I481" s="81" t="str">
        <f>IF(D481-BASELINE!D481=0,"",D481-BASELINE!D481)</f>
        <v/>
      </c>
    </row>
    <row r="482" spans="1:9" x14ac:dyDescent="0.25">
      <c r="A482" s="105"/>
      <c r="B482" s="105"/>
      <c r="C482" s="105"/>
      <c r="D482" s="105"/>
      <c r="F482" s="81" t="str">
        <f>IF(A482-BASELINE!A482=0,"",A482-BASELINE!A482)</f>
        <v/>
      </c>
      <c r="G482" s="81" t="str">
        <f>IF(B482-BASELINE!B482=0,"",B482-BASELINE!B482)</f>
        <v/>
      </c>
      <c r="H482" s="81" t="str">
        <f>IF(C482-BASELINE!C482=0,"",C482-BASELINE!C482)</f>
        <v/>
      </c>
      <c r="I482" s="81" t="str">
        <f>IF(D482-BASELINE!D482=0,"",D482-BASELINE!D482)</f>
        <v/>
      </c>
    </row>
    <row r="483" spans="1:9" x14ac:dyDescent="0.25">
      <c r="A483" s="105"/>
      <c r="B483" s="105"/>
      <c r="C483" s="105"/>
      <c r="D483" s="105"/>
      <c r="F483" s="81" t="str">
        <f>IF(A483-BASELINE!A483=0,"",A483-BASELINE!A483)</f>
        <v/>
      </c>
      <c r="G483" s="81" t="str">
        <f>IF(B483-BASELINE!B483=0,"",B483-BASELINE!B483)</f>
        <v/>
      </c>
      <c r="H483" s="81" t="str">
        <f>IF(C483-BASELINE!C483=0,"",C483-BASELINE!C483)</f>
        <v/>
      </c>
      <c r="I483" s="81" t="str">
        <f>IF(D483-BASELINE!D483=0,"",D483-BASELINE!D483)</f>
        <v/>
      </c>
    </row>
    <row r="484" spans="1:9" x14ac:dyDescent="0.25">
      <c r="A484" s="105"/>
      <c r="B484" s="105"/>
      <c r="C484" s="105"/>
      <c r="D484" s="105"/>
      <c r="F484" s="81" t="str">
        <f>IF(A484-BASELINE!A484=0,"",A484-BASELINE!A484)</f>
        <v/>
      </c>
      <c r="G484" s="81" t="str">
        <f>IF(B484-BASELINE!B484=0,"",B484-BASELINE!B484)</f>
        <v/>
      </c>
      <c r="H484" s="81" t="str">
        <f>IF(C484-BASELINE!C484=0,"",C484-BASELINE!C484)</f>
        <v/>
      </c>
      <c r="I484" s="81" t="str">
        <f>IF(D484-BASELINE!D484=0,"",D484-BASELINE!D484)</f>
        <v/>
      </c>
    </row>
    <row r="485" spans="1:9" x14ac:dyDescent="0.25">
      <c r="A485" s="105"/>
      <c r="B485" s="105"/>
      <c r="C485" s="105"/>
      <c r="D485" s="105"/>
      <c r="F485" s="81" t="str">
        <f>IF(A485-BASELINE!A485=0,"",A485-BASELINE!A485)</f>
        <v/>
      </c>
      <c r="G485" s="81" t="str">
        <f>IF(B485-BASELINE!B485=0,"",B485-BASELINE!B485)</f>
        <v/>
      </c>
      <c r="H485" s="81" t="str">
        <f>IF(C485-BASELINE!C485=0,"",C485-BASELINE!C485)</f>
        <v/>
      </c>
      <c r="I485" s="81" t="str">
        <f>IF(D485-BASELINE!D485=0,"",D485-BASELINE!D485)</f>
        <v/>
      </c>
    </row>
    <row r="486" spans="1:9" x14ac:dyDescent="0.25">
      <c r="A486" s="105"/>
      <c r="B486" s="105"/>
      <c r="C486" s="105"/>
      <c r="D486" s="105"/>
      <c r="F486" s="81" t="str">
        <f>IF(A486-BASELINE!A486=0,"",A486-BASELINE!A486)</f>
        <v/>
      </c>
      <c r="G486" s="81" t="str">
        <f>IF(B486-BASELINE!B486=0,"",B486-BASELINE!B486)</f>
        <v/>
      </c>
      <c r="H486" s="81" t="str">
        <f>IF(C486-BASELINE!C486=0,"",C486-BASELINE!C486)</f>
        <v/>
      </c>
      <c r="I486" s="81" t="str">
        <f>IF(D486-BASELINE!D486=0,"",D486-BASELINE!D486)</f>
        <v/>
      </c>
    </row>
    <row r="487" spans="1:9" x14ac:dyDescent="0.25">
      <c r="A487" s="105"/>
      <c r="B487" s="105"/>
      <c r="C487" s="105"/>
      <c r="D487" s="105"/>
      <c r="F487" s="81" t="str">
        <f>IF(A487-BASELINE!A487=0,"",A487-BASELINE!A487)</f>
        <v/>
      </c>
      <c r="G487" s="81" t="str">
        <f>IF(B487-BASELINE!B487=0,"",B487-BASELINE!B487)</f>
        <v/>
      </c>
      <c r="H487" s="81" t="str">
        <f>IF(C487-BASELINE!C487=0,"",C487-BASELINE!C487)</f>
        <v/>
      </c>
      <c r="I487" s="81" t="str">
        <f>IF(D487-BASELINE!D487=0,"",D487-BASELINE!D487)</f>
        <v/>
      </c>
    </row>
    <row r="488" spans="1:9" x14ac:dyDescent="0.25">
      <c r="A488" s="105"/>
      <c r="B488" s="105"/>
      <c r="C488" s="105"/>
      <c r="D488" s="105"/>
      <c r="F488" s="81" t="str">
        <f>IF(A488-BASELINE!A488=0,"",A488-BASELINE!A488)</f>
        <v/>
      </c>
      <c r="G488" s="81" t="str">
        <f>IF(B488-BASELINE!B488=0,"",B488-BASELINE!B488)</f>
        <v/>
      </c>
      <c r="H488" s="81" t="str">
        <f>IF(C488-BASELINE!C488=0,"",C488-BASELINE!C488)</f>
        <v/>
      </c>
      <c r="I488" s="81" t="str">
        <f>IF(D488-BASELINE!D488=0,"",D488-BASELINE!D488)</f>
        <v/>
      </c>
    </row>
    <row r="489" spans="1:9" x14ac:dyDescent="0.25">
      <c r="A489" s="105"/>
      <c r="B489" s="105"/>
      <c r="C489" s="105"/>
      <c r="D489" s="105"/>
      <c r="F489" s="81" t="str">
        <f>IF(A489-BASELINE!A489=0,"",A489-BASELINE!A489)</f>
        <v/>
      </c>
      <c r="G489" s="81" t="str">
        <f>IF(B489-BASELINE!B489=0,"",B489-BASELINE!B489)</f>
        <v/>
      </c>
      <c r="H489" s="81" t="str">
        <f>IF(C489-BASELINE!C489=0,"",C489-BASELINE!C489)</f>
        <v/>
      </c>
      <c r="I489" s="81" t="str">
        <f>IF(D489-BASELINE!D489=0,"",D489-BASELINE!D489)</f>
        <v/>
      </c>
    </row>
    <row r="490" spans="1:9" x14ac:dyDescent="0.25">
      <c r="A490" s="105"/>
      <c r="B490" s="105"/>
      <c r="C490" s="105"/>
      <c r="D490" s="105"/>
      <c r="F490" s="81" t="str">
        <f>IF(A490-BASELINE!A490=0,"",A490-BASELINE!A490)</f>
        <v/>
      </c>
      <c r="G490" s="81" t="str">
        <f>IF(B490-BASELINE!B490=0,"",B490-BASELINE!B490)</f>
        <v/>
      </c>
      <c r="H490" s="81" t="str">
        <f>IF(C490-BASELINE!C490=0,"",C490-BASELINE!C490)</f>
        <v/>
      </c>
      <c r="I490" s="81" t="str">
        <f>IF(D490-BASELINE!D490=0,"",D490-BASELINE!D490)</f>
        <v/>
      </c>
    </row>
    <row r="491" spans="1:9" x14ac:dyDescent="0.25">
      <c r="A491" s="105"/>
      <c r="B491" s="105"/>
      <c r="C491" s="105"/>
      <c r="D491" s="105"/>
      <c r="F491" s="81" t="str">
        <f>IF(A491-BASELINE!A491=0,"",A491-BASELINE!A491)</f>
        <v/>
      </c>
      <c r="G491" s="81" t="str">
        <f>IF(B491-BASELINE!B491=0,"",B491-BASELINE!B491)</f>
        <v/>
      </c>
      <c r="H491" s="81" t="str">
        <f>IF(C491-BASELINE!C491=0,"",C491-BASELINE!C491)</f>
        <v/>
      </c>
      <c r="I491" s="81" t="str">
        <f>IF(D491-BASELINE!D491=0,"",D491-BASELINE!D491)</f>
        <v/>
      </c>
    </row>
    <row r="492" spans="1:9" x14ac:dyDescent="0.25">
      <c r="A492" s="105"/>
      <c r="B492" s="105"/>
      <c r="C492" s="105"/>
      <c r="D492" s="105"/>
      <c r="F492" s="81" t="str">
        <f>IF(A492-BASELINE!A492=0,"",A492-BASELINE!A492)</f>
        <v/>
      </c>
      <c r="G492" s="81" t="str">
        <f>IF(B492-BASELINE!B492=0,"",B492-BASELINE!B492)</f>
        <v/>
      </c>
      <c r="H492" s="81" t="str">
        <f>IF(C492-BASELINE!C492=0,"",C492-BASELINE!C492)</f>
        <v/>
      </c>
      <c r="I492" s="81" t="str">
        <f>IF(D492-BASELINE!D492=0,"",D492-BASELINE!D492)</f>
        <v/>
      </c>
    </row>
    <row r="493" spans="1:9" x14ac:dyDescent="0.25">
      <c r="A493" s="105"/>
      <c r="B493" s="105"/>
      <c r="C493" s="105"/>
      <c r="D493" s="105"/>
      <c r="F493" s="81" t="str">
        <f>IF(A493-BASELINE!A493=0,"",A493-BASELINE!A493)</f>
        <v/>
      </c>
      <c r="G493" s="81" t="str">
        <f>IF(B493-BASELINE!B493=0,"",B493-BASELINE!B493)</f>
        <v/>
      </c>
      <c r="H493" s="81" t="str">
        <f>IF(C493-BASELINE!C493=0,"",C493-BASELINE!C493)</f>
        <v/>
      </c>
      <c r="I493" s="81" t="str">
        <f>IF(D493-BASELINE!D493=0,"",D493-BASELINE!D493)</f>
        <v/>
      </c>
    </row>
    <row r="494" spans="1:9" x14ac:dyDescent="0.25">
      <c r="A494" s="105"/>
      <c r="B494" s="105"/>
      <c r="C494" s="105"/>
      <c r="D494" s="105"/>
      <c r="F494" s="81" t="str">
        <f>IF(A494-BASELINE!A494=0,"",A494-BASELINE!A494)</f>
        <v/>
      </c>
      <c r="G494" s="81" t="str">
        <f>IF(B494-BASELINE!B494=0,"",B494-BASELINE!B494)</f>
        <v/>
      </c>
      <c r="H494" s="81" t="str">
        <f>IF(C494-BASELINE!C494=0,"",C494-BASELINE!C494)</f>
        <v/>
      </c>
      <c r="I494" s="81" t="str">
        <f>IF(D494-BASELINE!D494=0,"",D494-BASELINE!D494)</f>
        <v/>
      </c>
    </row>
    <row r="495" spans="1:9" x14ac:dyDescent="0.25">
      <c r="A495" s="105"/>
      <c r="B495" s="105"/>
      <c r="C495" s="105"/>
      <c r="D495" s="105"/>
      <c r="F495" s="81" t="str">
        <f>IF(A495-BASELINE!A495=0,"",A495-BASELINE!A495)</f>
        <v/>
      </c>
      <c r="G495" s="81" t="str">
        <f>IF(B495-BASELINE!B495=0,"",B495-BASELINE!B495)</f>
        <v/>
      </c>
      <c r="H495" s="81" t="str">
        <f>IF(C495-BASELINE!C495=0,"",C495-BASELINE!C495)</f>
        <v/>
      </c>
      <c r="I495" s="81" t="str">
        <f>IF(D495-BASELINE!D495=0,"",D495-BASELINE!D495)</f>
        <v/>
      </c>
    </row>
    <row r="496" spans="1:9" x14ac:dyDescent="0.25">
      <c r="A496" s="105"/>
      <c r="B496" s="105"/>
      <c r="C496" s="105"/>
      <c r="D496" s="105"/>
      <c r="F496" s="81" t="str">
        <f>IF(A496-BASELINE!A496=0,"",A496-BASELINE!A496)</f>
        <v/>
      </c>
      <c r="G496" s="81" t="str">
        <f>IF(B496-BASELINE!B496=0,"",B496-BASELINE!B496)</f>
        <v/>
      </c>
      <c r="H496" s="81" t="str">
        <f>IF(C496-BASELINE!C496=0,"",C496-BASELINE!C496)</f>
        <v/>
      </c>
      <c r="I496" s="81" t="str">
        <f>IF(D496-BASELINE!D496=0,"",D496-BASELINE!D496)</f>
        <v/>
      </c>
    </row>
    <row r="497" spans="1:9" x14ac:dyDescent="0.25">
      <c r="A497" s="105"/>
      <c r="B497" s="105"/>
      <c r="C497" s="105"/>
      <c r="D497" s="105"/>
      <c r="F497" s="81" t="str">
        <f>IF(A497-BASELINE!A497=0,"",A497-BASELINE!A497)</f>
        <v/>
      </c>
      <c r="G497" s="81" t="str">
        <f>IF(B497-BASELINE!B497=0,"",B497-BASELINE!B497)</f>
        <v/>
      </c>
      <c r="H497" s="81" t="str">
        <f>IF(C497-BASELINE!C497=0,"",C497-BASELINE!C497)</f>
        <v/>
      </c>
      <c r="I497" s="81" t="str">
        <f>IF(D497-BASELINE!D497=0,"",D497-BASELINE!D497)</f>
        <v/>
      </c>
    </row>
    <row r="498" spans="1:9" x14ac:dyDescent="0.25">
      <c r="A498" s="105"/>
      <c r="B498" s="105"/>
      <c r="C498" s="105"/>
      <c r="D498" s="105"/>
      <c r="F498" s="81" t="str">
        <f>IF(A498-BASELINE!A498=0,"",A498-BASELINE!A498)</f>
        <v/>
      </c>
      <c r="G498" s="81" t="str">
        <f>IF(B498-BASELINE!B498=0,"",B498-BASELINE!B498)</f>
        <v/>
      </c>
      <c r="H498" s="81" t="str">
        <f>IF(C498-BASELINE!C498=0,"",C498-BASELINE!C498)</f>
        <v/>
      </c>
      <c r="I498" s="81" t="str">
        <f>IF(D498-BASELINE!D498=0,"",D498-BASELINE!D498)</f>
        <v/>
      </c>
    </row>
    <row r="499" spans="1:9" x14ac:dyDescent="0.25">
      <c r="A499" s="105"/>
      <c r="B499" s="105"/>
      <c r="C499" s="105"/>
      <c r="D499" s="105"/>
      <c r="F499" s="81" t="str">
        <f>IF(A499-BASELINE!A499=0,"",A499-BASELINE!A499)</f>
        <v/>
      </c>
      <c r="G499" s="81" t="str">
        <f>IF(B499-BASELINE!B499=0,"",B499-BASELINE!B499)</f>
        <v/>
      </c>
      <c r="H499" s="81" t="str">
        <f>IF(C499-BASELINE!C499=0,"",C499-BASELINE!C499)</f>
        <v/>
      </c>
      <c r="I499" s="81" t="str">
        <f>IF(D499-BASELINE!D499=0,"",D499-BASELINE!D499)</f>
        <v/>
      </c>
    </row>
    <row r="500" spans="1:9" x14ac:dyDescent="0.25">
      <c r="A500" s="105"/>
      <c r="B500" s="105"/>
      <c r="C500" s="105"/>
      <c r="D500" s="105"/>
      <c r="F500" s="81" t="str">
        <f>IF(A500-BASELINE!A500=0,"",A500-BASELINE!A500)</f>
        <v/>
      </c>
      <c r="G500" s="81" t="str">
        <f>IF(B500-BASELINE!B500=0,"",B500-BASELINE!B500)</f>
        <v/>
      </c>
      <c r="H500" s="81" t="str">
        <f>IF(C500-BASELINE!C500=0,"",C500-BASELINE!C500)</f>
        <v/>
      </c>
      <c r="I500" s="81" t="str">
        <f>IF(D500-BASELINE!D500=0,"",D500-BASELINE!D500)</f>
        <v/>
      </c>
    </row>
    <row r="501" spans="1:9" x14ac:dyDescent="0.25">
      <c r="A501" s="105"/>
      <c r="B501" s="105"/>
      <c r="C501" s="105"/>
      <c r="D501" s="105"/>
      <c r="F501" s="81" t="str">
        <f>IF(A501-BASELINE!A501=0,"",A501-BASELINE!A501)</f>
        <v/>
      </c>
      <c r="G501" s="81" t="str">
        <f>IF(B501-BASELINE!B501=0,"",B501-BASELINE!B501)</f>
        <v/>
      </c>
      <c r="H501" s="81" t="str">
        <f>IF(C501-BASELINE!C501=0,"",C501-BASELINE!C501)</f>
        <v/>
      </c>
      <c r="I501" s="81" t="str">
        <f>IF(D501-BASELINE!D501=0,"",D501-BASELINE!D501)</f>
        <v/>
      </c>
    </row>
    <row r="502" spans="1:9" x14ac:dyDescent="0.25">
      <c r="A502" s="105"/>
      <c r="B502" s="105"/>
      <c r="C502" s="105"/>
      <c r="D502" s="105"/>
      <c r="F502" s="81" t="e">
        <f>IF(A502-BASELINE!#REF!=0,"",A502-BASELINE!#REF!)</f>
        <v>#REF!</v>
      </c>
      <c r="G502" s="81" t="e">
        <f>IF(B502-BASELINE!#REF!=0,"",B502-BASELINE!#REF!)</f>
        <v>#REF!</v>
      </c>
      <c r="H502" s="81" t="e">
        <f>IF(C502-BASELINE!#REF!=0,"",C502-BASELINE!#REF!)</f>
        <v>#REF!</v>
      </c>
      <c r="I502" s="81" t="e">
        <f>IF(D502-BASELINE!#REF!=0,"",D502-BASELINE!#REF!)</f>
        <v>#REF!</v>
      </c>
    </row>
    <row r="503" spans="1:9" x14ac:dyDescent="0.25">
      <c r="A503" s="105"/>
      <c r="B503" s="105"/>
      <c r="C503" s="105"/>
      <c r="D503" s="105"/>
      <c r="F503" s="81" t="e">
        <f>IF(A503-BASELINE!#REF!=0,"",A503-BASELINE!#REF!)</f>
        <v>#REF!</v>
      </c>
      <c r="G503" s="81" t="e">
        <f>IF(B503-BASELINE!#REF!=0,"",B503-BASELINE!#REF!)</f>
        <v>#REF!</v>
      </c>
      <c r="H503" s="81" t="e">
        <f>IF(C503-BASELINE!#REF!=0,"",C503-BASELINE!#REF!)</f>
        <v>#REF!</v>
      </c>
      <c r="I503" s="81" t="e">
        <f>IF(D503-BASELINE!#REF!=0,"",D503-BASELINE!#REF!)</f>
        <v>#REF!</v>
      </c>
    </row>
    <row r="504" spans="1:9" x14ac:dyDescent="0.25">
      <c r="A504" s="105"/>
      <c r="B504" s="105"/>
      <c r="C504" s="105"/>
      <c r="D504" s="105"/>
      <c r="F504" s="81" t="e">
        <f>IF(A504-BASELINE!#REF!=0,"",A504-BASELINE!#REF!)</f>
        <v>#REF!</v>
      </c>
      <c r="G504" s="81" t="e">
        <f>IF(B504-BASELINE!#REF!=0,"",B504-BASELINE!#REF!)</f>
        <v>#REF!</v>
      </c>
      <c r="H504" s="81" t="e">
        <f>IF(C504-BASELINE!#REF!=0,"",C504-BASELINE!#REF!)</f>
        <v>#REF!</v>
      </c>
      <c r="I504" s="81" t="e">
        <f>IF(D504-BASELINE!#REF!=0,"",D504-BASELINE!#REF!)</f>
        <v>#REF!</v>
      </c>
    </row>
    <row r="505" spans="1:9" x14ac:dyDescent="0.25">
      <c r="A505" s="105"/>
      <c r="B505" s="105"/>
      <c r="C505" s="105"/>
      <c r="D505" s="105"/>
      <c r="F505" s="81" t="e">
        <f>IF(A505-BASELINE!#REF!=0,"",A505-BASELINE!#REF!)</f>
        <v>#REF!</v>
      </c>
      <c r="G505" s="81" t="e">
        <f>IF(B505-BASELINE!#REF!=0,"",B505-BASELINE!#REF!)</f>
        <v>#REF!</v>
      </c>
      <c r="H505" s="81" t="e">
        <f>IF(C505-BASELINE!#REF!=0,"",C505-BASELINE!#REF!)</f>
        <v>#REF!</v>
      </c>
      <c r="I505" s="81" t="e">
        <f>IF(D505-BASELINE!#REF!=0,"",D505-BASELINE!#REF!)</f>
        <v>#REF!</v>
      </c>
    </row>
    <row r="506" spans="1:9" x14ac:dyDescent="0.25">
      <c r="A506" s="105"/>
      <c r="B506" s="105"/>
      <c r="C506" s="105"/>
      <c r="D506" s="105"/>
      <c r="F506" s="81" t="e">
        <f>IF(A506-BASELINE!#REF!=0,"",A506-BASELINE!#REF!)</f>
        <v>#REF!</v>
      </c>
      <c r="G506" s="81" t="e">
        <f>IF(B506-BASELINE!#REF!=0,"",B506-BASELINE!#REF!)</f>
        <v>#REF!</v>
      </c>
      <c r="H506" s="81" t="e">
        <f>IF(C506-BASELINE!#REF!=0,"",C506-BASELINE!#REF!)</f>
        <v>#REF!</v>
      </c>
      <c r="I506" s="81" t="e">
        <f>IF(D506-BASELINE!#REF!=0,"",D506-BASELINE!#REF!)</f>
        <v>#REF!</v>
      </c>
    </row>
    <row r="507" spans="1:9" x14ac:dyDescent="0.25">
      <c r="A507" s="105"/>
      <c r="B507" s="105"/>
      <c r="C507" s="105"/>
      <c r="D507" s="105"/>
      <c r="F507" s="81" t="e">
        <f>IF(A507-BASELINE!#REF!=0,"",A507-BASELINE!#REF!)</f>
        <v>#REF!</v>
      </c>
      <c r="G507" s="81" t="e">
        <f>IF(B507-BASELINE!#REF!=0,"",B507-BASELINE!#REF!)</f>
        <v>#REF!</v>
      </c>
      <c r="H507" s="81" t="e">
        <f>IF(C507-BASELINE!#REF!=0,"",C507-BASELINE!#REF!)</f>
        <v>#REF!</v>
      </c>
      <c r="I507" s="81" t="e">
        <f>IF(D507-BASELINE!#REF!=0,"",D507-BASELINE!#REF!)</f>
        <v>#REF!</v>
      </c>
    </row>
    <row r="508" spans="1:9" x14ac:dyDescent="0.25">
      <c r="A508" s="105"/>
      <c r="B508" s="105"/>
      <c r="C508" s="105"/>
      <c r="D508" s="105"/>
      <c r="F508" s="81" t="e">
        <f>IF(A508-BASELINE!#REF!=0,"",A508-BASELINE!#REF!)</f>
        <v>#REF!</v>
      </c>
      <c r="G508" s="81" t="e">
        <f>IF(B508-BASELINE!#REF!=0,"",B508-BASELINE!#REF!)</f>
        <v>#REF!</v>
      </c>
      <c r="H508" s="81" t="e">
        <f>IF(C508-BASELINE!#REF!=0,"",C508-BASELINE!#REF!)</f>
        <v>#REF!</v>
      </c>
      <c r="I508" s="81" t="e">
        <f>IF(D508-BASELINE!#REF!=0,"",D508-BASELINE!#REF!)</f>
        <v>#REF!</v>
      </c>
    </row>
    <row r="509" spans="1:9" x14ac:dyDescent="0.25">
      <c r="A509" s="105"/>
      <c r="B509" s="105"/>
      <c r="C509" s="105"/>
      <c r="D509" s="105"/>
      <c r="F509" s="81" t="e">
        <f>IF(A509-BASELINE!#REF!=0,"",A509-BASELINE!#REF!)</f>
        <v>#REF!</v>
      </c>
      <c r="G509" s="81" t="e">
        <f>IF(B509-BASELINE!#REF!=0,"",B509-BASELINE!#REF!)</f>
        <v>#REF!</v>
      </c>
      <c r="H509" s="81" t="e">
        <f>IF(C509-BASELINE!#REF!=0,"",C509-BASELINE!#REF!)</f>
        <v>#REF!</v>
      </c>
      <c r="I509" s="81" t="e">
        <f>IF(D509-BASELINE!#REF!=0,"",D509-BASELINE!#REF!)</f>
        <v>#REF!</v>
      </c>
    </row>
    <row r="510" spans="1:9" x14ac:dyDescent="0.25">
      <c r="A510" s="105"/>
      <c r="B510" s="105"/>
      <c r="C510" s="105"/>
      <c r="D510" s="105"/>
      <c r="F510" s="81" t="e">
        <f>IF(A510-BASELINE!#REF!=0,"",A510-BASELINE!#REF!)</f>
        <v>#REF!</v>
      </c>
      <c r="G510" s="81" t="e">
        <f>IF(B510-BASELINE!#REF!=0,"",B510-BASELINE!#REF!)</f>
        <v>#REF!</v>
      </c>
      <c r="H510" s="81" t="e">
        <f>IF(C510-BASELINE!#REF!=0,"",C510-BASELINE!#REF!)</f>
        <v>#REF!</v>
      </c>
      <c r="I510" s="81" t="e">
        <f>IF(D510-BASELINE!#REF!=0,"",D510-BASELINE!#REF!)</f>
        <v>#REF!</v>
      </c>
    </row>
    <row r="511" spans="1:9" x14ac:dyDescent="0.25">
      <c r="A511" s="105"/>
      <c r="B511" s="105"/>
      <c r="C511" s="105"/>
      <c r="D511" s="105"/>
      <c r="F511" s="81" t="e">
        <f>IF(A511-BASELINE!#REF!=0,"",A511-BASELINE!#REF!)</f>
        <v>#REF!</v>
      </c>
      <c r="G511" s="81" t="e">
        <f>IF(B511-BASELINE!#REF!=0,"",B511-BASELINE!#REF!)</f>
        <v>#REF!</v>
      </c>
      <c r="H511" s="81" t="e">
        <f>IF(C511-BASELINE!#REF!=0,"",C511-BASELINE!#REF!)</f>
        <v>#REF!</v>
      </c>
      <c r="I511" s="81" t="e">
        <f>IF(D511-BASELINE!#REF!=0,"",D511-BASELINE!#REF!)</f>
        <v>#REF!</v>
      </c>
    </row>
    <row r="512" spans="1:9" x14ac:dyDescent="0.25">
      <c r="A512" s="105"/>
      <c r="B512" s="105"/>
      <c r="C512" s="105"/>
      <c r="D512" s="105"/>
      <c r="F512" s="81" t="e">
        <f>IF(A512-BASELINE!#REF!=0,"",A512-BASELINE!#REF!)</f>
        <v>#REF!</v>
      </c>
      <c r="G512" s="81" t="e">
        <f>IF(B512-BASELINE!#REF!=0,"",B512-BASELINE!#REF!)</f>
        <v>#REF!</v>
      </c>
      <c r="H512" s="81" t="e">
        <f>IF(C512-BASELINE!#REF!=0,"",C512-BASELINE!#REF!)</f>
        <v>#REF!</v>
      </c>
      <c r="I512" s="81" t="e">
        <f>IF(D512-BASELINE!#REF!=0,"",D512-BASELINE!#REF!)</f>
        <v>#REF!</v>
      </c>
    </row>
    <row r="513" spans="1:9" x14ac:dyDescent="0.25">
      <c r="A513" s="105"/>
      <c r="B513" s="105"/>
      <c r="C513" s="105"/>
      <c r="D513" s="105"/>
      <c r="F513" s="81" t="e">
        <f>IF(A513-BASELINE!#REF!=0,"",A513-BASELINE!#REF!)</f>
        <v>#REF!</v>
      </c>
      <c r="G513" s="81" t="e">
        <f>IF(B513-BASELINE!#REF!=0,"",B513-BASELINE!#REF!)</f>
        <v>#REF!</v>
      </c>
      <c r="H513" s="81" t="e">
        <f>IF(C513-BASELINE!#REF!=0,"",C513-BASELINE!#REF!)</f>
        <v>#REF!</v>
      </c>
      <c r="I513" s="81" t="e">
        <f>IF(D513-BASELINE!#REF!=0,"",D513-BASELINE!#REF!)</f>
        <v>#REF!</v>
      </c>
    </row>
    <row r="514" spans="1:9" x14ac:dyDescent="0.25">
      <c r="A514" s="105"/>
      <c r="B514" s="105"/>
      <c r="C514" s="105"/>
      <c r="D514" s="105"/>
      <c r="F514" s="81" t="e">
        <f>IF(A514-BASELINE!#REF!=0,"",A514-BASELINE!#REF!)</f>
        <v>#REF!</v>
      </c>
      <c r="G514" s="81" t="e">
        <f>IF(B514-BASELINE!#REF!=0,"",B514-BASELINE!#REF!)</f>
        <v>#REF!</v>
      </c>
      <c r="H514" s="81" t="e">
        <f>IF(C514-BASELINE!#REF!=0,"",C514-BASELINE!#REF!)</f>
        <v>#REF!</v>
      </c>
      <c r="I514" s="81" t="e">
        <f>IF(D514-BASELINE!#REF!=0,"",D514-BASELINE!#REF!)</f>
        <v>#REF!</v>
      </c>
    </row>
    <row r="515" spans="1:9" x14ac:dyDescent="0.25">
      <c r="A515" s="105"/>
      <c r="B515" s="105"/>
      <c r="C515" s="105"/>
      <c r="D515" s="105"/>
      <c r="F515" s="81" t="e">
        <f>IF(A515-BASELINE!#REF!=0,"",A515-BASELINE!#REF!)</f>
        <v>#REF!</v>
      </c>
      <c r="G515" s="81" t="e">
        <f>IF(B515-BASELINE!#REF!=0,"",B515-BASELINE!#REF!)</f>
        <v>#REF!</v>
      </c>
      <c r="H515" s="81" t="e">
        <f>IF(C515-BASELINE!#REF!=0,"",C515-BASELINE!#REF!)</f>
        <v>#REF!</v>
      </c>
      <c r="I515" s="81" t="e">
        <f>IF(D515-BASELINE!#REF!=0,"",D515-BASELINE!#REF!)</f>
        <v>#REF!</v>
      </c>
    </row>
    <row r="516" spans="1:9" x14ac:dyDescent="0.25">
      <c r="A516" s="105"/>
      <c r="B516" s="105"/>
      <c r="C516" s="105"/>
      <c r="D516" s="105"/>
      <c r="F516" s="81" t="e">
        <f>IF(A516-BASELINE!#REF!=0,"",A516-BASELINE!#REF!)</f>
        <v>#REF!</v>
      </c>
      <c r="G516" s="81" t="e">
        <f>IF(B516-BASELINE!#REF!=0,"",B516-BASELINE!#REF!)</f>
        <v>#REF!</v>
      </c>
      <c r="H516" s="81" t="e">
        <f>IF(C516-BASELINE!#REF!=0,"",C516-BASELINE!#REF!)</f>
        <v>#REF!</v>
      </c>
      <c r="I516" s="81" t="e">
        <f>IF(D516-BASELINE!#REF!=0,"",D516-BASELINE!#REF!)</f>
        <v>#REF!</v>
      </c>
    </row>
    <row r="517" spans="1:9" x14ac:dyDescent="0.25">
      <c r="A517" s="105"/>
      <c r="B517" s="105"/>
      <c r="C517" s="105"/>
      <c r="D517" s="105"/>
      <c r="F517" s="81" t="e">
        <f>IF(A517-BASELINE!#REF!=0,"",A517-BASELINE!#REF!)</f>
        <v>#REF!</v>
      </c>
      <c r="G517" s="81" t="e">
        <f>IF(B517-BASELINE!#REF!=0,"",B517-BASELINE!#REF!)</f>
        <v>#REF!</v>
      </c>
      <c r="H517" s="81" t="e">
        <f>IF(C517-BASELINE!#REF!=0,"",C517-BASELINE!#REF!)</f>
        <v>#REF!</v>
      </c>
      <c r="I517" s="81" t="e">
        <f>IF(D517-BASELINE!#REF!=0,"",D517-BASELINE!#REF!)</f>
        <v>#REF!</v>
      </c>
    </row>
    <row r="518" spans="1:9" x14ac:dyDescent="0.25">
      <c r="A518" s="105"/>
      <c r="B518" s="105"/>
      <c r="C518" s="105"/>
      <c r="D518" s="105"/>
      <c r="F518" s="81" t="e">
        <f>IF(A518-BASELINE!#REF!=0,"",A518-BASELINE!#REF!)</f>
        <v>#REF!</v>
      </c>
      <c r="G518" s="81" t="e">
        <f>IF(B518-BASELINE!#REF!=0,"",B518-BASELINE!#REF!)</f>
        <v>#REF!</v>
      </c>
      <c r="H518" s="81" t="e">
        <f>IF(C518-BASELINE!#REF!=0,"",C518-BASELINE!#REF!)</f>
        <v>#REF!</v>
      </c>
      <c r="I518" s="81" t="e">
        <f>IF(D518-BASELINE!#REF!=0,"",D518-BASELINE!#REF!)</f>
        <v>#REF!</v>
      </c>
    </row>
    <row r="519" spans="1:9" x14ac:dyDescent="0.25">
      <c r="A519" s="105"/>
      <c r="B519" s="105"/>
      <c r="C519" s="105"/>
      <c r="D519" s="105"/>
      <c r="F519" s="81" t="e">
        <f>IF(A519-BASELINE!#REF!=0,"",A519-BASELINE!#REF!)</f>
        <v>#REF!</v>
      </c>
      <c r="G519" s="81" t="e">
        <f>IF(B519-BASELINE!#REF!=0,"",B519-BASELINE!#REF!)</f>
        <v>#REF!</v>
      </c>
      <c r="H519" s="81" t="e">
        <f>IF(C519-BASELINE!#REF!=0,"",C519-BASELINE!#REF!)</f>
        <v>#REF!</v>
      </c>
      <c r="I519" s="81" t="e">
        <f>IF(D519-BASELINE!#REF!=0,"",D519-BASELINE!#REF!)</f>
        <v>#REF!</v>
      </c>
    </row>
    <row r="520" spans="1:9" x14ac:dyDescent="0.25">
      <c r="A520" s="105"/>
      <c r="B520" s="105"/>
      <c r="C520" s="105"/>
      <c r="D520" s="105"/>
      <c r="F520" s="81" t="e">
        <f>IF(A520-BASELINE!#REF!=0,"",A520-BASELINE!#REF!)</f>
        <v>#REF!</v>
      </c>
      <c r="G520" s="81" t="e">
        <f>IF(B520-BASELINE!#REF!=0,"",B520-BASELINE!#REF!)</f>
        <v>#REF!</v>
      </c>
      <c r="H520" s="81" t="e">
        <f>IF(C520-BASELINE!#REF!=0,"",C520-BASELINE!#REF!)</f>
        <v>#REF!</v>
      </c>
      <c r="I520" s="81" t="e">
        <f>IF(D520-BASELINE!#REF!=0,"",D520-BASELINE!#REF!)</f>
        <v>#REF!</v>
      </c>
    </row>
    <row r="521" spans="1:9" x14ac:dyDescent="0.25">
      <c r="A521" s="105"/>
      <c r="B521" s="105"/>
      <c r="C521" s="105"/>
      <c r="D521" s="105"/>
      <c r="F521" s="81" t="e">
        <f>IF(A521-BASELINE!#REF!=0,"",A521-BASELINE!#REF!)</f>
        <v>#REF!</v>
      </c>
      <c r="G521" s="81" t="e">
        <f>IF(B521-BASELINE!#REF!=0,"",B521-BASELINE!#REF!)</f>
        <v>#REF!</v>
      </c>
      <c r="H521" s="81" t="e">
        <f>IF(C521-BASELINE!#REF!=0,"",C521-BASELINE!#REF!)</f>
        <v>#REF!</v>
      </c>
      <c r="I521" s="81" t="e">
        <f>IF(D521-BASELINE!#REF!=0,"",D521-BASELINE!#REF!)</f>
        <v>#REF!</v>
      </c>
    </row>
    <row r="522" spans="1:9" x14ac:dyDescent="0.25">
      <c r="A522" s="105"/>
      <c r="B522" s="105"/>
      <c r="C522" s="105"/>
      <c r="D522" s="105"/>
      <c r="F522" s="81" t="e">
        <f>IF(A522-BASELINE!#REF!=0,"",A522-BASELINE!#REF!)</f>
        <v>#REF!</v>
      </c>
      <c r="G522" s="81" t="e">
        <f>IF(B522-BASELINE!#REF!=0,"",B522-BASELINE!#REF!)</f>
        <v>#REF!</v>
      </c>
      <c r="H522" s="81" t="e">
        <f>IF(C522-BASELINE!#REF!=0,"",C522-BASELINE!#REF!)</f>
        <v>#REF!</v>
      </c>
      <c r="I522" s="81" t="e">
        <f>IF(D522-BASELINE!#REF!=0,"",D522-BASELINE!#REF!)</f>
        <v>#REF!</v>
      </c>
    </row>
    <row r="523" spans="1:9" x14ac:dyDescent="0.25">
      <c r="A523" s="105"/>
      <c r="B523" s="105"/>
      <c r="C523" s="105"/>
      <c r="D523" s="105"/>
      <c r="F523" s="81" t="e">
        <f>IF(A523-BASELINE!#REF!=0,"",A523-BASELINE!#REF!)</f>
        <v>#REF!</v>
      </c>
      <c r="G523" s="81" t="e">
        <f>IF(B523-BASELINE!#REF!=0,"",B523-BASELINE!#REF!)</f>
        <v>#REF!</v>
      </c>
      <c r="H523" s="81" t="e">
        <f>IF(C523-BASELINE!#REF!=0,"",C523-BASELINE!#REF!)</f>
        <v>#REF!</v>
      </c>
      <c r="I523" s="81" t="e">
        <f>IF(D523-BASELINE!#REF!=0,"",D523-BASELINE!#REF!)</f>
        <v>#REF!</v>
      </c>
    </row>
    <row r="524" spans="1:9" x14ac:dyDescent="0.25">
      <c r="A524" s="105"/>
      <c r="B524" s="105"/>
      <c r="C524" s="105"/>
      <c r="D524" s="105"/>
      <c r="F524" s="81" t="e">
        <f>IF(A524-BASELINE!#REF!=0,"",A524-BASELINE!#REF!)</f>
        <v>#REF!</v>
      </c>
      <c r="G524" s="81" t="e">
        <f>IF(B524-BASELINE!#REF!=0,"",B524-BASELINE!#REF!)</f>
        <v>#REF!</v>
      </c>
      <c r="H524" s="81" t="e">
        <f>IF(C524-BASELINE!#REF!=0,"",C524-BASELINE!#REF!)</f>
        <v>#REF!</v>
      </c>
      <c r="I524" s="81" t="e">
        <f>IF(D524-BASELINE!#REF!=0,"",D524-BASELINE!#REF!)</f>
        <v>#REF!</v>
      </c>
    </row>
    <row r="525" spans="1:9" x14ac:dyDescent="0.25">
      <c r="A525" s="105"/>
      <c r="B525" s="105"/>
      <c r="C525" s="105"/>
      <c r="D525" s="105"/>
      <c r="F525" s="81" t="e">
        <f>IF(A525-BASELINE!#REF!=0,"",A525-BASELINE!#REF!)</f>
        <v>#REF!</v>
      </c>
      <c r="G525" s="81" t="e">
        <f>IF(B525-BASELINE!#REF!=0,"",B525-BASELINE!#REF!)</f>
        <v>#REF!</v>
      </c>
      <c r="H525" s="81" t="e">
        <f>IF(C525-BASELINE!#REF!=0,"",C525-BASELINE!#REF!)</f>
        <v>#REF!</v>
      </c>
      <c r="I525" s="81" t="e">
        <f>IF(D525-BASELINE!#REF!=0,"",D525-BASELINE!#REF!)</f>
        <v>#REF!</v>
      </c>
    </row>
    <row r="526" spans="1:9" x14ac:dyDescent="0.25">
      <c r="A526" s="105"/>
      <c r="B526" s="105"/>
      <c r="C526" s="105"/>
      <c r="D526" s="105"/>
      <c r="F526" s="81" t="e">
        <f>IF(A526-BASELINE!#REF!=0,"",A526-BASELINE!#REF!)</f>
        <v>#REF!</v>
      </c>
      <c r="G526" s="81" t="e">
        <f>IF(B526-BASELINE!#REF!=0,"",B526-BASELINE!#REF!)</f>
        <v>#REF!</v>
      </c>
      <c r="H526" s="81" t="e">
        <f>IF(C526-BASELINE!#REF!=0,"",C526-BASELINE!#REF!)</f>
        <v>#REF!</v>
      </c>
      <c r="I526" s="81" t="e">
        <f>IF(D526-BASELINE!#REF!=0,"",D526-BASELINE!#REF!)</f>
        <v>#REF!</v>
      </c>
    </row>
    <row r="527" spans="1:9" x14ac:dyDescent="0.25">
      <c r="A527" s="105"/>
      <c r="B527" s="105"/>
      <c r="C527" s="105"/>
      <c r="D527" s="105"/>
      <c r="F527" s="81" t="e">
        <f>IF(A527-BASELINE!#REF!=0,"",A527-BASELINE!#REF!)</f>
        <v>#REF!</v>
      </c>
      <c r="G527" s="81" t="e">
        <f>IF(B527-BASELINE!#REF!=0,"",B527-BASELINE!#REF!)</f>
        <v>#REF!</v>
      </c>
      <c r="H527" s="81" t="e">
        <f>IF(C527-BASELINE!#REF!=0,"",C527-BASELINE!#REF!)</f>
        <v>#REF!</v>
      </c>
      <c r="I527" s="81" t="e">
        <f>IF(D527-BASELINE!#REF!=0,"",D527-BASELINE!#REF!)</f>
        <v>#REF!</v>
      </c>
    </row>
    <row r="528" spans="1:9" x14ac:dyDescent="0.25">
      <c r="A528" s="105"/>
      <c r="B528" s="105"/>
      <c r="C528" s="105"/>
      <c r="D528" s="105"/>
      <c r="F528" s="81" t="e">
        <f>IF(A528-BASELINE!#REF!=0,"",A528-BASELINE!#REF!)</f>
        <v>#REF!</v>
      </c>
      <c r="G528" s="81" t="e">
        <f>IF(B528-BASELINE!#REF!=0,"",B528-BASELINE!#REF!)</f>
        <v>#REF!</v>
      </c>
      <c r="H528" s="81" t="e">
        <f>IF(C528-BASELINE!#REF!=0,"",C528-BASELINE!#REF!)</f>
        <v>#REF!</v>
      </c>
      <c r="I528" s="81" t="e">
        <f>IF(D528-BASELINE!#REF!=0,"",D528-BASELINE!#REF!)</f>
        <v>#REF!</v>
      </c>
    </row>
    <row r="529" spans="1:9" x14ac:dyDescent="0.25">
      <c r="A529" s="105"/>
      <c r="B529" s="105"/>
      <c r="C529" s="105"/>
      <c r="D529" s="105"/>
      <c r="F529" s="81" t="e">
        <f>IF(A529-BASELINE!#REF!=0,"",A529-BASELINE!#REF!)</f>
        <v>#REF!</v>
      </c>
      <c r="G529" s="81" t="e">
        <f>IF(B529-BASELINE!#REF!=0,"",B529-BASELINE!#REF!)</f>
        <v>#REF!</v>
      </c>
      <c r="H529" s="81" t="e">
        <f>IF(C529-BASELINE!#REF!=0,"",C529-BASELINE!#REF!)</f>
        <v>#REF!</v>
      </c>
      <c r="I529" s="81" t="e">
        <f>IF(D529-BASELINE!#REF!=0,"",D529-BASELINE!#REF!)</f>
        <v>#REF!</v>
      </c>
    </row>
    <row r="530" spans="1:9" x14ac:dyDescent="0.25">
      <c r="A530" s="105"/>
      <c r="B530" s="105"/>
      <c r="C530" s="105"/>
      <c r="D530" s="105"/>
      <c r="F530" s="81" t="e">
        <f>IF(A530-BASELINE!#REF!=0,"",A530-BASELINE!#REF!)</f>
        <v>#REF!</v>
      </c>
      <c r="G530" s="81" t="e">
        <f>IF(B530-BASELINE!#REF!=0,"",B530-BASELINE!#REF!)</f>
        <v>#REF!</v>
      </c>
      <c r="H530" s="81" t="e">
        <f>IF(C530-BASELINE!#REF!=0,"",C530-BASELINE!#REF!)</f>
        <v>#REF!</v>
      </c>
      <c r="I530" s="81" t="e">
        <f>IF(D530-BASELINE!#REF!=0,"",D530-BASELINE!#REF!)</f>
        <v>#REF!</v>
      </c>
    </row>
    <row r="531" spans="1:9" x14ac:dyDescent="0.25">
      <c r="A531" s="105"/>
      <c r="B531" s="105"/>
      <c r="C531" s="105"/>
      <c r="D531" s="105"/>
      <c r="F531" s="81" t="e">
        <f>IF(A531-BASELINE!#REF!=0,"",A531-BASELINE!#REF!)</f>
        <v>#REF!</v>
      </c>
      <c r="G531" s="81" t="e">
        <f>IF(B531-BASELINE!#REF!=0,"",B531-BASELINE!#REF!)</f>
        <v>#REF!</v>
      </c>
      <c r="H531" s="81" t="e">
        <f>IF(C531-BASELINE!#REF!=0,"",C531-BASELINE!#REF!)</f>
        <v>#REF!</v>
      </c>
      <c r="I531" s="81" t="e">
        <f>IF(D531-BASELINE!#REF!=0,"",D531-BASELINE!#REF!)</f>
        <v>#REF!</v>
      </c>
    </row>
    <row r="532" spans="1:9" x14ac:dyDescent="0.25">
      <c r="A532" s="105"/>
      <c r="B532" s="105"/>
      <c r="C532" s="105"/>
      <c r="D532" s="105"/>
      <c r="F532" s="81" t="e">
        <f>IF(A532-BASELINE!#REF!=0,"",A532-BASELINE!#REF!)</f>
        <v>#REF!</v>
      </c>
      <c r="G532" s="81" t="e">
        <f>IF(B532-BASELINE!#REF!=0,"",B532-BASELINE!#REF!)</f>
        <v>#REF!</v>
      </c>
      <c r="H532" s="81" t="e">
        <f>IF(C532-BASELINE!#REF!=0,"",C532-BASELINE!#REF!)</f>
        <v>#REF!</v>
      </c>
      <c r="I532" s="81" t="e">
        <f>IF(D532-BASELINE!#REF!=0,"",D532-BASELINE!#REF!)</f>
        <v>#REF!</v>
      </c>
    </row>
    <row r="533" spans="1:9" x14ac:dyDescent="0.25">
      <c r="A533" s="105"/>
      <c r="B533" s="105"/>
      <c r="C533" s="105"/>
      <c r="D533" s="105"/>
      <c r="F533" s="81" t="e">
        <f>IF(A533-BASELINE!#REF!=0,"",A533-BASELINE!#REF!)</f>
        <v>#REF!</v>
      </c>
      <c r="G533" s="81" t="e">
        <f>IF(B533-BASELINE!#REF!=0,"",B533-BASELINE!#REF!)</f>
        <v>#REF!</v>
      </c>
      <c r="H533" s="81" t="e">
        <f>IF(C533-BASELINE!#REF!=0,"",C533-BASELINE!#REF!)</f>
        <v>#REF!</v>
      </c>
      <c r="I533" s="81" t="e">
        <f>IF(D533-BASELINE!#REF!=0,"",D533-BASELINE!#REF!)</f>
        <v>#REF!</v>
      </c>
    </row>
    <row r="534" spans="1:9" x14ac:dyDescent="0.25">
      <c r="A534" s="105"/>
      <c r="B534" s="105"/>
      <c r="C534" s="105"/>
      <c r="D534" s="105"/>
      <c r="F534" s="81" t="e">
        <f>IF(A534-BASELINE!#REF!=0,"",A534-BASELINE!#REF!)</f>
        <v>#REF!</v>
      </c>
      <c r="G534" s="81" t="e">
        <f>IF(B534-BASELINE!#REF!=0,"",B534-BASELINE!#REF!)</f>
        <v>#REF!</v>
      </c>
      <c r="H534" s="81" t="e">
        <f>IF(C534-BASELINE!#REF!=0,"",C534-BASELINE!#REF!)</f>
        <v>#REF!</v>
      </c>
      <c r="I534" s="81" t="e">
        <f>IF(D534-BASELINE!#REF!=0,"",D534-BASELINE!#REF!)</f>
        <v>#REF!</v>
      </c>
    </row>
    <row r="535" spans="1:9" x14ac:dyDescent="0.25">
      <c r="A535" s="105"/>
      <c r="B535" s="105"/>
      <c r="C535" s="105"/>
      <c r="D535" s="105"/>
      <c r="F535" s="81" t="e">
        <f>IF(A535-BASELINE!#REF!=0,"",A535-BASELINE!#REF!)</f>
        <v>#REF!</v>
      </c>
      <c r="G535" s="81" t="e">
        <f>IF(B535-BASELINE!#REF!=0,"",B535-BASELINE!#REF!)</f>
        <v>#REF!</v>
      </c>
      <c r="H535" s="81" t="e">
        <f>IF(C535-BASELINE!#REF!=0,"",C535-BASELINE!#REF!)</f>
        <v>#REF!</v>
      </c>
      <c r="I535" s="81" t="e">
        <f>IF(D535-BASELINE!#REF!=0,"",D535-BASELINE!#REF!)</f>
        <v>#REF!</v>
      </c>
    </row>
    <row r="536" spans="1:9" x14ac:dyDescent="0.25">
      <c r="A536" s="105"/>
      <c r="B536" s="105"/>
      <c r="C536" s="105"/>
      <c r="D536" s="105"/>
      <c r="F536" s="81" t="e">
        <f>IF(A536-BASELINE!#REF!=0,"",A536-BASELINE!#REF!)</f>
        <v>#REF!</v>
      </c>
      <c r="G536" s="81" t="e">
        <f>IF(B536-BASELINE!#REF!=0,"",B536-BASELINE!#REF!)</f>
        <v>#REF!</v>
      </c>
      <c r="H536" s="81" t="e">
        <f>IF(C536-BASELINE!#REF!=0,"",C536-BASELINE!#REF!)</f>
        <v>#REF!</v>
      </c>
      <c r="I536" s="81" t="e">
        <f>IF(D536-BASELINE!#REF!=0,"",D536-BASELINE!#REF!)</f>
        <v>#REF!</v>
      </c>
    </row>
    <row r="537" spans="1:9" x14ac:dyDescent="0.25">
      <c r="A537" s="105"/>
      <c r="B537" s="105"/>
      <c r="C537" s="105"/>
      <c r="D537" s="105"/>
      <c r="F537" s="81" t="e">
        <f>IF(A537-BASELINE!#REF!=0,"",A537-BASELINE!#REF!)</f>
        <v>#REF!</v>
      </c>
      <c r="G537" s="81" t="e">
        <f>IF(B537-BASELINE!#REF!=0,"",B537-BASELINE!#REF!)</f>
        <v>#REF!</v>
      </c>
      <c r="H537" s="81" t="e">
        <f>IF(C537-BASELINE!#REF!=0,"",C537-BASELINE!#REF!)</f>
        <v>#REF!</v>
      </c>
      <c r="I537" s="81" t="e">
        <f>IF(D537-BASELINE!#REF!=0,"",D537-BASELINE!#REF!)</f>
        <v>#REF!</v>
      </c>
    </row>
    <row r="538" spans="1:9" x14ac:dyDescent="0.25">
      <c r="A538" s="105"/>
      <c r="B538" s="105"/>
      <c r="C538" s="105"/>
      <c r="D538" s="105"/>
      <c r="F538" s="81" t="e">
        <f>IF(A538-BASELINE!#REF!=0,"",A538-BASELINE!#REF!)</f>
        <v>#REF!</v>
      </c>
      <c r="G538" s="81" t="e">
        <f>IF(B538-BASELINE!#REF!=0,"",B538-BASELINE!#REF!)</f>
        <v>#REF!</v>
      </c>
      <c r="H538" s="81" t="e">
        <f>IF(C538-BASELINE!#REF!=0,"",C538-BASELINE!#REF!)</f>
        <v>#REF!</v>
      </c>
      <c r="I538" s="81" t="e">
        <f>IF(D538-BASELINE!#REF!=0,"",D538-BASELINE!#REF!)</f>
        <v>#REF!</v>
      </c>
    </row>
    <row r="539" spans="1:9" x14ac:dyDescent="0.25">
      <c r="A539" s="105"/>
      <c r="B539" s="105"/>
      <c r="C539" s="105"/>
      <c r="D539" s="105"/>
      <c r="F539" s="81" t="e">
        <f>IF(A539-BASELINE!#REF!=0,"",A539-BASELINE!#REF!)</f>
        <v>#REF!</v>
      </c>
      <c r="G539" s="81" t="e">
        <f>IF(B539-BASELINE!#REF!=0,"",B539-BASELINE!#REF!)</f>
        <v>#REF!</v>
      </c>
      <c r="H539" s="81" t="e">
        <f>IF(C539-BASELINE!#REF!=0,"",C539-BASELINE!#REF!)</f>
        <v>#REF!</v>
      </c>
      <c r="I539" s="81" t="e">
        <f>IF(D539-BASELINE!#REF!=0,"",D539-BASELINE!#REF!)</f>
        <v>#REF!</v>
      </c>
    </row>
    <row r="540" spans="1:9" x14ac:dyDescent="0.25">
      <c r="A540" s="105"/>
      <c r="B540" s="105"/>
      <c r="C540" s="105"/>
      <c r="D540" s="105"/>
      <c r="F540" s="81" t="e">
        <f>IF(A540-BASELINE!#REF!=0,"",A540-BASELINE!#REF!)</f>
        <v>#REF!</v>
      </c>
      <c r="G540" s="81" t="e">
        <f>IF(B540-BASELINE!#REF!=0,"",B540-BASELINE!#REF!)</f>
        <v>#REF!</v>
      </c>
      <c r="H540" s="81" t="e">
        <f>IF(C540-BASELINE!#REF!=0,"",C540-BASELINE!#REF!)</f>
        <v>#REF!</v>
      </c>
      <c r="I540" s="81" t="e">
        <f>IF(D540-BASELINE!#REF!=0,"",D540-BASELINE!#REF!)</f>
        <v>#REF!</v>
      </c>
    </row>
    <row r="541" spans="1:9" x14ac:dyDescent="0.25">
      <c r="A541" s="105"/>
      <c r="B541" s="105"/>
      <c r="C541" s="105"/>
      <c r="D541" s="105"/>
      <c r="F541" s="81" t="e">
        <f>IF(A541-BASELINE!#REF!=0,"",A541-BASELINE!#REF!)</f>
        <v>#REF!</v>
      </c>
      <c r="G541" s="81" t="e">
        <f>IF(B541-BASELINE!#REF!=0,"",B541-BASELINE!#REF!)</f>
        <v>#REF!</v>
      </c>
      <c r="H541" s="81" t="e">
        <f>IF(C541-BASELINE!#REF!=0,"",C541-BASELINE!#REF!)</f>
        <v>#REF!</v>
      </c>
      <c r="I541" s="81" t="e">
        <f>IF(D541-BASELINE!#REF!=0,"",D541-BASELINE!#REF!)</f>
        <v>#REF!</v>
      </c>
    </row>
    <row r="542" spans="1:9" x14ac:dyDescent="0.25">
      <c r="A542" s="105"/>
      <c r="B542" s="105"/>
      <c r="C542" s="105"/>
      <c r="D542" s="105"/>
      <c r="F542" s="81" t="e">
        <f>IF(A542-BASELINE!#REF!=0,"",A542-BASELINE!#REF!)</f>
        <v>#REF!</v>
      </c>
      <c r="G542" s="81" t="e">
        <f>IF(B542-BASELINE!#REF!=0,"",B542-BASELINE!#REF!)</f>
        <v>#REF!</v>
      </c>
      <c r="H542" s="81" t="e">
        <f>IF(C542-BASELINE!#REF!=0,"",C542-BASELINE!#REF!)</f>
        <v>#REF!</v>
      </c>
      <c r="I542" s="81" t="e">
        <f>IF(D542-BASELINE!#REF!=0,"",D542-BASELINE!#REF!)</f>
        <v>#REF!</v>
      </c>
    </row>
    <row r="543" spans="1:9" x14ac:dyDescent="0.25">
      <c r="A543" s="105"/>
      <c r="B543" s="105"/>
      <c r="C543" s="105"/>
      <c r="D543" s="105"/>
      <c r="F543" s="81" t="e">
        <f>IF(A543-BASELINE!#REF!=0,"",A543-BASELINE!#REF!)</f>
        <v>#REF!</v>
      </c>
      <c r="G543" s="81" t="e">
        <f>IF(B543-BASELINE!#REF!=0,"",B543-BASELINE!#REF!)</f>
        <v>#REF!</v>
      </c>
      <c r="H543" s="81" t="e">
        <f>IF(C543-BASELINE!#REF!=0,"",C543-BASELINE!#REF!)</f>
        <v>#REF!</v>
      </c>
      <c r="I543" s="81" t="e">
        <f>IF(D543-BASELINE!#REF!=0,"",D543-BASELINE!#REF!)</f>
        <v>#REF!</v>
      </c>
    </row>
    <row r="544" spans="1:9" x14ac:dyDescent="0.25">
      <c r="A544" s="105"/>
      <c r="B544" s="105"/>
      <c r="C544" s="105"/>
      <c r="D544" s="105"/>
      <c r="F544" s="81" t="e">
        <f>IF(A544-BASELINE!#REF!=0,"",A544-BASELINE!#REF!)</f>
        <v>#REF!</v>
      </c>
      <c r="G544" s="81" t="e">
        <f>IF(B544-BASELINE!#REF!=0,"",B544-BASELINE!#REF!)</f>
        <v>#REF!</v>
      </c>
      <c r="H544" s="81" t="e">
        <f>IF(C544-BASELINE!#REF!=0,"",C544-BASELINE!#REF!)</f>
        <v>#REF!</v>
      </c>
      <c r="I544" s="81" t="e">
        <f>IF(D544-BASELINE!#REF!=0,"",D544-BASELINE!#REF!)</f>
        <v>#REF!</v>
      </c>
    </row>
    <row r="545" spans="1:9" x14ac:dyDescent="0.25">
      <c r="A545" s="105"/>
      <c r="B545" s="105"/>
      <c r="C545" s="105"/>
      <c r="D545" s="105"/>
      <c r="F545" s="81" t="e">
        <f>IF(A545-BASELINE!#REF!=0,"",A545-BASELINE!#REF!)</f>
        <v>#REF!</v>
      </c>
      <c r="G545" s="81" t="e">
        <f>IF(B545-BASELINE!#REF!=0,"",B545-BASELINE!#REF!)</f>
        <v>#REF!</v>
      </c>
      <c r="H545" s="81" t="e">
        <f>IF(C545-BASELINE!#REF!=0,"",C545-BASELINE!#REF!)</f>
        <v>#REF!</v>
      </c>
      <c r="I545" s="81" t="e">
        <f>IF(D545-BASELINE!#REF!=0,"",D545-BASELINE!#REF!)</f>
        <v>#REF!</v>
      </c>
    </row>
    <row r="546" spans="1:9" x14ac:dyDescent="0.25">
      <c r="A546" s="105"/>
      <c r="B546" s="105"/>
      <c r="C546" s="105"/>
      <c r="D546" s="105"/>
      <c r="F546" s="81" t="e">
        <f>IF(A546-BASELINE!#REF!=0,"",A546-BASELINE!#REF!)</f>
        <v>#REF!</v>
      </c>
      <c r="G546" s="81" t="e">
        <f>IF(B546-BASELINE!#REF!=0,"",B546-BASELINE!#REF!)</f>
        <v>#REF!</v>
      </c>
      <c r="H546" s="81" t="e">
        <f>IF(C546-BASELINE!#REF!=0,"",C546-BASELINE!#REF!)</f>
        <v>#REF!</v>
      </c>
      <c r="I546" s="81" t="e">
        <f>IF(D546-BASELINE!#REF!=0,"",D546-BASELINE!#REF!)</f>
        <v>#REF!</v>
      </c>
    </row>
    <row r="547" spans="1:9" x14ac:dyDescent="0.25">
      <c r="A547" s="105"/>
      <c r="B547" s="105"/>
      <c r="C547" s="105"/>
      <c r="D547" s="105"/>
      <c r="F547" s="81" t="e">
        <f>IF(A547-BASELINE!#REF!=0,"",A547-BASELINE!#REF!)</f>
        <v>#REF!</v>
      </c>
      <c r="G547" s="81" t="e">
        <f>IF(B547-BASELINE!#REF!=0,"",B547-BASELINE!#REF!)</f>
        <v>#REF!</v>
      </c>
      <c r="H547" s="81" t="e">
        <f>IF(C547-BASELINE!#REF!=0,"",C547-BASELINE!#REF!)</f>
        <v>#REF!</v>
      </c>
      <c r="I547" s="81" t="e">
        <f>IF(D547-BASELINE!#REF!=0,"",D547-BASELINE!#REF!)</f>
        <v>#REF!</v>
      </c>
    </row>
    <row r="548" spans="1:9" x14ac:dyDescent="0.25">
      <c r="A548" s="105"/>
      <c r="B548" s="105"/>
      <c r="C548" s="105"/>
      <c r="D548" s="105"/>
      <c r="F548" s="81" t="e">
        <f>IF(A548-BASELINE!#REF!=0,"",A548-BASELINE!#REF!)</f>
        <v>#REF!</v>
      </c>
      <c r="G548" s="81" t="e">
        <f>IF(B548-BASELINE!#REF!=0,"",B548-BASELINE!#REF!)</f>
        <v>#REF!</v>
      </c>
      <c r="H548" s="81" t="e">
        <f>IF(C548-BASELINE!#REF!=0,"",C548-BASELINE!#REF!)</f>
        <v>#REF!</v>
      </c>
      <c r="I548" s="81" t="e">
        <f>IF(D548-BASELINE!#REF!=0,"",D548-BASELINE!#REF!)</f>
        <v>#REF!</v>
      </c>
    </row>
    <row r="549" spans="1:9" x14ac:dyDescent="0.25">
      <c r="A549" s="105"/>
      <c r="B549" s="105"/>
      <c r="C549" s="105"/>
      <c r="D549" s="105"/>
      <c r="F549" s="81" t="e">
        <f>IF(A549-BASELINE!#REF!=0,"",A549-BASELINE!#REF!)</f>
        <v>#REF!</v>
      </c>
      <c r="G549" s="81" t="e">
        <f>IF(B549-BASELINE!#REF!=0,"",B549-BASELINE!#REF!)</f>
        <v>#REF!</v>
      </c>
      <c r="H549" s="81" t="e">
        <f>IF(C549-BASELINE!#REF!=0,"",C549-BASELINE!#REF!)</f>
        <v>#REF!</v>
      </c>
      <c r="I549" s="81" t="e">
        <f>IF(D549-BASELINE!#REF!=0,"",D549-BASELINE!#REF!)</f>
        <v>#REF!</v>
      </c>
    </row>
    <row r="550" spans="1:9" x14ac:dyDescent="0.25">
      <c r="A550" s="105"/>
      <c r="B550" s="105"/>
      <c r="C550" s="105"/>
      <c r="D550" s="105"/>
      <c r="F550" s="81" t="e">
        <f>IF(A550-BASELINE!#REF!=0,"",A550-BASELINE!#REF!)</f>
        <v>#REF!</v>
      </c>
      <c r="G550" s="81" t="e">
        <f>IF(B550-BASELINE!#REF!=0,"",B550-BASELINE!#REF!)</f>
        <v>#REF!</v>
      </c>
      <c r="H550" s="81" t="e">
        <f>IF(C550-BASELINE!#REF!=0,"",C550-BASELINE!#REF!)</f>
        <v>#REF!</v>
      </c>
      <c r="I550" s="81" t="e">
        <f>IF(D550-BASELINE!#REF!=0,"",D550-BASELINE!#REF!)</f>
        <v>#REF!</v>
      </c>
    </row>
    <row r="551" spans="1:9" x14ac:dyDescent="0.25">
      <c r="A551" s="105"/>
      <c r="B551" s="105"/>
      <c r="C551" s="105"/>
      <c r="D551" s="105"/>
      <c r="F551" s="81" t="e">
        <f>IF(A551-BASELINE!#REF!=0,"",A551-BASELINE!#REF!)</f>
        <v>#REF!</v>
      </c>
      <c r="G551" s="81" t="e">
        <f>IF(B551-BASELINE!#REF!=0,"",B551-BASELINE!#REF!)</f>
        <v>#REF!</v>
      </c>
      <c r="H551" s="81" t="e">
        <f>IF(C551-BASELINE!#REF!=0,"",C551-BASELINE!#REF!)</f>
        <v>#REF!</v>
      </c>
      <c r="I551" s="81" t="e">
        <f>IF(D551-BASELINE!#REF!=0,"",D551-BASELINE!#REF!)</f>
        <v>#REF!</v>
      </c>
    </row>
    <row r="552" spans="1:9" x14ac:dyDescent="0.25">
      <c r="A552" s="105"/>
      <c r="B552" s="105"/>
      <c r="C552" s="105"/>
      <c r="D552" s="105"/>
      <c r="F552" s="81" t="e">
        <f>IF(A552-BASELINE!#REF!=0,"",A552-BASELINE!#REF!)</f>
        <v>#REF!</v>
      </c>
      <c r="G552" s="81" t="e">
        <f>IF(B552-BASELINE!#REF!=0,"",B552-BASELINE!#REF!)</f>
        <v>#REF!</v>
      </c>
      <c r="H552" s="81" t="e">
        <f>IF(C552-BASELINE!#REF!=0,"",C552-BASELINE!#REF!)</f>
        <v>#REF!</v>
      </c>
      <c r="I552" s="81" t="e">
        <f>IF(D552-BASELINE!#REF!=0,"",D552-BASELINE!#REF!)</f>
        <v>#REF!</v>
      </c>
    </row>
    <row r="553" spans="1:9" x14ac:dyDescent="0.25">
      <c r="A553" s="105"/>
      <c r="B553" s="105"/>
      <c r="C553" s="105"/>
      <c r="D553" s="105"/>
      <c r="F553" s="81" t="e">
        <f>IF(A553-BASELINE!#REF!=0,"",A553-BASELINE!#REF!)</f>
        <v>#REF!</v>
      </c>
      <c r="G553" s="81" t="e">
        <f>IF(B553-BASELINE!#REF!=0,"",B553-BASELINE!#REF!)</f>
        <v>#REF!</v>
      </c>
      <c r="H553" s="81" t="e">
        <f>IF(C553-BASELINE!#REF!=0,"",C553-BASELINE!#REF!)</f>
        <v>#REF!</v>
      </c>
      <c r="I553" s="81" t="e">
        <f>IF(D553-BASELINE!#REF!=0,"",D553-BASELINE!#REF!)</f>
        <v>#REF!</v>
      </c>
    </row>
    <row r="554" spans="1:9" x14ac:dyDescent="0.25">
      <c r="A554" s="105"/>
      <c r="B554" s="105"/>
      <c r="C554" s="105"/>
      <c r="D554" s="105"/>
      <c r="F554" s="81" t="e">
        <f>IF(A554-BASELINE!#REF!=0,"",A554-BASELINE!#REF!)</f>
        <v>#REF!</v>
      </c>
      <c r="G554" s="81" t="e">
        <f>IF(B554-BASELINE!#REF!=0,"",B554-BASELINE!#REF!)</f>
        <v>#REF!</v>
      </c>
      <c r="H554" s="81" t="e">
        <f>IF(C554-BASELINE!#REF!=0,"",C554-BASELINE!#REF!)</f>
        <v>#REF!</v>
      </c>
      <c r="I554" s="81" t="e">
        <f>IF(D554-BASELINE!#REF!=0,"",D554-BASELINE!#REF!)</f>
        <v>#REF!</v>
      </c>
    </row>
    <row r="555" spans="1:9" x14ac:dyDescent="0.25">
      <c r="A555" s="105"/>
      <c r="B555" s="105"/>
      <c r="C555" s="105"/>
      <c r="D555" s="105"/>
      <c r="F555" s="81" t="e">
        <f>IF(A555-BASELINE!#REF!=0,"",A555-BASELINE!#REF!)</f>
        <v>#REF!</v>
      </c>
      <c r="G555" s="81" t="e">
        <f>IF(B555-BASELINE!#REF!=0,"",B555-BASELINE!#REF!)</f>
        <v>#REF!</v>
      </c>
      <c r="H555" s="81" t="e">
        <f>IF(C555-BASELINE!#REF!=0,"",C555-BASELINE!#REF!)</f>
        <v>#REF!</v>
      </c>
      <c r="I555" s="81" t="e">
        <f>IF(D555-BASELINE!#REF!=0,"",D555-BASELINE!#REF!)</f>
        <v>#REF!</v>
      </c>
    </row>
    <row r="556" spans="1:9" x14ac:dyDescent="0.25">
      <c r="A556" s="105"/>
      <c r="B556" s="105"/>
      <c r="C556" s="105"/>
      <c r="D556" s="105"/>
      <c r="F556" s="81" t="e">
        <f>IF(A556-BASELINE!#REF!=0,"",A556-BASELINE!#REF!)</f>
        <v>#REF!</v>
      </c>
      <c r="G556" s="81" t="e">
        <f>IF(B556-BASELINE!#REF!=0,"",B556-BASELINE!#REF!)</f>
        <v>#REF!</v>
      </c>
      <c r="H556" s="81" t="e">
        <f>IF(C556-BASELINE!#REF!=0,"",C556-BASELINE!#REF!)</f>
        <v>#REF!</v>
      </c>
      <c r="I556" s="81" t="e">
        <f>IF(D556-BASELINE!#REF!=0,"",D556-BASELINE!#REF!)</f>
        <v>#REF!</v>
      </c>
    </row>
    <row r="557" spans="1:9" x14ac:dyDescent="0.25">
      <c r="A557" s="105"/>
      <c r="B557" s="105"/>
      <c r="C557" s="105"/>
      <c r="D557" s="105"/>
      <c r="F557" s="81" t="e">
        <f>IF(A557-BASELINE!#REF!=0,"",A557-BASELINE!#REF!)</f>
        <v>#REF!</v>
      </c>
      <c r="G557" s="81" t="e">
        <f>IF(B557-BASELINE!#REF!=0,"",B557-BASELINE!#REF!)</f>
        <v>#REF!</v>
      </c>
      <c r="H557" s="81" t="e">
        <f>IF(C557-BASELINE!#REF!=0,"",C557-BASELINE!#REF!)</f>
        <v>#REF!</v>
      </c>
      <c r="I557" s="81" t="e">
        <f>IF(D557-BASELINE!#REF!=0,"",D557-BASELINE!#REF!)</f>
        <v>#REF!</v>
      </c>
    </row>
    <row r="558" spans="1:9" x14ac:dyDescent="0.25">
      <c r="A558" s="105"/>
      <c r="B558" s="105"/>
      <c r="C558" s="105"/>
      <c r="D558" s="105"/>
      <c r="F558" s="81" t="e">
        <f>IF(A558-BASELINE!#REF!=0,"",A558-BASELINE!#REF!)</f>
        <v>#REF!</v>
      </c>
      <c r="G558" s="81" t="e">
        <f>IF(B558-BASELINE!#REF!=0,"",B558-BASELINE!#REF!)</f>
        <v>#REF!</v>
      </c>
      <c r="H558" s="81" t="e">
        <f>IF(C558-BASELINE!#REF!=0,"",C558-BASELINE!#REF!)</f>
        <v>#REF!</v>
      </c>
      <c r="I558" s="81" t="e">
        <f>IF(D558-BASELINE!#REF!=0,"",D558-BASELINE!#REF!)</f>
        <v>#REF!</v>
      </c>
    </row>
    <row r="559" spans="1:9" x14ac:dyDescent="0.25">
      <c r="A559" s="105"/>
      <c r="B559" s="105"/>
      <c r="C559" s="105"/>
      <c r="D559" s="105"/>
      <c r="F559" s="81" t="e">
        <f>IF(A559-BASELINE!#REF!=0,"",A559-BASELINE!#REF!)</f>
        <v>#REF!</v>
      </c>
      <c r="G559" s="81" t="e">
        <f>IF(B559-BASELINE!#REF!=0,"",B559-BASELINE!#REF!)</f>
        <v>#REF!</v>
      </c>
      <c r="H559" s="81" t="e">
        <f>IF(C559-BASELINE!#REF!=0,"",C559-BASELINE!#REF!)</f>
        <v>#REF!</v>
      </c>
      <c r="I559" s="81" t="e">
        <f>IF(D559-BASELINE!#REF!=0,"",D559-BASELINE!#REF!)</f>
        <v>#REF!</v>
      </c>
    </row>
    <row r="560" spans="1:9" x14ac:dyDescent="0.25">
      <c r="A560" s="105"/>
      <c r="B560" s="105"/>
      <c r="C560" s="105"/>
      <c r="D560" s="105"/>
      <c r="F560" s="81" t="e">
        <f>IF(A560-BASELINE!#REF!=0,"",A560-BASELINE!#REF!)</f>
        <v>#REF!</v>
      </c>
      <c r="G560" s="81" t="e">
        <f>IF(B560-BASELINE!#REF!=0,"",B560-BASELINE!#REF!)</f>
        <v>#REF!</v>
      </c>
      <c r="H560" s="81" t="e">
        <f>IF(C560-BASELINE!#REF!=0,"",C560-BASELINE!#REF!)</f>
        <v>#REF!</v>
      </c>
      <c r="I560" s="81" t="e">
        <f>IF(D560-BASELINE!#REF!=0,"",D560-BASELINE!#REF!)</f>
        <v>#REF!</v>
      </c>
    </row>
    <row r="561" spans="1:9" x14ac:dyDescent="0.25">
      <c r="A561" s="105"/>
      <c r="B561" s="105"/>
      <c r="C561" s="105"/>
      <c r="D561" s="105"/>
      <c r="F561" s="81" t="e">
        <f>IF(A561-BASELINE!#REF!=0,"",A561-BASELINE!#REF!)</f>
        <v>#REF!</v>
      </c>
      <c r="G561" s="81" t="e">
        <f>IF(B561-BASELINE!#REF!=0,"",B561-BASELINE!#REF!)</f>
        <v>#REF!</v>
      </c>
      <c r="H561" s="81" t="e">
        <f>IF(C561-BASELINE!#REF!=0,"",C561-BASELINE!#REF!)</f>
        <v>#REF!</v>
      </c>
      <c r="I561" s="81" t="e">
        <f>IF(D561-BASELINE!#REF!=0,"",D561-BASELINE!#REF!)</f>
        <v>#REF!</v>
      </c>
    </row>
    <row r="562" spans="1:9" x14ac:dyDescent="0.25">
      <c r="A562" s="105"/>
      <c r="B562" s="105"/>
      <c r="C562" s="105"/>
      <c r="D562" s="105"/>
      <c r="F562" s="81" t="e">
        <f>IF(A562-BASELINE!#REF!=0,"",A562-BASELINE!#REF!)</f>
        <v>#REF!</v>
      </c>
      <c r="G562" s="81" t="e">
        <f>IF(B562-BASELINE!#REF!=0,"",B562-BASELINE!#REF!)</f>
        <v>#REF!</v>
      </c>
      <c r="H562" s="81" t="e">
        <f>IF(C562-BASELINE!#REF!=0,"",C562-BASELINE!#REF!)</f>
        <v>#REF!</v>
      </c>
      <c r="I562" s="81" t="e">
        <f>IF(D562-BASELINE!#REF!=0,"",D562-BASELINE!#REF!)</f>
        <v>#REF!</v>
      </c>
    </row>
    <row r="563" spans="1:9" x14ac:dyDescent="0.25">
      <c r="A563" s="105"/>
      <c r="B563" s="105"/>
      <c r="C563" s="105"/>
      <c r="D563" s="105"/>
      <c r="F563" s="81" t="e">
        <f>IF(A563-BASELINE!#REF!=0,"",A563-BASELINE!#REF!)</f>
        <v>#REF!</v>
      </c>
      <c r="G563" s="81" t="e">
        <f>IF(B563-BASELINE!#REF!=0,"",B563-BASELINE!#REF!)</f>
        <v>#REF!</v>
      </c>
      <c r="H563" s="81" t="e">
        <f>IF(C563-BASELINE!#REF!=0,"",C563-BASELINE!#REF!)</f>
        <v>#REF!</v>
      </c>
      <c r="I563" s="81" t="e">
        <f>IF(D563-BASELINE!#REF!=0,"",D563-BASELINE!#REF!)</f>
        <v>#REF!</v>
      </c>
    </row>
    <row r="564" spans="1:9" x14ac:dyDescent="0.25">
      <c r="A564" s="105"/>
      <c r="B564" s="105"/>
      <c r="C564" s="105"/>
      <c r="D564" s="105"/>
      <c r="F564" s="81" t="e">
        <f>IF(A564-BASELINE!#REF!=0,"",A564-BASELINE!#REF!)</f>
        <v>#REF!</v>
      </c>
      <c r="G564" s="81" t="e">
        <f>IF(B564-BASELINE!#REF!=0,"",B564-BASELINE!#REF!)</f>
        <v>#REF!</v>
      </c>
      <c r="H564" s="81" t="e">
        <f>IF(C564-BASELINE!#REF!=0,"",C564-BASELINE!#REF!)</f>
        <v>#REF!</v>
      </c>
      <c r="I564" s="81" t="e">
        <f>IF(D564-BASELINE!#REF!=0,"",D564-BASELINE!#REF!)</f>
        <v>#REF!</v>
      </c>
    </row>
    <row r="565" spans="1:9" x14ac:dyDescent="0.25">
      <c r="A565" s="105"/>
      <c r="B565" s="105"/>
      <c r="C565" s="105"/>
      <c r="D565" s="105"/>
      <c r="F565" s="81" t="e">
        <f>IF(A565-BASELINE!#REF!=0,"",A565-BASELINE!#REF!)</f>
        <v>#REF!</v>
      </c>
      <c r="G565" s="81" t="e">
        <f>IF(B565-BASELINE!#REF!=0,"",B565-BASELINE!#REF!)</f>
        <v>#REF!</v>
      </c>
      <c r="H565" s="81" t="e">
        <f>IF(C565-BASELINE!#REF!=0,"",C565-BASELINE!#REF!)</f>
        <v>#REF!</v>
      </c>
      <c r="I565" s="81" t="e">
        <f>IF(D565-BASELINE!#REF!=0,"",D565-BASELINE!#REF!)</f>
        <v>#REF!</v>
      </c>
    </row>
    <row r="566" spans="1:9" x14ac:dyDescent="0.25">
      <c r="A566" s="105"/>
      <c r="B566" s="105"/>
      <c r="C566" s="105"/>
      <c r="D566" s="105"/>
      <c r="F566" s="81" t="e">
        <f>IF(A566-BASELINE!#REF!=0,"",A566-BASELINE!#REF!)</f>
        <v>#REF!</v>
      </c>
      <c r="G566" s="81" t="e">
        <f>IF(B566-BASELINE!#REF!=0,"",B566-BASELINE!#REF!)</f>
        <v>#REF!</v>
      </c>
      <c r="H566" s="81" t="e">
        <f>IF(C566-BASELINE!#REF!=0,"",C566-BASELINE!#REF!)</f>
        <v>#REF!</v>
      </c>
      <c r="I566" s="81" t="e">
        <f>IF(D566-BASELINE!#REF!=0,"",D566-BASELINE!#REF!)</f>
        <v>#REF!</v>
      </c>
    </row>
    <row r="567" spans="1:9" x14ac:dyDescent="0.25">
      <c r="A567" s="105"/>
      <c r="B567" s="105"/>
      <c r="C567" s="105"/>
      <c r="D567" s="105"/>
      <c r="F567" s="81" t="e">
        <f>IF(A567-BASELINE!#REF!=0,"",A567-BASELINE!#REF!)</f>
        <v>#REF!</v>
      </c>
      <c r="G567" s="81" t="e">
        <f>IF(B567-BASELINE!#REF!=0,"",B567-BASELINE!#REF!)</f>
        <v>#REF!</v>
      </c>
      <c r="H567" s="81" t="e">
        <f>IF(C567-BASELINE!#REF!=0,"",C567-BASELINE!#REF!)</f>
        <v>#REF!</v>
      </c>
      <c r="I567" s="81" t="e">
        <f>IF(D567-BASELINE!#REF!=0,"",D567-BASELINE!#REF!)</f>
        <v>#REF!</v>
      </c>
    </row>
    <row r="568" spans="1:9" x14ac:dyDescent="0.25">
      <c r="A568" s="105"/>
      <c r="B568" s="105"/>
      <c r="C568" s="105"/>
      <c r="D568" s="105"/>
      <c r="F568" s="81" t="e">
        <f>IF(A568-BASELINE!#REF!=0,"",A568-BASELINE!#REF!)</f>
        <v>#REF!</v>
      </c>
      <c r="G568" s="81" t="e">
        <f>IF(B568-BASELINE!#REF!=0,"",B568-BASELINE!#REF!)</f>
        <v>#REF!</v>
      </c>
      <c r="H568" s="81" t="e">
        <f>IF(C568-BASELINE!#REF!=0,"",C568-BASELINE!#REF!)</f>
        <v>#REF!</v>
      </c>
      <c r="I568" s="81" t="e">
        <f>IF(D568-BASELINE!#REF!=0,"",D568-BASELINE!#REF!)</f>
        <v>#REF!</v>
      </c>
    </row>
    <row r="569" spans="1:9" x14ac:dyDescent="0.25">
      <c r="A569" s="105"/>
      <c r="B569" s="105"/>
      <c r="C569" s="105"/>
      <c r="D569" s="105"/>
      <c r="F569" s="81" t="e">
        <f>IF(A569-BASELINE!#REF!=0,"",A569-BASELINE!#REF!)</f>
        <v>#REF!</v>
      </c>
      <c r="G569" s="81" t="e">
        <f>IF(B569-BASELINE!#REF!=0,"",B569-BASELINE!#REF!)</f>
        <v>#REF!</v>
      </c>
      <c r="H569" s="81" t="e">
        <f>IF(C569-BASELINE!#REF!=0,"",C569-BASELINE!#REF!)</f>
        <v>#REF!</v>
      </c>
      <c r="I569" s="81" t="e">
        <f>IF(D569-BASELINE!#REF!=0,"",D569-BASELINE!#REF!)</f>
        <v>#REF!</v>
      </c>
    </row>
    <row r="570" spans="1:9" x14ac:dyDescent="0.25">
      <c r="A570" s="105"/>
      <c r="B570" s="105"/>
      <c r="C570" s="105"/>
      <c r="D570" s="105"/>
      <c r="F570" s="81" t="e">
        <f>IF(A570-BASELINE!#REF!=0,"",A570-BASELINE!#REF!)</f>
        <v>#REF!</v>
      </c>
      <c r="G570" s="81" t="e">
        <f>IF(B570-BASELINE!#REF!=0,"",B570-BASELINE!#REF!)</f>
        <v>#REF!</v>
      </c>
      <c r="H570" s="81" t="e">
        <f>IF(C570-BASELINE!#REF!=0,"",C570-BASELINE!#REF!)</f>
        <v>#REF!</v>
      </c>
      <c r="I570" s="81" t="e">
        <f>IF(D570-BASELINE!#REF!=0,"",D570-BASELINE!#REF!)</f>
        <v>#REF!</v>
      </c>
    </row>
    <row r="571" spans="1:9" x14ac:dyDescent="0.25">
      <c r="A571" s="105"/>
      <c r="B571" s="105"/>
      <c r="C571" s="105"/>
      <c r="D571" s="105"/>
      <c r="F571" s="81" t="e">
        <f>IF(A571-BASELINE!#REF!=0,"",A571-BASELINE!#REF!)</f>
        <v>#REF!</v>
      </c>
      <c r="G571" s="81" t="e">
        <f>IF(B571-BASELINE!#REF!=0,"",B571-BASELINE!#REF!)</f>
        <v>#REF!</v>
      </c>
      <c r="H571" s="81" t="e">
        <f>IF(C571-BASELINE!#REF!=0,"",C571-BASELINE!#REF!)</f>
        <v>#REF!</v>
      </c>
      <c r="I571" s="81" t="e">
        <f>IF(D571-BASELINE!#REF!=0,"",D571-BASELINE!#REF!)</f>
        <v>#REF!</v>
      </c>
    </row>
    <row r="572" spans="1:9" x14ac:dyDescent="0.25">
      <c r="A572" s="105"/>
      <c r="B572" s="105"/>
      <c r="C572" s="105"/>
      <c r="D572" s="105"/>
      <c r="F572" s="81" t="e">
        <f>IF(A572-BASELINE!#REF!=0,"",A572-BASELINE!#REF!)</f>
        <v>#REF!</v>
      </c>
      <c r="G572" s="81" t="e">
        <f>IF(B572-BASELINE!#REF!=0,"",B572-BASELINE!#REF!)</f>
        <v>#REF!</v>
      </c>
      <c r="H572" s="81" t="e">
        <f>IF(C572-BASELINE!#REF!=0,"",C572-BASELINE!#REF!)</f>
        <v>#REF!</v>
      </c>
      <c r="I572" s="81" t="e">
        <f>IF(D572-BASELINE!#REF!=0,"",D572-BASELINE!#REF!)</f>
        <v>#REF!</v>
      </c>
    </row>
    <row r="573" spans="1:9" x14ac:dyDescent="0.25">
      <c r="A573" s="105"/>
      <c r="B573" s="105"/>
      <c r="C573" s="105"/>
      <c r="D573" s="105"/>
      <c r="F573" s="81" t="e">
        <f>IF(A573-BASELINE!#REF!=0,"",A573-BASELINE!#REF!)</f>
        <v>#REF!</v>
      </c>
      <c r="G573" s="81" t="e">
        <f>IF(B573-BASELINE!#REF!=0,"",B573-BASELINE!#REF!)</f>
        <v>#REF!</v>
      </c>
      <c r="H573" s="81" t="e">
        <f>IF(C573-BASELINE!#REF!=0,"",C573-BASELINE!#REF!)</f>
        <v>#REF!</v>
      </c>
      <c r="I573" s="81" t="e">
        <f>IF(D573-BASELINE!#REF!=0,"",D573-BASELINE!#REF!)</f>
        <v>#REF!</v>
      </c>
    </row>
    <row r="574" spans="1:9" x14ac:dyDescent="0.25">
      <c r="A574" s="105"/>
      <c r="B574" s="105"/>
      <c r="C574" s="105"/>
      <c r="D574" s="105"/>
      <c r="F574" s="81" t="e">
        <f>IF(A574-BASELINE!#REF!=0,"",A574-BASELINE!#REF!)</f>
        <v>#REF!</v>
      </c>
      <c r="G574" s="81" t="e">
        <f>IF(B574-BASELINE!#REF!=0,"",B574-BASELINE!#REF!)</f>
        <v>#REF!</v>
      </c>
      <c r="H574" s="81" t="e">
        <f>IF(C574-BASELINE!#REF!=0,"",C574-BASELINE!#REF!)</f>
        <v>#REF!</v>
      </c>
      <c r="I574" s="81" t="e">
        <f>IF(D574-BASELINE!#REF!=0,"",D574-BASELINE!#REF!)</f>
        <v>#REF!</v>
      </c>
    </row>
    <row r="575" spans="1:9" x14ac:dyDescent="0.25">
      <c r="A575" s="105"/>
      <c r="B575" s="105"/>
      <c r="C575" s="105"/>
      <c r="D575" s="105"/>
      <c r="F575" s="81" t="e">
        <f>IF(A575-BASELINE!#REF!=0,"",A575-BASELINE!#REF!)</f>
        <v>#REF!</v>
      </c>
      <c r="G575" s="81" t="e">
        <f>IF(B575-BASELINE!#REF!=0,"",B575-BASELINE!#REF!)</f>
        <v>#REF!</v>
      </c>
      <c r="H575" s="81" t="e">
        <f>IF(C575-BASELINE!#REF!=0,"",C575-BASELINE!#REF!)</f>
        <v>#REF!</v>
      </c>
      <c r="I575" s="81" t="e">
        <f>IF(D575-BASELINE!#REF!=0,"",D575-BASELINE!#REF!)</f>
        <v>#REF!</v>
      </c>
    </row>
    <row r="576" spans="1:9" x14ac:dyDescent="0.25">
      <c r="A576" s="105"/>
      <c r="B576" s="105"/>
      <c r="C576" s="105"/>
      <c r="D576" s="105"/>
      <c r="F576" s="81" t="e">
        <f>IF(A576-BASELINE!#REF!=0,"",A576-BASELINE!#REF!)</f>
        <v>#REF!</v>
      </c>
      <c r="G576" s="81" t="e">
        <f>IF(B576-BASELINE!#REF!=0,"",B576-BASELINE!#REF!)</f>
        <v>#REF!</v>
      </c>
      <c r="H576" s="81" t="e">
        <f>IF(C576-BASELINE!#REF!=0,"",C576-BASELINE!#REF!)</f>
        <v>#REF!</v>
      </c>
      <c r="I576" s="81" t="e">
        <f>IF(D576-BASELINE!#REF!=0,"",D576-BASELINE!#REF!)</f>
        <v>#REF!</v>
      </c>
    </row>
    <row r="577" spans="1:9" x14ac:dyDescent="0.25">
      <c r="A577" s="105"/>
      <c r="B577" s="105"/>
      <c r="C577" s="105"/>
      <c r="D577" s="105"/>
      <c r="F577" s="81" t="e">
        <f>IF(A577-BASELINE!#REF!=0,"",A577-BASELINE!#REF!)</f>
        <v>#REF!</v>
      </c>
      <c r="G577" s="81" t="e">
        <f>IF(B577-BASELINE!#REF!=0,"",B577-BASELINE!#REF!)</f>
        <v>#REF!</v>
      </c>
      <c r="H577" s="81" t="e">
        <f>IF(C577-BASELINE!#REF!=0,"",C577-BASELINE!#REF!)</f>
        <v>#REF!</v>
      </c>
      <c r="I577" s="81" t="e">
        <f>IF(D577-BASELINE!#REF!=0,"",D577-BASELINE!#REF!)</f>
        <v>#REF!</v>
      </c>
    </row>
    <row r="578" spans="1:9" x14ac:dyDescent="0.25">
      <c r="A578" s="105"/>
      <c r="B578" s="105"/>
      <c r="C578" s="105"/>
      <c r="D578" s="105"/>
      <c r="F578" s="81" t="e">
        <f>IF(A578-BASELINE!#REF!=0,"",A578-BASELINE!#REF!)</f>
        <v>#REF!</v>
      </c>
      <c r="G578" s="81" t="e">
        <f>IF(B578-BASELINE!#REF!=0,"",B578-BASELINE!#REF!)</f>
        <v>#REF!</v>
      </c>
      <c r="H578" s="81" t="e">
        <f>IF(C578-BASELINE!#REF!=0,"",C578-BASELINE!#REF!)</f>
        <v>#REF!</v>
      </c>
      <c r="I578" s="81" t="e">
        <f>IF(D578-BASELINE!#REF!=0,"",D578-BASELINE!#REF!)</f>
        <v>#REF!</v>
      </c>
    </row>
    <row r="579" spans="1:9" x14ac:dyDescent="0.25">
      <c r="A579" s="105"/>
      <c r="B579" s="105"/>
      <c r="C579" s="105"/>
      <c r="D579" s="105"/>
      <c r="F579" s="81" t="e">
        <f>IF(A579-BASELINE!#REF!=0,"",A579-BASELINE!#REF!)</f>
        <v>#REF!</v>
      </c>
      <c r="G579" s="81" t="e">
        <f>IF(B579-BASELINE!#REF!=0,"",B579-BASELINE!#REF!)</f>
        <v>#REF!</v>
      </c>
      <c r="H579" s="81" t="e">
        <f>IF(C579-BASELINE!#REF!=0,"",C579-BASELINE!#REF!)</f>
        <v>#REF!</v>
      </c>
      <c r="I579" s="81" t="e">
        <f>IF(D579-BASELINE!#REF!=0,"",D579-BASELINE!#REF!)</f>
        <v>#REF!</v>
      </c>
    </row>
    <row r="580" spans="1:9" x14ac:dyDescent="0.25">
      <c r="A580" s="105"/>
      <c r="B580" s="105"/>
      <c r="C580" s="105"/>
      <c r="D580" s="105"/>
      <c r="F580" s="81" t="e">
        <f>IF(A580-BASELINE!#REF!=0,"",A580-BASELINE!#REF!)</f>
        <v>#REF!</v>
      </c>
      <c r="G580" s="81" t="e">
        <f>IF(B580-BASELINE!#REF!=0,"",B580-BASELINE!#REF!)</f>
        <v>#REF!</v>
      </c>
      <c r="H580" s="81" t="e">
        <f>IF(C580-BASELINE!#REF!=0,"",C580-BASELINE!#REF!)</f>
        <v>#REF!</v>
      </c>
      <c r="I580" s="81" t="e">
        <f>IF(D580-BASELINE!#REF!=0,"",D580-BASELINE!#REF!)</f>
        <v>#REF!</v>
      </c>
    </row>
    <row r="581" spans="1:9" x14ac:dyDescent="0.25">
      <c r="A581" s="105"/>
      <c r="B581" s="105"/>
      <c r="C581" s="105"/>
      <c r="D581" s="105"/>
      <c r="F581" s="81" t="e">
        <f>IF(A581-BASELINE!#REF!=0,"",A581-BASELINE!#REF!)</f>
        <v>#REF!</v>
      </c>
      <c r="G581" s="81" t="e">
        <f>IF(B581-BASELINE!#REF!=0,"",B581-BASELINE!#REF!)</f>
        <v>#REF!</v>
      </c>
      <c r="H581" s="81" t="e">
        <f>IF(C581-BASELINE!#REF!=0,"",C581-BASELINE!#REF!)</f>
        <v>#REF!</v>
      </c>
      <c r="I581" s="81" t="e">
        <f>IF(D581-BASELINE!#REF!=0,"",D581-BASELINE!#REF!)</f>
        <v>#REF!</v>
      </c>
    </row>
    <row r="582" spans="1:9" x14ac:dyDescent="0.25">
      <c r="A582" s="105"/>
      <c r="B582" s="105"/>
      <c r="C582" s="105"/>
      <c r="D582" s="105"/>
      <c r="F582" s="81" t="e">
        <f>IF(A582-BASELINE!#REF!=0,"",A582-BASELINE!#REF!)</f>
        <v>#REF!</v>
      </c>
      <c r="G582" s="81" t="e">
        <f>IF(B582-BASELINE!#REF!=0,"",B582-BASELINE!#REF!)</f>
        <v>#REF!</v>
      </c>
      <c r="H582" s="81" t="e">
        <f>IF(C582-BASELINE!#REF!=0,"",C582-BASELINE!#REF!)</f>
        <v>#REF!</v>
      </c>
      <c r="I582" s="81" t="e">
        <f>IF(D582-BASELINE!#REF!=0,"",D582-BASELINE!#REF!)</f>
        <v>#REF!</v>
      </c>
    </row>
    <row r="583" spans="1:9" x14ac:dyDescent="0.25">
      <c r="A583" s="105"/>
      <c r="B583" s="105"/>
      <c r="C583" s="105"/>
      <c r="D583" s="105"/>
      <c r="F583" s="81" t="e">
        <f>IF(A583-BASELINE!#REF!=0,"",A583-BASELINE!#REF!)</f>
        <v>#REF!</v>
      </c>
      <c r="G583" s="81" t="e">
        <f>IF(B583-BASELINE!#REF!=0,"",B583-BASELINE!#REF!)</f>
        <v>#REF!</v>
      </c>
      <c r="H583" s="81" t="e">
        <f>IF(C583-BASELINE!#REF!=0,"",C583-BASELINE!#REF!)</f>
        <v>#REF!</v>
      </c>
      <c r="I583" s="81" t="e">
        <f>IF(D583-BASELINE!#REF!=0,"",D583-BASELINE!#REF!)</f>
        <v>#REF!</v>
      </c>
    </row>
    <row r="584" spans="1:9" x14ac:dyDescent="0.25">
      <c r="A584" s="105"/>
      <c r="B584" s="105"/>
      <c r="C584" s="105"/>
      <c r="D584" s="105"/>
      <c r="F584" s="81" t="e">
        <f>IF(A584-BASELINE!#REF!=0,"",A584-BASELINE!#REF!)</f>
        <v>#REF!</v>
      </c>
      <c r="G584" s="81" t="e">
        <f>IF(B584-BASELINE!#REF!=0,"",B584-BASELINE!#REF!)</f>
        <v>#REF!</v>
      </c>
      <c r="H584" s="81" t="e">
        <f>IF(C584-BASELINE!#REF!=0,"",C584-BASELINE!#REF!)</f>
        <v>#REF!</v>
      </c>
      <c r="I584" s="81" t="e">
        <f>IF(D584-BASELINE!#REF!=0,"",D584-BASELINE!#REF!)</f>
        <v>#REF!</v>
      </c>
    </row>
    <row r="585" spans="1:9" x14ac:dyDescent="0.25">
      <c r="A585" s="105"/>
      <c r="B585" s="105"/>
      <c r="C585" s="105"/>
      <c r="D585" s="105"/>
      <c r="F585" s="81" t="e">
        <f>IF(A585-BASELINE!#REF!=0,"",A585-BASELINE!#REF!)</f>
        <v>#REF!</v>
      </c>
      <c r="G585" s="81" t="e">
        <f>IF(B585-BASELINE!#REF!=0,"",B585-BASELINE!#REF!)</f>
        <v>#REF!</v>
      </c>
      <c r="H585" s="81" t="e">
        <f>IF(C585-BASELINE!#REF!=0,"",C585-BASELINE!#REF!)</f>
        <v>#REF!</v>
      </c>
      <c r="I585" s="81" t="e">
        <f>IF(D585-BASELINE!#REF!=0,"",D585-BASELINE!#REF!)</f>
        <v>#REF!</v>
      </c>
    </row>
    <row r="586" spans="1:9" x14ac:dyDescent="0.25">
      <c r="A586" s="105"/>
      <c r="B586" s="105"/>
      <c r="C586" s="105"/>
      <c r="D586" s="105"/>
      <c r="F586" s="81" t="e">
        <f>IF(A586-BASELINE!#REF!=0,"",A586-BASELINE!#REF!)</f>
        <v>#REF!</v>
      </c>
      <c r="G586" s="81" t="e">
        <f>IF(B586-BASELINE!#REF!=0,"",B586-BASELINE!#REF!)</f>
        <v>#REF!</v>
      </c>
      <c r="H586" s="81" t="e">
        <f>IF(C586-BASELINE!#REF!=0,"",C586-BASELINE!#REF!)</f>
        <v>#REF!</v>
      </c>
      <c r="I586" s="81" t="e">
        <f>IF(D586-BASELINE!#REF!=0,"",D586-BASELINE!#REF!)</f>
        <v>#REF!</v>
      </c>
    </row>
    <row r="587" spans="1:9" x14ac:dyDescent="0.25">
      <c r="A587" s="105"/>
      <c r="B587" s="105"/>
      <c r="C587" s="105"/>
      <c r="D587" s="105"/>
      <c r="F587" s="81" t="e">
        <f>IF(A587-BASELINE!#REF!=0,"",A587-BASELINE!#REF!)</f>
        <v>#REF!</v>
      </c>
      <c r="G587" s="81" t="e">
        <f>IF(B587-BASELINE!#REF!=0,"",B587-BASELINE!#REF!)</f>
        <v>#REF!</v>
      </c>
      <c r="H587" s="81" t="e">
        <f>IF(C587-BASELINE!#REF!=0,"",C587-BASELINE!#REF!)</f>
        <v>#REF!</v>
      </c>
      <c r="I587" s="81" t="e">
        <f>IF(D587-BASELINE!#REF!=0,"",D587-BASELINE!#REF!)</f>
        <v>#REF!</v>
      </c>
    </row>
    <row r="588" spans="1:9" x14ac:dyDescent="0.25">
      <c r="A588" s="105"/>
      <c r="B588" s="105"/>
      <c r="C588" s="105"/>
      <c r="D588" s="105"/>
      <c r="F588" s="81" t="e">
        <f>IF(A588-BASELINE!#REF!=0,"",A588-BASELINE!#REF!)</f>
        <v>#REF!</v>
      </c>
      <c r="G588" s="81" t="e">
        <f>IF(B588-BASELINE!#REF!=0,"",B588-BASELINE!#REF!)</f>
        <v>#REF!</v>
      </c>
      <c r="H588" s="81" t="e">
        <f>IF(C588-BASELINE!#REF!=0,"",C588-BASELINE!#REF!)</f>
        <v>#REF!</v>
      </c>
      <c r="I588" s="81" t="e">
        <f>IF(D588-BASELINE!#REF!=0,"",D588-BASELINE!#REF!)</f>
        <v>#REF!</v>
      </c>
    </row>
    <row r="589" spans="1:9" x14ac:dyDescent="0.25">
      <c r="A589" s="105"/>
      <c r="B589" s="105"/>
      <c r="C589" s="105"/>
      <c r="D589" s="105"/>
      <c r="F589" s="81" t="e">
        <f>IF(A589-BASELINE!#REF!=0,"",A589-BASELINE!#REF!)</f>
        <v>#REF!</v>
      </c>
      <c r="G589" s="81" t="e">
        <f>IF(B589-BASELINE!#REF!=0,"",B589-BASELINE!#REF!)</f>
        <v>#REF!</v>
      </c>
      <c r="H589" s="81" t="e">
        <f>IF(C589-BASELINE!#REF!=0,"",C589-BASELINE!#REF!)</f>
        <v>#REF!</v>
      </c>
      <c r="I589" s="81" t="e">
        <f>IF(D589-BASELINE!#REF!=0,"",D589-BASELINE!#REF!)</f>
        <v>#REF!</v>
      </c>
    </row>
    <row r="590" spans="1:9" x14ac:dyDescent="0.25">
      <c r="A590" s="105"/>
      <c r="B590" s="105"/>
      <c r="C590" s="105"/>
      <c r="D590" s="105"/>
      <c r="F590" s="81" t="e">
        <f>IF(A590-BASELINE!#REF!=0,"",A590-BASELINE!#REF!)</f>
        <v>#REF!</v>
      </c>
      <c r="G590" s="81" t="e">
        <f>IF(B590-BASELINE!#REF!=0,"",B590-BASELINE!#REF!)</f>
        <v>#REF!</v>
      </c>
      <c r="H590" s="81" t="e">
        <f>IF(C590-BASELINE!#REF!=0,"",C590-BASELINE!#REF!)</f>
        <v>#REF!</v>
      </c>
      <c r="I590" s="81" t="e">
        <f>IF(D590-BASELINE!#REF!=0,"",D590-BASELINE!#REF!)</f>
        <v>#REF!</v>
      </c>
    </row>
    <row r="591" spans="1:9" x14ac:dyDescent="0.25">
      <c r="A591" s="105"/>
      <c r="B591" s="105"/>
      <c r="C591" s="105"/>
      <c r="D591" s="105"/>
      <c r="F591" s="81" t="e">
        <f>IF(A591-BASELINE!#REF!=0,"",A591-BASELINE!#REF!)</f>
        <v>#REF!</v>
      </c>
      <c r="G591" s="81" t="e">
        <f>IF(B591-BASELINE!#REF!=0,"",B591-BASELINE!#REF!)</f>
        <v>#REF!</v>
      </c>
      <c r="H591" s="81" t="e">
        <f>IF(C591-BASELINE!#REF!=0,"",C591-BASELINE!#REF!)</f>
        <v>#REF!</v>
      </c>
      <c r="I591" s="81" t="e">
        <f>IF(D591-BASELINE!#REF!=0,"",D591-BASELINE!#REF!)</f>
        <v>#REF!</v>
      </c>
    </row>
    <row r="592" spans="1:9" x14ac:dyDescent="0.25">
      <c r="A592" s="105"/>
      <c r="B592" s="105"/>
      <c r="C592" s="105"/>
      <c r="D592" s="105"/>
      <c r="F592" s="81" t="e">
        <f>IF(A592-BASELINE!#REF!=0,"",A592-BASELINE!#REF!)</f>
        <v>#REF!</v>
      </c>
      <c r="G592" s="81" t="e">
        <f>IF(B592-BASELINE!#REF!=0,"",B592-BASELINE!#REF!)</f>
        <v>#REF!</v>
      </c>
      <c r="H592" s="81" t="e">
        <f>IF(C592-BASELINE!#REF!=0,"",C592-BASELINE!#REF!)</f>
        <v>#REF!</v>
      </c>
      <c r="I592" s="81" t="e">
        <f>IF(D592-BASELINE!#REF!=0,"",D592-BASELINE!#REF!)</f>
        <v>#REF!</v>
      </c>
    </row>
    <row r="593" spans="1:9" x14ac:dyDescent="0.25">
      <c r="A593" s="105"/>
      <c r="B593" s="105"/>
      <c r="C593" s="105"/>
      <c r="D593" s="105"/>
      <c r="F593" s="81" t="e">
        <f>IF(A593-BASELINE!#REF!=0,"",A593-BASELINE!#REF!)</f>
        <v>#REF!</v>
      </c>
      <c r="G593" s="81" t="e">
        <f>IF(B593-BASELINE!#REF!=0,"",B593-BASELINE!#REF!)</f>
        <v>#REF!</v>
      </c>
      <c r="H593" s="81" t="e">
        <f>IF(C593-BASELINE!#REF!=0,"",C593-BASELINE!#REF!)</f>
        <v>#REF!</v>
      </c>
      <c r="I593" s="81" t="e">
        <f>IF(D593-BASELINE!#REF!=0,"",D593-BASELINE!#REF!)</f>
        <v>#REF!</v>
      </c>
    </row>
    <row r="594" spans="1:9" x14ac:dyDescent="0.25">
      <c r="A594" s="105"/>
      <c r="B594" s="105"/>
      <c r="C594" s="105"/>
      <c r="D594" s="105"/>
      <c r="F594" s="81" t="e">
        <f>IF(A594-BASELINE!#REF!=0,"",A594-BASELINE!#REF!)</f>
        <v>#REF!</v>
      </c>
      <c r="G594" s="81" t="e">
        <f>IF(B594-BASELINE!#REF!=0,"",B594-BASELINE!#REF!)</f>
        <v>#REF!</v>
      </c>
      <c r="H594" s="81" t="e">
        <f>IF(C594-BASELINE!#REF!=0,"",C594-BASELINE!#REF!)</f>
        <v>#REF!</v>
      </c>
      <c r="I594" s="81" t="e">
        <f>IF(D594-BASELINE!#REF!=0,"",D594-BASELINE!#REF!)</f>
        <v>#REF!</v>
      </c>
    </row>
    <row r="595" spans="1:9" x14ac:dyDescent="0.25">
      <c r="A595" s="105"/>
      <c r="B595" s="105"/>
      <c r="C595" s="105"/>
      <c r="D595" s="105"/>
      <c r="F595" s="81" t="e">
        <f>IF(A595-BASELINE!#REF!=0,"",A595-BASELINE!#REF!)</f>
        <v>#REF!</v>
      </c>
      <c r="G595" s="81" t="e">
        <f>IF(B595-BASELINE!#REF!=0,"",B595-BASELINE!#REF!)</f>
        <v>#REF!</v>
      </c>
      <c r="H595" s="81" t="e">
        <f>IF(C595-BASELINE!#REF!=0,"",C595-BASELINE!#REF!)</f>
        <v>#REF!</v>
      </c>
      <c r="I595" s="81" t="e">
        <f>IF(D595-BASELINE!#REF!=0,"",D595-BASELINE!#REF!)</f>
        <v>#REF!</v>
      </c>
    </row>
    <row r="596" spans="1:9" x14ac:dyDescent="0.25">
      <c r="A596" s="105"/>
      <c r="B596" s="105"/>
      <c r="C596" s="105"/>
      <c r="D596" s="105"/>
      <c r="F596" s="81" t="e">
        <f>IF(A596-BASELINE!#REF!=0,"",A596-BASELINE!#REF!)</f>
        <v>#REF!</v>
      </c>
      <c r="G596" s="81" t="e">
        <f>IF(B596-BASELINE!#REF!=0,"",B596-BASELINE!#REF!)</f>
        <v>#REF!</v>
      </c>
      <c r="H596" s="81" t="e">
        <f>IF(C596-BASELINE!#REF!=0,"",C596-BASELINE!#REF!)</f>
        <v>#REF!</v>
      </c>
      <c r="I596" s="81" t="e">
        <f>IF(D596-BASELINE!#REF!=0,"",D596-BASELINE!#REF!)</f>
        <v>#REF!</v>
      </c>
    </row>
    <row r="597" spans="1:9" x14ac:dyDescent="0.25">
      <c r="A597" s="105"/>
      <c r="B597" s="105"/>
      <c r="C597" s="105"/>
      <c r="D597" s="105"/>
      <c r="F597" s="81" t="e">
        <f>IF(A597-BASELINE!#REF!=0,"",A597-BASELINE!#REF!)</f>
        <v>#REF!</v>
      </c>
      <c r="G597" s="81" t="e">
        <f>IF(B597-BASELINE!#REF!=0,"",B597-BASELINE!#REF!)</f>
        <v>#REF!</v>
      </c>
      <c r="H597" s="81" t="e">
        <f>IF(C597-BASELINE!#REF!=0,"",C597-BASELINE!#REF!)</f>
        <v>#REF!</v>
      </c>
      <c r="I597" s="81" t="e">
        <f>IF(D597-BASELINE!#REF!=0,"",D597-BASELINE!#REF!)</f>
        <v>#REF!</v>
      </c>
    </row>
    <row r="598" spans="1:9" x14ac:dyDescent="0.25">
      <c r="A598" s="105"/>
      <c r="B598" s="105"/>
      <c r="C598" s="105"/>
      <c r="D598" s="105"/>
      <c r="F598" s="81" t="e">
        <f>IF(A598-BASELINE!#REF!=0,"",A598-BASELINE!#REF!)</f>
        <v>#REF!</v>
      </c>
      <c r="G598" s="81" t="e">
        <f>IF(B598-BASELINE!#REF!=0,"",B598-BASELINE!#REF!)</f>
        <v>#REF!</v>
      </c>
      <c r="H598" s="81" t="e">
        <f>IF(C598-BASELINE!#REF!=0,"",C598-BASELINE!#REF!)</f>
        <v>#REF!</v>
      </c>
      <c r="I598" s="81" t="e">
        <f>IF(D598-BASELINE!#REF!=0,"",D598-BASELINE!#REF!)</f>
        <v>#REF!</v>
      </c>
    </row>
    <row r="599" spans="1:9" x14ac:dyDescent="0.25">
      <c r="A599" s="105"/>
      <c r="B599" s="105"/>
      <c r="C599" s="105"/>
      <c r="D599" s="105"/>
      <c r="F599" s="81" t="e">
        <f>IF(A599-BASELINE!#REF!=0,"",A599-BASELINE!#REF!)</f>
        <v>#REF!</v>
      </c>
      <c r="G599" s="81" t="e">
        <f>IF(B599-BASELINE!#REF!=0,"",B599-BASELINE!#REF!)</f>
        <v>#REF!</v>
      </c>
      <c r="H599" s="81" t="e">
        <f>IF(C599-BASELINE!#REF!=0,"",C599-BASELINE!#REF!)</f>
        <v>#REF!</v>
      </c>
      <c r="I599" s="81" t="e">
        <f>IF(D599-BASELINE!#REF!=0,"",D599-BASELINE!#REF!)</f>
        <v>#REF!</v>
      </c>
    </row>
    <row r="600" spans="1:9" x14ac:dyDescent="0.25">
      <c r="A600" s="105"/>
      <c r="B600" s="105"/>
      <c r="C600" s="105"/>
      <c r="D600" s="105"/>
      <c r="F600" s="81" t="e">
        <f>IF(A600-BASELINE!#REF!=0,"",A600-BASELINE!#REF!)</f>
        <v>#REF!</v>
      </c>
      <c r="G600" s="81" t="e">
        <f>IF(B600-BASELINE!#REF!=0,"",B600-BASELINE!#REF!)</f>
        <v>#REF!</v>
      </c>
      <c r="H600" s="81" t="e">
        <f>IF(C600-BASELINE!#REF!=0,"",C600-BASELINE!#REF!)</f>
        <v>#REF!</v>
      </c>
      <c r="I600" s="81" t="e">
        <f>IF(D600-BASELINE!#REF!=0,"",D600-BASELINE!#REF!)</f>
        <v>#REF!</v>
      </c>
    </row>
    <row r="601" spans="1:9" x14ac:dyDescent="0.25">
      <c r="A601" s="105"/>
      <c r="B601" s="105"/>
      <c r="C601" s="105"/>
      <c r="D601" s="105"/>
      <c r="F601" s="81" t="e">
        <f>IF(A601-BASELINE!#REF!=0,"",A601-BASELINE!#REF!)</f>
        <v>#REF!</v>
      </c>
      <c r="G601" s="81" t="e">
        <f>IF(B601-BASELINE!#REF!=0,"",B601-BASELINE!#REF!)</f>
        <v>#REF!</v>
      </c>
      <c r="H601" s="81" t="e">
        <f>IF(C601-BASELINE!#REF!=0,"",C601-BASELINE!#REF!)</f>
        <v>#REF!</v>
      </c>
      <c r="I601" s="81" t="e">
        <f>IF(D601-BASELINE!#REF!=0,"",D601-BASELINE!#REF!)</f>
        <v>#REF!</v>
      </c>
    </row>
    <row r="602" spans="1:9" x14ac:dyDescent="0.25">
      <c r="A602" s="105"/>
      <c r="B602" s="105"/>
      <c r="C602" s="105"/>
      <c r="D602" s="105"/>
      <c r="F602" s="81" t="e">
        <f>IF(A602-BASELINE!#REF!=0,"",A602-BASELINE!#REF!)</f>
        <v>#REF!</v>
      </c>
      <c r="G602" s="81" t="e">
        <f>IF(B602-BASELINE!#REF!=0,"",B602-BASELINE!#REF!)</f>
        <v>#REF!</v>
      </c>
      <c r="H602" s="81" t="e">
        <f>IF(C602-BASELINE!#REF!=0,"",C602-BASELINE!#REF!)</f>
        <v>#REF!</v>
      </c>
      <c r="I602" s="81" t="e">
        <f>IF(D602-BASELINE!#REF!=0,"",D602-BASELINE!#REF!)</f>
        <v>#REF!</v>
      </c>
    </row>
    <row r="603" spans="1:9" x14ac:dyDescent="0.25">
      <c r="A603" s="105"/>
      <c r="B603" s="105"/>
      <c r="C603" s="105"/>
      <c r="D603" s="105"/>
      <c r="F603" s="81" t="e">
        <f>IF(A603-BASELINE!#REF!=0,"",A603-BASELINE!#REF!)</f>
        <v>#REF!</v>
      </c>
      <c r="G603" s="81" t="e">
        <f>IF(B603-BASELINE!#REF!=0,"",B603-BASELINE!#REF!)</f>
        <v>#REF!</v>
      </c>
      <c r="H603" s="81" t="e">
        <f>IF(C603-BASELINE!#REF!=0,"",C603-BASELINE!#REF!)</f>
        <v>#REF!</v>
      </c>
      <c r="I603" s="81" t="e">
        <f>IF(D603-BASELINE!#REF!=0,"",D603-BASELINE!#REF!)</f>
        <v>#REF!</v>
      </c>
    </row>
    <row r="604" spans="1:9" x14ac:dyDescent="0.25">
      <c r="A604" s="105"/>
      <c r="B604" s="105"/>
      <c r="C604" s="105"/>
      <c r="D604" s="105"/>
      <c r="F604" s="81" t="e">
        <f>IF(A604-BASELINE!#REF!=0,"",A604-BASELINE!#REF!)</f>
        <v>#REF!</v>
      </c>
      <c r="G604" s="81" t="e">
        <f>IF(B604-BASELINE!#REF!=0,"",B604-BASELINE!#REF!)</f>
        <v>#REF!</v>
      </c>
      <c r="H604" s="81" t="e">
        <f>IF(C604-BASELINE!#REF!=0,"",C604-BASELINE!#REF!)</f>
        <v>#REF!</v>
      </c>
      <c r="I604" s="81" t="e">
        <f>IF(D604-BASELINE!#REF!=0,"",D604-BASELINE!#REF!)</f>
        <v>#REF!</v>
      </c>
    </row>
    <row r="605" spans="1:9" x14ac:dyDescent="0.25">
      <c r="A605" s="105"/>
      <c r="B605" s="105"/>
      <c r="C605" s="105"/>
      <c r="D605" s="105"/>
      <c r="F605" s="81" t="e">
        <f>IF(A605-BASELINE!#REF!=0,"",A605-BASELINE!#REF!)</f>
        <v>#REF!</v>
      </c>
      <c r="G605" s="81" t="e">
        <f>IF(B605-BASELINE!#REF!=0,"",B605-BASELINE!#REF!)</f>
        <v>#REF!</v>
      </c>
      <c r="H605" s="81" t="e">
        <f>IF(C605-BASELINE!#REF!=0,"",C605-BASELINE!#REF!)</f>
        <v>#REF!</v>
      </c>
      <c r="I605" s="81" t="e">
        <f>IF(D605-BASELINE!#REF!=0,"",D605-BASELINE!#REF!)</f>
        <v>#REF!</v>
      </c>
    </row>
    <row r="606" spans="1:9" x14ac:dyDescent="0.25">
      <c r="A606" s="105"/>
      <c r="B606" s="105"/>
      <c r="C606" s="105"/>
      <c r="D606" s="105"/>
      <c r="F606" s="81" t="e">
        <f>IF(A606-BASELINE!#REF!=0,"",A606-BASELINE!#REF!)</f>
        <v>#REF!</v>
      </c>
      <c r="G606" s="81" t="e">
        <f>IF(B606-BASELINE!#REF!=0,"",B606-BASELINE!#REF!)</f>
        <v>#REF!</v>
      </c>
      <c r="H606" s="81" t="e">
        <f>IF(C606-BASELINE!#REF!=0,"",C606-BASELINE!#REF!)</f>
        <v>#REF!</v>
      </c>
      <c r="I606" s="81" t="e">
        <f>IF(D606-BASELINE!#REF!=0,"",D606-BASELINE!#REF!)</f>
        <v>#REF!</v>
      </c>
    </row>
    <row r="607" spans="1:9" x14ac:dyDescent="0.25">
      <c r="A607" s="105"/>
      <c r="B607" s="105"/>
      <c r="C607" s="105"/>
      <c r="D607" s="105"/>
      <c r="F607" s="81" t="e">
        <f>IF(A607-BASELINE!#REF!=0,"",A607-BASELINE!#REF!)</f>
        <v>#REF!</v>
      </c>
      <c r="G607" s="81" t="e">
        <f>IF(B607-BASELINE!#REF!=0,"",B607-BASELINE!#REF!)</f>
        <v>#REF!</v>
      </c>
      <c r="H607" s="81" t="e">
        <f>IF(C607-BASELINE!#REF!=0,"",C607-BASELINE!#REF!)</f>
        <v>#REF!</v>
      </c>
      <c r="I607" s="81" t="e">
        <f>IF(D607-BASELINE!#REF!=0,"",D607-BASELINE!#REF!)</f>
        <v>#REF!</v>
      </c>
    </row>
    <row r="608" spans="1:9" x14ac:dyDescent="0.25">
      <c r="A608" s="105"/>
      <c r="B608" s="105"/>
      <c r="C608" s="105"/>
      <c r="D608" s="105"/>
      <c r="F608" s="81" t="e">
        <f>IF(A608-BASELINE!#REF!=0,"",A608-BASELINE!#REF!)</f>
        <v>#REF!</v>
      </c>
      <c r="G608" s="81" t="e">
        <f>IF(B608-BASELINE!#REF!=0,"",B608-BASELINE!#REF!)</f>
        <v>#REF!</v>
      </c>
      <c r="H608" s="81" t="e">
        <f>IF(C608-BASELINE!#REF!=0,"",C608-BASELINE!#REF!)</f>
        <v>#REF!</v>
      </c>
      <c r="I608" s="81" t="e">
        <f>IF(D608-BASELINE!#REF!=0,"",D608-BASELINE!#REF!)</f>
        <v>#REF!</v>
      </c>
    </row>
    <row r="609" spans="1:9" x14ac:dyDescent="0.25">
      <c r="A609" s="105"/>
      <c r="B609" s="105"/>
      <c r="C609" s="105"/>
      <c r="D609" s="105"/>
      <c r="F609" s="81" t="e">
        <f>IF(A609-BASELINE!#REF!=0,"",A609-BASELINE!#REF!)</f>
        <v>#REF!</v>
      </c>
      <c r="G609" s="81" t="e">
        <f>IF(B609-BASELINE!#REF!=0,"",B609-BASELINE!#REF!)</f>
        <v>#REF!</v>
      </c>
      <c r="H609" s="81" t="e">
        <f>IF(C609-BASELINE!#REF!=0,"",C609-BASELINE!#REF!)</f>
        <v>#REF!</v>
      </c>
      <c r="I609" s="81" t="e">
        <f>IF(D609-BASELINE!#REF!=0,"",D609-BASELINE!#REF!)</f>
        <v>#REF!</v>
      </c>
    </row>
    <row r="610" spans="1:9" x14ac:dyDescent="0.25">
      <c r="A610" s="105"/>
      <c r="B610" s="105"/>
      <c r="C610" s="105"/>
      <c r="D610" s="105"/>
      <c r="F610" s="81" t="e">
        <f>IF(A610-BASELINE!#REF!=0,"",A610-BASELINE!#REF!)</f>
        <v>#REF!</v>
      </c>
      <c r="G610" s="81" t="e">
        <f>IF(B610-BASELINE!#REF!=0,"",B610-BASELINE!#REF!)</f>
        <v>#REF!</v>
      </c>
      <c r="H610" s="81" t="e">
        <f>IF(C610-BASELINE!#REF!=0,"",C610-BASELINE!#REF!)</f>
        <v>#REF!</v>
      </c>
      <c r="I610" s="81" t="e">
        <f>IF(D610-BASELINE!#REF!=0,"",D610-BASELINE!#REF!)</f>
        <v>#REF!</v>
      </c>
    </row>
    <row r="611" spans="1:9" x14ac:dyDescent="0.25">
      <c r="A611" s="105"/>
      <c r="B611" s="105"/>
      <c r="C611" s="105"/>
      <c r="D611" s="105"/>
      <c r="F611" s="81" t="e">
        <f>IF(A611-BASELINE!#REF!=0,"",A611-BASELINE!#REF!)</f>
        <v>#REF!</v>
      </c>
      <c r="G611" s="81" t="e">
        <f>IF(B611-BASELINE!#REF!=0,"",B611-BASELINE!#REF!)</f>
        <v>#REF!</v>
      </c>
      <c r="H611" s="81" t="e">
        <f>IF(C611-BASELINE!#REF!=0,"",C611-BASELINE!#REF!)</f>
        <v>#REF!</v>
      </c>
      <c r="I611" s="81" t="e">
        <f>IF(D611-BASELINE!#REF!=0,"",D611-BASELINE!#REF!)</f>
        <v>#REF!</v>
      </c>
    </row>
    <row r="612" spans="1:9" x14ac:dyDescent="0.25">
      <c r="A612" s="105"/>
      <c r="B612" s="105"/>
      <c r="C612" s="105"/>
      <c r="D612" s="105"/>
      <c r="F612" s="81" t="e">
        <f>IF(A612-BASELINE!#REF!=0,"",A612-BASELINE!#REF!)</f>
        <v>#REF!</v>
      </c>
      <c r="G612" s="81" t="e">
        <f>IF(B612-BASELINE!#REF!=0,"",B612-BASELINE!#REF!)</f>
        <v>#REF!</v>
      </c>
      <c r="H612" s="81" t="e">
        <f>IF(C612-BASELINE!#REF!=0,"",C612-BASELINE!#REF!)</f>
        <v>#REF!</v>
      </c>
      <c r="I612" s="81" t="e">
        <f>IF(D612-BASELINE!#REF!=0,"",D612-BASELINE!#REF!)</f>
        <v>#REF!</v>
      </c>
    </row>
    <row r="613" spans="1:9" x14ac:dyDescent="0.25">
      <c r="A613" s="105"/>
      <c r="B613" s="105"/>
      <c r="C613" s="105"/>
      <c r="D613" s="105"/>
      <c r="F613" s="81" t="e">
        <f>IF(A613-BASELINE!#REF!=0,"",A613-BASELINE!#REF!)</f>
        <v>#REF!</v>
      </c>
      <c r="G613" s="81" t="e">
        <f>IF(B613-BASELINE!#REF!=0,"",B613-BASELINE!#REF!)</f>
        <v>#REF!</v>
      </c>
      <c r="H613" s="81" t="e">
        <f>IF(C613-BASELINE!#REF!=0,"",C613-BASELINE!#REF!)</f>
        <v>#REF!</v>
      </c>
      <c r="I613" s="81" t="e">
        <f>IF(D613-BASELINE!#REF!=0,"",D613-BASELINE!#REF!)</f>
        <v>#REF!</v>
      </c>
    </row>
    <row r="614" spans="1:9" x14ac:dyDescent="0.25">
      <c r="A614" s="105"/>
      <c r="B614" s="105"/>
      <c r="C614" s="105"/>
      <c r="D614" s="105"/>
      <c r="F614" s="81" t="e">
        <f>IF(A614-BASELINE!#REF!=0,"",A614-BASELINE!#REF!)</f>
        <v>#REF!</v>
      </c>
      <c r="G614" s="81" t="e">
        <f>IF(B614-BASELINE!#REF!=0,"",B614-BASELINE!#REF!)</f>
        <v>#REF!</v>
      </c>
      <c r="H614" s="81" t="e">
        <f>IF(C614-BASELINE!#REF!=0,"",C614-BASELINE!#REF!)</f>
        <v>#REF!</v>
      </c>
      <c r="I614" s="81" t="e">
        <f>IF(D614-BASELINE!#REF!=0,"",D614-BASELINE!#REF!)</f>
        <v>#REF!</v>
      </c>
    </row>
    <row r="615" spans="1:9" x14ac:dyDescent="0.25">
      <c r="A615" s="105"/>
      <c r="B615" s="105"/>
      <c r="C615" s="105"/>
      <c r="D615" s="105"/>
      <c r="F615" s="81" t="e">
        <f>IF(A615-BASELINE!#REF!=0,"",A615-BASELINE!#REF!)</f>
        <v>#REF!</v>
      </c>
      <c r="G615" s="81" t="e">
        <f>IF(B615-BASELINE!#REF!=0,"",B615-BASELINE!#REF!)</f>
        <v>#REF!</v>
      </c>
      <c r="H615" s="81" t="e">
        <f>IF(C615-BASELINE!#REF!=0,"",C615-BASELINE!#REF!)</f>
        <v>#REF!</v>
      </c>
      <c r="I615" s="81" t="e">
        <f>IF(D615-BASELINE!#REF!=0,"",D615-BASELINE!#REF!)</f>
        <v>#REF!</v>
      </c>
    </row>
    <row r="616" spans="1:9" x14ac:dyDescent="0.25">
      <c r="A616" s="105"/>
      <c r="B616" s="105"/>
      <c r="C616" s="105"/>
      <c r="D616" s="105"/>
      <c r="F616" s="81" t="e">
        <f>IF(A616-BASELINE!#REF!=0,"",A616-BASELINE!#REF!)</f>
        <v>#REF!</v>
      </c>
      <c r="G616" s="81" t="e">
        <f>IF(B616-BASELINE!#REF!=0,"",B616-BASELINE!#REF!)</f>
        <v>#REF!</v>
      </c>
      <c r="H616" s="81" t="e">
        <f>IF(C616-BASELINE!#REF!=0,"",C616-BASELINE!#REF!)</f>
        <v>#REF!</v>
      </c>
      <c r="I616" s="81" t="e">
        <f>IF(D616-BASELINE!#REF!=0,"",D616-BASELINE!#REF!)</f>
        <v>#REF!</v>
      </c>
    </row>
    <row r="617" spans="1:9" x14ac:dyDescent="0.25">
      <c r="A617" s="105"/>
      <c r="B617" s="105"/>
      <c r="C617" s="105"/>
      <c r="D617" s="105"/>
      <c r="F617" s="81" t="e">
        <f>IF(A617-BASELINE!#REF!=0,"",A617-BASELINE!#REF!)</f>
        <v>#REF!</v>
      </c>
      <c r="G617" s="81" t="e">
        <f>IF(B617-BASELINE!#REF!=0,"",B617-BASELINE!#REF!)</f>
        <v>#REF!</v>
      </c>
      <c r="H617" s="81" t="e">
        <f>IF(C617-BASELINE!#REF!=0,"",C617-BASELINE!#REF!)</f>
        <v>#REF!</v>
      </c>
      <c r="I617" s="81" t="e">
        <f>IF(D617-BASELINE!#REF!=0,"",D617-BASELINE!#REF!)</f>
        <v>#REF!</v>
      </c>
    </row>
    <row r="618" spans="1:9" x14ac:dyDescent="0.25">
      <c r="A618" s="105"/>
      <c r="B618" s="105"/>
      <c r="C618" s="105"/>
      <c r="D618" s="105"/>
      <c r="F618" s="81" t="e">
        <f>IF(A618-BASELINE!#REF!=0,"",A618-BASELINE!#REF!)</f>
        <v>#REF!</v>
      </c>
      <c r="G618" s="81" t="e">
        <f>IF(B618-BASELINE!#REF!=0,"",B618-BASELINE!#REF!)</f>
        <v>#REF!</v>
      </c>
      <c r="H618" s="81" t="e">
        <f>IF(C618-BASELINE!#REF!=0,"",C618-BASELINE!#REF!)</f>
        <v>#REF!</v>
      </c>
      <c r="I618" s="81" t="e">
        <f>IF(D618-BASELINE!#REF!=0,"",D618-BASELINE!#REF!)</f>
        <v>#REF!</v>
      </c>
    </row>
    <row r="619" spans="1:9" x14ac:dyDescent="0.25">
      <c r="A619" s="105"/>
      <c r="B619" s="105"/>
      <c r="C619" s="105"/>
      <c r="D619" s="105"/>
      <c r="F619" s="81" t="e">
        <f>IF(A619-BASELINE!#REF!=0,"",A619-BASELINE!#REF!)</f>
        <v>#REF!</v>
      </c>
      <c r="G619" s="81" t="e">
        <f>IF(B619-BASELINE!#REF!=0,"",B619-BASELINE!#REF!)</f>
        <v>#REF!</v>
      </c>
      <c r="H619" s="81" t="e">
        <f>IF(C619-BASELINE!#REF!=0,"",C619-BASELINE!#REF!)</f>
        <v>#REF!</v>
      </c>
      <c r="I619" s="81" t="e">
        <f>IF(D619-BASELINE!#REF!=0,"",D619-BASELINE!#REF!)</f>
        <v>#REF!</v>
      </c>
    </row>
    <row r="620" spans="1:9" x14ac:dyDescent="0.25">
      <c r="A620" s="105"/>
      <c r="B620" s="105"/>
      <c r="C620" s="105"/>
      <c r="D620" s="105"/>
      <c r="F620" s="81" t="e">
        <f>IF(A620-BASELINE!#REF!=0,"",A620-BASELINE!#REF!)</f>
        <v>#REF!</v>
      </c>
      <c r="G620" s="81" t="e">
        <f>IF(B620-BASELINE!#REF!=0,"",B620-BASELINE!#REF!)</f>
        <v>#REF!</v>
      </c>
      <c r="H620" s="81" t="e">
        <f>IF(C620-BASELINE!#REF!=0,"",C620-BASELINE!#REF!)</f>
        <v>#REF!</v>
      </c>
      <c r="I620" s="81" t="e">
        <f>IF(D620-BASELINE!#REF!=0,"",D620-BASELINE!#REF!)</f>
        <v>#REF!</v>
      </c>
    </row>
    <row r="621" spans="1:9" x14ac:dyDescent="0.25">
      <c r="A621" s="105"/>
      <c r="B621" s="105"/>
      <c r="C621" s="105"/>
      <c r="D621" s="105"/>
      <c r="F621" s="81" t="e">
        <f>IF(A621-BASELINE!#REF!=0,"",A621-BASELINE!#REF!)</f>
        <v>#REF!</v>
      </c>
      <c r="G621" s="81" t="e">
        <f>IF(B621-BASELINE!#REF!=0,"",B621-BASELINE!#REF!)</f>
        <v>#REF!</v>
      </c>
      <c r="H621" s="81" t="e">
        <f>IF(C621-BASELINE!#REF!=0,"",C621-BASELINE!#REF!)</f>
        <v>#REF!</v>
      </c>
      <c r="I621" s="81" t="e">
        <f>IF(D621-BASELINE!#REF!=0,"",D621-BASELINE!#REF!)</f>
        <v>#REF!</v>
      </c>
    </row>
    <row r="622" spans="1:9" x14ac:dyDescent="0.25">
      <c r="A622" s="105"/>
      <c r="B622" s="105"/>
      <c r="C622" s="105"/>
      <c r="D622" s="105"/>
      <c r="F622" s="81" t="e">
        <f>IF(A622-BASELINE!#REF!=0,"",A622-BASELINE!#REF!)</f>
        <v>#REF!</v>
      </c>
      <c r="G622" s="81" t="e">
        <f>IF(B622-BASELINE!#REF!=0,"",B622-BASELINE!#REF!)</f>
        <v>#REF!</v>
      </c>
      <c r="H622" s="81" t="e">
        <f>IF(C622-BASELINE!#REF!=0,"",C622-BASELINE!#REF!)</f>
        <v>#REF!</v>
      </c>
      <c r="I622" s="81" t="e">
        <f>IF(D622-BASELINE!#REF!=0,"",D622-BASELINE!#REF!)</f>
        <v>#REF!</v>
      </c>
    </row>
    <row r="623" spans="1:9" x14ac:dyDescent="0.25">
      <c r="A623" s="105"/>
      <c r="B623" s="105"/>
      <c r="C623" s="105"/>
      <c r="D623" s="105"/>
      <c r="F623" s="81" t="e">
        <f>IF(A623-BASELINE!#REF!=0,"",A623-BASELINE!#REF!)</f>
        <v>#REF!</v>
      </c>
      <c r="G623" s="81" t="e">
        <f>IF(B623-BASELINE!#REF!=0,"",B623-BASELINE!#REF!)</f>
        <v>#REF!</v>
      </c>
      <c r="H623" s="81" t="e">
        <f>IF(C623-BASELINE!#REF!=0,"",C623-BASELINE!#REF!)</f>
        <v>#REF!</v>
      </c>
      <c r="I623" s="81" t="e">
        <f>IF(D623-BASELINE!#REF!=0,"",D623-BASELINE!#REF!)</f>
        <v>#REF!</v>
      </c>
    </row>
    <row r="624" spans="1:9" x14ac:dyDescent="0.25">
      <c r="A624" s="105"/>
      <c r="B624" s="105"/>
      <c r="C624" s="105"/>
      <c r="D624" s="105"/>
      <c r="F624" s="81" t="e">
        <f>IF(A624-BASELINE!#REF!=0,"",A624-BASELINE!#REF!)</f>
        <v>#REF!</v>
      </c>
      <c r="G624" s="81" t="e">
        <f>IF(B624-BASELINE!#REF!=0,"",B624-BASELINE!#REF!)</f>
        <v>#REF!</v>
      </c>
      <c r="H624" s="81" t="e">
        <f>IF(C624-BASELINE!#REF!=0,"",C624-BASELINE!#REF!)</f>
        <v>#REF!</v>
      </c>
      <c r="I624" s="81" t="e">
        <f>IF(D624-BASELINE!#REF!=0,"",D624-BASELINE!#REF!)</f>
        <v>#REF!</v>
      </c>
    </row>
    <row r="625" spans="1:9" x14ac:dyDescent="0.25">
      <c r="A625" s="105"/>
      <c r="B625" s="105"/>
      <c r="C625" s="105"/>
      <c r="D625" s="105"/>
      <c r="F625" s="81" t="e">
        <f>IF(A625-BASELINE!#REF!=0,"",A625-BASELINE!#REF!)</f>
        <v>#REF!</v>
      </c>
      <c r="G625" s="81" t="e">
        <f>IF(B625-BASELINE!#REF!=0,"",B625-BASELINE!#REF!)</f>
        <v>#REF!</v>
      </c>
      <c r="H625" s="81" t="e">
        <f>IF(C625-BASELINE!#REF!=0,"",C625-BASELINE!#REF!)</f>
        <v>#REF!</v>
      </c>
      <c r="I625" s="81" t="e">
        <f>IF(D625-BASELINE!#REF!=0,"",D625-BASELINE!#REF!)</f>
        <v>#REF!</v>
      </c>
    </row>
    <row r="626" spans="1:9" x14ac:dyDescent="0.25">
      <c r="A626" s="105"/>
      <c r="B626" s="105"/>
      <c r="C626" s="105"/>
      <c r="D626" s="105"/>
      <c r="F626" s="81" t="e">
        <f>IF(A626-BASELINE!#REF!=0,"",A626-BASELINE!#REF!)</f>
        <v>#REF!</v>
      </c>
      <c r="G626" s="81" t="e">
        <f>IF(B626-BASELINE!#REF!=0,"",B626-BASELINE!#REF!)</f>
        <v>#REF!</v>
      </c>
      <c r="H626" s="81" t="e">
        <f>IF(C626-BASELINE!#REF!=0,"",C626-BASELINE!#REF!)</f>
        <v>#REF!</v>
      </c>
      <c r="I626" s="81" t="e">
        <f>IF(D626-BASELINE!#REF!=0,"",D626-BASELINE!#REF!)</f>
        <v>#REF!</v>
      </c>
    </row>
    <row r="627" spans="1:9" x14ac:dyDescent="0.25">
      <c r="A627" s="105"/>
      <c r="B627" s="105"/>
      <c r="C627" s="105"/>
      <c r="D627" s="105"/>
      <c r="F627" s="81" t="e">
        <f>IF(A627-BASELINE!#REF!=0,"",A627-BASELINE!#REF!)</f>
        <v>#REF!</v>
      </c>
      <c r="G627" s="81" t="e">
        <f>IF(B627-BASELINE!#REF!=0,"",B627-BASELINE!#REF!)</f>
        <v>#REF!</v>
      </c>
      <c r="H627" s="81" t="e">
        <f>IF(C627-BASELINE!#REF!=0,"",C627-BASELINE!#REF!)</f>
        <v>#REF!</v>
      </c>
      <c r="I627" s="81" t="e">
        <f>IF(D627-BASELINE!#REF!=0,"",D627-BASELINE!#REF!)</f>
        <v>#REF!</v>
      </c>
    </row>
    <row r="628" spans="1:9" x14ac:dyDescent="0.25">
      <c r="A628" s="105"/>
      <c r="B628" s="105"/>
      <c r="C628" s="105"/>
      <c r="D628" s="105"/>
      <c r="F628" s="81" t="e">
        <f>IF(A628-BASELINE!#REF!=0,"",A628-BASELINE!#REF!)</f>
        <v>#REF!</v>
      </c>
      <c r="G628" s="81" t="e">
        <f>IF(B628-BASELINE!#REF!=0,"",B628-BASELINE!#REF!)</f>
        <v>#REF!</v>
      </c>
      <c r="H628" s="81" t="e">
        <f>IF(C628-BASELINE!#REF!=0,"",C628-BASELINE!#REF!)</f>
        <v>#REF!</v>
      </c>
      <c r="I628" s="81" t="e">
        <f>IF(D628-BASELINE!#REF!=0,"",D628-BASELINE!#REF!)</f>
        <v>#REF!</v>
      </c>
    </row>
    <row r="629" spans="1:9" x14ac:dyDescent="0.25">
      <c r="A629" s="105"/>
      <c r="B629" s="105"/>
      <c r="C629" s="105"/>
      <c r="D629" s="105"/>
      <c r="F629" s="81" t="e">
        <f>IF(A629-BASELINE!#REF!=0,"",A629-BASELINE!#REF!)</f>
        <v>#REF!</v>
      </c>
      <c r="G629" s="81" t="e">
        <f>IF(B629-BASELINE!#REF!=0,"",B629-BASELINE!#REF!)</f>
        <v>#REF!</v>
      </c>
      <c r="H629" s="81" t="e">
        <f>IF(C629-BASELINE!#REF!=0,"",C629-BASELINE!#REF!)</f>
        <v>#REF!</v>
      </c>
      <c r="I629" s="81" t="e">
        <f>IF(D629-BASELINE!#REF!=0,"",D629-BASELINE!#REF!)</f>
        <v>#REF!</v>
      </c>
    </row>
    <row r="630" spans="1:9" x14ac:dyDescent="0.25">
      <c r="A630" s="105"/>
      <c r="B630" s="105"/>
      <c r="C630" s="105"/>
      <c r="D630" s="105"/>
      <c r="F630" s="81" t="e">
        <f>IF(A630-BASELINE!#REF!=0,"",A630-BASELINE!#REF!)</f>
        <v>#REF!</v>
      </c>
      <c r="G630" s="81" t="e">
        <f>IF(B630-BASELINE!#REF!=0,"",B630-BASELINE!#REF!)</f>
        <v>#REF!</v>
      </c>
      <c r="H630" s="81" t="e">
        <f>IF(C630-BASELINE!#REF!=0,"",C630-BASELINE!#REF!)</f>
        <v>#REF!</v>
      </c>
      <c r="I630" s="81" t="e">
        <f>IF(D630-BASELINE!#REF!=0,"",D630-BASELINE!#REF!)</f>
        <v>#REF!</v>
      </c>
    </row>
    <row r="631" spans="1:9" x14ac:dyDescent="0.25">
      <c r="A631" s="105"/>
      <c r="B631" s="105"/>
      <c r="C631" s="105"/>
      <c r="D631" s="105"/>
      <c r="F631" s="81" t="e">
        <f>IF(A631-BASELINE!#REF!=0,"",A631-BASELINE!#REF!)</f>
        <v>#REF!</v>
      </c>
      <c r="G631" s="81" t="e">
        <f>IF(B631-BASELINE!#REF!=0,"",B631-BASELINE!#REF!)</f>
        <v>#REF!</v>
      </c>
      <c r="H631" s="81" t="e">
        <f>IF(C631-BASELINE!#REF!=0,"",C631-BASELINE!#REF!)</f>
        <v>#REF!</v>
      </c>
      <c r="I631" s="81" t="e">
        <f>IF(D631-BASELINE!#REF!=0,"",D631-BASELINE!#REF!)</f>
        <v>#REF!</v>
      </c>
    </row>
    <row r="632" spans="1:9" x14ac:dyDescent="0.25">
      <c r="A632" s="105"/>
      <c r="B632" s="105"/>
      <c r="C632" s="105"/>
      <c r="D632" s="105"/>
      <c r="F632" s="81" t="e">
        <f>IF(A632-BASELINE!#REF!=0,"",A632-BASELINE!#REF!)</f>
        <v>#REF!</v>
      </c>
      <c r="G632" s="81" t="e">
        <f>IF(B632-BASELINE!#REF!=0,"",B632-BASELINE!#REF!)</f>
        <v>#REF!</v>
      </c>
      <c r="H632" s="81" t="e">
        <f>IF(C632-BASELINE!#REF!=0,"",C632-BASELINE!#REF!)</f>
        <v>#REF!</v>
      </c>
      <c r="I632" s="81" t="e">
        <f>IF(D632-BASELINE!#REF!=0,"",D632-BASELINE!#REF!)</f>
        <v>#REF!</v>
      </c>
    </row>
    <row r="633" spans="1:9" x14ac:dyDescent="0.25">
      <c r="A633" s="105"/>
      <c r="B633" s="105"/>
      <c r="C633" s="105"/>
      <c r="D633" s="105"/>
      <c r="F633" s="81" t="e">
        <f>IF(A633-BASELINE!#REF!=0,"",A633-BASELINE!#REF!)</f>
        <v>#REF!</v>
      </c>
      <c r="G633" s="81" t="e">
        <f>IF(B633-BASELINE!#REF!=0,"",B633-BASELINE!#REF!)</f>
        <v>#REF!</v>
      </c>
      <c r="H633" s="81" t="e">
        <f>IF(C633-BASELINE!#REF!=0,"",C633-BASELINE!#REF!)</f>
        <v>#REF!</v>
      </c>
      <c r="I633" s="81" t="e">
        <f>IF(D633-BASELINE!#REF!=0,"",D633-BASELINE!#REF!)</f>
        <v>#REF!</v>
      </c>
    </row>
    <row r="634" spans="1:9" x14ac:dyDescent="0.25">
      <c r="A634" s="105"/>
      <c r="B634" s="105"/>
      <c r="C634" s="105"/>
      <c r="D634" s="105"/>
      <c r="F634" s="81" t="e">
        <f>IF(A634-BASELINE!#REF!=0,"",A634-BASELINE!#REF!)</f>
        <v>#REF!</v>
      </c>
      <c r="G634" s="81" t="e">
        <f>IF(B634-BASELINE!#REF!=0,"",B634-BASELINE!#REF!)</f>
        <v>#REF!</v>
      </c>
      <c r="H634" s="81" t="e">
        <f>IF(C634-BASELINE!#REF!=0,"",C634-BASELINE!#REF!)</f>
        <v>#REF!</v>
      </c>
      <c r="I634" s="81" t="e">
        <f>IF(D634-BASELINE!#REF!=0,"",D634-BASELINE!#REF!)</f>
        <v>#REF!</v>
      </c>
    </row>
    <row r="635" spans="1:9" x14ac:dyDescent="0.25">
      <c r="A635" s="105"/>
      <c r="B635" s="105"/>
      <c r="C635" s="105"/>
      <c r="D635" s="105"/>
      <c r="F635" s="81" t="e">
        <f>IF(A635-BASELINE!#REF!=0,"",A635-BASELINE!#REF!)</f>
        <v>#REF!</v>
      </c>
      <c r="G635" s="81" t="e">
        <f>IF(B635-BASELINE!#REF!=0,"",B635-BASELINE!#REF!)</f>
        <v>#REF!</v>
      </c>
      <c r="H635" s="81" t="e">
        <f>IF(C635-BASELINE!#REF!=0,"",C635-BASELINE!#REF!)</f>
        <v>#REF!</v>
      </c>
      <c r="I635" s="81" t="e">
        <f>IF(D635-BASELINE!#REF!=0,"",D635-BASELINE!#REF!)</f>
        <v>#REF!</v>
      </c>
    </row>
    <row r="636" spans="1:9" x14ac:dyDescent="0.25">
      <c r="A636" s="105"/>
      <c r="B636" s="105"/>
      <c r="C636" s="105"/>
      <c r="D636" s="105"/>
      <c r="F636" s="81" t="e">
        <f>IF(A636-BASELINE!#REF!=0,"",A636-BASELINE!#REF!)</f>
        <v>#REF!</v>
      </c>
      <c r="G636" s="81" t="e">
        <f>IF(B636-BASELINE!#REF!=0,"",B636-BASELINE!#REF!)</f>
        <v>#REF!</v>
      </c>
      <c r="H636" s="81" t="e">
        <f>IF(C636-BASELINE!#REF!=0,"",C636-BASELINE!#REF!)</f>
        <v>#REF!</v>
      </c>
      <c r="I636" s="81" t="e">
        <f>IF(D636-BASELINE!#REF!=0,"",D636-BASELINE!#REF!)</f>
        <v>#REF!</v>
      </c>
    </row>
    <row r="637" spans="1:9" x14ac:dyDescent="0.25">
      <c r="A637" s="105"/>
      <c r="B637" s="105"/>
      <c r="C637" s="105"/>
      <c r="D637" s="105"/>
      <c r="F637" s="81" t="e">
        <f>IF(A637-BASELINE!#REF!=0,"",A637-BASELINE!#REF!)</f>
        <v>#REF!</v>
      </c>
      <c r="G637" s="81" t="e">
        <f>IF(B637-BASELINE!#REF!=0,"",B637-BASELINE!#REF!)</f>
        <v>#REF!</v>
      </c>
      <c r="H637" s="81" t="e">
        <f>IF(C637-BASELINE!#REF!=0,"",C637-BASELINE!#REF!)</f>
        <v>#REF!</v>
      </c>
      <c r="I637" s="81" t="e">
        <f>IF(D637-BASELINE!#REF!=0,"",D637-BASELINE!#REF!)</f>
        <v>#REF!</v>
      </c>
    </row>
    <row r="638" spans="1:9" x14ac:dyDescent="0.25">
      <c r="A638" s="105"/>
      <c r="B638" s="105"/>
      <c r="C638" s="105"/>
      <c r="D638" s="105"/>
      <c r="F638" s="81" t="e">
        <f>IF(A638-BASELINE!#REF!=0,"",A638-BASELINE!#REF!)</f>
        <v>#REF!</v>
      </c>
      <c r="G638" s="81" t="e">
        <f>IF(B638-BASELINE!#REF!=0,"",B638-BASELINE!#REF!)</f>
        <v>#REF!</v>
      </c>
      <c r="H638" s="81" t="e">
        <f>IF(C638-BASELINE!#REF!=0,"",C638-BASELINE!#REF!)</f>
        <v>#REF!</v>
      </c>
      <c r="I638" s="81" t="e">
        <f>IF(D638-BASELINE!#REF!=0,"",D638-BASELINE!#REF!)</f>
        <v>#REF!</v>
      </c>
    </row>
    <row r="639" spans="1:9" x14ac:dyDescent="0.25">
      <c r="A639" s="105"/>
      <c r="B639" s="105"/>
      <c r="C639" s="105"/>
      <c r="D639" s="105"/>
      <c r="F639" s="81" t="e">
        <f>IF(A639-BASELINE!#REF!=0,"",A639-BASELINE!#REF!)</f>
        <v>#REF!</v>
      </c>
      <c r="G639" s="81" t="e">
        <f>IF(B639-BASELINE!#REF!=0,"",B639-BASELINE!#REF!)</f>
        <v>#REF!</v>
      </c>
      <c r="H639" s="81" t="e">
        <f>IF(C639-BASELINE!#REF!=0,"",C639-BASELINE!#REF!)</f>
        <v>#REF!</v>
      </c>
      <c r="I639" s="81" t="e">
        <f>IF(D639-BASELINE!#REF!=0,"",D639-BASELINE!#REF!)</f>
        <v>#REF!</v>
      </c>
    </row>
    <row r="640" spans="1:9" x14ac:dyDescent="0.25">
      <c r="A640" s="105"/>
      <c r="B640" s="105"/>
      <c r="C640" s="105"/>
      <c r="D640" s="105"/>
      <c r="F640" s="81" t="e">
        <f>IF(A640-BASELINE!#REF!=0,"",A640-BASELINE!#REF!)</f>
        <v>#REF!</v>
      </c>
      <c r="G640" s="81" t="e">
        <f>IF(B640-BASELINE!#REF!=0,"",B640-BASELINE!#REF!)</f>
        <v>#REF!</v>
      </c>
      <c r="H640" s="81" t="e">
        <f>IF(C640-BASELINE!#REF!=0,"",C640-BASELINE!#REF!)</f>
        <v>#REF!</v>
      </c>
      <c r="I640" s="81" t="e">
        <f>IF(D640-BASELINE!#REF!=0,"",D640-BASELINE!#REF!)</f>
        <v>#REF!</v>
      </c>
    </row>
    <row r="641" spans="1:9" x14ac:dyDescent="0.25">
      <c r="A641" s="105"/>
      <c r="B641" s="105"/>
      <c r="C641" s="105"/>
      <c r="D641" s="105"/>
      <c r="F641" s="81" t="e">
        <f>IF(A641-BASELINE!#REF!=0,"",A641-BASELINE!#REF!)</f>
        <v>#REF!</v>
      </c>
      <c r="G641" s="81" t="e">
        <f>IF(B641-BASELINE!#REF!=0,"",B641-BASELINE!#REF!)</f>
        <v>#REF!</v>
      </c>
      <c r="H641" s="81" t="e">
        <f>IF(C641-BASELINE!#REF!=0,"",C641-BASELINE!#REF!)</f>
        <v>#REF!</v>
      </c>
      <c r="I641" s="81" t="e">
        <f>IF(D641-BASELINE!#REF!=0,"",D641-BASELINE!#REF!)</f>
        <v>#REF!</v>
      </c>
    </row>
    <row r="642" spans="1:9" x14ac:dyDescent="0.25">
      <c r="A642" s="105"/>
      <c r="B642" s="105"/>
      <c r="C642" s="105"/>
      <c r="D642" s="105"/>
      <c r="F642" s="81" t="e">
        <f>IF(A642-BASELINE!#REF!=0,"",A642-BASELINE!#REF!)</f>
        <v>#REF!</v>
      </c>
      <c r="G642" s="81" t="e">
        <f>IF(B642-BASELINE!#REF!=0,"",B642-BASELINE!#REF!)</f>
        <v>#REF!</v>
      </c>
      <c r="H642" s="81" t="e">
        <f>IF(C642-BASELINE!#REF!=0,"",C642-BASELINE!#REF!)</f>
        <v>#REF!</v>
      </c>
      <c r="I642" s="81" t="e">
        <f>IF(D642-BASELINE!#REF!=0,"",D642-BASELINE!#REF!)</f>
        <v>#REF!</v>
      </c>
    </row>
    <row r="643" spans="1:9" x14ac:dyDescent="0.25">
      <c r="A643" s="105"/>
      <c r="B643" s="105"/>
      <c r="C643" s="105"/>
      <c r="D643" s="105"/>
      <c r="F643" s="81" t="e">
        <f>IF(A643-BASELINE!#REF!=0,"",A643-BASELINE!#REF!)</f>
        <v>#REF!</v>
      </c>
      <c r="G643" s="81" t="e">
        <f>IF(B643-BASELINE!#REF!=0,"",B643-BASELINE!#REF!)</f>
        <v>#REF!</v>
      </c>
      <c r="H643" s="81" t="e">
        <f>IF(C643-BASELINE!#REF!=0,"",C643-BASELINE!#REF!)</f>
        <v>#REF!</v>
      </c>
      <c r="I643" s="81" t="e">
        <f>IF(D643-BASELINE!#REF!=0,"",D643-BASELINE!#REF!)</f>
        <v>#REF!</v>
      </c>
    </row>
    <row r="644" spans="1:9" x14ac:dyDescent="0.25">
      <c r="A644" s="105"/>
      <c r="B644" s="105"/>
      <c r="C644" s="105"/>
      <c r="D644" s="105"/>
      <c r="F644" s="81" t="e">
        <f>IF(A644-BASELINE!#REF!=0,"",A644-BASELINE!#REF!)</f>
        <v>#REF!</v>
      </c>
      <c r="G644" s="81" t="e">
        <f>IF(B644-BASELINE!#REF!=0,"",B644-BASELINE!#REF!)</f>
        <v>#REF!</v>
      </c>
      <c r="H644" s="81" t="e">
        <f>IF(C644-BASELINE!#REF!=0,"",C644-BASELINE!#REF!)</f>
        <v>#REF!</v>
      </c>
      <c r="I644" s="81" t="e">
        <f>IF(D644-BASELINE!#REF!=0,"",D644-BASELINE!#REF!)</f>
        <v>#REF!</v>
      </c>
    </row>
    <row r="645" spans="1:9" x14ac:dyDescent="0.25">
      <c r="A645" s="105"/>
      <c r="B645" s="105"/>
      <c r="C645" s="105"/>
      <c r="D645" s="105"/>
      <c r="F645" s="81" t="e">
        <f>IF(A645-BASELINE!#REF!=0,"",A645-BASELINE!#REF!)</f>
        <v>#REF!</v>
      </c>
      <c r="G645" s="81" t="e">
        <f>IF(B645-BASELINE!#REF!=0,"",B645-BASELINE!#REF!)</f>
        <v>#REF!</v>
      </c>
      <c r="H645" s="81" t="e">
        <f>IF(C645-BASELINE!#REF!=0,"",C645-BASELINE!#REF!)</f>
        <v>#REF!</v>
      </c>
      <c r="I645" s="81" t="e">
        <f>IF(D645-BASELINE!#REF!=0,"",D645-BASELINE!#REF!)</f>
        <v>#REF!</v>
      </c>
    </row>
    <row r="646" spans="1:9" x14ac:dyDescent="0.25">
      <c r="A646" s="105"/>
      <c r="B646" s="105"/>
      <c r="C646" s="105"/>
      <c r="D646" s="105"/>
      <c r="F646" s="81" t="e">
        <f>IF(A646-BASELINE!#REF!=0,"",A646-BASELINE!#REF!)</f>
        <v>#REF!</v>
      </c>
      <c r="G646" s="81" t="e">
        <f>IF(B646-BASELINE!#REF!=0,"",B646-BASELINE!#REF!)</f>
        <v>#REF!</v>
      </c>
      <c r="H646" s="81" t="e">
        <f>IF(C646-BASELINE!#REF!=0,"",C646-BASELINE!#REF!)</f>
        <v>#REF!</v>
      </c>
      <c r="I646" s="81" t="e">
        <f>IF(D646-BASELINE!#REF!=0,"",D646-BASELINE!#REF!)</f>
        <v>#REF!</v>
      </c>
    </row>
    <row r="647" spans="1:9" x14ac:dyDescent="0.25">
      <c r="A647" s="105"/>
      <c r="B647" s="105"/>
      <c r="C647" s="105"/>
      <c r="D647" s="105"/>
      <c r="F647" s="81" t="e">
        <f>IF(A647-BASELINE!#REF!=0,"",A647-BASELINE!#REF!)</f>
        <v>#REF!</v>
      </c>
      <c r="G647" s="81" t="e">
        <f>IF(B647-BASELINE!#REF!=0,"",B647-BASELINE!#REF!)</f>
        <v>#REF!</v>
      </c>
      <c r="H647" s="81" t="e">
        <f>IF(C647-BASELINE!#REF!=0,"",C647-BASELINE!#REF!)</f>
        <v>#REF!</v>
      </c>
      <c r="I647" s="81" t="e">
        <f>IF(D647-BASELINE!#REF!=0,"",D647-BASELINE!#REF!)</f>
        <v>#REF!</v>
      </c>
    </row>
    <row r="648" spans="1:9" x14ac:dyDescent="0.25">
      <c r="A648" s="105"/>
      <c r="B648" s="105"/>
      <c r="C648" s="105"/>
      <c r="D648" s="105"/>
      <c r="F648" s="81" t="e">
        <f>IF(A648-BASELINE!#REF!=0,"",A648-BASELINE!#REF!)</f>
        <v>#REF!</v>
      </c>
      <c r="G648" s="81" t="e">
        <f>IF(B648-BASELINE!#REF!=0,"",B648-BASELINE!#REF!)</f>
        <v>#REF!</v>
      </c>
      <c r="H648" s="81" t="e">
        <f>IF(C648-BASELINE!#REF!=0,"",C648-BASELINE!#REF!)</f>
        <v>#REF!</v>
      </c>
      <c r="I648" s="81" t="e">
        <f>IF(D648-BASELINE!#REF!=0,"",D648-BASELINE!#REF!)</f>
        <v>#REF!</v>
      </c>
    </row>
    <row r="649" spans="1:9" x14ac:dyDescent="0.25">
      <c r="A649" s="105"/>
      <c r="B649" s="105"/>
      <c r="C649" s="105"/>
      <c r="D649" s="105"/>
      <c r="F649" s="81" t="e">
        <f>IF(A649-BASELINE!#REF!=0,"",A649-BASELINE!#REF!)</f>
        <v>#REF!</v>
      </c>
      <c r="G649" s="81" t="e">
        <f>IF(B649-BASELINE!#REF!=0,"",B649-BASELINE!#REF!)</f>
        <v>#REF!</v>
      </c>
      <c r="H649" s="81" t="e">
        <f>IF(C649-BASELINE!#REF!=0,"",C649-BASELINE!#REF!)</f>
        <v>#REF!</v>
      </c>
      <c r="I649" s="81" t="e">
        <f>IF(D649-BASELINE!#REF!=0,"",D649-BASELINE!#REF!)</f>
        <v>#REF!</v>
      </c>
    </row>
    <row r="650" spans="1:9" x14ac:dyDescent="0.25">
      <c r="A650" s="105"/>
      <c r="B650" s="105"/>
      <c r="C650" s="105"/>
      <c r="D650" s="105"/>
      <c r="F650" s="81" t="e">
        <f>IF(A650-BASELINE!#REF!=0,"",A650-BASELINE!#REF!)</f>
        <v>#REF!</v>
      </c>
      <c r="G650" s="81" t="e">
        <f>IF(B650-BASELINE!#REF!=0,"",B650-BASELINE!#REF!)</f>
        <v>#REF!</v>
      </c>
      <c r="H650" s="81" t="e">
        <f>IF(C650-BASELINE!#REF!=0,"",C650-BASELINE!#REF!)</f>
        <v>#REF!</v>
      </c>
      <c r="I650" s="81" t="e">
        <f>IF(D650-BASELINE!#REF!=0,"",D650-BASELINE!#REF!)</f>
        <v>#REF!</v>
      </c>
    </row>
    <row r="651" spans="1:9" x14ac:dyDescent="0.25">
      <c r="A651" s="105"/>
      <c r="B651" s="105"/>
      <c r="C651" s="105"/>
      <c r="D651" s="105"/>
      <c r="F651" s="81" t="e">
        <f>IF(A651-BASELINE!#REF!=0,"",A651-BASELINE!#REF!)</f>
        <v>#REF!</v>
      </c>
      <c r="G651" s="81" t="e">
        <f>IF(B651-BASELINE!#REF!=0,"",B651-BASELINE!#REF!)</f>
        <v>#REF!</v>
      </c>
      <c r="H651" s="81" t="e">
        <f>IF(C651-BASELINE!#REF!=0,"",C651-BASELINE!#REF!)</f>
        <v>#REF!</v>
      </c>
      <c r="I651" s="81" t="e">
        <f>IF(D651-BASELINE!#REF!=0,"",D651-BASELINE!#REF!)</f>
        <v>#REF!</v>
      </c>
    </row>
    <row r="652" spans="1:9" x14ac:dyDescent="0.25">
      <c r="A652" s="105"/>
      <c r="B652" s="105"/>
      <c r="C652" s="105"/>
      <c r="D652" s="105"/>
      <c r="F652" s="81" t="e">
        <f>IF(A652-BASELINE!#REF!=0,"",A652-BASELINE!#REF!)</f>
        <v>#REF!</v>
      </c>
      <c r="G652" s="81" t="e">
        <f>IF(B652-BASELINE!#REF!=0,"",B652-BASELINE!#REF!)</f>
        <v>#REF!</v>
      </c>
      <c r="H652" s="81" t="e">
        <f>IF(C652-BASELINE!#REF!=0,"",C652-BASELINE!#REF!)</f>
        <v>#REF!</v>
      </c>
      <c r="I652" s="81" t="e">
        <f>IF(D652-BASELINE!#REF!=0,"",D652-BASELINE!#REF!)</f>
        <v>#REF!</v>
      </c>
    </row>
    <row r="653" spans="1:9" x14ac:dyDescent="0.25">
      <c r="A653" s="105"/>
      <c r="B653" s="105"/>
      <c r="C653" s="105"/>
      <c r="D653" s="105"/>
      <c r="F653" s="81" t="e">
        <f>IF(A653-BASELINE!#REF!=0,"",A653-BASELINE!#REF!)</f>
        <v>#REF!</v>
      </c>
      <c r="G653" s="81" t="e">
        <f>IF(B653-BASELINE!#REF!=0,"",B653-BASELINE!#REF!)</f>
        <v>#REF!</v>
      </c>
      <c r="H653" s="81" t="e">
        <f>IF(C653-BASELINE!#REF!=0,"",C653-BASELINE!#REF!)</f>
        <v>#REF!</v>
      </c>
      <c r="I653" s="81" t="e">
        <f>IF(D653-BASELINE!#REF!=0,"",D653-BASELINE!#REF!)</f>
        <v>#REF!</v>
      </c>
    </row>
    <row r="654" spans="1:9" x14ac:dyDescent="0.25">
      <c r="A654" s="105"/>
      <c r="B654" s="105"/>
      <c r="C654" s="105"/>
      <c r="D654" s="105"/>
      <c r="F654" s="81" t="e">
        <f>IF(A654-BASELINE!#REF!=0,"",A654-BASELINE!#REF!)</f>
        <v>#REF!</v>
      </c>
      <c r="G654" s="81" t="e">
        <f>IF(B654-BASELINE!#REF!=0,"",B654-BASELINE!#REF!)</f>
        <v>#REF!</v>
      </c>
      <c r="H654" s="81" t="e">
        <f>IF(C654-BASELINE!#REF!=0,"",C654-BASELINE!#REF!)</f>
        <v>#REF!</v>
      </c>
      <c r="I654" s="81" t="e">
        <f>IF(D654-BASELINE!#REF!=0,"",D654-BASELINE!#REF!)</f>
        <v>#REF!</v>
      </c>
    </row>
    <row r="655" spans="1:9" x14ac:dyDescent="0.25">
      <c r="A655" s="105"/>
      <c r="B655" s="105"/>
      <c r="C655" s="105"/>
      <c r="D655" s="105"/>
      <c r="F655" s="81" t="e">
        <f>IF(A655-BASELINE!#REF!=0,"",A655-BASELINE!#REF!)</f>
        <v>#REF!</v>
      </c>
      <c r="G655" s="81" t="e">
        <f>IF(B655-BASELINE!#REF!=0,"",B655-BASELINE!#REF!)</f>
        <v>#REF!</v>
      </c>
      <c r="H655" s="81" t="e">
        <f>IF(C655-BASELINE!#REF!=0,"",C655-BASELINE!#REF!)</f>
        <v>#REF!</v>
      </c>
      <c r="I655" s="81" t="e">
        <f>IF(D655-BASELINE!#REF!=0,"",D655-BASELINE!#REF!)</f>
        <v>#REF!</v>
      </c>
    </row>
    <row r="656" spans="1:9" x14ac:dyDescent="0.25">
      <c r="A656" s="105"/>
      <c r="B656" s="105"/>
      <c r="C656" s="105"/>
      <c r="D656" s="105"/>
      <c r="F656" s="81" t="e">
        <f>IF(A656-BASELINE!#REF!=0,"",A656-BASELINE!#REF!)</f>
        <v>#REF!</v>
      </c>
      <c r="G656" s="81" t="e">
        <f>IF(B656-BASELINE!#REF!=0,"",B656-BASELINE!#REF!)</f>
        <v>#REF!</v>
      </c>
      <c r="H656" s="81" t="e">
        <f>IF(C656-BASELINE!#REF!=0,"",C656-BASELINE!#REF!)</f>
        <v>#REF!</v>
      </c>
      <c r="I656" s="81" t="e">
        <f>IF(D656-BASELINE!#REF!=0,"",D656-BASELINE!#REF!)</f>
        <v>#REF!</v>
      </c>
    </row>
    <row r="657" spans="1:9" x14ac:dyDescent="0.25">
      <c r="A657" s="105"/>
      <c r="B657" s="105"/>
      <c r="C657" s="105"/>
      <c r="D657" s="105"/>
      <c r="F657" s="81" t="e">
        <f>IF(A657-BASELINE!#REF!=0,"",A657-BASELINE!#REF!)</f>
        <v>#REF!</v>
      </c>
      <c r="G657" s="81" t="e">
        <f>IF(B657-BASELINE!#REF!=0,"",B657-BASELINE!#REF!)</f>
        <v>#REF!</v>
      </c>
      <c r="H657" s="81" t="e">
        <f>IF(C657-BASELINE!#REF!=0,"",C657-BASELINE!#REF!)</f>
        <v>#REF!</v>
      </c>
      <c r="I657" s="81" t="e">
        <f>IF(D657-BASELINE!#REF!=0,"",D657-BASELINE!#REF!)</f>
        <v>#REF!</v>
      </c>
    </row>
    <row r="658" spans="1:9" x14ac:dyDescent="0.25">
      <c r="A658" s="105"/>
      <c r="B658" s="105"/>
      <c r="C658" s="105"/>
      <c r="D658" s="105"/>
      <c r="F658" s="81" t="e">
        <f>IF(A658-BASELINE!#REF!=0,"",A658-BASELINE!#REF!)</f>
        <v>#REF!</v>
      </c>
      <c r="G658" s="81" t="e">
        <f>IF(B658-BASELINE!#REF!=0,"",B658-BASELINE!#REF!)</f>
        <v>#REF!</v>
      </c>
      <c r="H658" s="81" t="e">
        <f>IF(C658-BASELINE!#REF!=0,"",C658-BASELINE!#REF!)</f>
        <v>#REF!</v>
      </c>
      <c r="I658" s="81" t="e">
        <f>IF(D658-BASELINE!#REF!=0,"",D658-BASELINE!#REF!)</f>
        <v>#REF!</v>
      </c>
    </row>
    <row r="659" spans="1:9" x14ac:dyDescent="0.25">
      <c r="A659" s="105"/>
      <c r="B659" s="105"/>
      <c r="C659" s="105"/>
      <c r="D659" s="105"/>
      <c r="F659" s="81" t="e">
        <f>IF(A659-BASELINE!#REF!=0,"",A659-BASELINE!#REF!)</f>
        <v>#REF!</v>
      </c>
      <c r="G659" s="81" t="e">
        <f>IF(B659-BASELINE!#REF!=0,"",B659-BASELINE!#REF!)</f>
        <v>#REF!</v>
      </c>
      <c r="H659" s="81" t="e">
        <f>IF(C659-BASELINE!#REF!=0,"",C659-BASELINE!#REF!)</f>
        <v>#REF!</v>
      </c>
      <c r="I659" s="81" t="e">
        <f>IF(D659-BASELINE!#REF!=0,"",D659-BASELINE!#REF!)</f>
        <v>#REF!</v>
      </c>
    </row>
    <row r="660" spans="1:9" x14ac:dyDescent="0.25">
      <c r="A660" s="105"/>
      <c r="B660" s="105"/>
      <c r="C660" s="105"/>
      <c r="D660" s="105"/>
      <c r="F660" s="81" t="e">
        <f>IF(A660-BASELINE!#REF!=0,"",A660-BASELINE!#REF!)</f>
        <v>#REF!</v>
      </c>
      <c r="G660" s="81" t="e">
        <f>IF(B660-BASELINE!#REF!=0,"",B660-BASELINE!#REF!)</f>
        <v>#REF!</v>
      </c>
      <c r="H660" s="81" t="e">
        <f>IF(C660-BASELINE!#REF!=0,"",C660-BASELINE!#REF!)</f>
        <v>#REF!</v>
      </c>
      <c r="I660" s="81" t="e">
        <f>IF(D660-BASELINE!#REF!=0,"",D660-BASELINE!#REF!)</f>
        <v>#REF!</v>
      </c>
    </row>
    <row r="661" spans="1:9" x14ac:dyDescent="0.25">
      <c r="A661" s="105"/>
      <c r="B661" s="105"/>
      <c r="C661" s="105"/>
      <c r="D661" s="105"/>
      <c r="F661" s="81" t="e">
        <f>IF(A661-BASELINE!#REF!=0,"",A661-BASELINE!#REF!)</f>
        <v>#REF!</v>
      </c>
      <c r="G661" s="81" t="e">
        <f>IF(B661-BASELINE!#REF!=0,"",B661-BASELINE!#REF!)</f>
        <v>#REF!</v>
      </c>
      <c r="H661" s="81" t="e">
        <f>IF(C661-BASELINE!#REF!=0,"",C661-BASELINE!#REF!)</f>
        <v>#REF!</v>
      </c>
      <c r="I661" s="81" t="e">
        <f>IF(D661-BASELINE!#REF!=0,"",D661-BASELINE!#REF!)</f>
        <v>#REF!</v>
      </c>
    </row>
    <row r="662" spans="1:9" x14ac:dyDescent="0.25">
      <c r="A662" s="105"/>
      <c r="B662" s="105"/>
      <c r="C662" s="105"/>
      <c r="D662" s="105"/>
      <c r="F662" s="81" t="e">
        <f>IF(A662-BASELINE!#REF!=0,"",A662-BASELINE!#REF!)</f>
        <v>#REF!</v>
      </c>
      <c r="G662" s="81" t="e">
        <f>IF(B662-BASELINE!#REF!=0,"",B662-BASELINE!#REF!)</f>
        <v>#REF!</v>
      </c>
      <c r="H662" s="81" t="e">
        <f>IF(C662-BASELINE!#REF!=0,"",C662-BASELINE!#REF!)</f>
        <v>#REF!</v>
      </c>
      <c r="I662" s="81" t="e">
        <f>IF(D662-BASELINE!#REF!=0,"",D662-BASELINE!#REF!)</f>
        <v>#REF!</v>
      </c>
    </row>
    <row r="663" spans="1:9" x14ac:dyDescent="0.25">
      <c r="A663" s="105"/>
      <c r="B663" s="105"/>
      <c r="C663" s="105"/>
      <c r="D663" s="105"/>
      <c r="F663" s="81" t="e">
        <f>IF(A663-BASELINE!#REF!=0,"",A663-BASELINE!#REF!)</f>
        <v>#REF!</v>
      </c>
      <c r="G663" s="81" t="e">
        <f>IF(B663-BASELINE!#REF!=0,"",B663-BASELINE!#REF!)</f>
        <v>#REF!</v>
      </c>
      <c r="H663" s="81" t="e">
        <f>IF(C663-BASELINE!#REF!=0,"",C663-BASELINE!#REF!)</f>
        <v>#REF!</v>
      </c>
      <c r="I663" s="81" t="e">
        <f>IF(D663-BASELINE!#REF!=0,"",D663-BASELINE!#REF!)</f>
        <v>#REF!</v>
      </c>
    </row>
    <row r="664" spans="1:9" x14ac:dyDescent="0.25">
      <c r="A664" s="105"/>
      <c r="B664" s="105"/>
      <c r="C664" s="105"/>
      <c r="D664" s="105"/>
      <c r="F664" s="81" t="e">
        <f>IF(A664-BASELINE!#REF!=0,"",A664-BASELINE!#REF!)</f>
        <v>#REF!</v>
      </c>
      <c r="G664" s="81" t="e">
        <f>IF(B664-BASELINE!#REF!=0,"",B664-BASELINE!#REF!)</f>
        <v>#REF!</v>
      </c>
      <c r="H664" s="81" t="e">
        <f>IF(C664-BASELINE!#REF!=0,"",C664-BASELINE!#REF!)</f>
        <v>#REF!</v>
      </c>
      <c r="I664" s="81" t="e">
        <f>IF(D664-BASELINE!#REF!=0,"",D664-BASELINE!#REF!)</f>
        <v>#REF!</v>
      </c>
    </row>
    <row r="665" spans="1:9" x14ac:dyDescent="0.25">
      <c r="A665" s="105"/>
      <c r="B665" s="105"/>
      <c r="C665" s="105"/>
      <c r="D665" s="105"/>
      <c r="F665" s="81" t="e">
        <f>IF(A665-BASELINE!#REF!=0,"",A665-BASELINE!#REF!)</f>
        <v>#REF!</v>
      </c>
      <c r="G665" s="81" t="e">
        <f>IF(B665-BASELINE!#REF!=0,"",B665-BASELINE!#REF!)</f>
        <v>#REF!</v>
      </c>
      <c r="H665" s="81" t="e">
        <f>IF(C665-BASELINE!#REF!=0,"",C665-BASELINE!#REF!)</f>
        <v>#REF!</v>
      </c>
      <c r="I665" s="81" t="e">
        <f>IF(D665-BASELINE!#REF!=0,"",D665-BASELINE!#REF!)</f>
        <v>#REF!</v>
      </c>
    </row>
    <row r="666" spans="1:9" x14ac:dyDescent="0.25">
      <c r="A666" s="105"/>
      <c r="B666" s="105"/>
      <c r="C666" s="105"/>
      <c r="D666" s="105"/>
      <c r="F666" s="81" t="e">
        <f>IF(A666-BASELINE!#REF!=0,"",A666-BASELINE!#REF!)</f>
        <v>#REF!</v>
      </c>
      <c r="G666" s="81" t="e">
        <f>IF(B666-BASELINE!#REF!=0,"",B666-BASELINE!#REF!)</f>
        <v>#REF!</v>
      </c>
      <c r="H666" s="81" t="e">
        <f>IF(C666-BASELINE!#REF!=0,"",C666-BASELINE!#REF!)</f>
        <v>#REF!</v>
      </c>
      <c r="I666" s="81" t="e">
        <f>IF(D666-BASELINE!#REF!=0,"",D666-BASELINE!#REF!)</f>
        <v>#REF!</v>
      </c>
    </row>
    <row r="667" spans="1:9" x14ac:dyDescent="0.25">
      <c r="A667" s="105"/>
      <c r="B667" s="105"/>
      <c r="C667" s="105"/>
      <c r="D667" s="105"/>
      <c r="F667" s="81" t="e">
        <f>IF(A667-BASELINE!#REF!=0,"",A667-BASELINE!#REF!)</f>
        <v>#REF!</v>
      </c>
      <c r="G667" s="81" t="e">
        <f>IF(B667-BASELINE!#REF!=0,"",B667-BASELINE!#REF!)</f>
        <v>#REF!</v>
      </c>
      <c r="H667" s="81" t="e">
        <f>IF(C667-BASELINE!#REF!=0,"",C667-BASELINE!#REF!)</f>
        <v>#REF!</v>
      </c>
      <c r="I667" s="81" t="e">
        <f>IF(D667-BASELINE!#REF!=0,"",D667-BASELINE!#REF!)</f>
        <v>#REF!</v>
      </c>
    </row>
    <row r="668" spans="1:9" x14ac:dyDescent="0.25">
      <c r="A668" s="105"/>
      <c r="B668" s="105"/>
      <c r="C668" s="105"/>
      <c r="D668" s="105"/>
      <c r="F668" s="81" t="e">
        <f>IF(A668-BASELINE!#REF!=0,"",A668-BASELINE!#REF!)</f>
        <v>#REF!</v>
      </c>
      <c r="G668" s="81" t="e">
        <f>IF(B668-BASELINE!#REF!=0,"",B668-BASELINE!#REF!)</f>
        <v>#REF!</v>
      </c>
      <c r="H668" s="81" t="e">
        <f>IF(C668-BASELINE!#REF!=0,"",C668-BASELINE!#REF!)</f>
        <v>#REF!</v>
      </c>
      <c r="I668" s="81" t="e">
        <f>IF(D668-BASELINE!#REF!=0,"",D668-BASELINE!#REF!)</f>
        <v>#REF!</v>
      </c>
    </row>
    <row r="669" spans="1:9" x14ac:dyDescent="0.25">
      <c r="A669" s="105"/>
      <c r="B669" s="105"/>
      <c r="C669" s="105"/>
      <c r="D669" s="105"/>
      <c r="F669" s="81" t="e">
        <f>IF(A669-BASELINE!#REF!=0,"",A669-BASELINE!#REF!)</f>
        <v>#REF!</v>
      </c>
      <c r="G669" s="81" t="e">
        <f>IF(B669-BASELINE!#REF!=0,"",B669-BASELINE!#REF!)</f>
        <v>#REF!</v>
      </c>
      <c r="H669" s="81" t="e">
        <f>IF(C669-BASELINE!#REF!=0,"",C669-BASELINE!#REF!)</f>
        <v>#REF!</v>
      </c>
      <c r="I669" s="81" t="e">
        <f>IF(D669-BASELINE!#REF!=0,"",D669-BASELINE!#REF!)</f>
        <v>#REF!</v>
      </c>
    </row>
    <row r="670" spans="1:9" x14ac:dyDescent="0.25">
      <c r="A670" s="105"/>
      <c r="B670" s="105"/>
      <c r="C670" s="105"/>
      <c r="D670" s="105"/>
      <c r="F670" s="81" t="e">
        <f>IF(A670-BASELINE!#REF!=0,"",A670-BASELINE!#REF!)</f>
        <v>#REF!</v>
      </c>
      <c r="G670" s="81" t="e">
        <f>IF(B670-BASELINE!#REF!=0,"",B670-BASELINE!#REF!)</f>
        <v>#REF!</v>
      </c>
      <c r="H670" s="81" t="e">
        <f>IF(C670-BASELINE!#REF!=0,"",C670-BASELINE!#REF!)</f>
        <v>#REF!</v>
      </c>
      <c r="I670" s="81" t="e">
        <f>IF(D670-BASELINE!#REF!=0,"",D670-BASELINE!#REF!)</f>
        <v>#REF!</v>
      </c>
    </row>
    <row r="671" spans="1:9" x14ac:dyDescent="0.25">
      <c r="A671" s="105"/>
      <c r="B671" s="105"/>
      <c r="C671" s="105"/>
      <c r="D671" s="105"/>
      <c r="F671" s="81" t="e">
        <f>IF(A671-BASELINE!#REF!=0,"",A671-BASELINE!#REF!)</f>
        <v>#REF!</v>
      </c>
      <c r="G671" s="81" t="e">
        <f>IF(B671-BASELINE!#REF!=0,"",B671-BASELINE!#REF!)</f>
        <v>#REF!</v>
      </c>
      <c r="H671" s="81" t="e">
        <f>IF(C671-BASELINE!#REF!=0,"",C671-BASELINE!#REF!)</f>
        <v>#REF!</v>
      </c>
      <c r="I671" s="81" t="e">
        <f>IF(D671-BASELINE!#REF!=0,"",D671-BASELINE!#REF!)</f>
        <v>#REF!</v>
      </c>
    </row>
    <row r="672" spans="1:9" x14ac:dyDescent="0.25">
      <c r="A672" s="105"/>
      <c r="B672" s="105"/>
      <c r="C672" s="105"/>
      <c r="D672" s="105"/>
      <c r="F672" s="81" t="e">
        <f>IF(A672-BASELINE!#REF!=0,"",A672-BASELINE!#REF!)</f>
        <v>#REF!</v>
      </c>
      <c r="G672" s="81" t="e">
        <f>IF(B672-BASELINE!#REF!=0,"",B672-BASELINE!#REF!)</f>
        <v>#REF!</v>
      </c>
      <c r="H672" s="81" t="e">
        <f>IF(C672-BASELINE!#REF!=0,"",C672-BASELINE!#REF!)</f>
        <v>#REF!</v>
      </c>
      <c r="I672" s="81" t="e">
        <f>IF(D672-BASELINE!#REF!=0,"",D672-BASELINE!#REF!)</f>
        <v>#REF!</v>
      </c>
    </row>
    <row r="673" spans="1:9" x14ac:dyDescent="0.25">
      <c r="A673" s="105"/>
      <c r="B673" s="105"/>
      <c r="C673" s="105"/>
      <c r="D673" s="105"/>
      <c r="F673" s="81" t="e">
        <f>IF(A673-BASELINE!#REF!=0,"",A673-BASELINE!#REF!)</f>
        <v>#REF!</v>
      </c>
      <c r="G673" s="81" t="e">
        <f>IF(B673-BASELINE!#REF!=0,"",B673-BASELINE!#REF!)</f>
        <v>#REF!</v>
      </c>
      <c r="H673" s="81" t="e">
        <f>IF(C673-BASELINE!#REF!=0,"",C673-BASELINE!#REF!)</f>
        <v>#REF!</v>
      </c>
      <c r="I673" s="81" t="e">
        <f>IF(D673-BASELINE!#REF!=0,"",D673-BASELINE!#REF!)</f>
        <v>#REF!</v>
      </c>
    </row>
    <row r="674" spans="1:9" x14ac:dyDescent="0.25">
      <c r="A674" s="105"/>
      <c r="B674" s="105"/>
      <c r="C674" s="105"/>
      <c r="D674" s="105"/>
      <c r="F674" s="81" t="e">
        <f>IF(A674-BASELINE!#REF!=0,"",A674-BASELINE!#REF!)</f>
        <v>#REF!</v>
      </c>
      <c r="G674" s="81" t="e">
        <f>IF(B674-BASELINE!#REF!=0,"",B674-BASELINE!#REF!)</f>
        <v>#REF!</v>
      </c>
      <c r="H674" s="81" t="e">
        <f>IF(C674-BASELINE!#REF!=0,"",C674-BASELINE!#REF!)</f>
        <v>#REF!</v>
      </c>
      <c r="I674" s="81" t="e">
        <f>IF(D674-BASELINE!#REF!=0,"",D674-BASELINE!#REF!)</f>
        <v>#REF!</v>
      </c>
    </row>
    <row r="675" spans="1:9" x14ac:dyDescent="0.25">
      <c r="A675" s="105"/>
      <c r="B675" s="105"/>
      <c r="C675" s="105"/>
      <c r="D675" s="105"/>
      <c r="F675" s="81" t="e">
        <f>IF(A675-BASELINE!#REF!=0,"",A675-BASELINE!#REF!)</f>
        <v>#REF!</v>
      </c>
      <c r="G675" s="81" t="e">
        <f>IF(B675-BASELINE!#REF!=0,"",B675-BASELINE!#REF!)</f>
        <v>#REF!</v>
      </c>
      <c r="H675" s="81" t="e">
        <f>IF(C675-BASELINE!#REF!=0,"",C675-BASELINE!#REF!)</f>
        <v>#REF!</v>
      </c>
      <c r="I675" s="81" t="e">
        <f>IF(D675-BASELINE!#REF!=0,"",D675-BASELINE!#REF!)</f>
        <v>#REF!</v>
      </c>
    </row>
    <row r="676" spans="1:9" x14ac:dyDescent="0.25">
      <c r="A676" s="105"/>
      <c r="B676" s="105"/>
      <c r="C676" s="105"/>
      <c r="D676" s="105"/>
      <c r="F676" s="81" t="e">
        <f>IF(A676-BASELINE!#REF!=0,"",A676-BASELINE!#REF!)</f>
        <v>#REF!</v>
      </c>
      <c r="G676" s="81" t="e">
        <f>IF(B676-BASELINE!#REF!=0,"",B676-BASELINE!#REF!)</f>
        <v>#REF!</v>
      </c>
      <c r="H676" s="81" t="e">
        <f>IF(C676-BASELINE!#REF!=0,"",C676-BASELINE!#REF!)</f>
        <v>#REF!</v>
      </c>
      <c r="I676" s="81" t="e">
        <f>IF(D676-BASELINE!#REF!=0,"",D676-BASELINE!#REF!)</f>
        <v>#REF!</v>
      </c>
    </row>
    <row r="677" spans="1:9" x14ac:dyDescent="0.25">
      <c r="A677" s="105"/>
      <c r="B677" s="105"/>
      <c r="C677" s="105"/>
      <c r="D677" s="105"/>
      <c r="F677" s="81" t="e">
        <f>IF(A677-BASELINE!#REF!=0,"",A677-BASELINE!#REF!)</f>
        <v>#REF!</v>
      </c>
      <c r="G677" s="81" t="e">
        <f>IF(B677-BASELINE!#REF!=0,"",B677-BASELINE!#REF!)</f>
        <v>#REF!</v>
      </c>
      <c r="H677" s="81" t="e">
        <f>IF(C677-BASELINE!#REF!=0,"",C677-BASELINE!#REF!)</f>
        <v>#REF!</v>
      </c>
      <c r="I677" s="81" t="e">
        <f>IF(D677-BASELINE!#REF!=0,"",D677-BASELINE!#REF!)</f>
        <v>#REF!</v>
      </c>
    </row>
    <row r="678" spans="1:9" x14ac:dyDescent="0.25">
      <c r="A678" s="105"/>
      <c r="B678" s="105"/>
      <c r="C678" s="105"/>
      <c r="D678" s="105"/>
      <c r="F678" s="81" t="e">
        <f>IF(A678-BASELINE!#REF!=0,"",A678-BASELINE!#REF!)</f>
        <v>#REF!</v>
      </c>
      <c r="G678" s="81" t="e">
        <f>IF(B678-BASELINE!#REF!=0,"",B678-BASELINE!#REF!)</f>
        <v>#REF!</v>
      </c>
      <c r="H678" s="81" t="e">
        <f>IF(C678-BASELINE!#REF!=0,"",C678-BASELINE!#REF!)</f>
        <v>#REF!</v>
      </c>
      <c r="I678" s="81" t="e">
        <f>IF(D678-BASELINE!#REF!=0,"",D678-BASELINE!#REF!)</f>
        <v>#REF!</v>
      </c>
    </row>
    <row r="679" spans="1:9" x14ac:dyDescent="0.25">
      <c r="A679" s="105"/>
      <c r="B679" s="105"/>
      <c r="C679" s="105"/>
      <c r="D679" s="105"/>
      <c r="F679" s="81" t="e">
        <f>IF(A679-BASELINE!#REF!=0,"",A679-BASELINE!#REF!)</f>
        <v>#REF!</v>
      </c>
      <c r="G679" s="81" t="e">
        <f>IF(B679-BASELINE!#REF!=0,"",B679-BASELINE!#REF!)</f>
        <v>#REF!</v>
      </c>
      <c r="H679" s="81" t="e">
        <f>IF(C679-BASELINE!#REF!=0,"",C679-BASELINE!#REF!)</f>
        <v>#REF!</v>
      </c>
      <c r="I679" s="81" t="e">
        <f>IF(D679-BASELINE!#REF!=0,"",D679-BASELINE!#REF!)</f>
        <v>#REF!</v>
      </c>
    </row>
    <row r="680" spans="1:9" x14ac:dyDescent="0.25">
      <c r="A680" s="105"/>
      <c r="B680" s="105"/>
      <c r="C680" s="105"/>
      <c r="D680" s="105"/>
      <c r="F680" s="81" t="e">
        <f>IF(A680-BASELINE!#REF!=0,"",A680-BASELINE!#REF!)</f>
        <v>#REF!</v>
      </c>
      <c r="G680" s="81" t="e">
        <f>IF(B680-BASELINE!#REF!=0,"",B680-BASELINE!#REF!)</f>
        <v>#REF!</v>
      </c>
      <c r="H680" s="81" t="e">
        <f>IF(C680-BASELINE!#REF!=0,"",C680-BASELINE!#REF!)</f>
        <v>#REF!</v>
      </c>
      <c r="I680" s="81" t="e">
        <f>IF(D680-BASELINE!#REF!=0,"",D680-BASELINE!#REF!)</f>
        <v>#REF!</v>
      </c>
    </row>
    <row r="681" spans="1:9" x14ac:dyDescent="0.25">
      <c r="A681" s="105"/>
      <c r="B681" s="105"/>
      <c r="C681" s="105"/>
      <c r="D681" s="105"/>
      <c r="F681" s="81" t="e">
        <f>IF(A681-BASELINE!#REF!=0,"",A681-BASELINE!#REF!)</f>
        <v>#REF!</v>
      </c>
      <c r="G681" s="81" t="e">
        <f>IF(B681-BASELINE!#REF!=0,"",B681-BASELINE!#REF!)</f>
        <v>#REF!</v>
      </c>
      <c r="H681" s="81" t="e">
        <f>IF(C681-BASELINE!#REF!=0,"",C681-BASELINE!#REF!)</f>
        <v>#REF!</v>
      </c>
      <c r="I681" s="81" t="e">
        <f>IF(D681-BASELINE!#REF!=0,"",D681-BASELINE!#REF!)</f>
        <v>#REF!</v>
      </c>
    </row>
    <row r="682" spans="1:9" x14ac:dyDescent="0.25">
      <c r="A682" s="105"/>
      <c r="B682" s="105"/>
      <c r="C682" s="105"/>
      <c r="D682" s="105"/>
      <c r="F682" s="81" t="e">
        <f>IF(A682-BASELINE!#REF!=0,"",A682-BASELINE!#REF!)</f>
        <v>#REF!</v>
      </c>
      <c r="G682" s="81" t="e">
        <f>IF(B682-BASELINE!#REF!=0,"",B682-BASELINE!#REF!)</f>
        <v>#REF!</v>
      </c>
      <c r="H682" s="81" t="e">
        <f>IF(C682-BASELINE!#REF!=0,"",C682-BASELINE!#REF!)</f>
        <v>#REF!</v>
      </c>
      <c r="I682" s="81" t="e">
        <f>IF(D682-BASELINE!#REF!=0,"",D682-BASELINE!#REF!)</f>
        <v>#REF!</v>
      </c>
    </row>
    <row r="683" spans="1:9" x14ac:dyDescent="0.25">
      <c r="A683" s="105"/>
      <c r="B683" s="105"/>
      <c r="C683" s="105"/>
      <c r="D683" s="105"/>
      <c r="F683" s="81" t="e">
        <f>IF(A683-BASELINE!#REF!=0,"",A683-BASELINE!#REF!)</f>
        <v>#REF!</v>
      </c>
      <c r="G683" s="81" t="e">
        <f>IF(B683-BASELINE!#REF!=0,"",B683-BASELINE!#REF!)</f>
        <v>#REF!</v>
      </c>
      <c r="H683" s="81" t="e">
        <f>IF(C683-BASELINE!#REF!=0,"",C683-BASELINE!#REF!)</f>
        <v>#REF!</v>
      </c>
      <c r="I683" s="81" t="e">
        <f>IF(D683-BASELINE!#REF!=0,"",D683-BASELINE!#REF!)</f>
        <v>#REF!</v>
      </c>
    </row>
    <row r="684" spans="1:9" x14ac:dyDescent="0.25">
      <c r="A684" s="105"/>
      <c r="B684" s="105"/>
      <c r="C684" s="105"/>
      <c r="D684" s="105"/>
      <c r="F684" s="81" t="e">
        <f>IF(A684-BASELINE!#REF!=0,"",A684-BASELINE!#REF!)</f>
        <v>#REF!</v>
      </c>
      <c r="G684" s="81" t="e">
        <f>IF(B684-BASELINE!#REF!=0,"",B684-BASELINE!#REF!)</f>
        <v>#REF!</v>
      </c>
      <c r="H684" s="81" t="e">
        <f>IF(C684-BASELINE!#REF!=0,"",C684-BASELINE!#REF!)</f>
        <v>#REF!</v>
      </c>
      <c r="I684" s="81" t="e">
        <f>IF(D684-BASELINE!#REF!=0,"",D684-BASELINE!#REF!)</f>
        <v>#REF!</v>
      </c>
    </row>
    <row r="685" spans="1:9" x14ac:dyDescent="0.25">
      <c r="A685" s="105"/>
      <c r="B685" s="105"/>
      <c r="C685" s="105"/>
      <c r="D685" s="105"/>
      <c r="F685" s="81" t="e">
        <f>IF(A685-BASELINE!#REF!=0,"",A685-BASELINE!#REF!)</f>
        <v>#REF!</v>
      </c>
      <c r="G685" s="81" t="e">
        <f>IF(B685-BASELINE!#REF!=0,"",B685-BASELINE!#REF!)</f>
        <v>#REF!</v>
      </c>
      <c r="H685" s="81" t="e">
        <f>IF(C685-BASELINE!#REF!=0,"",C685-BASELINE!#REF!)</f>
        <v>#REF!</v>
      </c>
      <c r="I685" s="81" t="e">
        <f>IF(D685-BASELINE!#REF!=0,"",D685-BASELINE!#REF!)</f>
        <v>#REF!</v>
      </c>
    </row>
    <row r="686" spans="1:9" x14ac:dyDescent="0.25">
      <c r="A686" s="105"/>
      <c r="B686" s="105"/>
      <c r="C686" s="105"/>
      <c r="D686" s="105"/>
      <c r="F686" s="81" t="e">
        <f>IF(A686-BASELINE!#REF!=0,"",A686-BASELINE!#REF!)</f>
        <v>#REF!</v>
      </c>
      <c r="G686" s="81" t="e">
        <f>IF(B686-BASELINE!#REF!=0,"",B686-BASELINE!#REF!)</f>
        <v>#REF!</v>
      </c>
      <c r="H686" s="81" t="e">
        <f>IF(C686-BASELINE!#REF!=0,"",C686-BASELINE!#REF!)</f>
        <v>#REF!</v>
      </c>
      <c r="I686" s="81" t="e">
        <f>IF(D686-BASELINE!#REF!=0,"",D686-BASELINE!#REF!)</f>
        <v>#REF!</v>
      </c>
    </row>
    <row r="687" spans="1:9" x14ac:dyDescent="0.25">
      <c r="A687" s="105"/>
      <c r="B687" s="105"/>
      <c r="C687" s="105"/>
      <c r="D687" s="105"/>
      <c r="F687" s="81" t="e">
        <f>IF(A687-BASELINE!#REF!=0,"",A687-BASELINE!#REF!)</f>
        <v>#REF!</v>
      </c>
      <c r="G687" s="81" t="e">
        <f>IF(B687-BASELINE!#REF!=0,"",B687-BASELINE!#REF!)</f>
        <v>#REF!</v>
      </c>
      <c r="H687" s="81" t="e">
        <f>IF(C687-BASELINE!#REF!=0,"",C687-BASELINE!#REF!)</f>
        <v>#REF!</v>
      </c>
      <c r="I687" s="81" t="e">
        <f>IF(D687-BASELINE!#REF!=0,"",D687-BASELINE!#REF!)</f>
        <v>#REF!</v>
      </c>
    </row>
    <row r="688" spans="1:9" x14ac:dyDescent="0.25">
      <c r="A688" s="105"/>
      <c r="B688" s="105"/>
      <c r="C688" s="105"/>
      <c r="D688" s="105"/>
      <c r="F688" s="81" t="e">
        <f>IF(A688-BASELINE!#REF!=0,"",A688-BASELINE!#REF!)</f>
        <v>#REF!</v>
      </c>
      <c r="G688" s="81" t="e">
        <f>IF(B688-BASELINE!#REF!=0,"",B688-BASELINE!#REF!)</f>
        <v>#REF!</v>
      </c>
      <c r="H688" s="81" t="e">
        <f>IF(C688-BASELINE!#REF!=0,"",C688-BASELINE!#REF!)</f>
        <v>#REF!</v>
      </c>
      <c r="I688" s="81" t="e">
        <f>IF(D688-BASELINE!#REF!=0,"",D688-BASELINE!#REF!)</f>
        <v>#REF!</v>
      </c>
    </row>
    <row r="689" spans="1:9" x14ac:dyDescent="0.25">
      <c r="A689" s="105"/>
      <c r="B689" s="105"/>
      <c r="C689" s="105"/>
      <c r="D689" s="105"/>
      <c r="F689" s="81" t="e">
        <f>IF(A689-BASELINE!#REF!=0,"",A689-BASELINE!#REF!)</f>
        <v>#REF!</v>
      </c>
      <c r="G689" s="81" t="e">
        <f>IF(B689-BASELINE!#REF!=0,"",B689-BASELINE!#REF!)</f>
        <v>#REF!</v>
      </c>
      <c r="H689" s="81" t="e">
        <f>IF(C689-BASELINE!#REF!=0,"",C689-BASELINE!#REF!)</f>
        <v>#REF!</v>
      </c>
      <c r="I689" s="81" t="e">
        <f>IF(D689-BASELINE!#REF!=0,"",D689-BASELINE!#REF!)</f>
        <v>#REF!</v>
      </c>
    </row>
    <row r="690" spans="1:9" x14ac:dyDescent="0.25">
      <c r="A690" s="105"/>
      <c r="B690" s="105"/>
      <c r="C690" s="105"/>
      <c r="D690" s="105"/>
      <c r="F690" s="81" t="e">
        <f>IF(A690-BASELINE!#REF!=0,"",A690-BASELINE!#REF!)</f>
        <v>#REF!</v>
      </c>
      <c r="G690" s="81" t="e">
        <f>IF(B690-BASELINE!#REF!=0,"",B690-BASELINE!#REF!)</f>
        <v>#REF!</v>
      </c>
      <c r="H690" s="81" t="e">
        <f>IF(C690-BASELINE!#REF!=0,"",C690-BASELINE!#REF!)</f>
        <v>#REF!</v>
      </c>
      <c r="I690" s="81" t="e">
        <f>IF(D690-BASELINE!#REF!=0,"",D690-BASELINE!#REF!)</f>
        <v>#REF!</v>
      </c>
    </row>
    <row r="691" spans="1:9" x14ac:dyDescent="0.25">
      <c r="A691" s="105"/>
      <c r="B691" s="105"/>
      <c r="C691" s="105"/>
      <c r="D691" s="105"/>
      <c r="F691" s="81" t="e">
        <f>IF(A691-BASELINE!#REF!=0,"",A691-BASELINE!#REF!)</f>
        <v>#REF!</v>
      </c>
      <c r="G691" s="81" t="e">
        <f>IF(B691-BASELINE!#REF!=0,"",B691-BASELINE!#REF!)</f>
        <v>#REF!</v>
      </c>
      <c r="H691" s="81" t="e">
        <f>IF(C691-BASELINE!#REF!=0,"",C691-BASELINE!#REF!)</f>
        <v>#REF!</v>
      </c>
      <c r="I691" s="81" t="e">
        <f>IF(D691-BASELINE!#REF!=0,"",D691-BASELINE!#REF!)</f>
        <v>#REF!</v>
      </c>
    </row>
    <row r="692" spans="1:9" x14ac:dyDescent="0.25">
      <c r="A692" s="105"/>
      <c r="B692" s="105"/>
      <c r="C692" s="105"/>
      <c r="D692" s="105"/>
      <c r="F692" s="81" t="e">
        <f>IF(A692-BASELINE!#REF!=0,"",A692-BASELINE!#REF!)</f>
        <v>#REF!</v>
      </c>
      <c r="G692" s="81" t="e">
        <f>IF(B692-BASELINE!#REF!=0,"",B692-BASELINE!#REF!)</f>
        <v>#REF!</v>
      </c>
      <c r="H692" s="81" t="e">
        <f>IF(C692-BASELINE!#REF!=0,"",C692-BASELINE!#REF!)</f>
        <v>#REF!</v>
      </c>
      <c r="I692" s="81" t="e">
        <f>IF(D692-BASELINE!#REF!=0,"",D692-BASELINE!#REF!)</f>
        <v>#REF!</v>
      </c>
    </row>
    <row r="693" spans="1:9" x14ac:dyDescent="0.25">
      <c r="A693" s="105"/>
      <c r="B693" s="105"/>
      <c r="C693" s="105"/>
      <c r="D693" s="105"/>
      <c r="F693" s="81" t="e">
        <f>IF(A693-BASELINE!#REF!=0,"",A693-BASELINE!#REF!)</f>
        <v>#REF!</v>
      </c>
      <c r="G693" s="81" t="e">
        <f>IF(B693-BASELINE!#REF!=0,"",B693-BASELINE!#REF!)</f>
        <v>#REF!</v>
      </c>
      <c r="H693" s="81" t="e">
        <f>IF(C693-BASELINE!#REF!=0,"",C693-BASELINE!#REF!)</f>
        <v>#REF!</v>
      </c>
      <c r="I693" s="81" t="e">
        <f>IF(D693-BASELINE!#REF!=0,"",D693-BASELINE!#REF!)</f>
        <v>#REF!</v>
      </c>
    </row>
    <row r="694" spans="1:9" x14ac:dyDescent="0.25">
      <c r="A694" s="105"/>
      <c r="B694" s="105"/>
      <c r="C694" s="105"/>
      <c r="D694" s="105"/>
      <c r="F694" s="81" t="e">
        <f>IF(A694-BASELINE!#REF!=0,"",A694-BASELINE!#REF!)</f>
        <v>#REF!</v>
      </c>
      <c r="G694" s="81" t="e">
        <f>IF(B694-BASELINE!#REF!=0,"",B694-BASELINE!#REF!)</f>
        <v>#REF!</v>
      </c>
      <c r="H694" s="81" t="e">
        <f>IF(C694-BASELINE!#REF!=0,"",C694-BASELINE!#REF!)</f>
        <v>#REF!</v>
      </c>
      <c r="I694" s="81" t="e">
        <f>IF(D694-BASELINE!#REF!=0,"",D694-BASELINE!#REF!)</f>
        <v>#REF!</v>
      </c>
    </row>
    <row r="695" spans="1:9" x14ac:dyDescent="0.25">
      <c r="A695" s="105"/>
      <c r="B695" s="105"/>
      <c r="C695" s="105"/>
      <c r="D695" s="105"/>
      <c r="F695" s="81" t="e">
        <f>IF(A695-BASELINE!#REF!=0,"",A695-BASELINE!#REF!)</f>
        <v>#REF!</v>
      </c>
      <c r="G695" s="81" t="e">
        <f>IF(B695-BASELINE!#REF!=0,"",B695-BASELINE!#REF!)</f>
        <v>#REF!</v>
      </c>
      <c r="H695" s="81" t="e">
        <f>IF(C695-BASELINE!#REF!=0,"",C695-BASELINE!#REF!)</f>
        <v>#REF!</v>
      </c>
      <c r="I695" s="81" t="e">
        <f>IF(D695-BASELINE!#REF!=0,"",D695-BASELINE!#REF!)</f>
        <v>#REF!</v>
      </c>
    </row>
    <row r="696" spans="1:9" x14ac:dyDescent="0.25">
      <c r="A696" s="105"/>
      <c r="B696" s="105"/>
      <c r="C696" s="105"/>
      <c r="D696" s="105"/>
      <c r="F696" s="81" t="e">
        <f>IF(A696-BASELINE!#REF!=0,"",A696-BASELINE!#REF!)</f>
        <v>#REF!</v>
      </c>
      <c r="G696" s="81" t="e">
        <f>IF(B696-BASELINE!#REF!=0,"",B696-BASELINE!#REF!)</f>
        <v>#REF!</v>
      </c>
      <c r="H696" s="81" t="e">
        <f>IF(C696-BASELINE!#REF!=0,"",C696-BASELINE!#REF!)</f>
        <v>#REF!</v>
      </c>
      <c r="I696" s="81" t="e">
        <f>IF(D696-BASELINE!#REF!=0,"",D696-BASELINE!#REF!)</f>
        <v>#REF!</v>
      </c>
    </row>
    <row r="697" spans="1:9" x14ac:dyDescent="0.25">
      <c r="A697" s="105"/>
      <c r="B697" s="105"/>
      <c r="C697" s="105"/>
      <c r="D697" s="105"/>
      <c r="F697" s="81" t="e">
        <f>IF(A697-BASELINE!#REF!=0,"",A697-BASELINE!#REF!)</f>
        <v>#REF!</v>
      </c>
      <c r="G697" s="81" t="e">
        <f>IF(B697-BASELINE!#REF!=0,"",B697-BASELINE!#REF!)</f>
        <v>#REF!</v>
      </c>
      <c r="H697" s="81" t="e">
        <f>IF(C697-BASELINE!#REF!=0,"",C697-BASELINE!#REF!)</f>
        <v>#REF!</v>
      </c>
      <c r="I697" s="81" t="e">
        <f>IF(D697-BASELINE!#REF!=0,"",D697-BASELINE!#REF!)</f>
        <v>#REF!</v>
      </c>
    </row>
    <row r="698" spans="1:9" x14ac:dyDescent="0.25">
      <c r="A698" s="105"/>
      <c r="B698" s="105"/>
      <c r="C698" s="105"/>
      <c r="D698" s="105"/>
      <c r="F698" s="81" t="e">
        <f>IF(A698-BASELINE!#REF!=0,"",A698-BASELINE!#REF!)</f>
        <v>#REF!</v>
      </c>
      <c r="G698" s="81" t="e">
        <f>IF(B698-BASELINE!#REF!=0,"",B698-BASELINE!#REF!)</f>
        <v>#REF!</v>
      </c>
      <c r="H698" s="81" t="e">
        <f>IF(C698-BASELINE!#REF!=0,"",C698-BASELINE!#REF!)</f>
        <v>#REF!</v>
      </c>
      <c r="I698" s="81" t="e">
        <f>IF(D698-BASELINE!#REF!=0,"",D698-BASELINE!#REF!)</f>
        <v>#REF!</v>
      </c>
    </row>
    <row r="699" spans="1:9" x14ac:dyDescent="0.25">
      <c r="A699" s="105"/>
      <c r="B699" s="105"/>
      <c r="C699" s="105"/>
      <c r="D699" s="105"/>
      <c r="F699" s="81" t="e">
        <f>IF(A699-BASELINE!#REF!=0,"",A699-BASELINE!#REF!)</f>
        <v>#REF!</v>
      </c>
      <c r="G699" s="81" t="e">
        <f>IF(B699-BASELINE!#REF!=0,"",B699-BASELINE!#REF!)</f>
        <v>#REF!</v>
      </c>
      <c r="H699" s="81" t="e">
        <f>IF(C699-BASELINE!#REF!=0,"",C699-BASELINE!#REF!)</f>
        <v>#REF!</v>
      </c>
      <c r="I699" s="81" t="e">
        <f>IF(D699-BASELINE!#REF!=0,"",D699-BASELINE!#REF!)</f>
        <v>#REF!</v>
      </c>
    </row>
    <row r="700" spans="1:9" x14ac:dyDescent="0.25">
      <c r="A700" s="105"/>
      <c r="B700" s="105"/>
      <c r="C700" s="105"/>
      <c r="D700" s="105"/>
      <c r="F700" s="81" t="e">
        <f>IF(A700-BASELINE!#REF!=0,"",A700-BASELINE!#REF!)</f>
        <v>#REF!</v>
      </c>
      <c r="G700" s="81" t="e">
        <f>IF(B700-BASELINE!#REF!=0,"",B700-BASELINE!#REF!)</f>
        <v>#REF!</v>
      </c>
      <c r="H700" s="81" t="e">
        <f>IF(C700-BASELINE!#REF!=0,"",C700-BASELINE!#REF!)</f>
        <v>#REF!</v>
      </c>
      <c r="I700" s="81" t="e">
        <f>IF(D700-BASELINE!#REF!=0,"",D700-BASELINE!#REF!)</f>
        <v>#REF!</v>
      </c>
    </row>
    <row r="701" spans="1:9" x14ac:dyDescent="0.25">
      <c r="A701" s="105"/>
      <c r="B701" s="105"/>
      <c r="C701" s="105"/>
      <c r="D701" s="105"/>
      <c r="F701" s="81" t="e">
        <f>IF(A701-BASELINE!#REF!=0,"",A701-BASELINE!#REF!)</f>
        <v>#REF!</v>
      </c>
      <c r="G701" s="81" t="e">
        <f>IF(B701-BASELINE!#REF!=0,"",B701-BASELINE!#REF!)</f>
        <v>#REF!</v>
      </c>
      <c r="H701" s="81" t="e">
        <f>IF(C701-BASELINE!#REF!=0,"",C701-BASELINE!#REF!)</f>
        <v>#REF!</v>
      </c>
      <c r="I701" s="81" t="e">
        <f>IF(D701-BASELINE!#REF!=0,"",D701-BASELINE!#REF!)</f>
        <v>#REF!</v>
      </c>
    </row>
    <row r="702" spans="1:9" x14ac:dyDescent="0.25">
      <c r="A702" s="105"/>
      <c r="B702" s="105"/>
      <c r="C702" s="105"/>
      <c r="D702" s="105"/>
      <c r="F702" s="81" t="e">
        <f>IF(A702-BASELINE!#REF!=0,"",A702-BASELINE!#REF!)</f>
        <v>#REF!</v>
      </c>
      <c r="G702" s="81" t="e">
        <f>IF(B702-BASELINE!#REF!=0,"",B702-BASELINE!#REF!)</f>
        <v>#REF!</v>
      </c>
      <c r="H702" s="81" t="e">
        <f>IF(C702-BASELINE!#REF!=0,"",C702-BASELINE!#REF!)</f>
        <v>#REF!</v>
      </c>
      <c r="I702" s="81" t="e">
        <f>IF(D702-BASELINE!#REF!=0,"",D702-BASELINE!#REF!)</f>
        <v>#REF!</v>
      </c>
    </row>
    <row r="703" spans="1:9" x14ac:dyDescent="0.25">
      <c r="A703" s="105"/>
      <c r="B703" s="105"/>
      <c r="C703" s="105"/>
      <c r="D703" s="105"/>
      <c r="F703" s="81" t="e">
        <f>IF(A703-BASELINE!#REF!=0,"",A703-BASELINE!#REF!)</f>
        <v>#REF!</v>
      </c>
      <c r="G703" s="81" t="e">
        <f>IF(B703-BASELINE!#REF!=0,"",B703-BASELINE!#REF!)</f>
        <v>#REF!</v>
      </c>
      <c r="H703" s="81" t="e">
        <f>IF(C703-BASELINE!#REF!=0,"",C703-BASELINE!#REF!)</f>
        <v>#REF!</v>
      </c>
      <c r="I703" s="81" t="e">
        <f>IF(D703-BASELINE!#REF!=0,"",D703-BASELINE!#REF!)</f>
        <v>#REF!</v>
      </c>
    </row>
    <row r="704" spans="1:9" x14ac:dyDescent="0.25">
      <c r="A704" s="105"/>
      <c r="B704" s="105"/>
      <c r="C704" s="105"/>
      <c r="D704" s="105"/>
      <c r="F704" s="81" t="e">
        <f>IF(A704-BASELINE!#REF!=0,"",A704-BASELINE!#REF!)</f>
        <v>#REF!</v>
      </c>
      <c r="G704" s="81" t="e">
        <f>IF(B704-BASELINE!#REF!=0,"",B704-BASELINE!#REF!)</f>
        <v>#REF!</v>
      </c>
      <c r="H704" s="81" t="e">
        <f>IF(C704-BASELINE!#REF!=0,"",C704-BASELINE!#REF!)</f>
        <v>#REF!</v>
      </c>
      <c r="I704" s="81" t="e">
        <f>IF(D704-BASELINE!#REF!=0,"",D704-BASELINE!#REF!)</f>
        <v>#REF!</v>
      </c>
    </row>
    <row r="705" spans="1:9" x14ac:dyDescent="0.25">
      <c r="A705" s="105"/>
      <c r="B705" s="105"/>
      <c r="C705" s="105"/>
      <c r="D705" s="105"/>
      <c r="F705" s="81" t="e">
        <f>IF(A705-BASELINE!#REF!=0,"",A705-BASELINE!#REF!)</f>
        <v>#REF!</v>
      </c>
      <c r="G705" s="81" t="e">
        <f>IF(B705-BASELINE!#REF!=0,"",B705-BASELINE!#REF!)</f>
        <v>#REF!</v>
      </c>
      <c r="H705" s="81" t="e">
        <f>IF(C705-BASELINE!#REF!=0,"",C705-BASELINE!#REF!)</f>
        <v>#REF!</v>
      </c>
      <c r="I705" s="81" t="e">
        <f>IF(D705-BASELINE!#REF!=0,"",D705-BASELINE!#REF!)</f>
        <v>#REF!</v>
      </c>
    </row>
    <row r="706" spans="1:9" x14ac:dyDescent="0.25">
      <c r="A706" s="105"/>
      <c r="B706" s="105"/>
      <c r="C706" s="105"/>
      <c r="D706" s="105"/>
      <c r="F706" s="81" t="e">
        <f>IF(A706-BASELINE!#REF!=0,"",A706-BASELINE!#REF!)</f>
        <v>#REF!</v>
      </c>
      <c r="G706" s="81" t="e">
        <f>IF(B706-BASELINE!#REF!=0,"",B706-BASELINE!#REF!)</f>
        <v>#REF!</v>
      </c>
      <c r="H706" s="81" t="e">
        <f>IF(C706-BASELINE!#REF!=0,"",C706-BASELINE!#REF!)</f>
        <v>#REF!</v>
      </c>
      <c r="I706" s="81" t="e">
        <f>IF(D706-BASELINE!#REF!=0,"",D706-BASELINE!#REF!)</f>
        <v>#REF!</v>
      </c>
    </row>
    <row r="707" spans="1:9" x14ac:dyDescent="0.25">
      <c r="A707" s="105"/>
      <c r="B707" s="105"/>
      <c r="C707" s="105"/>
      <c r="D707" s="105"/>
      <c r="F707" s="81" t="e">
        <f>IF(A707-BASELINE!#REF!=0,"",A707-BASELINE!#REF!)</f>
        <v>#REF!</v>
      </c>
      <c r="G707" s="81" t="e">
        <f>IF(B707-BASELINE!#REF!=0,"",B707-BASELINE!#REF!)</f>
        <v>#REF!</v>
      </c>
      <c r="H707" s="81" t="e">
        <f>IF(C707-BASELINE!#REF!=0,"",C707-BASELINE!#REF!)</f>
        <v>#REF!</v>
      </c>
      <c r="I707" s="81" t="e">
        <f>IF(D707-BASELINE!#REF!=0,"",D707-BASELINE!#REF!)</f>
        <v>#REF!</v>
      </c>
    </row>
    <row r="708" spans="1:9" x14ac:dyDescent="0.25">
      <c r="A708" s="105"/>
      <c r="B708" s="105"/>
      <c r="C708" s="105"/>
      <c r="D708" s="105"/>
      <c r="F708" s="81" t="e">
        <f>IF(A708-BASELINE!#REF!=0,"",A708-BASELINE!#REF!)</f>
        <v>#REF!</v>
      </c>
      <c r="G708" s="81" t="e">
        <f>IF(B708-BASELINE!#REF!=0,"",B708-BASELINE!#REF!)</f>
        <v>#REF!</v>
      </c>
      <c r="H708" s="81" t="e">
        <f>IF(C708-BASELINE!#REF!=0,"",C708-BASELINE!#REF!)</f>
        <v>#REF!</v>
      </c>
      <c r="I708" s="81" t="e">
        <f>IF(D708-BASELINE!#REF!=0,"",D708-BASELINE!#REF!)</f>
        <v>#REF!</v>
      </c>
    </row>
    <row r="709" spans="1:9" x14ac:dyDescent="0.25">
      <c r="A709" s="105"/>
      <c r="B709" s="105"/>
      <c r="C709" s="105"/>
      <c r="D709" s="105"/>
      <c r="F709" s="81" t="e">
        <f>IF(A709-BASELINE!#REF!=0,"",A709-BASELINE!#REF!)</f>
        <v>#REF!</v>
      </c>
      <c r="G709" s="81" t="e">
        <f>IF(B709-BASELINE!#REF!=0,"",B709-BASELINE!#REF!)</f>
        <v>#REF!</v>
      </c>
      <c r="H709" s="81" t="e">
        <f>IF(C709-BASELINE!#REF!=0,"",C709-BASELINE!#REF!)</f>
        <v>#REF!</v>
      </c>
      <c r="I709" s="81" t="e">
        <f>IF(D709-BASELINE!#REF!=0,"",D709-BASELINE!#REF!)</f>
        <v>#REF!</v>
      </c>
    </row>
    <row r="710" spans="1:9" x14ac:dyDescent="0.25">
      <c r="A710" s="105"/>
      <c r="B710" s="105"/>
      <c r="C710" s="105"/>
      <c r="D710" s="105"/>
      <c r="F710" s="81" t="e">
        <f>IF(A710-BASELINE!#REF!=0,"",A710-BASELINE!#REF!)</f>
        <v>#REF!</v>
      </c>
      <c r="G710" s="81" t="e">
        <f>IF(B710-BASELINE!#REF!=0,"",B710-BASELINE!#REF!)</f>
        <v>#REF!</v>
      </c>
      <c r="H710" s="81" t="e">
        <f>IF(C710-BASELINE!#REF!=0,"",C710-BASELINE!#REF!)</f>
        <v>#REF!</v>
      </c>
      <c r="I710" s="81" t="e">
        <f>IF(D710-BASELINE!#REF!=0,"",D710-BASELINE!#REF!)</f>
        <v>#REF!</v>
      </c>
    </row>
    <row r="711" spans="1:9" x14ac:dyDescent="0.25">
      <c r="A711" s="105"/>
      <c r="B711" s="105"/>
      <c r="C711" s="105"/>
      <c r="D711" s="105"/>
      <c r="F711" s="81" t="e">
        <f>IF(A711-BASELINE!#REF!=0,"",A711-BASELINE!#REF!)</f>
        <v>#REF!</v>
      </c>
      <c r="G711" s="81" t="e">
        <f>IF(B711-BASELINE!#REF!=0,"",B711-BASELINE!#REF!)</f>
        <v>#REF!</v>
      </c>
      <c r="H711" s="81" t="e">
        <f>IF(C711-BASELINE!#REF!=0,"",C711-BASELINE!#REF!)</f>
        <v>#REF!</v>
      </c>
      <c r="I711" s="81" t="e">
        <f>IF(D711-BASELINE!#REF!=0,"",D711-BASELINE!#REF!)</f>
        <v>#REF!</v>
      </c>
    </row>
    <row r="712" spans="1:9" x14ac:dyDescent="0.25">
      <c r="A712" s="105"/>
      <c r="B712" s="105"/>
      <c r="C712" s="105"/>
      <c r="D712" s="105"/>
      <c r="F712" s="81" t="e">
        <f>IF(A712-BASELINE!#REF!=0,"",A712-BASELINE!#REF!)</f>
        <v>#REF!</v>
      </c>
      <c r="G712" s="81" t="e">
        <f>IF(B712-BASELINE!#REF!=0,"",B712-BASELINE!#REF!)</f>
        <v>#REF!</v>
      </c>
      <c r="H712" s="81" t="e">
        <f>IF(C712-BASELINE!#REF!=0,"",C712-BASELINE!#REF!)</f>
        <v>#REF!</v>
      </c>
      <c r="I712" s="81" t="e">
        <f>IF(D712-BASELINE!#REF!=0,"",D712-BASELINE!#REF!)</f>
        <v>#REF!</v>
      </c>
    </row>
    <row r="713" spans="1:9" x14ac:dyDescent="0.25">
      <c r="A713" s="105"/>
      <c r="B713" s="105"/>
      <c r="C713" s="105"/>
      <c r="D713" s="105"/>
      <c r="F713" s="81" t="e">
        <f>IF(A713-BASELINE!#REF!=0,"",A713-BASELINE!#REF!)</f>
        <v>#REF!</v>
      </c>
      <c r="G713" s="81" t="e">
        <f>IF(B713-BASELINE!#REF!=0,"",B713-BASELINE!#REF!)</f>
        <v>#REF!</v>
      </c>
      <c r="H713" s="81" t="e">
        <f>IF(C713-BASELINE!#REF!=0,"",C713-BASELINE!#REF!)</f>
        <v>#REF!</v>
      </c>
      <c r="I713" s="81" t="e">
        <f>IF(D713-BASELINE!#REF!=0,"",D713-BASELINE!#REF!)</f>
        <v>#REF!</v>
      </c>
    </row>
    <row r="714" spans="1:9" x14ac:dyDescent="0.25">
      <c r="A714" s="105"/>
      <c r="B714" s="105"/>
      <c r="C714" s="105"/>
      <c r="D714" s="105"/>
      <c r="F714" s="81" t="e">
        <f>IF(A714-BASELINE!#REF!=0,"",A714-BASELINE!#REF!)</f>
        <v>#REF!</v>
      </c>
      <c r="G714" s="81" t="e">
        <f>IF(B714-BASELINE!#REF!=0,"",B714-BASELINE!#REF!)</f>
        <v>#REF!</v>
      </c>
      <c r="H714" s="81" t="e">
        <f>IF(C714-BASELINE!#REF!=0,"",C714-BASELINE!#REF!)</f>
        <v>#REF!</v>
      </c>
      <c r="I714" s="81" t="e">
        <f>IF(D714-BASELINE!#REF!=0,"",D714-BASELINE!#REF!)</f>
        <v>#REF!</v>
      </c>
    </row>
    <row r="715" spans="1:9" x14ac:dyDescent="0.25">
      <c r="A715" s="105"/>
      <c r="B715" s="105"/>
      <c r="C715" s="105"/>
      <c r="D715" s="105"/>
      <c r="F715" s="81" t="e">
        <f>IF(A715-BASELINE!#REF!=0,"",A715-BASELINE!#REF!)</f>
        <v>#REF!</v>
      </c>
      <c r="G715" s="81" t="e">
        <f>IF(B715-BASELINE!#REF!=0,"",B715-BASELINE!#REF!)</f>
        <v>#REF!</v>
      </c>
      <c r="H715" s="81" t="e">
        <f>IF(C715-BASELINE!#REF!=0,"",C715-BASELINE!#REF!)</f>
        <v>#REF!</v>
      </c>
      <c r="I715" s="81" t="e">
        <f>IF(D715-BASELINE!#REF!=0,"",D715-BASELINE!#REF!)</f>
        <v>#REF!</v>
      </c>
    </row>
    <row r="716" spans="1:9" x14ac:dyDescent="0.25">
      <c r="A716" s="105"/>
      <c r="B716" s="105"/>
      <c r="C716" s="105"/>
      <c r="D716" s="105"/>
      <c r="F716" s="81" t="e">
        <f>IF(A716-BASELINE!#REF!=0,"",A716-BASELINE!#REF!)</f>
        <v>#REF!</v>
      </c>
      <c r="G716" s="81" t="e">
        <f>IF(B716-BASELINE!#REF!=0,"",B716-BASELINE!#REF!)</f>
        <v>#REF!</v>
      </c>
      <c r="H716" s="81" t="e">
        <f>IF(C716-BASELINE!#REF!=0,"",C716-BASELINE!#REF!)</f>
        <v>#REF!</v>
      </c>
      <c r="I716" s="81" t="e">
        <f>IF(D716-BASELINE!#REF!=0,"",D716-BASELINE!#REF!)</f>
        <v>#REF!</v>
      </c>
    </row>
    <row r="717" spans="1:9" x14ac:dyDescent="0.25">
      <c r="A717" s="105"/>
      <c r="B717" s="105"/>
      <c r="C717" s="105"/>
      <c r="D717" s="105"/>
      <c r="F717" s="81" t="e">
        <f>IF(A717-BASELINE!#REF!=0,"",A717-BASELINE!#REF!)</f>
        <v>#REF!</v>
      </c>
      <c r="G717" s="81" t="e">
        <f>IF(B717-BASELINE!#REF!=0,"",B717-BASELINE!#REF!)</f>
        <v>#REF!</v>
      </c>
      <c r="H717" s="81" t="e">
        <f>IF(C717-BASELINE!#REF!=0,"",C717-BASELINE!#REF!)</f>
        <v>#REF!</v>
      </c>
      <c r="I717" s="81" t="e">
        <f>IF(D717-BASELINE!#REF!=0,"",D717-BASELINE!#REF!)</f>
        <v>#REF!</v>
      </c>
    </row>
    <row r="718" spans="1:9" x14ac:dyDescent="0.25">
      <c r="A718" s="105"/>
      <c r="B718" s="105"/>
      <c r="C718" s="105"/>
      <c r="D718" s="105"/>
      <c r="F718" s="81" t="e">
        <f>IF(A718-BASELINE!#REF!=0,"",A718-BASELINE!#REF!)</f>
        <v>#REF!</v>
      </c>
      <c r="G718" s="81" t="e">
        <f>IF(B718-BASELINE!#REF!=0,"",B718-BASELINE!#REF!)</f>
        <v>#REF!</v>
      </c>
      <c r="H718" s="81" t="e">
        <f>IF(C718-BASELINE!#REF!=0,"",C718-BASELINE!#REF!)</f>
        <v>#REF!</v>
      </c>
      <c r="I718" s="81" t="e">
        <f>IF(D718-BASELINE!#REF!=0,"",D718-BASELINE!#REF!)</f>
        <v>#REF!</v>
      </c>
    </row>
    <row r="719" spans="1:9" x14ac:dyDescent="0.25">
      <c r="A719" s="105"/>
      <c r="B719" s="105"/>
      <c r="C719" s="105"/>
      <c r="D719" s="105"/>
      <c r="F719" s="81" t="e">
        <f>IF(A719-BASELINE!#REF!=0,"",A719-BASELINE!#REF!)</f>
        <v>#REF!</v>
      </c>
      <c r="G719" s="81" t="e">
        <f>IF(B719-BASELINE!#REF!=0,"",B719-BASELINE!#REF!)</f>
        <v>#REF!</v>
      </c>
      <c r="H719" s="81" t="e">
        <f>IF(C719-BASELINE!#REF!=0,"",C719-BASELINE!#REF!)</f>
        <v>#REF!</v>
      </c>
      <c r="I719" s="81" t="e">
        <f>IF(D719-BASELINE!#REF!=0,"",D719-BASELINE!#REF!)</f>
        <v>#REF!</v>
      </c>
    </row>
    <row r="720" spans="1:9" x14ac:dyDescent="0.25">
      <c r="A720" s="105"/>
      <c r="B720" s="105"/>
      <c r="C720" s="105"/>
      <c r="D720" s="105"/>
      <c r="F720" s="81" t="e">
        <f>IF(A720-BASELINE!#REF!=0,"",A720-BASELINE!#REF!)</f>
        <v>#REF!</v>
      </c>
      <c r="G720" s="81" t="e">
        <f>IF(B720-BASELINE!#REF!=0,"",B720-BASELINE!#REF!)</f>
        <v>#REF!</v>
      </c>
      <c r="H720" s="81" t="e">
        <f>IF(C720-BASELINE!#REF!=0,"",C720-BASELINE!#REF!)</f>
        <v>#REF!</v>
      </c>
      <c r="I720" s="81" t="e">
        <f>IF(D720-BASELINE!#REF!=0,"",D720-BASELINE!#REF!)</f>
        <v>#REF!</v>
      </c>
    </row>
    <row r="721" spans="1:9" x14ac:dyDescent="0.25">
      <c r="A721" s="105"/>
      <c r="B721" s="105"/>
      <c r="C721" s="105"/>
      <c r="D721" s="105"/>
      <c r="F721" s="81" t="e">
        <f>IF(A721-BASELINE!#REF!=0,"",A721-BASELINE!#REF!)</f>
        <v>#REF!</v>
      </c>
      <c r="G721" s="81" t="e">
        <f>IF(B721-BASELINE!#REF!=0,"",B721-BASELINE!#REF!)</f>
        <v>#REF!</v>
      </c>
      <c r="H721" s="81" t="e">
        <f>IF(C721-BASELINE!#REF!=0,"",C721-BASELINE!#REF!)</f>
        <v>#REF!</v>
      </c>
      <c r="I721" s="81" t="e">
        <f>IF(D721-BASELINE!#REF!=0,"",D721-BASELINE!#REF!)</f>
        <v>#REF!</v>
      </c>
    </row>
    <row r="722" spans="1:9" x14ac:dyDescent="0.25">
      <c r="A722" s="105"/>
      <c r="B722" s="105"/>
      <c r="C722" s="105"/>
      <c r="D722" s="105"/>
      <c r="F722" s="81" t="e">
        <f>IF(A722-BASELINE!#REF!=0,"",A722-BASELINE!#REF!)</f>
        <v>#REF!</v>
      </c>
      <c r="G722" s="81" t="e">
        <f>IF(B722-BASELINE!#REF!=0,"",B722-BASELINE!#REF!)</f>
        <v>#REF!</v>
      </c>
      <c r="H722" s="81" t="e">
        <f>IF(C722-BASELINE!#REF!=0,"",C722-BASELINE!#REF!)</f>
        <v>#REF!</v>
      </c>
      <c r="I722" s="81" t="e">
        <f>IF(D722-BASELINE!#REF!=0,"",D722-BASELINE!#REF!)</f>
        <v>#REF!</v>
      </c>
    </row>
    <row r="723" spans="1:9" x14ac:dyDescent="0.25">
      <c r="A723" s="105"/>
      <c r="B723" s="105"/>
      <c r="C723" s="105"/>
      <c r="D723" s="105"/>
      <c r="F723" s="81" t="e">
        <f>IF(A723-BASELINE!#REF!=0,"",A723-BASELINE!#REF!)</f>
        <v>#REF!</v>
      </c>
      <c r="G723" s="81" t="e">
        <f>IF(B723-BASELINE!#REF!=0,"",B723-BASELINE!#REF!)</f>
        <v>#REF!</v>
      </c>
      <c r="H723" s="81" t="e">
        <f>IF(C723-BASELINE!#REF!=0,"",C723-BASELINE!#REF!)</f>
        <v>#REF!</v>
      </c>
      <c r="I723" s="81" t="e">
        <f>IF(D723-BASELINE!#REF!=0,"",D723-BASELINE!#REF!)</f>
        <v>#REF!</v>
      </c>
    </row>
    <row r="724" spans="1:9" x14ac:dyDescent="0.25">
      <c r="A724" s="105"/>
      <c r="B724" s="105"/>
      <c r="C724" s="105"/>
      <c r="D724" s="105"/>
      <c r="F724" s="81" t="e">
        <f>IF(A724-BASELINE!#REF!=0,"",A724-BASELINE!#REF!)</f>
        <v>#REF!</v>
      </c>
      <c r="G724" s="81" t="e">
        <f>IF(B724-BASELINE!#REF!=0,"",B724-BASELINE!#REF!)</f>
        <v>#REF!</v>
      </c>
      <c r="H724" s="81" t="e">
        <f>IF(C724-BASELINE!#REF!=0,"",C724-BASELINE!#REF!)</f>
        <v>#REF!</v>
      </c>
      <c r="I724" s="81" t="e">
        <f>IF(D724-BASELINE!#REF!=0,"",D724-BASELINE!#REF!)</f>
        <v>#REF!</v>
      </c>
    </row>
    <row r="725" spans="1:9" x14ac:dyDescent="0.25">
      <c r="A725" s="105"/>
      <c r="B725" s="105"/>
      <c r="C725" s="105"/>
      <c r="D725" s="105"/>
      <c r="F725" s="81" t="e">
        <f>IF(A725-BASELINE!#REF!=0,"",A725-BASELINE!#REF!)</f>
        <v>#REF!</v>
      </c>
      <c r="G725" s="81" t="e">
        <f>IF(B725-BASELINE!#REF!=0,"",B725-BASELINE!#REF!)</f>
        <v>#REF!</v>
      </c>
      <c r="H725" s="81" t="e">
        <f>IF(C725-BASELINE!#REF!=0,"",C725-BASELINE!#REF!)</f>
        <v>#REF!</v>
      </c>
      <c r="I725" s="81" t="e">
        <f>IF(D725-BASELINE!#REF!=0,"",D725-BASELINE!#REF!)</f>
        <v>#REF!</v>
      </c>
    </row>
    <row r="726" spans="1:9" x14ac:dyDescent="0.25">
      <c r="A726" s="105"/>
      <c r="B726" s="105"/>
      <c r="C726" s="105"/>
      <c r="D726" s="105"/>
      <c r="F726" s="81" t="e">
        <f>IF(A726-BASELINE!#REF!=0,"",A726-BASELINE!#REF!)</f>
        <v>#REF!</v>
      </c>
      <c r="G726" s="81" t="e">
        <f>IF(B726-BASELINE!#REF!=0,"",B726-BASELINE!#REF!)</f>
        <v>#REF!</v>
      </c>
      <c r="H726" s="81" t="e">
        <f>IF(C726-BASELINE!#REF!=0,"",C726-BASELINE!#REF!)</f>
        <v>#REF!</v>
      </c>
      <c r="I726" s="81" t="e">
        <f>IF(D726-BASELINE!#REF!=0,"",D726-BASELINE!#REF!)</f>
        <v>#REF!</v>
      </c>
    </row>
    <row r="727" spans="1:9" x14ac:dyDescent="0.25">
      <c r="A727" s="105"/>
      <c r="B727" s="105"/>
      <c r="C727" s="105"/>
      <c r="D727" s="105"/>
      <c r="F727" s="81" t="e">
        <f>IF(A727-BASELINE!#REF!=0,"",A727-BASELINE!#REF!)</f>
        <v>#REF!</v>
      </c>
      <c r="G727" s="81" t="e">
        <f>IF(B727-BASELINE!#REF!=0,"",B727-BASELINE!#REF!)</f>
        <v>#REF!</v>
      </c>
      <c r="H727" s="81" t="e">
        <f>IF(C727-BASELINE!#REF!=0,"",C727-BASELINE!#REF!)</f>
        <v>#REF!</v>
      </c>
      <c r="I727" s="81" t="e">
        <f>IF(D727-BASELINE!#REF!=0,"",D727-BASELINE!#REF!)</f>
        <v>#REF!</v>
      </c>
    </row>
    <row r="728" spans="1:9" x14ac:dyDescent="0.25">
      <c r="A728" s="105"/>
      <c r="B728" s="105"/>
      <c r="C728" s="105"/>
      <c r="D728" s="105"/>
      <c r="F728" s="81" t="e">
        <f>IF(A728-BASELINE!#REF!=0,"",A728-BASELINE!#REF!)</f>
        <v>#REF!</v>
      </c>
      <c r="G728" s="81" t="e">
        <f>IF(B728-BASELINE!#REF!=0,"",B728-BASELINE!#REF!)</f>
        <v>#REF!</v>
      </c>
      <c r="H728" s="81" t="e">
        <f>IF(C728-BASELINE!#REF!=0,"",C728-BASELINE!#REF!)</f>
        <v>#REF!</v>
      </c>
      <c r="I728" s="81" t="e">
        <f>IF(D728-BASELINE!#REF!=0,"",D728-BASELINE!#REF!)</f>
        <v>#REF!</v>
      </c>
    </row>
    <row r="729" spans="1:9" x14ac:dyDescent="0.25">
      <c r="A729" s="105"/>
      <c r="B729" s="105"/>
      <c r="C729" s="105"/>
      <c r="D729" s="105"/>
      <c r="F729" s="81" t="e">
        <f>IF(A729-BASELINE!#REF!=0,"",A729-BASELINE!#REF!)</f>
        <v>#REF!</v>
      </c>
      <c r="G729" s="81" t="e">
        <f>IF(B729-BASELINE!#REF!=0,"",B729-BASELINE!#REF!)</f>
        <v>#REF!</v>
      </c>
      <c r="H729" s="81" t="e">
        <f>IF(C729-BASELINE!#REF!=0,"",C729-BASELINE!#REF!)</f>
        <v>#REF!</v>
      </c>
      <c r="I729" s="81" t="e">
        <f>IF(D729-BASELINE!#REF!=0,"",D729-BASELINE!#REF!)</f>
        <v>#REF!</v>
      </c>
    </row>
    <row r="730" spans="1:9" x14ac:dyDescent="0.25">
      <c r="A730" s="105"/>
      <c r="B730" s="105"/>
      <c r="C730" s="105"/>
      <c r="D730" s="105"/>
      <c r="F730" s="81" t="e">
        <f>IF(A730-BASELINE!#REF!=0,"",A730-BASELINE!#REF!)</f>
        <v>#REF!</v>
      </c>
      <c r="G730" s="81" t="e">
        <f>IF(B730-BASELINE!#REF!=0,"",B730-BASELINE!#REF!)</f>
        <v>#REF!</v>
      </c>
      <c r="H730" s="81" t="e">
        <f>IF(C730-BASELINE!#REF!=0,"",C730-BASELINE!#REF!)</f>
        <v>#REF!</v>
      </c>
      <c r="I730" s="81" t="e">
        <f>IF(D730-BASELINE!#REF!=0,"",D730-BASELINE!#REF!)</f>
        <v>#REF!</v>
      </c>
    </row>
    <row r="731" spans="1:9" x14ac:dyDescent="0.25">
      <c r="A731" s="105"/>
      <c r="B731" s="105"/>
      <c r="C731" s="105"/>
      <c r="D731" s="105"/>
      <c r="F731" s="81" t="e">
        <f>IF(A731-BASELINE!#REF!=0,"",A731-BASELINE!#REF!)</f>
        <v>#REF!</v>
      </c>
      <c r="G731" s="81" t="e">
        <f>IF(B731-BASELINE!#REF!=0,"",B731-BASELINE!#REF!)</f>
        <v>#REF!</v>
      </c>
      <c r="H731" s="81" t="e">
        <f>IF(C731-BASELINE!#REF!=0,"",C731-BASELINE!#REF!)</f>
        <v>#REF!</v>
      </c>
      <c r="I731" s="81" t="e">
        <f>IF(D731-BASELINE!#REF!=0,"",D731-BASELINE!#REF!)</f>
        <v>#REF!</v>
      </c>
    </row>
    <row r="732" spans="1:9" x14ac:dyDescent="0.25">
      <c r="A732" s="105"/>
      <c r="B732" s="105"/>
      <c r="C732" s="105"/>
      <c r="D732" s="105"/>
      <c r="F732" s="81" t="e">
        <f>IF(A732-BASELINE!#REF!=0,"",A732-BASELINE!#REF!)</f>
        <v>#REF!</v>
      </c>
      <c r="G732" s="81" t="e">
        <f>IF(B732-BASELINE!#REF!=0,"",B732-BASELINE!#REF!)</f>
        <v>#REF!</v>
      </c>
      <c r="H732" s="81" t="e">
        <f>IF(C732-BASELINE!#REF!=0,"",C732-BASELINE!#REF!)</f>
        <v>#REF!</v>
      </c>
      <c r="I732" s="81" t="e">
        <f>IF(D732-BASELINE!#REF!=0,"",D732-BASELINE!#REF!)</f>
        <v>#REF!</v>
      </c>
    </row>
    <row r="733" spans="1:9" x14ac:dyDescent="0.25">
      <c r="A733" s="105"/>
      <c r="B733" s="105"/>
      <c r="C733" s="105"/>
      <c r="D733" s="105"/>
      <c r="F733" s="81" t="e">
        <f>IF(A733-BASELINE!#REF!=0,"",A733-BASELINE!#REF!)</f>
        <v>#REF!</v>
      </c>
      <c r="G733" s="81" t="e">
        <f>IF(B733-BASELINE!#REF!=0,"",B733-BASELINE!#REF!)</f>
        <v>#REF!</v>
      </c>
      <c r="H733" s="81" t="e">
        <f>IF(C733-BASELINE!#REF!=0,"",C733-BASELINE!#REF!)</f>
        <v>#REF!</v>
      </c>
      <c r="I733" s="81" t="e">
        <f>IF(D733-BASELINE!#REF!=0,"",D733-BASELINE!#REF!)</f>
        <v>#REF!</v>
      </c>
    </row>
    <row r="734" spans="1:9" x14ac:dyDescent="0.25">
      <c r="A734" s="105"/>
      <c r="B734" s="105"/>
      <c r="C734" s="105"/>
      <c r="D734" s="105"/>
      <c r="F734" s="81" t="e">
        <f>IF(A734-BASELINE!#REF!=0,"",A734-BASELINE!#REF!)</f>
        <v>#REF!</v>
      </c>
      <c r="G734" s="81" t="e">
        <f>IF(B734-BASELINE!#REF!=0,"",B734-BASELINE!#REF!)</f>
        <v>#REF!</v>
      </c>
      <c r="H734" s="81" t="e">
        <f>IF(C734-BASELINE!#REF!=0,"",C734-BASELINE!#REF!)</f>
        <v>#REF!</v>
      </c>
      <c r="I734" s="81" t="e">
        <f>IF(D734-BASELINE!#REF!=0,"",D734-BASELINE!#REF!)</f>
        <v>#REF!</v>
      </c>
    </row>
    <row r="735" spans="1:9" x14ac:dyDescent="0.25">
      <c r="A735" s="105"/>
      <c r="B735" s="105"/>
      <c r="C735" s="105"/>
      <c r="D735" s="105"/>
      <c r="F735" s="81" t="e">
        <f>IF(A735-BASELINE!#REF!=0,"",A735-BASELINE!#REF!)</f>
        <v>#REF!</v>
      </c>
      <c r="G735" s="81" t="e">
        <f>IF(B735-BASELINE!#REF!=0,"",B735-BASELINE!#REF!)</f>
        <v>#REF!</v>
      </c>
      <c r="H735" s="81" t="e">
        <f>IF(C735-BASELINE!#REF!=0,"",C735-BASELINE!#REF!)</f>
        <v>#REF!</v>
      </c>
      <c r="I735" s="81" t="e">
        <f>IF(D735-BASELINE!#REF!=0,"",D735-BASELINE!#REF!)</f>
        <v>#REF!</v>
      </c>
    </row>
    <row r="736" spans="1:9" x14ac:dyDescent="0.25">
      <c r="A736" s="105"/>
      <c r="B736" s="105"/>
      <c r="C736" s="105"/>
      <c r="D736" s="105"/>
      <c r="F736" s="81" t="e">
        <f>IF(A736-BASELINE!#REF!=0,"",A736-BASELINE!#REF!)</f>
        <v>#REF!</v>
      </c>
      <c r="G736" s="81" t="e">
        <f>IF(B736-BASELINE!#REF!=0,"",B736-BASELINE!#REF!)</f>
        <v>#REF!</v>
      </c>
      <c r="H736" s="81" t="e">
        <f>IF(C736-BASELINE!#REF!=0,"",C736-BASELINE!#REF!)</f>
        <v>#REF!</v>
      </c>
      <c r="I736" s="81" t="e">
        <f>IF(D736-BASELINE!#REF!=0,"",D736-BASELINE!#REF!)</f>
        <v>#REF!</v>
      </c>
    </row>
    <row r="737" spans="1:9" x14ac:dyDescent="0.25">
      <c r="A737" s="105"/>
      <c r="B737" s="105"/>
      <c r="C737" s="105"/>
      <c r="D737" s="105"/>
      <c r="F737" s="81" t="e">
        <f>IF(A737-BASELINE!#REF!=0,"",A737-BASELINE!#REF!)</f>
        <v>#REF!</v>
      </c>
      <c r="G737" s="81" t="e">
        <f>IF(B737-BASELINE!#REF!=0,"",B737-BASELINE!#REF!)</f>
        <v>#REF!</v>
      </c>
      <c r="H737" s="81" t="e">
        <f>IF(C737-BASELINE!#REF!=0,"",C737-BASELINE!#REF!)</f>
        <v>#REF!</v>
      </c>
      <c r="I737" s="81" t="e">
        <f>IF(D737-BASELINE!#REF!=0,"",D737-BASELINE!#REF!)</f>
        <v>#REF!</v>
      </c>
    </row>
    <row r="738" spans="1:9" x14ac:dyDescent="0.25">
      <c r="A738" s="105"/>
      <c r="B738" s="105"/>
      <c r="C738" s="105"/>
      <c r="D738" s="105"/>
      <c r="F738" s="81" t="e">
        <f>IF(A738-BASELINE!#REF!=0,"",A738-BASELINE!#REF!)</f>
        <v>#REF!</v>
      </c>
      <c r="G738" s="81" t="e">
        <f>IF(B738-BASELINE!#REF!=0,"",B738-BASELINE!#REF!)</f>
        <v>#REF!</v>
      </c>
      <c r="H738" s="81" t="e">
        <f>IF(C738-BASELINE!#REF!=0,"",C738-BASELINE!#REF!)</f>
        <v>#REF!</v>
      </c>
      <c r="I738" s="81" t="e">
        <f>IF(D738-BASELINE!#REF!=0,"",D738-BASELINE!#REF!)</f>
        <v>#REF!</v>
      </c>
    </row>
    <row r="739" spans="1:9" x14ac:dyDescent="0.25">
      <c r="A739" s="105"/>
      <c r="B739" s="105"/>
      <c r="C739" s="105"/>
      <c r="D739" s="105"/>
      <c r="F739" s="81" t="e">
        <f>IF(A739-BASELINE!#REF!=0,"",A739-BASELINE!#REF!)</f>
        <v>#REF!</v>
      </c>
      <c r="G739" s="81" t="e">
        <f>IF(B739-BASELINE!#REF!=0,"",B739-BASELINE!#REF!)</f>
        <v>#REF!</v>
      </c>
      <c r="H739" s="81" t="e">
        <f>IF(C739-BASELINE!#REF!=0,"",C739-BASELINE!#REF!)</f>
        <v>#REF!</v>
      </c>
      <c r="I739" s="81" t="e">
        <f>IF(D739-BASELINE!#REF!=0,"",D739-BASELINE!#REF!)</f>
        <v>#REF!</v>
      </c>
    </row>
    <row r="740" spans="1:9" x14ac:dyDescent="0.25">
      <c r="A740" s="105"/>
      <c r="B740" s="105"/>
      <c r="C740" s="105"/>
      <c r="D740" s="105"/>
      <c r="F740" s="81" t="e">
        <f>IF(A740-BASELINE!#REF!=0,"",A740-BASELINE!#REF!)</f>
        <v>#REF!</v>
      </c>
      <c r="G740" s="81" t="e">
        <f>IF(B740-BASELINE!#REF!=0,"",B740-BASELINE!#REF!)</f>
        <v>#REF!</v>
      </c>
      <c r="H740" s="81" t="e">
        <f>IF(C740-BASELINE!#REF!=0,"",C740-BASELINE!#REF!)</f>
        <v>#REF!</v>
      </c>
      <c r="I740" s="81" t="e">
        <f>IF(D740-BASELINE!#REF!=0,"",D740-BASELINE!#REF!)</f>
        <v>#REF!</v>
      </c>
    </row>
    <row r="741" spans="1:9" x14ac:dyDescent="0.25">
      <c r="A741" s="105"/>
      <c r="B741" s="105"/>
      <c r="C741" s="105"/>
      <c r="D741" s="105"/>
      <c r="F741" s="81" t="e">
        <f>IF(A741-BASELINE!#REF!=0,"",A741-BASELINE!#REF!)</f>
        <v>#REF!</v>
      </c>
      <c r="G741" s="81" t="e">
        <f>IF(B741-BASELINE!#REF!=0,"",B741-BASELINE!#REF!)</f>
        <v>#REF!</v>
      </c>
      <c r="H741" s="81" t="e">
        <f>IF(C741-BASELINE!#REF!=0,"",C741-BASELINE!#REF!)</f>
        <v>#REF!</v>
      </c>
      <c r="I741" s="81" t="e">
        <f>IF(D741-BASELINE!#REF!=0,"",D741-BASELINE!#REF!)</f>
        <v>#REF!</v>
      </c>
    </row>
    <row r="742" spans="1:9" x14ac:dyDescent="0.25">
      <c r="A742" s="105"/>
      <c r="B742" s="105"/>
      <c r="C742" s="105"/>
      <c r="D742" s="105"/>
      <c r="F742" s="81" t="e">
        <f>IF(A742-BASELINE!#REF!=0,"",A742-BASELINE!#REF!)</f>
        <v>#REF!</v>
      </c>
      <c r="G742" s="81" t="e">
        <f>IF(B742-BASELINE!#REF!=0,"",B742-BASELINE!#REF!)</f>
        <v>#REF!</v>
      </c>
      <c r="H742" s="81" t="e">
        <f>IF(C742-BASELINE!#REF!=0,"",C742-BASELINE!#REF!)</f>
        <v>#REF!</v>
      </c>
      <c r="I742" s="81" t="e">
        <f>IF(D742-BASELINE!#REF!=0,"",D742-BASELINE!#REF!)</f>
        <v>#REF!</v>
      </c>
    </row>
    <row r="743" spans="1:9" x14ac:dyDescent="0.25">
      <c r="A743" s="105"/>
      <c r="B743" s="105"/>
      <c r="C743" s="105"/>
      <c r="D743" s="105"/>
      <c r="F743" s="81" t="e">
        <f>IF(A743-BASELINE!#REF!=0,"",A743-BASELINE!#REF!)</f>
        <v>#REF!</v>
      </c>
      <c r="G743" s="81" t="e">
        <f>IF(B743-BASELINE!#REF!=0,"",B743-BASELINE!#REF!)</f>
        <v>#REF!</v>
      </c>
      <c r="H743" s="81" t="e">
        <f>IF(C743-BASELINE!#REF!=0,"",C743-BASELINE!#REF!)</f>
        <v>#REF!</v>
      </c>
      <c r="I743" s="81" t="e">
        <f>IF(D743-BASELINE!#REF!=0,"",D743-BASELINE!#REF!)</f>
        <v>#REF!</v>
      </c>
    </row>
    <row r="744" spans="1:9" x14ac:dyDescent="0.25">
      <c r="A744" s="105"/>
      <c r="B744" s="105"/>
      <c r="C744" s="105"/>
      <c r="D744" s="105"/>
      <c r="F744" s="81" t="e">
        <f>IF(A744-BASELINE!#REF!=0,"",A744-BASELINE!#REF!)</f>
        <v>#REF!</v>
      </c>
      <c r="G744" s="81" t="e">
        <f>IF(B744-BASELINE!#REF!=0,"",B744-BASELINE!#REF!)</f>
        <v>#REF!</v>
      </c>
      <c r="H744" s="81" t="e">
        <f>IF(C744-BASELINE!#REF!=0,"",C744-BASELINE!#REF!)</f>
        <v>#REF!</v>
      </c>
      <c r="I744" s="81" t="e">
        <f>IF(D744-BASELINE!#REF!=0,"",D744-BASELINE!#REF!)</f>
        <v>#REF!</v>
      </c>
    </row>
    <row r="745" spans="1:9" x14ac:dyDescent="0.25">
      <c r="A745" s="105"/>
      <c r="B745" s="105"/>
      <c r="C745" s="105"/>
      <c r="D745" s="105"/>
      <c r="F745" s="81" t="e">
        <f>IF(A745-BASELINE!#REF!=0,"",A745-BASELINE!#REF!)</f>
        <v>#REF!</v>
      </c>
      <c r="G745" s="81" t="e">
        <f>IF(B745-BASELINE!#REF!=0,"",B745-BASELINE!#REF!)</f>
        <v>#REF!</v>
      </c>
      <c r="H745" s="81" t="e">
        <f>IF(C745-BASELINE!#REF!=0,"",C745-BASELINE!#REF!)</f>
        <v>#REF!</v>
      </c>
      <c r="I745" s="81" t="e">
        <f>IF(D745-BASELINE!#REF!=0,"",D745-BASELINE!#REF!)</f>
        <v>#REF!</v>
      </c>
    </row>
    <row r="746" spans="1:9" x14ac:dyDescent="0.25">
      <c r="A746" s="105"/>
      <c r="B746" s="105"/>
      <c r="C746" s="105"/>
      <c r="D746" s="105"/>
      <c r="F746" s="81" t="e">
        <f>IF(A746-BASELINE!#REF!=0,"",A746-BASELINE!#REF!)</f>
        <v>#REF!</v>
      </c>
      <c r="G746" s="81" t="e">
        <f>IF(B746-BASELINE!#REF!=0,"",B746-BASELINE!#REF!)</f>
        <v>#REF!</v>
      </c>
      <c r="H746" s="81" t="e">
        <f>IF(C746-BASELINE!#REF!=0,"",C746-BASELINE!#REF!)</f>
        <v>#REF!</v>
      </c>
      <c r="I746" s="81" t="e">
        <f>IF(D746-BASELINE!#REF!=0,"",D746-BASELINE!#REF!)</f>
        <v>#REF!</v>
      </c>
    </row>
    <row r="747" spans="1:9" x14ac:dyDescent="0.25">
      <c r="A747" s="105"/>
      <c r="B747" s="105"/>
      <c r="C747" s="105"/>
      <c r="D747" s="105"/>
      <c r="F747" s="81" t="e">
        <f>IF(A747-BASELINE!#REF!=0,"",A747-BASELINE!#REF!)</f>
        <v>#REF!</v>
      </c>
      <c r="G747" s="81" t="e">
        <f>IF(B747-BASELINE!#REF!=0,"",B747-BASELINE!#REF!)</f>
        <v>#REF!</v>
      </c>
      <c r="H747" s="81" t="e">
        <f>IF(C747-BASELINE!#REF!=0,"",C747-BASELINE!#REF!)</f>
        <v>#REF!</v>
      </c>
      <c r="I747" s="81" t="e">
        <f>IF(D747-BASELINE!#REF!=0,"",D747-BASELINE!#REF!)</f>
        <v>#REF!</v>
      </c>
    </row>
    <row r="748" spans="1:9" x14ac:dyDescent="0.25">
      <c r="A748" s="105"/>
      <c r="B748" s="105"/>
      <c r="C748" s="105"/>
      <c r="D748" s="105"/>
      <c r="F748" s="81" t="e">
        <f>IF(A748-BASELINE!#REF!=0,"",A748-BASELINE!#REF!)</f>
        <v>#REF!</v>
      </c>
      <c r="G748" s="81" t="e">
        <f>IF(B748-BASELINE!#REF!=0,"",B748-BASELINE!#REF!)</f>
        <v>#REF!</v>
      </c>
      <c r="H748" s="81" t="e">
        <f>IF(C748-BASELINE!#REF!=0,"",C748-BASELINE!#REF!)</f>
        <v>#REF!</v>
      </c>
      <c r="I748" s="81" t="e">
        <f>IF(D748-BASELINE!#REF!=0,"",D748-BASELINE!#REF!)</f>
        <v>#REF!</v>
      </c>
    </row>
    <row r="749" spans="1:9" x14ac:dyDescent="0.25">
      <c r="A749" s="105"/>
      <c r="B749" s="105"/>
      <c r="C749" s="105"/>
      <c r="D749" s="105"/>
      <c r="F749" s="81" t="e">
        <f>IF(A749-BASELINE!#REF!=0,"",A749-BASELINE!#REF!)</f>
        <v>#REF!</v>
      </c>
      <c r="G749" s="81" t="e">
        <f>IF(B749-BASELINE!#REF!=0,"",B749-BASELINE!#REF!)</f>
        <v>#REF!</v>
      </c>
      <c r="H749" s="81" t="e">
        <f>IF(C749-BASELINE!#REF!=0,"",C749-BASELINE!#REF!)</f>
        <v>#REF!</v>
      </c>
      <c r="I749" s="81" t="e">
        <f>IF(D749-BASELINE!#REF!=0,"",D749-BASELINE!#REF!)</f>
        <v>#REF!</v>
      </c>
    </row>
    <row r="750" spans="1:9" x14ac:dyDescent="0.25">
      <c r="A750" s="105"/>
      <c r="B750" s="105"/>
      <c r="C750" s="105"/>
      <c r="D750" s="105"/>
      <c r="F750" s="81" t="e">
        <f>IF(A750-BASELINE!#REF!=0,"",A750-BASELINE!#REF!)</f>
        <v>#REF!</v>
      </c>
      <c r="G750" s="81" t="e">
        <f>IF(B750-BASELINE!#REF!=0,"",B750-BASELINE!#REF!)</f>
        <v>#REF!</v>
      </c>
      <c r="H750" s="81" t="e">
        <f>IF(C750-BASELINE!#REF!=0,"",C750-BASELINE!#REF!)</f>
        <v>#REF!</v>
      </c>
      <c r="I750" s="81" t="e">
        <f>IF(D750-BASELINE!#REF!=0,"",D750-BASELINE!#REF!)</f>
        <v>#REF!</v>
      </c>
    </row>
    <row r="751" spans="1:9" x14ac:dyDescent="0.25">
      <c r="A751" s="105"/>
      <c r="B751" s="105"/>
      <c r="C751" s="105"/>
      <c r="D751" s="105"/>
      <c r="F751" s="81" t="e">
        <f>IF(A751-BASELINE!#REF!=0,"",A751-BASELINE!#REF!)</f>
        <v>#REF!</v>
      </c>
      <c r="G751" s="81" t="e">
        <f>IF(B751-BASELINE!#REF!=0,"",B751-BASELINE!#REF!)</f>
        <v>#REF!</v>
      </c>
      <c r="H751" s="81" t="e">
        <f>IF(C751-BASELINE!#REF!=0,"",C751-BASELINE!#REF!)</f>
        <v>#REF!</v>
      </c>
      <c r="I751" s="81" t="e">
        <f>IF(D751-BASELINE!#REF!=0,"",D751-BASELINE!#REF!)</f>
        <v>#REF!</v>
      </c>
    </row>
    <row r="752" spans="1:9" x14ac:dyDescent="0.25">
      <c r="A752" s="105"/>
      <c r="B752" s="105"/>
      <c r="C752" s="105"/>
      <c r="D752" s="105"/>
      <c r="F752" s="81" t="e">
        <f>IF(A752-BASELINE!#REF!=0,"",A752-BASELINE!#REF!)</f>
        <v>#REF!</v>
      </c>
      <c r="G752" s="81" t="e">
        <f>IF(B752-BASELINE!#REF!=0,"",B752-BASELINE!#REF!)</f>
        <v>#REF!</v>
      </c>
      <c r="H752" s="81" t="e">
        <f>IF(C752-BASELINE!#REF!=0,"",C752-BASELINE!#REF!)</f>
        <v>#REF!</v>
      </c>
      <c r="I752" s="81" t="e">
        <f>IF(D752-BASELINE!#REF!=0,"",D752-BASELINE!#REF!)</f>
        <v>#REF!</v>
      </c>
    </row>
    <row r="753" spans="1:9" x14ac:dyDescent="0.25">
      <c r="A753" s="105"/>
      <c r="B753" s="105"/>
      <c r="C753" s="105"/>
      <c r="D753" s="105"/>
      <c r="F753" s="81" t="e">
        <f>IF(A753-BASELINE!#REF!=0,"",A753-BASELINE!#REF!)</f>
        <v>#REF!</v>
      </c>
      <c r="G753" s="81" t="e">
        <f>IF(B753-BASELINE!#REF!=0,"",B753-BASELINE!#REF!)</f>
        <v>#REF!</v>
      </c>
      <c r="H753" s="81" t="e">
        <f>IF(C753-BASELINE!#REF!=0,"",C753-BASELINE!#REF!)</f>
        <v>#REF!</v>
      </c>
      <c r="I753" s="81" t="e">
        <f>IF(D753-BASELINE!#REF!=0,"",D753-BASELINE!#REF!)</f>
        <v>#REF!</v>
      </c>
    </row>
    <row r="754" spans="1:9" x14ac:dyDescent="0.25">
      <c r="A754" s="105"/>
      <c r="B754" s="105"/>
      <c r="C754" s="105"/>
      <c r="D754" s="105"/>
      <c r="F754" s="81" t="e">
        <f>IF(A754-BASELINE!#REF!=0,"",A754-BASELINE!#REF!)</f>
        <v>#REF!</v>
      </c>
      <c r="G754" s="81" t="e">
        <f>IF(B754-BASELINE!#REF!=0,"",B754-BASELINE!#REF!)</f>
        <v>#REF!</v>
      </c>
      <c r="H754" s="81" t="e">
        <f>IF(C754-BASELINE!#REF!=0,"",C754-BASELINE!#REF!)</f>
        <v>#REF!</v>
      </c>
      <c r="I754" s="81" t="e">
        <f>IF(D754-BASELINE!#REF!=0,"",D754-BASELINE!#REF!)</f>
        <v>#REF!</v>
      </c>
    </row>
    <row r="755" spans="1:9" x14ac:dyDescent="0.25">
      <c r="A755" s="105"/>
      <c r="B755" s="105"/>
      <c r="C755" s="105"/>
      <c r="D755" s="105"/>
      <c r="F755" s="81" t="e">
        <f>IF(A755-BASELINE!#REF!=0,"",A755-BASELINE!#REF!)</f>
        <v>#REF!</v>
      </c>
      <c r="G755" s="81" t="e">
        <f>IF(B755-BASELINE!#REF!=0,"",B755-BASELINE!#REF!)</f>
        <v>#REF!</v>
      </c>
      <c r="H755" s="81" t="e">
        <f>IF(C755-BASELINE!#REF!=0,"",C755-BASELINE!#REF!)</f>
        <v>#REF!</v>
      </c>
      <c r="I755" s="81" t="e">
        <f>IF(D755-BASELINE!#REF!=0,"",D755-BASELINE!#REF!)</f>
        <v>#REF!</v>
      </c>
    </row>
    <row r="756" spans="1:9" x14ac:dyDescent="0.25">
      <c r="A756" s="105"/>
      <c r="B756" s="105"/>
      <c r="C756" s="105"/>
      <c r="D756" s="105"/>
      <c r="F756" s="81" t="e">
        <f>IF(A756-BASELINE!#REF!=0,"",A756-BASELINE!#REF!)</f>
        <v>#REF!</v>
      </c>
      <c r="G756" s="81" t="e">
        <f>IF(B756-BASELINE!#REF!=0,"",B756-BASELINE!#REF!)</f>
        <v>#REF!</v>
      </c>
      <c r="H756" s="81" t="e">
        <f>IF(C756-BASELINE!#REF!=0,"",C756-BASELINE!#REF!)</f>
        <v>#REF!</v>
      </c>
      <c r="I756" s="81" t="e">
        <f>IF(D756-BASELINE!#REF!=0,"",D756-BASELINE!#REF!)</f>
        <v>#REF!</v>
      </c>
    </row>
    <row r="757" spans="1:9" x14ac:dyDescent="0.25">
      <c r="A757" s="105"/>
      <c r="B757" s="105"/>
      <c r="C757" s="105"/>
      <c r="D757" s="105"/>
      <c r="F757" s="81" t="e">
        <f>IF(A757-BASELINE!#REF!=0,"",A757-BASELINE!#REF!)</f>
        <v>#REF!</v>
      </c>
      <c r="G757" s="81" t="e">
        <f>IF(B757-BASELINE!#REF!=0,"",B757-BASELINE!#REF!)</f>
        <v>#REF!</v>
      </c>
      <c r="H757" s="81" t="e">
        <f>IF(C757-BASELINE!#REF!=0,"",C757-BASELINE!#REF!)</f>
        <v>#REF!</v>
      </c>
      <c r="I757" s="81" t="e">
        <f>IF(D757-BASELINE!#REF!=0,"",D757-BASELINE!#REF!)</f>
        <v>#REF!</v>
      </c>
    </row>
    <row r="758" spans="1:9" x14ac:dyDescent="0.25">
      <c r="A758" s="105"/>
      <c r="B758" s="105"/>
      <c r="C758" s="105"/>
      <c r="D758" s="105"/>
      <c r="F758" s="81" t="e">
        <f>IF(A758-BASELINE!#REF!=0,"",A758-BASELINE!#REF!)</f>
        <v>#REF!</v>
      </c>
      <c r="G758" s="81" t="e">
        <f>IF(B758-BASELINE!#REF!=0,"",B758-BASELINE!#REF!)</f>
        <v>#REF!</v>
      </c>
      <c r="H758" s="81" t="e">
        <f>IF(C758-BASELINE!#REF!=0,"",C758-BASELINE!#REF!)</f>
        <v>#REF!</v>
      </c>
      <c r="I758" s="81" t="e">
        <f>IF(D758-BASELINE!#REF!=0,"",D758-BASELINE!#REF!)</f>
        <v>#REF!</v>
      </c>
    </row>
    <row r="759" spans="1:9" x14ac:dyDescent="0.25">
      <c r="A759" s="105"/>
      <c r="B759" s="105"/>
      <c r="C759" s="105"/>
      <c r="D759" s="105"/>
      <c r="F759" s="81" t="e">
        <f>IF(A759-BASELINE!#REF!=0,"",A759-BASELINE!#REF!)</f>
        <v>#REF!</v>
      </c>
      <c r="G759" s="81" t="e">
        <f>IF(B759-BASELINE!#REF!=0,"",B759-BASELINE!#REF!)</f>
        <v>#REF!</v>
      </c>
      <c r="H759" s="81" t="e">
        <f>IF(C759-BASELINE!#REF!=0,"",C759-BASELINE!#REF!)</f>
        <v>#REF!</v>
      </c>
      <c r="I759" s="81" t="e">
        <f>IF(D759-BASELINE!#REF!=0,"",D759-BASELINE!#REF!)</f>
        <v>#REF!</v>
      </c>
    </row>
    <row r="760" spans="1:9" x14ac:dyDescent="0.25">
      <c r="A760" s="105"/>
      <c r="B760" s="105"/>
      <c r="C760" s="105"/>
      <c r="D760" s="105"/>
      <c r="F760" s="81" t="e">
        <f>IF(A760-BASELINE!#REF!=0,"",A760-BASELINE!#REF!)</f>
        <v>#REF!</v>
      </c>
      <c r="G760" s="81" t="e">
        <f>IF(B760-BASELINE!#REF!=0,"",B760-BASELINE!#REF!)</f>
        <v>#REF!</v>
      </c>
      <c r="H760" s="81" t="e">
        <f>IF(C760-BASELINE!#REF!=0,"",C760-BASELINE!#REF!)</f>
        <v>#REF!</v>
      </c>
      <c r="I760" s="81" t="e">
        <f>IF(D760-BASELINE!#REF!=0,"",D760-BASELINE!#REF!)</f>
        <v>#REF!</v>
      </c>
    </row>
    <row r="761" spans="1:9" x14ac:dyDescent="0.25">
      <c r="A761" s="105"/>
      <c r="B761" s="105"/>
      <c r="C761" s="105"/>
      <c r="D761" s="105"/>
      <c r="F761" s="81" t="e">
        <f>IF(A761-BASELINE!#REF!=0,"",A761-BASELINE!#REF!)</f>
        <v>#REF!</v>
      </c>
      <c r="G761" s="81" t="e">
        <f>IF(B761-BASELINE!#REF!=0,"",B761-BASELINE!#REF!)</f>
        <v>#REF!</v>
      </c>
      <c r="H761" s="81" t="e">
        <f>IF(C761-BASELINE!#REF!=0,"",C761-BASELINE!#REF!)</f>
        <v>#REF!</v>
      </c>
      <c r="I761" s="81" t="e">
        <f>IF(D761-BASELINE!#REF!=0,"",D761-BASELINE!#REF!)</f>
        <v>#REF!</v>
      </c>
    </row>
    <row r="762" spans="1:9" x14ac:dyDescent="0.25">
      <c r="A762" s="105"/>
      <c r="B762" s="105"/>
      <c r="C762" s="105"/>
      <c r="D762" s="105"/>
      <c r="F762" s="81" t="e">
        <f>IF(A762-BASELINE!#REF!=0,"",A762-BASELINE!#REF!)</f>
        <v>#REF!</v>
      </c>
      <c r="G762" s="81" t="e">
        <f>IF(B762-BASELINE!#REF!=0,"",B762-BASELINE!#REF!)</f>
        <v>#REF!</v>
      </c>
      <c r="H762" s="81" t="e">
        <f>IF(C762-BASELINE!#REF!=0,"",C762-BASELINE!#REF!)</f>
        <v>#REF!</v>
      </c>
      <c r="I762" s="81" t="e">
        <f>IF(D762-BASELINE!#REF!=0,"",D762-BASELINE!#REF!)</f>
        <v>#REF!</v>
      </c>
    </row>
    <row r="763" spans="1:9" x14ac:dyDescent="0.25">
      <c r="A763" s="105"/>
      <c r="B763" s="105"/>
      <c r="C763" s="105"/>
      <c r="D763" s="105"/>
      <c r="F763" s="81" t="e">
        <f>IF(A763-BASELINE!#REF!=0,"",A763-BASELINE!#REF!)</f>
        <v>#REF!</v>
      </c>
      <c r="G763" s="81" t="e">
        <f>IF(B763-BASELINE!#REF!=0,"",B763-BASELINE!#REF!)</f>
        <v>#REF!</v>
      </c>
      <c r="H763" s="81" t="e">
        <f>IF(C763-BASELINE!#REF!=0,"",C763-BASELINE!#REF!)</f>
        <v>#REF!</v>
      </c>
      <c r="I763" s="81" t="e">
        <f>IF(D763-BASELINE!#REF!=0,"",D763-BASELINE!#REF!)</f>
        <v>#REF!</v>
      </c>
    </row>
    <row r="764" spans="1:9" x14ac:dyDescent="0.25">
      <c r="A764" s="105"/>
      <c r="B764" s="105"/>
      <c r="C764" s="105"/>
      <c r="D764" s="105"/>
      <c r="F764" s="81" t="e">
        <f>IF(A764-BASELINE!#REF!=0,"",A764-BASELINE!#REF!)</f>
        <v>#REF!</v>
      </c>
      <c r="G764" s="81" t="e">
        <f>IF(B764-BASELINE!#REF!=0,"",B764-BASELINE!#REF!)</f>
        <v>#REF!</v>
      </c>
      <c r="H764" s="81" t="e">
        <f>IF(C764-BASELINE!#REF!=0,"",C764-BASELINE!#REF!)</f>
        <v>#REF!</v>
      </c>
      <c r="I764" s="81" t="e">
        <f>IF(D764-BASELINE!#REF!=0,"",D764-BASELINE!#REF!)</f>
        <v>#REF!</v>
      </c>
    </row>
    <row r="765" spans="1:9" x14ac:dyDescent="0.25">
      <c r="A765" s="105"/>
      <c r="B765" s="105"/>
      <c r="C765" s="105"/>
      <c r="D765" s="105"/>
      <c r="F765" s="81" t="e">
        <f>IF(A765-BASELINE!#REF!=0,"",A765-BASELINE!#REF!)</f>
        <v>#REF!</v>
      </c>
      <c r="G765" s="81" t="e">
        <f>IF(B765-BASELINE!#REF!=0,"",B765-BASELINE!#REF!)</f>
        <v>#REF!</v>
      </c>
      <c r="H765" s="81" t="e">
        <f>IF(C765-BASELINE!#REF!=0,"",C765-BASELINE!#REF!)</f>
        <v>#REF!</v>
      </c>
      <c r="I765" s="81" t="e">
        <f>IF(D765-BASELINE!#REF!=0,"",D765-BASELINE!#REF!)</f>
        <v>#REF!</v>
      </c>
    </row>
    <row r="766" spans="1:9" x14ac:dyDescent="0.25">
      <c r="A766" s="105"/>
      <c r="B766" s="105"/>
      <c r="C766" s="105"/>
      <c r="D766" s="105"/>
      <c r="F766" s="81" t="e">
        <f>IF(A766-BASELINE!#REF!=0,"",A766-BASELINE!#REF!)</f>
        <v>#REF!</v>
      </c>
      <c r="G766" s="81" t="e">
        <f>IF(B766-BASELINE!#REF!=0,"",B766-BASELINE!#REF!)</f>
        <v>#REF!</v>
      </c>
      <c r="H766" s="81" t="e">
        <f>IF(C766-BASELINE!#REF!=0,"",C766-BASELINE!#REF!)</f>
        <v>#REF!</v>
      </c>
      <c r="I766" s="81" t="e">
        <f>IF(D766-BASELINE!#REF!=0,"",D766-BASELINE!#REF!)</f>
        <v>#REF!</v>
      </c>
    </row>
    <row r="767" spans="1:9" x14ac:dyDescent="0.25">
      <c r="A767" s="105"/>
      <c r="B767" s="105"/>
      <c r="C767" s="105"/>
      <c r="D767" s="105"/>
      <c r="F767" s="81" t="e">
        <f>IF(A767-BASELINE!#REF!=0,"",A767-BASELINE!#REF!)</f>
        <v>#REF!</v>
      </c>
      <c r="G767" s="81" t="e">
        <f>IF(B767-BASELINE!#REF!=0,"",B767-BASELINE!#REF!)</f>
        <v>#REF!</v>
      </c>
      <c r="H767" s="81" t="e">
        <f>IF(C767-BASELINE!#REF!=0,"",C767-BASELINE!#REF!)</f>
        <v>#REF!</v>
      </c>
      <c r="I767" s="81" t="e">
        <f>IF(D767-BASELINE!#REF!=0,"",D767-BASELINE!#REF!)</f>
        <v>#REF!</v>
      </c>
    </row>
    <row r="768" spans="1:9" x14ac:dyDescent="0.25">
      <c r="A768" s="105"/>
      <c r="B768" s="105"/>
      <c r="C768" s="105"/>
      <c r="D768" s="105"/>
      <c r="F768" s="81" t="e">
        <f>IF(A768-BASELINE!#REF!=0,"",A768-BASELINE!#REF!)</f>
        <v>#REF!</v>
      </c>
      <c r="G768" s="81" t="e">
        <f>IF(B768-BASELINE!#REF!=0,"",B768-BASELINE!#REF!)</f>
        <v>#REF!</v>
      </c>
      <c r="H768" s="81" t="e">
        <f>IF(C768-BASELINE!#REF!=0,"",C768-BASELINE!#REF!)</f>
        <v>#REF!</v>
      </c>
      <c r="I768" s="81" t="e">
        <f>IF(D768-BASELINE!#REF!=0,"",D768-BASELINE!#REF!)</f>
        <v>#REF!</v>
      </c>
    </row>
    <row r="769" spans="1:9" x14ac:dyDescent="0.25">
      <c r="A769" s="105"/>
      <c r="B769" s="105"/>
      <c r="C769" s="105"/>
      <c r="D769" s="105"/>
      <c r="F769" s="81" t="e">
        <f>IF(A769-BASELINE!#REF!=0,"",A769-BASELINE!#REF!)</f>
        <v>#REF!</v>
      </c>
      <c r="G769" s="81" t="e">
        <f>IF(B769-BASELINE!#REF!=0,"",B769-BASELINE!#REF!)</f>
        <v>#REF!</v>
      </c>
      <c r="H769" s="81" t="e">
        <f>IF(C769-BASELINE!#REF!=0,"",C769-BASELINE!#REF!)</f>
        <v>#REF!</v>
      </c>
      <c r="I769" s="81" t="e">
        <f>IF(D769-BASELINE!#REF!=0,"",D769-BASELINE!#REF!)</f>
        <v>#REF!</v>
      </c>
    </row>
    <row r="770" spans="1:9" x14ac:dyDescent="0.25">
      <c r="A770" s="105"/>
      <c r="B770" s="105"/>
      <c r="C770" s="105"/>
      <c r="D770" s="105"/>
      <c r="F770" s="81" t="e">
        <f>IF(A770-BASELINE!#REF!=0,"",A770-BASELINE!#REF!)</f>
        <v>#REF!</v>
      </c>
      <c r="G770" s="81" t="e">
        <f>IF(B770-BASELINE!#REF!=0,"",B770-BASELINE!#REF!)</f>
        <v>#REF!</v>
      </c>
      <c r="H770" s="81" t="e">
        <f>IF(C770-BASELINE!#REF!=0,"",C770-BASELINE!#REF!)</f>
        <v>#REF!</v>
      </c>
      <c r="I770" s="81" t="e">
        <f>IF(D770-BASELINE!#REF!=0,"",D770-BASELINE!#REF!)</f>
        <v>#REF!</v>
      </c>
    </row>
    <row r="771" spans="1:9" x14ac:dyDescent="0.25">
      <c r="A771" s="105"/>
      <c r="B771" s="105"/>
      <c r="C771" s="105"/>
      <c r="D771" s="105"/>
      <c r="F771" s="81" t="e">
        <f>IF(A771-BASELINE!#REF!=0,"",A771-BASELINE!#REF!)</f>
        <v>#REF!</v>
      </c>
      <c r="G771" s="81" t="e">
        <f>IF(B771-BASELINE!#REF!=0,"",B771-BASELINE!#REF!)</f>
        <v>#REF!</v>
      </c>
      <c r="H771" s="81" t="e">
        <f>IF(C771-BASELINE!#REF!=0,"",C771-BASELINE!#REF!)</f>
        <v>#REF!</v>
      </c>
      <c r="I771" s="81" t="e">
        <f>IF(D771-BASELINE!#REF!=0,"",D771-BASELINE!#REF!)</f>
        <v>#REF!</v>
      </c>
    </row>
    <row r="772" spans="1:9" x14ac:dyDescent="0.25">
      <c r="A772" s="105"/>
      <c r="B772" s="105"/>
      <c r="C772" s="105"/>
      <c r="D772" s="105"/>
      <c r="F772" s="81" t="e">
        <f>IF(A772-BASELINE!#REF!=0,"",A772-BASELINE!#REF!)</f>
        <v>#REF!</v>
      </c>
      <c r="G772" s="81" t="e">
        <f>IF(B772-BASELINE!#REF!=0,"",B772-BASELINE!#REF!)</f>
        <v>#REF!</v>
      </c>
      <c r="H772" s="81" t="e">
        <f>IF(C772-BASELINE!#REF!=0,"",C772-BASELINE!#REF!)</f>
        <v>#REF!</v>
      </c>
      <c r="I772" s="81" t="e">
        <f>IF(D772-BASELINE!#REF!=0,"",D772-BASELINE!#REF!)</f>
        <v>#REF!</v>
      </c>
    </row>
    <row r="773" spans="1:9" x14ac:dyDescent="0.25">
      <c r="A773" s="105"/>
      <c r="B773" s="105"/>
      <c r="C773" s="105"/>
      <c r="D773" s="105"/>
      <c r="F773" s="81" t="e">
        <f>IF(A773-BASELINE!#REF!=0,"",A773-BASELINE!#REF!)</f>
        <v>#REF!</v>
      </c>
      <c r="G773" s="81" t="e">
        <f>IF(B773-BASELINE!#REF!=0,"",B773-BASELINE!#REF!)</f>
        <v>#REF!</v>
      </c>
      <c r="H773" s="81" t="e">
        <f>IF(C773-BASELINE!#REF!=0,"",C773-BASELINE!#REF!)</f>
        <v>#REF!</v>
      </c>
      <c r="I773" s="81" t="e">
        <f>IF(D773-BASELINE!#REF!=0,"",D773-BASELINE!#REF!)</f>
        <v>#REF!</v>
      </c>
    </row>
    <row r="774" spans="1:9" x14ac:dyDescent="0.25">
      <c r="A774" s="105"/>
      <c r="B774" s="105"/>
      <c r="C774" s="105"/>
      <c r="D774" s="105"/>
      <c r="F774" s="81" t="e">
        <f>IF(A774-BASELINE!#REF!=0,"",A774-BASELINE!#REF!)</f>
        <v>#REF!</v>
      </c>
      <c r="G774" s="81" t="e">
        <f>IF(B774-BASELINE!#REF!=0,"",B774-BASELINE!#REF!)</f>
        <v>#REF!</v>
      </c>
      <c r="H774" s="81" t="e">
        <f>IF(C774-BASELINE!#REF!=0,"",C774-BASELINE!#REF!)</f>
        <v>#REF!</v>
      </c>
      <c r="I774" s="81" t="e">
        <f>IF(D774-BASELINE!#REF!=0,"",D774-BASELINE!#REF!)</f>
        <v>#REF!</v>
      </c>
    </row>
    <row r="775" spans="1:9" x14ac:dyDescent="0.25">
      <c r="A775" s="105"/>
      <c r="B775" s="105"/>
      <c r="C775" s="105"/>
      <c r="D775" s="105"/>
      <c r="F775" s="81" t="e">
        <f>IF(A775-BASELINE!#REF!=0,"",A775-BASELINE!#REF!)</f>
        <v>#REF!</v>
      </c>
      <c r="G775" s="81" t="e">
        <f>IF(B775-BASELINE!#REF!=0,"",B775-BASELINE!#REF!)</f>
        <v>#REF!</v>
      </c>
      <c r="H775" s="81" t="e">
        <f>IF(C775-BASELINE!#REF!=0,"",C775-BASELINE!#REF!)</f>
        <v>#REF!</v>
      </c>
      <c r="I775" s="81" t="e">
        <f>IF(D775-BASELINE!#REF!=0,"",D775-BASELINE!#REF!)</f>
        <v>#REF!</v>
      </c>
    </row>
    <row r="776" spans="1:9" x14ac:dyDescent="0.25">
      <c r="A776" s="105"/>
      <c r="B776" s="105"/>
      <c r="C776" s="105"/>
      <c r="D776" s="105"/>
      <c r="F776" s="81" t="e">
        <f>IF(A776-BASELINE!#REF!=0,"",A776-BASELINE!#REF!)</f>
        <v>#REF!</v>
      </c>
      <c r="G776" s="81" t="e">
        <f>IF(B776-BASELINE!#REF!=0,"",B776-BASELINE!#REF!)</f>
        <v>#REF!</v>
      </c>
      <c r="H776" s="81" t="e">
        <f>IF(C776-BASELINE!#REF!=0,"",C776-BASELINE!#REF!)</f>
        <v>#REF!</v>
      </c>
      <c r="I776" s="81" t="e">
        <f>IF(D776-BASELINE!#REF!=0,"",D776-BASELINE!#REF!)</f>
        <v>#REF!</v>
      </c>
    </row>
    <row r="777" spans="1:9" x14ac:dyDescent="0.25">
      <c r="A777" s="105"/>
      <c r="B777" s="105"/>
      <c r="C777" s="105"/>
      <c r="D777" s="105"/>
      <c r="F777" s="81" t="e">
        <f>IF(A777-BASELINE!#REF!=0,"",A777-BASELINE!#REF!)</f>
        <v>#REF!</v>
      </c>
      <c r="G777" s="81" t="e">
        <f>IF(B777-BASELINE!#REF!=0,"",B777-BASELINE!#REF!)</f>
        <v>#REF!</v>
      </c>
      <c r="H777" s="81" t="e">
        <f>IF(C777-BASELINE!#REF!=0,"",C777-BASELINE!#REF!)</f>
        <v>#REF!</v>
      </c>
      <c r="I777" s="81" t="e">
        <f>IF(D777-BASELINE!#REF!=0,"",D777-BASELINE!#REF!)</f>
        <v>#REF!</v>
      </c>
    </row>
    <row r="778" spans="1:9" x14ac:dyDescent="0.25">
      <c r="A778" s="105"/>
      <c r="B778" s="105"/>
      <c r="C778" s="105"/>
      <c r="D778" s="105"/>
      <c r="F778" s="81" t="e">
        <f>IF(A778-BASELINE!#REF!=0,"",A778-BASELINE!#REF!)</f>
        <v>#REF!</v>
      </c>
      <c r="G778" s="81" t="e">
        <f>IF(B778-BASELINE!#REF!=0,"",B778-BASELINE!#REF!)</f>
        <v>#REF!</v>
      </c>
      <c r="H778" s="81" t="e">
        <f>IF(C778-BASELINE!#REF!=0,"",C778-BASELINE!#REF!)</f>
        <v>#REF!</v>
      </c>
      <c r="I778" s="81" t="e">
        <f>IF(D778-BASELINE!#REF!=0,"",D778-BASELINE!#REF!)</f>
        <v>#REF!</v>
      </c>
    </row>
    <row r="779" spans="1:9" x14ac:dyDescent="0.25">
      <c r="A779" s="105"/>
      <c r="B779" s="105"/>
      <c r="C779" s="105"/>
      <c r="D779" s="105"/>
      <c r="F779" s="81" t="e">
        <f>IF(A779-BASELINE!#REF!=0,"",A779-BASELINE!#REF!)</f>
        <v>#REF!</v>
      </c>
      <c r="G779" s="81" t="e">
        <f>IF(B779-BASELINE!#REF!=0,"",B779-BASELINE!#REF!)</f>
        <v>#REF!</v>
      </c>
      <c r="H779" s="81" t="e">
        <f>IF(C779-BASELINE!#REF!=0,"",C779-BASELINE!#REF!)</f>
        <v>#REF!</v>
      </c>
      <c r="I779" s="81" t="e">
        <f>IF(D779-BASELINE!#REF!=0,"",D779-BASELINE!#REF!)</f>
        <v>#REF!</v>
      </c>
    </row>
    <row r="780" spans="1:9" x14ac:dyDescent="0.25">
      <c r="A780" s="105"/>
      <c r="B780" s="105"/>
      <c r="C780" s="105"/>
      <c r="D780" s="105"/>
      <c r="F780" s="81" t="e">
        <f>IF(A780-BASELINE!#REF!=0,"",A780-BASELINE!#REF!)</f>
        <v>#REF!</v>
      </c>
      <c r="G780" s="81" t="e">
        <f>IF(B780-BASELINE!#REF!=0,"",B780-BASELINE!#REF!)</f>
        <v>#REF!</v>
      </c>
      <c r="H780" s="81" t="e">
        <f>IF(C780-BASELINE!#REF!=0,"",C780-BASELINE!#REF!)</f>
        <v>#REF!</v>
      </c>
      <c r="I780" s="81" t="e">
        <f>IF(D780-BASELINE!#REF!=0,"",D780-BASELINE!#REF!)</f>
        <v>#REF!</v>
      </c>
    </row>
    <row r="781" spans="1:9" x14ac:dyDescent="0.25">
      <c r="A781" s="105"/>
      <c r="B781" s="105"/>
      <c r="C781" s="105"/>
      <c r="D781" s="105"/>
      <c r="F781" s="81" t="e">
        <f>IF(A781-BASELINE!#REF!=0,"",A781-BASELINE!#REF!)</f>
        <v>#REF!</v>
      </c>
      <c r="G781" s="81" t="e">
        <f>IF(B781-BASELINE!#REF!=0,"",B781-BASELINE!#REF!)</f>
        <v>#REF!</v>
      </c>
      <c r="H781" s="81" t="e">
        <f>IF(C781-BASELINE!#REF!=0,"",C781-BASELINE!#REF!)</f>
        <v>#REF!</v>
      </c>
      <c r="I781" s="81" t="e">
        <f>IF(D781-BASELINE!#REF!=0,"",D781-BASELINE!#REF!)</f>
        <v>#REF!</v>
      </c>
    </row>
    <row r="782" spans="1:9" x14ac:dyDescent="0.25">
      <c r="A782" s="105"/>
      <c r="B782" s="105"/>
      <c r="C782" s="105"/>
      <c r="D782" s="105"/>
      <c r="F782" s="81" t="e">
        <f>IF(A782-BASELINE!#REF!=0,"",A782-BASELINE!#REF!)</f>
        <v>#REF!</v>
      </c>
      <c r="G782" s="81" t="e">
        <f>IF(B782-BASELINE!#REF!=0,"",B782-BASELINE!#REF!)</f>
        <v>#REF!</v>
      </c>
      <c r="H782" s="81" t="e">
        <f>IF(C782-BASELINE!#REF!=0,"",C782-BASELINE!#REF!)</f>
        <v>#REF!</v>
      </c>
      <c r="I782" s="81" t="e">
        <f>IF(D782-BASELINE!#REF!=0,"",D782-BASELINE!#REF!)</f>
        <v>#REF!</v>
      </c>
    </row>
    <row r="783" spans="1:9" x14ac:dyDescent="0.25">
      <c r="A783" s="105"/>
      <c r="B783" s="105"/>
      <c r="C783" s="105"/>
      <c r="D783" s="105"/>
      <c r="F783" s="81" t="e">
        <f>IF(A783-BASELINE!#REF!=0,"",A783-BASELINE!#REF!)</f>
        <v>#REF!</v>
      </c>
      <c r="G783" s="81" t="e">
        <f>IF(B783-BASELINE!#REF!=0,"",B783-BASELINE!#REF!)</f>
        <v>#REF!</v>
      </c>
      <c r="H783" s="81" t="e">
        <f>IF(C783-BASELINE!#REF!=0,"",C783-BASELINE!#REF!)</f>
        <v>#REF!</v>
      </c>
      <c r="I783" s="81" t="e">
        <f>IF(D783-BASELINE!#REF!=0,"",D783-BASELINE!#REF!)</f>
        <v>#REF!</v>
      </c>
    </row>
    <row r="784" spans="1:9" x14ac:dyDescent="0.25">
      <c r="A784" s="105"/>
      <c r="B784" s="105"/>
      <c r="C784" s="105"/>
      <c r="D784" s="105"/>
      <c r="F784" s="81" t="e">
        <f>IF(A784-BASELINE!#REF!=0,"",A784-BASELINE!#REF!)</f>
        <v>#REF!</v>
      </c>
      <c r="G784" s="81" t="e">
        <f>IF(B784-BASELINE!#REF!=0,"",B784-BASELINE!#REF!)</f>
        <v>#REF!</v>
      </c>
      <c r="H784" s="81" t="e">
        <f>IF(C784-BASELINE!#REF!=0,"",C784-BASELINE!#REF!)</f>
        <v>#REF!</v>
      </c>
      <c r="I784" s="81" t="e">
        <f>IF(D784-BASELINE!#REF!=0,"",D784-BASELINE!#REF!)</f>
        <v>#REF!</v>
      </c>
    </row>
    <row r="785" spans="1:9" x14ac:dyDescent="0.25">
      <c r="A785" s="105"/>
      <c r="B785" s="105"/>
      <c r="C785" s="105"/>
      <c r="D785" s="105"/>
      <c r="F785" s="81" t="e">
        <f>IF(A785-BASELINE!#REF!=0,"",A785-BASELINE!#REF!)</f>
        <v>#REF!</v>
      </c>
      <c r="G785" s="81" t="e">
        <f>IF(B785-BASELINE!#REF!=0,"",B785-BASELINE!#REF!)</f>
        <v>#REF!</v>
      </c>
      <c r="H785" s="81" t="e">
        <f>IF(C785-BASELINE!#REF!=0,"",C785-BASELINE!#REF!)</f>
        <v>#REF!</v>
      </c>
      <c r="I785" s="81" t="e">
        <f>IF(D785-BASELINE!#REF!=0,"",D785-BASELINE!#REF!)</f>
        <v>#REF!</v>
      </c>
    </row>
    <row r="786" spans="1:9" x14ac:dyDescent="0.25">
      <c r="A786" s="105"/>
      <c r="B786" s="105"/>
      <c r="C786" s="105"/>
      <c r="D786" s="105"/>
      <c r="F786" s="81" t="e">
        <f>IF(A786-BASELINE!#REF!=0,"",A786-BASELINE!#REF!)</f>
        <v>#REF!</v>
      </c>
      <c r="G786" s="81" t="e">
        <f>IF(B786-BASELINE!#REF!=0,"",B786-BASELINE!#REF!)</f>
        <v>#REF!</v>
      </c>
      <c r="H786" s="81" t="e">
        <f>IF(C786-BASELINE!#REF!=0,"",C786-BASELINE!#REF!)</f>
        <v>#REF!</v>
      </c>
      <c r="I786" s="81" t="e">
        <f>IF(D786-BASELINE!#REF!=0,"",D786-BASELINE!#REF!)</f>
        <v>#REF!</v>
      </c>
    </row>
    <row r="787" spans="1:9" x14ac:dyDescent="0.25">
      <c r="A787" s="105"/>
      <c r="B787" s="105"/>
      <c r="C787" s="105"/>
      <c r="D787" s="105"/>
      <c r="F787" s="81" t="e">
        <f>IF(A787-BASELINE!#REF!=0,"",A787-BASELINE!#REF!)</f>
        <v>#REF!</v>
      </c>
      <c r="G787" s="81" t="e">
        <f>IF(B787-BASELINE!#REF!=0,"",B787-BASELINE!#REF!)</f>
        <v>#REF!</v>
      </c>
      <c r="H787" s="81" t="e">
        <f>IF(C787-BASELINE!#REF!=0,"",C787-BASELINE!#REF!)</f>
        <v>#REF!</v>
      </c>
      <c r="I787" s="81" t="e">
        <f>IF(D787-BASELINE!#REF!=0,"",D787-BASELINE!#REF!)</f>
        <v>#REF!</v>
      </c>
    </row>
    <row r="788" spans="1:9" x14ac:dyDescent="0.25">
      <c r="A788" s="105"/>
      <c r="B788" s="105"/>
      <c r="C788" s="105"/>
      <c r="D788" s="105"/>
      <c r="F788" s="81" t="e">
        <f>IF(A788-BASELINE!#REF!=0,"",A788-BASELINE!#REF!)</f>
        <v>#REF!</v>
      </c>
      <c r="G788" s="81" t="e">
        <f>IF(B788-BASELINE!#REF!=0,"",B788-BASELINE!#REF!)</f>
        <v>#REF!</v>
      </c>
      <c r="H788" s="81" t="e">
        <f>IF(C788-BASELINE!#REF!=0,"",C788-BASELINE!#REF!)</f>
        <v>#REF!</v>
      </c>
      <c r="I788" s="81" t="e">
        <f>IF(D788-BASELINE!#REF!=0,"",D788-BASELINE!#REF!)</f>
        <v>#REF!</v>
      </c>
    </row>
    <row r="789" spans="1:9" x14ac:dyDescent="0.25">
      <c r="A789" s="105"/>
      <c r="B789" s="105"/>
      <c r="C789" s="105"/>
      <c r="D789" s="105"/>
      <c r="F789" s="81" t="e">
        <f>IF(A789-BASELINE!#REF!=0,"",A789-BASELINE!#REF!)</f>
        <v>#REF!</v>
      </c>
      <c r="G789" s="81" t="e">
        <f>IF(B789-BASELINE!#REF!=0,"",B789-BASELINE!#REF!)</f>
        <v>#REF!</v>
      </c>
      <c r="H789" s="81" t="e">
        <f>IF(C789-BASELINE!#REF!=0,"",C789-BASELINE!#REF!)</f>
        <v>#REF!</v>
      </c>
      <c r="I789" s="81" t="e">
        <f>IF(D789-BASELINE!#REF!=0,"",D789-BASELINE!#REF!)</f>
        <v>#REF!</v>
      </c>
    </row>
    <row r="790" spans="1:9" x14ac:dyDescent="0.25">
      <c r="A790" s="105"/>
      <c r="B790" s="105"/>
      <c r="C790" s="105"/>
      <c r="D790" s="105"/>
      <c r="F790" s="81" t="e">
        <f>IF(A790-BASELINE!#REF!=0,"",A790-BASELINE!#REF!)</f>
        <v>#REF!</v>
      </c>
      <c r="G790" s="81" t="e">
        <f>IF(B790-BASELINE!#REF!=0,"",B790-BASELINE!#REF!)</f>
        <v>#REF!</v>
      </c>
      <c r="H790" s="81" t="e">
        <f>IF(C790-BASELINE!#REF!=0,"",C790-BASELINE!#REF!)</f>
        <v>#REF!</v>
      </c>
      <c r="I790" s="81" t="e">
        <f>IF(D790-BASELINE!#REF!=0,"",D790-BASELINE!#REF!)</f>
        <v>#REF!</v>
      </c>
    </row>
    <row r="791" spans="1:9" x14ac:dyDescent="0.25">
      <c r="A791" s="105"/>
      <c r="B791" s="105"/>
      <c r="C791" s="105"/>
      <c r="D791" s="105"/>
      <c r="F791" s="81" t="e">
        <f>IF(A791-BASELINE!#REF!=0,"",A791-BASELINE!#REF!)</f>
        <v>#REF!</v>
      </c>
      <c r="G791" s="81" t="e">
        <f>IF(B791-BASELINE!#REF!=0,"",B791-BASELINE!#REF!)</f>
        <v>#REF!</v>
      </c>
      <c r="H791" s="81" t="e">
        <f>IF(C791-BASELINE!#REF!=0,"",C791-BASELINE!#REF!)</f>
        <v>#REF!</v>
      </c>
      <c r="I791" s="81" t="e">
        <f>IF(D791-BASELINE!#REF!=0,"",D791-BASELINE!#REF!)</f>
        <v>#REF!</v>
      </c>
    </row>
    <row r="792" spans="1:9" x14ac:dyDescent="0.25">
      <c r="A792" s="105"/>
      <c r="B792" s="105"/>
      <c r="C792" s="105"/>
      <c r="D792" s="105"/>
      <c r="F792" s="81" t="e">
        <f>IF(A792-BASELINE!#REF!=0,"",A792-BASELINE!#REF!)</f>
        <v>#REF!</v>
      </c>
      <c r="G792" s="81" t="e">
        <f>IF(B792-BASELINE!#REF!=0,"",B792-BASELINE!#REF!)</f>
        <v>#REF!</v>
      </c>
      <c r="H792" s="81" t="e">
        <f>IF(C792-BASELINE!#REF!=0,"",C792-BASELINE!#REF!)</f>
        <v>#REF!</v>
      </c>
      <c r="I792" s="81" t="e">
        <f>IF(D792-BASELINE!#REF!=0,"",D792-BASELINE!#REF!)</f>
        <v>#REF!</v>
      </c>
    </row>
    <row r="793" spans="1:9" x14ac:dyDescent="0.25">
      <c r="A793" s="105"/>
      <c r="B793" s="105"/>
      <c r="C793" s="105"/>
      <c r="D793" s="105"/>
      <c r="F793" s="81" t="e">
        <f>IF(A793-BASELINE!#REF!=0,"",A793-BASELINE!#REF!)</f>
        <v>#REF!</v>
      </c>
      <c r="G793" s="81" t="e">
        <f>IF(B793-BASELINE!#REF!=0,"",B793-BASELINE!#REF!)</f>
        <v>#REF!</v>
      </c>
      <c r="H793" s="81" t="e">
        <f>IF(C793-BASELINE!#REF!=0,"",C793-BASELINE!#REF!)</f>
        <v>#REF!</v>
      </c>
      <c r="I793" s="81" t="e">
        <f>IF(D793-BASELINE!#REF!=0,"",D793-BASELINE!#REF!)</f>
        <v>#REF!</v>
      </c>
    </row>
    <row r="794" spans="1:9" x14ac:dyDescent="0.25">
      <c r="A794" s="105"/>
      <c r="B794" s="105"/>
      <c r="C794" s="105"/>
      <c r="D794" s="105"/>
      <c r="F794" s="81" t="e">
        <f>IF(A794-BASELINE!#REF!=0,"",A794-BASELINE!#REF!)</f>
        <v>#REF!</v>
      </c>
      <c r="G794" s="81" t="e">
        <f>IF(B794-BASELINE!#REF!=0,"",B794-BASELINE!#REF!)</f>
        <v>#REF!</v>
      </c>
      <c r="H794" s="81" t="e">
        <f>IF(C794-BASELINE!#REF!=0,"",C794-BASELINE!#REF!)</f>
        <v>#REF!</v>
      </c>
      <c r="I794" s="81" t="e">
        <f>IF(D794-BASELINE!#REF!=0,"",D794-BASELINE!#REF!)</f>
        <v>#REF!</v>
      </c>
    </row>
    <row r="795" spans="1:9" x14ac:dyDescent="0.25">
      <c r="A795" s="105"/>
      <c r="B795" s="105"/>
      <c r="C795" s="105"/>
      <c r="D795" s="105"/>
      <c r="F795" s="81" t="e">
        <f>IF(A795-BASELINE!#REF!=0,"",A795-BASELINE!#REF!)</f>
        <v>#REF!</v>
      </c>
      <c r="G795" s="81" t="e">
        <f>IF(B795-BASELINE!#REF!=0,"",B795-BASELINE!#REF!)</f>
        <v>#REF!</v>
      </c>
      <c r="H795" s="81" t="e">
        <f>IF(C795-BASELINE!#REF!=0,"",C795-BASELINE!#REF!)</f>
        <v>#REF!</v>
      </c>
      <c r="I795" s="81" t="e">
        <f>IF(D795-BASELINE!#REF!=0,"",D795-BASELINE!#REF!)</f>
        <v>#REF!</v>
      </c>
    </row>
    <row r="796" spans="1:9" x14ac:dyDescent="0.25">
      <c r="A796" s="105"/>
      <c r="B796" s="105"/>
      <c r="C796" s="105"/>
      <c r="D796" s="105"/>
      <c r="F796" s="81" t="e">
        <f>IF(A796-BASELINE!#REF!=0,"",A796-BASELINE!#REF!)</f>
        <v>#REF!</v>
      </c>
      <c r="G796" s="81" t="e">
        <f>IF(B796-BASELINE!#REF!=0,"",B796-BASELINE!#REF!)</f>
        <v>#REF!</v>
      </c>
      <c r="H796" s="81" t="e">
        <f>IF(C796-BASELINE!#REF!=0,"",C796-BASELINE!#REF!)</f>
        <v>#REF!</v>
      </c>
      <c r="I796" s="81" t="e">
        <f>IF(D796-BASELINE!#REF!=0,"",D796-BASELINE!#REF!)</f>
        <v>#REF!</v>
      </c>
    </row>
    <row r="797" spans="1:9" x14ac:dyDescent="0.25">
      <c r="A797" s="105"/>
      <c r="B797" s="105"/>
      <c r="C797" s="105"/>
      <c r="D797" s="105"/>
      <c r="F797" s="81" t="e">
        <f>IF(A797-BASELINE!#REF!=0,"",A797-BASELINE!#REF!)</f>
        <v>#REF!</v>
      </c>
      <c r="G797" s="81" t="e">
        <f>IF(B797-BASELINE!#REF!=0,"",B797-BASELINE!#REF!)</f>
        <v>#REF!</v>
      </c>
      <c r="H797" s="81" t="e">
        <f>IF(C797-BASELINE!#REF!=0,"",C797-BASELINE!#REF!)</f>
        <v>#REF!</v>
      </c>
      <c r="I797" s="81" t="e">
        <f>IF(D797-BASELINE!#REF!=0,"",D797-BASELINE!#REF!)</f>
        <v>#REF!</v>
      </c>
    </row>
    <row r="798" spans="1:9" x14ac:dyDescent="0.25">
      <c r="A798" s="105"/>
      <c r="B798" s="105"/>
      <c r="C798" s="105"/>
      <c r="D798" s="105"/>
      <c r="F798" s="81" t="e">
        <f>IF(A798-BASELINE!#REF!=0,"",A798-BASELINE!#REF!)</f>
        <v>#REF!</v>
      </c>
      <c r="G798" s="81" t="e">
        <f>IF(B798-BASELINE!#REF!=0,"",B798-BASELINE!#REF!)</f>
        <v>#REF!</v>
      </c>
      <c r="H798" s="81" t="e">
        <f>IF(C798-BASELINE!#REF!=0,"",C798-BASELINE!#REF!)</f>
        <v>#REF!</v>
      </c>
      <c r="I798" s="81" t="e">
        <f>IF(D798-BASELINE!#REF!=0,"",D798-BASELINE!#REF!)</f>
        <v>#REF!</v>
      </c>
    </row>
    <row r="799" spans="1:9" x14ac:dyDescent="0.25">
      <c r="A799" s="105"/>
      <c r="B799" s="105"/>
      <c r="C799" s="105"/>
      <c r="D799" s="105"/>
      <c r="F799" s="81" t="e">
        <f>IF(A799-BASELINE!#REF!=0,"",A799-BASELINE!#REF!)</f>
        <v>#REF!</v>
      </c>
      <c r="G799" s="81" t="e">
        <f>IF(B799-BASELINE!#REF!=0,"",B799-BASELINE!#REF!)</f>
        <v>#REF!</v>
      </c>
      <c r="H799" s="81" t="e">
        <f>IF(C799-BASELINE!#REF!=0,"",C799-BASELINE!#REF!)</f>
        <v>#REF!</v>
      </c>
      <c r="I799" s="81" t="e">
        <f>IF(D799-BASELINE!#REF!=0,"",D799-BASELINE!#REF!)</f>
        <v>#REF!</v>
      </c>
    </row>
    <row r="800" spans="1:9" x14ac:dyDescent="0.25">
      <c r="A800" s="105"/>
      <c r="B800" s="105"/>
      <c r="C800" s="105"/>
      <c r="D800" s="105"/>
      <c r="F800" s="81" t="e">
        <f>IF(A800-BASELINE!#REF!=0,"",A800-BASELINE!#REF!)</f>
        <v>#REF!</v>
      </c>
      <c r="G800" s="81" t="e">
        <f>IF(B800-BASELINE!#REF!=0,"",B800-BASELINE!#REF!)</f>
        <v>#REF!</v>
      </c>
      <c r="H800" s="81" t="e">
        <f>IF(C800-BASELINE!#REF!=0,"",C800-BASELINE!#REF!)</f>
        <v>#REF!</v>
      </c>
      <c r="I800" s="81" t="e">
        <f>IF(D800-BASELINE!#REF!=0,"",D800-BASELINE!#REF!)</f>
        <v>#REF!</v>
      </c>
    </row>
    <row r="801" spans="1:9" x14ac:dyDescent="0.25">
      <c r="A801" s="105"/>
      <c r="B801" s="105"/>
      <c r="C801" s="105"/>
      <c r="D801" s="105"/>
      <c r="F801" s="81" t="e">
        <f>IF(A801-BASELINE!#REF!=0,"",A801-BASELINE!#REF!)</f>
        <v>#REF!</v>
      </c>
      <c r="G801" s="81" t="e">
        <f>IF(B801-BASELINE!#REF!=0,"",B801-BASELINE!#REF!)</f>
        <v>#REF!</v>
      </c>
      <c r="H801" s="81" t="e">
        <f>IF(C801-BASELINE!#REF!=0,"",C801-BASELINE!#REF!)</f>
        <v>#REF!</v>
      </c>
      <c r="I801" s="81" t="e">
        <f>IF(D801-BASELINE!#REF!=0,"",D801-BASELINE!#REF!)</f>
        <v>#REF!</v>
      </c>
    </row>
    <row r="802" spans="1:9" x14ac:dyDescent="0.25">
      <c r="A802" s="105"/>
      <c r="B802" s="105"/>
      <c r="C802" s="105"/>
      <c r="D802" s="105"/>
      <c r="F802" s="81" t="e">
        <f>IF(A802-BASELINE!#REF!=0,"",A802-BASELINE!#REF!)</f>
        <v>#REF!</v>
      </c>
      <c r="G802" s="81" t="e">
        <f>IF(B802-BASELINE!#REF!=0,"",B802-BASELINE!#REF!)</f>
        <v>#REF!</v>
      </c>
      <c r="H802" s="81" t="e">
        <f>IF(C802-BASELINE!#REF!=0,"",C802-BASELINE!#REF!)</f>
        <v>#REF!</v>
      </c>
      <c r="I802" s="81" t="e">
        <f>IF(D802-BASELINE!#REF!=0,"",D802-BASELINE!#REF!)</f>
        <v>#REF!</v>
      </c>
    </row>
    <row r="803" spans="1:9" x14ac:dyDescent="0.25">
      <c r="A803" s="105"/>
      <c r="B803" s="105"/>
      <c r="C803" s="105"/>
      <c r="D803" s="105"/>
      <c r="F803" s="81" t="e">
        <f>IF(A803-BASELINE!#REF!=0,"",A803-BASELINE!#REF!)</f>
        <v>#REF!</v>
      </c>
      <c r="G803" s="81" t="e">
        <f>IF(B803-BASELINE!#REF!=0,"",B803-BASELINE!#REF!)</f>
        <v>#REF!</v>
      </c>
      <c r="H803" s="81" t="e">
        <f>IF(C803-BASELINE!#REF!=0,"",C803-BASELINE!#REF!)</f>
        <v>#REF!</v>
      </c>
      <c r="I803" s="81" t="e">
        <f>IF(D803-BASELINE!#REF!=0,"",D803-BASELINE!#REF!)</f>
        <v>#REF!</v>
      </c>
    </row>
    <row r="804" spans="1:9" x14ac:dyDescent="0.25">
      <c r="A804" s="105"/>
      <c r="B804" s="105"/>
      <c r="C804" s="105"/>
      <c r="D804" s="105"/>
      <c r="F804" s="81" t="e">
        <f>IF(A804-BASELINE!#REF!=0,"",A804-BASELINE!#REF!)</f>
        <v>#REF!</v>
      </c>
      <c r="G804" s="81" t="e">
        <f>IF(B804-BASELINE!#REF!=0,"",B804-BASELINE!#REF!)</f>
        <v>#REF!</v>
      </c>
      <c r="H804" s="81" t="e">
        <f>IF(C804-BASELINE!#REF!=0,"",C804-BASELINE!#REF!)</f>
        <v>#REF!</v>
      </c>
      <c r="I804" s="81" t="e">
        <f>IF(D804-BASELINE!#REF!=0,"",D804-BASELINE!#REF!)</f>
        <v>#REF!</v>
      </c>
    </row>
    <row r="805" spans="1:9" x14ac:dyDescent="0.25">
      <c r="A805" s="105"/>
      <c r="B805" s="105"/>
      <c r="C805" s="105"/>
      <c r="D805" s="105"/>
      <c r="F805" s="81" t="e">
        <f>IF(A805-BASELINE!#REF!=0,"",A805-BASELINE!#REF!)</f>
        <v>#REF!</v>
      </c>
      <c r="G805" s="81" t="e">
        <f>IF(B805-BASELINE!#REF!=0,"",B805-BASELINE!#REF!)</f>
        <v>#REF!</v>
      </c>
      <c r="H805" s="81" t="e">
        <f>IF(C805-BASELINE!#REF!=0,"",C805-BASELINE!#REF!)</f>
        <v>#REF!</v>
      </c>
      <c r="I805" s="81" t="e">
        <f>IF(D805-BASELINE!#REF!=0,"",D805-BASELINE!#REF!)</f>
        <v>#REF!</v>
      </c>
    </row>
    <row r="806" spans="1:9" x14ac:dyDescent="0.25">
      <c r="A806" s="105"/>
      <c r="B806" s="105"/>
      <c r="C806" s="105"/>
      <c r="D806" s="105"/>
      <c r="F806" s="81" t="e">
        <f>IF(A806-BASELINE!#REF!=0,"",A806-BASELINE!#REF!)</f>
        <v>#REF!</v>
      </c>
      <c r="G806" s="81" t="e">
        <f>IF(B806-BASELINE!#REF!=0,"",B806-BASELINE!#REF!)</f>
        <v>#REF!</v>
      </c>
      <c r="H806" s="81" t="e">
        <f>IF(C806-BASELINE!#REF!=0,"",C806-BASELINE!#REF!)</f>
        <v>#REF!</v>
      </c>
      <c r="I806" s="81" t="e">
        <f>IF(D806-BASELINE!#REF!=0,"",D806-BASELINE!#REF!)</f>
        <v>#REF!</v>
      </c>
    </row>
    <row r="807" spans="1:9" x14ac:dyDescent="0.25">
      <c r="A807" s="105"/>
      <c r="B807" s="105"/>
      <c r="C807" s="105"/>
      <c r="D807" s="105"/>
      <c r="F807" s="81" t="e">
        <f>IF(A807-BASELINE!#REF!=0,"",A807-BASELINE!#REF!)</f>
        <v>#REF!</v>
      </c>
      <c r="G807" s="81" t="e">
        <f>IF(B807-BASELINE!#REF!=0,"",B807-BASELINE!#REF!)</f>
        <v>#REF!</v>
      </c>
      <c r="H807" s="81" t="e">
        <f>IF(C807-BASELINE!#REF!=0,"",C807-BASELINE!#REF!)</f>
        <v>#REF!</v>
      </c>
      <c r="I807" s="81" t="e">
        <f>IF(D807-BASELINE!#REF!=0,"",D807-BASELINE!#REF!)</f>
        <v>#REF!</v>
      </c>
    </row>
    <row r="808" spans="1:9" x14ac:dyDescent="0.25">
      <c r="A808" s="105"/>
      <c r="B808" s="105"/>
      <c r="C808" s="105"/>
      <c r="D808" s="105"/>
      <c r="F808" s="81" t="e">
        <f>IF(A808-BASELINE!#REF!=0,"",A808-BASELINE!#REF!)</f>
        <v>#REF!</v>
      </c>
      <c r="G808" s="81" t="e">
        <f>IF(B808-BASELINE!#REF!=0,"",B808-BASELINE!#REF!)</f>
        <v>#REF!</v>
      </c>
      <c r="H808" s="81" t="e">
        <f>IF(C808-BASELINE!#REF!=0,"",C808-BASELINE!#REF!)</f>
        <v>#REF!</v>
      </c>
      <c r="I808" s="81" t="e">
        <f>IF(D808-BASELINE!#REF!=0,"",D808-BASELINE!#REF!)</f>
        <v>#REF!</v>
      </c>
    </row>
    <row r="809" spans="1:9" x14ac:dyDescent="0.25">
      <c r="A809" s="105"/>
      <c r="B809" s="105"/>
      <c r="C809" s="105"/>
      <c r="D809" s="105"/>
      <c r="F809" s="81" t="e">
        <f>IF(A809-BASELINE!#REF!=0,"",A809-BASELINE!#REF!)</f>
        <v>#REF!</v>
      </c>
      <c r="G809" s="81" t="e">
        <f>IF(B809-BASELINE!#REF!=0,"",B809-BASELINE!#REF!)</f>
        <v>#REF!</v>
      </c>
      <c r="H809" s="81" t="e">
        <f>IF(C809-BASELINE!#REF!=0,"",C809-BASELINE!#REF!)</f>
        <v>#REF!</v>
      </c>
      <c r="I809" s="81" t="e">
        <f>IF(D809-BASELINE!#REF!=0,"",D809-BASELINE!#REF!)</f>
        <v>#REF!</v>
      </c>
    </row>
    <row r="810" spans="1:9" x14ac:dyDescent="0.25">
      <c r="A810" s="105"/>
      <c r="B810" s="105"/>
      <c r="C810" s="105"/>
      <c r="D810" s="105"/>
      <c r="F810" s="81" t="e">
        <f>IF(A810-BASELINE!#REF!=0,"",A810-BASELINE!#REF!)</f>
        <v>#REF!</v>
      </c>
      <c r="G810" s="81" t="e">
        <f>IF(B810-BASELINE!#REF!=0,"",B810-BASELINE!#REF!)</f>
        <v>#REF!</v>
      </c>
      <c r="H810" s="81" t="e">
        <f>IF(C810-BASELINE!#REF!=0,"",C810-BASELINE!#REF!)</f>
        <v>#REF!</v>
      </c>
      <c r="I810" s="81" t="e">
        <f>IF(D810-BASELINE!#REF!=0,"",D810-BASELINE!#REF!)</f>
        <v>#REF!</v>
      </c>
    </row>
    <row r="811" spans="1:9" x14ac:dyDescent="0.25">
      <c r="A811" s="105"/>
      <c r="B811" s="105"/>
      <c r="C811" s="105"/>
      <c r="D811" s="105"/>
      <c r="F811" s="81" t="e">
        <f>IF(A811-BASELINE!#REF!=0,"",A811-BASELINE!#REF!)</f>
        <v>#REF!</v>
      </c>
      <c r="G811" s="81" t="e">
        <f>IF(B811-BASELINE!#REF!=0,"",B811-BASELINE!#REF!)</f>
        <v>#REF!</v>
      </c>
      <c r="H811" s="81" t="e">
        <f>IF(C811-BASELINE!#REF!=0,"",C811-BASELINE!#REF!)</f>
        <v>#REF!</v>
      </c>
      <c r="I811" s="81" t="e">
        <f>IF(D811-BASELINE!#REF!=0,"",D811-BASELINE!#REF!)</f>
        <v>#REF!</v>
      </c>
    </row>
    <row r="812" spans="1:9" x14ac:dyDescent="0.25">
      <c r="A812" s="105"/>
      <c r="B812" s="105"/>
      <c r="C812" s="105"/>
      <c r="D812" s="105"/>
      <c r="F812" s="81" t="e">
        <f>IF(A812-BASELINE!#REF!=0,"",A812-BASELINE!#REF!)</f>
        <v>#REF!</v>
      </c>
      <c r="G812" s="81" t="e">
        <f>IF(B812-BASELINE!#REF!=0,"",B812-BASELINE!#REF!)</f>
        <v>#REF!</v>
      </c>
      <c r="H812" s="81" t="e">
        <f>IF(C812-BASELINE!#REF!=0,"",C812-BASELINE!#REF!)</f>
        <v>#REF!</v>
      </c>
      <c r="I812" s="81" t="e">
        <f>IF(D812-BASELINE!#REF!=0,"",D812-BASELINE!#REF!)</f>
        <v>#REF!</v>
      </c>
    </row>
    <row r="813" spans="1:9" x14ac:dyDescent="0.25">
      <c r="A813" s="105"/>
      <c r="B813" s="105"/>
      <c r="C813" s="105"/>
      <c r="D813" s="105"/>
      <c r="F813" s="81" t="e">
        <f>IF(A813-BASELINE!#REF!=0,"",A813-BASELINE!#REF!)</f>
        <v>#REF!</v>
      </c>
      <c r="G813" s="81" t="e">
        <f>IF(B813-BASELINE!#REF!=0,"",B813-BASELINE!#REF!)</f>
        <v>#REF!</v>
      </c>
      <c r="H813" s="81" t="e">
        <f>IF(C813-BASELINE!#REF!=0,"",C813-BASELINE!#REF!)</f>
        <v>#REF!</v>
      </c>
      <c r="I813" s="81" t="e">
        <f>IF(D813-BASELINE!#REF!=0,"",D813-BASELINE!#REF!)</f>
        <v>#REF!</v>
      </c>
    </row>
    <row r="814" spans="1:9" x14ac:dyDescent="0.25">
      <c r="A814" s="105"/>
      <c r="B814" s="105"/>
      <c r="C814" s="105"/>
      <c r="D814" s="105"/>
      <c r="F814" s="81" t="e">
        <f>IF(A814-BASELINE!#REF!=0,"",A814-BASELINE!#REF!)</f>
        <v>#REF!</v>
      </c>
      <c r="G814" s="81" t="e">
        <f>IF(B814-BASELINE!#REF!=0,"",B814-BASELINE!#REF!)</f>
        <v>#REF!</v>
      </c>
      <c r="H814" s="81" t="e">
        <f>IF(C814-BASELINE!#REF!=0,"",C814-BASELINE!#REF!)</f>
        <v>#REF!</v>
      </c>
      <c r="I814" s="81" t="e">
        <f>IF(D814-BASELINE!#REF!=0,"",D814-BASELINE!#REF!)</f>
        <v>#REF!</v>
      </c>
    </row>
    <row r="815" spans="1:9" x14ac:dyDescent="0.25">
      <c r="A815" s="105"/>
      <c r="B815" s="105"/>
      <c r="C815" s="105"/>
      <c r="D815" s="105"/>
      <c r="F815" s="81" t="e">
        <f>IF(A815-BASELINE!#REF!=0,"",A815-BASELINE!#REF!)</f>
        <v>#REF!</v>
      </c>
      <c r="G815" s="81" t="e">
        <f>IF(B815-BASELINE!#REF!=0,"",B815-BASELINE!#REF!)</f>
        <v>#REF!</v>
      </c>
      <c r="H815" s="81" t="e">
        <f>IF(C815-BASELINE!#REF!=0,"",C815-BASELINE!#REF!)</f>
        <v>#REF!</v>
      </c>
      <c r="I815" s="81" t="e">
        <f>IF(D815-BASELINE!#REF!=0,"",D815-BASELINE!#REF!)</f>
        <v>#REF!</v>
      </c>
    </row>
    <row r="816" spans="1:9" x14ac:dyDescent="0.25">
      <c r="A816" s="105"/>
      <c r="B816" s="105"/>
      <c r="C816" s="105"/>
      <c r="D816" s="105"/>
      <c r="F816" s="81" t="e">
        <f>IF(A816-BASELINE!#REF!=0,"",A816-BASELINE!#REF!)</f>
        <v>#REF!</v>
      </c>
      <c r="G816" s="81" t="e">
        <f>IF(B816-BASELINE!#REF!=0,"",B816-BASELINE!#REF!)</f>
        <v>#REF!</v>
      </c>
      <c r="H816" s="81" t="e">
        <f>IF(C816-BASELINE!#REF!=0,"",C816-BASELINE!#REF!)</f>
        <v>#REF!</v>
      </c>
      <c r="I816" s="81" t="e">
        <f>IF(D816-BASELINE!#REF!=0,"",D816-BASELINE!#REF!)</f>
        <v>#REF!</v>
      </c>
    </row>
    <row r="817" spans="1:9" x14ac:dyDescent="0.25">
      <c r="A817" s="105"/>
      <c r="B817" s="105"/>
      <c r="C817" s="105"/>
      <c r="D817" s="105"/>
      <c r="F817" s="81" t="e">
        <f>IF(A817-BASELINE!#REF!=0,"",A817-BASELINE!#REF!)</f>
        <v>#REF!</v>
      </c>
      <c r="G817" s="81" t="e">
        <f>IF(B817-BASELINE!#REF!=0,"",B817-BASELINE!#REF!)</f>
        <v>#REF!</v>
      </c>
      <c r="H817" s="81" t="e">
        <f>IF(C817-BASELINE!#REF!=0,"",C817-BASELINE!#REF!)</f>
        <v>#REF!</v>
      </c>
      <c r="I817" s="81" t="e">
        <f>IF(D817-BASELINE!#REF!=0,"",D817-BASELINE!#REF!)</f>
        <v>#REF!</v>
      </c>
    </row>
    <row r="818" spans="1:9" x14ac:dyDescent="0.25">
      <c r="A818" s="105"/>
      <c r="B818" s="105"/>
      <c r="C818" s="105"/>
      <c r="D818" s="105"/>
      <c r="F818" s="81" t="e">
        <f>IF(A818-BASELINE!#REF!=0,"",A818-BASELINE!#REF!)</f>
        <v>#REF!</v>
      </c>
      <c r="G818" s="81" t="e">
        <f>IF(B818-BASELINE!#REF!=0,"",B818-BASELINE!#REF!)</f>
        <v>#REF!</v>
      </c>
      <c r="H818" s="81" t="e">
        <f>IF(C818-BASELINE!#REF!=0,"",C818-BASELINE!#REF!)</f>
        <v>#REF!</v>
      </c>
      <c r="I818" s="81" t="e">
        <f>IF(D818-BASELINE!#REF!=0,"",D818-BASELINE!#REF!)</f>
        <v>#REF!</v>
      </c>
    </row>
    <row r="819" spans="1:9" x14ac:dyDescent="0.25">
      <c r="A819" s="105"/>
      <c r="B819" s="105"/>
      <c r="C819" s="105"/>
      <c r="D819" s="105"/>
      <c r="F819" s="81" t="e">
        <f>IF(A819-BASELINE!#REF!=0,"",A819-BASELINE!#REF!)</f>
        <v>#REF!</v>
      </c>
      <c r="G819" s="81" t="e">
        <f>IF(B819-BASELINE!#REF!=0,"",B819-BASELINE!#REF!)</f>
        <v>#REF!</v>
      </c>
      <c r="H819" s="81" t="e">
        <f>IF(C819-BASELINE!#REF!=0,"",C819-BASELINE!#REF!)</f>
        <v>#REF!</v>
      </c>
      <c r="I819" s="81" t="e">
        <f>IF(D819-BASELINE!#REF!=0,"",D819-BASELINE!#REF!)</f>
        <v>#REF!</v>
      </c>
    </row>
    <row r="820" spans="1:9" x14ac:dyDescent="0.25">
      <c r="A820" s="105"/>
      <c r="B820" s="105"/>
      <c r="C820" s="105"/>
      <c r="D820" s="105"/>
      <c r="F820" s="81" t="e">
        <f>IF(A820-BASELINE!#REF!=0,"",A820-BASELINE!#REF!)</f>
        <v>#REF!</v>
      </c>
      <c r="G820" s="81" t="e">
        <f>IF(B820-BASELINE!#REF!=0,"",B820-BASELINE!#REF!)</f>
        <v>#REF!</v>
      </c>
      <c r="H820" s="81" t="e">
        <f>IF(C820-BASELINE!#REF!=0,"",C820-BASELINE!#REF!)</f>
        <v>#REF!</v>
      </c>
      <c r="I820" s="81" t="e">
        <f>IF(D820-BASELINE!#REF!=0,"",D820-BASELINE!#REF!)</f>
        <v>#REF!</v>
      </c>
    </row>
    <row r="821" spans="1:9" x14ac:dyDescent="0.25">
      <c r="A821" s="105"/>
      <c r="B821" s="105"/>
      <c r="C821" s="105"/>
      <c r="D821" s="105"/>
      <c r="F821" s="81" t="e">
        <f>IF(A821-BASELINE!#REF!=0,"",A821-BASELINE!#REF!)</f>
        <v>#REF!</v>
      </c>
      <c r="G821" s="81" t="e">
        <f>IF(B821-BASELINE!#REF!=0,"",B821-BASELINE!#REF!)</f>
        <v>#REF!</v>
      </c>
      <c r="H821" s="81" t="e">
        <f>IF(C821-BASELINE!#REF!=0,"",C821-BASELINE!#REF!)</f>
        <v>#REF!</v>
      </c>
      <c r="I821" s="81" t="e">
        <f>IF(D821-BASELINE!#REF!=0,"",D821-BASELINE!#REF!)</f>
        <v>#REF!</v>
      </c>
    </row>
    <row r="822" spans="1:9" x14ac:dyDescent="0.25">
      <c r="A822" s="105"/>
      <c r="B822" s="105"/>
      <c r="C822" s="105"/>
      <c r="D822" s="105"/>
      <c r="F822" s="81" t="e">
        <f>IF(A822-BASELINE!#REF!=0,"",A822-BASELINE!#REF!)</f>
        <v>#REF!</v>
      </c>
      <c r="G822" s="81" t="e">
        <f>IF(B822-BASELINE!#REF!=0,"",B822-BASELINE!#REF!)</f>
        <v>#REF!</v>
      </c>
      <c r="H822" s="81" t="e">
        <f>IF(C822-BASELINE!#REF!=0,"",C822-BASELINE!#REF!)</f>
        <v>#REF!</v>
      </c>
      <c r="I822" s="81" t="e">
        <f>IF(D822-BASELINE!#REF!=0,"",D822-BASELINE!#REF!)</f>
        <v>#REF!</v>
      </c>
    </row>
    <row r="823" spans="1:9" x14ac:dyDescent="0.25">
      <c r="A823" s="105"/>
      <c r="B823" s="105"/>
      <c r="C823" s="105"/>
      <c r="D823" s="105"/>
      <c r="F823" s="81" t="e">
        <f>IF(A823-BASELINE!#REF!=0,"",A823-BASELINE!#REF!)</f>
        <v>#REF!</v>
      </c>
      <c r="G823" s="81" t="e">
        <f>IF(B823-BASELINE!#REF!=0,"",B823-BASELINE!#REF!)</f>
        <v>#REF!</v>
      </c>
      <c r="H823" s="81" t="e">
        <f>IF(C823-BASELINE!#REF!=0,"",C823-BASELINE!#REF!)</f>
        <v>#REF!</v>
      </c>
      <c r="I823" s="81" t="e">
        <f>IF(D823-BASELINE!#REF!=0,"",D823-BASELINE!#REF!)</f>
        <v>#REF!</v>
      </c>
    </row>
    <row r="824" spans="1:9" x14ac:dyDescent="0.25">
      <c r="A824" s="105"/>
      <c r="B824" s="105"/>
      <c r="C824" s="105"/>
      <c r="D824" s="105"/>
      <c r="F824" s="81" t="e">
        <f>IF(A824-BASELINE!#REF!=0,"",A824-BASELINE!#REF!)</f>
        <v>#REF!</v>
      </c>
      <c r="G824" s="81" t="e">
        <f>IF(B824-BASELINE!#REF!=0,"",B824-BASELINE!#REF!)</f>
        <v>#REF!</v>
      </c>
      <c r="H824" s="81" t="e">
        <f>IF(C824-BASELINE!#REF!=0,"",C824-BASELINE!#REF!)</f>
        <v>#REF!</v>
      </c>
      <c r="I824" s="81" t="e">
        <f>IF(D824-BASELINE!#REF!=0,"",D824-BASELINE!#REF!)</f>
        <v>#REF!</v>
      </c>
    </row>
    <row r="825" spans="1:9" x14ac:dyDescent="0.25">
      <c r="A825" s="105"/>
      <c r="B825" s="105"/>
      <c r="C825" s="105"/>
      <c r="D825" s="105"/>
      <c r="F825" s="81" t="e">
        <f>IF(A825-BASELINE!#REF!=0,"",A825-BASELINE!#REF!)</f>
        <v>#REF!</v>
      </c>
      <c r="G825" s="81" t="e">
        <f>IF(B825-BASELINE!#REF!=0,"",B825-BASELINE!#REF!)</f>
        <v>#REF!</v>
      </c>
      <c r="H825" s="81" t="e">
        <f>IF(C825-BASELINE!#REF!=0,"",C825-BASELINE!#REF!)</f>
        <v>#REF!</v>
      </c>
      <c r="I825" s="81" t="e">
        <f>IF(D825-BASELINE!#REF!=0,"",D825-BASELINE!#REF!)</f>
        <v>#REF!</v>
      </c>
    </row>
    <row r="826" spans="1:9" x14ac:dyDescent="0.25">
      <c r="A826" s="105"/>
      <c r="B826" s="105"/>
      <c r="C826" s="105"/>
      <c r="D826" s="105"/>
      <c r="F826" s="81" t="e">
        <f>IF(A826-BASELINE!#REF!=0,"",A826-BASELINE!#REF!)</f>
        <v>#REF!</v>
      </c>
      <c r="G826" s="81" t="e">
        <f>IF(B826-BASELINE!#REF!=0,"",B826-BASELINE!#REF!)</f>
        <v>#REF!</v>
      </c>
      <c r="H826" s="81" t="e">
        <f>IF(C826-BASELINE!#REF!=0,"",C826-BASELINE!#REF!)</f>
        <v>#REF!</v>
      </c>
      <c r="I826" s="81" t="e">
        <f>IF(D826-BASELINE!#REF!=0,"",D826-BASELINE!#REF!)</f>
        <v>#REF!</v>
      </c>
    </row>
    <row r="827" spans="1:9" x14ac:dyDescent="0.25">
      <c r="A827" s="105"/>
      <c r="B827" s="105"/>
      <c r="C827" s="105"/>
      <c r="D827" s="105"/>
      <c r="F827" s="81" t="e">
        <f>IF(A827-BASELINE!#REF!=0,"",A827-BASELINE!#REF!)</f>
        <v>#REF!</v>
      </c>
      <c r="G827" s="81" t="e">
        <f>IF(B827-BASELINE!#REF!=0,"",B827-BASELINE!#REF!)</f>
        <v>#REF!</v>
      </c>
      <c r="H827" s="81" t="e">
        <f>IF(C827-BASELINE!#REF!=0,"",C827-BASELINE!#REF!)</f>
        <v>#REF!</v>
      </c>
      <c r="I827" s="81" t="e">
        <f>IF(D827-BASELINE!#REF!=0,"",D827-BASELINE!#REF!)</f>
        <v>#REF!</v>
      </c>
    </row>
    <row r="828" spans="1:9" x14ac:dyDescent="0.25">
      <c r="A828" s="105"/>
      <c r="B828" s="105"/>
      <c r="C828" s="105"/>
      <c r="D828" s="105"/>
      <c r="F828" s="81" t="e">
        <f>IF(A828-BASELINE!#REF!=0,"",A828-BASELINE!#REF!)</f>
        <v>#REF!</v>
      </c>
      <c r="G828" s="81" t="e">
        <f>IF(B828-BASELINE!#REF!=0,"",B828-BASELINE!#REF!)</f>
        <v>#REF!</v>
      </c>
      <c r="H828" s="81" t="e">
        <f>IF(C828-BASELINE!#REF!=0,"",C828-BASELINE!#REF!)</f>
        <v>#REF!</v>
      </c>
      <c r="I828" s="81" t="e">
        <f>IF(D828-BASELINE!#REF!=0,"",D828-BASELINE!#REF!)</f>
        <v>#REF!</v>
      </c>
    </row>
    <row r="829" spans="1:9" x14ac:dyDescent="0.25">
      <c r="A829" s="105"/>
      <c r="B829" s="105"/>
      <c r="C829" s="105"/>
      <c r="D829" s="105"/>
      <c r="F829" s="81" t="e">
        <f>IF(A829-BASELINE!#REF!=0,"",A829-BASELINE!#REF!)</f>
        <v>#REF!</v>
      </c>
      <c r="G829" s="81" t="e">
        <f>IF(B829-BASELINE!#REF!=0,"",B829-BASELINE!#REF!)</f>
        <v>#REF!</v>
      </c>
      <c r="H829" s="81" t="e">
        <f>IF(C829-BASELINE!#REF!=0,"",C829-BASELINE!#REF!)</f>
        <v>#REF!</v>
      </c>
      <c r="I829" s="81" t="e">
        <f>IF(D829-BASELINE!#REF!=0,"",D829-BASELINE!#REF!)</f>
        <v>#REF!</v>
      </c>
    </row>
    <row r="830" spans="1:9" x14ac:dyDescent="0.25">
      <c r="A830" s="105"/>
      <c r="B830" s="105"/>
      <c r="C830" s="105"/>
      <c r="D830" s="105"/>
      <c r="F830" s="81" t="e">
        <f>IF(A830-BASELINE!#REF!=0,"",A830-BASELINE!#REF!)</f>
        <v>#REF!</v>
      </c>
      <c r="G830" s="81" t="e">
        <f>IF(B830-BASELINE!#REF!=0,"",B830-BASELINE!#REF!)</f>
        <v>#REF!</v>
      </c>
      <c r="H830" s="81" t="e">
        <f>IF(C830-BASELINE!#REF!=0,"",C830-BASELINE!#REF!)</f>
        <v>#REF!</v>
      </c>
      <c r="I830" s="81" t="e">
        <f>IF(D830-BASELINE!#REF!=0,"",D830-BASELINE!#REF!)</f>
        <v>#REF!</v>
      </c>
    </row>
    <row r="831" spans="1:9" x14ac:dyDescent="0.25">
      <c r="A831" s="105"/>
      <c r="B831" s="105"/>
      <c r="C831" s="105"/>
      <c r="D831" s="105"/>
      <c r="F831" s="81" t="e">
        <f>IF(A831-BASELINE!#REF!=0,"",A831-BASELINE!#REF!)</f>
        <v>#REF!</v>
      </c>
      <c r="G831" s="81" t="e">
        <f>IF(B831-BASELINE!#REF!=0,"",B831-BASELINE!#REF!)</f>
        <v>#REF!</v>
      </c>
      <c r="H831" s="81" t="e">
        <f>IF(C831-BASELINE!#REF!=0,"",C831-BASELINE!#REF!)</f>
        <v>#REF!</v>
      </c>
      <c r="I831" s="81" t="e">
        <f>IF(D831-BASELINE!#REF!=0,"",D831-BASELINE!#REF!)</f>
        <v>#REF!</v>
      </c>
    </row>
    <row r="832" spans="1:9" x14ac:dyDescent="0.25">
      <c r="A832" s="105"/>
      <c r="B832" s="105"/>
      <c r="C832" s="105"/>
      <c r="D832" s="105"/>
      <c r="F832" s="81" t="e">
        <f>IF(A832-BASELINE!#REF!=0,"",A832-BASELINE!#REF!)</f>
        <v>#REF!</v>
      </c>
      <c r="G832" s="81" t="e">
        <f>IF(B832-BASELINE!#REF!=0,"",B832-BASELINE!#REF!)</f>
        <v>#REF!</v>
      </c>
      <c r="H832" s="81" t="e">
        <f>IF(C832-BASELINE!#REF!=0,"",C832-BASELINE!#REF!)</f>
        <v>#REF!</v>
      </c>
      <c r="I832" s="81" t="e">
        <f>IF(D832-BASELINE!#REF!=0,"",D832-BASELINE!#REF!)</f>
        <v>#REF!</v>
      </c>
    </row>
    <row r="833" spans="1:9" x14ac:dyDescent="0.25">
      <c r="A833" s="105"/>
      <c r="B833" s="105"/>
      <c r="C833" s="105"/>
      <c r="D833" s="105"/>
      <c r="F833" s="81" t="e">
        <f>IF(A833-BASELINE!#REF!=0,"",A833-BASELINE!#REF!)</f>
        <v>#REF!</v>
      </c>
      <c r="G833" s="81" t="e">
        <f>IF(B833-BASELINE!#REF!=0,"",B833-BASELINE!#REF!)</f>
        <v>#REF!</v>
      </c>
      <c r="H833" s="81" t="e">
        <f>IF(C833-BASELINE!#REF!=0,"",C833-BASELINE!#REF!)</f>
        <v>#REF!</v>
      </c>
      <c r="I833" s="81" t="e">
        <f>IF(D833-BASELINE!#REF!=0,"",D833-BASELINE!#REF!)</f>
        <v>#REF!</v>
      </c>
    </row>
    <row r="834" spans="1:9" x14ac:dyDescent="0.25">
      <c r="A834" s="105"/>
      <c r="B834" s="105"/>
      <c r="C834" s="105"/>
      <c r="D834" s="105"/>
      <c r="F834" s="81" t="e">
        <f>IF(A834-BASELINE!#REF!=0,"",A834-BASELINE!#REF!)</f>
        <v>#REF!</v>
      </c>
      <c r="G834" s="81" t="e">
        <f>IF(B834-BASELINE!#REF!=0,"",B834-BASELINE!#REF!)</f>
        <v>#REF!</v>
      </c>
      <c r="H834" s="81" t="e">
        <f>IF(C834-BASELINE!#REF!=0,"",C834-BASELINE!#REF!)</f>
        <v>#REF!</v>
      </c>
      <c r="I834" s="81" t="e">
        <f>IF(D834-BASELINE!#REF!=0,"",D834-BASELINE!#REF!)</f>
        <v>#REF!</v>
      </c>
    </row>
    <row r="835" spans="1:9" x14ac:dyDescent="0.25">
      <c r="A835" s="105"/>
      <c r="B835" s="105"/>
      <c r="C835" s="105"/>
      <c r="D835" s="105"/>
      <c r="F835" s="81" t="e">
        <f>IF(A835-BASELINE!#REF!=0,"",A835-BASELINE!#REF!)</f>
        <v>#REF!</v>
      </c>
      <c r="G835" s="81" t="e">
        <f>IF(B835-BASELINE!#REF!=0,"",B835-BASELINE!#REF!)</f>
        <v>#REF!</v>
      </c>
      <c r="H835" s="81" t="e">
        <f>IF(C835-BASELINE!#REF!=0,"",C835-BASELINE!#REF!)</f>
        <v>#REF!</v>
      </c>
      <c r="I835" s="81" t="e">
        <f>IF(D835-BASELINE!#REF!=0,"",D835-BASELINE!#REF!)</f>
        <v>#REF!</v>
      </c>
    </row>
    <row r="836" spans="1:9" x14ac:dyDescent="0.25">
      <c r="A836" s="105"/>
      <c r="B836" s="105"/>
      <c r="C836" s="105"/>
      <c r="D836" s="105"/>
      <c r="F836" s="81" t="e">
        <f>IF(A836-BASELINE!#REF!=0,"",A836-BASELINE!#REF!)</f>
        <v>#REF!</v>
      </c>
      <c r="G836" s="81" t="e">
        <f>IF(B836-BASELINE!#REF!=0,"",B836-BASELINE!#REF!)</f>
        <v>#REF!</v>
      </c>
      <c r="H836" s="81" t="e">
        <f>IF(C836-BASELINE!#REF!=0,"",C836-BASELINE!#REF!)</f>
        <v>#REF!</v>
      </c>
      <c r="I836" s="81" t="e">
        <f>IF(D836-BASELINE!#REF!=0,"",D836-BASELINE!#REF!)</f>
        <v>#REF!</v>
      </c>
    </row>
    <row r="837" spans="1:9" x14ac:dyDescent="0.25">
      <c r="A837" s="105"/>
      <c r="B837" s="105"/>
      <c r="C837" s="105"/>
      <c r="D837" s="105"/>
      <c r="F837" s="81" t="e">
        <f>IF(A837-BASELINE!#REF!=0,"",A837-BASELINE!#REF!)</f>
        <v>#REF!</v>
      </c>
      <c r="G837" s="81" t="e">
        <f>IF(B837-BASELINE!#REF!=0,"",B837-BASELINE!#REF!)</f>
        <v>#REF!</v>
      </c>
      <c r="H837" s="81" t="e">
        <f>IF(C837-BASELINE!#REF!=0,"",C837-BASELINE!#REF!)</f>
        <v>#REF!</v>
      </c>
      <c r="I837" s="81" t="e">
        <f>IF(D837-BASELINE!#REF!=0,"",D837-BASELINE!#REF!)</f>
        <v>#REF!</v>
      </c>
    </row>
    <row r="838" spans="1:9" x14ac:dyDescent="0.25">
      <c r="A838" s="105"/>
      <c r="B838" s="105"/>
      <c r="C838" s="105"/>
      <c r="D838" s="105"/>
      <c r="F838" s="81" t="e">
        <f>IF(A838-BASELINE!#REF!=0,"",A838-BASELINE!#REF!)</f>
        <v>#REF!</v>
      </c>
      <c r="G838" s="81" t="e">
        <f>IF(B838-BASELINE!#REF!=0,"",B838-BASELINE!#REF!)</f>
        <v>#REF!</v>
      </c>
      <c r="H838" s="81" t="e">
        <f>IF(C838-BASELINE!#REF!=0,"",C838-BASELINE!#REF!)</f>
        <v>#REF!</v>
      </c>
      <c r="I838" s="81" t="e">
        <f>IF(D838-BASELINE!#REF!=0,"",D838-BASELINE!#REF!)</f>
        <v>#REF!</v>
      </c>
    </row>
    <row r="839" spans="1:9" x14ac:dyDescent="0.25">
      <c r="A839" s="105"/>
      <c r="B839" s="105"/>
      <c r="C839" s="105"/>
      <c r="D839" s="105"/>
      <c r="F839" s="81" t="e">
        <f>IF(A839-BASELINE!#REF!=0,"",A839-BASELINE!#REF!)</f>
        <v>#REF!</v>
      </c>
      <c r="G839" s="81" t="e">
        <f>IF(B839-BASELINE!#REF!=0,"",B839-BASELINE!#REF!)</f>
        <v>#REF!</v>
      </c>
      <c r="H839" s="81" t="e">
        <f>IF(C839-BASELINE!#REF!=0,"",C839-BASELINE!#REF!)</f>
        <v>#REF!</v>
      </c>
      <c r="I839" s="81" t="e">
        <f>IF(D839-BASELINE!#REF!=0,"",D839-BASELINE!#REF!)</f>
        <v>#REF!</v>
      </c>
    </row>
    <row r="840" spans="1:9" x14ac:dyDescent="0.25">
      <c r="A840" s="105"/>
      <c r="B840" s="105"/>
      <c r="C840" s="105"/>
      <c r="D840" s="105"/>
      <c r="F840" s="81" t="e">
        <f>IF(A840-BASELINE!#REF!=0,"",A840-BASELINE!#REF!)</f>
        <v>#REF!</v>
      </c>
      <c r="G840" s="81" t="e">
        <f>IF(B840-BASELINE!#REF!=0,"",B840-BASELINE!#REF!)</f>
        <v>#REF!</v>
      </c>
      <c r="H840" s="81" t="e">
        <f>IF(C840-BASELINE!#REF!=0,"",C840-BASELINE!#REF!)</f>
        <v>#REF!</v>
      </c>
      <c r="I840" s="81" t="e">
        <f>IF(D840-BASELINE!#REF!=0,"",D840-BASELINE!#REF!)</f>
        <v>#REF!</v>
      </c>
    </row>
    <row r="841" spans="1:9" x14ac:dyDescent="0.25">
      <c r="A841" s="105"/>
      <c r="B841" s="105"/>
      <c r="C841" s="105"/>
      <c r="D841" s="105"/>
      <c r="F841" s="81" t="e">
        <f>IF(A841-BASELINE!#REF!=0,"",A841-BASELINE!#REF!)</f>
        <v>#REF!</v>
      </c>
      <c r="G841" s="81" t="e">
        <f>IF(B841-BASELINE!#REF!=0,"",B841-BASELINE!#REF!)</f>
        <v>#REF!</v>
      </c>
      <c r="H841" s="81" t="e">
        <f>IF(C841-BASELINE!#REF!=0,"",C841-BASELINE!#REF!)</f>
        <v>#REF!</v>
      </c>
      <c r="I841" s="81" t="e">
        <f>IF(D841-BASELINE!#REF!=0,"",D841-BASELINE!#REF!)</f>
        <v>#REF!</v>
      </c>
    </row>
    <row r="842" spans="1:9" x14ac:dyDescent="0.25">
      <c r="A842" s="105"/>
      <c r="B842" s="105"/>
      <c r="C842" s="105"/>
      <c r="D842" s="105"/>
      <c r="F842" s="81" t="e">
        <f>IF(A842-BASELINE!#REF!=0,"",A842-BASELINE!#REF!)</f>
        <v>#REF!</v>
      </c>
      <c r="G842" s="81" t="e">
        <f>IF(B842-BASELINE!#REF!=0,"",B842-BASELINE!#REF!)</f>
        <v>#REF!</v>
      </c>
      <c r="H842" s="81" t="e">
        <f>IF(C842-BASELINE!#REF!=0,"",C842-BASELINE!#REF!)</f>
        <v>#REF!</v>
      </c>
      <c r="I842" s="81" t="e">
        <f>IF(D842-BASELINE!#REF!=0,"",D842-BASELINE!#REF!)</f>
        <v>#REF!</v>
      </c>
    </row>
    <row r="843" spans="1:9" x14ac:dyDescent="0.25">
      <c r="A843" s="105"/>
      <c r="B843" s="105"/>
      <c r="C843" s="105"/>
      <c r="D843" s="105"/>
      <c r="F843" s="81" t="e">
        <f>IF(A843-BASELINE!#REF!=0,"",A843-BASELINE!#REF!)</f>
        <v>#REF!</v>
      </c>
      <c r="G843" s="81" t="e">
        <f>IF(B843-BASELINE!#REF!=0,"",B843-BASELINE!#REF!)</f>
        <v>#REF!</v>
      </c>
      <c r="H843" s="81" t="e">
        <f>IF(C843-BASELINE!#REF!=0,"",C843-BASELINE!#REF!)</f>
        <v>#REF!</v>
      </c>
      <c r="I843" s="81" t="e">
        <f>IF(D843-BASELINE!#REF!=0,"",D843-BASELINE!#REF!)</f>
        <v>#REF!</v>
      </c>
    </row>
    <row r="844" spans="1:9" x14ac:dyDescent="0.25">
      <c r="A844" s="105"/>
      <c r="B844" s="105"/>
      <c r="C844" s="105"/>
      <c r="D844" s="105"/>
      <c r="F844" s="81" t="e">
        <f>IF(A844-BASELINE!#REF!=0,"",A844-BASELINE!#REF!)</f>
        <v>#REF!</v>
      </c>
      <c r="G844" s="81" t="e">
        <f>IF(B844-BASELINE!#REF!=0,"",B844-BASELINE!#REF!)</f>
        <v>#REF!</v>
      </c>
      <c r="H844" s="81" t="e">
        <f>IF(C844-BASELINE!#REF!=0,"",C844-BASELINE!#REF!)</f>
        <v>#REF!</v>
      </c>
      <c r="I844" s="81" t="e">
        <f>IF(D844-BASELINE!#REF!=0,"",D844-BASELINE!#REF!)</f>
        <v>#REF!</v>
      </c>
    </row>
    <row r="845" spans="1:9" x14ac:dyDescent="0.25">
      <c r="A845" s="105"/>
      <c r="B845" s="105"/>
      <c r="C845" s="105"/>
      <c r="D845" s="105"/>
      <c r="F845" s="81" t="e">
        <f>IF(A845-BASELINE!#REF!=0,"",A845-BASELINE!#REF!)</f>
        <v>#REF!</v>
      </c>
      <c r="G845" s="81" t="e">
        <f>IF(B845-BASELINE!#REF!=0,"",B845-BASELINE!#REF!)</f>
        <v>#REF!</v>
      </c>
      <c r="H845" s="81" t="e">
        <f>IF(C845-BASELINE!#REF!=0,"",C845-BASELINE!#REF!)</f>
        <v>#REF!</v>
      </c>
      <c r="I845" s="81" t="e">
        <f>IF(D845-BASELINE!#REF!=0,"",D845-BASELINE!#REF!)</f>
        <v>#REF!</v>
      </c>
    </row>
    <row r="846" spans="1:9" x14ac:dyDescent="0.25">
      <c r="A846" s="105"/>
      <c r="B846" s="105"/>
      <c r="C846" s="105"/>
      <c r="D846" s="105"/>
      <c r="F846" s="81" t="e">
        <f>IF(A846-BASELINE!#REF!=0,"",A846-BASELINE!#REF!)</f>
        <v>#REF!</v>
      </c>
      <c r="G846" s="81" t="e">
        <f>IF(B846-BASELINE!#REF!=0,"",B846-BASELINE!#REF!)</f>
        <v>#REF!</v>
      </c>
      <c r="H846" s="81" t="e">
        <f>IF(C846-BASELINE!#REF!=0,"",C846-BASELINE!#REF!)</f>
        <v>#REF!</v>
      </c>
      <c r="I846" s="81" t="e">
        <f>IF(D846-BASELINE!#REF!=0,"",D846-BASELINE!#REF!)</f>
        <v>#REF!</v>
      </c>
    </row>
    <row r="847" spans="1:9" x14ac:dyDescent="0.25">
      <c r="A847" s="105"/>
      <c r="B847" s="105"/>
      <c r="C847" s="105"/>
      <c r="D847" s="105"/>
      <c r="F847" s="81" t="e">
        <f>IF(A847-BASELINE!#REF!=0,"",A847-BASELINE!#REF!)</f>
        <v>#REF!</v>
      </c>
      <c r="G847" s="81" t="e">
        <f>IF(B847-BASELINE!#REF!=0,"",B847-BASELINE!#REF!)</f>
        <v>#REF!</v>
      </c>
      <c r="H847" s="81" t="e">
        <f>IF(C847-BASELINE!#REF!=0,"",C847-BASELINE!#REF!)</f>
        <v>#REF!</v>
      </c>
      <c r="I847" s="81" t="e">
        <f>IF(D847-BASELINE!#REF!=0,"",D847-BASELINE!#REF!)</f>
        <v>#REF!</v>
      </c>
    </row>
    <row r="848" spans="1:9" x14ac:dyDescent="0.25">
      <c r="A848" s="105"/>
      <c r="B848" s="105"/>
      <c r="C848" s="105"/>
      <c r="D848" s="105"/>
      <c r="F848" s="81" t="e">
        <f>IF(A848-BASELINE!#REF!=0,"",A848-BASELINE!#REF!)</f>
        <v>#REF!</v>
      </c>
      <c r="G848" s="81" t="e">
        <f>IF(B848-BASELINE!#REF!=0,"",B848-BASELINE!#REF!)</f>
        <v>#REF!</v>
      </c>
      <c r="H848" s="81" t="e">
        <f>IF(C848-BASELINE!#REF!=0,"",C848-BASELINE!#REF!)</f>
        <v>#REF!</v>
      </c>
      <c r="I848" s="81" t="e">
        <f>IF(D848-BASELINE!#REF!=0,"",D848-BASELINE!#REF!)</f>
        <v>#REF!</v>
      </c>
    </row>
    <row r="849" spans="1:9" x14ac:dyDescent="0.25">
      <c r="A849" s="105"/>
      <c r="B849" s="105"/>
      <c r="C849" s="105"/>
      <c r="D849" s="105"/>
      <c r="F849" s="81" t="e">
        <f>IF(A849-BASELINE!#REF!=0,"",A849-BASELINE!#REF!)</f>
        <v>#REF!</v>
      </c>
      <c r="G849" s="81" t="e">
        <f>IF(B849-BASELINE!#REF!=0,"",B849-BASELINE!#REF!)</f>
        <v>#REF!</v>
      </c>
      <c r="H849" s="81" t="e">
        <f>IF(C849-BASELINE!#REF!=0,"",C849-BASELINE!#REF!)</f>
        <v>#REF!</v>
      </c>
      <c r="I849" s="81" t="e">
        <f>IF(D849-BASELINE!#REF!=0,"",D849-BASELINE!#REF!)</f>
        <v>#REF!</v>
      </c>
    </row>
    <row r="850" spans="1:9" x14ac:dyDescent="0.25">
      <c r="A850" s="105"/>
      <c r="B850" s="105"/>
      <c r="C850" s="105"/>
      <c r="D850" s="105"/>
      <c r="F850" s="81" t="e">
        <f>IF(A850-BASELINE!#REF!=0,"",A850-BASELINE!#REF!)</f>
        <v>#REF!</v>
      </c>
      <c r="G850" s="81" t="e">
        <f>IF(B850-BASELINE!#REF!=0,"",B850-BASELINE!#REF!)</f>
        <v>#REF!</v>
      </c>
      <c r="H850" s="81" t="e">
        <f>IF(C850-BASELINE!#REF!=0,"",C850-BASELINE!#REF!)</f>
        <v>#REF!</v>
      </c>
      <c r="I850" s="81" t="e">
        <f>IF(D850-BASELINE!#REF!=0,"",D850-BASELINE!#REF!)</f>
        <v>#REF!</v>
      </c>
    </row>
    <row r="851" spans="1:9" x14ac:dyDescent="0.25">
      <c r="A851" s="105"/>
      <c r="B851" s="105"/>
      <c r="C851" s="105"/>
      <c r="D851" s="105"/>
      <c r="F851" s="81" t="e">
        <f>IF(A851-BASELINE!#REF!=0,"",A851-BASELINE!#REF!)</f>
        <v>#REF!</v>
      </c>
      <c r="G851" s="81" t="e">
        <f>IF(B851-BASELINE!#REF!=0,"",B851-BASELINE!#REF!)</f>
        <v>#REF!</v>
      </c>
      <c r="H851" s="81" t="e">
        <f>IF(C851-BASELINE!#REF!=0,"",C851-BASELINE!#REF!)</f>
        <v>#REF!</v>
      </c>
      <c r="I851" s="81" t="e">
        <f>IF(D851-BASELINE!#REF!=0,"",D851-BASELINE!#REF!)</f>
        <v>#REF!</v>
      </c>
    </row>
    <row r="852" spans="1:9" x14ac:dyDescent="0.25">
      <c r="A852" s="105"/>
      <c r="B852" s="105"/>
      <c r="C852" s="105"/>
      <c r="D852" s="105"/>
      <c r="F852" s="81" t="e">
        <f>IF(A852-BASELINE!#REF!=0,"",A852-BASELINE!#REF!)</f>
        <v>#REF!</v>
      </c>
      <c r="G852" s="81" t="e">
        <f>IF(B852-BASELINE!#REF!=0,"",B852-BASELINE!#REF!)</f>
        <v>#REF!</v>
      </c>
      <c r="H852" s="81" t="e">
        <f>IF(C852-BASELINE!#REF!=0,"",C852-BASELINE!#REF!)</f>
        <v>#REF!</v>
      </c>
      <c r="I852" s="81" t="e">
        <f>IF(D852-BASELINE!#REF!=0,"",D852-BASELINE!#REF!)</f>
        <v>#REF!</v>
      </c>
    </row>
    <row r="853" spans="1:9" x14ac:dyDescent="0.25">
      <c r="A853" s="105"/>
      <c r="B853" s="105"/>
      <c r="C853" s="105"/>
      <c r="D853" s="105"/>
      <c r="F853" s="81" t="e">
        <f>IF(A853-BASELINE!#REF!=0,"",A853-BASELINE!#REF!)</f>
        <v>#REF!</v>
      </c>
      <c r="G853" s="81" t="e">
        <f>IF(B853-BASELINE!#REF!=0,"",B853-BASELINE!#REF!)</f>
        <v>#REF!</v>
      </c>
      <c r="H853" s="81" t="e">
        <f>IF(C853-BASELINE!#REF!=0,"",C853-BASELINE!#REF!)</f>
        <v>#REF!</v>
      </c>
      <c r="I853" s="81" t="e">
        <f>IF(D853-BASELINE!#REF!=0,"",D853-BASELINE!#REF!)</f>
        <v>#REF!</v>
      </c>
    </row>
    <row r="854" spans="1:9" x14ac:dyDescent="0.25">
      <c r="A854" s="105"/>
      <c r="B854" s="105"/>
      <c r="C854" s="105"/>
      <c r="D854" s="105"/>
      <c r="F854" s="81" t="e">
        <f>IF(A854-BASELINE!#REF!=0,"",A854-BASELINE!#REF!)</f>
        <v>#REF!</v>
      </c>
      <c r="G854" s="81" t="e">
        <f>IF(B854-BASELINE!#REF!=0,"",B854-BASELINE!#REF!)</f>
        <v>#REF!</v>
      </c>
      <c r="H854" s="81" t="e">
        <f>IF(C854-BASELINE!#REF!=0,"",C854-BASELINE!#REF!)</f>
        <v>#REF!</v>
      </c>
      <c r="I854" s="81" t="e">
        <f>IF(D854-BASELINE!#REF!=0,"",D854-BASELINE!#REF!)</f>
        <v>#REF!</v>
      </c>
    </row>
    <row r="855" spans="1:9" x14ac:dyDescent="0.25">
      <c r="A855" s="105"/>
      <c r="B855" s="105"/>
      <c r="C855" s="105"/>
      <c r="D855" s="105"/>
      <c r="F855" s="81" t="e">
        <f>IF(A855-BASELINE!#REF!=0,"",A855-BASELINE!#REF!)</f>
        <v>#REF!</v>
      </c>
      <c r="G855" s="81" t="e">
        <f>IF(B855-BASELINE!#REF!=0,"",B855-BASELINE!#REF!)</f>
        <v>#REF!</v>
      </c>
      <c r="H855" s="81" t="e">
        <f>IF(C855-BASELINE!#REF!=0,"",C855-BASELINE!#REF!)</f>
        <v>#REF!</v>
      </c>
      <c r="I855" s="81" t="e">
        <f>IF(D855-BASELINE!#REF!=0,"",D855-BASELINE!#REF!)</f>
        <v>#REF!</v>
      </c>
    </row>
    <row r="856" spans="1:9" x14ac:dyDescent="0.25">
      <c r="A856" s="105"/>
      <c r="B856" s="105"/>
      <c r="C856" s="105"/>
      <c r="D856" s="105"/>
      <c r="F856" s="81" t="e">
        <f>IF(A856-BASELINE!#REF!=0,"",A856-BASELINE!#REF!)</f>
        <v>#REF!</v>
      </c>
      <c r="G856" s="81" t="e">
        <f>IF(B856-BASELINE!#REF!=0,"",B856-BASELINE!#REF!)</f>
        <v>#REF!</v>
      </c>
      <c r="H856" s="81" t="e">
        <f>IF(C856-BASELINE!#REF!=0,"",C856-BASELINE!#REF!)</f>
        <v>#REF!</v>
      </c>
      <c r="I856" s="81" t="e">
        <f>IF(D856-BASELINE!#REF!=0,"",D856-BASELINE!#REF!)</f>
        <v>#REF!</v>
      </c>
    </row>
    <row r="857" spans="1:9" x14ac:dyDescent="0.25">
      <c r="A857" s="105"/>
      <c r="B857" s="105"/>
      <c r="C857" s="105"/>
      <c r="D857" s="105"/>
      <c r="F857" s="81" t="e">
        <f>IF(A857-BASELINE!#REF!=0,"",A857-BASELINE!#REF!)</f>
        <v>#REF!</v>
      </c>
      <c r="G857" s="81" t="e">
        <f>IF(B857-BASELINE!#REF!=0,"",B857-BASELINE!#REF!)</f>
        <v>#REF!</v>
      </c>
      <c r="H857" s="81" t="e">
        <f>IF(C857-BASELINE!#REF!=0,"",C857-BASELINE!#REF!)</f>
        <v>#REF!</v>
      </c>
      <c r="I857" s="81" t="e">
        <f>IF(D857-BASELINE!#REF!=0,"",D857-BASELINE!#REF!)</f>
        <v>#REF!</v>
      </c>
    </row>
    <row r="858" spans="1:9" x14ac:dyDescent="0.25">
      <c r="A858" s="105"/>
      <c r="B858" s="105"/>
      <c r="C858" s="105"/>
      <c r="D858" s="105"/>
      <c r="F858" s="81" t="e">
        <f>IF(A858-BASELINE!#REF!=0,"",A858-BASELINE!#REF!)</f>
        <v>#REF!</v>
      </c>
      <c r="G858" s="81" t="e">
        <f>IF(B858-BASELINE!#REF!=0,"",B858-BASELINE!#REF!)</f>
        <v>#REF!</v>
      </c>
      <c r="H858" s="81" t="e">
        <f>IF(C858-BASELINE!#REF!=0,"",C858-BASELINE!#REF!)</f>
        <v>#REF!</v>
      </c>
      <c r="I858" s="81" t="e">
        <f>IF(D858-BASELINE!#REF!=0,"",D858-BASELINE!#REF!)</f>
        <v>#REF!</v>
      </c>
    </row>
    <row r="859" spans="1:9" x14ac:dyDescent="0.25">
      <c r="A859" s="105"/>
      <c r="B859" s="105"/>
      <c r="C859" s="105"/>
      <c r="D859" s="105"/>
      <c r="F859" s="81" t="e">
        <f>IF(A859-BASELINE!#REF!=0,"",A859-BASELINE!#REF!)</f>
        <v>#REF!</v>
      </c>
      <c r="G859" s="81" t="e">
        <f>IF(B859-BASELINE!#REF!=0,"",B859-BASELINE!#REF!)</f>
        <v>#REF!</v>
      </c>
      <c r="H859" s="81" t="e">
        <f>IF(C859-BASELINE!#REF!=0,"",C859-BASELINE!#REF!)</f>
        <v>#REF!</v>
      </c>
      <c r="I859" s="81" t="e">
        <f>IF(D859-BASELINE!#REF!=0,"",D859-BASELINE!#REF!)</f>
        <v>#REF!</v>
      </c>
    </row>
    <row r="860" spans="1:9" x14ac:dyDescent="0.25">
      <c r="A860" s="105"/>
      <c r="B860" s="105"/>
      <c r="C860" s="105"/>
      <c r="D860" s="105"/>
      <c r="F860" s="81" t="e">
        <f>IF(A860-BASELINE!#REF!=0,"",A860-BASELINE!#REF!)</f>
        <v>#REF!</v>
      </c>
      <c r="G860" s="81" t="e">
        <f>IF(B860-BASELINE!#REF!=0,"",B860-BASELINE!#REF!)</f>
        <v>#REF!</v>
      </c>
      <c r="H860" s="81" t="e">
        <f>IF(C860-BASELINE!#REF!=0,"",C860-BASELINE!#REF!)</f>
        <v>#REF!</v>
      </c>
      <c r="I860" s="81" t="e">
        <f>IF(D860-BASELINE!#REF!=0,"",D860-BASELINE!#REF!)</f>
        <v>#REF!</v>
      </c>
    </row>
    <row r="861" spans="1:9" x14ac:dyDescent="0.25">
      <c r="A861" s="105"/>
      <c r="B861" s="105"/>
      <c r="C861" s="105"/>
      <c r="D861" s="105"/>
      <c r="F861" s="81" t="e">
        <f>IF(A861-BASELINE!#REF!=0,"",A861-BASELINE!#REF!)</f>
        <v>#REF!</v>
      </c>
      <c r="G861" s="81" t="e">
        <f>IF(B861-BASELINE!#REF!=0,"",B861-BASELINE!#REF!)</f>
        <v>#REF!</v>
      </c>
      <c r="H861" s="81" t="e">
        <f>IF(C861-BASELINE!#REF!=0,"",C861-BASELINE!#REF!)</f>
        <v>#REF!</v>
      </c>
      <c r="I861" s="81" t="e">
        <f>IF(D861-BASELINE!#REF!=0,"",D861-BASELINE!#REF!)</f>
        <v>#REF!</v>
      </c>
    </row>
    <row r="862" spans="1:9" x14ac:dyDescent="0.25">
      <c r="A862" s="105"/>
      <c r="B862" s="105"/>
      <c r="C862" s="105"/>
      <c r="D862" s="105"/>
      <c r="F862" s="81" t="e">
        <f>IF(A862-BASELINE!#REF!=0,"",A862-BASELINE!#REF!)</f>
        <v>#REF!</v>
      </c>
      <c r="G862" s="81" t="e">
        <f>IF(B862-BASELINE!#REF!=0,"",B862-BASELINE!#REF!)</f>
        <v>#REF!</v>
      </c>
      <c r="H862" s="81" t="e">
        <f>IF(C862-BASELINE!#REF!=0,"",C862-BASELINE!#REF!)</f>
        <v>#REF!</v>
      </c>
      <c r="I862" s="81" t="e">
        <f>IF(D862-BASELINE!#REF!=0,"",D862-BASELINE!#REF!)</f>
        <v>#REF!</v>
      </c>
    </row>
    <row r="863" spans="1:9" x14ac:dyDescent="0.25">
      <c r="A863" s="105"/>
      <c r="B863" s="105"/>
      <c r="C863" s="105"/>
      <c r="D863" s="105"/>
      <c r="F863" s="81" t="e">
        <f>IF(A863-BASELINE!#REF!=0,"",A863-BASELINE!#REF!)</f>
        <v>#REF!</v>
      </c>
      <c r="G863" s="81" t="e">
        <f>IF(B863-BASELINE!#REF!=0,"",B863-BASELINE!#REF!)</f>
        <v>#REF!</v>
      </c>
      <c r="H863" s="81" t="e">
        <f>IF(C863-BASELINE!#REF!=0,"",C863-BASELINE!#REF!)</f>
        <v>#REF!</v>
      </c>
      <c r="I863" s="81" t="e">
        <f>IF(D863-BASELINE!#REF!=0,"",D863-BASELINE!#REF!)</f>
        <v>#REF!</v>
      </c>
    </row>
    <row r="864" spans="1:9" x14ac:dyDescent="0.25">
      <c r="A864" s="105"/>
      <c r="B864" s="105"/>
      <c r="C864" s="105"/>
      <c r="D864" s="105"/>
      <c r="F864" s="81" t="e">
        <f>IF(A864-BASELINE!#REF!=0,"",A864-BASELINE!#REF!)</f>
        <v>#REF!</v>
      </c>
      <c r="G864" s="81" t="e">
        <f>IF(B864-BASELINE!#REF!=0,"",B864-BASELINE!#REF!)</f>
        <v>#REF!</v>
      </c>
      <c r="H864" s="81" t="e">
        <f>IF(C864-BASELINE!#REF!=0,"",C864-BASELINE!#REF!)</f>
        <v>#REF!</v>
      </c>
      <c r="I864" s="81" t="e">
        <f>IF(D864-BASELINE!#REF!=0,"",D864-BASELINE!#REF!)</f>
        <v>#REF!</v>
      </c>
    </row>
    <row r="865" spans="1:9" x14ac:dyDescent="0.25">
      <c r="A865" s="105"/>
      <c r="B865" s="105"/>
      <c r="C865" s="105"/>
      <c r="D865" s="105"/>
      <c r="F865" s="81" t="e">
        <f>IF(A865-BASELINE!#REF!=0,"",A865-BASELINE!#REF!)</f>
        <v>#REF!</v>
      </c>
      <c r="G865" s="81" t="e">
        <f>IF(B865-BASELINE!#REF!=0,"",B865-BASELINE!#REF!)</f>
        <v>#REF!</v>
      </c>
      <c r="H865" s="81" t="e">
        <f>IF(C865-BASELINE!#REF!=0,"",C865-BASELINE!#REF!)</f>
        <v>#REF!</v>
      </c>
      <c r="I865" s="81" t="e">
        <f>IF(D865-BASELINE!#REF!=0,"",D865-BASELINE!#REF!)</f>
        <v>#REF!</v>
      </c>
    </row>
    <row r="866" spans="1:9" x14ac:dyDescent="0.25">
      <c r="A866" s="105"/>
      <c r="B866" s="105"/>
      <c r="C866" s="105"/>
      <c r="D866" s="105"/>
      <c r="F866" s="81" t="e">
        <f>IF(A866-BASELINE!#REF!=0,"",A866-BASELINE!#REF!)</f>
        <v>#REF!</v>
      </c>
      <c r="G866" s="81" t="e">
        <f>IF(B866-BASELINE!#REF!=0,"",B866-BASELINE!#REF!)</f>
        <v>#REF!</v>
      </c>
      <c r="H866" s="81" t="e">
        <f>IF(C866-BASELINE!#REF!=0,"",C866-BASELINE!#REF!)</f>
        <v>#REF!</v>
      </c>
      <c r="I866" s="81" t="e">
        <f>IF(D866-BASELINE!#REF!=0,"",D866-BASELINE!#REF!)</f>
        <v>#REF!</v>
      </c>
    </row>
    <row r="867" spans="1:9" x14ac:dyDescent="0.25">
      <c r="A867" s="105"/>
      <c r="B867" s="105"/>
      <c r="C867" s="105"/>
      <c r="D867" s="105"/>
      <c r="F867" s="81" t="e">
        <f>IF(A867-BASELINE!#REF!=0,"",A867-BASELINE!#REF!)</f>
        <v>#REF!</v>
      </c>
      <c r="G867" s="81" t="e">
        <f>IF(B867-BASELINE!#REF!=0,"",B867-BASELINE!#REF!)</f>
        <v>#REF!</v>
      </c>
      <c r="H867" s="81" t="e">
        <f>IF(C867-BASELINE!#REF!=0,"",C867-BASELINE!#REF!)</f>
        <v>#REF!</v>
      </c>
      <c r="I867" s="81" t="e">
        <f>IF(D867-BASELINE!#REF!=0,"",D867-BASELINE!#REF!)</f>
        <v>#REF!</v>
      </c>
    </row>
    <row r="868" spans="1:9" x14ac:dyDescent="0.25">
      <c r="A868" s="105"/>
      <c r="B868" s="105"/>
      <c r="C868" s="105"/>
      <c r="D868" s="105"/>
      <c r="F868" s="81" t="e">
        <f>IF(A868-BASELINE!#REF!=0,"",A868-BASELINE!#REF!)</f>
        <v>#REF!</v>
      </c>
      <c r="G868" s="81" t="e">
        <f>IF(B868-BASELINE!#REF!=0,"",B868-BASELINE!#REF!)</f>
        <v>#REF!</v>
      </c>
      <c r="H868" s="81" t="e">
        <f>IF(C868-BASELINE!#REF!=0,"",C868-BASELINE!#REF!)</f>
        <v>#REF!</v>
      </c>
      <c r="I868" s="81" t="e">
        <f>IF(D868-BASELINE!#REF!=0,"",D868-BASELINE!#REF!)</f>
        <v>#REF!</v>
      </c>
    </row>
    <row r="869" spans="1:9" x14ac:dyDescent="0.25">
      <c r="A869" s="105"/>
      <c r="B869" s="105"/>
      <c r="C869" s="105"/>
      <c r="D869" s="105"/>
      <c r="F869" s="81" t="e">
        <f>IF(A869-BASELINE!#REF!=0,"",A869-BASELINE!#REF!)</f>
        <v>#REF!</v>
      </c>
      <c r="G869" s="81" t="e">
        <f>IF(B869-BASELINE!#REF!=0,"",B869-BASELINE!#REF!)</f>
        <v>#REF!</v>
      </c>
      <c r="H869" s="81" t="e">
        <f>IF(C869-BASELINE!#REF!=0,"",C869-BASELINE!#REF!)</f>
        <v>#REF!</v>
      </c>
      <c r="I869" s="81" t="e">
        <f>IF(D869-BASELINE!#REF!=0,"",D869-BASELINE!#REF!)</f>
        <v>#REF!</v>
      </c>
    </row>
    <row r="870" spans="1:9" x14ac:dyDescent="0.25">
      <c r="A870" s="105"/>
      <c r="B870" s="105"/>
      <c r="C870" s="105"/>
      <c r="D870" s="105"/>
      <c r="F870" s="81" t="e">
        <f>IF(A870-BASELINE!#REF!=0,"",A870-BASELINE!#REF!)</f>
        <v>#REF!</v>
      </c>
      <c r="G870" s="81" t="e">
        <f>IF(B870-BASELINE!#REF!=0,"",B870-BASELINE!#REF!)</f>
        <v>#REF!</v>
      </c>
      <c r="H870" s="81" t="e">
        <f>IF(C870-BASELINE!#REF!=0,"",C870-BASELINE!#REF!)</f>
        <v>#REF!</v>
      </c>
      <c r="I870" s="81" t="e">
        <f>IF(D870-BASELINE!#REF!=0,"",D870-BASELINE!#REF!)</f>
        <v>#REF!</v>
      </c>
    </row>
    <row r="871" spans="1:9" x14ac:dyDescent="0.25">
      <c r="A871" s="105"/>
      <c r="B871" s="105"/>
      <c r="C871" s="105"/>
      <c r="D871" s="105"/>
      <c r="F871" s="81" t="e">
        <f>IF(A871-BASELINE!#REF!=0,"",A871-BASELINE!#REF!)</f>
        <v>#REF!</v>
      </c>
      <c r="G871" s="81" t="e">
        <f>IF(B871-BASELINE!#REF!=0,"",B871-BASELINE!#REF!)</f>
        <v>#REF!</v>
      </c>
      <c r="H871" s="81" t="e">
        <f>IF(C871-BASELINE!#REF!=0,"",C871-BASELINE!#REF!)</f>
        <v>#REF!</v>
      </c>
      <c r="I871" s="81" t="e">
        <f>IF(D871-BASELINE!#REF!=0,"",D871-BASELINE!#REF!)</f>
        <v>#REF!</v>
      </c>
    </row>
    <row r="872" spans="1:9" x14ac:dyDescent="0.25">
      <c r="A872" s="105"/>
      <c r="B872" s="105"/>
      <c r="C872" s="105"/>
      <c r="D872" s="105"/>
      <c r="F872" s="81" t="e">
        <f>IF(A872-BASELINE!#REF!=0,"",A872-BASELINE!#REF!)</f>
        <v>#REF!</v>
      </c>
      <c r="G872" s="81" t="e">
        <f>IF(B872-BASELINE!#REF!=0,"",B872-BASELINE!#REF!)</f>
        <v>#REF!</v>
      </c>
      <c r="H872" s="81" t="e">
        <f>IF(C872-BASELINE!#REF!=0,"",C872-BASELINE!#REF!)</f>
        <v>#REF!</v>
      </c>
      <c r="I872" s="81" t="e">
        <f>IF(D872-BASELINE!#REF!=0,"",D872-BASELINE!#REF!)</f>
        <v>#REF!</v>
      </c>
    </row>
    <row r="873" spans="1:9" x14ac:dyDescent="0.25">
      <c r="A873" s="105"/>
      <c r="B873" s="105"/>
      <c r="C873" s="105"/>
      <c r="D873" s="105"/>
      <c r="F873" s="81" t="e">
        <f>IF(A873-BASELINE!#REF!=0,"",A873-BASELINE!#REF!)</f>
        <v>#REF!</v>
      </c>
      <c r="G873" s="81" t="e">
        <f>IF(B873-BASELINE!#REF!=0,"",B873-BASELINE!#REF!)</f>
        <v>#REF!</v>
      </c>
      <c r="H873" s="81" t="e">
        <f>IF(C873-BASELINE!#REF!=0,"",C873-BASELINE!#REF!)</f>
        <v>#REF!</v>
      </c>
      <c r="I873" s="81" t="e">
        <f>IF(D873-BASELINE!#REF!=0,"",D873-BASELINE!#REF!)</f>
        <v>#REF!</v>
      </c>
    </row>
    <row r="874" spans="1:9" x14ac:dyDescent="0.25">
      <c r="A874" s="105"/>
      <c r="B874" s="105"/>
      <c r="C874" s="105"/>
      <c r="D874" s="105"/>
      <c r="F874" s="81" t="e">
        <f>IF(A874-BASELINE!#REF!=0,"",A874-BASELINE!#REF!)</f>
        <v>#REF!</v>
      </c>
      <c r="G874" s="81" t="e">
        <f>IF(B874-BASELINE!#REF!=0,"",B874-BASELINE!#REF!)</f>
        <v>#REF!</v>
      </c>
      <c r="H874" s="81" t="e">
        <f>IF(C874-BASELINE!#REF!=0,"",C874-BASELINE!#REF!)</f>
        <v>#REF!</v>
      </c>
      <c r="I874" s="81" t="e">
        <f>IF(D874-BASELINE!#REF!=0,"",D874-BASELINE!#REF!)</f>
        <v>#REF!</v>
      </c>
    </row>
    <row r="875" spans="1:9" x14ac:dyDescent="0.25">
      <c r="A875" s="105"/>
      <c r="B875" s="105"/>
      <c r="C875" s="105"/>
      <c r="D875" s="105"/>
      <c r="F875" s="81" t="e">
        <f>IF(A875-BASELINE!#REF!=0,"",A875-BASELINE!#REF!)</f>
        <v>#REF!</v>
      </c>
      <c r="G875" s="81" t="e">
        <f>IF(B875-BASELINE!#REF!=0,"",B875-BASELINE!#REF!)</f>
        <v>#REF!</v>
      </c>
      <c r="H875" s="81" t="e">
        <f>IF(C875-BASELINE!#REF!=0,"",C875-BASELINE!#REF!)</f>
        <v>#REF!</v>
      </c>
      <c r="I875" s="81" t="e">
        <f>IF(D875-BASELINE!#REF!=0,"",D875-BASELINE!#REF!)</f>
        <v>#REF!</v>
      </c>
    </row>
    <row r="876" spans="1:9" x14ac:dyDescent="0.25">
      <c r="A876" s="105"/>
      <c r="B876" s="105"/>
      <c r="C876" s="105"/>
      <c r="D876" s="105"/>
      <c r="F876" s="81" t="e">
        <f>IF(A876-BASELINE!#REF!=0,"",A876-BASELINE!#REF!)</f>
        <v>#REF!</v>
      </c>
      <c r="G876" s="81" t="e">
        <f>IF(B876-BASELINE!#REF!=0,"",B876-BASELINE!#REF!)</f>
        <v>#REF!</v>
      </c>
      <c r="H876" s="81" t="e">
        <f>IF(C876-BASELINE!#REF!=0,"",C876-BASELINE!#REF!)</f>
        <v>#REF!</v>
      </c>
      <c r="I876" s="81" t="e">
        <f>IF(D876-BASELINE!#REF!=0,"",D876-BASELINE!#REF!)</f>
        <v>#REF!</v>
      </c>
    </row>
    <row r="877" spans="1:9" x14ac:dyDescent="0.25">
      <c r="A877" s="105"/>
      <c r="B877" s="105"/>
      <c r="C877" s="105"/>
      <c r="D877" s="105"/>
      <c r="F877" s="81" t="e">
        <f>IF(A877-BASELINE!#REF!=0,"",A877-BASELINE!#REF!)</f>
        <v>#REF!</v>
      </c>
      <c r="G877" s="81" t="e">
        <f>IF(B877-BASELINE!#REF!=0,"",B877-BASELINE!#REF!)</f>
        <v>#REF!</v>
      </c>
      <c r="H877" s="81" t="e">
        <f>IF(C877-BASELINE!#REF!=0,"",C877-BASELINE!#REF!)</f>
        <v>#REF!</v>
      </c>
      <c r="I877" s="81" t="e">
        <f>IF(D877-BASELINE!#REF!=0,"",D877-BASELINE!#REF!)</f>
        <v>#REF!</v>
      </c>
    </row>
    <row r="878" spans="1:9" x14ac:dyDescent="0.25">
      <c r="A878" s="105"/>
      <c r="B878" s="105"/>
      <c r="C878" s="105"/>
      <c r="D878" s="105"/>
      <c r="F878" s="81" t="e">
        <f>IF(A878-BASELINE!#REF!=0,"",A878-BASELINE!#REF!)</f>
        <v>#REF!</v>
      </c>
      <c r="G878" s="81" t="e">
        <f>IF(B878-BASELINE!#REF!=0,"",B878-BASELINE!#REF!)</f>
        <v>#REF!</v>
      </c>
      <c r="H878" s="81" t="e">
        <f>IF(C878-BASELINE!#REF!=0,"",C878-BASELINE!#REF!)</f>
        <v>#REF!</v>
      </c>
      <c r="I878" s="81" t="e">
        <f>IF(D878-BASELINE!#REF!=0,"",D878-BASELINE!#REF!)</f>
        <v>#REF!</v>
      </c>
    </row>
    <row r="879" spans="1:9" x14ac:dyDescent="0.25">
      <c r="A879" s="105"/>
      <c r="B879" s="105"/>
      <c r="C879" s="105"/>
      <c r="D879" s="105"/>
      <c r="F879" s="81" t="e">
        <f>IF(A879-BASELINE!#REF!=0,"",A879-BASELINE!#REF!)</f>
        <v>#REF!</v>
      </c>
      <c r="G879" s="81" t="e">
        <f>IF(B879-BASELINE!#REF!=0,"",B879-BASELINE!#REF!)</f>
        <v>#REF!</v>
      </c>
      <c r="H879" s="81" t="e">
        <f>IF(C879-BASELINE!#REF!=0,"",C879-BASELINE!#REF!)</f>
        <v>#REF!</v>
      </c>
      <c r="I879" s="81" t="e">
        <f>IF(D879-BASELINE!#REF!=0,"",D879-BASELINE!#REF!)</f>
        <v>#REF!</v>
      </c>
    </row>
    <row r="880" spans="1:9" x14ac:dyDescent="0.25">
      <c r="A880" s="105"/>
      <c r="B880" s="105"/>
      <c r="C880" s="105"/>
      <c r="D880" s="105"/>
      <c r="F880" s="81" t="e">
        <f>IF(A880-BASELINE!#REF!=0,"",A880-BASELINE!#REF!)</f>
        <v>#REF!</v>
      </c>
      <c r="G880" s="81" t="e">
        <f>IF(B880-BASELINE!#REF!=0,"",B880-BASELINE!#REF!)</f>
        <v>#REF!</v>
      </c>
      <c r="H880" s="81" t="e">
        <f>IF(C880-BASELINE!#REF!=0,"",C880-BASELINE!#REF!)</f>
        <v>#REF!</v>
      </c>
      <c r="I880" s="81" t="e">
        <f>IF(D880-BASELINE!#REF!=0,"",D880-BASELINE!#REF!)</f>
        <v>#REF!</v>
      </c>
    </row>
    <row r="881" spans="1:9" x14ac:dyDescent="0.25">
      <c r="A881" s="105"/>
      <c r="B881" s="105"/>
      <c r="C881" s="105"/>
      <c r="D881" s="105"/>
      <c r="F881" s="81" t="e">
        <f>IF(A881-BASELINE!#REF!=0,"",A881-BASELINE!#REF!)</f>
        <v>#REF!</v>
      </c>
      <c r="G881" s="81" t="e">
        <f>IF(B881-BASELINE!#REF!=0,"",B881-BASELINE!#REF!)</f>
        <v>#REF!</v>
      </c>
      <c r="H881" s="81" t="e">
        <f>IF(C881-BASELINE!#REF!=0,"",C881-BASELINE!#REF!)</f>
        <v>#REF!</v>
      </c>
      <c r="I881" s="81" t="e">
        <f>IF(D881-BASELINE!#REF!=0,"",D881-BASELINE!#REF!)</f>
        <v>#REF!</v>
      </c>
    </row>
    <row r="882" spans="1:9" x14ac:dyDescent="0.25">
      <c r="A882" s="105"/>
      <c r="B882" s="105"/>
      <c r="C882" s="105"/>
      <c r="D882" s="105"/>
      <c r="F882" s="81" t="e">
        <f>IF(A882-BASELINE!#REF!=0,"",A882-BASELINE!#REF!)</f>
        <v>#REF!</v>
      </c>
      <c r="G882" s="81" t="e">
        <f>IF(B882-BASELINE!#REF!=0,"",B882-BASELINE!#REF!)</f>
        <v>#REF!</v>
      </c>
      <c r="H882" s="81" t="e">
        <f>IF(C882-BASELINE!#REF!=0,"",C882-BASELINE!#REF!)</f>
        <v>#REF!</v>
      </c>
      <c r="I882" s="81" t="e">
        <f>IF(D882-BASELINE!#REF!=0,"",D882-BASELINE!#REF!)</f>
        <v>#REF!</v>
      </c>
    </row>
    <row r="883" spans="1:9" x14ac:dyDescent="0.25">
      <c r="A883" s="105"/>
      <c r="B883" s="105"/>
      <c r="C883" s="105"/>
      <c r="D883" s="105"/>
      <c r="F883" s="81" t="e">
        <f>IF(A883-BASELINE!#REF!=0,"",A883-BASELINE!#REF!)</f>
        <v>#REF!</v>
      </c>
      <c r="G883" s="81" t="e">
        <f>IF(B883-BASELINE!#REF!=0,"",B883-BASELINE!#REF!)</f>
        <v>#REF!</v>
      </c>
      <c r="H883" s="81" t="e">
        <f>IF(C883-BASELINE!#REF!=0,"",C883-BASELINE!#REF!)</f>
        <v>#REF!</v>
      </c>
      <c r="I883" s="81" t="e">
        <f>IF(D883-BASELINE!#REF!=0,"",D883-BASELINE!#REF!)</f>
        <v>#REF!</v>
      </c>
    </row>
    <row r="884" spans="1:9" x14ac:dyDescent="0.25">
      <c r="A884" s="105"/>
      <c r="B884" s="105"/>
      <c r="C884" s="105"/>
      <c r="D884" s="105"/>
      <c r="F884" s="81" t="e">
        <f>IF(A884-BASELINE!#REF!=0,"",A884-BASELINE!#REF!)</f>
        <v>#REF!</v>
      </c>
      <c r="G884" s="81" t="e">
        <f>IF(B884-BASELINE!#REF!=0,"",B884-BASELINE!#REF!)</f>
        <v>#REF!</v>
      </c>
      <c r="H884" s="81" t="e">
        <f>IF(C884-BASELINE!#REF!=0,"",C884-BASELINE!#REF!)</f>
        <v>#REF!</v>
      </c>
      <c r="I884" s="81" t="e">
        <f>IF(D884-BASELINE!#REF!=0,"",D884-BASELINE!#REF!)</f>
        <v>#REF!</v>
      </c>
    </row>
    <row r="885" spans="1:9" x14ac:dyDescent="0.25">
      <c r="A885" s="105"/>
      <c r="B885" s="105"/>
      <c r="C885" s="105"/>
      <c r="D885" s="105"/>
      <c r="F885" s="81" t="e">
        <f>IF(A885-BASELINE!#REF!=0,"",A885-BASELINE!#REF!)</f>
        <v>#REF!</v>
      </c>
      <c r="G885" s="81" t="e">
        <f>IF(B885-BASELINE!#REF!=0,"",B885-BASELINE!#REF!)</f>
        <v>#REF!</v>
      </c>
      <c r="H885" s="81" t="e">
        <f>IF(C885-BASELINE!#REF!=0,"",C885-BASELINE!#REF!)</f>
        <v>#REF!</v>
      </c>
      <c r="I885" s="81" t="e">
        <f>IF(D885-BASELINE!#REF!=0,"",D885-BASELINE!#REF!)</f>
        <v>#REF!</v>
      </c>
    </row>
    <row r="886" spans="1:9" x14ac:dyDescent="0.25">
      <c r="A886" s="105"/>
      <c r="B886" s="105"/>
      <c r="C886" s="105"/>
      <c r="D886" s="105"/>
      <c r="F886" s="81" t="e">
        <f>IF(A886-BASELINE!#REF!=0,"",A886-BASELINE!#REF!)</f>
        <v>#REF!</v>
      </c>
      <c r="G886" s="81" t="e">
        <f>IF(B886-BASELINE!#REF!=0,"",B886-BASELINE!#REF!)</f>
        <v>#REF!</v>
      </c>
      <c r="H886" s="81" t="e">
        <f>IF(C886-BASELINE!#REF!=0,"",C886-BASELINE!#REF!)</f>
        <v>#REF!</v>
      </c>
      <c r="I886" s="81" t="e">
        <f>IF(D886-BASELINE!#REF!=0,"",D886-BASELINE!#REF!)</f>
        <v>#REF!</v>
      </c>
    </row>
    <row r="887" spans="1:9" x14ac:dyDescent="0.25">
      <c r="A887" s="105"/>
      <c r="B887" s="105"/>
      <c r="C887" s="105"/>
      <c r="D887" s="105"/>
      <c r="F887" s="81" t="e">
        <f>IF(A887-BASELINE!#REF!=0,"",A887-BASELINE!#REF!)</f>
        <v>#REF!</v>
      </c>
      <c r="G887" s="81" t="e">
        <f>IF(B887-BASELINE!#REF!=0,"",B887-BASELINE!#REF!)</f>
        <v>#REF!</v>
      </c>
      <c r="H887" s="81" t="e">
        <f>IF(C887-BASELINE!#REF!=0,"",C887-BASELINE!#REF!)</f>
        <v>#REF!</v>
      </c>
      <c r="I887" s="81" t="e">
        <f>IF(D887-BASELINE!#REF!=0,"",D887-BASELINE!#REF!)</f>
        <v>#REF!</v>
      </c>
    </row>
    <row r="888" spans="1:9" x14ac:dyDescent="0.25">
      <c r="A888" s="105"/>
      <c r="B888" s="105"/>
      <c r="C888" s="105"/>
      <c r="D888" s="105"/>
      <c r="F888" s="81" t="e">
        <f>IF(A888-BASELINE!#REF!=0,"",A888-BASELINE!#REF!)</f>
        <v>#REF!</v>
      </c>
      <c r="G888" s="81" t="e">
        <f>IF(B888-BASELINE!#REF!=0,"",B888-BASELINE!#REF!)</f>
        <v>#REF!</v>
      </c>
      <c r="H888" s="81" t="e">
        <f>IF(C888-BASELINE!#REF!=0,"",C888-BASELINE!#REF!)</f>
        <v>#REF!</v>
      </c>
      <c r="I888" s="81" t="e">
        <f>IF(D888-BASELINE!#REF!=0,"",D888-BASELINE!#REF!)</f>
        <v>#REF!</v>
      </c>
    </row>
    <row r="889" spans="1:9" x14ac:dyDescent="0.25">
      <c r="A889" s="105"/>
      <c r="B889" s="105"/>
      <c r="C889" s="105"/>
      <c r="D889" s="105"/>
      <c r="F889" s="81" t="e">
        <f>IF(A889-BASELINE!#REF!=0,"",A889-BASELINE!#REF!)</f>
        <v>#REF!</v>
      </c>
      <c r="G889" s="81" t="e">
        <f>IF(B889-BASELINE!#REF!=0,"",B889-BASELINE!#REF!)</f>
        <v>#REF!</v>
      </c>
      <c r="H889" s="81" t="e">
        <f>IF(C889-BASELINE!#REF!=0,"",C889-BASELINE!#REF!)</f>
        <v>#REF!</v>
      </c>
      <c r="I889" s="81" t="e">
        <f>IF(D889-BASELINE!#REF!=0,"",D889-BASELINE!#REF!)</f>
        <v>#REF!</v>
      </c>
    </row>
    <row r="890" spans="1:9" x14ac:dyDescent="0.25">
      <c r="A890" s="105"/>
      <c r="B890" s="105"/>
      <c r="C890" s="105"/>
      <c r="D890" s="105"/>
      <c r="F890" s="81" t="e">
        <f>IF(A890-BASELINE!#REF!=0,"",A890-BASELINE!#REF!)</f>
        <v>#REF!</v>
      </c>
      <c r="G890" s="81" t="e">
        <f>IF(B890-BASELINE!#REF!=0,"",B890-BASELINE!#REF!)</f>
        <v>#REF!</v>
      </c>
      <c r="H890" s="81" t="e">
        <f>IF(C890-BASELINE!#REF!=0,"",C890-BASELINE!#REF!)</f>
        <v>#REF!</v>
      </c>
      <c r="I890" s="81" t="e">
        <f>IF(D890-BASELINE!#REF!=0,"",D890-BASELINE!#REF!)</f>
        <v>#REF!</v>
      </c>
    </row>
    <row r="891" spans="1:9" x14ac:dyDescent="0.25">
      <c r="A891" s="105"/>
      <c r="B891" s="105"/>
      <c r="C891" s="105"/>
      <c r="D891" s="105"/>
      <c r="F891" s="81" t="e">
        <f>IF(A891-BASELINE!#REF!=0,"",A891-BASELINE!#REF!)</f>
        <v>#REF!</v>
      </c>
      <c r="G891" s="81" t="e">
        <f>IF(B891-BASELINE!#REF!=0,"",B891-BASELINE!#REF!)</f>
        <v>#REF!</v>
      </c>
      <c r="H891" s="81" t="e">
        <f>IF(C891-BASELINE!#REF!=0,"",C891-BASELINE!#REF!)</f>
        <v>#REF!</v>
      </c>
      <c r="I891" s="81" t="e">
        <f>IF(D891-BASELINE!#REF!=0,"",D891-BASELINE!#REF!)</f>
        <v>#REF!</v>
      </c>
    </row>
    <row r="892" spans="1:9" x14ac:dyDescent="0.25">
      <c r="A892" s="105"/>
      <c r="B892" s="105"/>
      <c r="C892" s="105"/>
      <c r="D892" s="105"/>
      <c r="F892" s="81" t="e">
        <f>IF(A892-BASELINE!#REF!=0,"",A892-BASELINE!#REF!)</f>
        <v>#REF!</v>
      </c>
      <c r="G892" s="81" t="e">
        <f>IF(B892-BASELINE!#REF!=0,"",B892-BASELINE!#REF!)</f>
        <v>#REF!</v>
      </c>
      <c r="H892" s="81" t="e">
        <f>IF(C892-BASELINE!#REF!=0,"",C892-BASELINE!#REF!)</f>
        <v>#REF!</v>
      </c>
      <c r="I892" s="81" t="e">
        <f>IF(D892-BASELINE!#REF!=0,"",D892-BASELINE!#REF!)</f>
        <v>#REF!</v>
      </c>
    </row>
    <row r="893" spans="1:9" x14ac:dyDescent="0.25">
      <c r="A893" s="105"/>
      <c r="B893" s="105"/>
      <c r="C893" s="105"/>
      <c r="D893" s="105"/>
      <c r="F893" s="81" t="e">
        <f>IF(A893-BASELINE!#REF!=0,"",A893-BASELINE!#REF!)</f>
        <v>#REF!</v>
      </c>
      <c r="G893" s="81" t="e">
        <f>IF(B893-BASELINE!#REF!=0,"",B893-BASELINE!#REF!)</f>
        <v>#REF!</v>
      </c>
      <c r="H893" s="81" t="e">
        <f>IF(C893-BASELINE!#REF!=0,"",C893-BASELINE!#REF!)</f>
        <v>#REF!</v>
      </c>
      <c r="I893" s="81" t="e">
        <f>IF(D893-BASELINE!#REF!=0,"",D893-BASELINE!#REF!)</f>
        <v>#REF!</v>
      </c>
    </row>
    <row r="894" spans="1:9" x14ac:dyDescent="0.25">
      <c r="A894" s="105"/>
      <c r="B894" s="105"/>
      <c r="C894" s="105"/>
      <c r="D894" s="105"/>
      <c r="F894" s="81" t="e">
        <f>IF(A894-BASELINE!#REF!=0,"",A894-BASELINE!#REF!)</f>
        <v>#REF!</v>
      </c>
      <c r="G894" s="81" t="e">
        <f>IF(B894-BASELINE!#REF!=0,"",B894-BASELINE!#REF!)</f>
        <v>#REF!</v>
      </c>
      <c r="H894" s="81" t="e">
        <f>IF(C894-BASELINE!#REF!=0,"",C894-BASELINE!#REF!)</f>
        <v>#REF!</v>
      </c>
      <c r="I894" s="81" t="e">
        <f>IF(D894-BASELINE!#REF!=0,"",D894-BASELINE!#REF!)</f>
        <v>#REF!</v>
      </c>
    </row>
    <row r="895" spans="1:9" x14ac:dyDescent="0.25">
      <c r="A895" s="105"/>
      <c r="B895" s="105"/>
      <c r="C895" s="105"/>
      <c r="D895" s="105"/>
      <c r="F895" s="81" t="e">
        <f>IF(A895-BASELINE!#REF!=0,"",A895-BASELINE!#REF!)</f>
        <v>#REF!</v>
      </c>
      <c r="G895" s="81" t="e">
        <f>IF(B895-BASELINE!#REF!=0,"",B895-BASELINE!#REF!)</f>
        <v>#REF!</v>
      </c>
      <c r="H895" s="81" t="e">
        <f>IF(C895-BASELINE!#REF!=0,"",C895-BASELINE!#REF!)</f>
        <v>#REF!</v>
      </c>
      <c r="I895" s="81" t="e">
        <f>IF(D895-BASELINE!#REF!=0,"",D895-BASELINE!#REF!)</f>
        <v>#REF!</v>
      </c>
    </row>
    <row r="896" spans="1:9" x14ac:dyDescent="0.25">
      <c r="A896" s="105"/>
      <c r="B896" s="105"/>
      <c r="C896" s="105"/>
      <c r="D896" s="105"/>
      <c r="F896" s="81" t="e">
        <f>IF(A896-BASELINE!#REF!=0,"",A896-BASELINE!#REF!)</f>
        <v>#REF!</v>
      </c>
      <c r="G896" s="81" t="e">
        <f>IF(B896-BASELINE!#REF!=0,"",B896-BASELINE!#REF!)</f>
        <v>#REF!</v>
      </c>
      <c r="H896" s="81" t="e">
        <f>IF(C896-BASELINE!#REF!=0,"",C896-BASELINE!#REF!)</f>
        <v>#REF!</v>
      </c>
      <c r="I896" s="81" t="e">
        <f>IF(D896-BASELINE!#REF!=0,"",D896-BASELINE!#REF!)</f>
        <v>#REF!</v>
      </c>
    </row>
    <row r="897" spans="1:9" x14ac:dyDescent="0.25">
      <c r="A897" s="105"/>
      <c r="B897" s="105"/>
      <c r="C897" s="105"/>
      <c r="D897" s="105"/>
      <c r="F897" s="81" t="e">
        <f>IF(A897-BASELINE!#REF!=0,"",A897-BASELINE!#REF!)</f>
        <v>#REF!</v>
      </c>
      <c r="G897" s="81" t="e">
        <f>IF(B897-BASELINE!#REF!=0,"",B897-BASELINE!#REF!)</f>
        <v>#REF!</v>
      </c>
      <c r="H897" s="81" t="e">
        <f>IF(C897-BASELINE!#REF!=0,"",C897-BASELINE!#REF!)</f>
        <v>#REF!</v>
      </c>
      <c r="I897" s="81" t="e">
        <f>IF(D897-BASELINE!#REF!=0,"",D897-BASELINE!#REF!)</f>
        <v>#REF!</v>
      </c>
    </row>
    <row r="898" spans="1:9" x14ac:dyDescent="0.25">
      <c r="A898" s="105"/>
      <c r="B898" s="105"/>
      <c r="C898" s="105"/>
      <c r="D898" s="105"/>
      <c r="F898" s="81" t="e">
        <f>IF(A898-BASELINE!#REF!=0,"",A898-BASELINE!#REF!)</f>
        <v>#REF!</v>
      </c>
      <c r="G898" s="81" t="e">
        <f>IF(B898-BASELINE!#REF!=0,"",B898-BASELINE!#REF!)</f>
        <v>#REF!</v>
      </c>
      <c r="H898" s="81" t="e">
        <f>IF(C898-BASELINE!#REF!=0,"",C898-BASELINE!#REF!)</f>
        <v>#REF!</v>
      </c>
      <c r="I898" s="81" t="e">
        <f>IF(D898-BASELINE!#REF!=0,"",D898-BASELINE!#REF!)</f>
        <v>#REF!</v>
      </c>
    </row>
    <row r="899" spans="1:9" x14ac:dyDescent="0.25">
      <c r="A899" s="105"/>
      <c r="B899" s="105"/>
      <c r="C899" s="105"/>
      <c r="D899" s="105"/>
      <c r="F899" s="81" t="e">
        <f>IF(A899-BASELINE!#REF!=0,"",A899-BASELINE!#REF!)</f>
        <v>#REF!</v>
      </c>
      <c r="G899" s="81" t="e">
        <f>IF(B899-BASELINE!#REF!=0,"",B899-BASELINE!#REF!)</f>
        <v>#REF!</v>
      </c>
      <c r="H899" s="81" t="e">
        <f>IF(C899-BASELINE!#REF!=0,"",C899-BASELINE!#REF!)</f>
        <v>#REF!</v>
      </c>
      <c r="I899" s="81" t="e">
        <f>IF(D899-BASELINE!#REF!=0,"",D899-BASELINE!#REF!)</f>
        <v>#REF!</v>
      </c>
    </row>
    <row r="900" spans="1:9" x14ac:dyDescent="0.25">
      <c r="A900" s="105"/>
      <c r="B900" s="105"/>
      <c r="C900" s="105"/>
      <c r="D900" s="105"/>
      <c r="F900" s="81" t="e">
        <f>IF(A900-BASELINE!#REF!=0,"",A900-BASELINE!#REF!)</f>
        <v>#REF!</v>
      </c>
      <c r="G900" s="81" t="e">
        <f>IF(B900-BASELINE!#REF!=0,"",B900-BASELINE!#REF!)</f>
        <v>#REF!</v>
      </c>
      <c r="H900" s="81" t="e">
        <f>IF(C900-BASELINE!#REF!=0,"",C900-BASELINE!#REF!)</f>
        <v>#REF!</v>
      </c>
      <c r="I900" s="81" t="e">
        <f>IF(D900-BASELINE!#REF!=0,"",D900-BASELINE!#REF!)</f>
        <v>#REF!</v>
      </c>
    </row>
    <row r="901" spans="1:9" x14ac:dyDescent="0.25">
      <c r="A901" s="105"/>
      <c r="B901" s="105"/>
      <c r="C901" s="105"/>
      <c r="D901" s="105"/>
      <c r="F901" s="81" t="e">
        <f>IF(A901-BASELINE!#REF!=0,"",A901-BASELINE!#REF!)</f>
        <v>#REF!</v>
      </c>
      <c r="G901" s="81" t="e">
        <f>IF(B901-BASELINE!#REF!=0,"",B901-BASELINE!#REF!)</f>
        <v>#REF!</v>
      </c>
      <c r="H901" s="81" t="e">
        <f>IF(C901-BASELINE!#REF!=0,"",C901-BASELINE!#REF!)</f>
        <v>#REF!</v>
      </c>
      <c r="I901" s="81" t="e">
        <f>IF(D901-BASELINE!#REF!=0,"",D901-BASELINE!#REF!)</f>
        <v>#REF!</v>
      </c>
    </row>
    <row r="902" spans="1:9" x14ac:dyDescent="0.25">
      <c r="A902" s="105"/>
      <c r="B902" s="105"/>
      <c r="C902" s="105"/>
      <c r="D902" s="105"/>
      <c r="F902" s="81" t="e">
        <f>IF(A902-BASELINE!#REF!=0,"",A902-BASELINE!#REF!)</f>
        <v>#REF!</v>
      </c>
      <c r="G902" s="81" t="e">
        <f>IF(B902-BASELINE!#REF!=0,"",B902-BASELINE!#REF!)</f>
        <v>#REF!</v>
      </c>
      <c r="H902" s="81" t="e">
        <f>IF(C902-BASELINE!#REF!=0,"",C902-BASELINE!#REF!)</f>
        <v>#REF!</v>
      </c>
      <c r="I902" s="81" t="e">
        <f>IF(D902-BASELINE!#REF!=0,"",D902-BASELINE!#REF!)</f>
        <v>#REF!</v>
      </c>
    </row>
    <row r="903" spans="1:9" x14ac:dyDescent="0.25">
      <c r="A903" s="105"/>
      <c r="B903" s="105"/>
      <c r="C903" s="105"/>
      <c r="D903" s="105"/>
      <c r="F903" s="81" t="e">
        <f>IF(A903-BASELINE!#REF!=0,"",A903-BASELINE!#REF!)</f>
        <v>#REF!</v>
      </c>
      <c r="G903" s="81" t="e">
        <f>IF(B903-BASELINE!#REF!=0,"",B903-BASELINE!#REF!)</f>
        <v>#REF!</v>
      </c>
      <c r="H903" s="81" t="e">
        <f>IF(C903-BASELINE!#REF!=0,"",C903-BASELINE!#REF!)</f>
        <v>#REF!</v>
      </c>
      <c r="I903" s="81" t="e">
        <f>IF(D903-BASELINE!#REF!=0,"",D903-BASELINE!#REF!)</f>
        <v>#REF!</v>
      </c>
    </row>
    <row r="904" spans="1:9" x14ac:dyDescent="0.25">
      <c r="A904" s="105"/>
      <c r="B904" s="105"/>
      <c r="C904" s="105"/>
      <c r="D904" s="105"/>
      <c r="F904" s="81" t="e">
        <f>IF(A904-BASELINE!#REF!=0,"",A904-BASELINE!#REF!)</f>
        <v>#REF!</v>
      </c>
      <c r="G904" s="81" t="e">
        <f>IF(B904-BASELINE!#REF!=0,"",B904-BASELINE!#REF!)</f>
        <v>#REF!</v>
      </c>
      <c r="H904" s="81" t="e">
        <f>IF(C904-BASELINE!#REF!=0,"",C904-BASELINE!#REF!)</f>
        <v>#REF!</v>
      </c>
      <c r="I904" s="81" t="e">
        <f>IF(D904-BASELINE!#REF!=0,"",D904-BASELINE!#REF!)</f>
        <v>#REF!</v>
      </c>
    </row>
    <row r="905" spans="1:9" x14ac:dyDescent="0.25">
      <c r="A905" s="105"/>
      <c r="B905" s="105"/>
      <c r="C905" s="105"/>
      <c r="D905" s="105"/>
      <c r="F905" s="81" t="e">
        <f>IF(A905-BASELINE!#REF!=0,"",A905-BASELINE!#REF!)</f>
        <v>#REF!</v>
      </c>
      <c r="G905" s="81" t="e">
        <f>IF(B905-BASELINE!#REF!=0,"",B905-BASELINE!#REF!)</f>
        <v>#REF!</v>
      </c>
      <c r="H905" s="81" t="e">
        <f>IF(C905-BASELINE!#REF!=0,"",C905-BASELINE!#REF!)</f>
        <v>#REF!</v>
      </c>
      <c r="I905" s="81" t="e">
        <f>IF(D905-BASELINE!#REF!=0,"",D905-BASELINE!#REF!)</f>
        <v>#REF!</v>
      </c>
    </row>
    <row r="906" spans="1:9" x14ac:dyDescent="0.25">
      <c r="A906" s="105"/>
      <c r="B906" s="105"/>
      <c r="C906" s="105"/>
      <c r="D906" s="105"/>
      <c r="F906" s="81" t="e">
        <f>IF(A906-BASELINE!#REF!=0,"",A906-BASELINE!#REF!)</f>
        <v>#REF!</v>
      </c>
      <c r="G906" s="81" t="e">
        <f>IF(B906-BASELINE!#REF!=0,"",B906-BASELINE!#REF!)</f>
        <v>#REF!</v>
      </c>
      <c r="H906" s="81" t="e">
        <f>IF(C906-BASELINE!#REF!=0,"",C906-BASELINE!#REF!)</f>
        <v>#REF!</v>
      </c>
      <c r="I906" s="81" t="e">
        <f>IF(D906-BASELINE!#REF!=0,"",D906-BASELINE!#REF!)</f>
        <v>#REF!</v>
      </c>
    </row>
    <row r="907" spans="1:9" x14ac:dyDescent="0.25">
      <c r="A907" s="105"/>
      <c r="B907" s="105"/>
      <c r="C907" s="105"/>
      <c r="D907" s="105"/>
      <c r="F907" s="81" t="e">
        <f>IF(A907-BASELINE!#REF!=0,"",A907-BASELINE!#REF!)</f>
        <v>#REF!</v>
      </c>
      <c r="G907" s="81" t="e">
        <f>IF(B907-BASELINE!#REF!=0,"",B907-BASELINE!#REF!)</f>
        <v>#REF!</v>
      </c>
      <c r="H907" s="81" t="e">
        <f>IF(C907-BASELINE!#REF!=0,"",C907-BASELINE!#REF!)</f>
        <v>#REF!</v>
      </c>
      <c r="I907" s="81" t="e">
        <f>IF(D907-BASELINE!#REF!=0,"",D907-BASELINE!#REF!)</f>
        <v>#REF!</v>
      </c>
    </row>
    <row r="908" spans="1:9" x14ac:dyDescent="0.25">
      <c r="A908" s="105"/>
      <c r="B908" s="105"/>
      <c r="C908" s="105"/>
      <c r="D908" s="105"/>
      <c r="F908" s="81" t="e">
        <f>IF(A908-BASELINE!#REF!=0,"",A908-BASELINE!#REF!)</f>
        <v>#REF!</v>
      </c>
      <c r="G908" s="81" t="e">
        <f>IF(B908-BASELINE!#REF!=0,"",B908-BASELINE!#REF!)</f>
        <v>#REF!</v>
      </c>
      <c r="H908" s="81" t="e">
        <f>IF(C908-BASELINE!#REF!=0,"",C908-BASELINE!#REF!)</f>
        <v>#REF!</v>
      </c>
      <c r="I908" s="81" t="e">
        <f>IF(D908-BASELINE!#REF!=0,"",D908-BASELINE!#REF!)</f>
        <v>#REF!</v>
      </c>
    </row>
    <row r="909" spans="1:9" x14ac:dyDescent="0.25">
      <c r="A909" s="105"/>
      <c r="B909" s="105"/>
      <c r="C909" s="105"/>
      <c r="D909" s="105"/>
      <c r="F909" s="81" t="e">
        <f>IF(A909-BASELINE!#REF!=0,"",A909-BASELINE!#REF!)</f>
        <v>#REF!</v>
      </c>
      <c r="G909" s="81" t="e">
        <f>IF(B909-BASELINE!#REF!=0,"",B909-BASELINE!#REF!)</f>
        <v>#REF!</v>
      </c>
      <c r="H909" s="81" t="e">
        <f>IF(C909-BASELINE!#REF!=0,"",C909-BASELINE!#REF!)</f>
        <v>#REF!</v>
      </c>
      <c r="I909" s="81" t="e">
        <f>IF(D909-BASELINE!#REF!=0,"",D909-BASELINE!#REF!)</f>
        <v>#REF!</v>
      </c>
    </row>
    <row r="910" spans="1:9" x14ac:dyDescent="0.25">
      <c r="A910" s="105"/>
      <c r="B910" s="105"/>
      <c r="C910" s="105"/>
      <c r="D910" s="105"/>
      <c r="F910" s="81" t="e">
        <f>IF(A910-BASELINE!#REF!=0,"",A910-BASELINE!#REF!)</f>
        <v>#REF!</v>
      </c>
      <c r="G910" s="81" t="e">
        <f>IF(B910-BASELINE!#REF!=0,"",B910-BASELINE!#REF!)</f>
        <v>#REF!</v>
      </c>
      <c r="H910" s="81" t="e">
        <f>IF(C910-BASELINE!#REF!=0,"",C910-BASELINE!#REF!)</f>
        <v>#REF!</v>
      </c>
      <c r="I910" s="81" t="e">
        <f>IF(D910-BASELINE!#REF!=0,"",D910-BASELINE!#REF!)</f>
        <v>#REF!</v>
      </c>
    </row>
    <row r="911" spans="1:9" x14ac:dyDescent="0.25">
      <c r="A911" s="105"/>
      <c r="B911" s="105"/>
      <c r="C911" s="105"/>
      <c r="D911" s="105"/>
      <c r="F911" s="81" t="e">
        <f>IF(A911-BASELINE!#REF!=0,"",A911-BASELINE!#REF!)</f>
        <v>#REF!</v>
      </c>
      <c r="G911" s="81" t="e">
        <f>IF(B911-BASELINE!#REF!=0,"",B911-BASELINE!#REF!)</f>
        <v>#REF!</v>
      </c>
      <c r="H911" s="81" t="e">
        <f>IF(C911-BASELINE!#REF!=0,"",C911-BASELINE!#REF!)</f>
        <v>#REF!</v>
      </c>
      <c r="I911" s="81" t="e">
        <f>IF(D911-BASELINE!#REF!=0,"",D911-BASELINE!#REF!)</f>
        <v>#REF!</v>
      </c>
    </row>
    <row r="912" spans="1:9" x14ac:dyDescent="0.25">
      <c r="A912" s="105"/>
      <c r="B912" s="105"/>
      <c r="C912" s="105"/>
      <c r="D912" s="105"/>
      <c r="F912" s="81" t="e">
        <f>IF(A912-BASELINE!#REF!=0,"",A912-BASELINE!#REF!)</f>
        <v>#REF!</v>
      </c>
      <c r="G912" s="81" t="e">
        <f>IF(B912-BASELINE!#REF!=0,"",B912-BASELINE!#REF!)</f>
        <v>#REF!</v>
      </c>
      <c r="H912" s="81" t="e">
        <f>IF(C912-BASELINE!#REF!=0,"",C912-BASELINE!#REF!)</f>
        <v>#REF!</v>
      </c>
      <c r="I912" s="81" t="e">
        <f>IF(D912-BASELINE!#REF!=0,"",D912-BASELINE!#REF!)</f>
        <v>#REF!</v>
      </c>
    </row>
    <row r="913" spans="1:9" x14ac:dyDescent="0.25">
      <c r="A913" s="105"/>
      <c r="B913" s="105"/>
      <c r="C913" s="105"/>
      <c r="D913" s="105"/>
      <c r="F913" s="81" t="e">
        <f>IF(A913-BASELINE!#REF!=0,"",A913-BASELINE!#REF!)</f>
        <v>#REF!</v>
      </c>
      <c r="G913" s="81" t="e">
        <f>IF(B913-BASELINE!#REF!=0,"",B913-BASELINE!#REF!)</f>
        <v>#REF!</v>
      </c>
      <c r="H913" s="81" t="e">
        <f>IF(C913-BASELINE!#REF!=0,"",C913-BASELINE!#REF!)</f>
        <v>#REF!</v>
      </c>
      <c r="I913" s="81" t="e">
        <f>IF(D913-BASELINE!#REF!=0,"",D913-BASELINE!#REF!)</f>
        <v>#REF!</v>
      </c>
    </row>
    <row r="914" spans="1:9" x14ac:dyDescent="0.25">
      <c r="A914" s="105"/>
      <c r="B914" s="105"/>
      <c r="C914" s="105"/>
      <c r="D914" s="105"/>
      <c r="F914" s="81" t="e">
        <f>IF(A914-BASELINE!#REF!=0,"",A914-BASELINE!#REF!)</f>
        <v>#REF!</v>
      </c>
      <c r="G914" s="81" t="e">
        <f>IF(B914-BASELINE!#REF!=0,"",B914-BASELINE!#REF!)</f>
        <v>#REF!</v>
      </c>
      <c r="H914" s="81" t="e">
        <f>IF(C914-BASELINE!#REF!=0,"",C914-BASELINE!#REF!)</f>
        <v>#REF!</v>
      </c>
      <c r="I914" s="81" t="e">
        <f>IF(D914-BASELINE!#REF!=0,"",D914-BASELINE!#REF!)</f>
        <v>#REF!</v>
      </c>
    </row>
    <row r="915" spans="1:9" x14ac:dyDescent="0.25">
      <c r="A915" s="105"/>
      <c r="B915" s="105"/>
      <c r="C915" s="105"/>
      <c r="D915" s="105"/>
      <c r="F915" s="81" t="e">
        <f>IF(A915-BASELINE!#REF!=0,"",A915-BASELINE!#REF!)</f>
        <v>#REF!</v>
      </c>
      <c r="G915" s="81" t="e">
        <f>IF(B915-BASELINE!#REF!=0,"",B915-BASELINE!#REF!)</f>
        <v>#REF!</v>
      </c>
      <c r="H915" s="81" t="e">
        <f>IF(C915-BASELINE!#REF!=0,"",C915-BASELINE!#REF!)</f>
        <v>#REF!</v>
      </c>
      <c r="I915" s="81" t="e">
        <f>IF(D915-BASELINE!#REF!=0,"",D915-BASELINE!#REF!)</f>
        <v>#REF!</v>
      </c>
    </row>
    <row r="916" spans="1:9" x14ac:dyDescent="0.25">
      <c r="A916" s="105"/>
      <c r="B916" s="105"/>
      <c r="C916" s="105"/>
      <c r="D916" s="105"/>
      <c r="F916" s="81" t="e">
        <f>IF(A916-BASELINE!#REF!=0,"",A916-BASELINE!#REF!)</f>
        <v>#REF!</v>
      </c>
      <c r="G916" s="81" t="e">
        <f>IF(B916-BASELINE!#REF!=0,"",B916-BASELINE!#REF!)</f>
        <v>#REF!</v>
      </c>
      <c r="H916" s="81" t="e">
        <f>IF(C916-BASELINE!#REF!=0,"",C916-BASELINE!#REF!)</f>
        <v>#REF!</v>
      </c>
      <c r="I916" s="81" t="e">
        <f>IF(D916-BASELINE!#REF!=0,"",D916-BASELINE!#REF!)</f>
        <v>#REF!</v>
      </c>
    </row>
    <row r="917" spans="1:9" x14ac:dyDescent="0.25">
      <c r="A917" s="105"/>
      <c r="B917" s="105"/>
      <c r="C917" s="105"/>
      <c r="D917" s="105"/>
      <c r="F917" s="81" t="e">
        <f>IF(A917-BASELINE!#REF!=0,"",A917-BASELINE!#REF!)</f>
        <v>#REF!</v>
      </c>
      <c r="G917" s="81" t="e">
        <f>IF(B917-BASELINE!#REF!=0,"",B917-BASELINE!#REF!)</f>
        <v>#REF!</v>
      </c>
      <c r="H917" s="81" t="e">
        <f>IF(C917-BASELINE!#REF!=0,"",C917-BASELINE!#REF!)</f>
        <v>#REF!</v>
      </c>
      <c r="I917" s="81" t="e">
        <f>IF(D917-BASELINE!#REF!=0,"",D917-BASELINE!#REF!)</f>
        <v>#REF!</v>
      </c>
    </row>
    <row r="918" spans="1:9" x14ac:dyDescent="0.25">
      <c r="A918" s="105"/>
      <c r="B918" s="105"/>
      <c r="C918" s="105"/>
      <c r="D918" s="105"/>
      <c r="F918" s="81" t="e">
        <f>IF(A918-BASELINE!#REF!=0,"",A918-BASELINE!#REF!)</f>
        <v>#REF!</v>
      </c>
      <c r="G918" s="81" t="e">
        <f>IF(B918-BASELINE!#REF!=0,"",B918-BASELINE!#REF!)</f>
        <v>#REF!</v>
      </c>
      <c r="H918" s="81" t="e">
        <f>IF(C918-BASELINE!#REF!=0,"",C918-BASELINE!#REF!)</f>
        <v>#REF!</v>
      </c>
      <c r="I918" s="81" t="e">
        <f>IF(D918-BASELINE!#REF!=0,"",D918-BASELINE!#REF!)</f>
        <v>#REF!</v>
      </c>
    </row>
    <row r="919" spans="1:9" x14ac:dyDescent="0.25">
      <c r="A919" s="105"/>
      <c r="B919" s="105"/>
      <c r="C919" s="105"/>
      <c r="D919" s="105"/>
      <c r="F919" s="81" t="e">
        <f>IF(A919-BASELINE!#REF!=0,"",A919-BASELINE!#REF!)</f>
        <v>#REF!</v>
      </c>
      <c r="G919" s="81" t="e">
        <f>IF(B919-BASELINE!#REF!=0,"",B919-BASELINE!#REF!)</f>
        <v>#REF!</v>
      </c>
      <c r="H919" s="81" t="e">
        <f>IF(C919-BASELINE!#REF!=0,"",C919-BASELINE!#REF!)</f>
        <v>#REF!</v>
      </c>
      <c r="I919" s="81" t="e">
        <f>IF(D919-BASELINE!#REF!=0,"",D919-BASELINE!#REF!)</f>
        <v>#REF!</v>
      </c>
    </row>
    <row r="920" spans="1:9" x14ac:dyDescent="0.25">
      <c r="A920" s="105"/>
      <c r="B920" s="105"/>
      <c r="C920" s="105"/>
      <c r="D920" s="105"/>
      <c r="F920" s="81" t="e">
        <f>IF(A920-BASELINE!#REF!=0,"",A920-BASELINE!#REF!)</f>
        <v>#REF!</v>
      </c>
      <c r="G920" s="81" t="e">
        <f>IF(B920-BASELINE!#REF!=0,"",B920-BASELINE!#REF!)</f>
        <v>#REF!</v>
      </c>
      <c r="H920" s="81" t="e">
        <f>IF(C920-BASELINE!#REF!=0,"",C920-BASELINE!#REF!)</f>
        <v>#REF!</v>
      </c>
      <c r="I920" s="81" t="e">
        <f>IF(D920-BASELINE!#REF!=0,"",D920-BASELINE!#REF!)</f>
        <v>#REF!</v>
      </c>
    </row>
    <row r="921" spans="1:9" x14ac:dyDescent="0.25">
      <c r="A921" s="105"/>
      <c r="B921" s="105"/>
      <c r="C921" s="105"/>
      <c r="D921" s="105"/>
      <c r="F921" s="81" t="e">
        <f>IF(A921-BASELINE!#REF!=0,"",A921-BASELINE!#REF!)</f>
        <v>#REF!</v>
      </c>
      <c r="G921" s="81" t="e">
        <f>IF(B921-BASELINE!#REF!=0,"",B921-BASELINE!#REF!)</f>
        <v>#REF!</v>
      </c>
      <c r="H921" s="81" t="e">
        <f>IF(C921-BASELINE!#REF!=0,"",C921-BASELINE!#REF!)</f>
        <v>#REF!</v>
      </c>
      <c r="I921" s="81" t="e">
        <f>IF(D921-BASELINE!#REF!=0,"",D921-BASELINE!#REF!)</f>
        <v>#REF!</v>
      </c>
    </row>
    <row r="922" spans="1:9" x14ac:dyDescent="0.25">
      <c r="A922" s="105"/>
      <c r="B922" s="105"/>
      <c r="C922" s="105"/>
      <c r="D922" s="105"/>
      <c r="F922" s="81" t="e">
        <f>IF(A922-BASELINE!#REF!=0,"",A922-BASELINE!#REF!)</f>
        <v>#REF!</v>
      </c>
      <c r="G922" s="81" t="e">
        <f>IF(B922-BASELINE!#REF!=0,"",B922-BASELINE!#REF!)</f>
        <v>#REF!</v>
      </c>
      <c r="H922" s="81" t="e">
        <f>IF(C922-BASELINE!#REF!=0,"",C922-BASELINE!#REF!)</f>
        <v>#REF!</v>
      </c>
      <c r="I922" s="81" t="e">
        <f>IF(D922-BASELINE!#REF!=0,"",D922-BASELINE!#REF!)</f>
        <v>#REF!</v>
      </c>
    </row>
    <row r="923" spans="1:9" x14ac:dyDescent="0.25">
      <c r="A923" s="105"/>
      <c r="B923" s="105"/>
      <c r="C923" s="105"/>
      <c r="D923" s="105"/>
      <c r="F923" s="81" t="e">
        <f>IF(A923-BASELINE!#REF!=0,"",A923-BASELINE!#REF!)</f>
        <v>#REF!</v>
      </c>
      <c r="G923" s="81" t="e">
        <f>IF(B923-BASELINE!#REF!=0,"",B923-BASELINE!#REF!)</f>
        <v>#REF!</v>
      </c>
      <c r="H923" s="81" t="e">
        <f>IF(C923-BASELINE!#REF!=0,"",C923-BASELINE!#REF!)</f>
        <v>#REF!</v>
      </c>
      <c r="I923" s="81" t="e">
        <f>IF(D923-BASELINE!#REF!=0,"",D923-BASELINE!#REF!)</f>
        <v>#REF!</v>
      </c>
    </row>
    <row r="924" spans="1:9" x14ac:dyDescent="0.25">
      <c r="A924" s="105"/>
      <c r="B924" s="105"/>
      <c r="C924" s="105"/>
      <c r="D924" s="105"/>
      <c r="F924" s="81" t="e">
        <f>IF(A924-BASELINE!#REF!=0,"",A924-BASELINE!#REF!)</f>
        <v>#REF!</v>
      </c>
      <c r="G924" s="81" t="e">
        <f>IF(B924-BASELINE!#REF!=0,"",B924-BASELINE!#REF!)</f>
        <v>#REF!</v>
      </c>
      <c r="H924" s="81" t="e">
        <f>IF(C924-BASELINE!#REF!=0,"",C924-BASELINE!#REF!)</f>
        <v>#REF!</v>
      </c>
      <c r="I924" s="81" t="e">
        <f>IF(D924-BASELINE!#REF!=0,"",D924-BASELINE!#REF!)</f>
        <v>#REF!</v>
      </c>
    </row>
    <row r="925" spans="1:9" x14ac:dyDescent="0.25">
      <c r="A925" s="105"/>
      <c r="B925" s="105"/>
      <c r="C925" s="105"/>
      <c r="D925" s="105"/>
      <c r="F925" s="81" t="e">
        <f>IF(A925-BASELINE!#REF!=0,"",A925-BASELINE!#REF!)</f>
        <v>#REF!</v>
      </c>
      <c r="G925" s="81" t="e">
        <f>IF(B925-BASELINE!#REF!=0,"",B925-BASELINE!#REF!)</f>
        <v>#REF!</v>
      </c>
      <c r="H925" s="81" t="e">
        <f>IF(C925-BASELINE!#REF!=0,"",C925-BASELINE!#REF!)</f>
        <v>#REF!</v>
      </c>
      <c r="I925" s="81" t="e">
        <f>IF(D925-BASELINE!#REF!=0,"",D925-BASELINE!#REF!)</f>
        <v>#REF!</v>
      </c>
    </row>
    <row r="926" spans="1:9" x14ac:dyDescent="0.25">
      <c r="A926" s="105"/>
      <c r="B926" s="105"/>
      <c r="C926" s="105"/>
      <c r="D926" s="105"/>
      <c r="F926" s="81" t="e">
        <f>IF(A926-BASELINE!#REF!=0,"",A926-BASELINE!#REF!)</f>
        <v>#REF!</v>
      </c>
      <c r="G926" s="81" t="e">
        <f>IF(B926-BASELINE!#REF!=0,"",B926-BASELINE!#REF!)</f>
        <v>#REF!</v>
      </c>
      <c r="H926" s="81" t="e">
        <f>IF(C926-BASELINE!#REF!=0,"",C926-BASELINE!#REF!)</f>
        <v>#REF!</v>
      </c>
      <c r="I926" s="81" t="e">
        <f>IF(D926-BASELINE!#REF!=0,"",D926-BASELINE!#REF!)</f>
        <v>#REF!</v>
      </c>
    </row>
    <row r="927" spans="1:9" x14ac:dyDescent="0.25">
      <c r="A927" s="105"/>
      <c r="B927" s="105"/>
      <c r="C927" s="105"/>
      <c r="D927" s="105"/>
      <c r="F927" s="81" t="e">
        <f>IF(A927-BASELINE!#REF!=0,"",A927-BASELINE!#REF!)</f>
        <v>#REF!</v>
      </c>
      <c r="G927" s="81" t="e">
        <f>IF(B927-BASELINE!#REF!=0,"",B927-BASELINE!#REF!)</f>
        <v>#REF!</v>
      </c>
      <c r="H927" s="81" t="e">
        <f>IF(C927-BASELINE!#REF!=0,"",C927-BASELINE!#REF!)</f>
        <v>#REF!</v>
      </c>
      <c r="I927" s="81" t="e">
        <f>IF(D927-BASELINE!#REF!=0,"",D927-BASELINE!#REF!)</f>
        <v>#REF!</v>
      </c>
    </row>
    <row r="928" spans="1:9" x14ac:dyDescent="0.25">
      <c r="A928" s="105"/>
      <c r="B928" s="105"/>
      <c r="C928" s="105"/>
      <c r="D928" s="105"/>
      <c r="F928" s="81" t="e">
        <f>IF(A928-BASELINE!#REF!=0,"",A928-BASELINE!#REF!)</f>
        <v>#REF!</v>
      </c>
      <c r="G928" s="81" t="e">
        <f>IF(B928-BASELINE!#REF!=0,"",B928-BASELINE!#REF!)</f>
        <v>#REF!</v>
      </c>
      <c r="H928" s="81" t="e">
        <f>IF(C928-BASELINE!#REF!=0,"",C928-BASELINE!#REF!)</f>
        <v>#REF!</v>
      </c>
      <c r="I928" s="81" t="e">
        <f>IF(D928-BASELINE!#REF!=0,"",D928-BASELINE!#REF!)</f>
        <v>#REF!</v>
      </c>
    </row>
    <row r="929" spans="1:9" x14ac:dyDescent="0.25">
      <c r="A929" s="105"/>
      <c r="B929" s="105"/>
      <c r="C929" s="105"/>
      <c r="D929" s="105"/>
      <c r="F929" s="81" t="e">
        <f>IF(A929-BASELINE!#REF!=0,"",A929-BASELINE!#REF!)</f>
        <v>#REF!</v>
      </c>
      <c r="G929" s="81" t="e">
        <f>IF(B929-BASELINE!#REF!=0,"",B929-BASELINE!#REF!)</f>
        <v>#REF!</v>
      </c>
      <c r="H929" s="81" t="e">
        <f>IF(C929-BASELINE!#REF!=0,"",C929-BASELINE!#REF!)</f>
        <v>#REF!</v>
      </c>
      <c r="I929" s="81" t="e">
        <f>IF(D929-BASELINE!#REF!=0,"",D929-BASELINE!#REF!)</f>
        <v>#REF!</v>
      </c>
    </row>
    <row r="930" spans="1:9" x14ac:dyDescent="0.25">
      <c r="A930" s="105"/>
      <c r="B930" s="105"/>
      <c r="C930" s="105"/>
      <c r="D930" s="105"/>
      <c r="F930" s="81" t="e">
        <f>IF(A930-BASELINE!#REF!=0,"",A930-BASELINE!#REF!)</f>
        <v>#REF!</v>
      </c>
      <c r="G930" s="81" t="e">
        <f>IF(B930-BASELINE!#REF!=0,"",B930-BASELINE!#REF!)</f>
        <v>#REF!</v>
      </c>
      <c r="H930" s="81" t="e">
        <f>IF(C930-BASELINE!#REF!=0,"",C930-BASELINE!#REF!)</f>
        <v>#REF!</v>
      </c>
      <c r="I930" s="81" t="e">
        <f>IF(D930-BASELINE!#REF!=0,"",D930-BASELINE!#REF!)</f>
        <v>#REF!</v>
      </c>
    </row>
    <row r="931" spans="1:9" x14ac:dyDescent="0.25">
      <c r="A931" s="105"/>
      <c r="B931" s="105"/>
      <c r="C931" s="105"/>
      <c r="D931" s="105"/>
      <c r="F931" s="81" t="e">
        <f>IF(A931-BASELINE!#REF!=0,"",A931-BASELINE!#REF!)</f>
        <v>#REF!</v>
      </c>
      <c r="G931" s="81" t="e">
        <f>IF(B931-BASELINE!#REF!=0,"",B931-BASELINE!#REF!)</f>
        <v>#REF!</v>
      </c>
      <c r="H931" s="81" t="e">
        <f>IF(C931-BASELINE!#REF!=0,"",C931-BASELINE!#REF!)</f>
        <v>#REF!</v>
      </c>
      <c r="I931" s="81" t="e">
        <f>IF(D931-BASELINE!#REF!=0,"",D931-BASELINE!#REF!)</f>
        <v>#REF!</v>
      </c>
    </row>
    <row r="932" spans="1:9" x14ac:dyDescent="0.25">
      <c r="A932" s="105"/>
      <c r="B932" s="105"/>
      <c r="C932" s="105"/>
      <c r="D932" s="105"/>
      <c r="F932" s="81" t="e">
        <f>IF(A932-BASELINE!#REF!=0,"",A932-BASELINE!#REF!)</f>
        <v>#REF!</v>
      </c>
      <c r="G932" s="81" t="e">
        <f>IF(B932-BASELINE!#REF!=0,"",B932-BASELINE!#REF!)</f>
        <v>#REF!</v>
      </c>
      <c r="H932" s="81" t="e">
        <f>IF(C932-BASELINE!#REF!=0,"",C932-BASELINE!#REF!)</f>
        <v>#REF!</v>
      </c>
      <c r="I932" s="81" t="e">
        <f>IF(D932-BASELINE!#REF!=0,"",D932-BASELINE!#REF!)</f>
        <v>#REF!</v>
      </c>
    </row>
    <row r="933" spans="1:9" x14ac:dyDescent="0.25">
      <c r="A933" s="105"/>
      <c r="B933" s="105"/>
      <c r="C933" s="105"/>
      <c r="D933" s="105"/>
      <c r="F933" s="81" t="e">
        <f>IF(A933-BASELINE!#REF!=0,"",A933-BASELINE!#REF!)</f>
        <v>#REF!</v>
      </c>
      <c r="G933" s="81" t="e">
        <f>IF(B933-BASELINE!#REF!=0,"",B933-BASELINE!#REF!)</f>
        <v>#REF!</v>
      </c>
      <c r="H933" s="81" t="e">
        <f>IF(C933-BASELINE!#REF!=0,"",C933-BASELINE!#REF!)</f>
        <v>#REF!</v>
      </c>
      <c r="I933" s="81" t="e">
        <f>IF(D933-BASELINE!#REF!=0,"",D933-BASELINE!#REF!)</f>
        <v>#REF!</v>
      </c>
    </row>
    <row r="934" spans="1:9" x14ac:dyDescent="0.25">
      <c r="A934" s="105"/>
      <c r="B934" s="105"/>
      <c r="C934" s="105"/>
      <c r="D934" s="105"/>
      <c r="F934" s="81" t="e">
        <f>IF(A934-BASELINE!#REF!=0,"",A934-BASELINE!#REF!)</f>
        <v>#REF!</v>
      </c>
      <c r="G934" s="81" t="e">
        <f>IF(B934-BASELINE!#REF!=0,"",B934-BASELINE!#REF!)</f>
        <v>#REF!</v>
      </c>
      <c r="H934" s="81" t="e">
        <f>IF(C934-BASELINE!#REF!=0,"",C934-BASELINE!#REF!)</f>
        <v>#REF!</v>
      </c>
      <c r="I934" s="81" t="e">
        <f>IF(D934-BASELINE!#REF!=0,"",D934-BASELINE!#REF!)</f>
        <v>#REF!</v>
      </c>
    </row>
    <row r="935" spans="1:9" x14ac:dyDescent="0.25">
      <c r="A935" s="105"/>
      <c r="B935" s="105"/>
      <c r="C935" s="105"/>
      <c r="D935" s="105"/>
      <c r="F935" s="81" t="e">
        <f>IF(A935-BASELINE!#REF!=0,"",A935-BASELINE!#REF!)</f>
        <v>#REF!</v>
      </c>
      <c r="G935" s="81" t="e">
        <f>IF(B935-BASELINE!#REF!=0,"",B935-BASELINE!#REF!)</f>
        <v>#REF!</v>
      </c>
      <c r="H935" s="81" t="e">
        <f>IF(C935-BASELINE!#REF!=0,"",C935-BASELINE!#REF!)</f>
        <v>#REF!</v>
      </c>
      <c r="I935" s="81" t="e">
        <f>IF(D935-BASELINE!#REF!=0,"",D935-BASELINE!#REF!)</f>
        <v>#REF!</v>
      </c>
    </row>
    <row r="936" spans="1:9" x14ac:dyDescent="0.25">
      <c r="A936" s="105"/>
      <c r="B936" s="105"/>
      <c r="C936" s="105"/>
      <c r="D936" s="105"/>
      <c r="F936" s="81" t="e">
        <f>IF(A936-BASELINE!#REF!=0,"",A936-BASELINE!#REF!)</f>
        <v>#REF!</v>
      </c>
      <c r="G936" s="81" t="e">
        <f>IF(B936-BASELINE!#REF!=0,"",B936-BASELINE!#REF!)</f>
        <v>#REF!</v>
      </c>
      <c r="H936" s="81" t="e">
        <f>IF(C936-BASELINE!#REF!=0,"",C936-BASELINE!#REF!)</f>
        <v>#REF!</v>
      </c>
      <c r="I936" s="81" t="e">
        <f>IF(D936-BASELINE!#REF!=0,"",D936-BASELINE!#REF!)</f>
        <v>#REF!</v>
      </c>
    </row>
    <row r="937" spans="1:9" x14ac:dyDescent="0.25">
      <c r="A937" s="105"/>
      <c r="B937" s="105"/>
      <c r="C937" s="105"/>
      <c r="D937" s="105"/>
      <c r="F937" s="81" t="e">
        <f>IF(A937-BASELINE!#REF!=0,"",A937-BASELINE!#REF!)</f>
        <v>#REF!</v>
      </c>
      <c r="G937" s="81" t="e">
        <f>IF(B937-BASELINE!#REF!=0,"",B937-BASELINE!#REF!)</f>
        <v>#REF!</v>
      </c>
      <c r="H937" s="81" t="e">
        <f>IF(C937-BASELINE!#REF!=0,"",C937-BASELINE!#REF!)</f>
        <v>#REF!</v>
      </c>
      <c r="I937" s="81" t="e">
        <f>IF(D937-BASELINE!#REF!=0,"",D937-BASELINE!#REF!)</f>
        <v>#REF!</v>
      </c>
    </row>
    <row r="938" spans="1:9" x14ac:dyDescent="0.25">
      <c r="A938" s="105"/>
      <c r="B938" s="105"/>
      <c r="C938" s="105"/>
      <c r="D938" s="105"/>
      <c r="F938" s="81" t="e">
        <f>IF(A938-BASELINE!#REF!=0,"",A938-BASELINE!#REF!)</f>
        <v>#REF!</v>
      </c>
      <c r="G938" s="81" t="e">
        <f>IF(B938-BASELINE!#REF!=0,"",B938-BASELINE!#REF!)</f>
        <v>#REF!</v>
      </c>
      <c r="H938" s="81" t="e">
        <f>IF(C938-BASELINE!#REF!=0,"",C938-BASELINE!#REF!)</f>
        <v>#REF!</v>
      </c>
      <c r="I938" s="81" t="e">
        <f>IF(D938-BASELINE!#REF!=0,"",D938-BASELINE!#REF!)</f>
        <v>#REF!</v>
      </c>
    </row>
    <row r="939" spans="1:9" x14ac:dyDescent="0.25">
      <c r="A939" s="105"/>
      <c r="B939" s="105"/>
      <c r="C939" s="105"/>
      <c r="D939" s="105"/>
      <c r="F939" s="81" t="e">
        <f>IF(A939-BASELINE!#REF!=0,"",A939-BASELINE!#REF!)</f>
        <v>#REF!</v>
      </c>
      <c r="G939" s="81" t="e">
        <f>IF(B939-BASELINE!#REF!=0,"",B939-BASELINE!#REF!)</f>
        <v>#REF!</v>
      </c>
      <c r="H939" s="81" t="e">
        <f>IF(C939-BASELINE!#REF!=0,"",C939-BASELINE!#REF!)</f>
        <v>#REF!</v>
      </c>
      <c r="I939" s="81" t="e">
        <f>IF(D939-BASELINE!#REF!=0,"",D939-BASELINE!#REF!)</f>
        <v>#REF!</v>
      </c>
    </row>
    <row r="940" spans="1:9" x14ac:dyDescent="0.25">
      <c r="A940" s="105"/>
      <c r="B940" s="105"/>
      <c r="C940" s="105"/>
      <c r="D940" s="105"/>
      <c r="F940" s="81" t="e">
        <f>IF(A940-BASELINE!#REF!=0,"",A940-BASELINE!#REF!)</f>
        <v>#REF!</v>
      </c>
      <c r="G940" s="81" t="e">
        <f>IF(B940-BASELINE!#REF!=0,"",B940-BASELINE!#REF!)</f>
        <v>#REF!</v>
      </c>
      <c r="H940" s="81" t="e">
        <f>IF(C940-BASELINE!#REF!=0,"",C940-BASELINE!#REF!)</f>
        <v>#REF!</v>
      </c>
      <c r="I940" s="81" t="e">
        <f>IF(D940-BASELINE!#REF!=0,"",D940-BASELINE!#REF!)</f>
        <v>#REF!</v>
      </c>
    </row>
    <row r="941" spans="1:9" x14ac:dyDescent="0.25">
      <c r="A941" s="105"/>
      <c r="B941" s="105"/>
      <c r="C941" s="105"/>
      <c r="D941" s="105"/>
      <c r="F941" s="81" t="e">
        <f>IF(A941-BASELINE!#REF!=0,"",A941-BASELINE!#REF!)</f>
        <v>#REF!</v>
      </c>
      <c r="G941" s="81" t="e">
        <f>IF(B941-BASELINE!#REF!=0,"",B941-BASELINE!#REF!)</f>
        <v>#REF!</v>
      </c>
      <c r="H941" s="81" t="e">
        <f>IF(C941-BASELINE!#REF!=0,"",C941-BASELINE!#REF!)</f>
        <v>#REF!</v>
      </c>
      <c r="I941" s="81" t="e">
        <f>IF(D941-BASELINE!#REF!=0,"",D941-BASELINE!#REF!)</f>
        <v>#REF!</v>
      </c>
    </row>
    <row r="942" spans="1:9" x14ac:dyDescent="0.25">
      <c r="A942" s="105"/>
      <c r="B942" s="105"/>
      <c r="C942" s="105"/>
      <c r="D942" s="105"/>
      <c r="F942" s="81" t="e">
        <f>IF(A942-BASELINE!#REF!=0,"",A942-BASELINE!#REF!)</f>
        <v>#REF!</v>
      </c>
      <c r="G942" s="81" t="e">
        <f>IF(B942-BASELINE!#REF!=0,"",B942-BASELINE!#REF!)</f>
        <v>#REF!</v>
      </c>
      <c r="H942" s="81" t="e">
        <f>IF(C942-BASELINE!#REF!=0,"",C942-BASELINE!#REF!)</f>
        <v>#REF!</v>
      </c>
      <c r="I942" s="81" t="e">
        <f>IF(D942-BASELINE!#REF!=0,"",D942-BASELINE!#REF!)</f>
        <v>#REF!</v>
      </c>
    </row>
    <row r="943" spans="1:9" x14ac:dyDescent="0.25">
      <c r="A943" s="105"/>
      <c r="B943" s="105"/>
      <c r="C943" s="105"/>
      <c r="D943" s="105"/>
      <c r="F943" s="81" t="e">
        <f>IF(A943-BASELINE!#REF!=0,"",A943-BASELINE!#REF!)</f>
        <v>#REF!</v>
      </c>
      <c r="G943" s="81" t="e">
        <f>IF(B943-BASELINE!#REF!=0,"",B943-BASELINE!#REF!)</f>
        <v>#REF!</v>
      </c>
      <c r="H943" s="81" t="e">
        <f>IF(C943-BASELINE!#REF!=0,"",C943-BASELINE!#REF!)</f>
        <v>#REF!</v>
      </c>
      <c r="I943" s="81" t="e">
        <f>IF(D943-BASELINE!#REF!=0,"",D943-BASELINE!#REF!)</f>
        <v>#REF!</v>
      </c>
    </row>
    <row r="944" spans="1:9" x14ac:dyDescent="0.25">
      <c r="A944" s="105"/>
      <c r="B944" s="105"/>
      <c r="C944" s="105"/>
      <c r="D944" s="105"/>
      <c r="F944" s="81" t="e">
        <f>IF(A944-BASELINE!#REF!=0,"",A944-BASELINE!#REF!)</f>
        <v>#REF!</v>
      </c>
      <c r="G944" s="81" t="e">
        <f>IF(B944-BASELINE!#REF!=0,"",B944-BASELINE!#REF!)</f>
        <v>#REF!</v>
      </c>
      <c r="H944" s="81" t="e">
        <f>IF(C944-BASELINE!#REF!=0,"",C944-BASELINE!#REF!)</f>
        <v>#REF!</v>
      </c>
      <c r="I944" s="81" t="e">
        <f>IF(D944-BASELINE!#REF!=0,"",D944-BASELINE!#REF!)</f>
        <v>#REF!</v>
      </c>
    </row>
    <row r="945" spans="1:9" x14ac:dyDescent="0.25">
      <c r="A945" s="105"/>
      <c r="B945" s="105"/>
      <c r="C945" s="105"/>
      <c r="D945" s="105"/>
      <c r="F945" s="81" t="e">
        <f>IF(A945-BASELINE!#REF!=0,"",A945-BASELINE!#REF!)</f>
        <v>#REF!</v>
      </c>
      <c r="G945" s="81" t="e">
        <f>IF(B945-BASELINE!#REF!=0,"",B945-BASELINE!#REF!)</f>
        <v>#REF!</v>
      </c>
      <c r="H945" s="81" t="e">
        <f>IF(C945-BASELINE!#REF!=0,"",C945-BASELINE!#REF!)</f>
        <v>#REF!</v>
      </c>
      <c r="I945" s="81" t="e">
        <f>IF(D945-BASELINE!#REF!=0,"",D945-BASELINE!#REF!)</f>
        <v>#REF!</v>
      </c>
    </row>
    <row r="946" spans="1:9" x14ac:dyDescent="0.25">
      <c r="A946" s="105"/>
      <c r="B946" s="105"/>
      <c r="C946" s="105"/>
      <c r="D946" s="105"/>
      <c r="F946" s="81" t="e">
        <f>IF(A946-BASELINE!#REF!=0,"",A946-BASELINE!#REF!)</f>
        <v>#REF!</v>
      </c>
      <c r="G946" s="81" t="e">
        <f>IF(B946-BASELINE!#REF!=0,"",B946-BASELINE!#REF!)</f>
        <v>#REF!</v>
      </c>
      <c r="H946" s="81" t="e">
        <f>IF(C946-BASELINE!#REF!=0,"",C946-BASELINE!#REF!)</f>
        <v>#REF!</v>
      </c>
      <c r="I946" s="81" t="e">
        <f>IF(D946-BASELINE!#REF!=0,"",D946-BASELINE!#REF!)</f>
        <v>#REF!</v>
      </c>
    </row>
    <row r="947" spans="1:9" x14ac:dyDescent="0.25">
      <c r="A947" s="105"/>
      <c r="B947" s="105"/>
      <c r="C947" s="105"/>
      <c r="D947" s="105"/>
      <c r="F947" s="81" t="e">
        <f>IF(A947-BASELINE!#REF!=0,"",A947-BASELINE!#REF!)</f>
        <v>#REF!</v>
      </c>
      <c r="G947" s="81" t="e">
        <f>IF(B947-BASELINE!#REF!=0,"",B947-BASELINE!#REF!)</f>
        <v>#REF!</v>
      </c>
      <c r="H947" s="81" t="e">
        <f>IF(C947-BASELINE!#REF!=0,"",C947-BASELINE!#REF!)</f>
        <v>#REF!</v>
      </c>
      <c r="I947" s="81" t="e">
        <f>IF(D947-BASELINE!#REF!=0,"",D947-BASELINE!#REF!)</f>
        <v>#REF!</v>
      </c>
    </row>
    <row r="948" spans="1:9" x14ac:dyDescent="0.25">
      <c r="A948" s="105"/>
      <c r="B948" s="105"/>
      <c r="C948" s="105"/>
      <c r="D948" s="105"/>
      <c r="F948" s="81" t="e">
        <f>IF(A948-BASELINE!#REF!=0,"",A948-BASELINE!#REF!)</f>
        <v>#REF!</v>
      </c>
      <c r="G948" s="81" t="e">
        <f>IF(B948-BASELINE!#REF!=0,"",B948-BASELINE!#REF!)</f>
        <v>#REF!</v>
      </c>
      <c r="H948" s="81" t="e">
        <f>IF(C948-BASELINE!#REF!=0,"",C948-BASELINE!#REF!)</f>
        <v>#REF!</v>
      </c>
      <c r="I948" s="81" t="e">
        <f>IF(D948-BASELINE!#REF!=0,"",D948-BASELINE!#REF!)</f>
        <v>#REF!</v>
      </c>
    </row>
    <row r="949" spans="1:9" x14ac:dyDescent="0.25">
      <c r="A949" s="105"/>
      <c r="B949" s="105"/>
      <c r="C949" s="105"/>
      <c r="D949" s="105"/>
      <c r="F949" s="81" t="e">
        <f>IF(A949-BASELINE!#REF!=0,"",A949-BASELINE!#REF!)</f>
        <v>#REF!</v>
      </c>
      <c r="G949" s="81" t="e">
        <f>IF(B949-BASELINE!#REF!=0,"",B949-BASELINE!#REF!)</f>
        <v>#REF!</v>
      </c>
      <c r="H949" s="81" t="e">
        <f>IF(C949-BASELINE!#REF!=0,"",C949-BASELINE!#REF!)</f>
        <v>#REF!</v>
      </c>
      <c r="I949" s="81" t="e">
        <f>IF(D949-BASELINE!#REF!=0,"",D949-BASELINE!#REF!)</f>
        <v>#REF!</v>
      </c>
    </row>
    <row r="950" spans="1:9" x14ac:dyDescent="0.25">
      <c r="A950" s="105"/>
      <c r="B950" s="105"/>
      <c r="C950" s="105"/>
      <c r="D950" s="105"/>
      <c r="F950" s="81" t="e">
        <f>IF(A950-BASELINE!#REF!=0,"",A950-BASELINE!#REF!)</f>
        <v>#REF!</v>
      </c>
      <c r="G950" s="81" t="e">
        <f>IF(B950-BASELINE!#REF!=0,"",B950-BASELINE!#REF!)</f>
        <v>#REF!</v>
      </c>
      <c r="H950" s="81" t="e">
        <f>IF(C950-BASELINE!#REF!=0,"",C950-BASELINE!#REF!)</f>
        <v>#REF!</v>
      </c>
      <c r="I950" s="81" t="e">
        <f>IF(D950-BASELINE!#REF!=0,"",D950-BASELINE!#REF!)</f>
        <v>#REF!</v>
      </c>
    </row>
    <row r="951" spans="1:9" x14ac:dyDescent="0.25">
      <c r="A951" s="105"/>
      <c r="B951" s="105"/>
      <c r="C951" s="105"/>
      <c r="D951" s="105"/>
      <c r="F951" s="81" t="e">
        <f>IF(A951-BASELINE!#REF!=0,"",A951-BASELINE!#REF!)</f>
        <v>#REF!</v>
      </c>
      <c r="G951" s="81" t="e">
        <f>IF(B951-BASELINE!#REF!=0,"",B951-BASELINE!#REF!)</f>
        <v>#REF!</v>
      </c>
      <c r="H951" s="81" t="e">
        <f>IF(C951-BASELINE!#REF!=0,"",C951-BASELINE!#REF!)</f>
        <v>#REF!</v>
      </c>
      <c r="I951" s="81" t="e">
        <f>IF(D951-BASELINE!#REF!=0,"",D951-BASELINE!#REF!)</f>
        <v>#REF!</v>
      </c>
    </row>
    <row r="952" spans="1:9" x14ac:dyDescent="0.25">
      <c r="A952" s="105"/>
      <c r="B952" s="105"/>
      <c r="C952" s="105"/>
      <c r="D952" s="105"/>
      <c r="F952" s="81" t="e">
        <f>IF(A952-BASELINE!#REF!=0,"",A952-BASELINE!#REF!)</f>
        <v>#REF!</v>
      </c>
      <c r="G952" s="81" t="e">
        <f>IF(B952-BASELINE!#REF!=0,"",B952-BASELINE!#REF!)</f>
        <v>#REF!</v>
      </c>
      <c r="H952" s="81" t="e">
        <f>IF(C952-BASELINE!#REF!=0,"",C952-BASELINE!#REF!)</f>
        <v>#REF!</v>
      </c>
      <c r="I952" s="81" t="e">
        <f>IF(D952-BASELINE!#REF!=0,"",D952-BASELINE!#REF!)</f>
        <v>#REF!</v>
      </c>
    </row>
    <row r="953" spans="1:9" x14ac:dyDescent="0.25">
      <c r="A953" s="105"/>
      <c r="B953" s="105"/>
      <c r="C953" s="105"/>
      <c r="D953" s="105"/>
      <c r="F953" s="81" t="e">
        <f>IF(A953-BASELINE!#REF!=0,"",A953-BASELINE!#REF!)</f>
        <v>#REF!</v>
      </c>
      <c r="G953" s="81" t="e">
        <f>IF(B953-BASELINE!#REF!=0,"",B953-BASELINE!#REF!)</f>
        <v>#REF!</v>
      </c>
      <c r="H953" s="81" t="e">
        <f>IF(C953-BASELINE!#REF!=0,"",C953-BASELINE!#REF!)</f>
        <v>#REF!</v>
      </c>
      <c r="I953" s="81" t="e">
        <f>IF(D953-BASELINE!#REF!=0,"",D953-BASELINE!#REF!)</f>
        <v>#REF!</v>
      </c>
    </row>
    <row r="954" spans="1:9" x14ac:dyDescent="0.25">
      <c r="A954" s="105"/>
      <c r="B954" s="105"/>
      <c r="C954" s="105"/>
      <c r="D954" s="105"/>
      <c r="F954" s="81" t="e">
        <f>IF(A954-BASELINE!#REF!=0,"",A954-BASELINE!#REF!)</f>
        <v>#REF!</v>
      </c>
      <c r="G954" s="81" t="e">
        <f>IF(B954-BASELINE!#REF!=0,"",B954-BASELINE!#REF!)</f>
        <v>#REF!</v>
      </c>
      <c r="H954" s="81" t="e">
        <f>IF(C954-BASELINE!#REF!=0,"",C954-BASELINE!#REF!)</f>
        <v>#REF!</v>
      </c>
      <c r="I954" s="81" t="e">
        <f>IF(D954-BASELINE!#REF!=0,"",D954-BASELINE!#REF!)</f>
        <v>#REF!</v>
      </c>
    </row>
    <row r="955" spans="1:9" x14ac:dyDescent="0.25">
      <c r="A955" s="105"/>
      <c r="B955" s="105"/>
      <c r="C955" s="105"/>
      <c r="D955" s="105"/>
      <c r="F955" s="81" t="e">
        <f>IF(A955-BASELINE!#REF!=0,"",A955-BASELINE!#REF!)</f>
        <v>#REF!</v>
      </c>
      <c r="G955" s="81" t="e">
        <f>IF(B955-BASELINE!#REF!=0,"",B955-BASELINE!#REF!)</f>
        <v>#REF!</v>
      </c>
      <c r="H955" s="81" t="e">
        <f>IF(C955-BASELINE!#REF!=0,"",C955-BASELINE!#REF!)</f>
        <v>#REF!</v>
      </c>
      <c r="I955" s="81" t="e">
        <f>IF(D955-BASELINE!#REF!=0,"",D955-BASELINE!#REF!)</f>
        <v>#REF!</v>
      </c>
    </row>
    <row r="956" spans="1:9" x14ac:dyDescent="0.25">
      <c r="A956" s="105"/>
      <c r="B956" s="105"/>
      <c r="C956" s="105"/>
      <c r="D956" s="105"/>
      <c r="F956" s="81" t="e">
        <f>IF(A956-BASELINE!#REF!=0,"",A956-BASELINE!#REF!)</f>
        <v>#REF!</v>
      </c>
      <c r="G956" s="81" t="e">
        <f>IF(B956-BASELINE!#REF!=0,"",B956-BASELINE!#REF!)</f>
        <v>#REF!</v>
      </c>
      <c r="H956" s="81" t="e">
        <f>IF(C956-BASELINE!#REF!=0,"",C956-BASELINE!#REF!)</f>
        <v>#REF!</v>
      </c>
      <c r="I956" s="81" t="e">
        <f>IF(D956-BASELINE!#REF!=0,"",D956-BASELINE!#REF!)</f>
        <v>#REF!</v>
      </c>
    </row>
    <row r="957" spans="1:9" x14ac:dyDescent="0.25">
      <c r="A957" s="105"/>
      <c r="B957" s="105"/>
      <c r="C957" s="105"/>
      <c r="D957" s="105"/>
      <c r="F957" s="81" t="e">
        <f>IF(A957-BASELINE!#REF!=0,"",A957-BASELINE!#REF!)</f>
        <v>#REF!</v>
      </c>
      <c r="G957" s="81" t="e">
        <f>IF(B957-BASELINE!#REF!=0,"",B957-BASELINE!#REF!)</f>
        <v>#REF!</v>
      </c>
      <c r="H957" s="81" t="e">
        <f>IF(C957-BASELINE!#REF!=0,"",C957-BASELINE!#REF!)</f>
        <v>#REF!</v>
      </c>
      <c r="I957" s="81" t="e">
        <f>IF(D957-BASELINE!#REF!=0,"",D957-BASELINE!#REF!)</f>
        <v>#REF!</v>
      </c>
    </row>
    <row r="958" spans="1:9" x14ac:dyDescent="0.25">
      <c r="A958" s="105"/>
      <c r="B958" s="105"/>
      <c r="C958" s="105"/>
      <c r="D958" s="105"/>
      <c r="F958" s="81" t="e">
        <f>IF(A958-BASELINE!#REF!=0,"",A958-BASELINE!#REF!)</f>
        <v>#REF!</v>
      </c>
      <c r="G958" s="81" t="e">
        <f>IF(B958-BASELINE!#REF!=0,"",B958-BASELINE!#REF!)</f>
        <v>#REF!</v>
      </c>
      <c r="H958" s="81" t="e">
        <f>IF(C958-BASELINE!#REF!=0,"",C958-BASELINE!#REF!)</f>
        <v>#REF!</v>
      </c>
      <c r="I958" s="81" t="e">
        <f>IF(D958-BASELINE!#REF!=0,"",D958-BASELINE!#REF!)</f>
        <v>#REF!</v>
      </c>
    </row>
    <row r="959" spans="1:9" x14ac:dyDescent="0.25">
      <c r="A959" s="105"/>
      <c r="B959" s="105"/>
      <c r="C959" s="105"/>
      <c r="D959" s="105"/>
      <c r="F959" s="81" t="e">
        <f>IF(A959-BASELINE!#REF!=0,"",A959-BASELINE!#REF!)</f>
        <v>#REF!</v>
      </c>
      <c r="G959" s="81" t="e">
        <f>IF(B959-BASELINE!#REF!=0,"",B959-BASELINE!#REF!)</f>
        <v>#REF!</v>
      </c>
      <c r="H959" s="81" t="e">
        <f>IF(C959-BASELINE!#REF!=0,"",C959-BASELINE!#REF!)</f>
        <v>#REF!</v>
      </c>
      <c r="I959" s="81" t="e">
        <f>IF(D959-BASELINE!#REF!=0,"",D959-BASELINE!#REF!)</f>
        <v>#REF!</v>
      </c>
    </row>
    <row r="960" spans="1:9" x14ac:dyDescent="0.25">
      <c r="A960" s="105"/>
      <c r="B960" s="105"/>
      <c r="C960" s="105"/>
      <c r="D960" s="105"/>
      <c r="F960" s="81" t="e">
        <f>IF(A960-BASELINE!#REF!=0,"",A960-BASELINE!#REF!)</f>
        <v>#REF!</v>
      </c>
      <c r="G960" s="81" t="e">
        <f>IF(B960-BASELINE!#REF!=0,"",B960-BASELINE!#REF!)</f>
        <v>#REF!</v>
      </c>
      <c r="H960" s="81" t="e">
        <f>IF(C960-BASELINE!#REF!=0,"",C960-BASELINE!#REF!)</f>
        <v>#REF!</v>
      </c>
      <c r="I960" s="81" t="e">
        <f>IF(D960-BASELINE!#REF!=0,"",D960-BASELINE!#REF!)</f>
        <v>#REF!</v>
      </c>
    </row>
    <row r="961" spans="1:9" x14ac:dyDescent="0.25">
      <c r="A961" s="105"/>
      <c r="B961" s="105"/>
      <c r="C961" s="105"/>
      <c r="D961" s="105"/>
      <c r="F961" s="81" t="e">
        <f>IF(A961-BASELINE!#REF!=0,"",A961-BASELINE!#REF!)</f>
        <v>#REF!</v>
      </c>
      <c r="G961" s="81" t="e">
        <f>IF(B961-BASELINE!#REF!=0,"",B961-BASELINE!#REF!)</f>
        <v>#REF!</v>
      </c>
      <c r="H961" s="81" t="e">
        <f>IF(C961-BASELINE!#REF!=0,"",C961-BASELINE!#REF!)</f>
        <v>#REF!</v>
      </c>
      <c r="I961" s="81" t="e">
        <f>IF(D961-BASELINE!#REF!=0,"",D961-BASELINE!#REF!)</f>
        <v>#REF!</v>
      </c>
    </row>
    <row r="962" spans="1:9" x14ac:dyDescent="0.25">
      <c r="A962" s="105"/>
      <c r="B962" s="105"/>
      <c r="C962" s="105"/>
      <c r="D962" s="105"/>
      <c r="F962" s="81" t="e">
        <f>IF(A962-BASELINE!#REF!=0,"",A962-BASELINE!#REF!)</f>
        <v>#REF!</v>
      </c>
      <c r="G962" s="81" t="e">
        <f>IF(B962-BASELINE!#REF!=0,"",B962-BASELINE!#REF!)</f>
        <v>#REF!</v>
      </c>
      <c r="H962" s="81" t="e">
        <f>IF(C962-BASELINE!#REF!=0,"",C962-BASELINE!#REF!)</f>
        <v>#REF!</v>
      </c>
      <c r="I962" s="81" t="e">
        <f>IF(D962-BASELINE!#REF!=0,"",D962-BASELINE!#REF!)</f>
        <v>#REF!</v>
      </c>
    </row>
    <row r="963" spans="1:9" x14ac:dyDescent="0.25">
      <c r="A963" s="105"/>
      <c r="B963" s="105"/>
      <c r="C963" s="105"/>
      <c r="D963" s="105"/>
      <c r="F963" s="81" t="e">
        <f>IF(A963-BASELINE!#REF!=0,"",A963-BASELINE!#REF!)</f>
        <v>#REF!</v>
      </c>
      <c r="G963" s="81" t="e">
        <f>IF(B963-BASELINE!#REF!=0,"",B963-BASELINE!#REF!)</f>
        <v>#REF!</v>
      </c>
      <c r="H963" s="81" t="e">
        <f>IF(C963-BASELINE!#REF!=0,"",C963-BASELINE!#REF!)</f>
        <v>#REF!</v>
      </c>
      <c r="I963" s="81" t="e">
        <f>IF(D963-BASELINE!#REF!=0,"",D963-BASELINE!#REF!)</f>
        <v>#REF!</v>
      </c>
    </row>
    <row r="964" spans="1:9" x14ac:dyDescent="0.25">
      <c r="A964" s="105"/>
      <c r="B964" s="105"/>
      <c r="C964" s="105"/>
      <c r="D964" s="105"/>
      <c r="F964" s="81" t="e">
        <f>IF(A964-BASELINE!#REF!=0,"",A964-BASELINE!#REF!)</f>
        <v>#REF!</v>
      </c>
      <c r="G964" s="81" t="e">
        <f>IF(B964-BASELINE!#REF!=0,"",B964-BASELINE!#REF!)</f>
        <v>#REF!</v>
      </c>
      <c r="H964" s="81" t="e">
        <f>IF(C964-BASELINE!#REF!=0,"",C964-BASELINE!#REF!)</f>
        <v>#REF!</v>
      </c>
      <c r="I964" s="81" t="e">
        <f>IF(D964-BASELINE!#REF!=0,"",D964-BASELINE!#REF!)</f>
        <v>#REF!</v>
      </c>
    </row>
    <row r="965" spans="1:9" x14ac:dyDescent="0.25">
      <c r="A965" s="105"/>
      <c r="B965" s="105"/>
      <c r="C965" s="105"/>
      <c r="D965" s="105"/>
      <c r="F965" s="81" t="e">
        <f>IF(A965-BASELINE!#REF!=0,"",A965-BASELINE!#REF!)</f>
        <v>#REF!</v>
      </c>
      <c r="G965" s="81" t="e">
        <f>IF(B965-BASELINE!#REF!=0,"",B965-BASELINE!#REF!)</f>
        <v>#REF!</v>
      </c>
      <c r="H965" s="81" t="e">
        <f>IF(C965-BASELINE!#REF!=0,"",C965-BASELINE!#REF!)</f>
        <v>#REF!</v>
      </c>
      <c r="I965" s="81" t="e">
        <f>IF(D965-BASELINE!#REF!=0,"",D965-BASELINE!#REF!)</f>
        <v>#REF!</v>
      </c>
    </row>
    <row r="966" spans="1:9" x14ac:dyDescent="0.25">
      <c r="A966" s="105"/>
      <c r="B966" s="105"/>
      <c r="C966" s="105"/>
      <c r="D966" s="105"/>
      <c r="F966" s="81" t="e">
        <f>IF(A966-BASELINE!#REF!=0,"",A966-BASELINE!#REF!)</f>
        <v>#REF!</v>
      </c>
      <c r="G966" s="81" t="e">
        <f>IF(B966-BASELINE!#REF!=0,"",B966-BASELINE!#REF!)</f>
        <v>#REF!</v>
      </c>
      <c r="H966" s="81" t="e">
        <f>IF(C966-BASELINE!#REF!=0,"",C966-BASELINE!#REF!)</f>
        <v>#REF!</v>
      </c>
      <c r="I966" s="81" t="e">
        <f>IF(D966-BASELINE!#REF!=0,"",D966-BASELINE!#REF!)</f>
        <v>#REF!</v>
      </c>
    </row>
    <row r="967" spans="1:9" x14ac:dyDescent="0.25">
      <c r="A967" s="105"/>
      <c r="B967" s="105"/>
      <c r="C967" s="105"/>
      <c r="D967" s="105"/>
      <c r="F967" s="81" t="e">
        <f>IF(A967-BASELINE!#REF!=0,"",A967-BASELINE!#REF!)</f>
        <v>#REF!</v>
      </c>
      <c r="G967" s="81" t="e">
        <f>IF(B967-BASELINE!#REF!=0,"",B967-BASELINE!#REF!)</f>
        <v>#REF!</v>
      </c>
      <c r="H967" s="81" t="e">
        <f>IF(C967-BASELINE!#REF!=0,"",C967-BASELINE!#REF!)</f>
        <v>#REF!</v>
      </c>
      <c r="I967" s="81" t="e">
        <f>IF(D967-BASELINE!#REF!=0,"",D967-BASELINE!#REF!)</f>
        <v>#REF!</v>
      </c>
    </row>
    <row r="968" spans="1:9" x14ac:dyDescent="0.25">
      <c r="A968" s="105"/>
      <c r="B968" s="105"/>
      <c r="C968" s="105"/>
      <c r="D968" s="105"/>
      <c r="F968" s="81" t="e">
        <f>IF(A968-BASELINE!#REF!=0,"",A968-BASELINE!#REF!)</f>
        <v>#REF!</v>
      </c>
      <c r="G968" s="81" t="e">
        <f>IF(B968-BASELINE!#REF!=0,"",B968-BASELINE!#REF!)</f>
        <v>#REF!</v>
      </c>
      <c r="H968" s="81" t="e">
        <f>IF(C968-BASELINE!#REF!=0,"",C968-BASELINE!#REF!)</f>
        <v>#REF!</v>
      </c>
      <c r="I968" s="81" t="e">
        <f>IF(D968-BASELINE!#REF!=0,"",D968-BASELINE!#REF!)</f>
        <v>#REF!</v>
      </c>
    </row>
    <row r="969" spans="1:9" x14ac:dyDescent="0.25">
      <c r="A969" s="105"/>
      <c r="B969" s="105"/>
      <c r="C969" s="105"/>
      <c r="D969" s="105"/>
      <c r="F969" s="81" t="e">
        <f>IF(A969-BASELINE!#REF!=0,"",A969-BASELINE!#REF!)</f>
        <v>#REF!</v>
      </c>
      <c r="G969" s="81" t="e">
        <f>IF(B969-BASELINE!#REF!=0,"",B969-BASELINE!#REF!)</f>
        <v>#REF!</v>
      </c>
      <c r="H969" s="81" t="e">
        <f>IF(C969-BASELINE!#REF!=0,"",C969-BASELINE!#REF!)</f>
        <v>#REF!</v>
      </c>
      <c r="I969" s="81" t="e">
        <f>IF(D969-BASELINE!#REF!=0,"",D969-BASELINE!#REF!)</f>
        <v>#REF!</v>
      </c>
    </row>
    <row r="970" spans="1:9" x14ac:dyDescent="0.25">
      <c r="A970" s="105"/>
      <c r="B970" s="105"/>
      <c r="C970" s="105"/>
      <c r="D970" s="105"/>
      <c r="F970" s="81" t="e">
        <f>IF(A970-BASELINE!#REF!=0,"",A970-BASELINE!#REF!)</f>
        <v>#REF!</v>
      </c>
      <c r="G970" s="81" t="e">
        <f>IF(B970-BASELINE!#REF!=0,"",B970-BASELINE!#REF!)</f>
        <v>#REF!</v>
      </c>
      <c r="H970" s="81" t="e">
        <f>IF(C970-BASELINE!#REF!=0,"",C970-BASELINE!#REF!)</f>
        <v>#REF!</v>
      </c>
      <c r="I970" s="81" t="e">
        <f>IF(D970-BASELINE!#REF!=0,"",D970-BASELINE!#REF!)</f>
        <v>#REF!</v>
      </c>
    </row>
    <row r="971" spans="1:9" x14ac:dyDescent="0.25">
      <c r="A971" s="105"/>
      <c r="B971" s="105"/>
      <c r="C971" s="105"/>
      <c r="D971" s="105"/>
      <c r="F971" s="81" t="e">
        <f>IF(A971-BASELINE!#REF!=0,"",A971-BASELINE!#REF!)</f>
        <v>#REF!</v>
      </c>
      <c r="G971" s="81" t="e">
        <f>IF(B971-BASELINE!#REF!=0,"",B971-BASELINE!#REF!)</f>
        <v>#REF!</v>
      </c>
      <c r="H971" s="81" t="e">
        <f>IF(C971-BASELINE!#REF!=0,"",C971-BASELINE!#REF!)</f>
        <v>#REF!</v>
      </c>
      <c r="I971" s="81" t="e">
        <f>IF(D971-BASELINE!#REF!=0,"",D971-BASELINE!#REF!)</f>
        <v>#REF!</v>
      </c>
    </row>
    <row r="972" spans="1:9" x14ac:dyDescent="0.25">
      <c r="A972" s="105"/>
      <c r="B972" s="105"/>
      <c r="C972" s="105"/>
      <c r="D972" s="105"/>
      <c r="F972" s="81" t="e">
        <f>IF(A972-BASELINE!#REF!=0,"",A972-BASELINE!#REF!)</f>
        <v>#REF!</v>
      </c>
      <c r="G972" s="81" t="e">
        <f>IF(B972-BASELINE!#REF!=0,"",B972-BASELINE!#REF!)</f>
        <v>#REF!</v>
      </c>
      <c r="H972" s="81" t="e">
        <f>IF(C972-BASELINE!#REF!=0,"",C972-BASELINE!#REF!)</f>
        <v>#REF!</v>
      </c>
      <c r="I972" s="81" t="e">
        <f>IF(D972-BASELINE!#REF!=0,"",D972-BASELINE!#REF!)</f>
        <v>#REF!</v>
      </c>
    </row>
    <row r="973" spans="1:9" x14ac:dyDescent="0.25">
      <c r="A973" s="105"/>
      <c r="B973" s="105"/>
      <c r="C973" s="105"/>
      <c r="D973" s="105"/>
      <c r="F973" s="81" t="e">
        <f>IF(A973-BASELINE!#REF!=0,"",A973-BASELINE!#REF!)</f>
        <v>#REF!</v>
      </c>
      <c r="G973" s="81" t="e">
        <f>IF(B973-BASELINE!#REF!=0,"",B973-BASELINE!#REF!)</f>
        <v>#REF!</v>
      </c>
      <c r="H973" s="81" t="e">
        <f>IF(C973-BASELINE!#REF!=0,"",C973-BASELINE!#REF!)</f>
        <v>#REF!</v>
      </c>
      <c r="I973" s="81" t="e">
        <f>IF(D973-BASELINE!#REF!=0,"",D973-BASELINE!#REF!)</f>
        <v>#REF!</v>
      </c>
    </row>
    <row r="974" spans="1:9" x14ac:dyDescent="0.25">
      <c r="A974" s="105"/>
      <c r="B974" s="105"/>
      <c r="C974" s="105"/>
      <c r="D974" s="105"/>
      <c r="F974" s="81" t="e">
        <f>IF(A974-BASELINE!#REF!=0,"",A974-BASELINE!#REF!)</f>
        <v>#REF!</v>
      </c>
      <c r="G974" s="81" t="e">
        <f>IF(B974-BASELINE!#REF!=0,"",B974-BASELINE!#REF!)</f>
        <v>#REF!</v>
      </c>
      <c r="H974" s="81" t="e">
        <f>IF(C974-BASELINE!#REF!=0,"",C974-BASELINE!#REF!)</f>
        <v>#REF!</v>
      </c>
      <c r="I974" s="81" t="e">
        <f>IF(D974-BASELINE!#REF!=0,"",D974-BASELINE!#REF!)</f>
        <v>#REF!</v>
      </c>
    </row>
    <row r="975" spans="1:9" x14ac:dyDescent="0.25">
      <c r="A975" s="105"/>
      <c r="B975" s="105"/>
      <c r="C975" s="105"/>
      <c r="D975" s="105"/>
      <c r="F975" s="81" t="e">
        <f>IF(A975-BASELINE!#REF!=0,"",A975-BASELINE!#REF!)</f>
        <v>#REF!</v>
      </c>
      <c r="G975" s="81" t="e">
        <f>IF(B975-BASELINE!#REF!=0,"",B975-BASELINE!#REF!)</f>
        <v>#REF!</v>
      </c>
      <c r="H975" s="81" t="e">
        <f>IF(C975-BASELINE!#REF!=0,"",C975-BASELINE!#REF!)</f>
        <v>#REF!</v>
      </c>
      <c r="I975" s="81" t="e">
        <f>IF(D975-BASELINE!#REF!=0,"",D975-BASELINE!#REF!)</f>
        <v>#REF!</v>
      </c>
    </row>
    <row r="976" spans="1:9" x14ac:dyDescent="0.25">
      <c r="A976" s="105"/>
      <c r="B976" s="105"/>
      <c r="C976" s="105"/>
      <c r="D976" s="105"/>
      <c r="F976" s="81" t="e">
        <f>IF(A976-BASELINE!#REF!=0,"",A976-BASELINE!#REF!)</f>
        <v>#REF!</v>
      </c>
      <c r="G976" s="81" t="e">
        <f>IF(B976-BASELINE!#REF!=0,"",B976-BASELINE!#REF!)</f>
        <v>#REF!</v>
      </c>
      <c r="H976" s="81" t="e">
        <f>IF(C976-BASELINE!#REF!=0,"",C976-BASELINE!#REF!)</f>
        <v>#REF!</v>
      </c>
      <c r="I976" s="81" t="e">
        <f>IF(D976-BASELINE!#REF!=0,"",D976-BASELINE!#REF!)</f>
        <v>#REF!</v>
      </c>
    </row>
    <row r="977" spans="1:9" x14ac:dyDescent="0.25">
      <c r="A977" s="105"/>
      <c r="B977" s="105"/>
      <c r="C977" s="105"/>
      <c r="D977" s="105"/>
      <c r="F977" s="81" t="e">
        <f>IF(A977-BASELINE!#REF!=0,"",A977-BASELINE!#REF!)</f>
        <v>#REF!</v>
      </c>
      <c r="G977" s="81" t="e">
        <f>IF(B977-BASELINE!#REF!=0,"",B977-BASELINE!#REF!)</f>
        <v>#REF!</v>
      </c>
      <c r="H977" s="81" t="e">
        <f>IF(C977-BASELINE!#REF!=0,"",C977-BASELINE!#REF!)</f>
        <v>#REF!</v>
      </c>
      <c r="I977" s="81" t="e">
        <f>IF(D977-BASELINE!#REF!=0,"",D977-BASELINE!#REF!)</f>
        <v>#REF!</v>
      </c>
    </row>
    <row r="978" spans="1:9" x14ac:dyDescent="0.25">
      <c r="A978" s="105"/>
      <c r="B978" s="105"/>
      <c r="C978" s="105"/>
      <c r="D978" s="105"/>
      <c r="F978" s="81" t="e">
        <f>IF(A978-BASELINE!#REF!=0,"",A978-BASELINE!#REF!)</f>
        <v>#REF!</v>
      </c>
      <c r="G978" s="81" t="e">
        <f>IF(B978-BASELINE!#REF!=0,"",B978-BASELINE!#REF!)</f>
        <v>#REF!</v>
      </c>
      <c r="H978" s="81" t="e">
        <f>IF(C978-BASELINE!#REF!=0,"",C978-BASELINE!#REF!)</f>
        <v>#REF!</v>
      </c>
      <c r="I978" s="81" t="e">
        <f>IF(D978-BASELINE!#REF!=0,"",D978-BASELINE!#REF!)</f>
        <v>#REF!</v>
      </c>
    </row>
    <row r="979" spans="1:9" x14ac:dyDescent="0.25">
      <c r="A979" s="105"/>
      <c r="B979" s="105"/>
      <c r="C979" s="105"/>
      <c r="D979" s="105"/>
      <c r="F979" s="81" t="e">
        <f>IF(A979-BASELINE!#REF!=0,"",A979-BASELINE!#REF!)</f>
        <v>#REF!</v>
      </c>
      <c r="G979" s="81" t="e">
        <f>IF(B979-BASELINE!#REF!=0,"",B979-BASELINE!#REF!)</f>
        <v>#REF!</v>
      </c>
      <c r="H979" s="81" t="e">
        <f>IF(C979-BASELINE!#REF!=0,"",C979-BASELINE!#REF!)</f>
        <v>#REF!</v>
      </c>
      <c r="I979" s="81" t="e">
        <f>IF(D979-BASELINE!#REF!=0,"",D979-BASELINE!#REF!)</f>
        <v>#REF!</v>
      </c>
    </row>
    <row r="980" spans="1:9" x14ac:dyDescent="0.25">
      <c r="A980" s="105"/>
      <c r="B980" s="105"/>
      <c r="C980" s="105"/>
      <c r="D980" s="105"/>
      <c r="F980" s="81" t="e">
        <f>IF(A980-BASELINE!#REF!=0,"",A980-BASELINE!#REF!)</f>
        <v>#REF!</v>
      </c>
      <c r="G980" s="81" t="e">
        <f>IF(B980-BASELINE!#REF!=0,"",B980-BASELINE!#REF!)</f>
        <v>#REF!</v>
      </c>
      <c r="H980" s="81" t="e">
        <f>IF(C980-BASELINE!#REF!=0,"",C980-BASELINE!#REF!)</f>
        <v>#REF!</v>
      </c>
      <c r="I980" s="81" t="e">
        <f>IF(D980-BASELINE!#REF!=0,"",D980-BASELINE!#REF!)</f>
        <v>#REF!</v>
      </c>
    </row>
    <row r="981" spans="1:9" x14ac:dyDescent="0.25">
      <c r="A981" s="105"/>
      <c r="B981" s="105"/>
      <c r="C981" s="105"/>
      <c r="D981" s="105"/>
      <c r="F981" s="81" t="e">
        <f>IF(A981-BASELINE!#REF!=0,"",A981-BASELINE!#REF!)</f>
        <v>#REF!</v>
      </c>
      <c r="G981" s="81" t="e">
        <f>IF(B981-BASELINE!#REF!=0,"",B981-BASELINE!#REF!)</f>
        <v>#REF!</v>
      </c>
      <c r="H981" s="81" t="e">
        <f>IF(C981-BASELINE!#REF!=0,"",C981-BASELINE!#REF!)</f>
        <v>#REF!</v>
      </c>
      <c r="I981" s="81" t="e">
        <f>IF(D981-BASELINE!#REF!=0,"",D981-BASELINE!#REF!)</f>
        <v>#REF!</v>
      </c>
    </row>
    <row r="982" spans="1:9" x14ac:dyDescent="0.25">
      <c r="A982" s="105"/>
      <c r="B982" s="105"/>
      <c r="C982" s="105"/>
      <c r="D982" s="105"/>
      <c r="F982" s="81" t="e">
        <f>IF(A982-BASELINE!#REF!=0,"",A982-BASELINE!#REF!)</f>
        <v>#REF!</v>
      </c>
      <c r="G982" s="81" t="e">
        <f>IF(B982-BASELINE!#REF!=0,"",B982-BASELINE!#REF!)</f>
        <v>#REF!</v>
      </c>
      <c r="H982" s="81" t="e">
        <f>IF(C982-BASELINE!#REF!=0,"",C982-BASELINE!#REF!)</f>
        <v>#REF!</v>
      </c>
      <c r="I982" s="81" t="e">
        <f>IF(D982-BASELINE!#REF!=0,"",D982-BASELINE!#REF!)</f>
        <v>#REF!</v>
      </c>
    </row>
    <row r="983" spans="1:9" x14ac:dyDescent="0.25">
      <c r="A983" s="105"/>
      <c r="B983" s="105"/>
      <c r="C983" s="105"/>
      <c r="D983" s="105"/>
      <c r="F983" s="81" t="e">
        <f>IF(A983-BASELINE!#REF!=0,"",A983-BASELINE!#REF!)</f>
        <v>#REF!</v>
      </c>
      <c r="G983" s="81" t="e">
        <f>IF(B983-BASELINE!#REF!=0,"",B983-BASELINE!#REF!)</f>
        <v>#REF!</v>
      </c>
      <c r="H983" s="81" t="e">
        <f>IF(C983-BASELINE!#REF!=0,"",C983-BASELINE!#REF!)</f>
        <v>#REF!</v>
      </c>
      <c r="I983" s="81" t="e">
        <f>IF(D983-BASELINE!#REF!=0,"",D983-BASELINE!#REF!)</f>
        <v>#REF!</v>
      </c>
    </row>
    <row r="984" spans="1:9" x14ac:dyDescent="0.25">
      <c r="A984" s="105"/>
      <c r="B984" s="105"/>
      <c r="C984" s="105"/>
      <c r="D984" s="105"/>
      <c r="F984" s="81" t="e">
        <f>IF(A984-BASELINE!#REF!=0,"",A984-BASELINE!#REF!)</f>
        <v>#REF!</v>
      </c>
      <c r="G984" s="81" t="e">
        <f>IF(B984-BASELINE!#REF!=0,"",B984-BASELINE!#REF!)</f>
        <v>#REF!</v>
      </c>
      <c r="H984" s="81" t="e">
        <f>IF(C984-BASELINE!#REF!=0,"",C984-BASELINE!#REF!)</f>
        <v>#REF!</v>
      </c>
      <c r="I984" s="81" t="e">
        <f>IF(D984-BASELINE!#REF!=0,"",D984-BASELINE!#REF!)</f>
        <v>#REF!</v>
      </c>
    </row>
    <row r="985" spans="1:9" x14ac:dyDescent="0.25">
      <c r="A985" s="105"/>
      <c r="B985" s="105"/>
      <c r="C985" s="105"/>
      <c r="D985" s="105"/>
      <c r="F985" s="81" t="e">
        <f>IF(A985-BASELINE!#REF!=0,"",A985-BASELINE!#REF!)</f>
        <v>#REF!</v>
      </c>
      <c r="G985" s="81" t="e">
        <f>IF(B985-BASELINE!#REF!=0,"",B985-BASELINE!#REF!)</f>
        <v>#REF!</v>
      </c>
      <c r="H985" s="81" t="e">
        <f>IF(C985-BASELINE!#REF!=0,"",C985-BASELINE!#REF!)</f>
        <v>#REF!</v>
      </c>
      <c r="I985" s="81" t="e">
        <f>IF(D985-BASELINE!#REF!=0,"",D985-BASELINE!#REF!)</f>
        <v>#REF!</v>
      </c>
    </row>
    <row r="986" spans="1:9" x14ac:dyDescent="0.25">
      <c r="A986" s="105"/>
      <c r="B986" s="105"/>
      <c r="C986" s="105"/>
      <c r="D986" s="105"/>
      <c r="F986" s="81" t="e">
        <f>IF(A986-BASELINE!#REF!=0,"",A986-BASELINE!#REF!)</f>
        <v>#REF!</v>
      </c>
      <c r="G986" s="81" t="e">
        <f>IF(B986-BASELINE!#REF!=0,"",B986-BASELINE!#REF!)</f>
        <v>#REF!</v>
      </c>
      <c r="H986" s="81" t="e">
        <f>IF(C986-BASELINE!#REF!=0,"",C986-BASELINE!#REF!)</f>
        <v>#REF!</v>
      </c>
      <c r="I986" s="81" t="e">
        <f>IF(D986-BASELINE!#REF!=0,"",D986-BASELINE!#REF!)</f>
        <v>#REF!</v>
      </c>
    </row>
    <row r="987" spans="1:9" x14ac:dyDescent="0.25">
      <c r="A987" s="105"/>
      <c r="B987" s="105"/>
      <c r="C987" s="105"/>
      <c r="D987" s="105"/>
      <c r="F987" s="81" t="e">
        <f>IF(A987-BASELINE!#REF!=0,"",A987-BASELINE!#REF!)</f>
        <v>#REF!</v>
      </c>
      <c r="G987" s="81" t="e">
        <f>IF(B987-BASELINE!#REF!=0,"",B987-BASELINE!#REF!)</f>
        <v>#REF!</v>
      </c>
      <c r="H987" s="81" t="e">
        <f>IF(C987-BASELINE!#REF!=0,"",C987-BASELINE!#REF!)</f>
        <v>#REF!</v>
      </c>
      <c r="I987" s="81" t="e">
        <f>IF(D987-BASELINE!#REF!=0,"",D987-BASELINE!#REF!)</f>
        <v>#REF!</v>
      </c>
    </row>
    <row r="988" spans="1:9" x14ac:dyDescent="0.25">
      <c r="A988" s="105"/>
      <c r="B988" s="105"/>
      <c r="C988" s="105"/>
      <c r="D988" s="105"/>
      <c r="F988" s="81" t="e">
        <f>IF(A988-BASELINE!#REF!=0,"",A988-BASELINE!#REF!)</f>
        <v>#REF!</v>
      </c>
      <c r="G988" s="81" t="e">
        <f>IF(B988-BASELINE!#REF!=0,"",B988-BASELINE!#REF!)</f>
        <v>#REF!</v>
      </c>
      <c r="H988" s="81" t="e">
        <f>IF(C988-BASELINE!#REF!=0,"",C988-BASELINE!#REF!)</f>
        <v>#REF!</v>
      </c>
      <c r="I988" s="81" t="e">
        <f>IF(D988-BASELINE!#REF!=0,"",D988-BASELINE!#REF!)</f>
        <v>#REF!</v>
      </c>
    </row>
    <row r="989" spans="1:9" x14ac:dyDescent="0.25">
      <c r="A989" s="105"/>
      <c r="B989" s="105"/>
      <c r="C989" s="105"/>
      <c r="D989" s="105"/>
      <c r="F989" s="81" t="e">
        <f>IF(A989-BASELINE!#REF!=0,"",A989-BASELINE!#REF!)</f>
        <v>#REF!</v>
      </c>
      <c r="G989" s="81" t="e">
        <f>IF(B989-BASELINE!#REF!=0,"",B989-BASELINE!#REF!)</f>
        <v>#REF!</v>
      </c>
      <c r="H989" s="81" t="e">
        <f>IF(C989-BASELINE!#REF!=0,"",C989-BASELINE!#REF!)</f>
        <v>#REF!</v>
      </c>
      <c r="I989" s="81" t="e">
        <f>IF(D989-BASELINE!#REF!=0,"",D989-BASELINE!#REF!)</f>
        <v>#REF!</v>
      </c>
    </row>
    <row r="990" spans="1:9" x14ac:dyDescent="0.25">
      <c r="A990" s="105"/>
      <c r="B990" s="105"/>
      <c r="C990" s="105"/>
      <c r="D990" s="105"/>
      <c r="F990" s="81" t="e">
        <f>IF(A990-BASELINE!#REF!=0,"",A990-BASELINE!#REF!)</f>
        <v>#REF!</v>
      </c>
      <c r="G990" s="81" t="e">
        <f>IF(B990-BASELINE!#REF!=0,"",B990-BASELINE!#REF!)</f>
        <v>#REF!</v>
      </c>
      <c r="H990" s="81" t="e">
        <f>IF(C990-BASELINE!#REF!=0,"",C990-BASELINE!#REF!)</f>
        <v>#REF!</v>
      </c>
      <c r="I990" s="81" t="e">
        <f>IF(D990-BASELINE!#REF!=0,"",D990-BASELINE!#REF!)</f>
        <v>#REF!</v>
      </c>
    </row>
    <row r="991" spans="1:9" x14ac:dyDescent="0.25">
      <c r="A991" s="105"/>
      <c r="B991" s="105"/>
      <c r="C991" s="105"/>
      <c r="D991" s="105"/>
      <c r="F991" s="81" t="e">
        <f>IF(A991-BASELINE!#REF!=0,"",A991-BASELINE!#REF!)</f>
        <v>#REF!</v>
      </c>
      <c r="G991" s="81" t="e">
        <f>IF(B991-BASELINE!#REF!=0,"",B991-BASELINE!#REF!)</f>
        <v>#REF!</v>
      </c>
      <c r="H991" s="81" t="e">
        <f>IF(C991-BASELINE!#REF!=0,"",C991-BASELINE!#REF!)</f>
        <v>#REF!</v>
      </c>
      <c r="I991" s="81" t="e">
        <f>IF(D991-BASELINE!#REF!=0,"",D991-BASELINE!#REF!)</f>
        <v>#REF!</v>
      </c>
    </row>
    <row r="992" spans="1:9" x14ac:dyDescent="0.25">
      <c r="A992" s="105"/>
      <c r="B992" s="105"/>
      <c r="C992" s="105"/>
      <c r="D992" s="105"/>
      <c r="F992" s="81" t="e">
        <f>IF(A992-BASELINE!#REF!=0,"",A992-BASELINE!#REF!)</f>
        <v>#REF!</v>
      </c>
      <c r="G992" s="81" t="e">
        <f>IF(B992-BASELINE!#REF!=0,"",B992-BASELINE!#REF!)</f>
        <v>#REF!</v>
      </c>
      <c r="H992" s="81" t="e">
        <f>IF(C992-BASELINE!#REF!=0,"",C992-BASELINE!#REF!)</f>
        <v>#REF!</v>
      </c>
      <c r="I992" s="81" t="e">
        <f>IF(D992-BASELINE!#REF!=0,"",D992-BASELINE!#REF!)</f>
        <v>#REF!</v>
      </c>
    </row>
    <row r="993" spans="1:9" x14ac:dyDescent="0.25">
      <c r="A993" s="105"/>
      <c r="B993" s="105"/>
      <c r="C993" s="105"/>
      <c r="D993" s="105"/>
      <c r="F993" s="81" t="e">
        <f>IF(A993-BASELINE!#REF!=0,"",A993-BASELINE!#REF!)</f>
        <v>#REF!</v>
      </c>
      <c r="G993" s="81" t="e">
        <f>IF(B993-BASELINE!#REF!=0,"",B993-BASELINE!#REF!)</f>
        <v>#REF!</v>
      </c>
      <c r="H993" s="81" t="e">
        <f>IF(C993-BASELINE!#REF!=0,"",C993-BASELINE!#REF!)</f>
        <v>#REF!</v>
      </c>
      <c r="I993" s="81" t="e">
        <f>IF(D993-BASELINE!#REF!=0,"",D993-BASELINE!#REF!)</f>
        <v>#REF!</v>
      </c>
    </row>
    <row r="994" spans="1:9" x14ac:dyDescent="0.25">
      <c r="A994" s="105"/>
      <c r="B994" s="105"/>
      <c r="C994" s="105"/>
      <c r="D994" s="105"/>
      <c r="F994" s="81" t="e">
        <f>IF(A994-BASELINE!#REF!=0,"",A994-BASELINE!#REF!)</f>
        <v>#REF!</v>
      </c>
      <c r="G994" s="81" t="e">
        <f>IF(B994-BASELINE!#REF!=0,"",B994-BASELINE!#REF!)</f>
        <v>#REF!</v>
      </c>
      <c r="H994" s="81" t="e">
        <f>IF(C994-BASELINE!#REF!=0,"",C994-BASELINE!#REF!)</f>
        <v>#REF!</v>
      </c>
      <c r="I994" s="81" t="e">
        <f>IF(D994-BASELINE!#REF!=0,"",D994-BASELINE!#REF!)</f>
        <v>#REF!</v>
      </c>
    </row>
    <row r="995" spans="1:9" x14ac:dyDescent="0.25">
      <c r="A995" s="105"/>
      <c r="B995" s="105"/>
      <c r="C995" s="105"/>
      <c r="D995" s="105"/>
      <c r="F995" s="81" t="e">
        <f>IF(A995-BASELINE!#REF!=0,"",A995-BASELINE!#REF!)</f>
        <v>#REF!</v>
      </c>
      <c r="G995" s="81" t="e">
        <f>IF(B995-BASELINE!#REF!=0,"",B995-BASELINE!#REF!)</f>
        <v>#REF!</v>
      </c>
      <c r="H995" s="81" t="e">
        <f>IF(C995-BASELINE!#REF!=0,"",C995-BASELINE!#REF!)</f>
        <v>#REF!</v>
      </c>
      <c r="I995" s="81" t="e">
        <f>IF(D995-BASELINE!#REF!=0,"",D995-BASELINE!#REF!)</f>
        <v>#REF!</v>
      </c>
    </row>
    <row r="996" spans="1:9" x14ac:dyDescent="0.25">
      <c r="A996" s="105"/>
      <c r="B996" s="105"/>
      <c r="C996" s="105"/>
      <c r="D996" s="105"/>
      <c r="F996" s="81" t="e">
        <f>IF(A996-BASELINE!#REF!=0,"",A996-BASELINE!#REF!)</f>
        <v>#REF!</v>
      </c>
      <c r="G996" s="81" t="e">
        <f>IF(B996-BASELINE!#REF!=0,"",B996-BASELINE!#REF!)</f>
        <v>#REF!</v>
      </c>
      <c r="H996" s="81" t="e">
        <f>IF(C996-BASELINE!#REF!=0,"",C996-BASELINE!#REF!)</f>
        <v>#REF!</v>
      </c>
      <c r="I996" s="81" t="e">
        <f>IF(D996-BASELINE!#REF!=0,"",D996-BASELINE!#REF!)</f>
        <v>#REF!</v>
      </c>
    </row>
    <row r="997" spans="1:9" x14ac:dyDescent="0.25">
      <c r="A997" s="105"/>
      <c r="B997" s="105"/>
      <c r="C997" s="105"/>
      <c r="D997" s="105"/>
      <c r="F997" s="81" t="e">
        <f>IF(A997-BASELINE!#REF!=0,"",A997-BASELINE!#REF!)</f>
        <v>#REF!</v>
      </c>
      <c r="G997" s="81" t="e">
        <f>IF(B997-BASELINE!#REF!=0,"",B997-BASELINE!#REF!)</f>
        <v>#REF!</v>
      </c>
      <c r="H997" s="81" t="e">
        <f>IF(C997-BASELINE!#REF!=0,"",C997-BASELINE!#REF!)</f>
        <v>#REF!</v>
      </c>
      <c r="I997" s="81" t="e">
        <f>IF(D997-BASELINE!#REF!=0,"",D997-BASELINE!#REF!)</f>
        <v>#REF!</v>
      </c>
    </row>
    <row r="998" spans="1:9" x14ac:dyDescent="0.25">
      <c r="A998" s="105"/>
      <c r="B998" s="105"/>
      <c r="C998" s="105"/>
      <c r="D998" s="105"/>
      <c r="F998" s="81" t="e">
        <f>IF(A998-BASELINE!#REF!=0,"",A998-BASELINE!#REF!)</f>
        <v>#REF!</v>
      </c>
      <c r="G998" s="81" t="e">
        <f>IF(B998-BASELINE!#REF!=0,"",B998-BASELINE!#REF!)</f>
        <v>#REF!</v>
      </c>
      <c r="H998" s="81" t="e">
        <f>IF(C998-BASELINE!#REF!=0,"",C998-BASELINE!#REF!)</f>
        <v>#REF!</v>
      </c>
      <c r="I998" s="81" t="e">
        <f>IF(D998-BASELINE!#REF!=0,"",D998-BASELINE!#REF!)</f>
        <v>#REF!</v>
      </c>
    </row>
    <row r="999" spans="1:9" x14ac:dyDescent="0.25">
      <c r="A999" s="105"/>
      <c r="B999" s="105"/>
      <c r="C999" s="105"/>
      <c r="D999" s="105"/>
      <c r="F999" s="81" t="e">
        <f>IF(A999-BASELINE!#REF!=0,"",A999-BASELINE!#REF!)</f>
        <v>#REF!</v>
      </c>
      <c r="G999" s="81" t="e">
        <f>IF(B999-BASELINE!#REF!=0,"",B999-BASELINE!#REF!)</f>
        <v>#REF!</v>
      </c>
      <c r="H999" s="81" t="e">
        <f>IF(C999-BASELINE!#REF!=0,"",C999-BASELINE!#REF!)</f>
        <v>#REF!</v>
      </c>
      <c r="I999" s="81" t="e">
        <f>IF(D999-BASELINE!#REF!=0,"",D999-BASELINE!#REF!)</f>
        <v>#REF!</v>
      </c>
    </row>
    <row r="1000" spans="1:9" s="69" customFormat="1" x14ac:dyDescent="0.25">
      <c r="A1000" s="106"/>
      <c r="B1000" s="106"/>
      <c r="C1000" s="106"/>
      <c r="D1000" s="106"/>
      <c r="F1000" s="81" t="e">
        <f>IF(A1000-BASELINE!#REF!=0,"",A1000-BASELINE!#REF!)</f>
        <v>#REF!</v>
      </c>
      <c r="G1000" s="81" t="e">
        <f>IF(B1000-BASELINE!#REF!=0,"",B1000-BASELINE!#REF!)</f>
        <v>#REF!</v>
      </c>
      <c r="H1000" s="81" t="e">
        <f>IF(C1000-BASELINE!#REF!=0,"",C1000-BASELINE!#REF!)</f>
        <v>#REF!</v>
      </c>
      <c r="I1000" s="81" t="e">
        <f>IF(D1000-BASELINE!#REF!=0,"",D1000-BASELINE!#REF!)</f>
        <v>#REF!</v>
      </c>
    </row>
  </sheetData>
  <sheetProtection algorithmName="SHA-512" hashValue="4Waqv/dzliiPw2JKVGvLqHifMhnIeYB+5zalNBW7d/sdcZiiVZWqKq00saSiTtP80pQO0Jyb7eBq2OeYuirJLw==" saltValue="Wc3KpE6PM/2kKOJbMndUJg==" spinCount="100000" sheet="1" objects="1" scenarios="1"/>
  <conditionalFormatting sqref="F2:F1000">
    <cfRule type="expression" dxfId="27" priority="7">
      <formula>$F2&lt;&gt;""</formula>
    </cfRule>
  </conditionalFormatting>
  <conditionalFormatting sqref="K2:N2">
    <cfRule type="expression" dxfId="26" priority="6" stopIfTrue="1">
      <formula>K$2="All Match"</formula>
    </cfRule>
    <cfRule type="expression" dxfId="25" priority="8">
      <formula>K$2&lt;&gt;"All Match"</formula>
    </cfRule>
  </conditionalFormatting>
  <conditionalFormatting sqref="G2:G1000">
    <cfRule type="expression" dxfId="24" priority="5">
      <formula>$G2&lt;&gt;""</formula>
    </cfRule>
  </conditionalFormatting>
  <conditionalFormatting sqref="H2:H1000">
    <cfRule type="expression" dxfId="23" priority="4">
      <formula>$H2&lt;&gt;""</formula>
    </cfRule>
  </conditionalFormatting>
  <conditionalFormatting sqref="I2:I1000">
    <cfRule type="expression" dxfId="22" priority="3">
      <formula>$I2&lt;&gt;""</formula>
    </cfRule>
  </conditionalFormatting>
  <conditionalFormatting sqref="O6:O9">
    <cfRule type="expression" dxfId="21" priority="1">
      <formula>$O6="Not Verified"</formula>
    </cfRule>
    <cfRule type="expression" dxfId="20" priority="2">
      <formula>$O6="Verified"</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2" id="{8B9371F9-A575-4DA3-BC95-E57C9767677F}">
            <xm:f>$A2&lt;&gt;BASELINE!$A2</xm:f>
            <x14:dxf>
              <fill>
                <patternFill>
                  <bgColor rgb="FFFF0000"/>
                </patternFill>
              </fill>
            </x14:dxf>
          </x14:cfRule>
          <xm:sqref>A2:A501</xm:sqref>
        </x14:conditionalFormatting>
        <x14:conditionalFormatting xmlns:xm="http://schemas.microsoft.com/office/excel/2006/main">
          <x14:cfRule type="expression" priority="11" id="{BB2021E1-AFBA-4E99-BD02-06E7455819BF}">
            <xm:f>$B2&lt;&gt;BASELINE!$B2</xm:f>
            <x14:dxf>
              <fill>
                <patternFill>
                  <bgColor rgb="FFFF0000"/>
                </patternFill>
              </fill>
            </x14:dxf>
          </x14:cfRule>
          <xm:sqref>B2:B501</xm:sqref>
        </x14:conditionalFormatting>
        <x14:conditionalFormatting xmlns:xm="http://schemas.microsoft.com/office/excel/2006/main">
          <x14:cfRule type="expression" priority="10" id="{B188A3AE-1AA6-49AB-A2E3-FA1D0E12165B}">
            <xm:f>$C2&lt;&gt;BASELINE!$C2</xm:f>
            <x14:dxf>
              <fill>
                <patternFill>
                  <bgColor rgb="FFFF0000"/>
                </patternFill>
              </fill>
            </x14:dxf>
          </x14:cfRule>
          <xm:sqref>C2:C501</xm:sqref>
        </x14:conditionalFormatting>
        <x14:conditionalFormatting xmlns:xm="http://schemas.microsoft.com/office/excel/2006/main">
          <x14:cfRule type="expression" priority="9" id="{71844BDE-57A4-47A5-8C22-11768553AC59}">
            <xm:f>$D2&lt;&gt;BASELINE!$D2</xm:f>
            <x14:dxf>
              <fill>
                <patternFill>
                  <bgColor rgb="FFFF0000"/>
                </patternFill>
              </fill>
            </x14:dxf>
          </x14:cfRule>
          <xm:sqref>D2:D501</xm:sqref>
        </x14:conditionalFormatting>
        <x14:conditionalFormatting xmlns:xm="http://schemas.microsoft.com/office/excel/2006/main">
          <x14:cfRule type="expression" priority="72" id="{8B9371F9-A575-4DA3-BC95-E57C9767677F}">
            <xm:f>$A502&lt;&gt;BASELINE!#REF!</xm:f>
            <x14:dxf>
              <fill>
                <patternFill>
                  <bgColor rgb="FFFF0000"/>
                </patternFill>
              </fill>
            </x14:dxf>
          </x14:cfRule>
          <xm:sqref>A502:A1000</xm:sqref>
        </x14:conditionalFormatting>
        <x14:conditionalFormatting xmlns:xm="http://schemas.microsoft.com/office/excel/2006/main">
          <x14:cfRule type="expression" priority="74" id="{BB2021E1-AFBA-4E99-BD02-06E7455819BF}">
            <xm:f>$B502&lt;&gt;BASELINE!#REF!</xm:f>
            <x14:dxf>
              <fill>
                <patternFill>
                  <bgColor rgb="FFFF0000"/>
                </patternFill>
              </fill>
            </x14:dxf>
          </x14:cfRule>
          <xm:sqref>B502:B1000</xm:sqref>
        </x14:conditionalFormatting>
        <x14:conditionalFormatting xmlns:xm="http://schemas.microsoft.com/office/excel/2006/main">
          <x14:cfRule type="expression" priority="76" id="{B188A3AE-1AA6-49AB-A2E3-FA1D0E12165B}">
            <xm:f>$C502&lt;&gt;BASELINE!#REF!</xm:f>
            <x14:dxf>
              <fill>
                <patternFill>
                  <bgColor rgb="FFFF0000"/>
                </patternFill>
              </fill>
            </x14:dxf>
          </x14:cfRule>
          <xm:sqref>C502:C1000</xm:sqref>
        </x14:conditionalFormatting>
        <x14:conditionalFormatting xmlns:xm="http://schemas.microsoft.com/office/excel/2006/main">
          <x14:cfRule type="expression" priority="78" id="{71844BDE-57A4-47A5-8C22-11768553AC59}">
            <xm:f>$D502&lt;&gt;BASELINE!#REF!</xm:f>
            <x14:dxf>
              <fill>
                <patternFill>
                  <bgColor rgb="FFFF0000"/>
                </patternFill>
              </fill>
            </x14:dxf>
          </x14:cfRule>
          <xm:sqref>D502:D1000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3D78B-4DC8-4F12-8100-960F405AA96B}">
  <sheetPr codeName="Sheet10">
    <tabColor theme="7" tint="0.39997558519241921"/>
  </sheetPr>
  <dimension ref="A1:Q501"/>
  <sheetViews>
    <sheetView zoomScale="93" zoomScaleNormal="93" workbookViewId="0"/>
  </sheetViews>
  <sheetFormatPr defaultRowHeight="15" x14ac:dyDescent="0.25"/>
  <cols>
    <col min="1" max="1" width="14.28515625" style="74" customWidth="1"/>
    <col min="2" max="2" width="17.5703125" style="74" customWidth="1"/>
    <col min="3" max="3" width="14.7109375" style="74" customWidth="1"/>
    <col min="4" max="4" width="17.7109375" style="74" customWidth="1"/>
    <col min="5" max="5" width="9.140625" style="56"/>
    <col min="6" max="6" width="16.5703125" style="56" bestFit="1" customWidth="1"/>
    <col min="7" max="7" width="16.42578125" style="56" bestFit="1" customWidth="1"/>
    <col min="8" max="8" width="13" style="56" customWidth="1"/>
    <col min="9" max="9" width="11.140625" style="56" bestFit="1" customWidth="1"/>
    <col min="10" max="10" width="11.140625" style="101" customWidth="1"/>
    <col min="11" max="11" width="69.7109375" style="56" customWidth="1"/>
    <col min="12" max="12" width="14" style="56" customWidth="1"/>
    <col min="13" max="13" width="16.42578125" style="56" bestFit="1" customWidth="1"/>
    <col min="14" max="14" width="12.5703125" style="56" bestFit="1" customWidth="1"/>
    <col min="15" max="15" width="15.7109375" style="56" customWidth="1"/>
    <col min="16" max="16" width="27.85546875" style="56" customWidth="1"/>
    <col min="17" max="17" width="11.7109375" style="56" customWidth="1"/>
    <col min="18" max="16384" width="9.140625" style="56"/>
  </cols>
  <sheetData>
    <row r="1" spans="1:17" s="67" customFormat="1" ht="78" customHeight="1" x14ac:dyDescent="0.25">
      <c r="A1" s="108"/>
      <c r="B1" s="108"/>
      <c r="C1" s="108"/>
      <c r="D1" s="108"/>
      <c r="F1" s="92" t="s">
        <v>1845</v>
      </c>
      <c r="G1" s="92" t="s">
        <v>1846</v>
      </c>
      <c r="H1" s="92" t="s">
        <v>1847</v>
      </c>
      <c r="I1" s="92" t="s">
        <v>1848</v>
      </c>
      <c r="J1" s="100"/>
      <c r="K1" s="115" t="s">
        <v>1897</v>
      </c>
      <c r="L1" s="92" t="s">
        <v>1834</v>
      </c>
      <c r="M1" s="92" t="s">
        <v>1835</v>
      </c>
      <c r="N1" s="92" t="s">
        <v>1836</v>
      </c>
      <c r="O1" s="92" t="s">
        <v>1837</v>
      </c>
    </row>
    <row r="2" spans="1:17" x14ac:dyDescent="0.25">
      <c r="A2" s="105"/>
      <c r="B2" s="105"/>
      <c r="C2" s="105"/>
      <c r="D2" s="105"/>
      <c r="F2" s="81" t="str">
        <f>IF(A2-FINAL!A2=0,"",A2-FINAL!A2)</f>
        <v/>
      </c>
      <c r="G2" s="81" t="str">
        <f>IF(B2-FINAL!B2=0,"",B2-FINAL!B2)</f>
        <v/>
      </c>
      <c r="H2" s="81" t="str">
        <f>IF(C2-FINAL!C2=0,"",C2-FINAL!C2)</f>
        <v/>
      </c>
      <c r="I2" s="81" t="str">
        <f>IF(D2-FINAL!D2=0,"",D2-FINAL!D2)</f>
        <v/>
      </c>
      <c r="L2" s="81" t="str">
        <f>IF(COUNTBLANK(F2:F501)=500,"All Match",500-COUNTBLANK(F2:F501)&amp;" mis-match")</f>
        <v>All Match</v>
      </c>
      <c r="M2" s="81" t="str">
        <f>IF(COUNTBLANK(G2:G501)=500,"All Match",500-COUNTBLANK(G2:G501)&amp;" mis-match")</f>
        <v>All Match</v>
      </c>
      <c r="N2" s="81" t="str">
        <f>IF(COUNTBLANK(H2:H501)=500,"All Match",500-COUNTBLANK(H2:H501)&amp;" mis-match")</f>
        <v>All Match</v>
      </c>
      <c r="O2" s="81" t="str">
        <f>IF(COUNTBLANK(I2:I501)=500,"All Match",500-COUNTBLANK(I2:I501)&amp;" mis-match")</f>
        <v>All Match</v>
      </c>
    </row>
    <row r="3" spans="1:17" ht="15.75" thickBot="1" x14ac:dyDescent="0.3">
      <c r="A3" s="105"/>
      <c r="B3" s="105"/>
      <c r="C3" s="105"/>
      <c r="D3" s="105"/>
      <c r="F3" s="81" t="str">
        <f>IF(A3-FINAL!A3=0,"",A3-FINAL!A3)</f>
        <v/>
      </c>
      <c r="G3" s="81" t="str">
        <f>IF(B3-FINAL!B3=0,"",B3-FINAL!B3)</f>
        <v/>
      </c>
      <c r="H3" s="81" t="str">
        <f>IF(C3-FINAL!C3=0,"",C3-FINAL!C3)</f>
        <v/>
      </c>
      <c r="I3" s="81" t="str">
        <f>IF(D3-FINAL!D3=0,"",D3-FINAL!D3)</f>
        <v/>
      </c>
      <c r="J3" s="137" t="s">
        <v>1840</v>
      </c>
      <c r="K3" s="93"/>
    </row>
    <row r="4" spans="1:17" x14ac:dyDescent="0.25">
      <c r="A4" s="105"/>
      <c r="B4" s="105"/>
      <c r="C4" s="105"/>
      <c r="D4" s="105"/>
      <c r="F4" s="81" t="str">
        <f>IF(A4-FINAL!A4=0,"",A4-FINAL!A4)</f>
        <v/>
      </c>
      <c r="G4" s="81" t="str">
        <f>IF(B4-FINAL!B4=0,"",B4-FINAL!B4)</f>
        <v/>
      </c>
      <c r="H4" s="81" t="str">
        <f>IF(C4-FINAL!C4=0,"",C4-FINAL!C4)</f>
        <v/>
      </c>
      <c r="I4" s="81" t="str">
        <f>IF(D4-FINAL!D4=0,"",D4-FINAL!D4)</f>
        <v/>
      </c>
      <c r="J4" s="136" t="s">
        <v>1872</v>
      </c>
      <c r="K4" s="125"/>
      <c r="L4" s="111"/>
      <c r="N4" s="102" t="s">
        <v>1843</v>
      </c>
      <c r="O4" s="56" t="s">
        <v>1838</v>
      </c>
      <c r="P4" s="86" t="s">
        <v>1842</v>
      </c>
      <c r="Q4" s="88" t="s">
        <v>1839</v>
      </c>
    </row>
    <row r="5" spans="1:17" ht="15.75" thickBot="1" x14ac:dyDescent="0.3">
      <c r="A5" s="105"/>
      <c r="B5" s="105"/>
      <c r="C5" s="105"/>
      <c r="D5" s="105"/>
      <c r="F5" s="81" t="str">
        <f>IF(A5-FINAL!A5=0,"",A5-FINAL!A5)</f>
        <v/>
      </c>
      <c r="G5" s="81" t="str">
        <f>IF(B5-FINAL!B5=0,"",B5-FINAL!B5)</f>
        <v/>
      </c>
      <c r="H5" s="81" t="str">
        <f>IF(C5-FINAL!C5=0,"",C5-FINAL!C5)</f>
        <v/>
      </c>
      <c r="I5" s="81" t="str">
        <f>IF(D5-FINAL!D5=0,"",D5-FINAL!D5)</f>
        <v/>
      </c>
      <c r="J5" s="112"/>
      <c r="K5" s="112"/>
      <c r="L5" s="113" t="s">
        <v>1915</v>
      </c>
      <c r="N5" s="83"/>
      <c r="P5" s="87" t="s">
        <v>1841</v>
      </c>
      <c r="Q5" s="91" t="s">
        <v>1844</v>
      </c>
    </row>
    <row r="6" spans="1:17" x14ac:dyDescent="0.25">
      <c r="A6" s="105"/>
      <c r="B6" s="105"/>
      <c r="C6" s="105"/>
      <c r="D6" s="105"/>
      <c r="F6" s="81" t="str">
        <f>IF(A6-FINAL!A6=0,"",A6-FINAL!A6)</f>
        <v/>
      </c>
      <c r="G6" s="81" t="str">
        <f>IF(B6-FINAL!B6=0,"",B6-FINAL!B6)</f>
        <v/>
      </c>
      <c r="H6" s="81" t="str">
        <f>IF(C6-FINAL!C6=0,"",C6-FINAL!C6)</f>
        <v/>
      </c>
      <c r="I6" s="81" t="str">
        <f>IF(D6-FINAL!D6=0,"",D6-FINAL!D6)</f>
        <v/>
      </c>
      <c r="K6" s="109"/>
      <c r="L6" s="109"/>
      <c r="N6" s="110"/>
      <c r="O6" s="82">
        <v>0.1</v>
      </c>
      <c r="P6" s="84" t="str">
        <f>IF(N6="","no verification check",IF(ABS(N6-L6)/L6&lt;0.1,"Verified","Not Verified"))</f>
        <v>no verification check</v>
      </c>
      <c r="Q6" s="90" t="str">
        <f>IF(N6="","",(ABS(N6-L6)/L6))</f>
        <v/>
      </c>
    </row>
    <row r="7" spans="1:17" x14ac:dyDescent="0.25">
      <c r="A7" s="105"/>
      <c r="B7" s="105"/>
      <c r="C7" s="105"/>
      <c r="D7" s="105"/>
      <c r="F7" s="81" t="str">
        <f>IF(A7-FINAL!A7=0,"",A7-FINAL!A7)</f>
        <v/>
      </c>
      <c r="G7" s="81" t="str">
        <f>IF(B7-FINAL!B7=0,"",B7-FINAL!B7)</f>
        <v/>
      </c>
      <c r="H7" s="81" t="str">
        <f>IF(C7-FINAL!C7=0,"",C7-FINAL!C7)</f>
        <v/>
      </c>
      <c r="I7" s="81" t="str">
        <f>IF(D7-FINAL!D7=0,"",D7-FINAL!D7)</f>
        <v/>
      </c>
      <c r="K7" s="110"/>
      <c r="L7" s="110"/>
      <c r="N7" s="110"/>
      <c r="O7" s="82">
        <v>0.1</v>
      </c>
      <c r="P7" s="85" t="str">
        <f>IF(N7="","no verification check",IF(ABS(N7-L7)/L7&lt;0.1,"Verified","Not Verified"))</f>
        <v>no verification check</v>
      </c>
      <c r="Q7" s="89" t="str">
        <f>IF(N7="","",(ABS(N7-L7)/L7))</f>
        <v/>
      </c>
    </row>
    <row r="8" spans="1:17" ht="15.75" thickBot="1" x14ac:dyDescent="0.3">
      <c r="A8" s="105"/>
      <c r="B8" s="105"/>
      <c r="C8" s="105"/>
      <c r="D8" s="105"/>
      <c r="F8" s="81" t="str">
        <f>IF(A8-FINAL!A8=0,"",A8-FINAL!A8)</f>
        <v/>
      </c>
      <c r="G8" s="81" t="str">
        <f>IF(B8-FINAL!B8=0,"",B8-FINAL!B8)</f>
        <v/>
      </c>
      <c r="H8" s="81" t="str">
        <f>IF(C8-FINAL!C8=0,"",C8-FINAL!C8)</f>
        <v/>
      </c>
      <c r="I8" s="81" t="str">
        <f>IF(D8-FINAL!D8=0,"",D8-FINAL!D8)</f>
        <v/>
      </c>
      <c r="K8" s="110"/>
      <c r="L8" s="110"/>
      <c r="N8" s="110"/>
      <c r="O8" s="82">
        <v>0.1</v>
      </c>
      <c r="P8" s="139" t="str">
        <f>IF(N8="","no verification check",IF(ABS(N8-L8)/L8&lt;0.1,"Verified","Not Verified"))</f>
        <v>no verification check</v>
      </c>
      <c r="Q8" s="140" t="str">
        <f>IF(N8="","",(ABS(N8-L8)/L8))</f>
        <v/>
      </c>
    </row>
    <row r="9" spans="1:17" x14ac:dyDescent="0.25">
      <c r="A9" s="105"/>
      <c r="B9" s="105"/>
      <c r="C9" s="105"/>
      <c r="D9" s="105"/>
      <c r="F9" s="81" t="str">
        <f>IF(A9-FINAL!A9=0,"",A9-FINAL!A9)</f>
        <v/>
      </c>
      <c r="G9" s="81" t="str">
        <f>IF(B9-FINAL!B9=0,"",B9-FINAL!B9)</f>
        <v/>
      </c>
      <c r="H9" s="81" t="str">
        <f>IF(C9-FINAL!C9=0,"",C9-FINAL!C9)</f>
        <v/>
      </c>
      <c r="I9" s="81" t="str">
        <f>IF(D9-FINAL!D9=0,"",D9-FINAL!D9)</f>
        <v/>
      </c>
      <c r="K9" s="138"/>
      <c r="L9" s="138"/>
      <c r="M9" s="83"/>
      <c r="N9" s="138"/>
      <c r="O9" s="141"/>
      <c r="P9" s="142"/>
      <c r="Q9" s="143"/>
    </row>
    <row r="10" spans="1:17" x14ac:dyDescent="0.25">
      <c r="A10" s="105"/>
      <c r="B10" s="105"/>
      <c r="C10" s="105"/>
      <c r="D10" s="105"/>
      <c r="F10" s="81" t="str">
        <f>IF(A10-FINAL!A10=0,"",A10-FINAL!A10)</f>
        <v/>
      </c>
      <c r="G10" s="81" t="str">
        <f>IF(B10-FINAL!B10=0,"",B10-FINAL!B10)</f>
        <v/>
      </c>
      <c r="H10" s="81" t="str">
        <f>IF(C10-FINAL!C10=0,"",C10-FINAL!C10)</f>
        <v/>
      </c>
      <c r="I10" s="81" t="str">
        <f>IF(D10-FINAL!D10=0,"",D10-FINAL!D10)</f>
        <v/>
      </c>
    </row>
    <row r="11" spans="1:17" ht="15.75" thickBot="1" x14ac:dyDescent="0.3">
      <c r="A11" s="105"/>
      <c r="B11" s="105"/>
      <c r="C11" s="105"/>
      <c r="D11" s="105"/>
      <c r="F11" s="81" t="str">
        <f>IF(A11-FINAL!A11=0,"",A11-FINAL!A11)</f>
        <v/>
      </c>
      <c r="G11" s="81" t="str">
        <f>IF(B11-FINAL!B11=0,"",B11-FINAL!B11)</f>
        <v/>
      </c>
      <c r="H11" s="81" t="str">
        <f>IF(C11-FINAL!C11=0,"",C11-FINAL!C11)</f>
        <v/>
      </c>
      <c r="I11" s="81" t="str">
        <f>IF(D11-FINAL!D11=0,"",D11-FINAL!D11)</f>
        <v/>
      </c>
      <c r="J11" s="137" t="s">
        <v>1840</v>
      </c>
      <c r="K11" s="93"/>
    </row>
    <row r="12" spans="1:17" x14ac:dyDescent="0.25">
      <c r="A12" s="105"/>
      <c r="B12" s="105"/>
      <c r="C12" s="105"/>
      <c r="D12" s="105"/>
      <c r="F12" s="81" t="str">
        <f>IF(A12-FINAL!A12=0,"",A12-FINAL!A12)</f>
        <v/>
      </c>
      <c r="G12" s="81" t="str">
        <f>IF(B12-FINAL!B12=0,"",B12-FINAL!B12)</f>
        <v/>
      </c>
      <c r="H12" s="81" t="str">
        <f>IF(C12-FINAL!C12=0,"",C12-FINAL!C12)</f>
        <v/>
      </c>
      <c r="I12" s="81" t="str">
        <f>IF(D12-FINAL!D12=0,"",D12-FINAL!D12)</f>
        <v/>
      </c>
      <c r="J12" s="132" t="s">
        <v>1871</v>
      </c>
      <c r="K12" s="132"/>
      <c r="L12" s="133"/>
    </row>
    <row r="13" spans="1:17" ht="15.75" thickBot="1" x14ac:dyDescent="0.3">
      <c r="A13" s="105"/>
      <c r="B13" s="105"/>
      <c r="C13" s="105"/>
      <c r="D13" s="105"/>
      <c r="F13" s="81" t="str">
        <f>IF(A13-FINAL!A13=0,"",A13-FINAL!A13)</f>
        <v/>
      </c>
      <c r="G13" s="81" t="str">
        <f>IF(B13-FINAL!B13=0,"",B13-FINAL!B13)</f>
        <v/>
      </c>
      <c r="H13" s="81" t="str">
        <f>IF(C13-FINAL!C13=0,"",C13-FINAL!C13)</f>
        <v/>
      </c>
      <c r="I13" s="81" t="str">
        <f>IF(D13-FINAL!D13=0,"",D13-FINAL!D13)</f>
        <v/>
      </c>
      <c r="J13" s="126"/>
      <c r="K13" s="126"/>
      <c r="L13" s="127" t="s">
        <v>1916</v>
      </c>
    </row>
    <row r="14" spans="1:17" x14ac:dyDescent="0.25">
      <c r="A14" s="105"/>
      <c r="B14" s="105"/>
      <c r="C14" s="105"/>
      <c r="D14" s="105"/>
      <c r="F14" s="81" t="str">
        <f>IF(A14-FINAL!A14=0,"",A14-FINAL!A14)</f>
        <v/>
      </c>
      <c r="G14" s="81" t="str">
        <f>IF(B14-FINAL!B14=0,"",B14-FINAL!B14)</f>
        <v/>
      </c>
      <c r="H14" s="81" t="str">
        <f>IF(C14-FINAL!C14=0,"",C14-FINAL!C14)</f>
        <v/>
      </c>
      <c r="I14" s="81" t="str">
        <f>IF(D14-FINAL!D14=0,"",D14-FINAL!D14)</f>
        <v/>
      </c>
      <c r="K14" s="109"/>
      <c r="L14" s="109"/>
    </row>
    <row r="15" spans="1:17" x14ac:dyDescent="0.25">
      <c r="A15" s="105"/>
      <c r="B15" s="105"/>
      <c r="C15" s="105"/>
      <c r="D15" s="105"/>
      <c r="F15" s="81" t="str">
        <f>IF(A15-FINAL!A15=0,"",A15-FINAL!A15)</f>
        <v/>
      </c>
      <c r="G15" s="81" t="str">
        <f>IF(B15-FINAL!B15=0,"",B15-FINAL!B15)</f>
        <v/>
      </c>
      <c r="H15" s="81" t="str">
        <f>IF(C15-FINAL!C15=0,"",C15-FINAL!C15)</f>
        <v/>
      </c>
      <c r="I15" s="81" t="str">
        <f>IF(D15-FINAL!D15=0,"",D15-FINAL!D15)</f>
        <v/>
      </c>
      <c r="K15" s="110"/>
      <c r="L15" s="110"/>
    </row>
    <row r="16" spans="1:17" x14ac:dyDescent="0.25">
      <c r="A16" s="105"/>
      <c r="B16" s="105"/>
      <c r="C16" s="105"/>
      <c r="D16" s="105"/>
      <c r="F16" s="81" t="str">
        <f>IF(A16-FINAL!A16=0,"",A16-FINAL!A16)</f>
        <v/>
      </c>
      <c r="G16" s="81" t="str">
        <f>IF(B16-FINAL!B16=0,"",B16-FINAL!B16)</f>
        <v/>
      </c>
      <c r="H16" s="81" t="str">
        <f>IF(C16-FINAL!C16=0,"",C16-FINAL!C16)</f>
        <v/>
      </c>
      <c r="I16" s="81" t="str">
        <f>IF(D16-FINAL!D16=0,"",D16-FINAL!D16)</f>
        <v/>
      </c>
      <c r="K16" s="110"/>
      <c r="L16" s="110"/>
    </row>
    <row r="17" spans="1:12" x14ac:dyDescent="0.25">
      <c r="A17" s="105"/>
      <c r="B17" s="105"/>
      <c r="C17" s="105"/>
      <c r="D17" s="105"/>
      <c r="F17" s="81" t="str">
        <f>IF(A17-FINAL!A17=0,"",A17-FINAL!A17)</f>
        <v/>
      </c>
      <c r="G17" s="81" t="str">
        <f>IF(B17-FINAL!B17=0,"",B17-FINAL!B17)</f>
        <v/>
      </c>
      <c r="H17" s="81" t="str">
        <f>IF(C17-FINAL!C17=0,"",C17-FINAL!C17)</f>
        <v/>
      </c>
      <c r="I17" s="81" t="str">
        <f>IF(D17-FINAL!D17=0,"",D17-FINAL!D17)</f>
        <v/>
      </c>
      <c r="K17" s="138"/>
      <c r="L17" s="138"/>
    </row>
    <row r="18" spans="1:12" x14ac:dyDescent="0.25">
      <c r="A18" s="105"/>
      <c r="B18" s="105"/>
      <c r="C18" s="105"/>
      <c r="D18" s="105"/>
      <c r="F18" s="81" t="str">
        <f>IF(A18-FINAL!A18=0,"",A18-FINAL!A18)</f>
        <v/>
      </c>
      <c r="G18" s="81" t="str">
        <f>IF(B18-FINAL!B18=0,"",B18-FINAL!B18)</f>
        <v/>
      </c>
      <c r="H18" s="81" t="str">
        <f>IF(C18-FINAL!C18=0,"",C18-FINAL!C18)</f>
        <v/>
      </c>
      <c r="I18" s="81" t="str">
        <f>IF(D18-FINAL!D18=0,"",D18-FINAL!D18)</f>
        <v/>
      </c>
    </row>
    <row r="19" spans="1:12" x14ac:dyDescent="0.25">
      <c r="A19" s="105"/>
      <c r="B19" s="105"/>
      <c r="C19" s="105"/>
      <c r="D19" s="105"/>
      <c r="F19" s="81" t="str">
        <f>IF(A19-FINAL!A19=0,"",A19-FINAL!A19)</f>
        <v/>
      </c>
      <c r="G19" s="81" t="str">
        <f>IF(B19-FINAL!B19=0,"",B19-FINAL!B19)</f>
        <v/>
      </c>
      <c r="H19" s="81" t="str">
        <f>IF(C19-FINAL!C19=0,"",C19-FINAL!C19)</f>
        <v/>
      </c>
      <c r="I19" s="81" t="str">
        <f>IF(D19-FINAL!D19=0,"",D19-FINAL!D19)</f>
        <v/>
      </c>
    </row>
    <row r="20" spans="1:12" x14ac:dyDescent="0.25">
      <c r="A20" s="105"/>
      <c r="B20" s="105"/>
      <c r="C20" s="105"/>
      <c r="D20" s="105"/>
      <c r="F20" s="81" t="str">
        <f>IF(A20-FINAL!A20=0,"",A20-FINAL!A20)</f>
        <v/>
      </c>
      <c r="G20" s="81" t="str">
        <f>IF(B20-FINAL!B20=0,"",B20-FINAL!B20)</f>
        <v/>
      </c>
      <c r="H20" s="81" t="str">
        <f>IF(C20-FINAL!C20=0,"",C20-FINAL!C20)</f>
        <v/>
      </c>
      <c r="I20" s="81" t="str">
        <f>IF(D20-FINAL!D20=0,"",D20-FINAL!D20)</f>
        <v/>
      </c>
    </row>
    <row r="21" spans="1:12" ht="15.75" thickBot="1" x14ac:dyDescent="0.3">
      <c r="A21" s="105"/>
      <c r="B21" s="105"/>
      <c r="C21" s="105"/>
      <c r="D21" s="105"/>
      <c r="F21" s="81" t="str">
        <f>IF(A21-FINAL!A21=0,"",A21-FINAL!A21)</f>
        <v/>
      </c>
      <c r="G21" s="81" t="str">
        <f>IF(B21-FINAL!B21=0,"",B21-FINAL!B21)</f>
        <v/>
      </c>
      <c r="H21" s="81" t="str">
        <f>IF(C21-FINAL!C21=0,"",C21-FINAL!C21)</f>
        <v/>
      </c>
      <c r="I21" s="81" t="str">
        <f>IF(D21-FINAL!D21=0,"",D21-FINAL!D21)</f>
        <v/>
      </c>
      <c r="J21" s="137" t="s">
        <v>1840</v>
      </c>
      <c r="K21" s="93"/>
    </row>
    <row r="22" spans="1:12" x14ac:dyDescent="0.25">
      <c r="A22" s="105"/>
      <c r="B22" s="105"/>
      <c r="C22" s="105"/>
      <c r="D22" s="105"/>
      <c r="F22" s="81" t="str">
        <f>IF(A22-FINAL!A22=0,"",A22-FINAL!A22)</f>
        <v/>
      </c>
      <c r="G22" s="81" t="str">
        <f>IF(B22-FINAL!B22=0,"",B22-FINAL!B22)</f>
        <v/>
      </c>
      <c r="H22" s="81" t="str">
        <f>IF(C22-FINAL!C22=0,"",C22-FINAL!C22)</f>
        <v/>
      </c>
      <c r="I22" s="81" t="str">
        <f>IF(D22-FINAL!D22=0,"",D22-FINAL!D22)</f>
        <v/>
      </c>
      <c r="J22" s="128" t="s">
        <v>1860</v>
      </c>
      <c r="K22" s="128"/>
      <c r="L22" s="129"/>
    </row>
    <row r="23" spans="1:12" ht="15.75" thickBot="1" x14ac:dyDescent="0.3">
      <c r="A23" s="105"/>
      <c r="B23" s="105"/>
      <c r="C23" s="105"/>
      <c r="D23" s="105"/>
      <c r="F23" s="81" t="str">
        <f>IF(A23-FINAL!A23=0,"",A23-FINAL!A23)</f>
        <v/>
      </c>
      <c r="G23" s="81" t="str">
        <f>IF(B23-FINAL!B23=0,"",B23-FINAL!B23)</f>
        <v/>
      </c>
      <c r="H23" s="81" t="str">
        <f>IF(C23-FINAL!C23=0,"",C23-FINAL!C23)</f>
        <v/>
      </c>
      <c r="I23" s="81" t="str">
        <f>IF(D23-FINAL!D23=0,"",D23-FINAL!D23)</f>
        <v/>
      </c>
      <c r="J23" s="130"/>
      <c r="K23" s="130"/>
      <c r="L23" s="131"/>
    </row>
    <row r="24" spans="1:12" x14ac:dyDescent="0.25">
      <c r="A24" s="105"/>
      <c r="B24" s="105"/>
      <c r="C24" s="105"/>
      <c r="D24" s="105"/>
      <c r="F24" s="81" t="str">
        <f>IF(A24-FINAL!A24=0,"",A24-FINAL!A24)</f>
        <v/>
      </c>
      <c r="G24" s="81" t="str">
        <f>IF(B24-FINAL!B24=0,"",B24-FINAL!B24)</f>
        <v/>
      </c>
      <c r="H24" s="81" t="str">
        <f>IF(C24-FINAL!C24=0,"",C24-FINAL!C24)</f>
        <v/>
      </c>
      <c r="I24" s="81" t="str">
        <f>IF(D24-FINAL!D24=0,"",D24-FINAL!D24)</f>
        <v/>
      </c>
      <c r="K24" s="109"/>
      <c r="L24" s="109"/>
    </row>
    <row r="25" spans="1:12" x14ac:dyDescent="0.25">
      <c r="A25" s="105"/>
      <c r="B25" s="105"/>
      <c r="C25" s="105"/>
      <c r="D25" s="105"/>
      <c r="F25" s="81" t="str">
        <f>IF(A25-FINAL!A25=0,"",A25-FINAL!A25)</f>
        <v/>
      </c>
      <c r="G25" s="81" t="str">
        <f>IF(B25-FINAL!B25=0,"",B25-FINAL!B25)</f>
        <v/>
      </c>
      <c r="H25" s="81" t="str">
        <f>IF(C25-FINAL!C25=0,"",C25-FINAL!C25)</f>
        <v/>
      </c>
      <c r="I25" s="81" t="str">
        <f>IF(D25-FINAL!D25=0,"",D25-FINAL!D25)</f>
        <v/>
      </c>
      <c r="K25" s="110"/>
      <c r="L25" s="110"/>
    </row>
    <row r="26" spans="1:12" x14ac:dyDescent="0.25">
      <c r="A26" s="105"/>
      <c r="B26" s="105"/>
      <c r="C26" s="105"/>
      <c r="D26" s="105"/>
      <c r="F26" s="81" t="str">
        <f>IF(A26-FINAL!A26=0,"",A26-FINAL!A26)</f>
        <v/>
      </c>
      <c r="G26" s="81" t="str">
        <f>IF(B26-FINAL!B26=0,"",B26-FINAL!B26)</f>
        <v/>
      </c>
      <c r="H26" s="81" t="str">
        <f>IF(C26-FINAL!C26=0,"",C26-FINAL!C26)</f>
        <v/>
      </c>
      <c r="I26" s="81" t="str">
        <f>IF(D26-FINAL!D26=0,"",D26-FINAL!D26)</f>
        <v/>
      </c>
      <c r="K26" s="110"/>
      <c r="L26" s="110"/>
    </row>
    <row r="27" spans="1:12" x14ac:dyDescent="0.25">
      <c r="A27" s="105"/>
      <c r="B27" s="105"/>
      <c r="C27" s="105"/>
      <c r="D27" s="105"/>
      <c r="F27" s="81" t="str">
        <f>IF(A27-FINAL!A27=0,"",A27-FINAL!A27)</f>
        <v/>
      </c>
      <c r="G27" s="81" t="str">
        <f>IF(B27-FINAL!B27=0,"",B27-FINAL!B27)</f>
        <v/>
      </c>
      <c r="H27" s="81" t="str">
        <f>IF(C27-FINAL!C27=0,"",C27-FINAL!C27)</f>
        <v/>
      </c>
      <c r="I27" s="81" t="str">
        <f>IF(D27-FINAL!D27=0,"",D27-FINAL!D27)</f>
        <v/>
      </c>
      <c r="K27" s="138"/>
      <c r="L27" s="138"/>
    </row>
    <row r="28" spans="1:12" x14ac:dyDescent="0.25">
      <c r="A28" s="105"/>
      <c r="B28" s="105"/>
      <c r="C28" s="105"/>
      <c r="D28" s="105"/>
      <c r="F28" s="81" t="str">
        <f>IF(A28-FINAL!A28=0,"",A28-FINAL!A28)</f>
        <v/>
      </c>
      <c r="G28" s="81" t="str">
        <f>IF(B28-FINAL!B28=0,"",B28-FINAL!B28)</f>
        <v/>
      </c>
      <c r="H28" s="81" t="str">
        <f>IF(C28-FINAL!C28=0,"",C28-FINAL!C28)</f>
        <v/>
      </c>
      <c r="I28" s="81" t="str">
        <f>IF(D28-FINAL!D28=0,"",D28-FINAL!D28)</f>
        <v/>
      </c>
    </row>
    <row r="29" spans="1:12" x14ac:dyDescent="0.25">
      <c r="A29" s="105"/>
      <c r="B29" s="105"/>
      <c r="C29" s="105"/>
      <c r="D29" s="105"/>
      <c r="F29" s="81" t="str">
        <f>IF(A29-FINAL!A29=0,"",A29-FINAL!A29)</f>
        <v/>
      </c>
      <c r="G29" s="81" t="str">
        <f>IF(B29-FINAL!B29=0,"",B29-FINAL!B29)</f>
        <v/>
      </c>
      <c r="H29" s="81" t="str">
        <f>IF(C29-FINAL!C29=0,"",C29-FINAL!C29)</f>
        <v/>
      </c>
      <c r="I29" s="81" t="str">
        <f>IF(D29-FINAL!D29=0,"",D29-FINAL!D29)</f>
        <v/>
      </c>
    </row>
    <row r="30" spans="1:12" x14ac:dyDescent="0.25">
      <c r="A30" s="105"/>
      <c r="B30" s="105"/>
      <c r="C30" s="105"/>
      <c r="D30" s="105"/>
      <c r="F30" s="81" t="str">
        <f>IF(A30-FINAL!A30=0,"",A30-FINAL!A30)</f>
        <v/>
      </c>
      <c r="G30" s="81" t="str">
        <f>IF(B30-FINAL!B30=0,"",B30-FINAL!B30)</f>
        <v/>
      </c>
      <c r="H30" s="81" t="str">
        <f>IF(C30-FINAL!C30=0,"",C30-FINAL!C30)</f>
        <v/>
      </c>
      <c r="I30" s="81" t="str">
        <f>IF(D30-FINAL!D30=0,"",D30-FINAL!D30)</f>
        <v/>
      </c>
    </row>
    <row r="31" spans="1:12" x14ac:dyDescent="0.25">
      <c r="A31" s="105"/>
      <c r="B31" s="105"/>
      <c r="C31" s="105"/>
      <c r="D31" s="105"/>
      <c r="F31" s="81" t="str">
        <f>IF(A31-FINAL!A31=0,"",A31-FINAL!A31)</f>
        <v/>
      </c>
      <c r="G31" s="81" t="str">
        <f>IF(B31-FINAL!B31=0,"",B31-FINAL!B31)</f>
        <v/>
      </c>
      <c r="H31" s="81" t="str">
        <f>IF(C31-FINAL!C31=0,"",C31-FINAL!C31)</f>
        <v/>
      </c>
      <c r="I31" s="81" t="str">
        <f>IF(D31-FINAL!D31=0,"",D31-FINAL!D31)</f>
        <v/>
      </c>
    </row>
    <row r="32" spans="1:12" x14ac:dyDescent="0.25">
      <c r="A32" s="105"/>
      <c r="B32" s="105"/>
      <c r="C32" s="105"/>
      <c r="D32" s="105"/>
      <c r="F32" s="81" t="str">
        <f>IF(A32-FINAL!A32=0,"",A32-FINAL!A32)</f>
        <v/>
      </c>
      <c r="G32" s="81" t="str">
        <f>IF(B32-FINAL!B32=0,"",B32-FINAL!B32)</f>
        <v/>
      </c>
      <c r="H32" s="81" t="str">
        <f>IF(C32-FINAL!C32=0,"",C32-FINAL!C32)</f>
        <v/>
      </c>
      <c r="I32" s="81" t="str">
        <f>IF(D32-FINAL!D32=0,"",D32-FINAL!D32)</f>
        <v/>
      </c>
    </row>
    <row r="33" spans="1:9" x14ac:dyDescent="0.25">
      <c r="A33" s="105"/>
      <c r="B33" s="105"/>
      <c r="C33" s="105"/>
      <c r="D33" s="105"/>
      <c r="F33" s="81" t="str">
        <f>IF(A33-FINAL!A33=0,"",A33-FINAL!A33)</f>
        <v/>
      </c>
      <c r="G33" s="81" t="str">
        <f>IF(B33-FINAL!B33=0,"",B33-FINAL!B33)</f>
        <v/>
      </c>
      <c r="H33" s="81" t="str">
        <f>IF(C33-FINAL!C33=0,"",C33-FINAL!C33)</f>
        <v/>
      </c>
      <c r="I33" s="81" t="str">
        <f>IF(D33-FINAL!D33=0,"",D33-FINAL!D33)</f>
        <v/>
      </c>
    </row>
    <row r="34" spans="1:9" x14ac:dyDescent="0.25">
      <c r="A34" s="105"/>
      <c r="B34" s="105"/>
      <c r="C34" s="105"/>
      <c r="D34" s="105"/>
      <c r="F34" s="81" t="str">
        <f>IF(A34-FINAL!A34=0,"",A34-FINAL!A34)</f>
        <v/>
      </c>
      <c r="G34" s="81" t="str">
        <f>IF(B34-FINAL!B34=0,"",B34-FINAL!B34)</f>
        <v/>
      </c>
      <c r="H34" s="81" t="str">
        <f>IF(C34-FINAL!C34=0,"",C34-FINAL!C34)</f>
        <v/>
      </c>
      <c r="I34" s="81" t="str">
        <f>IF(D34-FINAL!D34=0,"",D34-FINAL!D34)</f>
        <v/>
      </c>
    </row>
    <row r="35" spans="1:9" x14ac:dyDescent="0.25">
      <c r="A35" s="105"/>
      <c r="B35" s="105"/>
      <c r="C35" s="105"/>
      <c r="D35" s="105"/>
      <c r="F35" s="81" t="str">
        <f>IF(A35-FINAL!A35=0,"",A35-FINAL!A35)</f>
        <v/>
      </c>
      <c r="G35" s="81" t="str">
        <f>IF(B35-FINAL!B35=0,"",B35-FINAL!B35)</f>
        <v/>
      </c>
      <c r="H35" s="81" t="str">
        <f>IF(C35-FINAL!C35=0,"",C35-FINAL!C35)</f>
        <v/>
      </c>
      <c r="I35" s="81" t="str">
        <f>IF(D35-FINAL!D35=0,"",D35-FINAL!D35)</f>
        <v/>
      </c>
    </row>
    <row r="36" spans="1:9" x14ac:dyDescent="0.25">
      <c r="A36" s="105"/>
      <c r="B36" s="105"/>
      <c r="C36" s="105"/>
      <c r="D36" s="105"/>
      <c r="F36" s="81" t="str">
        <f>IF(A36-FINAL!A36=0,"",A36-FINAL!A36)</f>
        <v/>
      </c>
      <c r="G36" s="81" t="str">
        <f>IF(B36-FINAL!B36=0,"",B36-FINAL!B36)</f>
        <v/>
      </c>
      <c r="H36" s="81" t="str">
        <f>IF(C36-FINAL!C36=0,"",C36-FINAL!C36)</f>
        <v/>
      </c>
      <c r="I36" s="81" t="str">
        <f>IF(D36-FINAL!D36=0,"",D36-FINAL!D36)</f>
        <v/>
      </c>
    </row>
    <row r="37" spans="1:9" x14ac:dyDescent="0.25">
      <c r="A37" s="105"/>
      <c r="B37" s="105"/>
      <c r="C37" s="105"/>
      <c r="D37" s="105"/>
      <c r="F37" s="81" t="str">
        <f>IF(A37-FINAL!A37=0,"",A37-FINAL!A37)</f>
        <v/>
      </c>
      <c r="G37" s="81" t="str">
        <f>IF(B37-FINAL!B37=0,"",B37-FINAL!B37)</f>
        <v/>
      </c>
      <c r="H37" s="81" t="str">
        <f>IF(C37-FINAL!C37=0,"",C37-FINAL!C37)</f>
        <v/>
      </c>
      <c r="I37" s="81" t="str">
        <f>IF(D37-FINAL!D37=0,"",D37-FINAL!D37)</f>
        <v/>
      </c>
    </row>
    <row r="38" spans="1:9" x14ac:dyDescent="0.25">
      <c r="A38" s="105"/>
      <c r="B38" s="105"/>
      <c r="C38" s="105"/>
      <c r="D38" s="105"/>
      <c r="F38" s="81" t="str">
        <f>IF(A38-FINAL!A38=0,"",A38-FINAL!A38)</f>
        <v/>
      </c>
      <c r="G38" s="81" t="str">
        <f>IF(B38-FINAL!B38=0,"",B38-FINAL!B38)</f>
        <v/>
      </c>
      <c r="H38" s="81" t="str">
        <f>IF(C38-FINAL!C38=0,"",C38-FINAL!C38)</f>
        <v/>
      </c>
      <c r="I38" s="81" t="str">
        <f>IF(D38-FINAL!D38=0,"",D38-FINAL!D38)</f>
        <v/>
      </c>
    </row>
    <row r="39" spans="1:9" x14ac:dyDescent="0.25">
      <c r="A39" s="105"/>
      <c r="B39" s="105"/>
      <c r="C39" s="105"/>
      <c r="D39" s="105"/>
      <c r="F39" s="81" t="str">
        <f>IF(A39-FINAL!A39=0,"",A39-FINAL!A39)</f>
        <v/>
      </c>
      <c r="G39" s="81" t="str">
        <f>IF(B39-FINAL!B39=0,"",B39-FINAL!B39)</f>
        <v/>
      </c>
      <c r="H39" s="81" t="str">
        <f>IF(C39-FINAL!C39=0,"",C39-FINAL!C39)</f>
        <v/>
      </c>
      <c r="I39" s="81" t="str">
        <f>IF(D39-FINAL!D39=0,"",D39-FINAL!D39)</f>
        <v/>
      </c>
    </row>
    <row r="40" spans="1:9" x14ac:dyDescent="0.25">
      <c r="A40" s="105"/>
      <c r="B40" s="105"/>
      <c r="C40" s="105"/>
      <c r="D40" s="105"/>
      <c r="F40" s="81" t="str">
        <f>IF(A40-FINAL!A40=0,"",A40-FINAL!A40)</f>
        <v/>
      </c>
      <c r="G40" s="81" t="str">
        <f>IF(B40-FINAL!B40=0,"",B40-FINAL!B40)</f>
        <v/>
      </c>
      <c r="H40" s="81" t="str">
        <f>IF(C40-FINAL!C40=0,"",C40-FINAL!C40)</f>
        <v/>
      </c>
      <c r="I40" s="81" t="str">
        <f>IF(D40-FINAL!D40=0,"",D40-FINAL!D40)</f>
        <v/>
      </c>
    </row>
    <row r="41" spans="1:9" x14ac:dyDescent="0.25">
      <c r="A41" s="105"/>
      <c r="B41" s="105"/>
      <c r="C41" s="105"/>
      <c r="D41" s="105"/>
      <c r="F41" s="81" t="str">
        <f>IF(A41-FINAL!A41=0,"",A41-FINAL!A41)</f>
        <v/>
      </c>
      <c r="G41" s="81" t="str">
        <f>IF(B41-FINAL!B41=0,"",B41-FINAL!B41)</f>
        <v/>
      </c>
      <c r="H41" s="81" t="str">
        <f>IF(C41-FINAL!C41=0,"",C41-FINAL!C41)</f>
        <v/>
      </c>
      <c r="I41" s="81" t="str">
        <f>IF(D41-FINAL!D41=0,"",D41-FINAL!D41)</f>
        <v/>
      </c>
    </row>
    <row r="42" spans="1:9" x14ac:dyDescent="0.25">
      <c r="A42" s="105"/>
      <c r="B42" s="105"/>
      <c r="C42" s="105"/>
      <c r="D42" s="105"/>
      <c r="F42" s="81" t="str">
        <f>IF(A42-FINAL!A42=0,"",A42-FINAL!A42)</f>
        <v/>
      </c>
      <c r="G42" s="81" t="str">
        <f>IF(B42-FINAL!B42=0,"",B42-FINAL!B42)</f>
        <v/>
      </c>
      <c r="H42" s="81" t="str">
        <f>IF(C42-FINAL!C42=0,"",C42-FINAL!C42)</f>
        <v/>
      </c>
      <c r="I42" s="81" t="str">
        <f>IF(D42-FINAL!D42=0,"",D42-FINAL!D42)</f>
        <v/>
      </c>
    </row>
    <row r="43" spans="1:9" x14ac:dyDescent="0.25">
      <c r="A43" s="105"/>
      <c r="B43" s="105"/>
      <c r="C43" s="105"/>
      <c r="D43" s="105"/>
      <c r="F43" s="81" t="str">
        <f>IF(A43-FINAL!A43=0,"",A43-FINAL!A43)</f>
        <v/>
      </c>
      <c r="G43" s="81" t="str">
        <f>IF(B43-FINAL!B43=0,"",B43-FINAL!B43)</f>
        <v/>
      </c>
      <c r="H43" s="81" t="str">
        <f>IF(C43-FINAL!C43=0,"",C43-FINAL!C43)</f>
        <v/>
      </c>
      <c r="I43" s="81" t="str">
        <f>IF(D43-FINAL!D43=0,"",D43-FINAL!D43)</f>
        <v/>
      </c>
    </row>
    <row r="44" spans="1:9" x14ac:dyDescent="0.25">
      <c r="A44" s="105"/>
      <c r="B44" s="105"/>
      <c r="C44" s="105"/>
      <c r="D44" s="105"/>
      <c r="F44" s="81" t="str">
        <f>IF(A44-FINAL!A44=0,"",A44-FINAL!A44)</f>
        <v/>
      </c>
      <c r="G44" s="81" t="str">
        <f>IF(B44-FINAL!B44=0,"",B44-FINAL!B44)</f>
        <v/>
      </c>
      <c r="H44" s="81" t="str">
        <f>IF(C44-FINAL!C44=0,"",C44-FINAL!C44)</f>
        <v/>
      </c>
      <c r="I44" s="81" t="str">
        <f>IF(D44-FINAL!D44=0,"",D44-FINAL!D44)</f>
        <v/>
      </c>
    </row>
    <row r="45" spans="1:9" x14ac:dyDescent="0.25">
      <c r="A45" s="105"/>
      <c r="B45" s="105"/>
      <c r="C45" s="105"/>
      <c r="D45" s="105"/>
      <c r="F45" s="81" t="str">
        <f>IF(A45-FINAL!A45=0,"",A45-FINAL!A45)</f>
        <v/>
      </c>
      <c r="G45" s="81" t="str">
        <f>IF(B45-FINAL!B45=0,"",B45-FINAL!B45)</f>
        <v/>
      </c>
      <c r="H45" s="81" t="str">
        <f>IF(C45-FINAL!C45=0,"",C45-FINAL!C45)</f>
        <v/>
      </c>
      <c r="I45" s="81" t="str">
        <f>IF(D45-FINAL!D45=0,"",D45-FINAL!D45)</f>
        <v/>
      </c>
    </row>
    <row r="46" spans="1:9" x14ac:dyDescent="0.25">
      <c r="A46" s="105"/>
      <c r="B46" s="105"/>
      <c r="C46" s="105"/>
      <c r="D46" s="105"/>
      <c r="F46" s="81" t="str">
        <f>IF(A46-FINAL!A46=0,"",A46-FINAL!A46)</f>
        <v/>
      </c>
      <c r="G46" s="81" t="str">
        <f>IF(B46-FINAL!B46=0,"",B46-FINAL!B46)</f>
        <v/>
      </c>
      <c r="H46" s="81" t="str">
        <f>IF(C46-FINAL!C46=0,"",C46-FINAL!C46)</f>
        <v/>
      </c>
      <c r="I46" s="81" t="str">
        <f>IF(D46-FINAL!D46=0,"",D46-FINAL!D46)</f>
        <v/>
      </c>
    </row>
    <row r="47" spans="1:9" x14ac:dyDescent="0.25">
      <c r="A47" s="105"/>
      <c r="B47" s="105"/>
      <c r="C47" s="105"/>
      <c r="D47" s="105"/>
      <c r="F47" s="81" t="str">
        <f>IF(A47-FINAL!A47=0,"",A47-FINAL!A47)</f>
        <v/>
      </c>
      <c r="G47" s="81" t="str">
        <f>IF(B47-FINAL!B47=0,"",B47-FINAL!B47)</f>
        <v/>
      </c>
      <c r="H47" s="81" t="str">
        <f>IF(C47-FINAL!C47=0,"",C47-FINAL!C47)</f>
        <v/>
      </c>
      <c r="I47" s="81" t="str">
        <f>IF(D47-FINAL!D47=0,"",D47-FINAL!D47)</f>
        <v/>
      </c>
    </row>
    <row r="48" spans="1:9" x14ac:dyDescent="0.25">
      <c r="A48" s="105"/>
      <c r="B48" s="105"/>
      <c r="C48" s="105"/>
      <c r="D48" s="105"/>
      <c r="F48" s="81" t="str">
        <f>IF(A48-FINAL!A48=0,"",A48-FINAL!A48)</f>
        <v/>
      </c>
      <c r="G48" s="81" t="str">
        <f>IF(B48-FINAL!B48=0,"",B48-FINAL!B48)</f>
        <v/>
      </c>
      <c r="H48" s="81" t="str">
        <f>IF(C48-FINAL!C48=0,"",C48-FINAL!C48)</f>
        <v/>
      </c>
      <c r="I48" s="81" t="str">
        <f>IF(D48-FINAL!D48=0,"",D48-FINAL!D48)</f>
        <v/>
      </c>
    </row>
    <row r="49" spans="1:9" x14ac:dyDescent="0.25">
      <c r="A49" s="105"/>
      <c r="B49" s="105"/>
      <c r="C49" s="105"/>
      <c r="D49" s="105"/>
      <c r="F49" s="81" t="str">
        <f>IF(A49-FINAL!A49=0,"",A49-FINAL!A49)</f>
        <v/>
      </c>
      <c r="G49" s="81" t="str">
        <f>IF(B49-FINAL!B49=0,"",B49-FINAL!B49)</f>
        <v/>
      </c>
      <c r="H49" s="81" t="str">
        <f>IF(C49-FINAL!C49=0,"",C49-FINAL!C49)</f>
        <v/>
      </c>
      <c r="I49" s="81" t="str">
        <f>IF(D49-FINAL!D49=0,"",D49-FINAL!D49)</f>
        <v/>
      </c>
    </row>
    <row r="50" spans="1:9" x14ac:dyDescent="0.25">
      <c r="A50" s="105"/>
      <c r="B50" s="105"/>
      <c r="C50" s="105"/>
      <c r="D50" s="105"/>
      <c r="F50" s="81" t="str">
        <f>IF(A50-FINAL!A50=0,"",A50-FINAL!A50)</f>
        <v/>
      </c>
      <c r="G50" s="81" t="str">
        <f>IF(B50-FINAL!B50=0,"",B50-FINAL!B50)</f>
        <v/>
      </c>
      <c r="H50" s="81" t="str">
        <f>IF(C50-FINAL!C50=0,"",C50-FINAL!C50)</f>
        <v/>
      </c>
      <c r="I50" s="81" t="str">
        <f>IF(D50-FINAL!D50=0,"",D50-FINAL!D50)</f>
        <v/>
      </c>
    </row>
    <row r="51" spans="1:9" x14ac:dyDescent="0.25">
      <c r="A51" s="105"/>
      <c r="B51" s="105"/>
      <c r="C51" s="105"/>
      <c r="D51" s="105"/>
      <c r="F51" s="81" t="str">
        <f>IF(A51-FINAL!A51=0,"",A51-FINAL!A51)</f>
        <v/>
      </c>
      <c r="G51" s="81" t="str">
        <f>IF(B51-FINAL!B51=0,"",B51-FINAL!B51)</f>
        <v/>
      </c>
      <c r="H51" s="81" t="str">
        <f>IF(C51-FINAL!C51=0,"",C51-FINAL!C51)</f>
        <v/>
      </c>
      <c r="I51" s="81" t="str">
        <f>IF(D51-FINAL!D51=0,"",D51-FINAL!D51)</f>
        <v/>
      </c>
    </row>
    <row r="52" spans="1:9" x14ac:dyDescent="0.25">
      <c r="A52" s="105"/>
      <c r="B52" s="105"/>
      <c r="C52" s="105"/>
      <c r="D52" s="105"/>
      <c r="F52" s="81" t="str">
        <f>IF(A52-FINAL!A52=0,"",A52-FINAL!A52)</f>
        <v/>
      </c>
      <c r="G52" s="81" t="str">
        <f>IF(B52-FINAL!B52=0,"",B52-FINAL!B52)</f>
        <v/>
      </c>
      <c r="H52" s="81" t="str">
        <f>IF(C52-FINAL!C52=0,"",C52-FINAL!C52)</f>
        <v/>
      </c>
      <c r="I52" s="81" t="str">
        <f>IF(D52-FINAL!D52=0,"",D52-FINAL!D52)</f>
        <v/>
      </c>
    </row>
    <row r="53" spans="1:9" x14ac:dyDescent="0.25">
      <c r="A53" s="105"/>
      <c r="B53" s="105"/>
      <c r="C53" s="105"/>
      <c r="D53" s="105"/>
      <c r="F53" s="81" t="str">
        <f>IF(A53-FINAL!A53=0,"",A53-FINAL!A53)</f>
        <v/>
      </c>
      <c r="G53" s="81" t="str">
        <f>IF(B53-FINAL!B53=0,"",B53-FINAL!B53)</f>
        <v/>
      </c>
      <c r="H53" s="81" t="str">
        <f>IF(C53-FINAL!C53=0,"",C53-FINAL!C53)</f>
        <v/>
      </c>
      <c r="I53" s="81" t="str">
        <f>IF(D53-FINAL!D53=0,"",D53-FINAL!D53)</f>
        <v/>
      </c>
    </row>
    <row r="54" spans="1:9" x14ac:dyDescent="0.25">
      <c r="A54" s="105"/>
      <c r="B54" s="105"/>
      <c r="C54" s="105"/>
      <c r="D54" s="105"/>
      <c r="F54" s="81" t="str">
        <f>IF(A54-FINAL!A54=0,"",A54-FINAL!A54)</f>
        <v/>
      </c>
      <c r="G54" s="81" t="str">
        <f>IF(B54-FINAL!B54=0,"",B54-FINAL!B54)</f>
        <v/>
      </c>
      <c r="H54" s="81" t="str">
        <f>IF(C54-FINAL!C54=0,"",C54-FINAL!C54)</f>
        <v/>
      </c>
      <c r="I54" s="81" t="str">
        <f>IF(D54-FINAL!D54=0,"",D54-FINAL!D54)</f>
        <v/>
      </c>
    </row>
    <row r="55" spans="1:9" x14ac:dyDescent="0.25">
      <c r="A55" s="105"/>
      <c r="B55" s="105"/>
      <c r="C55" s="105"/>
      <c r="D55" s="105"/>
      <c r="F55" s="81" t="str">
        <f>IF(A55-FINAL!A55=0,"",A55-FINAL!A55)</f>
        <v/>
      </c>
      <c r="G55" s="81" t="str">
        <f>IF(B55-FINAL!B55=0,"",B55-FINAL!B55)</f>
        <v/>
      </c>
      <c r="H55" s="81" t="str">
        <f>IF(C55-FINAL!C55=0,"",C55-FINAL!C55)</f>
        <v/>
      </c>
      <c r="I55" s="81" t="str">
        <f>IF(D55-FINAL!D55=0,"",D55-FINAL!D55)</f>
        <v/>
      </c>
    </row>
    <row r="56" spans="1:9" x14ac:dyDescent="0.25">
      <c r="A56" s="105"/>
      <c r="B56" s="105"/>
      <c r="C56" s="105"/>
      <c r="D56" s="105"/>
      <c r="F56" s="81" t="str">
        <f>IF(A56-FINAL!A56=0,"",A56-FINAL!A56)</f>
        <v/>
      </c>
      <c r="G56" s="81" t="str">
        <f>IF(B56-FINAL!B56=0,"",B56-FINAL!B56)</f>
        <v/>
      </c>
      <c r="H56" s="81" t="str">
        <f>IF(C56-FINAL!C56=0,"",C56-FINAL!C56)</f>
        <v/>
      </c>
      <c r="I56" s="81" t="str">
        <f>IF(D56-FINAL!D56=0,"",D56-FINAL!D56)</f>
        <v/>
      </c>
    </row>
    <row r="57" spans="1:9" x14ac:dyDescent="0.25">
      <c r="A57" s="105"/>
      <c r="B57" s="105"/>
      <c r="C57" s="105"/>
      <c r="D57" s="105"/>
      <c r="F57" s="81" t="str">
        <f>IF(A57-FINAL!A57=0,"",A57-FINAL!A57)</f>
        <v/>
      </c>
      <c r="G57" s="81" t="str">
        <f>IF(B57-FINAL!B57=0,"",B57-FINAL!B57)</f>
        <v/>
      </c>
      <c r="H57" s="81" t="str">
        <f>IF(C57-FINAL!C57=0,"",C57-FINAL!C57)</f>
        <v/>
      </c>
      <c r="I57" s="81" t="str">
        <f>IF(D57-FINAL!D57=0,"",D57-FINAL!D57)</f>
        <v/>
      </c>
    </row>
    <row r="58" spans="1:9" x14ac:dyDescent="0.25">
      <c r="A58" s="105"/>
      <c r="B58" s="105"/>
      <c r="C58" s="105"/>
      <c r="D58" s="105"/>
      <c r="F58" s="81" t="str">
        <f>IF(A58-FINAL!A58=0,"",A58-FINAL!A58)</f>
        <v/>
      </c>
      <c r="G58" s="81" t="str">
        <f>IF(B58-FINAL!B58=0,"",B58-FINAL!B58)</f>
        <v/>
      </c>
      <c r="H58" s="81" t="str">
        <f>IF(C58-FINAL!C58=0,"",C58-FINAL!C58)</f>
        <v/>
      </c>
      <c r="I58" s="81" t="str">
        <f>IF(D58-FINAL!D58=0,"",D58-FINAL!D58)</f>
        <v/>
      </c>
    </row>
    <row r="59" spans="1:9" x14ac:dyDescent="0.25">
      <c r="A59" s="105"/>
      <c r="B59" s="105"/>
      <c r="C59" s="105"/>
      <c r="D59" s="105"/>
      <c r="F59" s="81" t="str">
        <f>IF(A59-FINAL!A59=0,"",A59-FINAL!A59)</f>
        <v/>
      </c>
      <c r="G59" s="81" t="str">
        <f>IF(B59-FINAL!B59=0,"",B59-FINAL!B59)</f>
        <v/>
      </c>
      <c r="H59" s="81" t="str">
        <f>IF(C59-FINAL!C59=0,"",C59-FINAL!C59)</f>
        <v/>
      </c>
      <c r="I59" s="81" t="str">
        <f>IF(D59-FINAL!D59=0,"",D59-FINAL!D59)</f>
        <v/>
      </c>
    </row>
    <row r="60" spans="1:9" x14ac:dyDescent="0.25">
      <c r="A60" s="105"/>
      <c r="B60" s="105"/>
      <c r="C60" s="105"/>
      <c r="D60" s="105"/>
      <c r="F60" s="81" t="str">
        <f>IF(A60-FINAL!A60=0,"",A60-FINAL!A60)</f>
        <v/>
      </c>
      <c r="G60" s="81" t="str">
        <f>IF(B60-FINAL!B60=0,"",B60-FINAL!B60)</f>
        <v/>
      </c>
      <c r="H60" s="81" t="str">
        <f>IF(C60-FINAL!C60=0,"",C60-FINAL!C60)</f>
        <v/>
      </c>
      <c r="I60" s="81" t="str">
        <f>IF(D60-FINAL!D60=0,"",D60-FINAL!D60)</f>
        <v/>
      </c>
    </row>
    <row r="61" spans="1:9" x14ac:dyDescent="0.25">
      <c r="A61" s="105"/>
      <c r="B61" s="105"/>
      <c r="C61" s="105"/>
      <c r="D61" s="105"/>
      <c r="F61" s="81" t="str">
        <f>IF(A61-FINAL!A61=0,"",A61-FINAL!A61)</f>
        <v/>
      </c>
      <c r="G61" s="81" t="str">
        <f>IF(B61-FINAL!B61=0,"",B61-FINAL!B61)</f>
        <v/>
      </c>
      <c r="H61" s="81" t="str">
        <f>IF(C61-FINAL!C61=0,"",C61-FINAL!C61)</f>
        <v/>
      </c>
      <c r="I61" s="81" t="str">
        <f>IF(D61-FINAL!D61=0,"",D61-FINAL!D61)</f>
        <v/>
      </c>
    </row>
    <row r="62" spans="1:9" x14ac:dyDescent="0.25">
      <c r="A62" s="105"/>
      <c r="B62" s="105"/>
      <c r="C62" s="105"/>
      <c r="D62" s="105"/>
      <c r="F62" s="81" t="str">
        <f>IF(A62-FINAL!A62=0,"",A62-FINAL!A62)</f>
        <v/>
      </c>
      <c r="G62" s="81" t="str">
        <f>IF(B62-FINAL!B62=0,"",B62-FINAL!B62)</f>
        <v/>
      </c>
      <c r="H62" s="81" t="str">
        <f>IF(C62-FINAL!C62=0,"",C62-FINAL!C62)</f>
        <v/>
      </c>
      <c r="I62" s="81" t="str">
        <f>IF(D62-FINAL!D62=0,"",D62-FINAL!D62)</f>
        <v/>
      </c>
    </row>
    <row r="63" spans="1:9" x14ac:dyDescent="0.25">
      <c r="A63" s="105"/>
      <c r="B63" s="105"/>
      <c r="C63" s="105"/>
      <c r="D63" s="105"/>
      <c r="F63" s="81" t="str">
        <f>IF(A63-FINAL!A63=0,"",A63-FINAL!A63)</f>
        <v/>
      </c>
      <c r="G63" s="81" t="str">
        <f>IF(B63-FINAL!B63=0,"",B63-FINAL!B63)</f>
        <v/>
      </c>
      <c r="H63" s="81" t="str">
        <f>IF(C63-FINAL!C63=0,"",C63-FINAL!C63)</f>
        <v/>
      </c>
      <c r="I63" s="81" t="str">
        <f>IF(D63-FINAL!D63=0,"",D63-FINAL!D63)</f>
        <v/>
      </c>
    </row>
    <row r="64" spans="1:9" x14ac:dyDescent="0.25">
      <c r="A64" s="105"/>
      <c r="B64" s="105"/>
      <c r="C64" s="105"/>
      <c r="D64" s="105"/>
      <c r="F64" s="81" t="str">
        <f>IF(A64-FINAL!A64=0,"",A64-FINAL!A64)</f>
        <v/>
      </c>
      <c r="G64" s="81" t="str">
        <f>IF(B64-FINAL!B64=0,"",B64-FINAL!B64)</f>
        <v/>
      </c>
      <c r="H64" s="81" t="str">
        <f>IF(C64-FINAL!C64=0,"",C64-FINAL!C64)</f>
        <v/>
      </c>
      <c r="I64" s="81" t="str">
        <f>IF(D64-FINAL!D64=0,"",D64-FINAL!D64)</f>
        <v/>
      </c>
    </row>
    <row r="65" spans="1:9" x14ac:dyDescent="0.25">
      <c r="A65" s="105"/>
      <c r="B65" s="105"/>
      <c r="C65" s="105"/>
      <c r="D65" s="105"/>
      <c r="F65" s="81" t="str">
        <f>IF(A65-FINAL!A65=0,"",A65-FINAL!A65)</f>
        <v/>
      </c>
      <c r="G65" s="81" t="str">
        <f>IF(B65-FINAL!B65=0,"",B65-FINAL!B65)</f>
        <v/>
      </c>
      <c r="H65" s="81" t="str">
        <f>IF(C65-FINAL!C65=0,"",C65-FINAL!C65)</f>
        <v/>
      </c>
      <c r="I65" s="81" t="str">
        <f>IF(D65-FINAL!D65=0,"",D65-FINAL!D65)</f>
        <v/>
      </c>
    </row>
    <row r="66" spans="1:9" x14ac:dyDescent="0.25">
      <c r="A66" s="105"/>
      <c r="B66" s="105"/>
      <c r="C66" s="105"/>
      <c r="D66" s="105"/>
      <c r="F66" s="81" t="str">
        <f>IF(A66-FINAL!A66=0,"",A66-FINAL!A66)</f>
        <v/>
      </c>
      <c r="G66" s="81" t="str">
        <f>IF(B66-FINAL!B66=0,"",B66-FINAL!B66)</f>
        <v/>
      </c>
      <c r="H66" s="81" t="str">
        <f>IF(C66-FINAL!C66=0,"",C66-FINAL!C66)</f>
        <v/>
      </c>
      <c r="I66" s="81" t="str">
        <f>IF(D66-FINAL!D66=0,"",D66-FINAL!D66)</f>
        <v/>
      </c>
    </row>
    <row r="67" spans="1:9" x14ac:dyDescent="0.25">
      <c r="A67" s="105"/>
      <c r="B67" s="105"/>
      <c r="C67" s="105"/>
      <c r="D67" s="105"/>
      <c r="F67" s="81" t="str">
        <f>IF(A67-FINAL!A67=0,"",A67-FINAL!A67)</f>
        <v/>
      </c>
      <c r="G67" s="81" t="str">
        <f>IF(B67-FINAL!B67=0,"",B67-FINAL!B67)</f>
        <v/>
      </c>
      <c r="H67" s="81" t="str">
        <f>IF(C67-FINAL!C67=0,"",C67-FINAL!C67)</f>
        <v/>
      </c>
      <c r="I67" s="81" t="str">
        <f>IF(D67-FINAL!D67=0,"",D67-FINAL!D67)</f>
        <v/>
      </c>
    </row>
    <row r="68" spans="1:9" x14ac:dyDescent="0.25">
      <c r="A68" s="105"/>
      <c r="B68" s="105"/>
      <c r="C68" s="105"/>
      <c r="D68" s="105"/>
      <c r="F68" s="81" t="str">
        <f>IF(A68-FINAL!A68=0,"",A68-FINAL!A68)</f>
        <v/>
      </c>
      <c r="G68" s="81" t="str">
        <f>IF(B68-FINAL!B68=0,"",B68-FINAL!B68)</f>
        <v/>
      </c>
      <c r="H68" s="81" t="str">
        <f>IF(C68-FINAL!C68=0,"",C68-FINAL!C68)</f>
        <v/>
      </c>
      <c r="I68" s="81" t="str">
        <f>IF(D68-FINAL!D68=0,"",D68-FINAL!D68)</f>
        <v/>
      </c>
    </row>
    <row r="69" spans="1:9" x14ac:dyDescent="0.25">
      <c r="A69" s="105"/>
      <c r="B69" s="105"/>
      <c r="C69" s="105"/>
      <c r="D69" s="105"/>
      <c r="F69" s="81" t="str">
        <f>IF(A69-FINAL!A69=0,"",A69-FINAL!A69)</f>
        <v/>
      </c>
      <c r="G69" s="81" t="str">
        <f>IF(B69-FINAL!B69=0,"",B69-FINAL!B69)</f>
        <v/>
      </c>
      <c r="H69" s="81" t="str">
        <f>IF(C69-FINAL!C69=0,"",C69-FINAL!C69)</f>
        <v/>
      </c>
      <c r="I69" s="81" t="str">
        <f>IF(D69-FINAL!D69=0,"",D69-FINAL!D69)</f>
        <v/>
      </c>
    </row>
    <row r="70" spans="1:9" x14ac:dyDescent="0.25">
      <c r="A70" s="105"/>
      <c r="B70" s="105"/>
      <c r="C70" s="105"/>
      <c r="D70" s="105"/>
      <c r="F70" s="81" t="str">
        <f>IF(A70-FINAL!A70=0,"",A70-FINAL!A70)</f>
        <v/>
      </c>
      <c r="G70" s="81" t="str">
        <f>IF(B70-FINAL!B70=0,"",B70-FINAL!B70)</f>
        <v/>
      </c>
      <c r="H70" s="81" t="str">
        <f>IF(C70-FINAL!C70=0,"",C70-FINAL!C70)</f>
        <v/>
      </c>
      <c r="I70" s="81" t="str">
        <f>IF(D70-FINAL!D70=0,"",D70-FINAL!D70)</f>
        <v/>
      </c>
    </row>
    <row r="71" spans="1:9" x14ac:dyDescent="0.25">
      <c r="A71" s="105"/>
      <c r="B71" s="105"/>
      <c r="C71" s="105"/>
      <c r="D71" s="105"/>
      <c r="F71" s="81" t="str">
        <f>IF(A71-FINAL!A71=0,"",A71-FINAL!A71)</f>
        <v/>
      </c>
      <c r="G71" s="81" t="str">
        <f>IF(B71-FINAL!B71=0,"",B71-FINAL!B71)</f>
        <v/>
      </c>
      <c r="H71" s="81" t="str">
        <f>IF(C71-FINAL!C71=0,"",C71-FINAL!C71)</f>
        <v/>
      </c>
      <c r="I71" s="81" t="str">
        <f>IF(D71-FINAL!D71=0,"",D71-FINAL!D71)</f>
        <v/>
      </c>
    </row>
    <row r="72" spans="1:9" x14ac:dyDescent="0.25">
      <c r="A72" s="105"/>
      <c r="B72" s="105"/>
      <c r="C72" s="105"/>
      <c r="D72" s="105"/>
      <c r="F72" s="81" t="str">
        <f>IF(A72-FINAL!A72=0,"",A72-FINAL!A72)</f>
        <v/>
      </c>
      <c r="G72" s="81" t="str">
        <f>IF(B72-FINAL!B72=0,"",B72-FINAL!B72)</f>
        <v/>
      </c>
      <c r="H72" s="81" t="str">
        <f>IF(C72-FINAL!C72=0,"",C72-FINAL!C72)</f>
        <v/>
      </c>
      <c r="I72" s="81" t="str">
        <f>IF(D72-FINAL!D72=0,"",D72-FINAL!D72)</f>
        <v/>
      </c>
    </row>
    <row r="73" spans="1:9" x14ac:dyDescent="0.25">
      <c r="A73" s="105"/>
      <c r="B73" s="105"/>
      <c r="C73" s="105"/>
      <c r="D73" s="105"/>
      <c r="F73" s="81" t="str">
        <f>IF(A73-FINAL!A73=0,"",A73-FINAL!A73)</f>
        <v/>
      </c>
      <c r="G73" s="81" t="str">
        <f>IF(B73-FINAL!B73=0,"",B73-FINAL!B73)</f>
        <v/>
      </c>
      <c r="H73" s="81" t="str">
        <f>IF(C73-FINAL!C73=0,"",C73-FINAL!C73)</f>
        <v/>
      </c>
      <c r="I73" s="81" t="str">
        <f>IF(D73-FINAL!D73=0,"",D73-FINAL!D73)</f>
        <v/>
      </c>
    </row>
    <row r="74" spans="1:9" x14ac:dyDescent="0.25">
      <c r="A74" s="105"/>
      <c r="B74" s="105"/>
      <c r="C74" s="105"/>
      <c r="D74" s="105"/>
      <c r="F74" s="81" t="str">
        <f>IF(A74-FINAL!A74=0,"",A74-FINAL!A74)</f>
        <v/>
      </c>
      <c r="G74" s="81" t="str">
        <f>IF(B74-FINAL!B74=0,"",B74-FINAL!B74)</f>
        <v/>
      </c>
      <c r="H74" s="81" t="str">
        <f>IF(C74-FINAL!C74=0,"",C74-FINAL!C74)</f>
        <v/>
      </c>
      <c r="I74" s="81" t="str">
        <f>IF(D74-FINAL!D74=0,"",D74-FINAL!D74)</f>
        <v/>
      </c>
    </row>
    <row r="75" spans="1:9" x14ac:dyDescent="0.25">
      <c r="A75" s="105"/>
      <c r="B75" s="105"/>
      <c r="C75" s="105"/>
      <c r="D75" s="105"/>
      <c r="F75" s="81" t="str">
        <f>IF(A75-FINAL!A75=0,"",A75-FINAL!A75)</f>
        <v/>
      </c>
      <c r="G75" s="81" t="str">
        <f>IF(B75-FINAL!B75=0,"",B75-FINAL!B75)</f>
        <v/>
      </c>
      <c r="H75" s="81" t="str">
        <f>IF(C75-FINAL!C75=0,"",C75-FINAL!C75)</f>
        <v/>
      </c>
      <c r="I75" s="81" t="str">
        <f>IF(D75-FINAL!D75=0,"",D75-FINAL!D75)</f>
        <v/>
      </c>
    </row>
    <row r="76" spans="1:9" x14ac:dyDescent="0.25">
      <c r="A76" s="105"/>
      <c r="B76" s="105"/>
      <c r="C76" s="105"/>
      <c r="D76" s="105"/>
      <c r="F76" s="81" t="str">
        <f>IF(A76-FINAL!A76=0,"",A76-FINAL!A76)</f>
        <v/>
      </c>
      <c r="G76" s="81" t="str">
        <f>IF(B76-FINAL!B76=0,"",B76-FINAL!B76)</f>
        <v/>
      </c>
      <c r="H76" s="81" t="str">
        <f>IF(C76-FINAL!C76=0,"",C76-FINAL!C76)</f>
        <v/>
      </c>
      <c r="I76" s="81" t="str">
        <f>IF(D76-FINAL!D76=0,"",D76-FINAL!D76)</f>
        <v/>
      </c>
    </row>
    <row r="77" spans="1:9" x14ac:dyDescent="0.25">
      <c r="A77" s="105"/>
      <c r="B77" s="105"/>
      <c r="C77" s="105"/>
      <c r="D77" s="105"/>
      <c r="F77" s="81" t="str">
        <f>IF(A77-FINAL!A77=0,"",A77-FINAL!A77)</f>
        <v/>
      </c>
      <c r="G77" s="81" t="str">
        <f>IF(B77-FINAL!B77=0,"",B77-FINAL!B77)</f>
        <v/>
      </c>
      <c r="H77" s="81" t="str">
        <f>IF(C77-FINAL!C77=0,"",C77-FINAL!C77)</f>
        <v/>
      </c>
      <c r="I77" s="81" t="str">
        <f>IF(D77-FINAL!D77=0,"",D77-FINAL!D77)</f>
        <v/>
      </c>
    </row>
    <row r="78" spans="1:9" x14ac:dyDescent="0.25">
      <c r="A78" s="105"/>
      <c r="B78" s="105"/>
      <c r="C78" s="105"/>
      <c r="D78" s="105"/>
      <c r="F78" s="81" t="str">
        <f>IF(A78-FINAL!A78=0,"",A78-FINAL!A78)</f>
        <v/>
      </c>
      <c r="G78" s="81" t="str">
        <f>IF(B78-FINAL!B78=0,"",B78-FINAL!B78)</f>
        <v/>
      </c>
      <c r="H78" s="81" t="str">
        <f>IF(C78-FINAL!C78=0,"",C78-FINAL!C78)</f>
        <v/>
      </c>
      <c r="I78" s="81" t="str">
        <f>IF(D78-FINAL!D78=0,"",D78-FINAL!D78)</f>
        <v/>
      </c>
    </row>
    <row r="79" spans="1:9" x14ac:dyDescent="0.25">
      <c r="A79" s="105"/>
      <c r="B79" s="105"/>
      <c r="C79" s="105"/>
      <c r="D79" s="105"/>
      <c r="F79" s="81" t="str">
        <f>IF(A79-FINAL!A79=0,"",A79-FINAL!A79)</f>
        <v/>
      </c>
      <c r="G79" s="81" t="str">
        <f>IF(B79-FINAL!B79=0,"",B79-FINAL!B79)</f>
        <v/>
      </c>
      <c r="H79" s="81" t="str">
        <f>IF(C79-FINAL!C79=0,"",C79-FINAL!C79)</f>
        <v/>
      </c>
      <c r="I79" s="81" t="str">
        <f>IF(D79-FINAL!D79=0,"",D79-FINAL!D79)</f>
        <v/>
      </c>
    </row>
    <row r="80" spans="1:9" x14ac:dyDescent="0.25">
      <c r="A80" s="105"/>
      <c r="B80" s="105"/>
      <c r="C80" s="105"/>
      <c r="D80" s="105"/>
      <c r="F80" s="81" t="str">
        <f>IF(A80-FINAL!A80=0,"",A80-FINAL!A80)</f>
        <v/>
      </c>
      <c r="G80" s="81" t="str">
        <f>IF(B80-FINAL!B80=0,"",B80-FINAL!B80)</f>
        <v/>
      </c>
      <c r="H80" s="81" t="str">
        <f>IF(C80-FINAL!C80=0,"",C80-FINAL!C80)</f>
        <v/>
      </c>
      <c r="I80" s="81" t="str">
        <f>IF(D80-FINAL!D80=0,"",D80-FINAL!D80)</f>
        <v/>
      </c>
    </row>
    <row r="81" spans="1:9" x14ac:dyDescent="0.25">
      <c r="A81" s="105"/>
      <c r="B81" s="105"/>
      <c r="C81" s="105"/>
      <c r="D81" s="105"/>
      <c r="F81" s="81" t="str">
        <f>IF(A81-FINAL!A81=0,"",A81-FINAL!A81)</f>
        <v/>
      </c>
      <c r="G81" s="81" t="str">
        <f>IF(B81-FINAL!B81=0,"",B81-FINAL!B81)</f>
        <v/>
      </c>
      <c r="H81" s="81" t="str">
        <f>IF(C81-FINAL!C81=0,"",C81-FINAL!C81)</f>
        <v/>
      </c>
      <c r="I81" s="81" t="str">
        <f>IF(D81-FINAL!D81=0,"",D81-FINAL!D81)</f>
        <v/>
      </c>
    </row>
    <row r="82" spans="1:9" x14ac:dyDescent="0.25">
      <c r="A82" s="105"/>
      <c r="B82" s="105"/>
      <c r="C82" s="105"/>
      <c r="D82" s="105"/>
      <c r="F82" s="81" t="str">
        <f>IF(A82-FINAL!A82=0,"",A82-FINAL!A82)</f>
        <v/>
      </c>
      <c r="G82" s="81" t="str">
        <f>IF(B82-FINAL!B82=0,"",B82-FINAL!B82)</f>
        <v/>
      </c>
      <c r="H82" s="81" t="str">
        <f>IF(C82-FINAL!C82=0,"",C82-FINAL!C82)</f>
        <v/>
      </c>
      <c r="I82" s="81" t="str">
        <f>IF(D82-FINAL!D82=0,"",D82-FINAL!D82)</f>
        <v/>
      </c>
    </row>
    <row r="83" spans="1:9" x14ac:dyDescent="0.25">
      <c r="A83" s="105"/>
      <c r="B83" s="105"/>
      <c r="C83" s="105"/>
      <c r="D83" s="105"/>
      <c r="F83" s="81" t="str">
        <f>IF(A83-FINAL!A83=0,"",A83-FINAL!A83)</f>
        <v/>
      </c>
      <c r="G83" s="81" t="str">
        <f>IF(B83-FINAL!B83=0,"",B83-FINAL!B83)</f>
        <v/>
      </c>
      <c r="H83" s="81" t="str">
        <f>IF(C83-FINAL!C83=0,"",C83-FINAL!C83)</f>
        <v/>
      </c>
      <c r="I83" s="81" t="str">
        <f>IF(D83-FINAL!D83=0,"",D83-FINAL!D83)</f>
        <v/>
      </c>
    </row>
    <row r="84" spans="1:9" x14ac:dyDescent="0.25">
      <c r="A84" s="105"/>
      <c r="B84" s="105"/>
      <c r="C84" s="105"/>
      <c r="D84" s="105"/>
      <c r="F84" s="81" t="str">
        <f>IF(A84-FINAL!A84=0,"",A84-FINAL!A84)</f>
        <v/>
      </c>
      <c r="G84" s="81" t="str">
        <f>IF(B84-FINAL!B84=0,"",B84-FINAL!B84)</f>
        <v/>
      </c>
      <c r="H84" s="81" t="str">
        <f>IF(C84-FINAL!C84=0,"",C84-FINAL!C84)</f>
        <v/>
      </c>
      <c r="I84" s="81" t="str">
        <f>IF(D84-FINAL!D84=0,"",D84-FINAL!D84)</f>
        <v/>
      </c>
    </row>
    <row r="85" spans="1:9" x14ac:dyDescent="0.25">
      <c r="A85" s="105"/>
      <c r="B85" s="105"/>
      <c r="C85" s="105"/>
      <c r="D85" s="105"/>
      <c r="F85" s="81" t="str">
        <f>IF(A85-FINAL!A85=0,"",A85-FINAL!A85)</f>
        <v/>
      </c>
      <c r="G85" s="81" t="str">
        <f>IF(B85-FINAL!B85=0,"",B85-FINAL!B85)</f>
        <v/>
      </c>
      <c r="H85" s="81" t="str">
        <f>IF(C85-FINAL!C85=0,"",C85-FINAL!C85)</f>
        <v/>
      </c>
      <c r="I85" s="81" t="str">
        <f>IF(D85-FINAL!D85=0,"",D85-FINAL!D85)</f>
        <v/>
      </c>
    </row>
    <row r="86" spans="1:9" x14ac:dyDescent="0.25">
      <c r="A86" s="105"/>
      <c r="B86" s="105"/>
      <c r="C86" s="105"/>
      <c r="D86" s="105"/>
      <c r="F86" s="81" t="str">
        <f>IF(A86-FINAL!A86=0,"",A86-FINAL!A86)</f>
        <v/>
      </c>
      <c r="G86" s="81" t="str">
        <f>IF(B86-FINAL!B86=0,"",B86-FINAL!B86)</f>
        <v/>
      </c>
      <c r="H86" s="81" t="str">
        <f>IF(C86-FINAL!C86=0,"",C86-FINAL!C86)</f>
        <v/>
      </c>
      <c r="I86" s="81" t="str">
        <f>IF(D86-FINAL!D86=0,"",D86-FINAL!D86)</f>
        <v/>
      </c>
    </row>
    <row r="87" spans="1:9" x14ac:dyDescent="0.25">
      <c r="A87" s="105"/>
      <c r="B87" s="105"/>
      <c r="C87" s="105"/>
      <c r="D87" s="105"/>
      <c r="F87" s="81" t="str">
        <f>IF(A87-FINAL!A87=0,"",A87-FINAL!A87)</f>
        <v/>
      </c>
      <c r="G87" s="81" t="str">
        <f>IF(B87-FINAL!B87=0,"",B87-FINAL!B87)</f>
        <v/>
      </c>
      <c r="H87" s="81" t="str">
        <f>IF(C87-FINAL!C87=0,"",C87-FINAL!C87)</f>
        <v/>
      </c>
      <c r="I87" s="81" t="str">
        <f>IF(D87-FINAL!D87=0,"",D87-FINAL!D87)</f>
        <v/>
      </c>
    </row>
    <row r="88" spans="1:9" x14ac:dyDescent="0.25">
      <c r="A88" s="105"/>
      <c r="B88" s="105"/>
      <c r="C88" s="105"/>
      <c r="D88" s="105"/>
      <c r="F88" s="81" t="str">
        <f>IF(A88-FINAL!A88=0,"",A88-FINAL!A88)</f>
        <v/>
      </c>
      <c r="G88" s="81" t="str">
        <f>IF(B88-FINAL!B88=0,"",B88-FINAL!B88)</f>
        <v/>
      </c>
      <c r="H88" s="81" t="str">
        <f>IF(C88-FINAL!C88=0,"",C88-FINAL!C88)</f>
        <v/>
      </c>
      <c r="I88" s="81" t="str">
        <f>IF(D88-FINAL!D88=0,"",D88-FINAL!D88)</f>
        <v/>
      </c>
    </row>
    <row r="89" spans="1:9" x14ac:dyDescent="0.25">
      <c r="A89" s="105"/>
      <c r="B89" s="105"/>
      <c r="C89" s="105"/>
      <c r="D89" s="105"/>
      <c r="F89" s="81" t="str">
        <f>IF(A89-FINAL!A89=0,"",A89-FINAL!A89)</f>
        <v/>
      </c>
      <c r="G89" s="81" t="str">
        <f>IF(B89-FINAL!B89=0,"",B89-FINAL!B89)</f>
        <v/>
      </c>
      <c r="H89" s="81" t="str">
        <f>IF(C89-FINAL!C89=0,"",C89-FINAL!C89)</f>
        <v/>
      </c>
      <c r="I89" s="81" t="str">
        <f>IF(D89-FINAL!D89=0,"",D89-FINAL!D89)</f>
        <v/>
      </c>
    </row>
    <row r="90" spans="1:9" x14ac:dyDescent="0.25">
      <c r="A90" s="105"/>
      <c r="B90" s="105"/>
      <c r="C90" s="105"/>
      <c r="D90" s="105"/>
      <c r="F90" s="81" t="str">
        <f>IF(A90-FINAL!A90=0,"",A90-FINAL!A90)</f>
        <v/>
      </c>
      <c r="G90" s="81" t="str">
        <f>IF(B90-FINAL!B90=0,"",B90-FINAL!B90)</f>
        <v/>
      </c>
      <c r="H90" s="81" t="str">
        <f>IF(C90-FINAL!C90=0,"",C90-FINAL!C90)</f>
        <v/>
      </c>
      <c r="I90" s="81" t="str">
        <f>IF(D90-FINAL!D90=0,"",D90-FINAL!D90)</f>
        <v/>
      </c>
    </row>
    <row r="91" spans="1:9" x14ac:dyDescent="0.25">
      <c r="A91" s="105"/>
      <c r="B91" s="105"/>
      <c r="C91" s="105"/>
      <c r="D91" s="105"/>
      <c r="F91" s="81" t="str">
        <f>IF(A91-FINAL!A91=0,"",A91-FINAL!A91)</f>
        <v/>
      </c>
      <c r="G91" s="81" t="str">
        <f>IF(B91-FINAL!B91=0,"",B91-FINAL!B91)</f>
        <v/>
      </c>
      <c r="H91" s="81" t="str">
        <f>IF(C91-FINAL!C91=0,"",C91-FINAL!C91)</f>
        <v/>
      </c>
      <c r="I91" s="81" t="str">
        <f>IF(D91-FINAL!D91=0,"",D91-FINAL!D91)</f>
        <v/>
      </c>
    </row>
    <row r="92" spans="1:9" x14ac:dyDescent="0.25">
      <c r="A92" s="105"/>
      <c r="B92" s="105"/>
      <c r="C92" s="105"/>
      <c r="D92" s="105"/>
      <c r="F92" s="81" t="str">
        <f>IF(A92-FINAL!A92=0,"",A92-FINAL!A92)</f>
        <v/>
      </c>
      <c r="G92" s="81" t="str">
        <f>IF(B92-FINAL!B92=0,"",B92-FINAL!B92)</f>
        <v/>
      </c>
      <c r="H92" s="81" t="str">
        <f>IF(C92-FINAL!C92=0,"",C92-FINAL!C92)</f>
        <v/>
      </c>
      <c r="I92" s="81" t="str">
        <f>IF(D92-FINAL!D92=0,"",D92-FINAL!D92)</f>
        <v/>
      </c>
    </row>
    <row r="93" spans="1:9" x14ac:dyDescent="0.25">
      <c r="A93" s="105"/>
      <c r="B93" s="105"/>
      <c r="C93" s="105"/>
      <c r="D93" s="105"/>
      <c r="F93" s="81" t="str">
        <f>IF(A93-FINAL!A93=0,"",A93-FINAL!A93)</f>
        <v/>
      </c>
      <c r="G93" s="81" t="str">
        <f>IF(B93-FINAL!B93=0,"",B93-FINAL!B93)</f>
        <v/>
      </c>
      <c r="H93" s="81" t="str">
        <f>IF(C93-FINAL!C93=0,"",C93-FINAL!C93)</f>
        <v/>
      </c>
      <c r="I93" s="81" t="str">
        <f>IF(D93-FINAL!D93=0,"",D93-FINAL!D93)</f>
        <v/>
      </c>
    </row>
    <row r="94" spans="1:9" x14ac:dyDescent="0.25">
      <c r="A94" s="105"/>
      <c r="B94" s="105"/>
      <c r="C94" s="105"/>
      <c r="D94" s="105"/>
      <c r="F94" s="81" t="str">
        <f>IF(A94-FINAL!A94=0,"",A94-FINAL!A94)</f>
        <v/>
      </c>
      <c r="G94" s="81" t="str">
        <f>IF(B94-FINAL!B94=0,"",B94-FINAL!B94)</f>
        <v/>
      </c>
      <c r="H94" s="81" t="str">
        <f>IF(C94-FINAL!C94=0,"",C94-FINAL!C94)</f>
        <v/>
      </c>
      <c r="I94" s="81" t="str">
        <f>IF(D94-FINAL!D94=0,"",D94-FINAL!D94)</f>
        <v/>
      </c>
    </row>
    <row r="95" spans="1:9" x14ac:dyDescent="0.25">
      <c r="A95" s="105"/>
      <c r="B95" s="105"/>
      <c r="C95" s="105"/>
      <c r="D95" s="105"/>
      <c r="F95" s="81" t="str">
        <f>IF(A95-FINAL!A95=0,"",A95-FINAL!A95)</f>
        <v/>
      </c>
      <c r="G95" s="81" t="str">
        <f>IF(B95-FINAL!B95=0,"",B95-FINAL!B95)</f>
        <v/>
      </c>
      <c r="H95" s="81" t="str">
        <f>IF(C95-FINAL!C95=0,"",C95-FINAL!C95)</f>
        <v/>
      </c>
      <c r="I95" s="81" t="str">
        <f>IF(D95-FINAL!D95=0,"",D95-FINAL!D95)</f>
        <v/>
      </c>
    </row>
    <row r="96" spans="1:9" x14ac:dyDescent="0.25">
      <c r="A96" s="105"/>
      <c r="B96" s="105"/>
      <c r="C96" s="105"/>
      <c r="D96" s="105"/>
      <c r="F96" s="81" t="str">
        <f>IF(A96-FINAL!A96=0,"",A96-FINAL!A96)</f>
        <v/>
      </c>
      <c r="G96" s="81" t="str">
        <f>IF(B96-FINAL!B96=0,"",B96-FINAL!B96)</f>
        <v/>
      </c>
      <c r="H96" s="81" t="str">
        <f>IF(C96-FINAL!C96=0,"",C96-FINAL!C96)</f>
        <v/>
      </c>
      <c r="I96" s="81" t="str">
        <f>IF(D96-FINAL!D96=0,"",D96-FINAL!D96)</f>
        <v/>
      </c>
    </row>
    <row r="97" spans="1:9" x14ac:dyDescent="0.25">
      <c r="A97" s="105"/>
      <c r="B97" s="105"/>
      <c r="C97" s="105"/>
      <c r="D97" s="105"/>
      <c r="F97" s="81" t="str">
        <f>IF(A97-FINAL!A97=0,"",A97-FINAL!A97)</f>
        <v/>
      </c>
      <c r="G97" s="81" t="str">
        <f>IF(B97-FINAL!B97=0,"",B97-FINAL!B97)</f>
        <v/>
      </c>
      <c r="H97" s="81" t="str">
        <f>IF(C97-FINAL!C97=0,"",C97-FINAL!C97)</f>
        <v/>
      </c>
      <c r="I97" s="81" t="str">
        <f>IF(D97-FINAL!D97=0,"",D97-FINAL!D97)</f>
        <v/>
      </c>
    </row>
    <row r="98" spans="1:9" x14ac:dyDescent="0.25">
      <c r="A98" s="105"/>
      <c r="B98" s="105"/>
      <c r="C98" s="105"/>
      <c r="D98" s="105"/>
      <c r="F98" s="81" t="str">
        <f>IF(A98-FINAL!A98=0,"",A98-FINAL!A98)</f>
        <v/>
      </c>
      <c r="G98" s="81" t="str">
        <f>IF(B98-FINAL!B98=0,"",B98-FINAL!B98)</f>
        <v/>
      </c>
      <c r="H98" s="81" t="str">
        <f>IF(C98-FINAL!C98=0,"",C98-FINAL!C98)</f>
        <v/>
      </c>
      <c r="I98" s="81" t="str">
        <f>IF(D98-FINAL!D98=0,"",D98-FINAL!D98)</f>
        <v/>
      </c>
    </row>
    <row r="99" spans="1:9" x14ac:dyDescent="0.25">
      <c r="A99" s="105"/>
      <c r="B99" s="105"/>
      <c r="C99" s="105"/>
      <c r="D99" s="105"/>
      <c r="F99" s="81" t="str">
        <f>IF(A99-FINAL!A99=0,"",A99-FINAL!A99)</f>
        <v/>
      </c>
      <c r="G99" s="81" t="str">
        <f>IF(B99-FINAL!B99=0,"",B99-FINAL!B99)</f>
        <v/>
      </c>
      <c r="H99" s="81" t="str">
        <f>IF(C99-FINAL!C99=0,"",C99-FINAL!C99)</f>
        <v/>
      </c>
      <c r="I99" s="81" t="str">
        <f>IF(D99-FINAL!D99=0,"",D99-FINAL!D99)</f>
        <v/>
      </c>
    </row>
    <row r="100" spans="1:9" x14ac:dyDescent="0.25">
      <c r="A100" s="105"/>
      <c r="B100" s="105"/>
      <c r="C100" s="105"/>
      <c r="D100" s="105"/>
      <c r="F100" s="81" t="str">
        <f>IF(A100-FINAL!A100=0,"",A100-FINAL!A100)</f>
        <v/>
      </c>
      <c r="G100" s="81" t="str">
        <f>IF(B100-FINAL!B100=0,"",B100-FINAL!B100)</f>
        <v/>
      </c>
      <c r="H100" s="81" t="str">
        <f>IF(C100-FINAL!C100=0,"",C100-FINAL!C100)</f>
        <v/>
      </c>
      <c r="I100" s="81" t="str">
        <f>IF(D100-FINAL!D100=0,"",D100-FINAL!D100)</f>
        <v/>
      </c>
    </row>
    <row r="101" spans="1:9" x14ac:dyDescent="0.25">
      <c r="A101" s="105"/>
      <c r="B101" s="105"/>
      <c r="C101" s="105"/>
      <c r="D101" s="105"/>
      <c r="F101" s="81" t="str">
        <f>IF(A101-FINAL!A101=0,"",A101-FINAL!A101)</f>
        <v/>
      </c>
      <c r="G101" s="81" t="str">
        <f>IF(B101-FINAL!B101=0,"",B101-FINAL!B101)</f>
        <v/>
      </c>
      <c r="H101" s="81" t="str">
        <f>IF(C101-FINAL!C101=0,"",C101-FINAL!C101)</f>
        <v/>
      </c>
      <c r="I101" s="81" t="str">
        <f>IF(D101-FINAL!D101=0,"",D101-FINAL!D101)</f>
        <v/>
      </c>
    </row>
    <row r="102" spans="1:9" x14ac:dyDescent="0.25">
      <c r="A102" s="105"/>
      <c r="B102" s="105"/>
      <c r="C102" s="105"/>
      <c r="D102" s="105"/>
      <c r="F102" s="81" t="str">
        <f>IF(A102-FINAL!A102=0,"",A102-FINAL!A102)</f>
        <v/>
      </c>
      <c r="G102" s="81" t="str">
        <f>IF(B102-FINAL!B102=0,"",B102-FINAL!B102)</f>
        <v/>
      </c>
      <c r="H102" s="81" t="str">
        <f>IF(C102-FINAL!C102=0,"",C102-FINAL!C102)</f>
        <v/>
      </c>
      <c r="I102" s="81" t="str">
        <f>IF(D102-FINAL!D102=0,"",D102-FINAL!D102)</f>
        <v/>
      </c>
    </row>
    <row r="103" spans="1:9" x14ac:dyDescent="0.25">
      <c r="A103" s="105"/>
      <c r="B103" s="105"/>
      <c r="C103" s="105"/>
      <c r="D103" s="105"/>
      <c r="F103" s="81" t="str">
        <f>IF(A103-FINAL!A103=0,"",A103-FINAL!A103)</f>
        <v/>
      </c>
      <c r="G103" s="81" t="str">
        <f>IF(B103-FINAL!B103=0,"",B103-FINAL!B103)</f>
        <v/>
      </c>
      <c r="H103" s="81" t="str">
        <f>IF(C103-FINAL!C103=0,"",C103-FINAL!C103)</f>
        <v/>
      </c>
      <c r="I103" s="81" t="str">
        <f>IF(D103-FINAL!D103=0,"",D103-FINAL!D103)</f>
        <v/>
      </c>
    </row>
    <row r="104" spans="1:9" x14ac:dyDescent="0.25">
      <c r="A104" s="105"/>
      <c r="B104" s="105"/>
      <c r="C104" s="105"/>
      <c r="D104" s="105"/>
      <c r="F104" s="81" t="str">
        <f>IF(A104-FINAL!A104=0,"",A104-FINAL!A104)</f>
        <v/>
      </c>
      <c r="G104" s="81" t="str">
        <f>IF(B104-FINAL!B104=0,"",B104-FINAL!B104)</f>
        <v/>
      </c>
      <c r="H104" s="81" t="str">
        <f>IF(C104-FINAL!C104=0,"",C104-FINAL!C104)</f>
        <v/>
      </c>
      <c r="I104" s="81" t="str">
        <f>IF(D104-FINAL!D104=0,"",D104-FINAL!D104)</f>
        <v/>
      </c>
    </row>
    <row r="105" spans="1:9" x14ac:dyDescent="0.25">
      <c r="A105" s="105"/>
      <c r="B105" s="105"/>
      <c r="C105" s="105"/>
      <c r="D105" s="105"/>
      <c r="F105" s="81" t="str">
        <f>IF(A105-FINAL!A105=0,"",A105-FINAL!A105)</f>
        <v/>
      </c>
      <c r="G105" s="81" t="str">
        <f>IF(B105-FINAL!B105=0,"",B105-FINAL!B105)</f>
        <v/>
      </c>
      <c r="H105" s="81" t="str">
        <f>IF(C105-FINAL!C105=0,"",C105-FINAL!C105)</f>
        <v/>
      </c>
      <c r="I105" s="81" t="str">
        <f>IF(D105-FINAL!D105=0,"",D105-FINAL!D105)</f>
        <v/>
      </c>
    </row>
    <row r="106" spans="1:9" x14ac:dyDescent="0.25">
      <c r="A106" s="105"/>
      <c r="B106" s="105"/>
      <c r="C106" s="105"/>
      <c r="D106" s="105"/>
      <c r="F106" s="81" t="str">
        <f>IF(A106-FINAL!A106=0,"",A106-FINAL!A106)</f>
        <v/>
      </c>
      <c r="G106" s="81" t="str">
        <f>IF(B106-FINAL!B106=0,"",B106-FINAL!B106)</f>
        <v/>
      </c>
      <c r="H106" s="81" t="str">
        <f>IF(C106-FINAL!C106=0,"",C106-FINAL!C106)</f>
        <v/>
      </c>
      <c r="I106" s="81" t="str">
        <f>IF(D106-FINAL!D106=0,"",D106-FINAL!D106)</f>
        <v/>
      </c>
    </row>
    <row r="107" spans="1:9" x14ac:dyDescent="0.25">
      <c r="A107" s="105"/>
      <c r="B107" s="105"/>
      <c r="C107" s="105"/>
      <c r="D107" s="105"/>
      <c r="F107" s="81" t="str">
        <f>IF(A107-FINAL!A107=0,"",A107-FINAL!A107)</f>
        <v/>
      </c>
      <c r="G107" s="81" t="str">
        <f>IF(B107-FINAL!B107=0,"",B107-FINAL!B107)</f>
        <v/>
      </c>
      <c r="H107" s="81" t="str">
        <f>IF(C107-FINAL!C107=0,"",C107-FINAL!C107)</f>
        <v/>
      </c>
      <c r="I107" s="81" t="str">
        <f>IF(D107-FINAL!D107=0,"",D107-FINAL!D107)</f>
        <v/>
      </c>
    </row>
    <row r="108" spans="1:9" x14ac:dyDescent="0.25">
      <c r="A108" s="105"/>
      <c r="B108" s="105"/>
      <c r="C108" s="105"/>
      <c r="D108" s="105"/>
      <c r="F108" s="81" t="str">
        <f>IF(A108-FINAL!A108=0,"",A108-FINAL!A108)</f>
        <v/>
      </c>
      <c r="G108" s="81" t="str">
        <f>IF(B108-FINAL!B108=0,"",B108-FINAL!B108)</f>
        <v/>
      </c>
      <c r="H108" s="81" t="str">
        <f>IF(C108-FINAL!C108=0,"",C108-FINAL!C108)</f>
        <v/>
      </c>
      <c r="I108" s="81" t="str">
        <f>IF(D108-FINAL!D108=0,"",D108-FINAL!D108)</f>
        <v/>
      </c>
    </row>
    <row r="109" spans="1:9" x14ac:dyDescent="0.25">
      <c r="A109" s="105"/>
      <c r="B109" s="105"/>
      <c r="C109" s="105"/>
      <c r="D109" s="105"/>
      <c r="F109" s="81" t="str">
        <f>IF(A109-FINAL!A109=0,"",A109-FINAL!A109)</f>
        <v/>
      </c>
      <c r="G109" s="81" t="str">
        <f>IF(B109-FINAL!B109=0,"",B109-FINAL!B109)</f>
        <v/>
      </c>
      <c r="H109" s="81" t="str">
        <f>IF(C109-FINAL!C109=0,"",C109-FINAL!C109)</f>
        <v/>
      </c>
      <c r="I109" s="81" t="str">
        <f>IF(D109-FINAL!D109=0,"",D109-FINAL!D109)</f>
        <v/>
      </c>
    </row>
    <row r="110" spans="1:9" x14ac:dyDescent="0.25">
      <c r="A110" s="105"/>
      <c r="B110" s="105"/>
      <c r="C110" s="105"/>
      <c r="D110" s="105"/>
      <c r="F110" s="81" t="str">
        <f>IF(A110-FINAL!A110=0,"",A110-FINAL!A110)</f>
        <v/>
      </c>
      <c r="G110" s="81" t="str">
        <f>IF(B110-FINAL!B110=0,"",B110-FINAL!B110)</f>
        <v/>
      </c>
      <c r="H110" s="81" t="str">
        <f>IF(C110-FINAL!C110=0,"",C110-FINAL!C110)</f>
        <v/>
      </c>
      <c r="I110" s="81" t="str">
        <f>IF(D110-FINAL!D110=0,"",D110-FINAL!D110)</f>
        <v/>
      </c>
    </row>
    <row r="111" spans="1:9" x14ac:dyDescent="0.25">
      <c r="A111" s="105"/>
      <c r="B111" s="105"/>
      <c r="C111" s="105"/>
      <c r="D111" s="105"/>
      <c r="F111" s="81" t="str">
        <f>IF(A111-FINAL!A111=0,"",A111-FINAL!A111)</f>
        <v/>
      </c>
      <c r="G111" s="81" t="str">
        <f>IF(B111-FINAL!B111=0,"",B111-FINAL!B111)</f>
        <v/>
      </c>
      <c r="H111" s="81" t="str">
        <f>IF(C111-FINAL!C111=0,"",C111-FINAL!C111)</f>
        <v/>
      </c>
      <c r="I111" s="81" t="str">
        <f>IF(D111-FINAL!D111=0,"",D111-FINAL!D111)</f>
        <v/>
      </c>
    </row>
    <row r="112" spans="1:9" x14ac:dyDescent="0.25">
      <c r="A112" s="105"/>
      <c r="B112" s="105"/>
      <c r="C112" s="105"/>
      <c r="D112" s="105"/>
      <c r="F112" s="81" t="str">
        <f>IF(A112-FINAL!A112=0,"",A112-FINAL!A112)</f>
        <v/>
      </c>
      <c r="G112" s="81" t="str">
        <f>IF(B112-FINAL!B112=0,"",B112-FINAL!B112)</f>
        <v/>
      </c>
      <c r="H112" s="81" t="str">
        <f>IF(C112-FINAL!C112=0,"",C112-FINAL!C112)</f>
        <v/>
      </c>
      <c r="I112" s="81" t="str">
        <f>IF(D112-FINAL!D112=0,"",D112-FINAL!D112)</f>
        <v/>
      </c>
    </row>
    <row r="113" spans="1:9" x14ac:dyDescent="0.25">
      <c r="A113" s="105"/>
      <c r="B113" s="105"/>
      <c r="C113" s="105"/>
      <c r="D113" s="105"/>
      <c r="F113" s="81" t="str">
        <f>IF(A113-FINAL!A113=0,"",A113-FINAL!A113)</f>
        <v/>
      </c>
      <c r="G113" s="81" t="str">
        <f>IF(B113-FINAL!B113=0,"",B113-FINAL!B113)</f>
        <v/>
      </c>
      <c r="H113" s="81" t="str">
        <f>IF(C113-FINAL!C113=0,"",C113-FINAL!C113)</f>
        <v/>
      </c>
      <c r="I113" s="81" t="str">
        <f>IF(D113-FINAL!D113=0,"",D113-FINAL!D113)</f>
        <v/>
      </c>
    </row>
    <row r="114" spans="1:9" x14ac:dyDescent="0.25">
      <c r="A114" s="105"/>
      <c r="B114" s="105"/>
      <c r="C114" s="105"/>
      <c r="D114" s="105"/>
      <c r="F114" s="81" t="str">
        <f>IF(A114-FINAL!A114=0,"",A114-FINAL!A114)</f>
        <v/>
      </c>
      <c r="G114" s="81" t="str">
        <f>IF(B114-FINAL!B114=0,"",B114-FINAL!B114)</f>
        <v/>
      </c>
      <c r="H114" s="81" t="str">
        <f>IF(C114-FINAL!C114=0,"",C114-FINAL!C114)</f>
        <v/>
      </c>
      <c r="I114" s="81" t="str">
        <f>IF(D114-FINAL!D114=0,"",D114-FINAL!D114)</f>
        <v/>
      </c>
    </row>
    <row r="115" spans="1:9" x14ac:dyDescent="0.25">
      <c r="A115" s="105"/>
      <c r="B115" s="105"/>
      <c r="C115" s="105"/>
      <c r="D115" s="105"/>
      <c r="F115" s="81" t="str">
        <f>IF(A115-FINAL!A115=0,"",A115-FINAL!A115)</f>
        <v/>
      </c>
      <c r="G115" s="81" t="str">
        <f>IF(B115-FINAL!B115=0,"",B115-FINAL!B115)</f>
        <v/>
      </c>
      <c r="H115" s="81" t="str">
        <f>IF(C115-FINAL!C115=0,"",C115-FINAL!C115)</f>
        <v/>
      </c>
      <c r="I115" s="81" t="str">
        <f>IF(D115-FINAL!D115=0,"",D115-FINAL!D115)</f>
        <v/>
      </c>
    </row>
    <row r="116" spans="1:9" x14ac:dyDescent="0.25">
      <c r="A116" s="105"/>
      <c r="B116" s="105"/>
      <c r="C116" s="105"/>
      <c r="D116" s="105"/>
      <c r="F116" s="81" t="str">
        <f>IF(A116-FINAL!A116=0,"",A116-FINAL!A116)</f>
        <v/>
      </c>
      <c r="G116" s="81" t="str">
        <f>IF(B116-FINAL!B116=0,"",B116-FINAL!B116)</f>
        <v/>
      </c>
      <c r="H116" s="81" t="str">
        <f>IF(C116-FINAL!C116=0,"",C116-FINAL!C116)</f>
        <v/>
      </c>
      <c r="I116" s="81" t="str">
        <f>IF(D116-FINAL!D116=0,"",D116-FINAL!D116)</f>
        <v/>
      </c>
    </row>
    <row r="117" spans="1:9" x14ac:dyDescent="0.25">
      <c r="A117" s="105"/>
      <c r="B117" s="105"/>
      <c r="C117" s="105"/>
      <c r="D117" s="105"/>
      <c r="F117" s="81" t="str">
        <f>IF(A117-FINAL!A117=0,"",A117-FINAL!A117)</f>
        <v/>
      </c>
      <c r="G117" s="81" t="str">
        <f>IF(B117-FINAL!B117=0,"",B117-FINAL!B117)</f>
        <v/>
      </c>
      <c r="H117" s="81" t="str">
        <f>IF(C117-FINAL!C117=0,"",C117-FINAL!C117)</f>
        <v/>
      </c>
      <c r="I117" s="81" t="str">
        <f>IF(D117-FINAL!D117=0,"",D117-FINAL!D117)</f>
        <v/>
      </c>
    </row>
    <row r="118" spans="1:9" x14ac:dyDescent="0.25">
      <c r="A118" s="105"/>
      <c r="B118" s="105"/>
      <c r="C118" s="105"/>
      <c r="D118" s="105"/>
      <c r="F118" s="81" t="str">
        <f>IF(A118-FINAL!A118=0,"",A118-FINAL!A118)</f>
        <v/>
      </c>
      <c r="G118" s="81" t="str">
        <f>IF(B118-FINAL!B118=0,"",B118-FINAL!B118)</f>
        <v/>
      </c>
      <c r="H118" s="81" t="str">
        <f>IF(C118-FINAL!C118=0,"",C118-FINAL!C118)</f>
        <v/>
      </c>
      <c r="I118" s="81" t="str">
        <f>IF(D118-FINAL!D118=0,"",D118-FINAL!D118)</f>
        <v/>
      </c>
    </row>
    <row r="119" spans="1:9" x14ac:dyDescent="0.25">
      <c r="A119" s="105"/>
      <c r="B119" s="105"/>
      <c r="C119" s="105"/>
      <c r="D119" s="105"/>
      <c r="F119" s="81" t="str">
        <f>IF(A119-FINAL!A119=0,"",A119-FINAL!A119)</f>
        <v/>
      </c>
      <c r="G119" s="81" t="str">
        <f>IF(B119-FINAL!B119=0,"",B119-FINAL!B119)</f>
        <v/>
      </c>
      <c r="H119" s="81" t="str">
        <f>IF(C119-FINAL!C119=0,"",C119-FINAL!C119)</f>
        <v/>
      </c>
      <c r="I119" s="81" t="str">
        <f>IF(D119-FINAL!D119=0,"",D119-FINAL!D119)</f>
        <v/>
      </c>
    </row>
    <row r="120" spans="1:9" x14ac:dyDescent="0.25">
      <c r="A120" s="105"/>
      <c r="B120" s="105"/>
      <c r="C120" s="105"/>
      <c r="D120" s="105"/>
      <c r="F120" s="81" t="str">
        <f>IF(A120-FINAL!A120=0,"",A120-FINAL!A120)</f>
        <v/>
      </c>
      <c r="G120" s="81" t="str">
        <f>IF(B120-FINAL!B120=0,"",B120-FINAL!B120)</f>
        <v/>
      </c>
      <c r="H120" s="81" t="str">
        <f>IF(C120-FINAL!C120=0,"",C120-FINAL!C120)</f>
        <v/>
      </c>
      <c r="I120" s="81" t="str">
        <f>IF(D120-FINAL!D120=0,"",D120-FINAL!D120)</f>
        <v/>
      </c>
    </row>
    <row r="121" spans="1:9" x14ac:dyDescent="0.25">
      <c r="A121" s="105"/>
      <c r="B121" s="105"/>
      <c r="C121" s="105"/>
      <c r="D121" s="105"/>
      <c r="F121" s="81" t="str">
        <f>IF(A121-FINAL!A121=0,"",A121-FINAL!A121)</f>
        <v/>
      </c>
      <c r="G121" s="81" t="str">
        <f>IF(B121-FINAL!B121=0,"",B121-FINAL!B121)</f>
        <v/>
      </c>
      <c r="H121" s="81" t="str">
        <f>IF(C121-FINAL!C121=0,"",C121-FINAL!C121)</f>
        <v/>
      </c>
      <c r="I121" s="81" t="str">
        <f>IF(D121-FINAL!D121=0,"",D121-FINAL!D121)</f>
        <v/>
      </c>
    </row>
    <row r="122" spans="1:9" x14ac:dyDescent="0.25">
      <c r="A122" s="105"/>
      <c r="B122" s="105"/>
      <c r="C122" s="105"/>
      <c r="D122" s="105"/>
      <c r="F122" s="81" t="str">
        <f>IF(A122-FINAL!A122=0,"",A122-FINAL!A122)</f>
        <v/>
      </c>
      <c r="G122" s="81" t="str">
        <f>IF(B122-FINAL!B122=0,"",B122-FINAL!B122)</f>
        <v/>
      </c>
      <c r="H122" s="81" t="str">
        <f>IF(C122-FINAL!C122=0,"",C122-FINAL!C122)</f>
        <v/>
      </c>
      <c r="I122" s="81" t="str">
        <f>IF(D122-FINAL!D122=0,"",D122-FINAL!D122)</f>
        <v/>
      </c>
    </row>
    <row r="123" spans="1:9" x14ac:dyDescent="0.25">
      <c r="A123" s="105"/>
      <c r="B123" s="105"/>
      <c r="C123" s="105"/>
      <c r="D123" s="105"/>
      <c r="F123" s="81" t="str">
        <f>IF(A123-FINAL!A123=0,"",A123-FINAL!A123)</f>
        <v/>
      </c>
      <c r="G123" s="81" t="str">
        <f>IF(B123-FINAL!B123=0,"",B123-FINAL!B123)</f>
        <v/>
      </c>
      <c r="H123" s="81" t="str">
        <f>IF(C123-FINAL!C123=0,"",C123-FINAL!C123)</f>
        <v/>
      </c>
      <c r="I123" s="81" t="str">
        <f>IF(D123-FINAL!D123=0,"",D123-FINAL!D123)</f>
        <v/>
      </c>
    </row>
    <row r="124" spans="1:9" x14ac:dyDescent="0.25">
      <c r="A124" s="105"/>
      <c r="B124" s="105"/>
      <c r="C124" s="105"/>
      <c r="D124" s="105"/>
      <c r="F124" s="81" t="str">
        <f>IF(A124-FINAL!A124=0,"",A124-FINAL!A124)</f>
        <v/>
      </c>
      <c r="G124" s="81" t="str">
        <f>IF(B124-FINAL!B124=0,"",B124-FINAL!B124)</f>
        <v/>
      </c>
      <c r="H124" s="81" t="str">
        <f>IF(C124-FINAL!C124=0,"",C124-FINAL!C124)</f>
        <v/>
      </c>
      <c r="I124" s="81" t="str">
        <f>IF(D124-FINAL!D124=0,"",D124-FINAL!D124)</f>
        <v/>
      </c>
    </row>
    <row r="125" spans="1:9" x14ac:dyDescent="0.25">
      <c r="A125" s="105"/>
      <c r="B125" s="105"/>
      <c r="C125" s="105"/>
      <c r="D125" s="105"/>
      <c r="F125" s="81" t="str">
        <f>IF(A125-FINAL!A125=0,"",A125-FINAL!A125)</f>
        <v/>
      </c>
      <c r="G125" s="81" t="str">
        <f>IF(B125-FINAL!B125=0,"",B125-FINAL!B125)</f>
        <v/>
      </c>
      <c r="H125" s="81" t="str">
        <f>IF(C125-FINAL!C125=0,"",C125-FINAL!C125)</f>
        <v/>
      </c>
      <c r="I125" s="81" t="str">
        <f>IF(D125-FINAL!D125=0,"",D125-FINAL!D125)</f>
        <v/>
      </c>
    </row>
    <row r="126" spans="1:9" x14ac:dyDescent="0.25">
      <c r="A126" s="105"/>
      <c r="B126" s="105"/>
      <c r="C126" s="105"/>
      <c r="D126" s="105"/>
      <c r="F126" s="81" t="str">
        <f>IF(A126-FINAL!A126=0,"",A126-FINAL!A126)</f>
        <v/>
      </c>
      <c r="G126" s="81" t="str">
        <f>IF(B126-FINAL!B126=0,"",B126-FINAL!B126)</f>
        <v/>
      </c>
      <c r="H126" s="81" t="str">
        <f>IF(C126-FINAL!C126=0,"",C126-FINAL!C126)</f>
        <v/>
      </c>
      <c r="I126" s="81" t="str">
        <f>IF(D126-FINAL!D126=0,"",D126-FINAL!D126)</f>
        <v/>
      </c>
    </row>
    <row r="127" spans="1:9" x14ac:dyDescent="0.25">
      <c r="A127" s="105"/>
      <c r="B127" s="105"/>
      <c r="C127" s="105"/>
      <c r="D127" s="105"/>
      <c r="F127" s="81" t="str">
        <f>IF(A127-FINAL!A127=0,"",A127-FINAL!A127)</f>
        <v/>
      </c>
      <c r="G127" s="81" t="str">
        <f>IF(B127-FINAL!B127=0,"",B127-FINAL!B127)</f>
        <v/>
      </c>
      <c r="H127" s="81" t="str">
        <f>IF(C127-FINAL!C127=0,"",C127-FINAL!C127)</f>
        <v/>
      </c>
      <c r="I127" s="81" t="str">
        <f>IF(D127-FINAL!D127=0,"",D127-FINAL!D127)</f>
        <v/>
      </c>
    </row>
    <row r="128" spans="1:9" x14ac:dyDescent="0.25">
      <c r="A128" s="105"/>
      <c r="B128" s="105"/>
      <c r="C128" s="105"/>
      <c r="D128" s="105"/>
      <c r="F128" s="81" t="str">
        <f>IF(A128-FINAL!A128=0,"",A128-FINAL!A128)</f>
        <v/>
      </c>
      <c r="G128" s="81" t="str">
        <f>IF(B128-FINAL!B128=0,"",B128-FINAL!B128)</f>
        <v/>
      </c>
      <c r="H128" s="81" t="str">
        <f>IF(C128-FINAL!C128=0,"",C128-FINAL!C128)</f>
        <v/>
      </c>
      <c r="I128" s="81" t="str">
        <f>IF(D128-FINAL!D128=0,"",D128-FINAL!D128)</f>
        <v/>
      </c>
    </row>
    <row r="129" spans="1:9" x14ac:dyDescent="0.25">
      <c r="A129" s="105"/>
      <c r="B129" s="105"/>
      <c r="C129" s="105"/>
      <c r="D129" s="105"/>
      <c r="F129" s="81" t="str">
        <f>IF(A129-FINAL!A129=0,"",A129-FINAL!A129)</f>
        <v/>
      </c>
      <c r="G129" s="81" t="str">
        <f>IF(B129-FINAL!B129=0,"",B129-FINAL!B129)</f>
        <v/>
      </c>
      <c r="H129" s="81" t="str">
        <f>IF(C129-FINAL!C129=0,"",C129-FINAL!C129)</f>
        <v/>
      </c>
      <c r="I129" s="81" t="str">
        <f>IF(D129-FINAL!D129=0,"",D129-FINAL!D129)</f>
        <v/>
      </c>
    </row>
    <row r="130" spans="1:9" x14ac:dyDescent="0.25">
      <c r="A130" s="105"/>
      <c r="B130" s="105"/>
      <c r="C130" s="105"/>
      <c r="D130" s="105"/>
      <c r="F130" s="81" t="str">
        <f>IF(A130-FINAL!A130=0,"",A130-FINAL!A130)</f>
        <v/>
      </c>
      <c r="G130" s="81" t="str">
        <f>IF(B130-FINAL!B130=0,"",B130-FINAL!B130)</f>
        <v/>
      </c>
      <c r="H130" s="81" t="str">
        <f>IF(C130-FINAL!C130=0,"",C130-FINAL!C130)</f>
        <v/>
      </c>
      <c r="I130" s="81" t="str">
        <f>IF(D130-FINAL!D130=0,"",D130-FINAL!D130)</f>
        <v/>
      </c>
    </row>
    <row r="131" spans="1:9" x14ac:dyDescent="0.25">
      <c r="A131" s="105"/>
      <c r="B131" s="105"/>
      <c r="C131" s="105"/>
      <c r="D131" s="105"/>
      <c r="F131" s="81" t="str">
        <f>IF(A131-FINAL!A131=0,"",A131-FINAL!A131)</f>
        <v/>
      </c>
      <c r="G131" s="81" t="str">
        <f>IF(B131-FINAL!B131=0,"",B131-FINAL!B131)</f>
        <v/>
      </c>
      <c r="H131" s="81" t="str">
        <f>IF(C131-FINAL!C131=0,"",C131-FINAL!C131)</f>
        <v/>
      </c>
      <c r="I131" s="81" t="str">
        <f>IF(D131-FINAL!D131=0,"",D131-FINAL!D131)</f>
        <v/>
      </c>
    </row>
    <row r="132" spans="1:9" x14ac:dyDescent="0.25">
      <c r="A132" s="105"/>
      <c r="B132" s="105"/>
      <c r="C132" s="105"/>
      <c r="D132" s="105"/>
      <c r="F132" s="81" t="str">
        <f>IF(A132-FINAL!A132=0,"",A132-FINAL!A132)</f>
        <v/>
      </c>
      <c r="G132" s="81" t="str">
        <f>IF(B132-FINAL!B132=0,"",B132-FINAL!B132)</f>
        <v/>
      </c>
      <c r="H132" s="81" t="str">
        <f>IF(C132-FINAL!C132=0,"",C132-FINAL!C132)</f>
        <v/>
      </c>
      <c r="I132" s="81" t="str">
        <f>IF(D132-FINAL!D132=0,"",D132-FINAL!D132)</f>
        <v/>
      </c>
    </row>
    <row r="133" spans="1:9" x14ac:dyDescent="0.25">
      <c r="A133" s="105"/>
      <c r="B133" s="105"/>
      <c r="C133" s="105"/>
      <c r="D133" s="105"/>
      <c r="F133" s="81" t="str">
        <f>IF(A133-FINAL!A133=0,"",A133-FINAL!A133)</f>
        <v/>
      </c>
      <c r="G133" s="81" t="str">
        <f>IF(B133-FINAL!B133=0,"",B133-FINAL!B133)</f>
        <v/>
      </c>
      <c r="H133" s="81" t="str">
        <f>IF(C133-FINAL!C133=0,"",C133-FINAL!C133)</f>
        <v/>
      </c>
      <c r="I133" s="81" t="str">
        <f>IF(D133-FINAL!D133=0,"",D133-FINAL!D133)</f>
        <v/>
      </c>
    </row>
    <row r="134" spans="1:9" x14ac:dyDescent="0.25">
      <c r="A134" s="105"/>
      <c r="B134" s="105"/>
      <c r="C134" s="105"/>
      <c r="D134" s="105"/>
      <c r="F134" s="81" t="str">
        <f>IF(A134-FINAL!A134=0,"",A134-FINAL!A134)</f>
        <v/>
      </c>
      <c r="G134" s="81" t="str">
        <f>IF(B134-FINAL!B134=0,"",B134-FINAL!B134)</f>
        <v/>
      </c>
      <c r="H134" s="81" t="str">
        <f>IF(C134-FINAL!C134=0,"",C134-FINAL!C134)</f>
        <v/>
      </c>
      <c r="I134" s="81" t="str">
        <f>IF(D134-FINAL!D134=0,"",D134-FINAL!D134)</f>
        <v/>
      </c>
    </row>
    <row r="135" spans="1:9" x14ac:dyDescent="0.25">
      <c r="A135" s="105"/>
      <c r="B135" s="105"/>
      <c r="C135" s="105"/>
      <c r="D135" s="105"/>
      <c r="F135" s="81" t="str">
        <f>IF(A135-FINAL!A135=0,"",A135-FINAL!A135)</f>
        <v/>
      </c>
      <c r="G135" s="81" t="str">
        <f>IF(B135-FINAL!B135=0,"",B135-FINAL!B135)</f>
        <v/>
      </c>
      <c r="H135" s="81" t="str">
        <f>IF(C135-FINAL!C135=0,"",C135-FINAL!C135)</f>
        <v/>
      </c>
      <c r="I135" s="81" t="str">
        <f>IF(D135-FINAL!D135=0,"",D135-FINAL!D135)</f>
        <v/>
      </c>
    </row>
    <row r="136" spans="1:9" x14ac:dyDescent="0.25">
      <c r="A136" s="105"/>
      <c r="B136" s="105"/>
      <c r="C136" s="105"/>
      <c r="D136" s="105"/>
      <c r="F136" s="81" t="str">
        <f>IF(A136-FINAL!A136=0,"",A136-FINAL!A136)</f>
        <v/>
      </c>
      <c r="G136" s="81" t="str">
        <f>IF(B136-FINAL!B136=0,"",B136-FINAL!B136)</f>
        <v/>
      </c>
      <c r="H136" s="81" t="str">
        <f>IF(C136-FINAL!C136=0,"",C136-FINAL!C136)</f>
        <v/>
      </c>
      <c r="I136" s="81" t="str">
        <f>IF(D136-FINAL!D136=0,"",D136-FINAL!D136)</f>
        <v/>
      </c>
    </row>
    <row r="137" spans="1:9" x14ac:dyDescent="0.25">
      <c r="A137" s="105"/>
      <c r="B137" s="105"/>
      <c r="C137" s="105"/>
      <c r="D137" s="105"/>
      <c r="F137" s="81" t="str">
        <f>IF(A137-FINAL!A137=0,"",A137-FINAL!A137)</f>
        <v/>
      </c>
      <c r="G137" s="81" t="str">
        <f>IF(B137-FINAL!B137=0,"",B137-FINAL!B137)</f>
        <v/>
      </c>
      <c r="H137" s="81" t="str">
        <f>IF(C137-FINAL!C137=0,"",C137-FINAL!C137)</f>
        <v/>
      </c>
      <c r="I137" s="81" t="str">
        <f>IF(D137-FINAL!D137=0,"",D137-FINAL!D137)</f>
        <v/>
      </c>
    </row>
    <row r="138" spans="1:9" x14ac:dyDescent="0.25">
      <c r="A138" s="105"/>
      <c r="B138" s="105"/>
      <c r="C138" s="105"/>
      <c r="D138" s="105"/>
      <c r="F138" s="81" t="str">
        <f>IF(A138-FINAL!A138=0,"",A138-FINAL!A138)</f>
        <v/>
      </c>
      <c r="G138" s="81" t="str">
        <f>IF(B138-FINAL!B138=0,"",B138-FINAL!B138)</f>
        <v/>
      </c>
      <c r="H138" s="81" t="str">
        <f>IF(C138-FINAL!C138=0,"",C138-FINAL!C138)</f>
        <v/>
      </c>
      <c r="I138" s="81" t="str">
        <f>IF(D138-FINAL!D138=0,"",D138-FINAL!D138)</f>
        <v/>
      </c>
    </row>
    <row r="139" spans="1:9" x14ac:dyDescent="0.25">
      <c r="A139" s="105"/>
      <c r="B139" s="105"/>
      <c r="C139" s="105"/>
      <c r="D139" s="105"/>
      <c r="F139" s="81" t="str">
        <f>IF(A139-FINAL!A139=0,"",A139-FINAL!A139)</f>
        <v/>
      </c>
      <c r="G139" s="81" t="str">
        <f>IF(B139-FINAL!B139=0,"",B139-FINAL!B139)</f>
        <v/>
      </c>
      <c r="H139" s="81" t="str">
        <f>IF(C139-FINAL!C139=0,"",C139-FINAL!C139)</f>
        <v/>
      </c>
      <c r="I139" s="81" t="str">
        <f>IF(D139-FINAL!D139=0,"",D139-FINAL!D139)</f>
        <v/>
      </c>
    </row>
    <row r="140" spans="1:9" x14ac:dyDescent="0.25">
      <c r="A140" s="105"/>
      <c r="B140" s="105"/>
      <c r="C140" s="105"/>
      <c r="D140" s="105"/>
      <c r="F140" s="81" t="str">
        <f>IF(A140-FINAL!A140=0,"",A140-FINAL!A140)</f>
        <v/>
      </c>
      <c r="G140" s="81" t="str">
        <f>IF(B140-FINAL!B140=0,"",B140-FINAL!B140)</f>
        <v/>
      </c>
      <c r="H140" s="81" t="str">
        <f>IF(C140-FINAL!C140=0,"",C140-FINAL!C140)</f>
        <v/>
      </c>
      <c r="I140" s="81" t="str">
        <f>IF(D140-FINAL!D140=0,"",D140-FINAL!D140)</f>
        <v/>
      </c>
    </row>
    <row r="141" spans="1:9" x14ac:dyDescent="0.25">
      <c r="A141" s="105"/>
      <c r="B141" s="105"/>
      <c r="C141" s="105"/>
      <c r="D141" s="105"/>
      <c r="F141" s="81" t="str">
        <f>IF(A141-FINAL!A141=0,"",A141-FINAL!A141)</f>
        <v/>
      </c>
      <c r="G141" s="81" t="str">
        <f>IF(B141-FINAL!B141=0,"",B141-FINAL!B141)</f>
        <v/>
      </c>
      <c r="H141" s="81" t="str">
        <f>IF(C141-FINAL!C141=0,"",C141-FINAL!C141)</f>
        <v/>
      </c>
      <c r="I141" s="81" t="str">
        <f>IF(D141-FINAL!D141=0,"",D141-FINAL!D141)</f>
        <v/>
      </c>
    </row>
    <row r="142" spans="1:9" x14ac:dyDescent="0.25">
      <c r="A142" s="105"/>
      <c r="B142" s="105"/>
      <c r="C142" s="105"/>
      <c r="D142" s="105"/>
      <c r="F142" s="81" t="str">
        <f>IF(A142-FINAL!A142=0,"",A142-FINAL!A142)</f>
        <v/>
      </c>
      <c r="G142" s="81" t="str">
        <f>IF(B142-FINAL!B142=0,"",B142-FINAL!B142)</f>
        <v/>
      </c>
      <c r="H142" s="81" t="str">
        <f>IF(C142-FINAL!C142=0,"",C142-FINAL!C142)</f>
        <v/>
      </c>
      <c r="I142" s="81" t="str">
        <f>IF(D142-FINAL!D142=0,"",D142-FINAL!D142)</f>
        <v/>
      </c>
    </row>
    <row r="143" spans="1:9" x14ac:dyDescent="0.25">
      <c r="A143" s="105"/>
      <c r="B143" s="105"/>
      <c r="C143" s="105"/>
      <c r="D143" s="105"/>
      <c r="F143" s="81" t="str">
        <f>IF(A143-FINAL!A143=0,"",A143-FINAL!A143)</f>
        <v/>
      </c>
      <c r="G143" s="81" t="str">
        <f>IF(B143-FINAL!B143=0,"",B143-FINAL!B143)</f>
        <v/>
      </c>
      <c r="H143" s="81" t="str">
        <f>IF(C143-FINAL!C143=0,"",C143-FINAL!C143)</f>
        <v/>
      </c>
      <c r="I143" s="81" t="str">
        <f>IF(D143-FINAL!D143=0,"",D143-FINAL!D143)</f>
        <v/>
      </c>
    </row>
    <row r="144" spans="1:9" x14ac:dyDescent="0.25">
      <c r="A144" s="105"/>
      <c r="B144" s="105"/>
      <c r="C144" s="105"/>
      <c r="D144" s="105"/>
      <c r="F144" s="81" t="str">
        <f>IF(A144-FINAL!A144=0,"",A144-FINAL!A144)</f>
        <v/>
      </c>
      <c r="G144" s="81" t="str">
        <f>IF(B144-FINAL!B144=0,"",B144-FINAL!B144)</f>
        <v/>
      </c>
      <c r="H144" s="81" t="str">
        <f>IF(C144-FINAL!C144=0,"",C144-FINAL!C144)</f>
        <v/>
      </c>
      <c r="I144" s="81" t="str">
        <f>IF(D144-FINAL!D144=0,"",D144-FINAL!D144)</f>
        <v/>
      </c>
    </row>
    <row r="145" spans="1:9" x14ac:dyDescent="0.25">
      <c r="A145" s="105"/>
      <c r="B145" s="105"/>
      <c r="C145" s="105"/>
      <c r="D145" s="105"/>
      <c r="F145" s="81" t="str">
        <f>IF(A145-FINAL!A145=0,"",A145-FINAL!A145)</f>
        <v/>
      </c>
      <c r="G145" s="81" t="str">
        <f>IF(B145-FINAL!B145=0,"",B145-FINAL!B145)</f>
        <v/>
      </c>
      <c r="H145" s="81" t="str">
        <f>IF(C145-FINAL!C145=0,"",C145-FINAL!C145)</f>
        <v/>
      </c>
      <c r="I145" s="81" t="str">
        <f>IF(D145-FINAL!D145=0,"",D145-FINAL!D145)</f>
        <v/>
      </c>
    </row>
    <row r="146" spans="1:9" x14ac:dyDescent="0.25">
      <c r="A146" s="105"/>
      <c r="B146" s="105"/>
      <c r="C146" s="105"/>
      <c r="D146" s="105"/>
      <c r="F146" s="81" t="str">
        <f>IF(A146-FINAL!A146=0,"",A146-FINAL!A146)</f>
        <v/>
      </c>
      <c r="G146" s="81" t="str">
        <f>IF(B146-FINAL!B146=0,"",B146-FINAL!B146)</f>
        <v/>
      </c>
      <c r="H146" s="81" t="str">
        <f>IF(C146-FINAL!C146=0,"",C146-FINAL!C146)</f>
        <v/>
      </c>
      <c r="I146" s="81" t="str">
        <f>IF(D146-FINAL!D146=0,"",D146-FINAL!D146)</f>
        <v/>
      </c>
    </row>
    <row r="147" spans="1:9" x14ac:dyDescent="0.25">
      <c r="A147" s="105"/>
      <c r="B147" s="105"/>
      <c r="C147" s="105"/>
      <c r="D147" s="105"/>
      <c r="F147" s="81" t="str">
        <f>IF(A147-FINAL!A147=0,"",A147-FINAL!A147)</f>
        <v/>
      </c>
      <c r="G147" s="81" t="str">
        <f>IF(B147-FINAL!B147=0,"",B147-FINAL!B147)</f>
        <v/>
      </c>
      <c r="H147" s="81" t="str">
        <f>IF(C147-FINAL!C147=0,"",C147-FINAL!C147)</f>
        <v/>
      </c>
      <c r="I147" s="81" t="str">
        <f>IF(D147-FINAL!D147=0,"",D147-FINAL!D147)</f>
        <v/>
      </c>
    </row>
    <row r="148" spans="1:9" x14ac:dyDescent="0.25">
      <c r="A148" s="105"/>
      <c r="B148" s="105"/>
      <c r="C148" s="105"/>
      <c r="D148" s="105"/>
      <c r="F148" s="81" t="str">
        <f>IF(A148-FINAL!A148=0,"",A148-FINAL!A148)</f>
        <v/>
      </c>
      <c r="G148" s="81" t="str">
        <f>IF(B148-FINAL!B148=0,"",B148-FINAL!B148)</f>
        <v/>
      </c>
      <c r="H148" s="81" t="str">
        <f>IF(C148-FINAL!C148=0,"",C148-FINAL!C148)</f>
        <v/>
      </c>
      <c r="I148" s="81" t="str">
        <f>IF(D148-FINAL!D148=0,"",D148-FINAL!D148)</f>
        <v/>
      </c>
    </row>
    <row r="149" spans="1:9" x14ac:dyDescent="0.25">
      <c r="A149" s="105"/>
      <c r="B149" s="105"/>
      <c r="C149" s="105"/>
      <c r="D149" s="105"/>
      <c r="F149" s="81" t="str">
        <f>IF(A149-FINAL!A149=0,"",A149-FINAL!A149)</f>
        <v/>
      </c>
      <c r="G149" s="81" t="str">
        <f>IF(B149-FINAL!B149=0,"",B149-FINAL!B149)</f>
        <v/>
      </c>
      <c r="H149" s="81" t="str">
        <f>IF(C149-FINAL!C149=0,"",C149-FINAL!C149)</f>
        <v/>
      </c>
      <c r="I149" s="81" t="str">
        <f>IF(D149-FINAL!D149=0,"",D149-FINAL!D149)</f>
        <v/>
      </c>
    </row>
    <row r="150" spans="1:9" x14ac:dyDescent="0.25">
      <c r="A150" s="105"/>
      <c r="B150" s="105"/>
      <c r="C150" s="105"/>
      <c r="D150" s="105"/>
      <c r="F150" s="81" t="str">
        <f>IF(A150-FINAL!A150=0,"",A150-FINAL!A150)</f>
        <v/>
      </c>
      <c r="G150" s="81" t="str">
        <f>IF(B150-FINAL!B150=0,"",B150-FINAL!B150)</f>
        <v/>
      </c>
      <c r="H150" s="81" t="str">
        <f>IF(C150-FINAL!C150=0,"",C150-FINAL!C150)</f>
        <v/>
      </c>
      <c r="I150" s="81" t="str">
        <f>IF(D150-FINAL!D150=0,"",D150-FINAL!D150)</f>
        <v/>
      </c>
    </row>
    <row r="151" spans="1:9" x14ac:dyDescent="0.25">
      <c r="A151" s="105"/>
      <c r="B151" s="105"/>
      <c r="C151" s="105"/>
      <c r="D151" s="105"/>
      <c r="F151" s="81" t="str">
        <f>IF(A151-FINAL!A151=0,"",A151-FINAL!A151)</f>
        <v/>
      </c>
      <c r="G151" s="81" t="str">
        <f>IF(B151-FINAL!B151=0,"",B151-FINAL!B151)</f>
        <v/>
      </c>
      <c r="H151" s="81" t="str">
        <f>IF(C151-FINAL!C151=0,"",C151-FINAL!C151)</f>
        <v/>
      </c>
      <c r="I151" s="81" t="str">
        <f>IF(D151-FINAL!D151=0,"",D151-FINAL!D151)</f>
        <v/>
      </c>
    </row>
    <row r="152" spans="1:9" x14ac:dyDescent="0.25">
      <c r="A152" s="105"/>
      <c r="B152" s="105"/>
      <c r="C152" s="105"/>
      <c r="D152" s="105"/>
      <c r="F152" s="81" t="str">
        <f>IF(A152-FINAL!A152=0,"",A152-FINAL!A152)</f>
        <v/>
      </c>
      <c r="G152" s="81" t="str">
        <f>IF(B152-FINAL!B152=0,"",B152-FINAL!B152)</f>
        <v/>
      </c>
      <c r="H152" s="81" t="str">
        <f>IF(C152-FINAL!C152=0,"",C152-FINAL!C152)</f>
        <v/>
      </c>
      <c r="I152" s="81" t="str">
        <f>IF(D152-FINAL!D152=0,"",D152-FINAL!D152)</f>
        <v/>
      </c>
    </row>
    <row r="153" spans="1:9" x14ac:dyDescent="0.25">
      <c r="A153" s="105"/>
      <c r="B153" s="105"/>
      <c r="C153" s="105"/>
      <c r="D153" s="105"/>
      <c r="F153" s="81" t="str">
        <f>IF(A153-FINAL!A153=0,"",A153-FINAL!A153)</f>
        <v/>
      </c>
      <c r="G153" s="81" t="str">
        <f>IF(B153-FINAL!B153=0,"",B153-FINAL!B153)</f>
        <v/>
      </c>
      <c r="H153" s="81" t="str">
        <f>IF(C153-FINAL!C153=0,"",C153-FINAL!C153)</f>
        <v/>
      </c>
      <c r="I153" s="81" t="str">
        <f>IF(D153-FINAL!D153=0,"",D153-FINAL!D153)</f>
        <v/>
      </c>
    </row>
    <row r="154" spans="1:9" x14ac:dyDescent="0.25">
      <c r="A154" s="105"/>
      <c r="B154" s="105"/>
      <c r="C154" s="105"/>
      <c r="D154" s="105"/>
      <c r="F154" s="81" t="str">
        <f>IF(A154-FINAL!A154=0,"",A154-FINAL!A154)</f>
        <v/>
      </c>
      <c r="G154" s="81" t="str">
        <f>IF(B154-FINAL!B154=0,"",B154-FINAL!B154)</f>
        <v/>
      </c>
      <c r="H154" s="81" t="str">
        <f>IF(C154-FINAL!C154=0,"",C154-FINAL!C154)</f>
        <v/>
      </c>
      <c r="I154" s="81" t="str">
        <f>IF(D154-FINAL!D154=0,"",D154-FINAL!D154)</f>
        <v/>
      </c>
    </row>
    <row r="155" spans="1:9" x14ac:dyDescent="0.25">
      <c r="A155" s="105"/>
      <c r="B155" s="105"/>
      <c r="C155" s="105"/>
      <c r="D155" s="105"/>
      <c r="F155" s="81" t="str">
        <f>IF(A155-FINAL!A155=0,"",A155-FINAL!A155)</f>
        <v/>
      </c>
      <c r="G155" s="81" t="str">
        <f>IF(B155-FINAL!B155=0,"",B155-FINAL!B155)</f>
        <v/>
      </c>
      <c r="H155" s="81" t="str">
        <f>IF(C155-FINAL!C155=0,"",C155-FINAL!C155)</f>
        <v/>
      </c>
      <c r="I155" s="81" t="str">
        <f>IF(D155-FINAL!D155=0,"",D155-FINAL!D155)</f>
        <v/>
      </c>
    </row>
    <row r="156" spans="1:9" x14ac:dyDescent="0.25">
      <c r="A156" s="105"/>
      <c r="B156" s="105"/>
      <c r="C156" s="105"/>
      <c r="D156" s="105"/>
      <c r="F156" s="81" t="str">
        <f>IF(A156-FINAL!A156=0,"",A156-FINAL!A156)</f>
        <v/>
      </c>
      <c r="G156" s="81" t="str">
        <f>IF(B156-FINAL!B156=0,"",B156-FINAL!B156)</f>
        <v/>
      </c>
      <c r="H156" s="81" t="str">
        <f>IF(C156-FINAL!C156=0,"",C156-FINAL!C156)</f>
        <v/>
      </c>
      <c r="I156" s="81" t="str">
        <f>IF(D156-FINAL!D156=0,"",D156-FINAL!D156)</f>
        <v/>
      </c>
    </row>
    <row r="157" spans="1:9" x14ac:dyDescent="0.25">
      <c r="A157" s="105"/>
      <c r="B157" s="105"/>
      <c r="C157" s="105"/>
      <c r="D157" s="105"/>
      <c r="F157" s="81" t="str">
        <f>IF(A157-FINAL!A157=0,"",A157-FINAL!A157)</f>
        <v/>
      </c>
      <c r="G157" s="81" t="str">
        <f>IF(B157-FINAL!B157=0,"",B157-FINAL!B157)</f>
        <v/>
      </c>
      <c r="H157" s="81" t="str">
        <f>IF(C157-FINAL!C157=0,"",C157-FINAL!C157)</f>
        <v/>
      </c>
      <c r="I157" s="81" t="str">
        <f>IF(D157-FINAL!D157=0,"",D157-FINAL!D157)</f>
        <v/>
      </c>
    </row>
    <row r="158" spans="1:9" x14ac:dyDescent="0.25">
      <c r="A158" s="105"/>
      <c r="B158" s="105"/>
      <c r="C158" s="105"/>
      <c r="D158" s="105"/>
      <c r="F158" s="81" t="str">
        <f>IF(A158-FINAL!A158=0,"",A158-FINAL!A158)</f>
        <v/>
      </c>
      <c r="G158" s="81" t="str">
        <f>IF(B158-FINAL!B158=0,"",B158-FINAL!B158)</f>
        <v/>
      </c>
      <c r="H158" s="81" t="str">
        <f>IF(C158-FINAL!C158=0,"",C158-FINAL!C158)</f>
        <v/>
      </c>
      <c r="I158" s="81" t="str">
        <f>IF(D158-FINAL!D158=0,"",D158-FINAL!D158)</f>
        <v/>
      </c>
    </row>
    <row r="159" spans="1:9" x14ac:dyDescent="0.25">
      <c r="A159" s="105"/>
      <c r="B159" s="105"/>
      <c r="C159" s="105"/>
      <c r="D159" s="105"/>
      <c r="F159" s="81" t="str">
        <f>IF(A159-FINAL!A159=0,"",A159-FINAL!A159)</f>
        <v/>
      </c>
      <c r="G159" s="81" t="str">
        <f>IF(B159-FINAL!B159=0,"",B159-FINAL!B159)</f>
        <v/>
      </c>
      <c r="H159" s="81" t="str">
        <f>IF(C159-FINAL!C159=0,"",C159-FINAL!C159)</f>
        <v/>
      </c>
      <c r="I159" s="81" t="str">
        <f>IF(D159-FINAL!D159=0,"",D159-FINAL!D159)</f>
        <v/>
      </c>
    </row>
    <row r="160" spans="1:9" x14ac:dyDescent="0.25">
      <c r="A160" s="105"/>
      <c r="B160" s="105"/>
      <c r="C160" s="105"/>
      <c r="D160" s="105"/>
      <c r="F160" s="81" t="str">
        <f>IF(A160-FINAL!A160=0,"",A160-FINAL!A160)</f>
        <v/>
      </c>
      <c r="G160" s="81" t="str">
        <f>IF(B160-FINAL!B160=0,"",B160-FINAL!B160)</f>
        <v/>
      </c>
      <c r="H160" s="81" t="str">
        <f>IF(C160-FINAL!C160=0,"",C160-FINAL!C160)</f>
        <v/>
      </c>
      <c r="I160" s="81" t="str">
        <f>IF(D160-FINAL!D160=0,"",D160-FINAL!D160)</f>
        <v/>
      </c>
    </row>
    <row r="161" spans="1:9" x14ac:dyDescent="0.25">
      <c r="A161" s="105"/>
      <c r="B161" s="105"/>
      <c r="C161" s="105"/>
      <c r="D161" s="105"/>
      <c r="F161" s="81" t="str">
        <f>IF(A161-FINAL!A161=0,"",A161-FINAL!A161)</f>
        <v/>
      </c>
      <c r="G161" s="81" t="str">
        <f>IF(B161-FINAL!B161=0,"",B161-FINAL!B161)</f>
        <v/>
      </c>
      <c r="H161" s="81" t="str">
        <f>IF(C161-FINAL!C161=0,"",C161-FINAL!C161)</f>
        <v/>
      </c>
      <c r="I161" s="81" t="str">
        <f>IF(D161-FINAL!D161=0,"",D161-FINAL!D161)</f>
        <v/>
      </c>
    </row>
    <row r="162" spans="1:9" x14ac:dyDescent="0.25">
      <c r="A162" s="105"/>
      <c r="B162" s="105"/>
      <c r="C162" s="105"/>
      <c r="D162" s="105"/>
      <c r="F162" s="81" t="str">
        <f>IF(A162-FINAL!A162=0,"",A162-FINAL!A162)</f>
        <v/>
      </c>
      <c r="G162" s="81" t="str">
        <f>IF(B162-FINAL!B162=0,"",B162-FINAL!B162)</f>
        <v/>
      </c>
      <c r="H162" s="81" t="str">
        <f>IF(C162-FINAL!C162=0,"",C162-FINAL!C162)</f>
        <v/>
      </c>
      <c r="I162" s="81" t="str">
        <f>IF(D162-FINAL!D162=0,"",D162-FINAL!D162)</f>
        <v/>
      </c>
    </row>
    <row r="163" spans="1:9" x14ac:dyDescent="0.25">
      <c r="A163" s="105"/>
      <c r="B163" s="105"/>
      <c r="C163" s="105"/>
      <c r="D163" s="105"/>
      <c r="F163" s="81" t="str">
        <f>IF(A163-FINAL!A163=0,"",A163-FINAL!A163)</f>
        <v/>
      </c>
      <c r="G163" s="81" t="str">
        <f>IF(B163-FINAL!B163=0,"",B163-FINAL!B163)</f>
        <v/>
      </c>
      <c r="H163" s="81" t="str">
        <f>IF(C163-FINAL!C163=0,"",C163-FINAL!C163)</f>
        <v/>
      </c>
      <c r="I163" s="81" t="str">
        <f>IF(D163-FINAL!D163=0,"",D163-FINAL!D163)</f>
        <v/>
      </c>
    </row>
    <row r="164" spans="1:9" x14ac:dyDescent="0.25">
      <c r="A164" s="105"/>
      <c r="B164" s="105"/>
      <c r="C164" s="105"/>
      <c r="D164" s="105"/>
      <c r="F164" s="81" t="str">
        <f>IF(A164-FINAL!A164=0,"",A164-FINAL!A164)</f>
        <v/>
      </c>
      <c r="G164" s="81" t="str">
        <f>IF(B164-FINAL!B164=0,"",B164-FINAL!B164)</f>
        <v/>
      </c>
      <c r="H164" s="81" t="str">
        <f>IF(C164-FINAL!C164=0,"",C164-FINAL!C164)</f>
        <v/>
      </c>
      <c r="I164" s="81" t="str">
        <f>IF(D164-FINAL!D164=0,"",D164-FINAL!D164)</f>
        <v/>
      </c>
    </row>
    <row r="165" spans="1:9" x14ac:dyDescent="0.25">
      <c r="A165" s="105"/>
      <c r="B165" s="105"/>
      <c r="C165" s="105"/>
      <c r="D165" s="105"/>
      <c r="F165" s="81" t="str">
        <f>IF(A165-FINAL!A165=0,"",A165-FINAL!A165)</f>
        <v/>
      </c>
      <c r="G165" s="81" t="str">
        <f>IF(B165-FINAL!B165=0,"",B165-FINAL!B165)</f>
        <v/>
      </c>
      <c r="H165" s="81" t="str">
        <f>IF(C165-FINAL!C165=0,"",C165-FINAL!C165)</f>
        <v/>
      </c>
      <c r="I165" s="81" t="str">
        <f>IF(D165-FINAL!D165=0,"",D165-FINAL!D165)</f>
        <v/>
      </c>
    </row>
    <row r="166" spans="1:9" x14ac:dyDescent="0.25">
      <c r="A166" s="105"/>
      <c r="B166" s="105"/>
      <c r="C166" s="105"/>
      <c r="D166" s="105"/>
      <c r="F166" s="81" t="str">
        <f>IF(A166-FINAL!A166=0,"",A166-FINAL!A166)</f>
        <v/>
      </c>
      <c r="G166" s="81" t="str">
        <f>IF(B166-FINAL!B166=0,"",B166-FINAL!B166)</f>
        <v/>
      </c>
      <c r="H166" s="81" t="str">
        <f>IF(C166-FINAL!C166=0,"",C166-FINAL!C166)</f>
        <v/>
      </c>
      <c r="I166" s="81" t="str">
        <f>IF(D166-FINAL!D166=0,"",D166-FINAL!D166)</f>
        <v/>
      </c>
    </row>
    <row r="167" spans="1:9" x14ac:dyDescent="0.25">
      <c r="A167" s="105"/>
      <c r="B167" s="105"/>
      <c r="C167" s="105"/>
      <c r="D167" s="105"/>
      <c r="F167" s="81" t="str">
        <f>IF(A167-FINAL!A167=0,"",A167-FINAL!A167)</f>
        <v/>
      </c>
      <c r="G167" s="81" t="str">
        <f>IF(B167-FINAL!B167=0,"",B167-FINAL!B167)</f>
        <v/>
      </c>
      <c r="H167" s="81" t="str">
        <f>IF(C167-FINAL!C167=0,"",C167-FINAL!C167)</f>
        <v/>
      </c>
      <c r="I167" s="81" t="str">
        <f>IF(D167-FINAL!D167=0,"",D167-FINAL!D167)</f>
        <v/>
      </c>
    </row>
    <row r="168" spans="1:9" x14ac:dyDescent="0.25">
      <c r="A168" s="105"/>
      <c r="B168" s="105"/>
      <c r="C168" s="105"/>
      <c r="D168" s="105"/>
      <c r="F168" s="81" t="str">
        <f>IF(A168-FINAL!A168=0,"",A168-FINAL!A168)</f>
        <v/>
      </c>
      <c r="G168" s="81" t="str">
        <f>IF(B168-FINAL!B168=0,"",B168-FINAL!B168)</f>
        <v/>
      </c>
      <c r="H168" s="81" t="str">
        <f>IF(C168-FINAL!C168=0,"",C168-FINAL!C168)</f>
        <v/>
      </c>
      <c r="I168" s="81" t="str">
        <f>IF(D168-FINAL!D168=0,"",D168-FINAL!D168)</f>
        <v/>
      </c>
    </row>
    <row r="169" spans="1:9" x14ac:dyDescent="0.25">
      <c r="A169" s="105"/>
      <c r="B169" s="105"/>
      <c r="C169" s="105"/>
      <c r="D169" s="105"/>
      <c r="F169" s="81" t="str">
        <f>IF(A169-FINAL!A169=0,"",A169-FINAL!A169)</f>
        <v/>
      </c>
      <c r="G169" s="81" t="str">
        <f>IF(B169-FINAL!B169=0,"",B169-FINAL!B169)</f>
        <v/>
      </c>
      <c r="H169" s="81" t="str">
        <f>IF(C169-FINAL!C169=0,"",C169-FINAL!C169)</f>
        <v/>
      </c>
      <c r="I169" s="81" t="str">
        <f>IF(D169-FINAL!D169=0,"",D169-FINAL!D169)</f>
        <v/>
      </c>
    </row>
    <row r="170" spans="1:9" x14ac:dyDescent="0.25">
      <c r="A170" s="105"/>
      <c r="B170" s="105"/>
      <c r="C170" s="105"/>
      <c r="D170" s="105"/>
      <c r="F170" s="81" t="str">
        <f>IF(A170-FINAL!A170=0,"",A170-FINAL!A170)</f>
        <v/>
      </c>
      <c r="G170" s="81" t="str">
        <f>IF(B170-FINAL!B170=0,"",B170-FINAL!B170)</f>
        <v/>
      </c>
      <c r="H170" s="81" t="str">
        <f>IF(C170-FINAL!C170=0,"",C170-FINAL!C170)</f>
        <v/>
      </c>
      <c r="I170" s="81" t="str">
        <f>IF(D170-FINAL!D170=0,"",D170-FINAL!D170)</f>
        <v/>
      </c>
    </row>
    <row r="171" spans="1:9" x14ac:dyDescent="0.25">
      <c r="A171" s="105"/>
      <c r="B171" s="105"/>
      <c r="C171" s="105"/>
      <c r="D171" s="105"/>
      <c r="F171" s="81" t="str">
        <f>IF(A171-FINAL!A171=0,"",A171-FINAL!A171)</f>
        <v/>
      </c>
      <c r="G171" s="81" t="str">
        <f>IF(B171-FINAL!B171=0,"",B171-FINAL!B171)</f>
        <v/>
      </c>
      <c r="H171" s="81" t="str">
        <f>IF(C171-FINAL!C171=0,"",C171-FINAL!C171)</f>
        <v/>
      </c>
      <c r="I171" s="81" t="str">
        <f>IF(D171-FINAL!D171=0,"",D171-FINAL!D171)</f>
        <v/>
      </c>
    </row>
    <row r="172" spans="1:9" x14ac:dyDescent="0.25">
      <c r="A172" s="105"/>
      <c r="B172" s="105"/>
      <c r="C172" s="105"/>
      <c r="D172" s="105"/>
      <c r="F172" s="81" t="str">
        <f>IF(A172-FINAL!A172=0,"",A172-FINAL!A172)</f>
        <v/>
      </c>
      <c r="G172" s="81" t="str">
        <f>IF(B172-FINAL!B172=0,"",B172-FINAL!B172)</f>
        <v/>
      </c>
      <c r="H172" s="81" t="str">
        <f>IF(C172-FINAL!C172=0,"",C172-FINAL!C172)</f>
        <v/>
      </c>
      <c r="I172" s="81" t="str">
        <f>IF(D172-FINAL!D172=0,"",D172-FINAL!D172)</f>
        <v/>
      </c>
    </row>
    <row r="173" spans="1:9" x14ac:dyDescent="0.25">
      <c r="A173" s="105"/>
      <c r="B173" s="105"/>
      <c r="C173" s="105"/>
      <c r="D173" s="105"/>
      <c r="F173" s="81" t="str">
        <f>IF(A173-FINAL!A173=0,"",A173-FINAL!A173)</f>
        <v/>
      </c>
      <c r="G173" s="81" t="str">
        <f>IF(B173-FINAL!B173=0,"",B173-FINAL!B173)</f>
        <v/>
      </c>
      <c r="H173" s="81" t="str">
        <f>IF(C173-FINAL!C173=0,"",C173-FINAL!C173)</f>
        <v/>
      </c>
      <c r="I173" s="81" t="str">
        <f>IF(D173-FINAL!D173=0,"",D173-FINAL!D173)</f>
        <v/>
      </c>
    </row>
    <row r="174" spans="1:9" x14ac:dyDescent="0.25">
      <c r="A174" s="105"/>
      <c r="B174" s="105"/>
      <c r="C174" s="105"/>
      <c r="D174" s="105"/>
      <c r="F174" s="81" t="str">
        <f>IF(A174-FINAL!A174=0,"",A174-FINAL!A174)</f>
        <v/>
      </c>
      <c r="G174" s="81" t="str">
        <f>IF(B174-FINAL!B174=0,"",B174-FINAL!B174)</f>
        <v/>
      </c>
      <c r="H174" s="81" t="str">
        <f>IF(C174-FINAL!C174=0,"",C174-FINAL!C174)</f>
        <v/>
      </c>
      <c r="I174" s="81" t="str">
        <f>IF(D174-FINAL!D174=0,"",D174-FINAL!D174)</f>
        <v/>
      </c>
    </row>
    <row r="175" spans="1:9" x14ac:dyDescent="0.25">
      <c r="A175" s="105"/>
      <c r="B175" s="105"/>
      <c r="C175" s="105"/>
      <c r="D175" s="105"/>
      <c r="F175" s="81" t="str">
        <f>IF(A175-FINAL!A175=0,"",A175-FINAL!A175)</f>
        <v/>
      </c>
      <c r="G175" s="81" t="str">
        <f>IF(B175-FINAL!B175=0,"",B175-FINAL!B175)</f>
        <v/>
      </c>
      <c r="H175" s="81" t="str">
        <f>IF(C175-FINAL!C175=0,"",C175-FINAL!C175)</f>
        <v/>
      </c>
      <c r="I175" s="81" t="str">
        <f>IF(D175-FINAL!D175=0,"",D175-FINAL!D175)</f>
        <v/>
      </c>
    </row>
    <row r="176" spans="1:9" x14ac:dyDescent="0.25">
      <c r="A176" s="105"/>
      <c r="B176" s="105"/>
      <c r="C176" s="105"/>
      <c r="D176" s="105"/>
      <c r="F176" s="81" t="str">
        <f>IF(A176-FINAL!A176=0,"",A176-FINAL!A176)</f>
        <v/>
      </c>
      <c r="G176" s="81" t="str">
        <f>IF(B176-FINAL!B176=0,"",B176-FINAL!B176)</f>
        <v/>
      </c>
      <c r="H176" s="81" t="str">
        <f>IF(C176-FINAL!C176=0,"",C176-FINAL!C176)</f>
        <v/>
      </c>
      <c r="I176" s="81" t="str">
        <f>IF(D176-FINAL!D176=0,"",D176-FINAL!D176)</f>
        <v/>
      </c>
    </row>
    <row r="177" spans="1:9" x14ac:dyDescent="0.25">
      <c r="A177" s="105"/>
      <c r="B177" s="105"/>
      <c r="C177" s="105"/>
      <c r="D177" s="105"/>
      <c r="F177" s="81" t="str">
        <f>IF(A177-FINAL!A177=0,"",A177-FINAL!A177)</f>
        <v/>
      </c>
      <c r="G177" s="81" t="str">
        <f>IF(B177-FINAL!B177=0,"",B177-FINAL!B177)</f>
        <v/>
      </c>
      <c r="H177" s="81" t="str">
        <f>IF(C177-FINAL!C177=0,"",C177-FINAL!C177)</f>
        <v/>
      </c>
      <c r="I177" s="81" t="str">
        <f>IF(D177-FINAL!D177=0,"",D177-FINAL!D177)</f>
        <v/>
      </c>
    </row>
    <row r="178" spans="1:9" x14ac:dyDescent="0.25">
      <c r="A178" s="105"/>
      <c r="B178" s="105"/>
      <c r="C178" s="105"/>
      <c r="D178" s="105"/>
      <c r="F178" s="81" t="str">
        <f>IF(A178-FINAL!A178=0,"",A178-FINAL!A178)</f>
        <v/>
      </c>
      <c r="G178" s="81" t="str">
        <f>IF(B178-FINAL!B178=0,"",B178-FINAL!B178)</f>
        <v/>
      </c>
      <c r="H178" s="81" t="str">
        <f>IF(C178-FINAL!C178=0,"",C178-FINAL!C178)</f>
        <v/>
      </c>
      <c r="I178" s="81" t="str">
        <f>IF(D178-FINAL!D178=0,"",D178-FINAL!D178)</f>
        <v/>
      </c>
    </row>
    <row r="179" spans="1:9" x14ac:dyDescent="0.25">
      <c r="A179" s="105"/>
      <c r="B179" s="105"/>
      <c r="C179" s="105"/>
      <c r="D179" s="105"/>
      <c r="F179" s="81" t="str">
        <f>IF(A179-FINAL!A179=0,"",A179-FINAL!A179)</f>
        <v/>
      </c>
      <c r="G179" s="81" t="str">
        <f>IF(B179-FINAL!B179=0,"",B179-FINAL!B179)</f>
        <v/>
      </c>
      <c r="H179" s="81" t="str">
        <f>IF(C179-FINAL!C179=0,"",C179-FINAL!C179)</f>
        <v/>
      </c>
      <c r="I179" s="81" t="str">
        <f>IF(D179-FINAL!D179=0,"",D179-FINAL!D179)</f>
        <v/>
      </c>
    </row>
    <row r="180" spans="1:9" x14ac:dyDescent="0.25">
      <c r="A180" s="105"/>
      <c r="B180" s="105"/>
      <c r="C180" s="105"/>
      <c r="D180" s="105"/>
      <c r="F180" s="81" t="str">
        <f>IF(A180-FINAL!A180=0,"",A180-FINAL!A180)</f>
        <v/>
      </c>
      <c r="G180" s="81" t="str">
        <f>IF(B180-FINAL!B180=0,"",B180-FINAL!B180)</f>
        <v/>
      </c>
      <c r="H180" s="81" t="str">
        <f>IF(C180-FINAL!C180=0,"",C180-FINAL!C180)</f>
        <v/>
      </c>
      <c r="I180" s="81" t="str">
        <f>IF(D180-FINAL!D180=0,"",D180-FINAL!D180)</f>
        <v/>
      </c>
    </row>
    <row r="181" spans="1:9" x14ac:dyDescent="0.25">
      <c r="A181" s="105"/>
      <c r="B181" s="105"/>
      <c r="C181" s="105"/>
      <c r="D181" s="105"/>
      <c r="F181" s="81" t="str">
        <f>IF(A181-FINAL!A181=0,"",A181-FINAL!A181)</f>
        <v/>
      </c>
      <c r="G181" s="81" t="str">
        <f>IF(B181-FINAL!B181=0,"",B181-FINAL!B181)</f>
        <v/>
      </c>
      <c r="H181" s="81" t="str">
        <f>IF(C181-FINAL!C181=0,"",C181-FINAL!C181)</f>
        <v/>
      </c>
      <c r="I181" s="81" t="str">
        <f>IF(D181-FINAL!D181=0,"",D181-FINAL!D181)</f>
        <v/>
      </c>
    </row>
    <row r="182" spans="1:9" x14ac:dyDescent="0.25">
      <c r="A182" s="105"/>
      <c r="B182" s="105"/>
      <c r="C182" s="105"/>
      <c r="D182" s="105"/>
      <c r="F182" s="81" t="str">
        <f>IF(A182-FINAL!A182=0,"",A182-FINAL!A182)</f>
        <v/>
      </c>
      <c r="G182" s="81" t="str">
        <f>IF(B182-FINAL!B182=0,"",B182-FINAL!B182)</f>
        <v/>
      </c>
      <c r="H182" s="81" t="str">
        <f>IF(C182-FINAL!C182=0,"",C182-FINAL!C182)</f>
        <v/>
      </c>
      <c r="I182" s="81" t="str">
        <f>IF(D182-FINAL!D182=0,"",D182-FINAL!D182)</f>
        <v/>
      </c>
    </row>
    <row r="183" spans="1:9" x14ac:dyDescent="0.25">
      <c r="A183" s="105"/>
      <c r="B183" s="105"/>
      <c r="C183" s="105"/>
      <c r="D183" s="105"/>
      <c r="F183" s="81" t="str">
        <f>IF(A183-FINAL!A183=0,"",A183-FINAL!A183)</f>
        <v/>
      </c>
      <c r="G183" s="81" t="str">
        <f>IF(B183-FINAL!B183=0,"",B183-FINAL!B183)</f>
        <v/>
      </c>
      <c r="H183" s="81" t="str">
        <f>IF(C183-FINAL!C183=0,"",C183-FINAL!C183)</f>
        <v/>
      </c>
      <c r="I183" s="81" t="str">
        <f>IF(D183-FINAL!D183=0,"",D183-FINAL!D183)</f>
        <v/>
      </c>
    </row>
    <row r="184" spans="1:9" x14ac:dyDescent="0.25">
      <c r="A184" s="105"/>
      <c r="B184" s="105"/>
      <c r="C184" s="105"/>
      <c r="D184" s="105"/>
      <c r="F184" s="81" t="str">
        <f>IF(A184-FINAL!A184=0,"",A184-FINAL!A184)</f>
        <v/>
      </c>
      <c r="G184" s="81" t="str">
        <f>IF(B184-FINAL!B184=0,"",B184-FINAL!B184)</f>
        <v/>
      </c>
      <c r="H184" s="81" t="str">
        <f>IF(C184-FINAL!C184=0,"",C184-FINAL!C184)</f>
        <v/>
      </c>
      <c r="I184" s="81" t="str">
        <f>IF(D184-FINAL!D184=0,"",D184-FINAL!D184)</f>
        <v/>
      </c>
    </row>
    <row r="185" spans="1:9" x14ac:dyDescent="0.25">
      <c r="A185" s="105"/>
      <c r="B185" s="105"/>
      <c r="C185" s="105"/>
      <c r="D185" s="105"/>
      <c r="F185" s="81" t="str">
        <f>IF(A185-FINAL!A185=0,"",A185-FINAL!A185)</f>
        <v/>
      </c>
      <c r="G185" s="81" t="str">
        <f>IF(B185-FINAL!B185=0,"",B185-FINAL!B185)</f>
        <v/>
      </c>
      <c r="H185" s="81" t="str">
        <f>IF(C185-FINAL!C185=0,"",C185-FINAL!C185)</f>
        <v/>
      </c>
      <c r="I185" s="81" t="str">
        <f>IF(D185-FINAL!D185=0,"",D185-FINAL!D185)</f>
        <v/>
      </c>
    </row>
    <row r="186" spans="1:9" x14ac:dyDescent="0.25">
      <c r="A186" s="105"/>
      <c r="B186" s="105"/>
      <c r="C186" s="105"/>
      <c r="D186" s="105"/>
      <c r="F186" s="81" t="str">
        <f>IF(A186-FINAL!A186=0,"",A186-FINAL!A186)</f>
        <v/>
      </c>
      <c r="G186" s="81" t="str">
        <f>IF(B186-FINAL!B186=0,"",B186-FINAL!B186)</f>
        <v/>
      </c>
      <c r="H186" s="81" t="str">
        <f>IF(C186-FINAL!C186=0,"",C186-FINAL!C186)</f>
        <v/>
      </c>
      <c r="I186" s="81" t="str">
        <f>IF(D186-FINAL!D186=0,"",D186-FINAL!D186)</f>
        <v/>
      </c>
    </row>
    <row r="187" spans="1:9" x14ac:dyDescent="0.25">
      <c r="A187" s="105"/>
      <c r="B187" s="105"/>
      <c r="C187" s="105"/>
      <c r="D187" s="105"/>
      <c r="F187" s="81" t="str">
        <f>IF(A187-FINAL!A187=0,"",A187-FINAL!A187)</f>
        <v/>
      </c>
      <c r="G187" s="81" t="str">
        <f>IF(B187-FINAL!B187=0,"",B187-FINAL!B187)</f>
        <v/>
      </c>
      <c r="H187" s="81" t="str">
        <f>IF(C187-FINAL!C187=0,"",C187-FINAL!C187)</f>
        <v/>
      </c>
      <c r="I187" s="81" t="str">
        <f>IF(D187-FINAL!D187=0,"",D187-FINAL!D187)</f>
        <v/>
      </c>
    </row>
    <row r="188" spans="1:9" x14ac:dyDescent="0.25">
      <c r="A188" s="105"/>
      <c r="B188" s="105"/>
      <c r="C188" s="105"/>
      <c r="D188" s="105"/>
      <c r="F188" s="81" t="str">
        <f>IF(A188-FINAL!A188=0,"",A188-FINAL!A188)</f>
        <v/>
      </c>
      <c r="G188" s="81" t="str">
        <f>IF(B188-FINAL!B188=0,"",B188-FINAL!B188)</f>
        <v/>
      </c>
      <c r="H188" s="81" t="str">
        <f>IF(C188-FINAL!C188=0,"",C188-FINAL!C188)</f>
        <v/>
      </c>
      <c r="I188" s="81" t="str">
        <f>IF(D188-FINAL!D188=0,"",D188-FINAL!D188)</f>
        <v/>
      </c>
    </row>
    <row r="189" spans="1:9" x14ac:dyDescent="0.25">
      <c r="A189" s="105"/>
      <c r="B189" s="105"/>
      <c r="C189" s="105"/>
      <c r="D189" s="105"/>
      <c r="F189" s="81" t="str">
        <f>IF(A189-FINAL!A189=0,"",A189-FINAL!A189)</f>
        <v/>
      </c>
      <c r="G189" s="81" t="str">
        <f>IF(B189-FINAL!B189=0,"",B189-FINAL!B189)</f>
        <v/>
      </c>
      <c r="H189" s="81" t="str">
        <f>IF(C189-FINAL!C189=0,"",C189-FINAL!C189)</f>
        <v/>
      </c>
      <c r="I189" s="81" t="str">
        <f>IF(D189-FINAL!D189=0,"",D189-FINAL!D189)</f>
        <v/>
      </c>
    </row>
    <row r="190" spans="1:9" x14ac:dyDescent="0.25">
      <c r="A190" s="105"/>
      <c r="B190" s="105"/>
      <c r="C190" s="105"/>
      <c r="D190" s="105"/>
      <c r="F190" s="81" t="str">
        <f>IF(A190-FINAL!A190=0,"",A190-FINAL!A190)</f>
        <v/>
      </c>
      <c r="G190" s="81" t="str">
        <f>IF(B190-FINAL!B190=0,"",B190-FINAL!B190)</f>
        <v/>
      </c>
      <c r="H190" s="81" t="str">
        <f>IF(C190-FINAL!C190=0,"",C190-FINAL!C190)</f>
        <v/>
      </c>
      <c r="I190" s="81" t="str">
        <f>IF(D190-FINAL!D190=0,"",D190-FINAL!D190)</f>
        <v/>
      </c>
    </row>
    <row r="191" spans="1:9" x14ac:dyDescent="0.25">
      <c r="A191" s="105"/>
      <c r="B191" s="105"/>
      <c r="C191" s="105"/>
      <c r="D191" s="105"/>
      <c r="F191" s="81" t="str">
        <f>IF(A191-FINAL!A191=0,"",A191-FINAL!A191)</f>
        <v/>
      </c>
      <c r="G191" s="81" t="str">
        <f>IF(B191-FINAL!B191=0,"",B191-FINAL!B191)</f>
        <v/>
      </c>
      <c r="H191" s="81" t="str">
        <f>IF(C191-FINAL!C191=0,"",C191-FINAL!C191)</f>
        <v/>
      </c>
      <c r="I191" s="81" t="str">
        <f>IF(D191-FINAL!D191=0,"",D191-FINAL!D191)</f>
        <v/>
      </c>
    </row>
    <row r="192" spans="1:9" x14ac:dyDescent="0.25">
      <c r="A192" s="105"/>
      <c r="B192" s="105"/>
      <c r="C192" s="105"/>
      <c r="D192" s="105"/>
      <c r="F192" s="81" t="str">
        <f>IF(A192-FINAL!A192=0,"",A192-FINAL!A192)</f>
        <v/>
      </c>
      <c r="G192" s="81" t="str">
        <f>IF(B192-FINAL!B192=0,"",B192-FINAL!B192)</f>
        <v/>
      </c>
      <c r="H192" s="81" t="str">
        <f>IF(C192-FINAL!C192=0,"",C192-FINAL!C192)</f>
        <v/>
      </c>
      <c r="I192" s="81" t="str">
        <f>IF(D192-FINAL!D192=0,"",D192-FINAL!D192)</f>
        <v/>
      </c>
    </row>
    <row r="193" spans="1:9" x14ac:dyDescent="0.25">
      <c r="A193" s="105"/>
      <c r="B193" s="105"/>
      <c r="C193" s="105"/>
      <c r="D193" s="105"/>
      <c r="F193" s="81" t="str">
        <f>IF(A193-FINAL!A193=0,"",A193-FINAL!A193)</f>
        <v/>
      </c>
      <c r="G193" s="81" t="str">
        <f>IF(B193-FINAL!B193=0,"",B193-FINAL!B193)</f>
        <v/>
      </c>
      <c r="H193" s="81" t="str">
        <f>IF(C193-FINAL!C193=0,"",C193-FINAL!C193)</f>
        <v/>
      </c>
      <c r="I193" s="81" t="str">
        <f>IF(D193-FINAL!D193=0,"",D193-FINAL!D193)</f>
        <v/>
      </c>
    </row>
    <row r="194" spans="1:9" x14ac:dyDescent="0.25">
      <c r="A194" s="105"/>
      <c r="B194" s="105"/>
      <c r="C194" s="105"/>
      <c r="D194" s="105"/>
      <c r="F194" s="81" t="str">
        <f>IF(A194-FINAL!A194=0,"",A194-FINAL!A194)</f>
        <v/>
      </c>
      <c r="G194" s="81" t="str">
        <f>IF(B194-FINAL!B194=0,"",B194-FINAL!B194)</f>
        <v/>
      </c>
      <c r="H194" s="81" t="str">
        <f>IF(C194-FINAL!C194=0,"",C194-FINAL!C194)</f>
        <v/>
      </c>
      <c r="I194" s="81" t="str">
        <f>IF(D194-FINAL!D194=0,"",D194-FINAL!D194)</f>
        <v/>
      </c>
    </row>
    <row r="195" spans="1:9" x14ac:dyDescent="0.25">
      <c r="A195" s="105"/>
      <c r="B195" s="105"/>
      <c r="C195" s="105"/>
      <c r="D195" s="105"/>
      <c r="F195" s="81" t="str">
        <f>IF(A195-FINAL!A195=0,"",A195-FINAL!A195)</f>
        <v/>
      </c>
      <c r="G195" s="81" t="str">
        <f>IF(B195-FINAL!B195=0,"",B195-FINAL!B195)</f>
        <v/>
      </c>
      <c r="H195" s="81" t="str">
        <f>IF(C195-FINAL!C195=0,"",C195-FINAL!C195)</f>
        <v/>
      </c>
      <c r="I195" s="81" t="str">
        <f>IF(D195-FINAL!D195=0,"",D195-FINAL!D195)</f>
        <v/>
      </c>
    </row>
    <row r="196" spans="1:9" x14ac:dyDescent="0.25">
      <c r="A196" s="105"/>
      <c r="B196" s="105"/>
      <c r="C196" s="105"/>
      <c r="D196" s="105"/>
      <c r="F196" s="81" t="str">
        <f>IF(A196-FINAL!A196=0,"",A196-FINAL!A196)</f>
        <v/>
      </c>
      <c r="G196" s="81" t="str">
        <f>IF(B196-FINAL!B196=0,"",B196-FINAL!B196)</f>
        <v/>
      </c>
      <c r="H196" s="81" t="str">
        <f>IF(C196-FINAL!C196=0,"",C196-FINAL!C196)</f>
        <v/>
      </c>
      <c r="I196" s="81" t="str">
        <f>IF(D196-FINAL!D196=0,"",D196-FINAL!D196)</f>
        <v/>
      </c>
    </row>
    <row r="197" spans="1:9" x14ac:dyDescent="0.25">
      <c r="A197" s="105"/>
      <c r="B197" s="105"/>
      <c r="C197" s="105"/>
      <c r="D197" s="105"/>
      <c r="F197" s="81" t="str">
        <f>IF(A197-FINAL!A197=0,"",A197-FINAL!A197)</f>
        <v/>
      </c>
      <c r="G197" s="81" t="str">
        <f>IF(B197-FINAL!B197=0,"",B197-FINAL!B197)</f>
        <v/>
      </c>
      <c r="H197" s="81" t="str">
        <f>IF(C197-FINAL!C197=0,"",C197-FINAL!C197)</f>
        <v/>
      </c>
      <c r="I197" s="81" t="str">
        <f>IF(D197-FINAL!D197=0,"",D197-FINAL!D197)</f>
        <v/>
      </c>
    </row>
    <row r="198" spans="1:9" x14ac:dyDescent="0.25">
      <c r="A198" s="105"/>
      <c r="B198" s="105"/>
      <c r="C198" s="105"/>
      <c r="D198" s="105"/>
      <c r="F198" s="81" t="str">
        <f>IF(A198-FINAL!A198=0,"",A198-FINAL!A198)</f>
        <v/>
      </c>
      <c r="G198" s="81" t="str">
        <f>IF(B198-FINAL!B198=0,"",B198-FINAL!B198)</f>
        <v/>
      </c>
      <c r="H198" s="81" t="str">
        <f>IF(C198-FINAL!C198=0,"",C198-FINAL!C198)</f>
        <v/>
      </c>
      <c r="I198" s="81" t="str">
        <f>IF(D198-FINAL!D198=0,"",D198-FINAL!D198)</f>
        <v/>
      </c>
    </row>
    <row r="199" spans="1:9" x14ac:dyDescent="0.25">
      <c r="A199" s="105"/>
      <c r="B199" s="105"/>
      <c r="C199" s="105"/>
      <c r="D199" s="105"/>
      <c r="F199" s="81" t="str">
        <f>IF(A199-FINAL!A199=0,"",A199-FINAL!A199)</f>
        <v/>
      </c>
      <c r="G199" s="81" t="str">
        <f>IF(B199-FINAL!B199=0,"",B199-FINAL!B199)</f>
        <v/>
      </c>
      <c r="H199" s="81" t="str">
        <f>IF(C199-FINAL!C199=0,"",C199-FINAL!C199)</f>
        <v/>
      </c>
      <c r="I199" s="81" t="str">
        <f>IF(D199-FINAL!D199=0,"",D199-FINAL!D199)</f>
        <v/>
      </c>
    </row>
    <row r="200" spans="1:9" x14ac:dyDescent="0.25">
      <c r="A200" s="105"/>
      <c r="B200" s="105"/>
      <c r="C200" s="105"/>
      <c r="D200" s="105"/>
      <c r="F200" s="81" t="str">
        <f>IF(A200-FINAL!A200=0,"",A200-FINAL!A200)</f>
        <v/>
      </c>
      <c r="G200" s="81" t="str">
        <f>IF(B200-FINAL!B200=0,"",B200-FINAL!B200)</f>
        <v/>
      </c>
      <c r="H200" s="81" t="str">
        <f>IF(C200-FINAL!C200=0,"",C200-FINAL!C200)</f>
        <v/>
      </c>
      <c r="I200" s="81" t="str">
        <f>IF(D200-FINAL!D200=0,"",D200-FINAL!D200)</f>
        <v/>
      </c>
    </row>
    <row r="201" spans="1:9" x14ac:dyDescent="0.25">
      <c r="A201" s="105"/>
      <c r="B201" s="105"/>
      <c r="C201" s="105"/>
      <c r="D201" s="105"/>
      <c r="F201" s="81" t="str">
        <f>IF(A201-FINAL!A201=0,"",A201-FINAL!A201)</f>
        <v/>
      </c>
      <c r="G201" s="81" t="str">
        <f>IF(B201-FINAL!B201=0,"",B201-FINAL!B201)</f>
        <v/>
      </c>
      <c r="H201" s="81" t="str">
        <f>IF(C201-FINAL!C201=0,"",C201-FINAL!C201)</f>
        <v/>
      </c>
      <c r="I201" s="81" t="str">
        <f>IF(D201-FINAL!D201=0,"",D201-FINAL!D201)</f>
        <v/>
      </c>
    </row>
    <row r="202" spans="1:9" x14ac:dyDescent="0.25">
      <c r="A202" s="105"/>
      <c r="B202" s="105"/>
      <c r="C202" s="105"/>
      <c r="D202" s="105"/>
      <c r="F202" s="81" t="str">
        <f>IF(A202-FINAL!A202=0,"",A202-FINAL!A202)</f>
        <v/>
      </c>
      <c r="G202" s="81" t="str">
        <f>IF(B202-FINAL!B202=0,"",B202-FINAL!B202)</f>
        <v/>
      </c>
      <c r="H202" s="81" t="str">
        <f>IF(C202-FINAL!C202=0,"",C202-FINAL!C202)</f>
        <v/>
      </c>
      <c r="I202" s="81" t="str">
        <f>IF(D202-FINAL!D202=0,"",D202-FINAL!D202)</f>
        <v/>
      </c>
    </row>
    <row r="203" spans="1:9" x14ac:dyDescent="0.25">
      <c r="A203" s="105"/>
      <c r="B203" s="105"/>
      <c r="C203" s="105"/>
      <c r="D203" s="105"/>
      <c r="F203" s="81" t="str">
        <f>IF(A203-FINAL!A203=0,"",A203-FINAL!A203)</f>
        <v/>
      </c>
      <c r="G203" s="81" t="str">
        <f>IF(B203-FINAL!B203=0,"",B203-FINAL!B203)</f>
        <v/>
      </c>
      <c r="H203" s="81" t="str">
        <f>IF(C203-FINAL!C203=0,"",C203-FINAL!C203)</f>
        <v/>
      </c>
      <c r="I203" s="81" t="str">
        <f>IF(D203-FINAL!D203=0,"",D203-FINAL!D203)</f>
        <v/>
      </c>
    </row>
    <row r="204" spans="1:9" x14ac:dyDescent="0.25">
      <c r="A204" s="105"/>
      <c r="B204" s="105"/>
      <c r="C204" s="105"/>
      <c r="D204" s="105"/>
      <c r="F204" s="81" t="str">
        <f>IF(A204-FINAL!A204=0,"",A204-FINAL!A204)</f>
        <v/>
      </c>
      <c r="G204" s="81" t="str">
        <f>IF(B204-FINAL!B204=0,"",B204-FINAL!B204)</f>
        <v/>
      </c>
      <c r="H204" s="81" t="str">
        <f>IF(C204-FINAL!C204=0,"",C204-FINAL!C204)</f>
        <v/>
      </c>
      <c r="I204" s="81" t="str">
        <f>IF(D204-FINAL!D204=0,"",D204-FINAL!D204)</f>
        <v/>
      </c>
    </row>
    <row r="205" spans="1:9" x14ac:dyDescent="0.25">
      <c r="A205" s="105"/>
      <c r="B205" s="105"/>
      <c r="C205" s="105"/>
      <c r="D205" s="105"/>
      <c r="F205" s="81" t="str">
        <f>IF(A205-FINAL!A205=0,"",A205-FINAL!A205)</f>
        <v/>
      </c>
      <c r="G205" s="81" t="str">
        <f>IF(B205-FINAL!B205=0,"",B205-FINAL!B205)</f>
        <v/>
      </c>
      <c r="H205" s="81" t="str">
        <f>IF(C205-FINAL!C205=0,"",C205-FINAL!C205)</f>
        <v/>
      </c>
      <c r="I205" s="81" t="str">
        <f>IF(D205-FINAL!D205=0,"",D205-FINAL!D205)</f>
        <v/>
      </c>
    </row>
    <row r="206" spans="1:9" x14ac:dyDescent="0.25">
      <c r="A206" s="105"/>
      <c r="B206" s="105"/>
      <c r="C206" s="105"/>
      <c r="D206" s="105"/>
      <c r="F206" s="81" t="str">
        <f>IF(A206-FINAL!A206=0,"",A206-FINAL!A206)</f>
        <v/>
      </c>
      <c r="G206" s="81" t="str">
        <f>IF(B206-FINAL!B206=0,"",B206-FINAL!B206)</f>
        <v/>
      </c>
      <c r="H206" s="81" t="str">
        <f>IF(C206-FINAL!C206=0,"",C206-FINAL!C206)</f>
        <v/>
      </c>
      <c r="I206" s="81" t="str">
        <f>IF(D206-FINAL!D206=0,"",D206-FINAL!D206)</f>
        <v/>
      </c>
    </row>
    <row r="207" spans="1:9" x14ac:dyDescent="0.25">
      <c r="A207" s="105"/>
      <c r="B207" s="105"/>
      <c r="C207" s="105"/>
      <c r="D207" s="105"/>
      <c r="F207" s="81" t="str">
        <f>IF(A207-FINAL!A207=0,"",A207-FINAL!A207)</f>
        <v/>
      </c>
      <c r="G207" s="81" t="str">
        <f>IF(B207-FINAL!B207=0,"",B207-FINAL!B207)</f>
        <v/>
      </c>
      <c r="H207" s="81" t="str">
        <f>IF(C207-FINAL!C207=0,"",C207-FINAL!C207)</f>
        <v/>
      </c>
      <c r="I207" s="81" t="str">
        <f>IF(D207-FINAL!D207=0,"",D207-FINAL!D207)</f>
        <v/>
      </c>
    </row>
    <row r="208" spans="1:9" x14ac:dyDescent="0.25">
      <c r="A208" s="105"/>
      <c r="B208" s="105"/>
      <c r="C208" s="105"/>
      <c r="D208" s="105"/>
      <c r="F208" s="81" t="str">
        <f>IF(A208-FINAL!A208=0,"",A208-FINAL!A208)</f>
        <v/>
      </c>
      <c r="G208" s="81" t="str">
        <f>IF(B208-FINAL!B208=0,"",B208-FINAL!B208)</f>
        <v/>
      </c>
      <c r="H208" s="81" t="str">
        <f>IF(C208-FINAL!C208=0,"",C208-FINAL!C208)</f>
        <v/>
      </c>
      <c r="I208" s="81" t="str">
        <f>IF(D208-FINAL!D208=0,"",D208-FINAL!D208)</f>
        <v/>
      </c>
    </row>
    <row r="209" spans="1:9" x14ac:dyDescent="0.25">
      <c r="A209" s="105"/>
      <c r="B209" s="105"/>
      <c r="C209" s="105"/>
      <c r="D209" s="105"/>
      <c r="F209" s="81" t="str">
        <f>IF(A209-FINAL!A209=0,"",A209-FINAL!A209)</f>
        <v/>
      </c>
      <c r="G209" s="81" t="str">
        <f>IF(B209-FINAL!B209=0,"",B209-FINAL!B209)</f>
        <v/>
      </c>
      <c r="H209" s="81" t="str">
        <f>IF(C209-FINAL!C209=0,"",C209-FINAL!C209)</f>
        <v/>
      </c>
      <c r="I209" s="81" t="str">
        <f>IF(D209-FINAL!D209=0,"",D209-FINAL!D209)</f>
        <v/>
      </c>
    </row>
    <row r="210" spans="1:9" x14ac:dyDescent="0.25">
      <c r="A210" s="105"/>
      <c r="B210" s="105"/>
      <c r="C210" s="105"/>
      <c r="D210" s="105"/>
      <c r="F210" s="81" t="str">
        <f>IF(A210-FINAL!A210=0,"",A210-FINAL!A210)</f>
        <v/>
      </c>
      <c r="G210" s="81" t="str">
        <f>IF(B210-FINAL!B210=0,"",B210-FINAL!B210)</f>
        <v/>
      </c>
      <c r="H210" s="81" t="str">
        <f>IF(C210-FINAL!C210=0,"",C210-FINAL!C210)</f>
        <v/>
      </c>
      <c r="I210" s="81" t="str">
        <f>IF(D210-FINAL!D210=0,"",D210-FINAL!D210)</f>
        <v/>
      </c>
    </row>
    <row r="211" spans="1:9" x14ac:dyDescent="0.25">
      <c r="A211" s="105"/>
      <c r="B211" s="105"/>
      <c r="C211" s="105"/>
      <c r="D211" s="105"/>
      <c r="F211" s="81" t="str">
        <f>IF(A211-FINAL!A211=0,"",A211-FINAL!A211)</f>
        <v/>
      </c>
      <c r="G211" s="81" t="str">
        <f>IF(B211-FINAL!B211=0,"",B211-FINAL!B211)</f>
        <v/>
      </c>
      <c r="H211" s="81" t="str">
        <f>IF(C211-FINAL!C211=0,"",C211-FINAL!C211)</f>
        <v/>
      </c>
      <c r="I211" s="81" t="str">
        <f>IF(D211-FINAL!D211=0,"",D211-FINAL!D211)</f>
        <v/>
      </c>
    </row>
    <row r="212" spans="1:9" x14ac:dyDescent="0.25">
      <c r="A212" s="105"/>
      <c r="B212" s="105"/>
      <c r="C212" s="105"/>
      <c r="D212" s="105"/>
      <c r="F212" s="81" t="str">
        <f>IF(A212-FINAL!A212=0,"",A212-FINAL!A212)</f>
        <v/>
      </c>
      <c r="G212" s="81" t="str">
        <f>IF(B212-FINAL!B212=0,"",B212-FINAL!B212)</f>
        <v/>
      </c>
      <c r="H212" s="81" t="str">
        <f>IF(C212-FINAL!C212=0,"",C212-FINAL!C212)</f>
        <v/>
      </c>
      <c r="I212" s="81" t="str">
        <f>IF(D212-FINAL!D212=0,"",D212-FINAL!D212)</f>
        <v/>
      </c>
    </row>
    <row r="213" spans="1:9" x14ac:dyDescent="0.25">
      <c r="A213" s="105"/>
      <c r="B213" s="105"/>
      <c r="C213" s="105"/>
      <c r="D213" s="105"/>
      <c r="F213" s="81" t="str">
        <f>IF(A213-FINAL!A213=0,"",A213-FINAL!A213)</f>
        <v/>
      </c>
      <c r="G213" s="81" t="str">
        <f>IF(B213-FINAL!B213=0,"",B213-FINAL!B213)</f>
        <v/>
      </c>
      <c r="H213" s="81" t="str">
        <f>IF(C213-FINAL!C213=0,"",C213-FINAL!C213)</f>
        <v/>
      </c>
      <c r="I213" s="81" t="str">
        <f>IF(D213-FINAL!D213=0,"",D213-FINAL!D213)</f>
        <v/>
      </c>
    </row>
    <row r="214" spans="1:9" x14ac:dyDescent="0.25">
      <c r="A214" s="105"/>
      <c r="B214" s="105"/>
      <c r="C214" s="105"/>
      <c r="D214" s="105"/>
      <c r="F214" s="81" t="str">
        <f>IF(A214-FINAL!A214=0,"",A214-FINAL!A214)</f>
        <v/>
      </c>
      <c r="G214" s="81" t="str">
        <f>IF(B214-FINAL!B214=0,"",B214-FINAL!B214)</f>
        <v/>
      </c>
      <c r="H214" s="81" t="str">
        <f>IF(C214-FINAL!C214=0,"",C214-FINAL!C214)</f>
        <v/>
      </c>
      <c r="I214" s="81" t="str">
        <f>IF(D214-FINAL!D214=0,"",D214-FINAL!D214)</f>
        <v/>
      </c>
    </row>
    <row r="215" spans="1:9" x14ac:dyDescent="0.25">
      <c r="A215" s="105"/>
      <c r="B215" s="105"/>
      <c r="C215" s="105"/>
      <c r="D215" s="105"/>
      <c r="F215" s="81" t="str">
        <f>IF(A215-FINAL!A215=0,"",A215-FINAL!A215)</f>
        <v/>
      </c>
      <c r="G215" s="81" t="str">
        <f>IF(B215-FINAL!B215=0,"",B215-FINAL!B215)</f>
        <v/>
      </c>
      <c r="H215" s="81" t="str">
        <f>IF(C215-FINAL!C215=0,"",C215-FINAL!C215)</f>
        <v/>
      </c>
      <c r="I215" s="81" t="str">
        <f>IF(D215-FINAL!D215=0,"",D215-FINAL!D215)</f>
        <v/>
      </c>
    </row>
    <row r="216" spans="1:9" x14ac:dyDescent="0.25">
      <c r="A216" s="105"/>
      <c r="B216" s="105"/>
      <c r="C216" s="105"/>
      <c r="D216" s="105"/>
      <c r="F216" s="81" t="str">
        <f>IF(A216-FINAL!A216=0,"",A216-FINAL!A216)</f>
        <v/>
      </c>
      <c r="G216" s="81" t="str">
        <f>IF(B216-FINAL!B216=0,"",B216-FINAL!B216)</f>
        <v/>
      </c>
      <c r="H216" s="81" t="str">
        <f>IF(C216-FINAL!C216=0,"",C216-FINAL!C216)</f>
        <v/>
      </c>
      <c r="I216" s="81" t="str">
        <f>IF(D216-FINAL!D216=0,"",D216-FINAL!D216)</f>
        <v/>
      </c>
    </row>
    <row r="217" spans="1:9" x14ac:dyDescent="0.25">
      <c r="A217" s="105"/>
      <c r="B217" s="105"/>
      <c r="C217" s="105"/>
      <c r="D217" s="105"/>
      <c r="F217" s="81" t="str">
        <f>IF(A217-FINAL!A217=0,"",A217-FINAL!A217)</f>
        <v/>
      </c>
      <c r="G217" s="81" t="str">
        <f>IF(B217-FINAL!B217=0,"",B217-FINAL!B217)</f>
        <v/>
      </c>
      <c r="H217" s="81" t="str">
        <f>IF(C217-FINAL!C217=0,"",C217-FINAL!C217)</f>
        <v/>
      </c>
      <c r="I217" s="81" t="str">
        <f>IF(D217-FINAL!D217=0,"",D217-FINAL!D217)</f>
        <v/>
      </c>
    </row>
    <row r="218" spans="1:9" x14ac:dyDescent="0.25">
      <c r="A218" s="105"/>
      <c r="B218" s="105"/>
      <c r="C218" s="105"/>
      <c r="D218" s="105"/>
      <c r="F218" s="81" t="str">
        <f>IF(A218-FINAL!A218=0,"",A218-FINAL!A218)</f>
        <v/>
      </c>
      <c r="G218" s="81" t="str">
        <f>IF(B218-FINAL!B218=0,"",B218-FINAL!B218)</f>
        <v/>
      </c>
      <c r="H218" s="81" t="str">
        <f>IF(C218-FINAL!C218=0,"",C218-FINAL!C218)</f>
        <v/>
      </c>
      <c r="I218" s="81" t="str">
        <f>IF(D218-FINAL!D218=0,"",D218-FINAL!D218)</f>
        <v/>
      </c>
    </row>
    <row r="219" spans="1:9" x14ac:dyDescent="0.25">
      <c r="A219" s="105"/>
      <c r="B219" s="105"/>
      <c r="C219" s="105"/>
      <c r="D219" s="105"/>
      <c r="F219" s="81" t="str">
        <f>IF(A219-FINAL!A219=0,"",A219-FINAL!A219)</f>
        <v/>
      </c>
      <c r="G219" s="81" t="str">
        <f>IF(B219-FINAL!B219=0,"",B219-FINAL!B219)</f>
        <v/>
      </c>
      <c r="H219" s="81" t="str">
        <f>IF(C219-FINAL!C219=0,"",C219-FINAL!C219)</f>
        <v/>
      </c>
      <c r="I219" s="81" t="str">
        <f>IF(D219-FINAL!D219=0,"",D219-FINAL!D219)</f>
        <v/>
      </c>
    </row>
    <row r="220" spans="1:9" x14ac:dyDescent="0.25">
      <c r="A220" s="105"/>
      <c r="B220" s="105"/>
      <c r="C220" s="105"/>
      <c r="D220" s="105"/>
      <c r="F220" s="81" t="str">
        <f>IF(A220-FINAL!A220=0,"",A220-FINAL!A220)</f>
        <v/>
      </c>
      <c r="G220" s="81" t="str">
        <f>IF(B220-FINAL!B220=0,"",B220-FINAL!B220)</f>
        <v/>
      </c>
      <c r="H220" s="81" t="str">
        <f>IF(C220-FINAL!C220=0,"",C220-FINAL!C220)</f>
        <v/>
      </c>
      <c r="I220" s="81" t="str">
        <f>IF(D220-FINAL!D220=0,"",D220-FINAL!D220)</f>
        <v/>
      </c>
    </row>
    <row r="221" spans="1:9" x14ac:dyDescent="0.25">
      <c r="A221" s="105"/>
      <c r="B221" s="105"/>
      <c r="C221" s="105"/>
      <c r="D221" s="105"/>
      <c r="F221" s="81" t="str">
        <f>IF(A221-FINAL!A221=0,"",A221-FINAL!A221)</f>
        <v/>
      </c>
      <c r="G221" s="81" t="str">
        <f>IF(B221-FINAL!B221=0,"",B221-FINAL!B221)</f>
        <v/>
      </c>
      <c r="H221" s="81" t="str">
        <f>IF(C221-FINAL!C221=0,"",C221-FINAL!C221)</f>
        <v/>
      </c>
      <c r="I221" s="81" t="str">
        <f>IF(D221-FINAL!D221=0,"",D221-FINAL!D221)</f>
        <v/>
      </c>
    </row>
    <row r="222" spans="1:9" x14ac:dyDescent="0.25">
      <c r="A222" s="105"/>
      <c r="B222" s="105"/>
      <c r="C222" s="105"/>
      <c r="D222" s="105"/>
      <c r="F222" s="81" t="str">
        <f>IF(A222-FINAL!A222=0,"",A222-FINAL!A222)</f>
        <v/>
      </c>
      <c r="G222" s="81" t="str">
        <f>IF(B222-FINAL!B222=0,"",B222-FINAL!B222)</f>
        <v/>
      </c>
      <c r="H222" s="81" t="str">
        <f>IF(C222-FINAL!C222=0,"",C222-FINAL!C222)</f>
        <v/>
      </c>
      <c r="I222" s="81" t="str">
        <f>IF(D222-FINAL!D222=0,"",D222-FINAL!D222)</f>
        <v/>
      </c>
    </row>
    <row r="223" spans="1:9" x14ac:dyDescent="0.25">
      <c r="A223" s="105"/>
      <c r="B223" s="105"/>
      <c r="C223" s="105"/>
      <c r="D223" s="105"/>
      <c r="F223" s="81" t="str">
        <f>IF(A223-FINAL!A223=0,"",A223-FINAL!A223)</f>
        <v/>
      </c>
      <c r="G223" s="81" t="str">
        <f>IF(B223-FINAL!B223=0,"",B223-FINAL!B223)</f>
        <v/>
      </c>
      <c r="H223" s="81" t="str">
        <f>IF(C223-FINAL!C223=0,"",C223-FINAL!C223)</f>
        <v/>
      </c>
      <c r="I223" s="81" t="str">
        <f>IF(D223-FINAL!D223=0,"",D223-FINAL!D223)</f>
        <v/>
      </c>
    </row>
    <row r="224" spans="1:9" x14ac:dyDescent="0.25">
      <c r="A224" s="105"/>
      <c r="B224" s="105"/>
      <c r="C224" s="105"/>
      <c r="D224" s="105"/>
      <c r="F224" s="81" t="str">
        <f>IF(A224-FINAL!A224=0,"",A224-FINAL!A224)</f>
        <v/>
      </c>
      <c r="G224" s="81" t="str">
        <f>IF(B224-FINAL!B224=0,"",B224-FINAL!B224)</f>
        <v/>
      </c>
      <c r="H224" s="81" t="str">
        <f>IF(C224-FINAL!C224=0,"",C224-FINAL!C224)</f>
        <v/>
      </c>
      <c r="I224" s="81" t="str">
        <f>IF(D224-FINAL!D224=0,"",D224-FINAL!D224)</f>
        <v/>
      </c>
    </row>
    <row r="225" spans="1:9" x14ac:dyDescent="0.25">
      <c r="A225" s="105"/>
      <c r="B225" s="105"/>
      <c r="C225" s="105"/>
      <c r="D225" s="105"/>
      <c r="F225" s="81" t="str">
        <f>IF(A225-FINAL!A225=0,"",A225-FINAL!A225)</f>
        <v/>
      </c>
      <c r="G225" s="81" t="str">
        <f>IF(B225-FINAL!B225=0,"",B225-FINAL!B225)</f>
        <v/>
      </c>
      <c r="H225" s="81" t="str">
        <f>IF(C225-FINAL!C225=0,"",C225-FINAL!C225)</f>
        <v/>
      </c>
      <c r="I225" s="81" t="str">
        <f>IF(D225-FINAL!D225=0,"",D225-FINAL!D225)</f>
        <v/>
      </c>
    </row>
    <row r="226" spans="1:9" x14ac:dyDescent="0.25">
      <c r="A226" s="105"/>
      <c r="B226" s="105"/>
      <c r="C226" s="105"/>
      <c r="D226" s="105"/>
      <c r="F226" s="81" t="str">
        <f>IF(A226-FINAL!A226=0,"",A226-FINAL!A226)</f>
        <v/>
      </c>
      <c r="G226" s="81" t="str">
        <f>IF(B226-FINAL!B226=0,"",B226-FINAL!B226)</f>
        <v/>
      </c>
      <c r="H226" s="81" t="str">
        <f>IF(C226-FINAL!C226=0,"",C226-FINAL!C226)</f>
        <v/>
      </c>
      <c r="I226" s="81" t="str">
        <f>IF(D226-FINAL!D226=0,"",D226-FINAL!D226)</f>
        <v/>
      </c>
    </row>
    <row r="227" spans="1:9" x14ac:dyDescent="0.25">
      <c r="A227" s="105"/>
      <c r="B227" s="105"/>
      <c r="C227" s="105"/>
      <c r="D227" s="105"/>
      <c r="F227" s="81" t="str">
        <f>IF(A227-FINAL!A227=0,"",A227-FINAL!A227)</f>
        <v/>
      </c>
      <c r="G227" s="81" t="str">
        <f>IF(B227-FINAL!B227=0,"",B227-FINAL!B227)</f>
        <v/>
      </c>
      <c r="H227" s="81" t="str">
        <f>IF(C227-FINAL!C227=0,"",C227-FINAL!C227)</f>
        <v/>
      </c>
      <c r="I227" s="81" t="str">
        <f>IF(D227-FINAL!D227=0,"",D227-FINAL!D227)</f>
        <v/>
      </c>
    </row>
    <row r="228" spans="1:9" x14ac:dyDescent="0.25">
      <c r="A228" s="105"/>
      <c r="B228" s="105"/>
      <c r="C228" s="105"/>
      <c r="D228" s="105"/>
      <c r="F228" s="81" t="str">
        <f>IF(A228-FINAL!A228=0,"",A228-FINAL!A228)</f>
        <v/>
      </c>
      <c r="G228" s="81" t="str">
        <f>IF(B228-FINAL!B228=0,"",B228-FINAL!B228)</f>
        <v/>
      </c>
      <c r="H228" s="81" t="str">
        <f>IF(C228-FINAL!C228=0,"",C228-FINAL!C228)</f>
        <v/>
      </c>
      <c r="I228" s="81" t="str">
        <f>IF(D228-FINAL!D228=0,"",D228-FINAL!D228)</f>
        <v/>
      </c>
    </row>
    <row r="229" spans="1:9" x14ac:dyDescent="0.25">
      <c r="A229" s="105"/>
      <c r="B229" s="105"/>
      <c r="C229" s="105"/>
      <c r="D229" s="105"/>
      <c r="F229" s="81" t="str">
        <f>IF(A229-FINAL!A229=0,"",A229-FINAL!A229)</f>
        <v/>
      </c>
      <c r="G229" s="81" t="str">
        <f>IF(B229-FINAL!B229=0,"",B229-FINAL!B229)</f>
        <v/>
      </c>
      <c r="H229" s="81" t="str">
        <f>IF(C229-FINAL!C229=0,"",C229-FINAL!C229)</f>
        <v/>
      </c>
      <c r="I229" s="81" t="str">
        <f>IF(D229-FINAL!D229=0,"",D229-FINAL!D229)</f>
        <v/>
      </c>
    </row>
    <row r="230" spans="1:9" x14ac:dyDescent="0.25">
      <c r="A230" s="105"/>
      <c r="B230" s="105"/>
      <c r="C230" s="105"/>
      <c r="D230" s="105"/>
      <c r="F230" s="81" t="str">
        <f>IF(A230-FINAL!A230=0,"",A230-FINAL!A230)</f>
        <v/>
      </c>
      <c r="G230" s="81" t="str">
        <f>IF(B230-FINAL!B230=0,"",B230-FINAL!B230)</f>
        <v/>
      </c>
      <c r="H230" s="81" t="str">
        <f>IF(C230-FINAL!C230=0,"",C230-FINAL!C230)</f>
        <v/>
      </c>
      <c r="I230" s="81" t="str">
        <f>IF(D230-FINAL!D230=0,"",D230-FINAL!D230)</f>
        <v/>
      </c>
    </row>
    <row r="231" spans="1:9" x14ac:dyDescent="0.25">
      <c r="A231" s="105"/>
      <c r="B231" s="105"/>
      <c r="C231" s="105"/>
      <c r="D231" s="105"/>
      <c r="F231" s="81" t="str">
        <f>IF(A231-FINAL!A231=0,"",A231-FINAL!A231)</f>
        <v/>
      </c>
      <c r="G231" s="81" t="str">
        <f>IF(B231-FINAL!B231=0,"",B231-FINAL!B231)</f>
        <v/>
      </c>
      <c r="H231" s="81" t="str">
        <f>IF(C231-FINAL!C231=0,"",C231-FINAL!C231)</f>
        <v/>
      </c>
      <c r="I231" s="81" t="str">
        <f>IF(D231-FINAL!D231=0,"",D231-FINAL!D231)</f>
        <v/>
      </c>
    </row>
    <row r="232" spans="1:9" x14ac:dyDescent="0.25">
      <c r="A232" s="105"/>
      <c r="B232" s="105"/>
      <c r="C232" s="105"/>
      <c r="D232" s="105"/>
      <c r="F232" s="81" t="str">
        <f>IF(A232-FINAL!A232=0,"",A232-FINAL!A232)</f>
        <v/>
      </c>
      <c r="G232" s="81" t="str">
        <f>IF(B232-FINAL!B232=0,"",B232-FINAL!B232)</f>
        <v/>
      </c>
      <c r="H232" s="81" t="str">
        <f>IF(C232-FINAL!C232=0,"",C232-FINAL!C232)</f>
        <v/>
      </c>
      <c r="I232" s="81" t="str">
        <f>IF(D232-FINAL!D232=0,"",D232-FINAL!D232)</f>
        <v/>
      </c>
    </row>
    <row r="233" spans="1:9" x14ac:dyDescent="0.25">
      <c r="A233" s="105"/>
      <c r="B233" s="105"/>
      <c r="C233" s="105"/>
      <c r="D233" s="105"/>
      <c r="F233" s="81" t="str">
        <f>IF(A233-FINAL!A233=0,"",A233-FINAL!A233)</f>
        <v/>
      </c>
      <c r="G233" s="81" t="str">
        <f>IF(B233-FINAL!B233=0,"",B233-FINAL!B233)</f>
        <v/>
      </c>
      <c r="H233" s="81" t="str">
        <f>IF(C233-FINAL!C233=0,"",C233-FINAL!C233)</f>
        <v/>
      </c>
      <c r="I233" s="81" t="str">
        <f>IF(D233-FINAL!D233=0,"",D233-FINAL!D233)</f>
        <v/>
      </c>
    </row>
    <row r="234" spans="1:9" x14ac:dyDescent="0.25">
      <c r="A234" s="105"/>
      <c r="B234" s="105"/>
      <c r="C234" s="105"/>
      <c r="D234" s="105"/>
      <c r="F234" s="81" t="str">
        <f>IF(A234-FINAL!A234=0,"",A234-FINAL!A234)</f>
        <v/>
      </c>
      <c r="G234" s="81" t="str">
        <f>IF(B234-FINAL!B234=0,"",B234-FINAL!B234)</f>
        <v/>
      </c>
      <c r="H234" s="81" t="str">
        <f>IF(C234-FINAL!C234=0,"",C234-FINAL!C234)</f>
        <v/>
      </c>
      <c r="I234" s="81" t="str">
        <f>IF(D234-FINAL!D234=0,"",D234-FINAL!D234)</f>
        <v/>
      </c>
    </row>
    <row r="235" spans="1:9" x14ac:dyDescent="0.25">
      <c r="A235" s="105"/>
      <c r="B235" s="105"/>
      <c r="C235" s="105"/>
      <c r="D235" s="105"/>
      <c r="F235" s="81" t="str">
        <f>IF(A235-FINAL!A235=0,"",A235-FINAL!A235)</f>
        <v/>
      </c>
      <c r="G235" s="81" t="str">
        <f>IF(B235-FINAL!B235=0,"",B235-FINAL!B235)</f>
        <v/>
      </c>
      <c r="H235" s="81" t="str">
        <f>IF(C235-FINAL!C235=0,"",C235-FINAL!C235)</f>
        <v/>
      </c>
      <c r="I235" s="81" t="str">
        <f>IF(D235-FINAL!D235=0,"",D235-FINAL!D235)</f>
        <v/>
      </c>
    </row>
    <row r="236" spans="1:9" x14ac:dyDescent="0.25">
      <c r="A236" s="105"/>
      <c r="B236" s="105"/>
      <c r="C236" s="105"/>
      <c r="D236" s="105"/>
      <c r="F236" s="81" t="str">
        <f>IF(A236-FINAL!A236=0,"",A236-FINAL!A236)</f>
        <v/>
      </c>
      <c r="G236" s="81" t="str">
        <f>IF(B236-FINAL!B236=0,"",B236-FINAL!B236)</f>
        <v/>
      </c>
      <c r="H236" s="81" t="str">
        <f>IF(C236-FINAL!C236=0,"",C236-FINAL!C236)</f>
        <v/>
      </c>
      <c r="I236" s="81" t="str">
        <f>IF(D236-FINAL!D236=0,"",D236-FINAL!D236)</f>
        <v/>
      </c>
    </row>
    <row r="237" spans="1:9" x14ac:dyDescent="0.25">
      <c r="A237" s="105"/>
      <c r="B237" s="105"/>
      <c r="C237" s="105"/>
      <c r="D237" s="105"/>
      <c r="F237" s="81" t="str">
        <f>IF(A237-FINAL!A237=0,"",A237-FINAL!A237)</f>
        <v/>
      </c>
      <c r="G237" s="81" t="str">
        <f>IF(B237-FINAL!B237=0,"",B237-FINAL!B237)</f>
        <v/>
      </c>
      <c r="H237" s="81" t="str">
        <f>IF(C237-FINAL!C237=0,"",C237-FINAL!C237)</f>
        <v/>
      </c>
      <c r="I237" s="81" t="str">
        <f>IF(D237-FINAL!D237=0,"",D237-FINAL!D237)</f>
        <v/>
      </c>
    </row>
    <row r="238" spans="1:9" x14ac:dyDescent="0.25">
      <c r="A238" s="105"/>
      <c r="B238" s="105"/>
      <c r="C238" s="105"/>
      <c r="D238" s="105"/>
      <c r="F238" s="81" t="str">
        <f>IF(A238-FINAL!A238=0,"",A238-FINAL!A238)</f>
        <v/>
      </c>
      <c r="G238" s="81" t="str">
        <f>IF(B238-FINAL!B238=0,"",B238-FINAL!B238)</f>
        <v/>
      </c>
      <c r="H238" s="81" t="str">
        <f>IF(C238-FINAL!C238=0,"",C238-FINAL!C238)</f>
        <v/>
      </c>
      <c r="I238" s="81" t="str">
        <f>IF(D238-FINAL!D238=0,"",D238-FINAL!D238)</f>
        <v/>
      </c>
    </row>
    <row r="239" spans="1:9" x14ac:dyDescent="0.25">
      <c r="A239" s="105"/>
      <c r="B239" s="105"/>
      <c r="C239" s="105"/>
      <c r="D239" s="105"/>
      <c r="F239" s="81" t="str">
        <f>IF(A239-FINAL!A239=0,"",A239-FINAL!A239)</f>
        <v/>
      </c>
      <c r="G239" s="81" t="str">
        <f>IF(B239-FINAL!B239=0,"",B239-FINAL!B239)</f>
        <v/>
      </c>
      <c r="H239" s="81" t="str">
        <f>IF(C239-FINAL!C239=0,"",C239-FINAL!C239)</f>
        <v/>
      </c>
      <c r="I239" s="81" t="str">
        <f>IF(D239-FINAL!D239=0,"",D239-FINAL!D239)</f>
        <v/>
      </c>
    </row>
    <row r="240" spans="1:9" x14ac:dyDescent="0.25">
      <c r="A240" s="105"/>
      <c r="B240" s="105"/>
      <c r="C240" s="105"/>
      <c r="D240" s="105"/>
      <c r="F240" s="81" t="str">
        <f>IF(A240-FINAL!A240=0,"",A240-FINAL!A240)</f>
        <v/>
      </c>
      <c r="G240" s="81" t="str">
        <f>IF(B240-FINAL!B240=0,"",B240-FINAL!B240)</f>
        <v/>
      </c>
      <c r="H240" s="81" t="str">
        <f>IF(C240-FINAL!C240=0,"",C240-FINAL!C240)</f>
        <v/>
      </c>
      <c r="I240" s="81" t="str">
        <f>IF(D240-FINAL!D240=0,"",D240-FINAL!D240)</f>
        <v/>
      </c>
    </row>
    <row r="241" spans="1:9" x14ac:dyDescent="0.25">
      <c r="A241" s="105"/>
      <c r="B241" s="105"/>
      <c r="C241" s="105"/>
      <c r="D241" s="105"/>
      <c r="F241" s="81" t="str">
        <f>IF(A241-FINAL!A241=0,"",A241-FINAL!A241)</f>
        <v/>
      </c>
      <c r="G241" s="81" t="str">
        <f>IF(B241-FINAL!B241=0,"",B241-FINAL!B241)</f>
        <v/>
      </c>
      <c r="H241" s="81" t="str">
        <f>IF(C241-FINAL!C241=0,"",C241-FINAL!C241)</f>
        <v/>
      </c>
      <c r="I241" s="81" t="str">
        <f>IF(D241-FINAL!D241=0,"",D241-FINAL!D241)</f>
        <v/>
      </c>
    </row>
    <row r="242" spans="1:9" x14ac:dyDescent="0.25">
      <c r="A242" s="105"/>
      <c r="B242" s="105"/>
      <c r="C242" s="105"/>
      <c r="D242" s="105"/>
      <c r="F242" s="81" t="str">
        <f>IF(A242-FINAL!A242=0,"",A242-FINAL!A242)</f>
        <v/>
      </c>
      <c r="G242" s="81" t="str">
        <f>IF(B242-FINAL!B242=0,"",B242-FINAL!B242)</f>
        <v/>
      </c>
      <c r="H242" s="81" t="str">
        <f>IF(C242-FINAL!C242=0,"",C242-FINAL!C242)</f>
        <v/>
      </c>
      <c r="I242" s="81" t="str">
        <f>IF(D242-FINAL!D242=0,"",D242-FINAL!D242)</f>
        <v/>
      </c>
    </row>
    <row r="243" spans="1:9" x14ac:dyDescent="0.25">
      <c r="A243" s="105"/>
      <c r="B243" s="105"/>
      <c r="C243" s="105"/>
      <c r="D243" s="105"/>
      <c r="F243" s="81" t="str">
        <f>IF(A243-FINAL!A243=0,"",A243-FINAL!A243)</f>
        <v/>
      </c>
      <c r="G243" s="81" t="str">
        <f>IF(B243-FINAL!B243=0,"",B243-FINAL!B243)</f>
        <v/>
      </c>
      <c r="H243" s="81" t="str">
        <f>IF(C243-FINAL!C243=0,"",C243-FINAL!C243)</f>
        <v/>
      </c>
      <c r="I243" s="81" t="str">
        <f>IF(D243-FINAL!D243=0,"",D243-FINAL!D243)</f>
        <v/>
      </c>
    </row>
    <row r="244" spans="1:9" x14ac:dyDescent="0.25">
      <c r="A244" s="105"/>
      <c r="B244" s="105"/>
      <c r="C244" s="105"/>
      <c r="D244" s="105"/>
      <c r="F244" s="81" t="str">
        <f>IF(A244-FINAL!A244=0,"",A244-FINAL!A244)</f>
        <v/>
      </c>
      <c r="G244" s="81" t="str">
        <f>IF(B244-FINAL!B244=0,"",B244-FINAL!B244)</f>
        <v/>
      </c>
      <c r="H244" s="81" t="str">
        <f>IF(C244-FINAL!C244=0,"",C244-FINAL!C244)</f>
        <v/>
      </c>
      <c r="I244" s="81" t="str">
        <f>IF(D244-FINAL!D244=0,"",D244-FINAL!D244)</f>
        <v/>
      </c>
    </row>
    <row r="245" spans="1:9" x14ac:dyDescent="0.25">
      <c r="A245" s="105"/>
      <c r="B245" s="105"/>
      <c r="C245" s="105"/>
      <c r="D245" s="105"/>
      <c r="F245" s="81" t="str">
        <f>IF(A245-FINAL!A245=0,"",A245-FINAL!A245)</f>
        <v/>
      </c>
      <c r="G245" s="81" t="str">
        <f>IF(B245-FINAL!B245=0,"",B245-FINAL!B245)</f>
        <v/>
      </c>
      <c r="H245" s="81" t="str">
        <f>IF(C245-FINAL!C245=0,"",C245-FINAL!C245)</f>
        <v/>
      </c>
      <c r="I245" s="81" t="str">
        <f>IF(D245-FINAL!D245=0,"",D245-FINAL!D245)</f>
        <v/>
      </c>
    </row>
    <row r="246" spans="1:9" x14ac:dyDescent="0.25">
      <c r="A246" s="105"/>
      <c r="B246" s="105"/>
      <c r="C246" s="105"/>
      <c r="D246" s="105"/>
      <c r="F246" s="81" t="str">
        <f>IF(A246-FINAL!A246=0,"",A246-FINAL!A246)</f>
        <v/>
      </c>
      <c r="G246" s="81" t="str">
        <f>IF(B246-FINAL!B246=0,"",B246-FINAL!B246)</f>
        <v/>
      </c>
      <c r="H246" s="81" t="str">
        <f>IF(C246-FINAL!C246=0,"",C246-FINAL!C246)</f>
        <v/>
      </c>
      <c r="I246" s="81" t="str">
        <f>IF(D246-FINAL!D246=0,"",D246-FINAL!D246)</f>
        <v/>
      </c>
    </row>
    <row r="247" spans="1:9" x14ac:dyDescent="0.25">
      <c r="A247" s="105"/>
      <c r="B247" s="105"/>
      <c r="C247" s="105"/>
      <c r="D247" s="105"/>
      <c r="F247" s="81" t="str">
        <f>IF(A247-FINAL!A247=0,"",A247-FINAL!A247)</f>
        <v/>
      </c>
      <c r="G247" s="81" t="str">
        <f>IF(B247-FINAL!B247=0,"",B247-FINAL!B247)</f>
        <v/>
      </c>
      <c r="H247" s="81" t="str">
        <f>IF(C247-FINAL!C247=0,"",C247-FINAL!C247)</f>
        <v/>
      </c>
      <c r="I247" s="81" t="str">
        <f>IF(D247-FINAL!D247=0,"",D247-FINAL!D247)</f>
        <v/>
      </c>
    </row>
    <row r="248" spans="1:9" x14ac:dyDescent="0.25">
      <c r="A248" s="105"/>
      <c r="B248" s="105"/>
      <c r="C248" s="105"/>
      <c r="D248" s="105"/>
      <c r="F248" s="81" t="str">
        <f>IF(A248-FINAL!A248=0,"",A248-FINAL!A248)</f>
        <v/>
      </c>
      <c r="G248" s="81" t="str">
        <f>IF(B248-FINAL!B248=0,"",B248-FINAL!B248)</f>
        <v/>
      </c>
      <c r="H248" s="81" t="str">
        <f>IF(C248-FINAL!C248=0,"",C248-FINAL!C248)</f>
        <v/>
      </c>
      <c r="I248" s="81" t="str">
        <f>IF(D248-FINAL!D248=0,"",D248-FINAL!D248)</f>
        <v/>
      </c>
    </row>
    <row r="249" spans="1:9" x14ac:dyDescent="0.25">
      <c r="A249" s="105"/>
      <c r="B249" s="105"/>
      <c r="C249" s="105"/>
      <c r="D249" s="105"/>
      <c r="F249" s="81" t="str">
        <f>IF(A249-FINAL!A249=0,"",A249-FINAL!A249)</f>
        <v/>
      </c>
      <c r="G249" s="81" t="str">
        <f>IF(B249-FINAL!B249=0,"",B249-FINAL!B249)</f>
        <v/>
      </c>
      <c r="H249" s="81" t="str">
        <f>IF(C249-FINAL!C249=0,"",C249-FINAL!C249)</f>
        <v/>
      </c>
      <c r="I249" s="81" t="str">
        <f>IF(D249-FINAL!D249=0,"",D249-FINAL!D249)</f>
        <v/>
      </c>
    </row>
    <row r="250" spans="1:9" x14ac:dyDescent="0.25">
      <c r="A250" s="105"/>
      <c r="B250" s="105"/>
      <c r="C250" s="105"/>
      <c r="D250" s="105"/>
      <c r="F250" s="81" t="str">
        <f>IF(A250-FINAL!A250=0,"",A250-FINAL!A250)</f>
        <v/>
      </c>
      <c r="G250" s="81" t="str">
        <f>IF(B250-FINAL!B250=0,"",B250-FINAL!B250)</f>
        <v/>
      </c>
      <c r="H250" s="81" t="str">
        <f>IF(C250-FINAL!C250=0,"",C250-FINAL!C250)</f>
        <v/>
      </c>
      <c r="I250" s="81" t="str">
        <f>IF(D250-FINAL!D250=0,"",D250-FINAL!D250)</f>
        <v/>
      </c>
    </row>
    <row r="251" spans="1:9" x14ac:dyDescent="0.25">
      <c r="A251" s="105"/>
      <c r="B251" s="105"/>
      <c r="C251" s="105"/>
      <c r="D251" s="105"/>
      <c r="F251" s="81" t="str">
        <f>IF(A251-FINAL!A251=0,"",A251-FINAL!A251)</f>
        <v/>
      </c>
      <c r="G251" s="81" t="str">
        <f>IF(B251-FINAL!B251=0,"",B251-FINAL!B251)</f>
        <v/>
      </c>
      <c r="H251" s="81" t="str">
        <f>IF(C251-FINAL!C251=0,"",C251-FINAL!C251)</f>
        <v/>
      </c>
      <c r="I251" s="81" t="str">
        <f>IF(D251-FINAL!D251=0,"",D251-FINAL!D251)</f>
        <v/>
      </c>
    </row>
    <row r="252" spans="1:9" x14ac:dyDescent="0.25">
      <c r="A252" s="105"/>
      <c r="B252" s="105"/>
      <c r="C252" s="105"/>
      <c r="D252" s="105"/>
      <c r="F252" s="81" t="str">
        <f>IF(A252-FINAL!A252=0,"",A252-FINAL!A252)</f>
        <v/>
      </c>
      <c r="G252" s="81" t="str">
        <f>IF(B252-FINAL!B252=0,"",B252-FINAL!B252)</f>
        <v/>
      </c>
      <c r="H252" s="81" t="str">
        <f>IF(C252-FINAL!C252=0,"",C252-FINAL!C252)</f>
        <v/>
      </c>
      <c r="I252" s="81" t="str">
        <f>IF(D252-FINAL!D252=0,"",D252-FINAL!D252)</f>
        <v/>
      </c>
    </row>
    <row r="253" spans="1:9" x14ac:dyDescent="0.25">
      <c r="A253" s="105"/>
      <c r="B253" s="105"/>
      <c r="C253" s="105"/>
      <c r="D253" s="105"/>
      <c r="F253" s="81" t="str">
        <f>IF(A253-FINAL!A253=0,"",A253-FINAL!A253)</f>
        <v/>
      </c>
      <c r="G253" s="81" t="str">
        <f>IF(B253-FINAL!B253=0,"",B253-FINAL!B253)</f>
        <v/>
      </c>
      <c r="H253" s="81" t="str">
        <f>IF(C253-FINAL!C253=0,"",C253-FINAL!C253)</f>
        <v/>
      </c>
      <c r="I253" s="81" t="str">
        <f>IF(D253-FINAL!D253=0,"",D253-FINAL!D253)</f>
        <v/>
      </c>
    </row>
    <row r="254" spans="1:9" x14ac:dyDescent="0.25">
      <c r="A254" s="105"/>
      <c r="B254" s="105"/>
      <c r="C254" s="105"/>
      <c r="D254" s="105"/>
      <c r="F254" s="81" t="str">
        <f>IF(A254-FINAL!A254=0,"",A254-FINAL!A254)</f>
        <v/>
      </c>
      <c r="G254" s="81" t="str">
        <f>IF(B254-FINAL!B254=0,"",B254-FINAL!B254)</f>
        <v/>
      </c>
      <c r="H254" s="81" t="str">
        <f>IF(C254-FINAL!C254=0,"",C254-FINAL!C254)</f>
        <v/>
      </c>
      <c r="I254" s="81" t="str">
        <f>IF(D254-FINAL!D254=0,"",D254-FINAL!D254)</f>
        <v/>
      </c>
    </row>
    <row r="255" spans="1:9" x14ac:dyDescent="0.25">
      <c r="A255" s="105"/>
      <c r="B255" s="105"/>
      <c r="C255" s="105"/>
      <c r="D255" s="105"/>
      <c r="F255" s="81" t="str">
        <f>IF(A255-FINAL!A255=0,"",A255-FINAL!A255)</f>
        <v/>
      </c>
      <c r="G255" s="81" t="str">
        <f>IF(B255-FINAL!B255=0,"",B255-FINAL!B255)</f>
        <v/>
      </c>
      <c r="H255" s="81" t="str">
        <f>IF(C255-FINAL!C255=0,"",C255-FINAL!C255)</f>
        <v/>
      </c>
      <c r="I255" s="81" t="str">
        <f>IF(D255-FINAL!D255=0,"",D255-FINAL!D255)</f>
        <v/>
      </c>
    </row>
    <row r="256" spans="1:9" x14ac:dyDescent="0.25">
      <c r="A256" s="105"/>
      <c r="B256" s="105"/>
      <c r="C256" s="105"/>
      <c r="D256" s="105"/>
      <c r="F256" s="81" t="str">
        <f>IF(A256-FINAL!A256=0,"",A256-FINAL!A256)</f>
        <v/>
      </c>
      <c r="G256" s="81" t="str">
        <f>IF(B256-FINAL!B256=0,"",B256-FINAL!B256)</f>
        <v/>
      </c>
      <c r="H256" s="81" t="str">
        <f>IF(C256-FINAL!C256=0,"",C256-FINAL!C256)</f>
        <v/>
      </c>
      <c r="I256" s="81" t="str">
        <f>IF(D256-FINAL!D256=0,"",D256-FINAL!D256)</f>
        <v/>
      </c>
    </row>
    <row r="257" spans="1:9" x14ac:dyDescent="0.25">
      <c r="A257" s="105"/>
      <c r="B257" s="105"/>
      <c r="C257" s="105"/>
      <c r="D257" s="105"/>
      <c r="F257" s="81" t="str">
        <f>IF(A257-FINAL!A257=0,"",A257-FINAL!A257)</f>
        <v/>
      </c>
      <c r="G257" s="81" t="str">
        <f>IF(B257-FINAL!B257=0,"",B257-FINAL!B257)</f>
        <v/>
      </c>
      <c r="H257" s="81" t="str">
        <f>IF(C257-FINAL!C257=0,"",C257-FINAL!C257)</f>
        <v/>
      </c>
      <c r="I257" s="81" t="str">
        <f>IF(D257-FINAL!D257=0,"",D257-FINAL!D257)</f>
        <v/>
      </c>
    </row>
    <row r="258" spans="1:9" x14ac:dyDescent="0.25">
      <c r="A258" s="105"/>
      <c r="B258" s="105"/>
      <c r="C258" s="105"/>
      <c r="D258" s="105"/>
      <c r="F258" s="81" t="str">
        <f>IF(A258-FINAL!A258=0,"",A258-FINAL!A258)</f>
        <v/>
      </c>
      <c r="G258" s="81" t="str">
        <f>IF(B258-FINAL!B258=0,"",B258-FINAL!B258)</f>
        <v/>
      </c>
      <c r="H258" s="81" t="str">
        <f>IF(C258-FINAL!C258=0,"",C258-FINAL!C258)</f>
        <v/>
      </c>
      <c r="I258" s="81" t="str">
        <f>IF(D258-FINAL!D258=0,"",D258-FINAL!D258)</f>
        <v/>
      </c>
    </row>
    <row r="259" spans="1:9" x14ac:dyDescent="0.25">
      <c r="A259" s="105"/>
      <c r="B259" s="105"/>
      <c r="C259" s="105"/>
      <c r="D259" s="105"/>
      <c r="F259" s="81" t="str">
        <f>IF(A259-FINAL!A259=0,"",A259-FINAL!A259)</f>
        <v/>
      </c>
      <c r="G259" s="81" t="str">
        <f>IF(B259-FINAL!B259=0,"",B259-FINAL!B259)</f>
        <v/>
      </c>
      <c r="H259" s="81" t="str">
        <f>IF(C259-FINAL!C259=0,"",C259-FINAL!C259)</f>
        <v/>
      </c>
      <c r="I259" s="81" t="str">
        <f>IF(D259-FINAL!D259=0,"",D259-FINAL!D259)</f>
        <v/>
      </c>
    </row>
    <row r="260" spans="1:9" x14ac:dyDescent="0.25">
      <c r="A260" s="105"/>
      <c r="B260" s="105"/>
      <c r="C260" s="105"/>
      <c r="D260" s="105"/>
      <c r="F260" s="81" t="str">
        <f>IF(A260-FINAL!A260=0,"",A260-FINAL!A260)</f>
        <v/>
      </c>
      <c r="G260" s="81" t="str">
        <f>IF(B260-FINAL!B260=0,"",B260-FINAL!B260)</f>
        <v/>
      </c>
      <c r="H260" s="81" t="str">
        <f>IF(C260-FINAL!C260=0,"",C260-FINAL!C260)</f>
        <v/>
      </c>
      <c r="I260" s="81" t="str">
        <f>IF(D260-FINAL!D260=0,"",D260-FINAL!D260)</f>
        <v/>
      </c>
    </row>
    <row r="261" spans="1:9" x14ac:dyDescent="0.25">
      <c r="A261" s="105"/>
      <c r="B261" s="105"/>
      <c r="C261" s="105"/>
      <c r="D261" s="105"/>
      <c r="F261" s="81" t="str">
        <f>IF(A261-FINAL!A261=0,"",A261-FINAL!A261)</f>
        <v/>
      </c>
      <c r="G261" s="81" t="str">
        <f>IF(B261-FINAL!B261=0,"",B261-FINAL!B261)</f>
        <v/>
      </c>
      <c r="H261" s="81" t="str">
        <f>IF(C261-FINAL!C261=0,"",C261-FINAL!C261)</f>
        <v/>
      </c>
      <c r="I261" s="81" t="str">
        <f>IF(D261-FINAL!D261=0,"",D261-FINAL!D261)</f>
        <v/>
      </c>
    </row>
    <row r="262" spans="1:9" x14ac:dyDescent="0.25">
      <c r="A262" s="105"/>
      <c r="B262" s="105"/>
      <c r="C262" s="105"/>
      <c r="D262" s="105"/>
      <c r="F262" s="81" t="str">
        <f>IF(A262-FINAL!A262=0,"",A262-FINAL!A262)</f>
        <v/>
      </c>
      <c r="G262" s="81" t="str">
        <f>IF(B262-FINAL!B262=0,"",B262-FINAL!B262)</f>
        <v/>
      </c>
      <c r="H262" s="81" t="str">
        <f>IF(C262-FINAL!C262=0,"",C262-FINAL!C262)</f>
        <v/>
      </c>
      <c r="I262" s="81" t="str">
        <f>IF(D262-FINAL!D262=0,"",D262-FINAL!D262)</f>
        <v/>
      </c>
    </row>
    <row r="263" spans="1:9" x14ac:dyDescent="0.25">
      <c r="A263" s="105"/>
      <c r="B263" s="105"/>
      <c r="C263" s="105"/>
      <c r="D263" s="105"/>
      <c r="F263" s="81" t="str">
        <f>IF(A263-FINAL!A263=0,"",A263-FINAL!A263)</f>
        <v/>
      </c>
      <c r="G263" s="81" t="str">
        <f>IF(B263-FINAL!B263=0,"",B263-FINAL!B263)</f>
        <v/>
      </c>
      <c r="H263" s="81" t="str">
        <f>IF(C263-FINAL!C263=0,"",C263-FINAL!C263)</f>
        <v/>
      </c>
      <c r="I263" s="81" t="str">
        <f>IF(D263-FINAL!D263=0,"",D263-FINAL!D263)</f>
        <v/>
      </c>
    </row>
    <row r="264" spans="1:9" x14ac:dyDescent="0.25">
      <c r="A264" s="105"/>
      <c r="B264" s="105"/>
      <c r="C264" s="105"/>
      <c r="D264" s="105"/>
      <c r="F264" s="81" t="str">
        <f>IF(A264-FINAL!A264=0,"",A264-FINAL!A264)</f>
        <v/>
      </c>
      <c r="G264" s="81" t="str">
        <f>IF(B264-FINAL!B264=0,"",B264-FINAL!B264)</f>
        <v/>
      </c>
      <c r="H264" s="81" t="str">
        <f>IF(C264-FINAL!C264=0,"",C264-FINAL!C264)</f>
        <v/>
      </c>
      <c r="I264" s="81" t="str">
        <f>IF(D264-FINAL!D264=0,"",D264-FINAL!D264)</f>
        <v/>
      </c>
    </row>
    <row r="265" spans="1:9" x14ac:dyDescent="0.25">
      <c r="A265" s="105"/>
      <c r="B265" s="105"/>
      <c r="C265" s="105"/>
      <c r="D265" s="105"/>
      <c r="F265" s="81" t="str">
        <f>IF(A265-FINAL!A265=0,"",A265-FINAL!A265)</f>
        <v/>
      </c>
      <c r="G265" s="81" t="str">
        <f>IF(B265-FINAL!B265=0,"",B265-FINAL!B265)</f>
        <v/>
      </c>
      <c r="H265" s="81" t="str">
        <f>IF(C265-FINAL!C265=0,"",C265-FINAL!C265)</f>
        <v/>
      </c>
      <c r="I265" s="81" t="str">
        <f>IF(D265-FINAL!D265=0,"",D265-FINAL!D265)</f>
        <v/>
      </c>
    </row>
    <row r="266" spans="1:9" x14ac:dyDescent="0.25">
      <c r="A266" s="105"/>
      <c r="B266" s="105"/>
      <c r="C266" s="105"/>
      <c r="D266" s="105"/>
      <c r="F266" s="81" t="str">
        <f>IF(A266-FINAL!A266=0,"",A266-FINAL!A266)</f>
        <v/>
      </c>
      <c r="G266" s="81" t="str">
        <f>IF(B266-FINAL!B266=0,"",B266-FINAL!B266)</f>
        <v/>
      </c>
      <c r="H266" s="81" t="str">
        <f>IF(C266-FINAL!C266=0,"",C266-FINAL!C266)</f>
        <v/>
      </c>
      <c r="I266" s="81" t="str">
        <f>IF(D266-FINAL!D266=0,"",D266-FINAL!D266)</f>
        <v/>
      </c>
    </row>
    <row r="267" spans="1:9" x14ac:dyDescent="0.25">
      <c r="A267" s="105"/>
      <c r="B267" s="105"/>
      <c r="C267" s="105"/>
      <c r="D267" s="105"/>
      <c r="F267" s="81" t="str">
        <f>IF(A267-FINAL!A267=0,"",A267-FINAL!A267)</f>
        <v/>
      </c>
      <c r="G267" s="81" t="str">
        <f>IF(B267-FINAL!B267=0,"",B267-FINAL!B267)</f>
        <v/>
      </c>
      <c r="H267" s="81" t="str">
        <f>IF(C267-FINAL!C267=0,"",C267-FINAL!C267)</f>
        <v/>
      </c>
      <c r="I267" s="81" t="str">
        <f>IF(D267-FINAL!D267=0,"",D267-FINAL!D267)</f>
        <v/>
      </c>
    </row>
    <row r="268" spans="1:9" x14ac:dyDescent="0.25">
      <c r="A268" s="105"/>
      <c r="B268" s="105"/>
      <c r="C268" s="105"/>
      <c r="D268" s="105"/>
      <c r="F268" s="81" t="str">
        <f>IF(A268-FINAL!A268=0,"",A268-FINAL!A268)</f>
        <v/>
      </c>
      <c r="G268" s="81" t="str">
        <f>IF(B268-FINAL!B268=0,"",B268-FINAL!B268)</f>
        <v/>
      </c>
      <c r="H268" s="81" t="str">
        <f>IF(C268-FINAL!C268=0,"",C268-FINAL!C268)</f>
        <v/>
      </c>
      <c r="I268" s="81" t="str">
        <f>IF(D268-FINAL!D268=0,"",D268-FINAL!D268)</f>
        <v/>
      </c>
    </row>
    <row r="269" spans="1:9" x14ac:dyDescent="0.25">
      <c r="A269" s="105"/>
      <c r="B269" s="105"/>
      <c r="C269" s="105"/>
      <c r="D269" s="105"/>
      <c r="F269" s="81" t="str">
        <f>IF(A269-FINAL!A269=0,"",A269-FINAL!A269)</f>
        <v/>
      </c>
      <c r="G269" s="81" t="str">
        <f>IF(B269-FINAL!B269=0,"",B269-FINAL!B269)</f>
        <v/>
      </c>
      <c r="H269" s="81" t="str">
        <f>IF(C269-FINAL!C269=0,"",C269-FINAL!C269)</f>
        <v/>
      </c>
      <c r="I269" s="81" t="str">
        <f>IF(D269-FINAL!D269=0,"",D269-FINAL!D269)</f>
        <v/>
      </c>
    </row>
    <row r="270" spans="1:9" x14ac:dyDescent="0.25">
      <c r="A270" s="105"/>
      <c r="B270" s="105"/>
      <c r="C270" s="105"/>
      <c r="D270" s="105"/>
      <c r="F270" s="81" t="str">
        <f>IF(A270-FINAL!A270=0,"",A270-FINAL!A270)</f>
        <v/>
      </c>
      <c r="G270" s="81" t="str">
        <f>IF(B270-FINAL!B270=0,"",B270-FINAL!B270)</f>
        <v/>
      </c>
      <c r="H270" s="81" t="str">
        <f>IF(C270-FINAL!C270=0,"",C270-FINAL!C270)</f>
        <v/>
      </c>
      <c r="I270" s="81" t="str">
        <f>IF(D270-FINAL!D270=0,"",D270-FINAL!D270)</f>
        <v/>
      </c>
    </row>
    <row r="271" spans="1:9" x14ac:dyDescent="0.25">
      <c r="A271" s="105"/>
      <c r="B271" s="105"/>
      <c r="C271" s="105"/>
      <c r="D271" s="105"/>
      <c r="F271" s="81" t="str">
        <f>IF(A271-FINAL!A271=0,"",A271-FINAL!A271)</f>
        <v/>
      </c>
      <c r="G271" s="81" t="str">
        <f>IF(B271-FINAL!B271=0,"",B271-FINAL!B271)</f>
        <v/>
      </c>
      <c r="H271" s="81" t="str">
        <f>IF(C271-FINAL!C271=0,"",C271-FINAL!C271)</f>
        <v/>
      </c>
      <c r="I271" s="81" t="str">
        <f>IF(D271-FINAL!D271=0,"",D271-FINAL!D271)</f>
        <v/>
      </c>
    </row>
    <row r="272" spans="1:9" x14ac:dyDescent="0.25">
      <c r="A272" s="105"/>
      <c r="B272" s="105"/>
      <c r="C272" s="105"/>
      <c r="D272" s="105"/>
      <c r="F272" s="81" t="str">
        <f>IF(A272-FINAL!A272=0,"",A272-FINAL!A272)</f>
        <v/>
      </c>
      <c r="G272" s="81" t="str">
        <f>IF(B272-FINAL!B272=0,"",B272-FINAL!B272)</f>
        <v/>
      </c>
      <c r="H272" s="81" t="str">
        <f>IF(C272-FINAL!C272=0,"",C272-FINAL!C272)</f>
        <v/>
      </c>
      <c r="I272" s="81" t="str">
        <f>IF(D272-FINAL!D272=0,"",D272-FINAL!D272)</f>
        <v/>
      </c>
    </row>
    <row r="273" spans="1:9" x14ac:dyDescent="0.25">
      <c r="A273" s="105"/>
      <c r="B273" s="105"/>
      <c r="C273" s="105"/>
      <c r="D273" s="105"/>
      <c r="F273" s="81" t="str">
        <f>IF(A273-FINAL!A273=0,"",A273-FINAL!A273)</f>
        <v/>
      </c>
      <c r="G273" s="81" t="str">
        <f>IF(B273-FINAL!B273=0,"",B273-FINAL!B273)</f>
        <v/>
      </c>
      <c r="H273" s="81" t="str">
        <f>IF(C273-FINAL!C273=0,"",C273-FINAL!C273)</f>
        <v/>
      </c>
      <c r="I273" s="81" t="str">
        <f>IF(D273-FINAL!D273=0,"",D273-FINAL!D273)</f>
        <v/>
      </c>
    </row>
    <row r="274" spans="1:9" x14ac:dyDescent="0.25">
      <c r="A274" s="105"/>
      <c r="B274" s="105"/>
      <c r="C274" s="105"/>
      <c r="D274" s="105"/>
      <c r="F274" s="81" t="str">
        <f>IF(A274-FINAL!A274=0,"",A274-FINAL!A274)</f>
        <v/>
      </c>
      <c r="G274" s="81" t="str">
        <f>IF(B274-FINAL!B274=0,"",B274-FINAL!B274)</f>
        <v/>
      </c>
      <c r="H274" s="81" t="str">
        <f>IF(C274-FINAL!C274=0,"",C274-FINAL!C274)</f>
        <v/>
      </c>
      <c r="I274" s="81" t="str">
        <f>IF(D274-FINAL!D274=0,"",D274-FINAL!D274)</f>
        <v/>
      </c>
    </row>
    <row r="275" spans="1:9" x14ac:dyDescent="0.25">
      <c r="A275" s="105"/>
      <c r="B275" s="105"/>
      <c r="C275" s="105"/>
      <c r="D275" s="105"/>
      <c r="F275" s="81" t="str">
        <f>IF(A275-FINAL!A275=0,"",A275-FINAL!A275)</f>
        <v/>
      </c>
      <c r="G275" s="81" t="str">
        <f>IF(B275-FINAL!B275=0,"",B275-FINAL!B275)</f>
        <v/>
      </c>
      <c r="H275" s="81" t="str">
        <f>IF(C275-FINAL!C275=0,"",C275-FINAL!C275)</f>
        <v/>
      </c>
      <c r="I275" s="81" t="str">
        <f>IF(D275-FINAL!D275=0,"",D275-FINAL!D275)</f>
        <v/>
      </c>
    </row>
    <row r="276" spans="1:9" x14ac:dyDescent="0.25">
      <c r="A276" s="105"/>
      <c r="B276" s="105"/>
      <c r="C276" s="105"/>
      <c r="D276" s="105"/>
      <c r="F276" s="81" t="str">
        <f>IF(A276-FINAL!A276=0,"",A276-FINAL!A276)</f>
        <v/>
      </c>
      <c r="G276" s="81" t="str">
        <f>IF(B276-FINAL!B276=0,"",B276-FINAL!B276)</f>
        <v/>
      </c>
      <c r="H276" s="81" t="str">
        <f>IF(C276-FINAL!C276=0,"",C276-FINAL!C276)</f>
        <v/>
      </c>
      <c r="I276" s="81" t="str">
        <f>IF(D276-FINAL!D276=0,"",D276-FINAL!D276)</f>
        <v/>
      </c>
    </row>
    <row r="277" spans="1:9" x14ac:dyDescent="0.25">
      <c r="A277" s="105"/>
      <c r="B277" s="105"/>
      <c r="C277" s="105"/>
      <c r="D277" s="105"/>
      <c r="F277" s="81" t="str">
        <f>IF(A277-FINAL!A277=0,"",A277-FINAL!A277)</f>
        <v/>
      </c>
      <c r="G277" s="81" t="str">
        <f>IF(B277-FINAL!B277=0,"",B277-FINAL!B277)</f>
        <v/>
      </c>
      <c r="H277" s="81" t="str">
        <f>IF(C277-FINAL!C277=0,"",C277-FINAL!C277)</f>
        <v/>
      </c>
      <c r="I277" s="81" t="str">
        <f>IF(D277-FINAL!D277=0,"",D277-FINAL!D277)</f>
        <v/>
      </c>
    </row>
    <row r="278" spans="1:9" x14ac:dyDescent="0.25">
      <c r="A278" s="105"/>
      <c r="B278" s="105"/>
      <c r="C278" s="105"/>
      <c r="D278" s="105"/>
      <c r="F278" s="81" t="str">
        <f>IF(A278-FINAL!A278=0,"",A278-FINAL!A278)</f>
        <v/>
      </c>
      <c r="G278" s="81" t="str">
        <f>IF(B278-FINAL!B278=0,"",B278-FINAL!B278)</f>
        <v/>
      </c>
      <c r="H278" s="81" t="str">
        <f>IF(C278-FINAL!C278=0,"",C278-FINAL!C278)</f>
        <v/>
      </c>
      <c r="I278" s="81" t="str">
        <f>IF(D278-FINAL!D278=0,"",D278-FINAL!D278)</f>
        <v/>
      </c>
    </row>
    <row r="279" spans="1:9" x14ac:dyDescent="0.25">
      <c r="A279" s="105"/>
      <c r="B279" s="105"/>
      <c r="C279" s="105"/>
      <c r="D279" s="105"/>
      <c r="F279" s="81" t="str">
        <f>IF(A279-FINAL!A279=0,"",A279-FINAL!A279)</f>
        <v/>
      </c>
      <c r="G279" s="81" t="str">
        <f>IF(B279-FINAL!B279=0,"",B279-FINAL!B279)</f>
        <v/>
      </c>
      <c r="H279" s="81" t="str">
        <f>IF(C279-FINAL!C279=0,"",C279-FINAL!C279)</f>
        <v/>
      </c>
      <c r="I279" s="81" t="str">
        <f>IF(D279-FINAL!D279=0,"",D279-FINAL!D279)</f>
        <v/>
      </c>
    </row>
    <row r="280" spans="1:9" x14ac:dyDescent="0.25">
      <c r="A280" s="105"/>
      <c r="B280" s="105"/>
      <c r="C280" s="105"/>
      <c r="D280" s="105"/>
      <c r="F280" s="81" t="str">
        <f>IF(A280-FINAL!A280=0,"",A280-FINAL!A280)</f>
        <v/>
      </c>
      <c r="G280" s="81" t="str">
        <f>IF(B280-FINAL!B280=0,"",B280-FINAL!B280)</f>
        <v/>
      </c>
      <c r="H280" s="81" t="str">
        <f>IF(C280-FINAL!C280=0,"",C280-FINAL!C280)</f>
        <v/>
      </c>
      <c r="I280" s="81" t="str">
        <f>IF(D280-FINAL!D280=0,"",D280-FINAL!D280)</f>
        <v/>
      </c>
    </row>
    <row r="281" spans="1:9" x14ac:dyDescent="0.25">
      <c r="A281" s="105"/>
      <c r="B281" s="105"/>
      <c r="C281" s="105"/>
      <c r="D281" s="105"/>
      <c r="F281" s="81" t="str">
        <f>IF(A281-FINAL!A281=0,"",A281-FINAL!A281)</f>
        <v/>
      </c>
      <c r="G281" s="81" t="str">
        <f>IF(B281-FINAL!B281=0,"",B281-FINAL!B281)</f>
        <v/>
      </c>
      <c r="H281" s="81" t="str">
        <f>IF(C281-FINAL!C281=0,"",C281-FINAL!C281)</f>
        <v/>
      </c>
      <c r="I281" s="81" t="str">
        <f>IF(D281-FINAL!D281=0,"",D281-FINAL!D281)</f>
        <v/>
      </c>
    </row>
    <row r="282" spans="1:9" x14ac:dyDescent="0.25">
      <c r="A282" s="105"/>
      <c r="B282" s="105"/>
      <c r="C282" s="105"/>
      <c r="D282" s="105"/>
      <c r="F282" s="81" t="str">
        <f>IF(A282-FINAL!A282=0,"",A282-FINAL!A282)</f>
        <v/>
      </c>
      <c r="G282" s="81" t="str">
        <f>IF(B282-FINAL!B282=0,"",B282-FINAL!B282)</f>
        <v/>
      </c>
      <c r="H282" s="81" t="str">
        <f>IF(C282-FINAL!C282=0,"",C282-FINAL!C282)</f>
        <v/>
      </c>
      <c r="I282" s="81" t="str">
        <f>IF(D282-FINAL!D282=0,"",D282-FINAL!D282)</f>
        <v/>
      </c>
    </row>
    <row r="283" spans="1:9" x14ac:dyDescent="0.25">
      <c r="A283" s="105"/>
      <c r="B283" s="105"/>
      <c r="C283" s="105"/>
      <c r="D283" s="105"/>
      <c r="F283" s="81" t="str">
        <f>IF(A283-FINAL!A283=0,"",A283-FINAL!A283)</f>
        <v/>
      </c>
      <c r="G283" s="81" t="str">
        <f>IF(B283-FINAL!B283=0,"",B283-FINAL!B283)</f>
        <v/>
      </c>
      <c r="H283" s="81" t="str">
        <f>IF(C283-FINAL!C283=0,"",C283-FINAL!C283)</f>
        <v/>
      </c>
      <c r="I283" s="81" t="str">
        <f>IF(D283-FINAL!D283=0,"",D283-FINAL!D283)</f>
        <v/>
      </c>
    </row>
    <row r="284" spans="1:9" x14ac:dyDescent="0.25">
      <c r="A284" s="105"/>
      <c r="B284" s="105"/>
      <c r="C284" s="105"/>
      <c r="D284" s="105"/>
      <c r="F284" s="81" t="str">
        <f>IF(A284-FINAL!A284=0,"",A284-FINAL!A284)</f>
        <v/>
      </c>
      <c r="G284" s="81" t="str">
        <f>IF(B284-FINAL!B284=0,"",B284-FINAL!B284)</f>
        <v/>
      </c>
      <c r="H284" s="81" t="str">
        <f>IF(C284-FINAL!C284=0,"",C284-FINAL!C284)</f>
        <v/>
      </c>
      <c r="I284" s="81" t="str">
        <f>IF(D284-FINAL!D284=0,"",D284-FINAL!D284)</f>
        <v/>
      </c>
    </row>
    <row r="285" spans="1:9" x14ac:dyDescent="0.25">
      <c r="A285" s="105"/>
      <c r="B285" s="105"/>
      <c r="C285" s="105"/>
      <c r="D285" s="105"/>
      <c r="F285" s="81" t="str">
        <f>IF(A285-FINAL!A285=0,"",A285-FINAL!A285)</f>
        <v/>
      </c>
      <c r="G285" s="81" t="str">
        <f>IF(B285-FINAL!B285=0,"",B285-FINAL!B285)</f>
        <v/>
      </c>
      <c r="H285" s="81" t="str">
        <f>IF(C285-FINAL!C285=0,"",C285-FINAL!C285)</f>
        <v/>
      </c>
      <c r="I285" s="81" t="str">
        <f>IF(D285-FINAL!D285=0,"",D285-FINAL!D285)</f>
        <v/>
      </c>
    </row>
    <row r="286" spans="1:9" x14ac:dyDescent="0.25">
      <c r="A286" s="105"/>
      <c r="B286" s="105"/>
      <c r="C286" s="105"/>
      <c r="D286" s="105"/>
      <c r="F286" s="81" t="str">
        <f>IF(A286-FINAL!A286=0,"",A286-FINAL!A286)</f>
        <v/>
      </c>
      <c r="G286" s="81" t="str">
        <f>IF(B286-FINAL!B286=0,"",B286-FINAL!B286)</f>
        <v/>
      </c>
      <c r="H286" s="81" t="str">
        <f>IF(C286-FINAL!C286=0,"",C286-FINAL!C286)</f>
        <v/>
      </c>
      <c r="I286" s="81" t="str">
        <f>IF(D286-FINAL!D286=0,"",D286-FINAL!D286)</f>
        <v/>
      </c>
    </row>
    <row r="287" spans="1:9" x14ac:dyDescent="0.25">
      <c r="A287" s="105"/>
      <c r="B287" s="105"/>
      <c r="C287" s="105"/>
      <c r="D287" s="105"/>
      <c r="F287" s="81" t="str">
        <f>IF(A287-FINAL!A287=0,"",A287-FINAL!A287)</f>
        <v/>
      </c>
      <c r="G287" s="81" t="str">
        <f>IF(B287-FINAL!B287=0,"",B287-FINAL!B287)</f>
        <v/>
      </c>
      <c r="H287" s="81" t="str">
        <f>IF(C287-FINAL!C287=0,"",C287-FINAL!C287)</f>
        <v/>
      </c>
      <c r="I287" s="81" t="str">
        <f>IF(D287-FINAL!D287=0,"",D287-FINAL!D287)</f>
        <v/>
      </c>
    </row>
    <row r="288" spans="1:9" x14ac:dyDescent="0.25">
      <c r="A288" s="105"/>
      <c r="B288" s="105"/>
      <c r="C288" s="105"/>
      <c r="D288" s="105"/>
      <c r="F288" s="81" t="str">
        <f>IF(A288-FINAL!A288=0,"",A288-FINAL!A288)</f>
        <v/>
      </c>
      <c r="G288" s="81" t="str">
        <f>IF(B288-FINAL!B288=0,"",B288-FINAL!B288)</f>
        <v/>
      </c>
      <c r="H288" s="81" t="str">
        <f>IF(C288-FINAL!C288=0,"",C288-FINAL!C288)</f>
        <v/>
      </c>
      <c r="I288" s="81" t="str">
        <f>IF(D288-FINAL!D288=0,"",D288-FINAL!D288)</f>
        <v/>
      </c>
    </row>
    <row r="289" spans="1:9" x14ac:dyDescent="0.25">
      <c r="A289" s="105"/>
      <c r="B289" s="105"/>
      <c r="C289" s="105"/>
      <c r="D289" s="105"/>
      <c r="F289" s="81" t="str">
        <f>IF(A289-FINAL!A289=0,"",A289-FINAL!A289)</f>
        <v/>
      </c>
      <c r="G289" s="81" t="str">
        <f>IF(B289-FINAL!B289=0,"",B289-FINAL!B289)</f>
        <v/>
      </c>
      <c r="H289" s="81" t="str">
        <f>IF(C289-FINAL!C289=0,"",C289-FINAL!C289)</f>
        <v/>
      </c>
      <c r="I289" s="81" t="str">
        <f>IF(D289-FINAL!D289=0,"",D289-FINAL!D289)</f>
        <v/>
      </c>
    </row>
    <row r="290" spans="1:9" x14ac:dyDescent="0.25">
      <c r="A290" s="105"/>
      <c r="B290" s="105"/>
      <c r="C290" s="105"/>
      <c r="D290" s="105"/>
      <c r="F290" s="81" t="str">
        <f>IF(A290-FINAL!A290=0,"",A290-FINAL!A290)</f>
        <v/>
      </c>
      <c r="G290" s="81" t="str">
        <f>IF(B290-FINAL!B290=0,"",B290-FINAL!B290)</f>
        <v/>
      </c>
      <c r="H290" s="81" t="str">
        <f>IF(C290-FINAL!C290=0,"",C290-FINAL!C290)</f>
        <v/>
      </c>
      <c r="I290" s="81" t="str">
        <f>IF(D290-FINAL!D290=0,"",D290-FINAL!D290)</f>
        <v/>
      </c>
    </row>
    <row r="291" spans="1:9" x14ac:dyDescent="0.25">
      <c r="A291" s="105"/>
      <c r="B291" s="105"/>
      <c r="C291" s="105"/>
      <c r="D291" s="105"/>
      <c r="F291" s="81" t="str">
        <f>IF(A291-FINAL!A291=0,"",A291-FINAL!A291)</f>
        <v/>
      </c>
      <c r="G291" s="81" t="str">
        <f>IF(B291-FINAL!B291=0,"",B291-FINAL!B291)</f>
        <v/>
      </c>
      <c r="H291" s="81" t="str">
        <f>IF(C291-FINAL!C291=0,"",C291-FINAL!C291)</f>
        <v/>
      </c>
      <c r="I291" s="81" t="str">
        <f>IF(D291-FINAL!D291=0,"",D291-FINAL!D291)</f>
        <v/>
      </c>
    </row>
    <row r="292" spans="1:9" x14ac:dyDescent="0.25">
      <c r="A292" s="105"/>
      <c r="B292" s="105"/>
      <c r="C292" s="105"/>
      <c r="D292" s="105"/>
      <c r="F292" s="81" t="str">
        <f>IF(A292-FINAL!A292=0,"",A292-FINAL!A292)</f>
        <v/>
      </c>
      <c r="G292" s="81" t="str">
        <f>IF(B292-FINAL!B292=0,"",B292-FINAL!B292)</f>
        <v/>
      </c>
      <c r="H292" s="81" t="str">
        <f>IF(C292-FINAL!C292=0,"",C292-FINAL!C292)</f>
        <v/>
      </c>
      <c r="I292" s="81" t="str">
        <f>IF(D292-FINAL!D292=0,"",D292-FINAL!D292)</f>
        <v/>
      </c>
    </row>
    <row r="293" spans="1:9" x14ac:dyDescent="0.25">
      <c r="A293" s="105"/>
      <c r="B293" s="105"/>
      <c r="C293" s="105"/>
      <c r="D293" s="105"/>
      <c r="F293" s="81" t="str">
        <f>IF(A293-FINAL!A293=0,"",A293-FINAL!A293)</f>
        <v/>
      </c>
      <c r="G293" s="81" t="str">
        <f>IF(B293-FINAL!B293=0,"",B293-FINAL!B293)</f>
        <v/>
      </c>
      <c r="H293" s="81" t="str">
        <f>IF(C293-FINAL!C293=0,"",C293-FINAL!C293)</f>
        <v/>
      </c>
      <c r="I293" s="81" t="str">
        <f>IF(D293-FINAL!D293=0,"",D293-FINAL!D293)</f>
        <v/>
      </c>
    </row>
    <row r="294" spans="1:9" x14ac:dyDescent="0.25">
      <c r="A294" s="105"/>
      <c r="B294" s="105"/>
      <c r="C294" s="105"/>
      <c r="D294" s="105"/>
      <c r="F294" s="81" t="str">
        <f>IF(A294-FINAL!A294=0,"",A294-FINAL!A294)</f>
        <v/>
      </c>
      <c r="G294" s="81" t="str">
        <f>IF(B294-FINAL!B294=0,"",B294-FINAL!B294)</f>
        <v/>
      </c>
      <c r="H294" s="81" t="str">
        <f>IF(C294-FINAL!C294=0,"",C294-FINAL!C294)</f>
        <v/>
      </c>
      <c r="I294" s="81" t="str">
        <f>IF(D294-FINAL!D294=0,"",D294-FINAL!D294)</f>
        <v/>
      </c>
    </row>
    <row r="295" spans="1:9" x14ac:dyDescent="0.25">
      <c r="A295" s="105"/>
      <c r="B295" s="105"/>
      <c r="C295" s="105"/>
      <c r="D295" s="105"/>
      <c r="F295" s="81" t="str">
        <f>IF(A295-FINAL!A295=0,"",A295-FINAL!A295)</f>
        <v/>
      </c>
      <c r="G295" s="81" t="str">
        <f>IF(B295-FINAL!B295=0,"",B295-FINAL!B295)</f>
        <v/>
      </c>
      <c r="H295" s="81" t="str">
        <f>IF(C295-FINAL!C295=0,"",C295-FINAL!C295)</f>
        <v/>
      </c>
      <c r="I295" s="81" t="str">
        <f>IF(D295-FINAL!D295=0,"",D295-FINAL!D295)</f>
        <v/>
      </c>
    </row>
    <row r="296" spans="1:9" x14ac:dyDescent="0.25">
      <c r="A296" s="105"/>
      <c r="B296" s="105"/>
      <c r="C296" s="105"/>
      <c r="D296" s="105"/>
      <c r="F296" s="81" t="str">
        <f>IF(A296-FINAL!A296=0,"",A296-FINAL!A296)</f>
        <v/>
      </c>
      <c r="G296" s="81" t="str">
        <f>IF(B296-FINAL!B296=0,"",B296-FINAL!B296)</f>
        <v/>
      </c>
      <c r="H296" s="81" t="str">
        <f>IF(C296-FINAL!C296=0,"",C296-FINAL!C296)</f>
        <v/>
      </c>
      <c r="I296" s="81" t="str">
        <f>IF(D296-FINAL!D296=0,"",D296-FINAL!D296)</f>
        <v/>
      </c>
    </row>
    <row r="297" spans="1:9" x14ac:dyDescent="0.25">
      <c r="A297" s="105"/>
      <c r="B297" s="105"/>
      <c r="C297" s="105"/>
      <c r="D297" s="105"/>
      <c r="F297" s="81" t="str">
        <f>IF(A297-FINAL!A297=0,"",A297-FINAL!A297)</f>
        <v/>
      </c>
      <c r="G297" s="81" t="str">
        <f>IF(B297-FINAL!B297=0,"",B297-FINAL!B297)</f>
        <v/>
      </c>
      <c r="H297" s="81" t="str">
        <f>IF(C297-FINAL!C297=0,"",C297-FINAL!C297)</f>
        <v/>
      </c>
      <c r="I297" s="81" t="str">
        <f>IF(D297-FINAL!D297=0,"",D297-FINAL!D297)</f>
        <v/>
      </c>
    </row>
    <row r="298" spans="1:9" x14ac:dyDescent="0.25">
      <c r="A298" s="105"/>
      <c r="B298" s="105"/>
      <c r="C298" s="105"/>
      <c r="D298" s="105"/>
      <c r="F298" s="81" t="str">
        <f>IF(A298-FINAL!A298=0,"",A298-FINAL!A298)</f>
        <v/>
      </c>
      <c r="G298" s="81" t="str">
        <f>IF(B298-FINAL!B298=0,"",B298-FINAL!B298)</f>
        <v/>
      </c>
      <c r="H298" s="81" t="str">
        <f>IF(C298-FINAL!C298=0,"",C298-FINAL!C298)</f>
        <v/>
      </c>
      <c r="I298" s="81" t="str">
        <f>IF(D298-FINAL!D298=0,"",D298-FINAL!D298)</f>
        <v/>
      </c>
    </row>
    <row r="299" spans="1:9" x14ac:dyDescent="0.25">
      <c r="A299" s="105"/>
      <c r="B299" s="105"/>
      <c r="C299" s="105"/>
      <c r="D299" s="105"/>
      <c r="F299" s="81" t="str">
        <f>IF(A299-FINAL!A299=0,"",A299-FINAL!A299)</f>
        <v/>
      </c>
      <c r="G299" s="81" t="str">
        <f>IF(B299-FINAL!B299=0,"",B299-FINAL!B299)</f>
        <v/>
      </c>
      <c r="H299" s="81" t="str">
        <f>IF(C299-FINAL!C299=0,"",C299-FINAL!C299)</f>
        <v/>
      </c>
      <c r="I299" s="81" t="str">
        <f>IF(D299-FINAL!D299=0,"",D299-FINAL!D299)</f>
        <v/>
      </c>
    </row>
    <row r="300" spans="1:9" x14ac:dyDescent="0.25">
      <c r="A300" s="105"/>
      <c r="B300" s="105"/>
      <c r="C300" s="105"/>
      <c r="D300" s="105"/>
      <c r="F300" s="81" t="str">
        <f>IF(A300-FINAL!A300=0,"",A300-FINAL!A300)</f>
        <v/>
      </c>
      <c r="G300" s="81" t="str">
        <f>IF(B300-FINAL!B300=0,"",B300-FINAL!B300)</f>
        <v/>
      </c>
      <c r="H300" s="81" t="str">
        <f>IF(C300-FINAL!C300=0,"",C300-FINAL!C300)</f>
        <v/>
      </c>
      <c r="I300" s="81" t="str">
        <f>IF(D300-FINAL!D300=0,"",D300-FINAL!D300)</f>
        <v/>
      </c>
    </row>
    <row r="301" spans="1:9" x14ac:dyDescent="0.25">
      <c r="A301" s="105"/>
      <c r="B301" s="105"/>
      <c r="C301" s="105"/>
      <c r="D301" s="105"/>
      <c r="F301" s="81" t="str">
        <f>IF(A301-FINAL!A301=0,"",A301-FINAL!A301)</f>
        <v/>
      </c>
      <c r="G301" s="81" t="str">
        <f>IF(B301-FINAL!B301=0,"",B301-FINAL!B301)</f>
        <v/>
      </c>
      <c r="H301" s="81" t="str">
        <f>IF(C301-FINAL!C301=0,"",C301-FINAL!C301)</f>
        <v/>
      </c>
      <c r="I301" s="81" t="str">
        <f>IF(D301-FINAL!D301=0,"",D301-FINAL!D301)</f>
        <v/>
      </c>
    </row>
    <row r="302" spans="1:9" x14ac:dyDescent="0.25">
      <c r="A302" s="105"/>
      <c r="B302" s="105"/>
      <c r="C302" s="105"/>
      <c r="D302" s="105"/>
      <c r="F302" s="81" t="str">
        <f>IF(A302-FINAL!A302=0,"",A302-FINAL!A302)</f>
        <v/>
      </c>
      <c r="G302" s="81" t="str">
        <f>IF(B302-FINAL!B302=0,"",B302-FINAL!B302)</f>
        <v/>
      </c>
      <c r="H302" s="81" t="str">
        <f>IF(C302-FINAL!C302=0,"",C302-FINAL!C302)</f>
        <v/>
      </c>
      <c r="I302" s="81" t="str">
        <f>IF(D302-FINAL!D302=0,"",D302-FINAL!D302)</f>
        <v/>
      </c>
    </row>
    <row r="303" spans="1:9" x14ac:dyDescent="0.25">
      <c r="A303" s="105"/>
      <c r="B303" s="105"/>
      <c r="C303" s="105"/>
      <c r="D303" s="105"/>
      <c r="F303" s="81" t="str">
        <f>IF(A303-FINAL!A303=0,"",A303-FINAL!A303)</f>
        <v/>
      </c>
      <c r="G303" s="81" t="str">
        <f>IF(B303-FINAL!B303=0,"",B303-FINAL!B303)</f>
        <v/>
      </c>
      <c r="H303" s="81" t="str">
        <f>IF(C303-FINAL!C303=0,"",C303-FINAL!C303)</f>
        <v/>
      </c>
      <c r="I303" s="81" t="str">
        <f>IF(D303-FINAL!D303=0,"",D303-FINAL!D303)</f>
        <v/>
      </c>
    </row>
    <row r="304" spans="1:9" x14ac:dyDescent="0.25">
      <c r="A304" s="105"/>
      <c r="B304" s="105"/>
      <c r="C304" s="105"/>
      <c r="D304" s="105"/>
      <c r="F304" s="81" t="str">
        <f>IF(A304-FINAL!A304=0,"",A304-FINAL!A304)</f>
        <v/>
      </c>
      <c r="G304" s="81" t="str">
        <f>IF(B304-FINAL!B304=0,"",B304-FINAL!B304)</f>
        <v/>
      </c>
      <c r="H304" s="81" t="str">
        <f>IF(C304-FINAL!C304=0,"",C304-FINAL!C304)</f>
        <v/>
      </c>
      <c r="I304" s="81" t="str">
        <f>IF(D304-FINAL!D304=0,"",D304-FINAL!D304)</f>
        <v/>
      </c>
    </row>
    <row r="305" spans="1:9" x14ac:dyDescent="0.25">
      <c r="A305" s="105"/>
      <c r="B305" s="105"/>
      <c r="C305" s="105"/>
      <c r="D305" s="105"/>
      <c r="F305" s="81" t="str">
        <f>IF(A305-FINAL!A305=0,"",A305-FINAL!A305)</f>
        <v/>
      </c>
      <c r="G305" s="81" t="str">
        <f>IF(B305-FINAL!B305=0,"",B305-FINAL!B305)</f>
        <v/>
      </c>
      <c r="H305" s="81" t="str">
        <f>IF(C305-FINAL!C305=0,"",C305-FINAL!C305)</f>
        <v/>
      </c>
      <c r="I305" s="81" t="str">
        <f>IF(D305-FINAL!D305=0,"",D305-FINAL!D305)</f>
        <v/>
      </c>
    </row>
    <row r="306" spans="1:9" x14ac:dyDescent="0.25">
      <c r="A306" s="105"/>
      <c r="B306" s="105"/>
      <c r="C306" s="105"/>
      <c r="D306" s="105"/>
      <c r="F306" s="81" t="str">
        <f>IF(A306-FINAL!A306=0,"",A306-FINAL!A306)</f>
        <v/>
      </c>
      <c r="G306" s="81" t="str">
        <f>IF(B306-FINAL!B306=0,"",B306-FINAL!B306)</f>
        <v/>
      </c>
      <c r="H306" s="81" t="str">
        <f>IF(C306-FINAL!C306=0,"",C306-FINAL!C306)</f>
        <v/>
      </c>
      <c r="I306" s="81" t="str">
        <f>IF(D306-FINAL!D306=0,"",D306-FINAL!D306)</f>
        <v/>
      </c>
    </row>
    <row r="307" spans="1:9" x14ac:dyDescent="0.25">
      <c r="A307" s="105"/>
      <c r="B307" s="105"/>
      <c r="C307" s="105"/>
      <c r="D307" s="105"/>
      <c r="F307" s="81" t="str">
        <f>IF(A307-FINAL!A307=0,"",A307-FINAL!A307)</f>
        <v/>
      </c>
      <c r="G307" s="81" t="str">
        <f>IF(B307-FINAL!B307=0,"",B307-FINAL!B307)</f>
        <v/>
      </c>
      <c r="H307" s="81" t="str">
        <f>IF(C307-FINAL!C307=0,"",C307-FINAL!C307)</f>
        <v/>
      </c>
      <c r="I307" s="81" t="str">
        <f>IF(D307-FINAL!D307=0,"",D307-FINAL!D307)</f>
        <v/>
      </c>
    </row>
    <row r="308" spans="1:9" x14ac:dyDescent="0.25">
      <c r="A308" s="105"/>
      <c r="B308" s="105"/>
      <c r="C308" s="105"/>
      <c r="D308" s="105"/>
      <c r="F308" s="81" t="str">
        <f>IF(A308-FINAL!A308=0,"",A308-FINAL!A308)</f>
        <v/>
      </c>
      <c r="G308" s="81" t="str">
        <f>IF(B308-FINAL!B308=0,"",B308-FINAL!B308)</f>
        <v/>
      </c>
      <c r="H308" s="81" t="str">
        <f>IF(C308-FINAL!C308=0,"",C308-FINAL!C308)</f>
        <v/>
      </c>
      <c r="I308" s="81" t="str">
        <f>IF(D308-FINAL!D308=0,"",D308-FINAL!D308)</f>
        <v/>
      </c>
    </row>
    <row r="309" spans="1:9" x14ac:dyDescent="0.25">
      <c r="A309" s="105"/>
      <c r="B309" s="105"/>
      <c r="C309" s="105"/>
      <c r="D309" s="105"/>
      <c r="F309" s="81" t="str">
        <f>IF(A309-FINAL!A309=0,"",A309-FINAL!A309)</f>
        <v/>
      </c>
      <c r="G309" s="81" t="str">
        <f>IF(B309-FINAL!B309=0,"",B309-FINAL!B309)</f>
        <v/>
      </c>
      <c r="H309" s="81" t="str">
        <f>IF(C309-FINAL!C309=0,"",C309-FINAL!C309)</f>
        <v/>
      </c>
      <c r="I309" s="81" t="str">
        <f>IF(D309-FINAL!D309=0,"",D309-FINAL!D309)</f>
        <v/>
      </c>
    </row>
    <row r="310" spans="1:9" x14ac:dyDescent="0.25">
      <c r="A310" s="105"/>
      <c r="B310" s="105"/>
      <c r="C310" s="105"/>
      <c r="D310" s="105"/>
      <c r="F310" s="81" t="str">
        <f>IF(A310-FINAL!A310=0,"",A310-FINAL!A310)</f>
        <v/>
      </c>
      <c r="G310" s="81" t="str">
        <f>IF(B310-FINAL!B310=0,"",B310-FINAL!B310)</f>
        <v/>
      </c>
      <c r="H310" s="81" t="str">
        <f>IF(C310-FINAL!C310=0,"",C310-FINAL!C310)</f>
        <v/>
      </c>
      <c r="I310" s="81" t="str">
        <f>IF(D310-FINAL!D310=0,"",D310-FINAL!D310)</f>
        <v/>
      </c>
    </row>
    <row r="311" spans="1:9" x14ac:dyDescent="0.25">
      <c r="A311" s="105"/>
      <c r="B311" s="105"/>
      <c r="C311" s="105"/>
      <c r="D311" s="105"/>
      <c r="F311" s="81" t="str">
        <f>IF(A311-FINAL!A311=0,"",A311-FINAL!A311)</f>
        <v/>
      </c>
      <c r="G311" s="81" t="str">
        <f>IF(B311-FINAL!B311=0,"",B311-FINAL!B311)</f>
        <v/>
      </c>
      <c r="H311" s="81" t="str">
        <f>IF(C311-FINAL!C311=0,"",C311-FINAL!C311)</f>
        <v/>
      </c>
      <c r="I311" s="81" t="str">
        <f>IF(D311-FINAL!D311=0,"",D311-FINAL!D311)</f>
        <v/>
      </c>
    </row>
    <row r="312" spans="1:9" x14ac:dyDescent="0.25">
      <c r="A312" s="105"/>
      <c r="B312" s="105"/>
      <c r="C312" s="105"/>
      <c r="D312" s="105"/>
      <c r="F312" s="81" t="str">
        <f>IF(A312-FINAL!A312=0,"",A312-FINAL!A312)</f>
        <v/>
      </c>
      <c r="G312" s="81" t="str">
        <f>IF(B312-FINAL!B312=0,"",B312-FINAL!B312)</f>
        <v/>
      </c>
      <c r="H312" s="81" t="str">
        <f>IF(C312-FINAL!C312=0,"",C312-FINAL!C312)</f>
        <v/>
      </c>
      <c r="I312" s="81" t="str">
        <f>IF(D312-FINAL!D312=0,"",D312-FINAL!D312)</f>
        <v/>
      </c>
    </row>
    <row r="313" spans="1:9" x14ac:dyDescent="0.25">
      <c r="A313" s="105"/>
      <c r="B313" s="105"/>
      <c r="C313" s="105"/>
      <c r="D313" s="105"/>
      <c r="F313" s="81" t="str">
        <f>IF(A313-FINAL!A313=0,"",A313-FINAL!A313)</f>
        <v/>
      </c>
      <c r="G313" s="81" t="str">
        <f>IF(B313-FINAL!B313=0,"",B313-FINAL!B313)</f>
        <v/>
      </c>
      <c r="H313" s="81" t="str">
        <f>IF(C313-FINAL!C313=0,"",C313-FINAL!C313)</f>
        <v/>
      </c>
      <c r="I313" s="81" t="str">
        <f>IF(D313-FINAL!D313=0,"",D313-FINAL!D313)</f>
        <v/>
      </c>
    </row>
    <row r="314" spans="1:9" x14ac:dyDescent="0.25">
      <c r="A314" s="105"/>
      <c r="B314" s="105"/>
      <c r="C314" s="105"/>
      <c r="D314" s="105"/>
      <c r="F314" s="81" t="str">
        <f>IF(A314-FINAL!A314=0,"",A314-FINAL!A314)</f>
        <v/>
      </c>
      <c r="G314" s="81" t="str">
        <f>IF(B314-FINAL!B314=0,"",B314-FINAL!B314)</f>
        <v/>
      </c>
      <c r="H314" s="81" t="str">
        <f>IF(C314-FINAL!C314=0,"",C314-FINAL!C314)</f>
        <v/>
      </c>
      <c r="I314" s="81" t="str">
        <f>IF(D314-FINAL!D314=0,"",D314-FINAL!D314)</f>
        <v/>
      </c>
    </row>
    <row r="315" spans="1:9" x14ac:dyDescent="0.25">
      <c r="A315" s="105"/>
      <c r="B315" s="105"/>
      <c r="C315" s="105"/>
      <c r="D315" s="105"/>
      <c r="F315" s="81" t="str">
        <f>IF(A315-FINAL!A315=0,"",A315-FINAL!A315)</f>
        <v/>
      </c>
      <c r="G315" s="81" t="str">
        <f>IF(B315-FINAL!B315=0,"",B315-FINAL!B315)</f>
        <v/>
      </c>
      <c r="H315" s="81" t="str">
        <f>IF(C315-FINAL!C315=0,"",C315-FINAL!C315)</f>
        <v/>
      </c>
      <c r="I315" s="81" t="str">
        <f>IF(D315-FINAL!D315=0,"",D315-FINAL!D315)</f>
        <v/>
      </c>
    </row>
    <row r="316" spans="1:9" x14ac:dyDescent="0.25">
      <c r="A316" s="105"/>
      <c r="B316" s="105"/>
      <c r="C316" s="105"/>
      <c r="D316" s="105"/>
      <c r="F316" s="81" t="str">
        <f>IF(A316-FINAL!A316=0,"",A316-FINAL!A316)</f>
        <v/>
      </c>
      <c r="G316" s="81" t="str">
        <f>IF(B316-FINAL!B316=0,"",B316-FINAL!B316)</f>
        <v/>
      </c>
      <c r="H316" s="81" t="str">
        <f>IF(C316-FINAL!C316=0,"",C316-FINAL!C316)</f>
        <v/>
      </c>
      <c r="I316" s="81" t="str">
        <f>IF(D316-FINAL!D316=0,"",D316-FINAL!D316)</f>
        <v/>
      </c>
    </row>
    <row r="317" spans="1:9" x14ac:dyDescent="0.25">
      <c r="A317" s="105"/>
      <c r="B317" s="105"/>
      <c r="C317" s="105"/>
      <c r="D317" s="105"/>
      <c r="F317" s="81" t="str">
        <f>IF(A317-FINAL!A317=0,"",A317-FINAL!A317)</f>
        <v/>
      </c>
      <c r="G317" s="81" t="str">
        <f>IF(B317-FINAL!B317=0,"",B317-FINAL!B317)</f>
        <v/>
      </c>
      <c r="H317" s="81" t="str">
        <f>IF(C317-FINAL!C317=0,"",C317-FINAL!C317)</f>
        <v/>
      </c>
      <c r="I317" s="81" t="str">
        <f>IF(D317-FINAL!D317=0,"",D317-FINAL!D317)</f>
        <v/>
      </c>
    </row>
    <row r="318" spans="1:9" x14ac:dyDescent="0.25">
      <c r="A318" s="105"/>
      <c r="B318" s="105"/>
      <c r="C318" s="105"/>
      <c r="D318" s="105"/>
      <c r="F318" s="81" t="str">
        <f>IF(A318-FINAL!A318=0,"",A318-FINAL!A318)</f>
        <v/>
      </c>
      <c r="G318" s="81" t="str">
        <f>IF(B318-FINAL!B318=0,"",B318-FINAL!B318)</f>
        <v/>
      </c>
      <c r="H318" s="81" t="str">
        <f>IF(C318-FINAL!C318=0,"",C318-FINAL!C318)</f>
        <v/>
      </c>
      <c r="I318" s="81" t="str">
        <f>IF(D318-FINAL!D318=0,"",D318-FINAL!D318)</f>
        <v/>
      </c>
    </row>
    <row r="319" spans="1:9" x14ac:dyDescent="0.25">
      <c r="A319" s="105"/>
      <c r="B319" s="105"/>
      <c r="C319" s="105"/>
      <c r="D319" s="105"/>
      <c r="F319" s="81" t="str">
        <f>IF(A319-FINAL!A319=0,"",A319-FINAL!A319)</f>
        <v/>
      </c>
      <c r="G319" s="81" t="str">
        <f>IF(B319-FINAL!B319=0,"",B319-FINAL!B319)</f>
        <v/>
      </c>
      <c r="H319" s="81" t="str">
        <f>IF(C319-FINAL!C319=0,"",C319-FINAL!C319)</f>
        <v/>
      </c>
      <c r="I319" s="81" t="str">
        <f>IF(D319-FINAL!D319=0,"",D319-FINAL!D319)</f>
        <v/>
      </c>
    </row>
    <row r="320" spans="1:9" x14ac:dyDescent="0.25">
      <c r="A320" s="105"/>
      <c r="B320" s="105"/>
      <c r="C320" s="105"/>
      <c r="D320" s="105"/>
      <c r="F320" s="81" t="str">
        <f>IF(A320-FINAL!A320=0,"",A320-FINAL!A320)</f>
        <v/>
      </c>
      <c r="G320" s="81" t="str">
        <f>IF(B320-FINAL!B320=0,"",B320-FINAL!B320)</f>
        <v/>
      </c>
      <c r="H320" s="81" t="str">
        <f>IF(C320-FINAL!C320=0,"",C320-FINAL!C320)</f>
        <v/>
      </c>
      <c r="I320" s="81" t="str">
        <f>IF(D320-FINAL!D320=0,"",D320-FINAL!D320)</f>
        <v/>
      </c>
    </row>
    <row r="321" spans="1:9" x14ac:dyDescent="0.25">
      <c r="A321" s="105"/>
      <c r="B321" s="105"/>
      <c r="C321" s="105"/>
      <c r="D321" s="105"/>
      <c r="F321" s="81" t="str">
        <f>IF(A321-FINAL!A321=0,"",A321-FINAL!A321)</f>
        <v/>
      </c>
      <c r="G321" s="81" t="str">
        <f>IF(B321-FINAL!B321=0,"",B321-FINAL!B321)</f>
        <v/>
      </c>
      <c r="H321" s="81" t="str">
        <f>IF(C321-FINAL!C321=0,"",C321-FINAL!C321)</f>
        <v/>
      </c>
      <c r="I321" s="81" t="str">
        <f>IF(D321-FINAL!D321=0,"",D321-FINAL!D321)</f>
        <v/>
      </c>
    </row>
    <row r="322" spans="1:9" x14ac:dyDescent="0.25">
      <c r="A322" s="105"/>
      <c r="B322" s="105"/>
      <c r="C322" s="105"/>
      <c r="D322" s="105"/>
      <c r="F322" s="81" t="str">
        <f>IF(A322-FINAL!A322=0,"",A322-FINAL!A322)</f>
        <v/>
      </c>
      <c r="G322" s="81" t="str">
        <f>IF(B322-FINAL!B322=0,"",B322-FINAL!B322)</f>
        <v/>
      </c>
      <c r="H322" s="81" t="str">
        <f>IF(C322-FINAL!C322=0,"",C322-FINAL!C322)</f>
        <v/>
      </c>
      <c r="I322" s="81" t="str">
        <f>IF(D322-FINAL!D322=0,"",D322-FINAL!D322)</f>
        <v/>
      </c>
    </row>
    <row r="323" spans="1:9" x14ac:dyDescent="0.25">
      <c r="A323" s="105"/>
      <c r="B323" s="105"/>
      <c r="C323" s="105"/>
      <c r="D323" s="105"/>
      <c r="F323" s="81" t="str">
        <f>IF(A323-FINAL!A323=0,"",A323-FINAL!A323)</f>
        <v/>
      </c>
      <c r="G323" s="81" t="str">
        <f>IF(B323-FINAL!B323=0,"",B323-FINAL!B323)</f>
        <v/>
      </c>
      <c r="H323" s="81" t="str">
        <f>IF(C323-FINAL!C323=0,"",C323-FINAL!C323)</f>
        <v/>
      </c>
      <c r="I323" s="81" t="str">
        <f>IF(D323-FINAL!D323=0,"",D323-FINAL!D323)</f>
        <v/>
      </c>
    </row>
    <row r="324" spans="1:9" x14ac:dyDescent="0.25">
      <c r="A324" s="105"/>
      <c r="B324" s="105"/>
      <c r="C324" s="105"/>
      <c r="D324" s="105"/>
      <c r="F324" s="81" t="str">
        <f>IF(A324-FINAL!A324=0,"",A324-FINAL!A324)</f>
        <v/>
      </c>
      <c r="G324" s="81" t="str">
        <f>IF(B324-FINAL!B324=0,"",B324-FINAL!B324)</f>
        <v/>
      </c>
      <c r="H324" s="81" t="str">
        <f>IF(C324-FINAL!C324=0,"",C324-FINAL!C324)</f>
        <v/>
      </c>
      <c r="I324" s="81" t="str">
        <f>IF(D324-FINAL!D324=0,"",D324-FINAL!D324)</f>
        <v/>
      </c>
    </row>
    <row r="325" spans="1:9" x14ac:dyDescent="0.25">
      <c r="A325" s="105"/>
      <c r="B325" s="105"/>
      <c r="C325" s="105"/>
      <c r="D325" s="105"/>
      <c r="F325" s="81" t="str">
        <f>IF(A325-FINAL!A325=0,"",A325-FINAL!A325)</f>
        <v/>
      </c>
      <c r="G325" s="81" t="str">
        <f>IF(B325-FINAL!B325=0,"",B325-FINAL!B325)</f>
        <v/>
      </c>
      <c r="H325" s="81" t="str">
        <f>IF(C325-FINAL!C325=0,"",C325-FINAL!C325)</f>
        <v/>
      </c>
      <c r="I325" s="81" t="str">
        <f>IF(D325-FINAL!D325=0,"",D325-FINAL!D325)</f>
        <v/>
      </c>
    </row>
    <row r="326" spans="1:9" x14ac:dyDescent="0.25">
      <c r="A326" s="105"/>
      <c r="B326" s="105"/>
      <c r="C326" s="105"/>
      <c r="D326" s="105"/>
      <c r="F326" s="81" t="str">
        <f>IF(A326-FINAL!A326=0,"",A326-FINAL!A326)</f>
        <v/>
      </c>
      <c r="G326" s="81" t="str">
        <f>IF(B326-FINAL!B326=0,"",B326-FINAL!B326)</f>
        <v/>
      </c>
      <c r="H326" s="81" t="str">
        <f>IF(C326-FINAL!C326=0,"",C326-FINAL!C326)</f>
        <v/>
      </c>
      <c r="I326" s="81" t="str">
        <f>IF(D326-FINAL!D326=0,"",D326-FINAL!D326)</f>
        <v/>
      </c>
    </row>
    <row r="327" spans="1:9" x14ac:dyDescent="0.25">
      <c r="A327" s="105"/>
      <c r="B327" s="105"/>
      <c r="C327" s="105"/>
      <c r="D327" s="105"/>
      <c r="F327" s="81" t="str">
        <f>IF(A327-FINAL!A327=0,"",A327-FINAL!A327)</f>
        <v/>
      </c>
      <c r="G327" s="81" t="str">
        <f>IF(B327-FINAL!B327=0,"",B327-FINAL!B327)</f>
        <v/>
      </c>
      <c r="H327" s="81" t="str">
        <f>IF(C327-FINAL!C327=0,"",C327-FINAL!C327)</f>
        <v/>
      </c>
      <c r="I327" s="81" t="str">
        <f>IF(D327-FINAL!D327=0,"",D327-FINAL!D327)</f>
        <v/>
      </c>
    </row>
    <row r="328" spans="1:9" x14ac:dyDescent="0.25">
      <c r="A328" s="105"/>
      <c r="B328" s="105"/>
      <c r="C328" s="105"/>
      <c r="D328" s="105"/>
      <c r="F328" s="81" t="str">
        <f>IF(A328-FINAL!A328=0,"",A328-FINAL!A328)</f>
        <v/>
      </c>
      <c r="G328" s="81" t="str">
        <f>IF(B328-FINAL!B328=0,"",B328-FINAL!B328)</f>
        <v/>
      </c>
      <c r="H328" s="81" t="str">
        <f>IF(C328-FINAL!C328=0,"",C328-FINAL!C328)</f>
        <v/>
      </c>
      <c r="I328" s="81" t="str">
        <f>IF(D328-FINAL!D328=0,"",D328-FINAL!D328)</f>
        <v/>
      </c>
    </row>
    <row r="329" spans="1:9" x14ac:dyDescent="0.25">
      <c r="A329" s="105"/>
      <c r="B329" s="105"/>
      <c r="C329" s="105"/>
      <c r="D329" s="105"/>
      <c r="F329" s="81" t="str">
        <f>IF(A329-FINAL!A329=0,"",A329-FINAL!A329)</f>
        <v/>
      </c>
      <c r="G329" s="81" t="str">
        <f>IF(B329-FINAL!B329=0,"",B329-FINAL!B329)</f>
        <v/>
      </c>
      <c r="H329" s="81" t="str">
        <f>IF(C329-FINAL!C329=0,"",C329-FINAL!C329)</f>
        <v/>
      </c>
      <c r="I329" s="81" t="str">
        <f>IF(D329-FINAL!D329=0,"",D329-FINAL!D329)</f>
        <v/>
      </c>
    </row>
    <row r="330" spans="1:9" x14ac:dyDescent="0.25">
      <c r="A330" s="105"/>
      <c r="B330" s="105"/>
      <c r="C330" s="105"/>
      <c r="D330" s="105"/>
      <c r="F330" s="81" t="str">
        <f>IF(A330-FINAL!A330=0,"",A330-FINAL!A330)</f>
        <v/>
      </c>
      <c r="G330" s="81" t="str">
        <f>IF(B330-FINAL!B330=0,"",B330-FINAL!B330)</f>
        <v/>
      </c>
      <c r="H330" s="81" t="str">
        <f>IF(C330-FINAL!C330=0,"",C330-FINAL!C330)</f>
        <v/>
      </c>
      <c r="I330" s="81" t="str">
        <f>IF(D330-FINAL!D330=0,"",D330-FINAL!D330)</f>
        <v/>
      </c>
    </row>
    <row r="331" spans="1:9" x14ac:dyDescent="0.25">
      <c r="A331" s="105"/>
      <c r="B331" s="105"/>
      <c r="C331" s="105"/>
      <c r="D331" s="105"/>
      <c r="F331" s="81" t="str">
        <f>IF(A331-FINAL!A331=0,"",A331-FINAL!A331)</f>
        <v/>
      </c>
      <c r="G331" s="81" t="str">
        <f>IF(B331-FINAL!B331=0,"",B331-FINAL!B331)</f>
        <v/>
      </c>
      <c r="H331" s="81" t="str">
        <f>IF(C331-FINAL!C331=0,"",C331-FINAL!C331)</f>
        <v/>
      </c>
      <c r="I331" s="81" t="str">
        <f>IF(D331-FINAL!D331=0,"",D331-FINAL!D331)</f>
        <v/>
      </c>
    </row>
    <row r="332" spans="1:9" x14ac:dyDescent="0.25">
      <c r="A332" s="105"/>
      <c r="B332" s="105"/>
      <c r="C332" s="105"/>
      <c r="D332" s="105"/>
      <c r="F332" s="81" t="str">
        <f>IF(A332-FINAL!A332=0,"",A332-FINAL!A332)</f>
        <v/>
      </c>
      <c r="G332" s="81" t="str">
        <f>IF(B332-FINAL!B332=0,"",B332-FINAL!B332)</f>
        <v/>
      </c>
      <c r="H332" s="81" t="str">
        <f>IF(C332-FINAL!C332=0,"",C332-FINAL!C332)</f>
        <v/>
      </c>
      <c r="I332" s="81" t="str">
        <f>IF(D332-FINAL!D332=0,"",D332-FINAL!D332)</f>
        <v/>
      </c>
    </row>
    <row r="333" spans="1:9" x14ac:dyDescent="0.25">
      <c r="A333" s="105"/>
      <c r="B333" s="105"/>
      <c r="C333" s="105"/>
      <c r="D333" s="105"/>
      <c r="F333" s="81" t="str">
        <f>IF(A333-FINAL!A333=0,"",A333-FINAL!A333)</f>
        <v/>
      </c>
      <c r="G333" s="81" t="str">
        <f>IF(B333-FINAL!B333=0,"",B333-FINAL!B333)</f>
        <v/>
      </c>
      <c r="H333" s="81" t="str">
        <f>IF(C333-FINAL!C333=0,"",C333-FINAL!C333)</f>
        <v/>
      </c>
      <c r="I333" s="81" t="str">
        <f>IF(D333-FINAL!D333=0,"",D333-FINAL!D333)</f>
        <v/>
      </c>
    </row>
    <row r="334" spans="1:9" x14ac:dyDescent="0.25">
      <c r="A334" s="105"/>
      <c r="B334" s="105"/>
      <c r="C334" s="105"/>
      <c r="D334" s="105"/>
      <c r="F334" s="81" t="str">
        <f>IF(A334-FINAL!A334=0,"",A334-FINAL!A334)</f>
        <v/>
      </c>
      <c r="G334" s="81" t="str">
        <f>IF(B334-FINAL!B334=0,"",B334-FINAL!B334)</f>
        <v/>
      </c>
      <c r="H334" s="81" t="str">
        <f>IF(C334-FINAL!C334=0,"",C334-FINAL!C334)</f>
        <v/>
      </c>
      <c r="I334" s="81" t="str">
        <f>IF(D334-FINAL!D334=0,"",D334-FINAL!D334)</f>
        <v/>
      </c>
    </row>
    <row r="335" spans="1:9" x14ac:dyDescent="0.25">
      <c r="A335" s="105"/>
      <c r="B335" s="105"/>
      <c r="C335" s="105"/>
      <c r="D335" s="105"/>
      <c r="F335" s="81" t="str">
        <f>IF(A335-FINAL!A335=0,"",A335-FINAL!A335)</f>
        <v/>
      </c>
      <c r="G335" s="81" t="str">
        <f>IF(B335-FINAL!B335=0,"",B335-FINAL!B335)</f>
        <v/>
      </c>
      <c r="H335" s="81" t="str">
        <f>IF(C335-FINAL!C335=0,"",C335-FINAL!C335)</f>
        <v/>
      </c>
      <c r="I335" s="81" t="str">
        <f>IF(D335-FINAL!D335=0,"",D335-FINAL!D335)</f>
        <v/>
      </c>
    </row>
    <row r="336" spans="1:9" x14ac:dyDescent="0.25">
      <c r="A336" s="105"/>
      <c r="B336" s="105"/>
      <c r="C336" s="105"/>
      <c r="D336" s="105"/>
      <c r="F336" s="81" t="str">
        <f>IF(A336-FINAL!A336=0,"",A336-FINAL!A336)</f>
        <v/>
      </c>
      <c r="G336" s="81" t="str">
        <f>IF(B336-FINAL!B336=0,"",B336-FINAL!B336)</f>
        <v/>
      </c>
      <c r="H336" s="81" t="str">
        <f>IF(C336-FINAL!C336=0,"",C336-FINAL!C336)</f>
        <v/>
      </c>
      <c r="I336" s="81" t="str">
        <f>IF(D336-FINAL!D336=0,"",D336-FINAL!D336)</f>
        <v/>
      </c>
    </row>
    <row r="337" spans="1:9" x14ac:dyDescent="0.25">
      <c r="A337" s="105"/>
      <c r="B337" s="105"/>
      <c r="C337" s="105"/>
      <c r="D337" s="105"/>
      <c r="F337" s="81" t="str">
        <f>IF(A337-FINAL!A337=0,"",A337-FINAL!A337)</f>
        <v/>
      </c>
      <c r="G337" s="81" t="str">
        <f>IF(B337-FINAL!B337=0,"",B337-FINAL!B337)</f>
        <v/>
      </c>
      <c r="H337" s="81" t="str">
        <f>IF(C337-FINAL!C337=0,"",C337-FINAL!C337)</f>
        <v/>
      </c>
      <c r="I337" s="81" t="str">
        <f>IF(D337-FINAL!D337=0,"",D337-FINAL!D337)</f>
        <v/>
      </c>
    </row>
    <row r="338" spans="1:9" x14ac:dyDescent="0.25">
      <c r="A338" s="105"/>
      <c r="B338" s="105"/>
      <c r="C338" s="105"/>
      <c r="D338" s="105"/>
      <c r="F338" s="81" t="str">
        <f>IF(A338-FINAL!A338=0,"",A338-FINAL!A338)</f>
        <v/>
      </c>
      <c r="G338" s="81" t="str">
        <f>IF(B338-FINAL!B338=0,"",B338-FINAL!B338)</f>
        <v/>
      </c>
      <c r="H338" s="81" t="str">
        <f>IF(C338-FINAL!C338=0,"",C338-FINAL!C338)</f>
        <v/>
      </c>
      <c r="I338" s="81" t="str">
        <f>IF(D338-FINAL!D338=0,"",D338-FINAL!D338)</f>
        <v/>
      </c>
    </row>
    <row r="339" spans="1:9" x14ac:dyDescent="0.25">
      <c r="A339" s="105"/>
      <c r="B339" s="105"/>
      <c r="C339" s="105"/>
      <c r="D339" s="105"/>
      <c r="F339" s="81" t="str">
        <f>IF(A339-FINAL!A339=0,"",A339-FINAL!A339)</f>
        <v/>
      </c>
      <c r="G339" s="81" t="str">
        <f>IF(B339-FINAL!B339=0,"",B339-FINAL!B339)</f>
        <v/>
      </c>
      <c r="H339" s="81" t="str">
        <f>IF(C339-FINAL!C339=0,"",C339-FINAL!C339)</f>
        <v/>
      </c>
      <c r="I339" s="81" t="str">
        <f>IF(D339-FINAL!D339=0,"",D339-FINAL!D339)</f>
        <v/>
      </c>
    </row>
    <row r="340" spans="1:9" x14ac:dyDescent="0.25">
      <c r="A340" s="105"/>
      <c r="B340" s="105"/>
      <c r="C340" s="105"/>
      <c r="D340" s="105"/>
      <c r="F340" s="81" t="str">
        <f>IF(A340-FINAL!A340=0,"",A340-FINAL!A340)</f>
        <v/>
      </c>
      <c r="G340" s="81" t="str">
        <f>IF(B340-FINAL!B340=0,"",B340-FINAL!B340)</f>
        <v/>
      </c>
      <c r="H340" s="81" t="str">
        <f>IF(C340-FINAL!C340=0,"",C340-FINAL!C340)</f>
        <v/>
      </c>
      <c r="I340" s="81" t="str">
        <f>IF(D340-FINAL!D340=0,"",D340-FINAL!D340)</f>
        <v/>
      </c>
    </row>
    <row r="341" spans="1:9" x14ac:dyDescent="0.25">
      <c r="A341" s="105"/>
      <c r="B341" s="105"/>
      <c r="C341" s="105"/>
      <c r="D341" s="105"/>
      <c r="F341" s="81" t="str">
        <f>IF(A341-FINAL!A341=0,"",A341-FINAL!A341)</f>
        <v/>
      </c>
      <c r="G341" s="81" t="str">
        <f>IF(B341-FINAL!B341=0,"",B341-FINAL!B341)</f>
        <v/>
      </c>
      <c r="H341" s="81" t="str">
        <f>IF(C341-FINAL!C341=0,"",C341-FINAL!C341)</f>
        <v/>
      </c>
      <c r="I341" s="81" t="str">
        <f>IF(D341-FINAL!D341=0,"",D341-FINAL!D341)</f>
        <v/>
      </c>
    </row>
    <row r="342" spans="1:9" x14ac:dyDescent="0.25">
      <c r="A342" s="105"/>
      <c r="B342" s="105"/>
      <c r="C342" s="105"/>
      <c r="D342" s="105"/>
      <c r="F342" s="81" t="str">
        <f>IF(A342-FINAL!A342=0,"",A342-FINAL!A342)</f>
        <v/>
      </c>
      <c r="G342" s="81" t="str">
        <f>IF(B342-FINAL!B342=0,"",B342-FINAL!B342)</f>
        <v/>
      </c>
      <c r="H342" s="81" t="str">
        <f>IF(C342-FINAL!C342=0,"",C342-FINAL!C342)</f>
        <v/>
      </c>
      <c r="I342" s="81" t="str">
        <f>IF(D342-FINAL!D342=0,"",D342-FINAL!D342)</f>
        <v/>
      </c>
    </row>
    <row r="343" spans="1:9" x14ac:dyDescent="0.25">
      <c r="A343" s="105"/>
      <c r="B343" s="105"/>
      <c r="C343" s="105"/>
      <c r="D343" s="105"/>
      <c r="F343" s="81" t="str">
        <f>IF(A343-FINAL!A343=0,"",A343-FINAL!A343)</f>
        <v/>
      </c>
      <c r="G343" s="81" t="str">
        <f>IF(B343-FINAL!B343=0,"",B343-FINAL!B343)</f>
        <v/>
      </c>
      <c r="H343" s="81" t="str">
        <f>IF(C343-FINAL!C343=0,"",C343-FINAL!C343)</f>
        <v/>
      </c>
      <c r="I343" s="81" t="str">
        <f>IF(D343-FINAL!D343=0,"",D343-FINAL!D343)</f>
        <v/>
      </c>
    </row>
    <row r="344" spans="1:9" x14ac:dyDescent="0.25">
      <c r="A344" s="105"/>
      <c r="B344" s="105"/>
      <c r="C344" s="105"/>
      <c r="D344" s="105"/>
      <c r="F344" s="81" t="str">
        <f>IF(A344-FINAL!A344=0,"",A344-FINAL!A344)</f>
        <v/>
      </c>
      <c r="G344" s="81" t="str">
        <f>IF(B344-FINAL!B344=0,"",B344-FINAL!B344)</f>
        <v/>
      </c>
      <c r="H344" s="81" t="str">
        <f>IF(C344-FINAL!C344=0,"",C344-FINAL!C344)</f>
        <v/>
      </c>
      <c r="I344" s="81" t="str">
        <f>IF(D344-FINAL!D344=0,"",D344-FINAL!D344)</f>
        <v/>
      </c>
    </row>
    <row r="345" spans="1:9" x14ac:dyDescent="0.25">
      <c r="A345" s="105"/>
      <c r="B345" s="105"/>
      <c r="C345" s="105"/>
      <c r="D345" s="105"/>
      <c r="F345" s="81" t="str">
        <f>IF(A345-FINAL!A345=0,"",A345-FINAL!A345)</f>
        <v/>
      </c>
      <c r="G345" s="81" t="str">
        <f>IF(B345-FINAL!B345=0,"",B345-FINAL!B345)</f>
        <v/>
      </c>
      <c r="H345" s="81" t="str">
        <f>IF(C345-FINAL!C345=0,"",C345-FINAL!C345)</f>
        <v/>
      </c>
      <c r="I345" s="81" t="str">
        <f>IF(D345-FINAL!D345=0,"",D345-FINAL!D345)</f>
        <v/>
      </c>
    </row>
    <row r="346" spans="1:9" x14ac:dyDescent="0.25">
      <c r="A346" s="105"/>
      <c r="B346" s="105"/>
      <c r="C346" s="105"/>
      <c r="D346" s="105"/>
      <c r="F346" s="81" t="str">
        <f>IF(A346-FINAL!A346=0,"",A346-FINAL!A346)</f>
        <v/>
      </c>
      <c r="G346" s="81" t="str">
        <f>IF(B346-FINAL!B346=0,"",B346-FINAL!B346)</f>
        <v/>
      </c>
      <c r="H346" s="81" t="str">
        <f>IF(C346-FINAL!C346=0,"",C346-FINAL!C346)</f>
        <v/>
      </c>
      <c r="I346" s="81" t="str">
        <f>IF(D346-FINAL!D346=0,"",D346-FINAL!D346)</f>
        <v/>
      </c>
    </row>
    <row r="347" spans="1:9" x14ac:dyDescent="0.25">
      <c r="A347" s="105"/>
      <c r="B347" s="105"/>
      <c r="C347" s="105"/>
      <c r="D347" s="105"/>
      <c r="F347" s="81" t="str">
        <f>IF(A347-FINAL!A347=0,"",A347-FINAL!A347)</f>
        <v/>
      </c>
      <c r="G347" s="81" t="str">
        <f>IF(B347-FINAL!B347=0,"",B347-FINAL!B347)</f>
        <v/>
      </c>
      <c r="H347" s="81" t="str">
        <f>IF(C347-FINAL!C347=0,"",C347-FINAL!C347)</f>
        <v/>
      </c>
      <c r="I347" s="81" t="str">
        <f>IF(D347-FINAL!D347=0,"",D347-FINAL!D347)</f>
        <v/>
      </c>
    </row>
    <row r="348" spans="1:9" x14ac:dyDescent="0.25">
      <c r="A348" s="105"/>
      <c r="B348" s="105"/>
      <c r="C348" s="105"/>
      <c r="D348" s="105"/>
      <c r="F348" s="81" t="str">
        <f>IF(A348-FINAL!A348=0,"",A348-FINAL!A348)</f>
        <v/>
      </c>
      <c r="G348" s="81" t="str">
        <f>IF(B348-FINAL!B348=0,"",B348-FINAL!B348)</f>
        <v/>
      </c>
      <c r="H348" s="81" t="str">
        <f>IF(C348-FINAL!C348=0,"",C348-FINAL!C348)</f>
        <v/>
      </c>
      <c r="I348" s="81" t="str">
        <f>IF(D348-FINAL!D348=0,"",D348-FINAL!D348)</f>
        <v/>
      </c>
    </row>
    <row r="349" spans="1:9" x14ac:dyDescent="0.25">
      <c r="A349" s="105"/>
      <c r="B349" s="105"/>
      <c r="C349" s="105"/>
      <c r="D349" s="105"/>
      <c r="F349" s="81" t="str">
        <f>IF(A349-FINAL!A349=0,"",A349-FINAL!A349)</f>
        <v/>
      </c>
      <c r="G349" s="81" t="str">
        <f>IF(B349-FINAL!B349=0,"",B349-FINAL!B349)</f>
        <v/>
      </c>
      <c r="H349" s="81" t="str">
        <f>IF(C349-FINAL!C349=0,"",C349-FINAL!C349)</f>
        <v/>
      </c>
      <c r="I349" s="81" t="str">
        <f>IF(D349-FINAL!D349=0,"",D349-FINAL!D349)</f>
        <v/>
      </c>
    </row>
    <row r="350" spans="1:9" x14ac:dyDescent="0.25">
      <c r="A350" s="105"/>
      <c r="B350" s="105"/>
      <c r="C350" s="105"/>
      <c r="D350" s="105"/>
      <c r="F350" s="81" t="str">
        <f>IF(A350-FINAL!A350=0,"",A350-FINAL!A350)</f>
        <v/>
      </c>
      <c r="G350" s="81" t="str">
        <f>IF(B350-FINAL!B350=0,"",B350-FINAL!B350)</f>
        <v/>
      </c>
      <c r="H350" s="81" t="str">
        <f>IF(C350-FINAL!C350=0,"",C350-FINAL!C350)</f>
        <v/>
      </c>
      <c r="I350" s="81" t="str">
        <f>IF(D350-FINAL!D350=0,"",D350-FINAL!D350)</f>
        <v/>
      </c>
    </row>
    <row r="351" spans="1:9" x14ac:dyDescent="0.25">
      <c r="A351" s="105"/>
      <c r="B351" s="105"/>
      <c r="C351" s="105"/>
      <c r="D351" s="105"/>
      <c r="F351" s="81" t="str">
        <f>IF(A351-FINAL!A351=0,"",A351-FINAL!A351)</f>
        <v/>
      </c>
      <c r="G351" s="81" t="str">
        <f>IF(B351-FINAL!B351=0,"",B351-FINAL!B351)</f>
        <v/>
      </c>
      <c r="H351" s="81" t="str">
        <f>IF(C351-FINAL!C351=0,"",C351-FINAL!C351)</f>
        <v/>
      </c>
      <c r="I351" s="81" t="str">
        <f>IF(D351-FINAL!D351=0,"",D351-FINAL!D351)</f>
        <v/>
      </c>
    </row>
    <row r="352" spans="1:9" x14ac:dyDescent="0.25">
      <c r="A352" s="105"/>
      <c r="B352" s="105"/>
      <c r="C352" s="105"/>
      <c r="D352" s="105"/>
      <c r="F352" s="81" t="str">
        <f>IF(A352-FINAL!A352=0,"",A352-FINAL!A352)</f>
        <v/>
      </c>
      <c r="G352" s="81" t="str">
        <f>IF(B352-FINAL!B352=0,"",B352-FINAL!B352)</f>
        <v/>
      </c>
      <c r="H352" s="81" t="str">
        <f>IF(C352-FINAL!C352=0,"",C352-FINAL!C352)</f>
        <v/>
      </c>
      <c r="I352" s="81" t="str">
        <f>IF(D352-FINAL!D352=0,"",D352-FINAL!D352)</f>
        <v/>
      </c>
    </row>
    <row r="353" spans="1:9" x14ac:dyDescent="0.25">
      <c r="A353" s="105"/>
      <c r="B353" s="105"/>
      <c r="C353" s="105"/>
      <c r="D353" s="105"/>
      <c r="F353" s="81" t="str">
        <f>IF(A353-FINAL!A353=0,"",A353-FINAL!A353)</f>
        <v/>
      </c>
      <c r="G353" s="81" t="str">
        <f>IF(B353-FINAL!B353=0,"",B353-FINAL!B353)</f>
        <v/>
      </c>
      <c r="H353" s="81" t="str">
        <f>IF(C353-FINAL!C353=0,"",C353-FINAL!C353)</f>
        <v/>
      </c>
      <c r="I353" s="81" t="str">
        <f>IF(D353-FINAL!D353=0,"",D353-FINAL!D353)</f>
        <v/>
      </c>
    </row>
    <row r="354" spans="1:9" x14ac:dyDescent="0.25">
      <c r="A354" s="105"/>
      <c r="B354" s="105"/>
      <c r="C354" s="105"/>
      <c r="D354" s="105"/>
      <c r="F354" s="81" t="str">
        <f>IF(A354-FINAL!A354=0,"",A354-FINAL!A354)</f>
        <v/>
      </c>
      <c r="G354" s="81" t="str">
        <f>IF(B354-FINAL!B354=0,"",B354-FINAL!B354)</f>
        <v/>
      </c>
      <c r="H354" s="81" t="str">
        <f>IF(C354-FINAL!C354=0,"",C354-FINAL!C354)</f>
        <v/>
      </c>
      <c r="I354" s="81" t="str">
        <f>IF(D354-FINAL!D354=0,"",D354-FINAL!D354)</f>
        <v/>
      </c>
    </row>
    <row r="355" spans="1:9" x14ac:dyDescent="0.25">
      <c r="A355" s="105"/>
      <c r="B355" s="105"/>
      <c r="C355" s="105"/>
      <c r="D355" s="105"/>
      <c r="F355" s="81" t="str">
        <f>IF(A355-FINAL!A355=0,"",A355-FINAL!A355)</f>
        <v/>
      </c>
      <c r="G355" s="81" t="str">
        <f>IF(B355-FINAL!B355=0,"",B355-FINAL!B355)</f>
        <v/>
      </c>
      <c r="H355" s="81" t="str">
        <f>IF(C355-FINAL!C355=0,"",C355-FINAL!C355)</f>
        <v/>
      </c>
      <c r="I355" s="81" t="str">
        <f>IF(D355-FINAL!D355=0,"",D355-FINAL!D355)</f>
        <v/>
      </c>
    </row>
    <row r="356" spans="1:9" x14ac:dyDescent="0.25">
      <c r="A356" s="105"/>
      <c r="B356" s="105"/>
      <c r="C356" s="105"/>
      <c r="D356" s="105"/>
      <c r="F356" s="81" t="str">
        <f>IF(A356-FINAL!A356=0,"",A356-FINAL!A356)</f>
        <v/>
      </c>
      <c r="G356" s="81" t="str">
        <f>IF(B356-FINAL!B356=0,"",B356-FINAL!B356)</f>
        <v/>
      </c>
      <c r="H356" s="81" t="str">
        <f>IF(C356-FINAL!C356=0,"",C356-FINAL!C356)</f>
        <v/>
      </c>
      <c r="I356" s="81" t="str">
        <f>IF(D356-FINAL!D356=0,"",D356-FINAL!D356)</f>
        <v/>
      </c>
    </row>
    <row r="357" spans="1:9" x14ac:dyDescent="0.25">
      <c r="A357" s="105"/>
      <c r="B357" s="105"/>
      <c r="C357" s="105"/>
      <c r="D357" s="105"/>
      <c r="F357" s="81" t="str">
        <f>IF(A357-FINAL!A357=0,"",A357-FINAL!A357)</f>
        <v/>
      </c>
      <c r="G357" s="81" t="str">
        <f>IF(B357-FINAL!B357=0,"",B357-FINAL!B357)</f>
        <v/>
      </c>
      <c r="H357" s="81" t="str">
        <f>IF(C357-FINAL!C357=0,"",C357-FINAL!C357)</f>
        <v/>
      </c>
      <c r="I357" s="81" t="str">
        <f>IF(D357-FINAL!D357=0,"",D357-FINAL!D357)</f>
        <v/>
      </c>
    </row>
    <row r="358" spans="1:9" x14ac:dyDescent="0.25">
      <c r="A358" s="105"/>
      <c r="B358" s="105"/>
      <c r="C358" s="105"/>
      <c r="D358" s="105"/>
      <c r="F358" s="81" t="str">
        <f>IF(A358-FINAL!A358=0,"",A358-FINAL!A358)</f>
        <v/>
      </c>
      <c r="G358" s="81" t="str">
        <f>IF(B358-FINAL!B358=0,"",B358-FINAL!B358)</f>
        <v/>
      </c>
      <c r="H358" s="81" t="str">
        <f>IF(C358-FINAL!C358=0,"",C358-FINAL!C358)</f>
        <v/>
      </c>
      <c r="I358" s="81" t="str">
        <f>IF(D358-FINAL!D358=0,"",D358-FINAL!D358)</f>
        <v/>
      </c>
    </row>
    <row r="359" spans="1:9" x14ac:dyDescent="0.25">
      <c r="A359" s="105"/>
      <c r="B359" s="105"/>
      <c r="C359" s="105"/>
      <c r="D359" s="105"/>
      <c r="F359" s="81" t="str">
        <f>IF(A359-FINAL!A359=0,"",A359-FINAL!A359)</f>
        <v/>
      </c>
      <c r="G359" s="81" t="str">
        <f>IF(B359-FINAL!B359=0,"",B359-FINAL!B359)</f>
        <v/>
      </c>
      <c r="H359" s="81" t="str">
        <f>IF(C359-FINAL!C359=0,"",C359-FINAL!C359)</f>
        <v/>
      </c>
      <c r="I359" s="81" t="str">
        <f>IF(D359-FINAL!D359=0,"",D359-FINAL!D359)</f>
        <v/>
      </c>
    </row>
    <row r="360" spans="1:9" x14ac:dyDescent="0.25">
      <c r="A360" s="105"/>
      <c r="B360" s="105"/>
      <c r="C360" s="105"/>
      <c r="D360" s="105"/>
      <c r="F360" s="81" t="str">
        <f>IF(A360-FINAL!A360=0,"",A360-FINAL!A360)</f>
        <v/>
      </c>
      <c r="G360" s="81" t="str">
        <f>IF(B360-FINAL!B360=0,"",B360-FINAL!B360)</f>
        <v/>
      </c>
      <c r="H360" s="81" t="str">
        <f>IF(C360-FINAL!C360=0,"",C360-FINAL!C360)</f>
        <v/>
      </c>
      <c r="I360" s="81" t="str">
        <f>IF(D360-FINAL!D360=0,"",D360-FINAL!D360)</f>
        <v/>
      </c>
    </row>
    <row r="361" spans="1:9" x14ac:dyDescent="0.25">
      <c r="A361" s="105"/>
      <c r="B361" s="105"/>
      <c r="C361" s="105"/>
      <c r="D361" s="105"/>
      <c r="F361" s="81" t="str">
        <f>IF(A361-FINAL!A361=0,"",A361-FINAL!A361)</f>
        <v/>
      </c>
      <c r="G361" s="81" t="str">
        <f>IF(B361-FINAL!B361=0,"",B361-FINAL!B361)</f>
        <v/>
      </c>
      <c r="H361" s="81" t="str">
        <f>IF(C361-FINAL!C361=0,"",C361-FINAL!C361)</f>
        <v/>
      </c>
      <c r="I361" s="81" t="str">
        <f>IF(D361-FINAL!D361=0,"",D361-FINAL!D361)</f>
        <v/>
      </c>
    </row>
    <row r="362" spans="1:9" x14ac:dyDescent="0.25">
      <c r="A362" s="105"/>
      <c r="B362" s="105"/>
      <c r="C362" s="105"/>
      <c r="D362" s="105"/>
      <c r="F362" s="81" t="str">
        <f>IF(A362-FINAL!A362=0,"",A362-FINAL!A362)</f>
        <v/>
      </c>
      <c r="G362" s="81" t="str">
        <f>IF(B362-FINAL!B362=0,"",B362-FINAL!B362)</f>
        <v/>
      </c>
      <c r="H362" s="81" t="str">
        <f>IF(C362-FINAL!C362=0,"",C362-FINAL!C362)</f>
        <v/>
      </c>
      <c r="I362" s="81" t="str">
        <f>IF(D362-FINAL!D362=0,"",D362-FINAL!D362)</f>
        <v/>
      </c>
    </row>
    <row r="363" spans="1:9" x14ac:dyDescent="0.25">
      <c r="A363" s="105"/>
      <c r="B363" s="105"/>
      <c r="C363" s="105"/>
      <c r="D363" s="105"/>
      <c r="F363" s="81" t="str">
        <f>IF(A363-FINAL!A363=0,"",A363-FINAL!A363)</f>
        <v/>
      </c>
      <c r="G363" s="81" t="str">
        <f>IF(B363-FINAL!B363=0,"",B363-FINAL!B363)</f>
        <v/>
      </c>
      <c r="H363" s="81" t="str">
        <f>IF(C363-FINAL!C363=0,"",C363-FINAL!C363)</f>
        <v/>
      </c>
      <c r="I363" s="81" t="str">
        <f>IF(D363-FINAL!D363=0,"",D363-FINAL!D363)</f>
        <v/>
      </c>
    </row>
    <row r="364" spans="1:9" x14ac:dyDescent="0.25">
      <c r="A364" s="105"/>
      <c r="B364" s="105"/>
      <c r="C364" s="105"/>
      <c r="D364" s="105"/>
      <c r="F364" s="81" t="str">
        <f>IF(A364-FINAL!A364=0,"",A364-FINAL!A364)</f>
        <v/>
      </c>
      <c r="G364" s="81" t="str">
        <f>IF(B364-FINAL!B364=0,"",B364-FINAL!B364)</f>
        <v/>
      </c>
      <c r="H364" s="81" t="str">
        <f>IF(C364-FINAL!C364=0,"",C364-FINAL!C364)</f>
        <v/>
      </c>
      <c r="I364" s="81" t="str">
        <f>IF(D364-FINAL!D364=0,"",D364-FINAL!D364)</f>
        <v/>
      </c>
    </row>
    <row r="365" spans="1:9" x14ac:dyDescent="0.25">
      <c r="A365" s="105"/>
      <c r="B365" s="105"/>
      <c r="C365" s="105"/>
      <c r="D365" s="105"/>
      <c r="F365" s="81" t="str">
        <f>IF(A365-FINAL!A365=0,"",A365-FINAL!A365)</f>
        <v/>
      </c>
      <c r="G365" s="81" t="str">
        <f>IF(B365-FINAL!B365=0,"",B365-FINAL!B365)</f>
        <v/>
      </c>
      <c r="H365" s="81" t="str">
        <f>IF(C365-FINAL!C365=0,"",C365-FINAL!C365)</f>
        <v/>
      </c>
      <c r="I365" s="81" t="str">
        <f>IF(D365-FINAL!D365=0,"",D365-FINAL!D365)</f>
        <v/>
      </c>
    </row>
    <row r="366" spans="1:9" x14ac:dyDescent="0.25">
      <c r="A366" s="105"/>
      <c r="B366" s="105"/>
      <c r="C366" s="105"/>
      <c r="D366" s="105"/>
      <c r="F366" s="81" t="str">
        <f>IF(A366-FINAL!A366=0,"",A366-FINAL!A366)</f>
        <v/>
      </c>
      <c r="G366" s="81" t="str">
        <f>IF(B366-FINAL!B366=0,"",B366-FINAL!B366)</f>
        <v/>
      </c>
      <c r="H366" s="81" t="str">
        <f>IF(C366-FINAL!C366=0,"",C366-FINAL!C366)</f>
        <v/>
      </c>
      <c r="I366" s="81" t="str">
        <f>IF(D366-FINAL!D366=0,"",D366-FINAL!D366)</f>
        <v/>
      </c>
    </row>
    <row r="367" spans="1:9" x14ac:dyDescent="0.25">
      <c r="A367" s="105"/>
      <c r="B367" s="105"/>
      <c r="C367" s="105"/>
      <c r="D367" s="105"/>
      <c r="F367" s="81" t="str">
        <f>IF(A367-FINAL!A367=0,"",A367-FINAL!A367)</f>
        <v/>
      </c>
      <c r="G367" s="81" t="str">
        <f>IF(B367-FINAL!B367=0,"",B367-FINAL!B367)</f>
        <v/>
      </c>
      <c r="H367" s="81" t="str">
        <f>IF(C367-FINAL!C367=0,"",C367-FINAL!C367)</f>
        <v/>
      </c>
      <c r="I367" s="81" t="str">
        <f>IF(D367-FINAL!D367=0,"",D367-FINAL!D367)</f>
        <v/>
      </c>
    </row>
    <row r="368" spans="1:9" x14ac:dyDescent="0.25">
      <c r="A368" s="105"/>
      <c r="B368" s="105"/>
      <c r="C368" s="105"/>
      <c r="D368" s="105"/>
      <c r="F368" s="81" t="str">
        <f>IF(A368-FINAL!A368=0,"",A368-FINAL!A368)</f>
        <v/>
      </c>
      <c r="G368" s="81" t="str">
        <f>IF(B368-FINAL!B368=0,"",B368-FINAL!B368)</f>
        <v/>
      </c>
      <c r="H368" s="81" t="str">
        <f>IF(C368-FINAL!C368=0,"",C368-FINAL!C368)</f>
        <v/>
      </c>
      <c r="I368" s="81" t="str">
        <f>IF(D368-FINAL!D368=0,"",D368-FINAL!D368)</f>
        <v/>
      </c>
    </row>
    <row r="369" spans="1:9" x14ac:dyDescent="0.25">
      <c r="A369" s="105"/>
      <c r="B369" s="105"/>
      <c r="C369" s="105"/>
      <c r="D369" s="105"/>
      <c r="F369" s="81" t="str">
        <f>IF(A369-FINAL!A369=0,"",A369-FINAL!A369)</f>
        <v/>
      </c>
      <c r="G369" s="81" t="str">
        <f>IF(B369-FINAL!B369=0,"",B369-FINAL!B369)</f>
        <v/>
      </c>
      <c r="H369" s="81" t="str">
        <f>IF(C369-FINAL!C369=0,"",C369-FINAL!C369)</f>
        <v/>
      </c>
      <c r="I369" s="81" t="str">
        <f>IF(D369-FINAL!D369=0,"",D369-FINAL!D369)</f>
        <v/>
      </c>
    </row>
    <row r="370" spans="1:9" x14ac:dyDescent="0.25">
      <c r="A370" s="105"/>
      <c r="B370" s="105"/>
      <c r="C370" s="105"/>
      <c r="D370" s="105"/>
      <c r="F370" s="81" t="str">
        <f>IF(A370-FINAL!A370=0,"",A370-FINAL!A370)</f>
        <v/>
      </c>
      <c r="G370" s="81" t="str">
        <f>IF(B370-FINAL!B370=0,"",B370-FINAL!B370)</f>
        <v/>
      </c>
      <c r="H370" s="81" t="str">
        <f>IF(C370-FINAL!C370=0,"",C370-FINAL!C370)</f>
        <v/>
      </c>
      <c r="I370" s="81" t="str">
        <f>IF(D370-FINAL!D370=0,"",D370-FINAL!D370)</f>
        <v/>
      </c>
    </row>
    <row r="371" spans="1:9" x14ac:dyDescent="0.25">
      <c r="A371" s="105"/>
      <c r="B371" s="105"/>
      <c r="C371" s="105"/>
      <c r="D371" s="105"/>
      <c r="F371" s="81" t="str">
        <f>IF(A371-FINAL!A371=0,"",A371-FINAL!A371)</f>
        <v/>
      </c>
      <c r="G371" s="81" t="str">
        <f>IF(B371-FINAL!B371=0,"",B371-FINAL!B371)</f>
        <v/>
      </c>
      <c r="H371" s="81" t="str">
        <f>IF(C371-FINAL!C371=0,"",C371-FINAL!C371)</f>
        <v/>
      </c>
      <c r="I371" s="81" t="str">
        <f>IF(D371-FINAL!D371=0,"",D371-FINAL!D371)</f>
        <v/>
      </c>
    </row>
    <row r="372" spans="1:9" x14ac:dyDescent="0.25">
      <c r="A372" s="105"/>
      <c r="B372" s="105"/>
      <c r="C372" s="105"/>
      <c r="D372" s="105"/>
      <c r="F372" s="81" t="str">
        <f>IF(A372-FINAL!A372=0,"",A372-FINAL!A372)</f>
        <v/>
      </c>
      <c r="G372" s="81" t="str">
        <f>IF(B372-FINAL!B372=0,"",B372-FINAL!B372)</f>
        <v/>
      </c>
      <c r="H372" s="81" t="str">
        <f>IF(C372-FINAL!C372=0,"",C372-FINAL!C372)</f>
        <v/>
      </c>
      <c r="I372" s="81" t="str">
        <f>IF(D372-FINAL!D372=0,"",D372-FINAL!D372)</f>
        <v/>
      </c>
    </row>
    <row r="373" spans="1:9" x14ac:dyDescent="0.25">
      <c r="A373" s="105"/>
      <c r="B373" s="105"/>
      <c r="C373" s="105"/>
      <c r="D373" s="105"/>
      <c r="F373" s="81" t="str">
        <f>IF(A373-FINAL!A373=0,"",A373-FINAL!A373)</f>
        <v/>
      </c>
      <c r="G373" s="81" t="str">
        <f>IF(B373-FINAL!B373=0,"",B373-FINAL!B373)</f>
        <v/>
      </c>
      <c r="H373" s="81" t="str">
        <f>IF(C373-FINAL!C373=0,"",C373-FINAL!C373)</f>
        <v/>
      </c>
      <c r="I373" s="81" t="str">
        <f>IF(D373-FINAL!D373=0,"",D373-FINAL!D373)</f>
        <v/>
      </c>
    </row>
    <row r="374" spans="1:9" x14ac:dyDescent="0.25">
      <c r="A374" s="105"/>
      <c r="B374" s="105"/>
      <c r="C374" s="105"/>
      <c r="D374" s="105"/>
      <c r="F374" s="81" t="str">
        <f>IF(A374-FINAL!A374=0,"",A374-FINAL!A374)</f>
        <v/>
      </c>
      <c r="G374" s="81" t="str">
        <f>IF(B374-FINAL!B374=0,"",B374-FINAL!B374)</f>
        <v/>
      </c>
      <c r="H374" s="81" t="str">
        <f>IF(C374-FINAL!C374=0,"",C374-FINAL!C374)</f>
        <v/>
      </c>
      <c r="I374" s="81" t="str">
        <f>IF(D374-FINAL!D374=0,"",D374-FINAL!D374)</f>
        <v/>
      </c>
    </row>
    <row r="375" spans="1:9" x14ac:dyDescent="0.25">
      <c r="A375" s="105"/>
      <c r="B375" s="105"/>
      <c r="C375" s="105"/>
      <c r="D375" s="105"/>
      <c r="F375" s="81" t="str">
        <f>IF(A375-FINAL!A375=0,"",A375-FINAL!A375)</f>
        <v/>
      </c>
      <c r="G375" s="81" t="str">
        <f>IF(B375-FINAL!B375=0,"",B375-FINAL!B375)</f>
        <v/>
      </c>
      <c r="H375" s="81" t="str">
        <f>IF(C375-FINAL!C375=0,"",C375-FINAL!C375)</f>
        <v/>
      </c>
      <c r="I375" s="81" t="str">
        <f>IF(D375-FINAL!D375=0,"",D375-FINAL!D375)</f>
        <v/>
      </c>
    </row>
    <row r="376" spans="1:9" x14ac:dyDescent="0.25">
      <c r="A376" s="105"/>
      <c r="B376" s="105"/>
      <c r="C376" s="105"/>
      <c r="D376" s="105"/>
      <c r="F376" s="81" t="str">
        <f>IF(A376-FINAL!A376=0,"",A376-FINAL!A376)</f>
        <v/>
      </c>
      <c r="G376" s="81" t="str">
        <f>IF(B376-FINAL!B376=0,"",B376-FINAL!B376)</f>
        <v/>
      </c>
      <c r="H376" s="81" t="str">
        <f>IF(C376-FINAL!C376=0,"",C376-FINAL!C376)</f>
        <v/>
      </c>
      <c r="I376" s="81" t="str">
        <f>IF(D376-FINAL!D376=0,"",D376-FINAL!D376)</f>
        <v/>
      </c>
    </row>
    <row r="377" spans="1:9" x14ac:dyDescent="0.25">
      <c r="A377" s="105"/>
      <c r="B377" s="105"/>
      <c r="C377" s="105"/>
      <c r="D377" s="105"/>
      <c r="F377" s="81" t="str">
        <f>IF(A377-FINAL!A377=0,"",A377-FINAL!A377)</f>
        <v/>
      </c>
      <c r="G377" s="81" t="str">
        <f>IF(B377-FINAL!B377=0,"",B377-FINAL!B377)</f>
        <v/>
      </c>
      <c r="H377" s="81" t="str">
        <f>IF(C377-FINAL!C377=0,"",C377-FINAL!C377)</f>
        <v/>
      </c>
      <c r="I377" s="81" t="str">
        <f>IF(D377-FINAL!D377=0,"",D377-FINAL!D377)</f>
        <v/>
      </c>
    </row>
    <row r="378" spans="1:9" x14ac:dyDescent="0.25">
      <c r="A378" s="105"/>
      <c r="B378" s="105"/>
      <c r="C378" s="105"/>
      <c r="D378" s="105"/>
      <c r="F378" s="81" t="str">
        <f>IF(A378-FINAL!A378=0,"",A378-FINAL!A378)</f>
        <v/>
      </c>
      <c r="G378" s="81" t="str">
        <f>IF(B378-FINAL!B378=0,"",B378-FINAL!B378)</f>
        <v/>
      </c>
      <c r="H378" s="81" t="str">
        <f>IF(C378-FINAL!C378=0,"",C378-FINAL!C378)</f>
        <v/>
      </c>
      <c r="I378" s="81" t="str">
        <f>IF(D378-FINAL!D378=0,"",D378-FINAL!D378)</f>
        <v/>
      </c>
    </row>
    <row r="379" spans="1:9" x14ac:dyDescent="0.25">
      <c r="A379" s="105"/>
      <c r="B379" s="105"/>
      <c r="C379" s="105"/>
      <c r="D379" s="105"/>
      <c r="F379" s="81" t="str">
        <f>IF(A379-FINAL!A379=0,"",A379-FINAL!A379)</f>
        <v/>
      </c>
      <c r="G379" s="81" t="str">
        <f>IF(B379-FINAL!B379=0,"",B379-FINAL!B379)</f>
        <v/>
      </c>
      <c r="H379" s="81" t="str">
        <f>IF(C379-FINAL!C379=0,"",C379-FINAL!C379)</f>
        <v/>
      </c>
      <c r="I379" s="81" t="str">
        <f>IF(D379-FINAL!D379=0,"",D379-FINAL!D379)</f>
        <v/>
      </c>
    </row>
    <row r="380" spans="1:9" x14ac:dyDescent="0.25">
      <c r="A380" s="105"/>
      <c r="B380" s="105"/>
      <c r="C380" s="105"/>
      <c r="D380" s="105"/>
      <c r="F380" s="81" t="str">
        <f>IF(A380-FINAL!A380=0,"",A380-FINAL!A380)</f>
        <v/>
      </c>
      <c r="G380" s="81" t="str">
        <f>IF(B380-FINAL!B380=0,"",B380-FINAL!B380)</f>
        <v/>
      </c>
      <c r="H380" s="81" t="str">
        <f>IF(C380-FINAL!C380=0,"",C380-FINAL!C380)</f>
        <v/>
      </c>
      <c r="I380" s="81" t="str">
        <f>IF(D380-FINAL!D380=0,"",D380-FINAL!D380)</f>
        <v/>
      </c>
    </row>
    <row r="381" spans="1:9" x14ac:dyDescent="0.25">
      <c r="A381" s="105"/>
      <c r="B381" s="105"/>
      <c r="C381" s="105"/>
      <c r="D381" s="105"/>
      <c r="F381" s="81" t="str">
        <f>IF(A381-FINAL!A381=0,"",A381-FINAL!A381)</f>
        <v/>
      </c>
      <c r="G381" s="81" t="str">
        <f>IF(B381-FINAL!B381=0,"",B381-FINAL!B381)</f>
        <v/>
      </c>
      <c r="H381" s="81" t="str">
        <f>IF(C381-FINAL!C381=0,"",C381-FINAL!C381)</f>
        <v/>
      </c>
      <c r="I381" s="81" t="str">
        <f>IF(D381-FINAL!D381=0,"",D381-FINAL!D381)</f>
        <v/>
      </c>
    </row>
    <row r="382" spans="1:9" x14ac:dyDescent="0.25">
      <c r="A382" s="105"/>
      <c r="B382" s="105"/>
      <c r="C382" s="105"/>
      <c r="D382" s="105"/>
      <c r="F382" s="81" t="str">
        <f>IF(A382-FINAL!A382=0,"",A382-FINAL!A382)</f>
        <v/>
      </c>
      <c r="G382" s="81" t="str">
        <f>IF(B382-FINAL!B382=0,"",B382-FINAL!B382)</f>
        <v/>
      </c>
      <c r="H382" s="81" t="str">
        <f>IF(C382-FINAL!C382=0,"",C382-FINAL!C382)</f>
        <v/>
      </c>
      <c r="I382" s="81" t="str">
        <f>IF(D382-FINAL!D382=0,"",D382-FINAL!D382)</f>
        <v/>
      </c>
    </row>
    <row r="383" spans="1:9" x14ac:dyDescent="0.25">
      <c r="A383" s="105"/>
      <c r="B383" s="105"/>
      <c r="C383" s="105"/>
      <c r="D383" s="105"/>
      <c r="F383" s="81" t="str">
        <f>IF(A383-FINAL!A383=0,"",A383-FINAL!A383)</f>
        <v/>
      </c>
      <c r="G383" s="81" t="str">
        <f>IF(B383-FINAL!B383=0,"",B383-FINAL!B383)</f>
        <v/>
      </c>
      <c r="H383" s="81" t="str">
        <f>IF(C383-FINAL!C383=0,"",C383-FINAL!C383)</f>
        <v/>
      </c>
      <c r="I383" s="81" t="str">
        <f>IF(D383-FINAL!D383=0,"",D383-FINAL!D383)</f>
        <v/>
      </c>
    </row>
    <row r="384" spans="1:9" x14ac:dyDescent="0.25">
      <c r="A384" s="105"/>
      <c r="B384" s="105"/>
      <c r="C384" s="105"/>
      <c r="D384" s="105"/>
      <c r="F384" s="81" t="str">
        <f>IF(A384-FINAL!A384=0,"",A384-FINAL!A384)</f>
        <v/>
      </c>
      <c r="G384" s="81" t="str">
        <f>IF(B384-FINAL!B384=0,"",B384-FINAL!B384)</f>
        <v/>
      </c>
      <c r="H384" s="81" t="str">
        <f>IF(C384-FINAL!C384=0,"",C384-FINAL!C384)</f>
        <v/>
      </c>
      <c r="I384" s="81" t="str">
        <f>IF(D384-FINAL!D384=0,"",D384-FINAL!D384)</f>
        <v/>
      </c>
    </row>
    <row r="385" spans="1:9" x14ac:dyDescent="0.25">
      <c r="A385" s="105"/>
      <c r="B385" s="105"/>
      <c r="C385" s="105"/>
      <c r="D385" s="105"/>
      <c r="F385" s="81" t="str">
        <f>IF(A385-FINAL!A385=0,"",A385-FINAL!A385)</f>
        <v/>
      </c>
      <c r="G385" s="81" t="str">
        <f>IF(B385-FINAL!B385=0,"",B385-FINAL!B385)</f>
        <v/>
      </c>
      <c r="H385" s="81" t="str">
        <f>IF(C385-FINAL!C385=0,"",C385-FINAL!C385)</f>
        <v/>
      </c>
      <c r="I385" s="81" t="str">
        <f>IF(D385-FINAL!D385=0,"",D385-FINAL!D385)</f>
        <v/>
      </c>
    </row>
    <row r="386" spans="1:9" x14ac:dyDescent="0.25">
      <c r="A386" s="105"/>
      <c r="B386" s="105"/>
      <c r="C386" s="105"/>
      <c r="D386" s="105"/>
      <c r="F386" s="81" t="str">
        <f>IF(A386-FINAL!A386=0,"",A386-FINAL!A386)</f>
        <v/>
      </c>
      <c r="G386" s="81" t="str">
        <f>IF(B386-FINAL!B386=0,"",B386-FINAL!B386)</f>
        <v/>
      </c>
      <c r="H386" s="81" t="str">
        <f>IF(C386-FINAL!C386=0,"",C386-FINAL!C386)</f>
        <v/>
      </c>
      <c r="I386" s="81" t="str">
        <f>IF(D386-FINAL!D386=0,"",D386-FINAL!D386)</f>
        <v/>
      </c>
    </row>
    <row r="387" spans="1:9" x14ac:dyDescent="0.25">
      <c r="A387" s="105"/>
      <c r="B387" s="105"/>
      <c r="C387" s="105"/>
      <c r="D387" s="105"/>
      <c r="F387" s="81" t="str">
        <f>IF(A387-FINAL!A387=0,"",A387-FINAL!A387)</f>
        <v/>
      </c>
      <c r="G387" s="81" t="str">
        <f>IF(B387-FINAL!B387=0,"",B387-FINAL!B387)</f>
        <v/>
      </c>
      <c r="H387" s="81" t="str">
        <f>IF(C387-FINAL!C387=0,"",C387-FINAL!C387)</f>
        <v/>
      </c>
      <c r="I387" s="81" t="str">
        <f>IF(D387-FINAL!D387=0,"",D387-FINAL!D387)</f>
        <v/>
      </c>
    </row>
    <row r="388" spans="1:9" x14ac:dyDescent="0.25">
      <c r="A388" s="105"/>
      <c r="B388" s="105"/>
      <c r="C388" s="105"/>
      <c r="D388" s="105"/>
      <c r="F388" s="81" t="str">
        <f>IF(A388-FINAL!A388=0,"",A388-FINAL!A388)</f>
        <v/>
      </c>
      <c r="G388" s="81" t="str">
        <f>IF(B388-FINAL!B388=0,"",B388-FINAL!B388)</f>
        <v/>
      </c>
      <c r="H388" s="81" t="str">
        <f>IF(C388-FINAL!C388=0,"",C388-FINAL!C388)</f>
        <v/>
      </c>
      <c r="I388" s="81" t="str">
        <f>IF(D388-FINAL!D388=0,"",D388-FINAL!D388)</f>
        <v/>
      </c>
    </row>
    <row r="389" spans="1:9" x14ac:dyDescent="0.25">
      <c r="A389" s="105"/>
      <c r="B389" s="105"/>
      <c r="C389" s="105"/>
      <c r="D389" s="105"/>
      <c r="F389" s="81" t="str">
        <f>IF(A389-FINAL!A389=0,"",A389-FINAL!A389)</f>
        <v/>
      </c>
      <c r="G389" s="81" t="str">
        <f>IF(B389-FINAL!B389=0,"",B389-FINAL!B389)</f>
        <v/>
      </c>
      <c r="H389" s="81" t="str">
        <f>IF(C389-FINAL!C389=0,"",C389-FINAL!C389)</f>
        <v/>
      </c>
      <c r="I389" s="81" t="str">
        <f>IF(D389-FINAL!D389=0,"",D389-FINAL!D389)</f>
        <v/>
      </c>
    </row>
    <row r="390" spans="1:9" x14ac:dyDescent="0.25">
      <c r="A390" s="105"/>
      <c r="B390" s="105"/>
      <c r="C390" s="105"/>
      <c r="D390" s="105"/>
      <c r="F390" s="81" t="str">
        <f>IF(A390-FINAL!A390=0,"",A390-FINAL!A390)</f>
        <v/>
      </c>
      <c r="G390" s="81" t="str">
        <f>IF(B390-FINAL!B390=0,"",B390-FINAL!B390)</f>
        <v/>
      </c>
      <c r="H390" s="81" t="str">
        <f>IF(C390-FINAL!C390=0,"",C390-FINAL!C390)</f>
        <v/>
      </c>
      <c r="I390" s="81" t="str">
        <f>IF(D390-FINAL!D390=0,"",D390-FINAL!D390)</f>
        <v/>
      </c>
    </row>
    <row r="391" spans="1:9" x14ac:dyDescent="0.25">
      <c r="A391" s="105"/>
      <c r="B391" s="105"/>
      <c r="C391" s="105"/>
      <c r="D391" s="105"/>
      <c r="F391" s="81" t="str">
        <f>IF(A391-FINAL!A391=0,"",A391-FINAL!A391)</f>
        <v/>
      </c>
      <c r="G391" s="81" t="str">
        <f>IF(B391-FINAL!B391=0,"",B391-FINAL!B391)</f>
        <v/>
      </c>
      <c r="H391" s="81" t="str">
        <f>IF(C391-FINAL!C391=0,"",C391-FINAL!C391)</f>
        <v/>
      </c>
      <c r="I391" s="81" t="str">
        <f>IF(D391-FINAL!D391=0,"",D391-FINAL!D391)</f>
        <v/>
      </c>
    </row>
    <row r="392" spans="1:9" x14ac:dyDescent="0.25">
      <c r="A392" s="105"/>
      <c r="B392" s="105"/>
      <c r="C392" s="105"/>
      <c r="D392" s="105"/>
      <c r="F392" s="81" t="str">
        <f>IF(A392-FINAL!A392=0,"",A392-FINAL!A392)</f>
        <v/>
      </c>
      <c r="G392" s="81" t="str">
        <f>IF(B392-FINAL!B392=0,"",B392-FINAL!B392)</f>
        <v/>
      </c>
      <c r="H392" s="81" t="str">
        <f>IF(C392-FINAL!C392=0,"",C392-FINAL!C392)</f>
        <v/>
      </c>
      <c r="I392" s="81" t="str">
        <f>IF(D392-FINAL!D392=0,"",D392-FINAL!D392)</f>
        <v/>
      </c>
    </row>
    <row r="393" spans="1:9" x14ac:dyDescent="0.25">
      <c r="A393" s="105"/>
      <c r="B393" s="105"/>
      <c r="C393" s="105"/>
      <c r="D393" s="105"/>
      <c r="F393" s="81" t="str">
        <f>IF(A393-FINAL!A393=0,"",A393-FINAL!A393)</f>
        <v/>
      </c>
      <c r="G393" s="81" t="str">
        <f>IF(B393-FINAL!B393=0,"",B393-FINAL!B393)</f>
        <v/>
      </c>
      <c r="H393" s="81" t="str">
        <f>IF(C393-FINAL!C393=0,"",C393-FINAL!C393)</f>
        <v/>
      </c>
      <c r="I393" s="81" t="str">
        <f>IF(D393-FINAL!D393=0,"",D393-FINAL!D393)</f>
        <v/>
      </c>
    </row>
    <row r="394" spans="1:9" x14ac:dyDescent="0.25">
      <c r="A394" s="105"/>
      <c r="B394" s="105"/>
      <c r="C394" s="105"/>
      <c r="D394" s="105"/>
      <c r="F394" s="81" t="str">
        <f>IF(A394-FINAL!A394=0,"",A394-FINAL!A394)</f>
        <v/>
      </c>
      <c r="G394" s="81" t="str">
        <f>IF(B394-FINAL!B394=0,"",B394-FINAL!B394)</f>
        <v/>
      </c>
      <c r="H394" s="81" t="str">
        <f>IF(C394-FINAL!C394=0,"",C394-FINAL!C394)</f>
        <v/>
      </c>
      <c r="I394" s="81" t="str">
        <f>IF(D394-FINAL!D394=0,"",D394-FINAL!D394)</f>
        <v/>
      </c>
    </row>
    <row r="395" spans="1:9" x14ac:dyDescent="0.25">
      <c r="A395" s="105"/>
      <c r="B395" s="105"/>
      <c r="C395" s="105"/>
      <c r="D395" s="105"/>
      <c r="F395" s="81" t="str">
        <f>IF(A395-FINAL!A395=0,"",A395-FINAL!A395)</f>
        <v/>
      </c>
      <c r="G395" s="81" t="str">
        <f>IF(B395-FINAL!B395=0,"",B395-FINAL!B395)</f>
        <v/>
      </c>
      <c r="H395" s="81" t="str">
        <f>IF(C395-FINAL!C395=0,"",C395-FINAL!C395)</f>
        <v/>
      </c>
      <c r="I395" s="81" t="str">
        <f>IF(D395-FINAL!D395=0,"",D395-FINAL!D395)</f>
        <v/>
      </c>
    </row>
    <row r="396" spans="1:9" x14ac:dyDescent="0.25">
      <c r="A396" s="105"/>
      <c r="B396" s="105"/>
      <c r="C396" s="105"/>
      <c r="D396" s="105"/>
      <c r="F396" s="81" t="str">
        <f>IF(A396-FINAL!A396=0,"",A396-FINAL!A396)</f>
        <v/>
      </c>
      <c r="G396" s="81" t="str">
        <f>IF(B396-FINAL!B396=0,"",B396-FINAL!B396)</f>
        <v/>
      </c>
      <c r="H396" s="81" t="str">
        <f>IF(C396-FINAL!C396=0,"",C396-FINAL!C396)</f>
        <v/>
      </c>
      <c r="I396" s="81" t="str">
        <f>IF(D396-FINAL!D396=0,"",D396-FINAL!D396)</f>
        <v/>
      </c>
    </row>
    <row r="397" spans="1:9" x14ac:dyDescent="0.25">
      <c r="A397" s="105"/>
      <c r="B397" s="105"/>
      <c r="C397" s="105"/>
      <c r="D397" s="105"/>
      <c r="F397" s="81" t="str">
        <f>IF(A397-FINAL!A397=0,"",A397-FINAL!A397)</f>
        <v/>
      </c>
      <c r="G397" s="81" t="str">
        <f>IF(B397-FINAL!B397=0,"",B397-FINAL!B397)</f>
        <v/>
      </c>
      <c r="H397" s="81" t="str">
        <f>IF(C397-FINAL!C397=0,"",C397-FINAL!C397)</f>
        <v/>
      </c>
      <c r="I397" s="81" t="str">
        <f>IF(D397-FINAL!D397=0,"",D397-FINAL!D397)</f>
        <v/>
      </c>
    </row>
    <row r="398" spans="1:9" x14ac:dyDescent="0.25">
      <c r="A398" s="105"/>
      <c r="B398" s="105"/>
      <c r="C398" s="105"/>
      <c r="D398" s="105"/>
      <c r="F398" s="81" t="str">
        <f>IF(A398-FINAL!A398=0,"",A398-FINAL!A398)</f>
        <v/>
      </c>
      <c r="G398" s="81" t="str">
        <f>IF(B398-FINAL!B398=0,"",B398-FINAL!B398)</f>
        <v/>
      </c>
      <c r="H398" s="81" t="str">
        <f>IF(C398-FINAL!C398=0,"",C398-FINAL!C398)</f>
        <v/>
      </c>
      <c r="I398" s="81" t="str">
        <f>IF(D398-FINAL!D398=0,"",D398-FINAL!D398)</f>
        <v/>
      </c>
    </row>
    <row r="399" spans="1:9" x14ac:dyDescent="0.25">
      <c r="A399" s="105"/>
      <c r="B399" s="105"/>
      <c r="C399" s="105"/>
      <c r="D399" s="105"/>
      <c r="F399" s="81" t="str">
        <f>IF(A399-FINAL!A399=0,"",A399-FINAL!A399)</f>
        <v/>
      </c>
      <c r="G399" s="81" t="str">
        <f>IF(B399-FINAL!B399=0,"",B399-FINAL!B399)</f>
        <v/>
      </c>
      <c r="H399" s="81" t="str">
        <f>IF(C399-FINAL!C399=0,"",C399-FINAL!C399)</f>
        <v/>
      </c>
      <c r="I399" s="81" t="str">
        <f>IF(D399-FINAL!D399=0,"",D399-FINAL!D399)</f>
        <v/>
      </c>
    </row>
    <row r="400" spans="1:9" x14ac:dyDescent="0.25">
      <c r="A400" s="105"/>
      <c r="B400" s="105"/>
      <c r="C400" s="105"/>
      <c r="D400" s="105"/>
      <c r="F400" s="81" t="str">
        <f>IF(A400-FINAL!A400=0,"",A400-FINAL!A400)</f>
        <v/>
      </c>
      <c r="G400" s="81" t="str">
        <f>IF(B400-FINAL!B400=0,"",B400-FINAL!B400)</f>
        <v/>
      </c>
      <c r="H400" s="81" t="str">
        <f>IF(C400-FINAL!C400=0,"",C400-FINAL!C400)</f>
        <v/>
      </c>
      <c r="I400" s="81" t="str">
        <f>IF(D400-FINAL!D400=0,"",D400-FINAL!D400)</f>
        <v/>
      </c>
    </row>
    <row r="401" spans="1:9" x14ac:dyDescent="0.25">
      <c r="A401" s="105"/>
      <c r="B401" s="105"/>
      <c r="C401" s="105"/>
      <c r="D401" s="105"/>
      <c r="F401" s="81" t="str">
        <f>IF(A401-FINAL!A401=0,"",A401-FINAL!A401)</f>
        <v/>
      </c>
      <c r="G401" s="81" t="str">
        <f>IF(B401-FINAL!B401=0,"",B401-FINAL!B401)</f>
        <v/>
      </c>
      <c r="H401" s="81" t="str">
        <f>IF(C401-FINAL!C401=0,"",C401-FINAL!C401)</f>
        <v/>
      </c>
      <c r="I401" s="81" t="str">
        <f>IF(D401-FINAL!D401=0,"",D401-FINAL!D401)</f>
        <v/>
      </c>
    </row>
    <row r="402" spans="1:9" x14ac:dyDescent="0.25">
      <c r="A402" s="105"/>
      <c r="B402" s="105"/>
      <c r="C402" s="105"/>
      <c r="D402" s="105"/>
      <c r="F402" s="81" t="str">
        <f>IF(A402-FINAL!A402=0,"",A402-FINAL!A402)</f>
        <v/>
      </c>
      <c r="G402" s="81" t="str">
        <f>IF(B402-FINAL!B402=0,"",B402-FINAL!B402)</f>
        <v/>
      </c>
      <c r="H402" s="81" t="str">
        <f>IF(C402-FINAL!C402=0,"",C402-FINAL!C402)</f>
        <v/>
      </c>
      <c r="I402" s="81" t="str">
        <f>IF(D402-FINAL!D402=0,"",D402-FINAL!D402)</f>
        <v/>
      </c>
    </row>
    <row r="403" spans="1:9" x14ac:dyDescent="0.25">
      <c r="A403" s="105"/>
      <c r="B403" s="105"/>
      <c r="C403" s="105"/>
      <c r="D403" s="105"/>
      <c r="F403" s="81" t="str">
        <f>IF(A403-FINAL!A403=0,"",A403-FINAL!A403)</f>
        <v/>
      </c>
      <c r="G403" s="81" t="str">
        <f>IF(B403-FINAL!B403=0,"",B403-FINAL!B403)</f>
        <v/>
      </c>
      <c r="H403" s="81" t="str">
        <f>IF(C403-FINAL!C403=0,"",C403-FINAL!C403)</f>
        <v/>
      </c>
      <c r="I403" s="81" t="str">
        <f>IF(D403-FINAL!D403=0,"",D403-FINAL!D403)</f>
        <v/>
      </c>
    </row>
    <row r="404" spans="1:9" x14ac:dyDescent="0.25">
      <c r="A404" s="105"/>
      <c r="B404" s="105"/>
      <c r="C404" s="105"/>
      <c r="D404" s="105"/>
      <c r="F404" s="81" t="str">
        <f>IF(A404-FINAL!A404=0,"",A404-FINAL!A404)</f>
        <v/>
      </c>
      <c r="G404" s="81" t="str">
        <f>IF(B404-FINAL!B404=0,"",B404-FINAL!B404)</f>
        <v/>
      </c>
      <c r="H404" s="81" t="str">
        <f>IF(C404-FINAL!C404=0,"",C404-FINAL!C404)</f>
        <v/>
      </c>
      <c r="I404" s="81" t="str">
        <f>IF(D404-FINAL!D404=0,"",D404-FINAL!D404)</f>
        <v/>
      </c>
    </row>
    <row r="405" spans="1:9" x14ac:dyDescent="0.25">
      <c r="A405" s="105"/>
      <c r="B405" s="105"/>
      <c r="C405" s="105"/>
      <c r="D405" s="105"/>
      <c r="F405" s="81" t="str">
        <f>IF(A405-FINAL!A405=0,"",A405-FINAL!A405)</f>
        <v/>
      </c>
      <c r="G405" s="81" t="str">
        <f>IF(B405-FINAL!B405=0,"",B405-FINAL!B405)</f>
        <v/>
      </c>
      <c r="H405" s="81" t="str">
        <f>IF(C405-FINAL!C405=0,"",C405-FINAL!C405)</f>
        <v/>
      </c>
      <c r="I405" s="81" t="str">
        <f>IF(D405-FINAL!D405=0,"",D405-FINAL!D405)</f>
        <v/>
      </c>
    </row>
    <row r="406" spans="1:9" x14ac:dyDescent="0.25">
      <c r="A406" s="105"/>
      <c r="B406" s="105"/>
      <c r="C406" s="105"/>
      <c r="D406" s="105"/>
      <c r="F406" s="81" t="str">
        <f>IF(A406-FINAL!A406=0,"",A406-FINAL!A406)</f>
        <v/>
      </c>
      <c r="G406" s="81" t="str">
        <f>IF(B406-FINAL!B406=0,"",B406-FINAL!B406)</f>
        <v/>
      </c>
      <c r="H406" s="81" t="str">
        <f>IF(C406-FINAL!C406=0,"",C406-FINAL!C406)</f>
        <v/>
      </c>
      <c r="I406" s="81" t="str">
        <f>IF(D406-FINAL!D406=0,"",D406-FINAL!D406)</f>
        <v/>
      </c>
    </row>
    <row r="407" spans="1:9" x14ac:dyDescent="0.25">
      <c r="A407" s="105"/>
      <c r="B407" s="105"/>
      <c r="C407" s="105"/>
      <c r="D407" s="105"/>
      <c r="F407" s="81" t="str">
        <f>IF(A407-FINAL!A407=0,"",A407-FINAL!A407)</f>
        <v/>
      </c>
      <c r="G407" s="81" t="str">
        <f>IF(B407-FINAL!B407=0,"",B407-FINAL!B407)</f>
        <v/>
      </c>
      <c r="H407" s="81" t="str">
        <f>IF(C407-FINAL!C407=0,"",C407-FINAL!C407)</f>
        <v/>
      </c>
      <c r="I407" s="81" t="str">
        <f>IF(D407-FINAL!D407=0,"",D407-FINAL!D407)</f>
        <v/>
      </c>
    </row>
    <row r="408" spans="1:9" x14ac:dyDescent="0.25">
      <c r="A408" s="105"/>
      <c r="B408" s="105"/>
      <c r="C408" s="105"/>
      <c r="D408" s="105"/>
      <c r="F408" s="81" t="str">
        <f>IF(A408-FINAL!A408=0,"",A408-FINAL!A408)</f>
        <v/>
      </c>
      <c r="G408" s="81" t="str">
        <f>IF(B408-FINAL!B408=0,"",B408-FINAL!B408)</f>
        <v/>
      </c>
      <c r="H408" s="81" t="str">
        <f>IF(C408-FINAL!C408=0,"",C408-FINAL!C408)</f>
        <v/>
      </c>
      <c r="I408" s="81" t="str">
        <f>IF(D408-FINAL!D408=0,"",D408-FINAL!D408)</f>
        <v/>
      </c>
    </row>
    <row r="409" spans="1:9" x14ac:dyDescent="0.25">
      <c r="A409" s="105"/>
      <c r="B409" s="105"/>
      <c r="C409" s="105"/>
      <c r="D409" s="105"/>
      <c r="F409" s="81" t="str">
        <f>IF(A409-FINAL!A409=0,"",A409-FINAL!A409)</f>
        <v/>
      </c>
      <c r="G409" s="81" t="str">
        <f>IF(B409-FINAL!B409=0,"",B409-FINAL!B409)</f>
        <v/>
      </c>
      <c r="H409" s="81" t="str">
        <f>IF(C409-FINAL!C409=0,"",C409-FINAL!C409)</f>
        <v/>
      </c>
      <c r="I409" s="81" t="str">
        <f>IF(D409-FINAL!D409=0,"",D409-FINAL!D409)</f>
        <v/>
      </c>
    </row>
    <row r="410" spans="1:9" x14ac:dyDescent="0.25">
      <c r="A410" s="105"/>
      <c r="B410" s="105"/>
      <c r="C410" s="105"/>
      <c r="D410" s="105"/>
      <c r="F410" s="81" t="str">
        <f>IF(A410-FINAL!A410=0,"",A410-FINAL!A410)</f>
        <v/>
      </c>
      <c r="G410" s="81" t="str">
        <f>IF(B410-FINAL!B410=0,"",B410-FINAL!B410)</f>
        <v/>
      </c>
      <c r="H410" s="81" t="str">
        <f>IF(C410-FINAL!C410=0,"",C410-FINAL!C410)</f>
        <v/>
      </c>
      <c r="I410" s="81" t="str">
        <f>IF(D410-FINAL!D410=0,"",D410-FINAL!D410)</f>
        <v/>
      </c>
    </row>
    <row r="411" spans="1:9" x14ac:dyDescent="0.25">
      <c r="A411" s="105"/>
      <c r="B411" s="105"/>
      <c r="C411" s="105"/>
      <c r="D411" s="105"/>
      <c r="F411" s="81" t="str">
        <f>IF(A411-FINAL!A411=0,"",A411-FINAL!A411)</f>
        <v/>
      </c>
      <c r="G411" s="81" t="str">
        <f>IF(B411-FINAL!B411=0,"",B411-FINAL!B411)</f>
        <v/>
      </c>
      <c r="H411" s="81" t="str">
        <f>IF(C411-FINAL!C411=0,"",C411-FINAL!C411)</f>
        <v/>
      </c>
      <c r="I411" s="81" t="str">
        <f>IF(D411-FINAL!D411=0,"",D411-FINAL!D411)</f>
        <v/>
      </c>
    </row>
    <row r="412" spans="1:9" x14ac:dyDescent="0.25">
      <c r="A412" s="105"/>
      <c r="B412" s="105"/>
      <c r="C412" s="105"/>
      <c r="D412" s="105"/>
      <c r="F412" s="81" t="str">
        <f>IF(A412-FINAL!A412=0,"",A412-FINAL!A412)</f>
        <v/>
      </c>
      <c r="G412" s="81" t="str">
        <f>IF(B412-FINAL!B412=0,"",B412-FINAL!B412)</f>
        <v/>
      </c>
      <c r="H412" s="81" t="str">
        <f>IF(C412-FINAL!C412=0,"",C412-FINAL!C412)</f>
        <v/>
      </c>
      <c r="I412" s="81" t="str">
        <f>IF(D412-FINAL!D412=0,"",D412-FINAL!D412)</f>
        <v/>
      </c>
    </row>
    <row r="413" spans="1:9" x14ac:dyDescent="0.25">
      <c r="A413" s="105"/>
      <c r="B413" s="105"/>
      <c r="C413" s="105"/>
      <c r="D413" s="105"/>
      <c r="F413" s="81" t="str">
        <f>IF(A413-FINAL!A413=0,"",A413-FINAL!A413)</f>
        <v/>
      </c>
      <c r="G413" s="81" t="str">
        <f>IF(B413-FINAL!B413=0,"",B413-FINAL!B413)</f>
        <v/>
      </c>
      <c r="H413" s="81" t="str">
        <f>IF(C413-FINAL!C413=0,"",C413-FINAL!C413)</f>
        <v/>
      </c>
      <c r="I413" s="81" t="str">
        <f>IF(D413-FINAL!D413=0,"",D413-FINAL!D413)</f>
        <v/>
      </c>
    </row>
    <row r="414" spans="1:9" x14ac:dyDescent="0.25">
      <c r="A414" s="105"/>
      <c r="B414" s="105"/>
      <c r="C414" s="105"/>
      <c r="D414" s="105"/>
      <c r="F414" s="81" t="str">
        <f>IF(A414-FINAL!A414=0,"",A414-FINAL!A414)</f>
        <v/>
      </c>
      <c r="G414" s="81" t="str">
        <f>IF(B414-FINAL!B414=0,"",B414-FINAL!B414)</f>
        <v/>
      </c>
      <c r="H414" s="81" t="str">
        <f>IF(C414-FINAL!C414=0,"",C414-FINAL!C414)</f>
        <v/>
      </c>
      <c r="I414" s="81" t="str">
        <f>IF(D414-FINAL!D414=0,"",D414-FINAL!D414)</f>
        <v/>
      </c>
    </row>
    <row r="415" spans="1:9" x14ac:dyDescent="0.25">
      <c r="A415" s="105"/>
      <c r="B415" s="105"/>
      <c r="C415" s="105"/>
      <c r="D415" s="105"/>
      <c r="F415" s="81" t="str">
        <f>IF(A415-FINAL!A415=0,"",A415-FINAL!A415)</f>
        <v/>
      </c>
      <c r="G415" s="81" t="str">
        <f>IF(B415-FINAL!B415=0,"",B415-FINAL!B415)</f>
        <v/>
      </c>
      <c r="H415" s="81" t="str">
        <f>IF(C415-FINAL!C415=0,"",C415-FINAL!C415)</f>
        <v/>
      </c>
      <c r="I415" s="81" t="str">
        <f>IF(D415-FINAL!D415=0,"",D415-FINAL!D415)</f>
        <v/>
      </c>
    </row>
    <row r="416" spans="1:9" x14ac:dyDescent="0.25">
      <c r="A416" s="105"/>
      <c r="B416" s="105"/>
      <c r="C416" s="105"/>
      <c r="D416" s="105"/>
      <c r="F416" s="81" t="str">
        <f>IF(A416-FINAL!A416=0,"",A416-FINAL!A416)</f>
        <v/>
      </c>
      <c r="G416" s="81" t="str">
        <f>IF(B416-FINAL!B416=0,"",B416-FINAL!B416)</f>
        <v/>
      </c>
      <c r="H416" s="81" t="str">
        <f>IF(C416-FINAL!C416=0,"",C416-FINAL!C416)</f>
        <v/>
      </c>
      <c r="I416" s="81" t="str">
        <f>IF(D416-FINAL!D416=0,"",D416-FINAL!D416)</f>
        <v/>
      </c>
    </row>
    <row r="417" spans="1:9" x14ac:dyDescent="0.25">
      <c r="A417" s="105"/>
      <c r="B417" s="105"/>
      <c r="C417" s="105"/>
      <c r="D417" s="105"/>
      <c r="F417" s="81" t="str">
        <f>IF(A417-FINAL!A417=0,"",A417-FINAL!A417)</f>
        <v/>
      </c>
      <c r="G417" s="81" t="str">
        <f>IF(B417-FINAL!B417=0,"",B417-FINAL!B417)</f>
        <v/>
      </c>
      <c r="H417" s="81" t="str">
        <f>IF(C417-FINAL!C417=0,"",C417-FINAL!C417)</f>
        <v/>
      </c>
      <c r="I417" s="81" t="str">
        <f>IF(D417-FINAL!D417=0,"",D417-FINAL!D417)</f>
        <v/>
      </c>
    </row>
    <row r="418" spans="1:9" x14ac:dyDescent="0.25">
      <c r="A418" s="105"/>
      <c r="B418" s="105"/>
      <c r="C418" s="105"/>
      <c r="D418" s="105"/>
      <c r="F418" s="81" t="str">
        <f>IF(A418-FINAL!A418=0,"",A418-FINAL!A418)</f>
        <v/>
      </c>
      <c r="G418" s="81" t="str">
        <f>IF(B418-FINAL!B418=0,"",B418-FINAL!B418)</f>
        <v/>
      </c>
      <c r="H418" s="81" t="str">
        <f>IF(C418-FINAL!C418=0,"",C418-FINAL!C418)</f>
        <v/>
      </c>
      <c r="I418" s="81" t="str">
        <f>IF(D418-FINAL!D418=0,"",D418-FINAL!D418)</f>
        <v/>
      </c>
    </row>
    <row r="419" spans="1:9" x14ac:dyDescent="0.25">
      <c r="A419" s="105"/>
      <c r="B419" s="105"/>
      <c r="C419" s="105"/>
      <c r="D419" s="105"/>
      <c r="F419" s="81" t="str">
        <f>IF(A419-FINAL!A419=0,"",A419-FINAL!A419)</f>
        <v/>
      </c>
      <c r="G419" s="81" t="str">
        <f>IF(B419-FINAL!B419=0,"",B419-FINAL!B419)</f>
        <v/>
      </c>
      <c r="H419" s="81" t="str">
        <f>IF(C419-FINAL!C419=0,"",C419-FINAL!C419)</f>
        <v/>
      </c>
      <c r="I419" s="81" t="str">
        <f>IF(D419-FINAL!D419=0,"",D419-FINAL!D419)</f>
        <v/>
      </c>
    </row>
    <row r="420" spans="1:9" x14ac:dyDescent="0.25">
      <c r="A420" s="105"/>
      <c r="B420" s="105"/>
      <c r="C420" s="105"/>
      <c r="D420" s="105"/>
      <c r="F420" s="81" t="str">
        <f>IF(A420-FINAL!A420=0,"",A420-FINAL!A420)</f>
        <v/>
      </c>
      <c r="G420" s="81" t="str">
        <f>IF(B420-FINAL!B420=0,"",B420-FINAL!B420)</f>
        <v/>
      </c>
      <c r="H420" s="81" t="str">
        <f>IF(C420-FINAL!C420=0,"",C420-FINAL!C420)</f>
        <v/>
      </c>
      <c r="I420" s="81" t="str">
        <f>IF(D420-FINAL!D420=0,"",D420-FINAL!D420)</f>
        <v/>
      </c>
    </row>
    <row r="421" spans="1:9" x14ac:dyDescent="0.25">
      <c r="A421" s="105"/>
      <c r="B421" s="105"/>
      <c r="C421" s="105"/>
      <c r="D421" s="105"/>
      <c r="F421" s="81" t="str">
        <f>IF(A421-FINAL!A421=0,"",A421-FINAL!A421)</f>
        <v/>
      </c>
      <c r="G421" s="81" t="str">
        <f>IF(B421-FINAL!B421=0,"",B421-FINAL!B421)</f>
        <v/>
      </c>
      <c r="H421" s="81" t="str">
        <f>IF(C421-FINAL!C421=0,"",C421-FINAL!C421)</f>
        <v/>
      </c>
      <c r="I421" s="81" t="str">
        <f>IF(D421-FINAL!D421=0,"",D421-FINAL!D421)</f>
        <v/>
      </c>
    </row>
    <row r="422" spans="1:9" x14ac:dyDescent="0.25">
      <c r="A422" s="105"/>
      <c r="B422" s="105"/>
      <c r="C422" s="105"/>
      <c r="D422" s="105"/>
      <c r="F422" s="81" t="str">
        <f>IF(A422-FINAL!A422=0,"",A422-FINAL!A422)</f>
        <v/>
      </c>
      <c r="G422" s="81" t="str">
        <f>IF(B422-FINAL!B422=0,"",B422-FINAL!B422)</f>
        <v/>
      </c>
      <c r="H422" s="81" t="str">
        <f>IF(C422-FINAL!C422=0,"",C422-FINAL!C422)</f>
        <v/>
      </c>
      <c r="I422" s="81" t="str">
        <f>IF(D422-FINAL!D422=0,"",D422-FINAL!D422)</f>
        <v/>
      </c>
    </row>
    <row r="423" spans="1:9" x14ac:dyDescent="0.25">
      <c r="A423" s="105"/>
      <c r="B423" s="105"/>
      <c r="C423" s="105"/>
      <c r="D423" s="105"/>
      <c r="F423" s="81" t="str">
        <f>IF(A423-FINAL!A423=0,"",A423-FINAL!A423)</f>
        <v/>
      </c>
      <c r="G423" s="81" t="str">
        <f>IF(B423-FINAL!B423=0,"",B423-FINAL!B423)</f>
        <v/>
      </c>
      <c r="H423" s="81" t="str">
        <f>IF(C423-FINAL!C423=0,"",C423-FINAL!C423)</f>
        <v/>
      </c>
      <c r="I423" s="81" t="str">
        <f>IF(D423-FINAL!D423=0,"",D423-FINAL!D423)</f>
        <v/>
      </c>
    </row>
    <row r="424" spans="1:9" x14ac:dyDescent="0.25">
      <c r="A424" s="105"/>
      <c r="B424" s="105"/>
      <c r="C424" s="105"/>
      <c r="D424" s="105"/>
      <c r="F424" s="81" t="str">
        <f>IF(A424-FINAL!A424=0,"",A424-FINAL!A424)</f>
        <v/>
      </c>
      <c r="G424" s="81" t="str">
        <f>IF(B424-FINAL!B424=0,"",B424-FINAL!B424)</f>
        <v/>
      </c>
      <c r="H424" s="81" t="str">
        <f>IF(C424-FINAL!C424=0,"",C424-FINAL!C424)</f>
        <v/>
      </c>
      <c r="I424" s="81" t="str">
        <f>IF(D424-FINAL!D424=0,"",D424-FINAL!D424)</f>
        <v/>
      </c>
    </row>
    <row r="425" spans="1:9" x14ac:dyDescent="0.25">
      <c r="A425" s="105"/>
      <c r="B425" s="105"/>
      <c r="C425" s="105"/>
      <c r="D425" s="105"/>
      <c r="F425" s="81" t="str">
        <f>IF(A425-FINAL!A425=0,"",A425-FINAL!A425)</f>
        <v/>
      </c>
      <c r="G425" s="81" t="str">
        <f>IF(B425-FINAL!B425=0,"",B425-FINAL!B425)</f>
        <v/>
      </c>
      <c r="H425" s="81" t="str">
        <f>IF(C425-FINAL!C425=0,"",C425-FINAL!C425)</f>
        <v/>
      </c>
      <c r="I425" s="81" t="str">
        <f>IF(D425-FINAL!D425=0,"",D425-FINAL!D425)</f>
        <v/>
      </c>
    </row>
    <row r="426" spans="1:9" x14ac:dyDescent="0.25">
      <c r="A426" s="105"/>
      <c r="B426" s="105"/>
      <c r="C426" s="105"/>
      <c r="D426" s="105"/>
      <c r="F426" s="81" t="str">
        <f>IF(A426-FINAL!A426=0,"",A426-FINAL!A426)</f>
        <v/>
      </c>
      <c r="G426" s="81" t="str">
        <f>IF(B426-FINAL!B426=0,"",B426-FINAL!B426)</f>
        <v/>
      </c>
      <c r="H426" s="81" t="str">
        <f>IF(C426-FINAL!C426=0,"",C426-FINAL!C426)</f>
        <v/>
      </c>
      <c r="I426" s="81" t="str">
        <f>IF(D426-FINAL!D426=0,"",D426-FINAL!D426)</f>
        <v/>
      </c>
    </row>
    <row r="427" spans="1:9" x14ac:dyDescent="0.25">
      <c r="A427" s="105"/>
      <c r="B427" s="105"/>
      <c r="C427" s="105"/>
      <c r="D427" s="105"/>
      <c r="F427" s="81" t="str">
        <f>IF(A427-FINAL!A427=0,"",A427-FINAL!A427)</f>
        <v/>
      </c>
      <c r="G427" s="81" t="str">
        <f>IF(B427-FINAL!B427=0,"",B427-FINAL!B427)</f>
        <v/>
      </c>
      <c r="H427" s="81" t="str">
        <f>IF(C427-FINAL!C427=0,"",C427-FINAL!C427)</f>
        <v/>
      </c>
      <c r="I427" s="81" t="str">
        <f>IF(D427-FINAL!D427=0,"",D427-FINAL!D427)</f>
        <v/>
      </c>
    </row>
    <row r="428" spans="1:9" x14ac:dyDescent="0.25">
      <c r="A428" s="105"/>
      <c r="B428" s="105"/>
      <c r="C428" s="105"/>
      <c r="D428" s="105"/>
      <c r="F428" s="81" t="str">
        <f>IF(A428-FINAL!A428=0,"",A428-FINAL!A428)</f>
        <v/>
      </c>
      <c r="G428" s="81" t="str">
        <f>IF(B428-FINAL!B428=0,"",B428-FINAL!B428)</f>
        <v/>
      </c>
      <c r="H428" s="81" t="str">
        <f>IF(C428-FINAL!C428=0,"",C428-FINAL!C428)</f>
        <v/>
      </c>
      <c r="I428" s="81" t="str">
        <f>IF(D428-FINAL!D428=0,"",D428-FINAL!D428)</f>
        <v/>
      </c>
    </row>
    <row r="429" spans="1:9" x14ac:dyDescent="0.25">
      <c r="A429" s="105"/>
      <c r="B429" s="105"/>
      <c r="C429" s="105"/>
      <c r="D429" s="105"/>
      <c r="F429" s="81" t="str">
        <f>IF(A429-FINAL!A429=0,"",A429-FINAL!A429)</f>
        <v/>
      </c>
      <c r="G429" s="81" t="str">
        <f>IF(B429-FINAL!B429=0,"",B429-FINAL!B429)</f>
        <v/>
      </c>
      <c r="H429" s="81" t="str">
        <f>IF(C429-FINAL!C429=0,"",C429-FINAL!C429)</f>
        <v/>
      </c>
      <c r="I429" s="81" t="str">
        <f>IF(D429-FINAL!D429=0,"",D429-FINAL!D429)</f>
        <v/>
      </c>
    </row>
    <row r="430" spans="1:9" x14ac:dyDescent="0.25">
      <c r="A430" s="105"/>
      <c r="B430" s="105"/>
      <c r="C430" s="105"/>
      <c r="D430" s="105"/>
      <c r="F430" s="81" t="str">
        <f>IF(A430-FINAL!A430=0,"",A430-FINAL!A430)</f>
        <v/>
      </c>
      <c r="G430" s="81" t="str">
        <f>IF(B430-FINAL!B430=0,"",B430-FINAL!B430)</f>
        <v/>
      </c>
      <c r="H430" s="81" t="str">
        <f>IF(C430-FINAL!C430=0,"",C430-FINAL!C430)</f>
        <v/>
      </c>
      <c r="I430" s="81" t="str">
        <f>IF(D430-FINAL!D430=0,"",D430-FINAL!D430)</f>
        <v/>
      </c>
    </row>
    <row r="431" spans="1:9" x14ac:dyDescent="0.25">
      <c r="A431" s="105"/>
      <c r="B431" s="105"/>
      <c r="C431" s="105"/>
      <c r="D431" s="105"/>
      <c r="F431" s="81" t="str">
        <f>IF(A431-FINAL!A431=0,"",A431-FINAL!A431)</f>
        <v/>
      </c>
      <c r="G431" s="81" t="str">
        <f>IF(B431-FINAL!B431=0,"",B431-FINAL!B431)</f>
        <v/>
      </c>
      <c r="H431" s="81" t="str">
        <f>IF(C431-FINAL!C431=0,"",C431-FINAL!C431)</f>
        <v/>
      </c>
      <c r="I431" s="81" t="str">
        <f>IF(D431-FINAL!D431=0,"",D431-FINAL!D431)</f>
        <v/>
      </c>
    </row>
    <row r="432" spans="1:9" x14ac:dyDescent="0.25">
      <c r="A432" s="105"/>
      <c r="B432" s="105"/>
      <c r="C432" s="105"/>
      <c r="D432" s="105"/>
      <c r="F432" s="81" t="str">
        <f>IF(A432-FINAL!A432=0,"",A432-FINAL!A432)</f>
        <v/>
      </c>
      <c r="G432" s="81" t="str">
        <f>IF(B432-FINAL!B432=0,"",B432-FINAL!B432)</f>
        <v/>
      </c>
      <c r="H432" s="81" t="str">
        <f>IF(C432-FINAL!C432=0,"",C432-FINAL!C432)</f>
        <v/>
      </c>
      <c r="I432" s="81" t="str">
        <f>IF(D432-FINAL!D432=0,"",D432-FINAL!D432)</f>
        <v/>
      </c>
    </row>
    <row r="433" spans="1:9" x14ac:dyDescent="0.25">
      <c r="A433" s="105"/>
      <c r="B433" s="105"/>
      <c r="C433" s="105"/>
      <c r="D433" s="105"/>
      <c r="F433" s="81" t="str">
        <f>IF(A433-FINAL!A433=0,"",A433-FINAL!A433)</f>
        <v/>
      </c>
      <c r="G433" s="81" t="str">
        <f>IF(B433-FINAL!B433=0,"",B433-FINAL!B433)</f>
        <v/>
      </c>
      <c r="H433" s="81" t="str">
        <f>IF(C433-FINAL!C433=0,"",C433-FINAL!C433)</f>
        <v/>
      </c>
      <c r="I433" s="81" t="str">
        <f>IF(D433-FINAL!D433=0,"",D433-FINAL!D433)</f>
        <v/>
      </c>
    </row>
    <row r="434" spans="1:9" x14ac:dyDescent="0.25">
      <c r="A434" s="105"/>
      <c r="B434" s="105"/>
      <c r="C434" s="105"/>
      <c r="D434" s="105"/>
      <c r="F434" s="81" t="str">
        <f>IF(A434-FINAL!A434=0,"",A434-FINAL!A434)</f>
        <v/>
      </c>
      <c r="G434" s="81" t="str">
        <f>IF(B434-FINAL!B434=0,"",B434-FINAL!B434)</f>
        <v/>
      </c>
      <c r="H434" s="81" t="str">
        <f>IF(C434-FINAL!C434=0,"",C434-FINAL!C434)</f>
        <v/>
      </c>
      <c r="I434" s="81" t="str">
        <f>IF(D434-FINAL!D434=0,"",D434-FINAL!D434)</f>
        <v/>
      </c>
    </row>
    <row r="435" spans="1:9" x14ac:dyDescent="0.25">
      <c r="A435" s="105"/>
      <c r="B435" s="105"/>
      <c r="C435" s="105"/>
      <c r="D435" s="105"/>
      <c r="F435" s="81" t="str">
        <f>IF(A435-FINAL!A435=0,"",A435-FINAL!A435)</f>
        <v/>
      </c>
      <c r="G435" s="81" t="str">
        <f>IF(B435-FINAL!B435=0,"",B435-FINAL!B435)</f>
        <v/>
      </c>
      <c r="H435" s="81" t="str">
        <f>IF(C435-FINAL!C435=0,"",C435-FINAL!C435)</f>
        <v/>
      </c>
      <c r="I435" s="81" t="str">
        <f>IF(D435-FINAL!D435=0,"",D435-FINAL!D435)</f>
        <v/>
      </c>
    </row>
    <row r="436" spans="1:9" x14ac:dyDescent="0.25">
      <c r="A436" s="105"/>
      <c r="B436" s="105"/>
      <c r="C436" s="105"/>
      <c r="D436" s="105"/>
      <c r="F436" s="81" t="str">
        <f>IF(A436-FINAL!A436=0,"",A436-FINAL!A436)</f>
        <v/>
      </c>
      <c r="G436" s="81" t="str">
        <f>IF(B436-FINAL!B436=0,"",B436-FINAL!B436)</f>
        <v/>
      </c>
      <c r="H436" s="81" t="str">
        <f>IF(C436-FINAL!C436=0,"",C436-FINAL!C436)</f>
        <v/>
      </c>
      <c r="I436" s="81" t="str">
        <f>IF(D436-FINAL!D436=0,"",D436-FINAL!D436)</f>
        <v/>
      </c>
    </row>
    <row r="437" spans="1:9" x14ac:dyDescent="0.25">
      <c r="A437" s="105"/>
      <c r="B437" s="105"/>
      <c r="C437" s="105"/>
      <c r="D437" s="105"/>
      <c r="F437" s="81" t="str">
        <f>IF(A437-FINAL!A437=0,"",A437-FINAL!A437)</f>
        <v/>
      </c>
      <c r="G437" s="81" t="str">
        <f>IF(B437-FINAL!B437=0,"",B437-FINAL!B437)</f>
        <v/>
      </c>
      <c r="H437" s="81" t="str">
        <f>IF(C437-FINAL!C437=0,"",C437-FINAL!C437)</f>
        <v/>
      </c>
      <c r="I437" s="81" t="str">
        <f>IF(D437-FINAL!D437=0,"",D437-FINAL!D437)</f>
        <v/>
      </c>
    </row>
    <row r="438" spans="1:9" x14ac:dyDescent="0.25">
      <c r="A438" s="105"/>
      <c r="B438" s="105"/>
      <c r="C438" s="105"/>
      <c r="D438" s="105"/>
      <c r="F438" s="81" t="str">
        <f>IF(A438-FINAL!A438=0,"",A438-FINAL!A438)</f>
        <v/>
      </c>
      <c r="G438" s="81" t="str">
        <f>IF(B438-FINAL!B438=0,"",B438-FINAL!B438)</f>
        <v/>
      </c>
      <c r="H438" s="81" t="str">
        <f>IF(C438-FINAL!C438=0,"",C438-FINAL!C438)</f>
        <v/>
      </c>
      <c r="I438" s="81" t="str">
        <f>IF(D438-FINAL!D438=0,"",D438-FINAL!D438)</f>
        <v/>
      </c>
    </row>
    <row r="439" spans="1:9" x14ac:dyDescent="0.25">
      <c r="A439" s="105"/>
      <c r="B439" s="105"/>
      <c r="C439" s="105"/>
      <c r="D439" s="105"/>
      <c r="F439" s="81" t="str">
        <f>IF(A439-FINAL!A439=0,"",A439-FINAL!A439)</f>
        <v/>
      </c>
      <c r="G439" s="81" t="str">
        <f>IF(B439-FINAL!B439=0,"",B439-FINAL!B439)</f>
        <v/>
      </c>
      <c r="H439" s="81" t="str">
        <f>IF(C439-FINAL!C439=0,"",C439-FINAL!C439)</f>
        <v/>
      </c>
      <c r="I439" s="81" t="str">
        <f>IF(D439-FINAL!D439=0,"",D439-FINAL!D439)</f>
        <v/>
      </c>
    </row>
    <row r="440" spans="1:9" x14ac:dyDescent="0.25">
      <c r="A440" s="105"/>
      <c r="B440" s="105"/>
      <c r="C440" s="105"/>
      <c r="D440" s="105"/>
      <c r="F440" s="81" t="str">
        <f>IF(A440-FINAL!A440=0,"",A440-FINAL!A440)</f>
        <v/>
      </c>
      <c r="G440" s="81" t="str">
        <f>IF(B440-FINAL!B440=0,"",B440-FINAL!B440)</f>
        <v/>
      </c>
      <c r="H440" s="81" t="str">
        <f>IF(C440-FINAL!C440=0,"",C440-FINAL!C440)</f>
        <v/>
      </c>
      <c r="I440" s="81" t="str">
        <f>IF(D440-FINAL!D440=0,"",D440-FINAL!D440)</f>
        <v/>
      </c>
    </row>
    <row r="441" spans="1:9" x14ac:dyDescent="0.25">
      <c r="A441" s="105"/>
      <c r="B441" s="105"/>
      <c r="C441" s="105"/>
      <c r="D441" s="105"/>
      <c r="F441" s="81" t="str">
        <f>IF(A441-FINAL!A441=0,"",A441-FINAL!A441)</f>
        <v/>
      </c>
      <c r="G441" s="81" t="str">
        <f>IF(B441-FINAL!B441=0,"",B441-FINAL!B441)</f>
        <v/>
      </c>
      <c r="H441" s="81" t="str">
        <f>IF(C441-FINAL!C441=0,"",C441-FINAL!C441)</f>
        <v/>
      </c>
      <c r="I441" s="81" t="str">
        <f>IF(D441-FINAL!D441=0,"",D441-FINAL!D441)</f>
        <v/>
      </c>
    </row>
    <row r="442" spans="1:9" x14ac:dyDescent="0.25">
      <c r="A442" s="105"/>
      <c r="B442" s="105"/>
      <c r="C442" s="105"/>
      <c r="D442" s="105"/>
      <c r="F442" s="81" t="str">
        <f>IF(A442-FINAL!A442=0,"",A442-FINAL!A442)</f>
        <v/>
      </c>
      <c r="G442" s="81" t="str">
        <f>IF(B442-FINAL!B442=0,"",B442-FINAL!B442)</f>
        <v/>
      </c>
      <c r="H442" s="81" t="str">
        <f>IF(C442-FINAL!C442=0,"",C442-FINAL!C442)</f>
        <v/>
      </c>
      <c r="I442" s="81" t="str">
        <f>IF(D442-FINAL!D442=0,"",D442-FINAL!D442)</f>
        <v/>
      </c>
    </row>
    <row r="443" spans="1:9" x14ac:dyDescent="0.25">
      <c r="A443" s="105"/>
      <c r="B443" s="105"/>
      <c r="C443" s="105"/>
      <c r="D443" s="105"/>
      <c r="F443" s="81" t="str">
        <f>IF(A443-FINAL!A443=0,"",A443-FINAL!A443)</f>
        <v/>
      </c>
      <c r="G443" s="81" t="str">
        <f>IF(B443-FINAL!B443=0,"",B443-FINAL!B443)</f>
        <v/>
      </c>
      <c r="H443" s="81" t="str">
        <f>IF(C443-FINAL!C443=0,"",C443-FINAL!C443)</f>
        <v/>
      </c>
      <c r="I443" s="81" t="str">
        <f>IF(D443-FINAL!D443=0,"",D443-FINAL!D443)</f>
        <v/>
      </c>
    </row>
    <row r="444" spans="1:9" x14ac:dyDescent="0.25">
      <c r="A444" s="105"/>
      <c r="B444" s="105"/>
      <c r="C444" s="105"/>
      <c r="D444" s="105"/>
      <c r="F444" s="81" t="str">
        <f>IF(A444-FINAL!A444=0,"",A444-FINAL!A444)</f>
        <v/>
      </c>
      <c r="G444" s="81" t="str">
        <f>IF(B444-FINAL!B444=0,"",B444-FINAL!B444)</f>
        <v/>
      </c>
      <c r="H444" s="81" t="str">
        <f>IF(C444-FINAL!C444=0,"",C444-FINAL!C444)</f>
        <v/>
      </c>
      <c r="I444" s="81" t="str">
        <f>IF(D444-FINAL!D444=0,"",D444-FINAL!D444)</f>
        <v/>
      </c>
    </row>
    <row r="445" spans="1:9" x14ac:dyDescent="0.25">
      <c r="A445" s="105"/>
      <c r="B445" s="105"/>
      <c r="C445" s="105"/>
      <c r="D445" s="105"/>
      <c r="F445" s="81" t="str">
        <f>IF(A445-FINAL!A445=0,"",A445-FINAL!A445)</f>
        <v/>
      </c>
      <c r="G445" s="81" t="str">
        <f>IF(B445-FINAL!B445=0,"",B445-FINAL!B445)</f>
        <v/>
      </c>
      <c r="H445" s="81" t="str">
        <f>IF(C445-FINAL!C445=0,"",C445-FINAL!C445)</f>
        <v/>
      </c>
      <c r="I445" s="81" t="str">
        <f>IF(D445-FINAL!D445=0,"",D445-FINAL!D445)</f>
        <v/>
      </c>
    </row>
    <row r="446" spans="1:9" x14ac:dyDescent="0.25">
      <c r="A446" s="105"/>
      <c r="B446" s="105"/>
      <c r="C446" s="105"/>
      <c r="D446" s="105"/>
      <c r="F446" s="81" t="str">
        <f>IF(A446-FINAL!A446=0,"",A446-FINAL!A446)</f>
        <v/>
      </c>
      <c r="G446" s="81" t="str">
        <f>IF(B446-FINAL!B446=0,"",B446-FINAL!B446)</f>
        <v/>
      </c>
      <c r="H446" s="81" t="str">
        <f>IF(C446-FINAL!C446=0,"",C446-FINAL!C446)</f>
        <v/>
      </c>
      <c r="I446" s="81" t="str">
        <f>IF(D446-FINAL!D446=0,"",D446-FINAL!D446)</f>
        <v/>
      </c>
    </row>
    <row r="447" spans="1:9" x14ac:dyDescent="0.25">
      <c r="A447" s="105"/>
      <c r="B447" s="105"/>
      <c r="C447" s="105"/>
      <c r="D447" s="105"/>
      <c r="F447" s="81" t="str">
        <f>IF(A447-FINAL!A447=0,"",A447-FINAL!A447)</f>
        <v/>
      </c>
      <c r="G447" s="81" t="str">
        <f>IF(B447-FINAL!B447=0,"",B447-FINAL!B447)</f>
        <v/>
      </c>
      <c r="H447" s="81" t="str">
        <f>IF(C447-FINAL!C447=0,"",C447-FINAL!C447)</f>
        <v/>
      </c>
      <c r="I447" s="81" t="str">
        <f>IF(D447-FINAL!D447=0,"",D447-FINAL!D447)</f>
        <v/>
      </c>
    </row>
    <row r="448" spans="1:9" x14ac:dyDescent="0.25">
      <c r="A448" s="105"/>
      <c r="B448" s="105"/>
      <c r="C448" s="105"/>
      <c r="D448" s="105"/>
      <c r="F448" s="81" t="str">
        <f>IF(A448-FINAL!A448=0,"",A448-FINAL!A448)</f>
        <v/>
      </c>
      <c r="G448" s="81" t="str">
        <f>IF(B448-FINAL!B448=0,"",B448-FINAL!B448)</f>
        <v/>
      </c>
      <c r="H448" s="81" t="str">
        <f>IF(C448-FINAL!C448=0,"",C448-FINAL!C448)</f>
        <v/>
      </c>
      <c r="I448" s="81" t="str">
        <f>IF(D448-FINAL!D448=0,"",D448-FINAL!D448)</f>
        <v/>
      </c>
    </row>
    <row r="449" spans="1:9" x14ac:dyDescent="0.25">
      <c r="A449" s="105"/>
      <c r="B449" s="105"/>
      <c r="C449" s="105"/>
      <c r="D449" s="105"/>
      <c r="F449" s="81" t="str">
        <f>IF(A449-FINAL!A449=0,"",A449-FINAL!A449)</f>
        <v/>
      </c>
      <c r="G449" s="81" t="str">
        <f>IF(B449-FINAL!B449=0,"",B449-FINAL!B449)</f>
        <v/>
      </c>
      <c r="H449" s="81" t="str">
        <f>IF(C449-FINAL!C449=0,"",C449-FINAL!C449)</f>
        <v/>
      </c>
      <c r="I449" s="81" t="str">
        <f>IF(D449-FINAL!D449=0,"",D449-FINAL!D449)</f>
        <v/>
      </c>
    </row>
    <row r="450" spans="1:9" x14ac:dyDescent="0.25">
      <c r="A450" s="105"/>
      <c r="B450" s="105"/>
      <c r="C450" s="105"/>
      <c r="D450" s="105"/>
      <c r="F450" s="81" t="str">
        <f>IF(A450-FINAL!A450=0,"",A450-FINAL!A450)</f>
        <v/>
      </c>
      <c r="G450" s="81" t="str">
        <f>IF(B450-FINAL!B450=0,"",B450-FINAL!B450)</f>
        <v/>
      </c>
      <c r="H450" s="81" t="str">
        <f>IF(C450-FINAL!C450=0,"",C450-FINAL!C450)</f>
        <v/>
      </c>
      <c r="I450" s="81" t="str">
        <f>IF(D450-FINAL!D450=0,"",D450-FINAL!D450)</f>
        <v/>
      </c>
    </row>
    <row r="451" spans="1:9" x14ac:dyDescent="0.25">
      <c r="A451" s="105"/>
      <c r="B451" s="105"/>
      <c r="C451" s="105"/>
      <c r="D451" s="105"/>
      <c r="F451" s="81" t="str">
        <f>IF(A451-FINAL!A451=0,"",A451-FINAL!A451)</f>
        <v/>
      </c>
      <c r="G451" s="81" t="str">
        <f>IF(B451-FINAL!B451=0,"",B451-FINAL!B451)</f>
        <v/>
      </c>
      <c r="H451" s="81" t="str">
        <f>IF(C451-FINAL!C451=0,"",C451-FINAL!C451)</f>
        <v/>
      </c>
      <c r="I451" s="81" t="str">
        <f>IF(D451-FINAL!D451=0,"",D451-FINAL!D451)</f>
        <v/>
      </c>
    </row>
    <row r="452" spans="1:9" x14ac:dyDescent="0.25">
      <c r="A452" s="105"/>
      <c r="B452" s="105"/>
      <c r="C452" s="105"/>
      <c r="D452" s="105"/>
      <c r="F452" s="81" t="str">
        <f>IF(A452-FINAL!A452=0,"",A452-FINAL!A452)</f>
        <v/>
      </c>
      <c r="G452" s="81" t="str">
        <f>IF(B452-FINAL!B452=0,"",B452-FINAL!B452)</f>
        <v/>
      </c>
      <c r="H452" s="81" t="str">
        <f>IF(C452-FINAL!C452=0,"",C452-FINAL!C452)</f>
        <v/>
      </c>
      <c r="I452" s="81" t="str">
        <f>IF(D452-FINAL!D452=0,"",D452-FINAL!D452)</f>
        <v/>
      </c>
    </row>
    <row r="453" spans="1:9" x14ac:dyDescent="0.25">
      <c r="A453" s="105"/>
      <c r="B453" s="105"/>
      <c r="C453" s="105"/>
      <c r="D453" s="105"/>
      <c r="F453" s="81" t="str">
        <f>IF(A453-FINAL!A453=0,"",A453-FINAL!A453)</f>
        <v/>
      </c>
      <c r="G453" s="81" t="str">
        <f>IF(B453-FINAL!B453=0,"",B453-FINAL!B453)</f>
        <v/>
      </c>
      <c r="H453" s="81" t="str">
        <f>IF(C453-FINAL!C453=0,"",C453-FINAL!C453)</f>
        <v/>
      </c>
      <c r="I453" s="81" t="str">
        <f>IF(D453-FINAL!D453=0,"",D453-FINAL!D453)</f>
        <v/>
      </c>
    </row>
    <row r="454" spans="1:9" x14ac:dyDescent="0.25">
      <c r="A454" s="105"/>
      <c r="B454" s="105"/>
      <c r="C454" s="105"/>
      <c r="D454" s="105"/>
      <c r="F454" s="81" t="str">
        <f>IF(A454-FINAL!A454=0,"",A454-FINAL!A454)</f>
        <v/>
      </c>
      <c r="G454" s="81" t="str">
        <f>IF(B454-FINAL!B454=0,"",B454-FINAL!B454)</f>
        <v/>
      </c>
      <c r="H454" s="81" t="str">
        <f>IF(C454-FINAL!C454=0,"",C454-FINAL!C454)</f>
        <v/>
      </c>
      <c r="I454" s="81" t="str">
        <f>IF(D454-FINAL!D454=0,"",D454-FINAL!D454)</f>
        <v/>
      </c>
    </row>
    <row r="455" spans="1:9" x14ac:dyDescent="0.25">
      <c r="A455" s="105"/>
      <c r="B455" s="105"/>
      <c r="C455" s="105"/>
      <c r="D455" s="105"/>
      <c r="F455" s="81" t="str">
        <f>IF(A455-FINAL!A455=0,"",A455-FINAL!A455)</f>
        <v/>
      </c>
      <c r="G455" s="81" t="str">
        <f>IF(B455-FINAL!B455=0,"",B455-FINAL!B455)</f>
        <v/>
      </c>
      <c r="H455" s="81" t="str">
        <f>IF(C455-FINAL!C455=0,"",C455-FINAL!C455)</f>
        <v/>
      </c>
      <c r="I455" s="81" t="str">
        <f>IF(D455-FINAL!D455=0,"",D455-FINAL!D455)</f>
        <v/>
      </c>
    </row>
    <row r="456" spans="1:9" x14ac:dyDescent="0.25">
      <c r="A456" s="105"/>
      <c r="B456" s="105"/>
      <c r="C456" s="105"/>
      <c r="D456" s="105"/>
      <c r="F456" s="81" t="str">
        <f>IF(A456-FINAL!A456=0,"",A456-FINAL!A456)</f>
        <v/>
      </c>
      <c r="G456" s="81" t="str">
        <f>IF(B456-FINAL!B456=0,"",B456-FINAL!B456)</f>
        <v/>
      </c>
      <c r="H456" s="81" t="str">
        <f>IF(C456-FINAL!C456=0,"",C456-FINAL!C456)</f>
        <v/>
      </c>
      <c r="I456" s="81" t="str">
        <f>IF(D456-FINAL!D456=0,"",D456-FINAL!D456)</f>
        <v/>
      </c>
    </row>
    <row r="457" spans="1:9" x14ac:dyDescent="0.25">
      <c r="A457" s="105"/>
      <c r="B457" s="105"/>
      <c r="C457" s="105"/>
      <c r="D457" s="105"/>
      <c r="F457" s="81" t="str">
        <f>IF(A457-FINAL!A457=0,"",A457-FINAL!A457)</f>
        <v/>
      </c>
      <c r="G457" s="81" t="str">
        <f>IF(B457-FINAL!B457=0,"",B457-FINAL!B457)</f>
        <v/>
      </c>
      <c r="H457" s="81" t="str">
        <f>IF(C457-FINAL!C457=0,"",C457-FINAL!C457)</f>
        <v/>
      </c>
      <c r="I457" s="81" t="str">
        <f>IF(D457-FINAL!D457=0,"",D457-FINAL!D457)</f>
        <v/>
      </c>
    </row>
    <row r="458" spans="1:9" x14ac:dyDescent="0.25">
      <c r="A458" s="105"/>
      <c r="B458" s="105"/>
      <c r="C458" s="105"/>
      <c r="D458" s="105"/>
      <c r="F458" s="81" t="str">
        <f>IF(A458-FINAL!A458=0,"",A458-FINAL!A458)</f>
        <v/>
      </c>
      <c r="G458" s="81" t="str">
        <f>IF(B458-FINAL!B458=0,"",B458-FINAL!B458)</f>
        <v/>
      </c>
      <c r="H458" s="81" t="str">
        <f>IF(C458-FINAL!C458=0,"",C458-FINAL!C458)</f>
        <v/>
      </c>
      <c r="I458" s="81" t="str">
        <f>IF(D458-FINAL!D458=0,"",D458-FINAL!D458)</f>
        <v/>
      </c>
    </row>
    <row r="459" spans="1:9" x14ac:dyDescent="0.25">
      <c r="A459" s="105"/>
      <c r="B459" s="105"/>
      <c r="C459" s="105"/>
      <c r="D459" s="105"/>
      <c r="F459" s="81" t="str">
        <f>IF(A459-FINAL!A459=0,"",A459-FINAL!A459)</f>
        <v/>
      </c>
      <c r="G459" s="81" t="str">
        <f>IF(B459-FINAL!B459=0,"",B459-FINAL!B459)</f>
        <v/>
      </c>
      <c r="H459" s="81" t="str">
        <f>IF(C459-FINAL!C459=0,"",C459-FINAL!C459)</f>
        <v/>
      </c>
      <c r="I459" s="81" t="str">
        <f>IF(D459-FINAL!D459=0,"",D459-FINAL!D459)</f>
        <v/>
      </c>
    </row>
    <row r="460" spans="1:9" x14ac:dyDescent="0.25">
      <c r="A460" s="105"/>
      <c r="B460" s="105"/>
      <c r="C460" s="105"/>
      <c r="D460" s="105"/>
      <c r="F460" s="81" t="str">
        <f>IF(A460-FINAL!A460=0,"",A460-FINAL!A460)</f>
        <v/>
      </c>
      <c r="G460" s="81" t="str">
        <f>IF(B460-FINAL!B460=0,"",B460-FINAL!B460)</f>
        <v/>
      </c>
      <c r="H460" s="81" t="str">
        <f>IF(C460-FINAL!C460=0,"",C460-FINAL!C460)</f>
        <v/>
      </c>
      <c r="I460" s="81" t="str">
        <f>IF(D460-FINAL!D460=0,"",D460-FINAL!D460)</f>
        <v/>
      </c>
    </row>
    <row r="461" spans="1:9" x14ac:dyDescent="0.25">
      <c r="A461" s="105"/>
      <c r="B461" s="105"/>
      <c r="C461" s="105"/>
      <c r="D461" s="105"/>
      <c r="F461" s="81" t="str">
        <f>IF(A461-FINAL!A461=0,"",A461-FINAL!A461)</f>
        <v/>
      </c>
      <c r="G461" s="81" t="str">
        <f>IF(B461-FINAL!B461=0,"",B461-FINAL!B461)</f>
        <v/>
      </c>
      <c r="H461" s="81" t="str">
        <f>IF(C461-FINAL!C461=0,"",C461-FINAL!C461)</f>
        <v/>
      </c>
      <c r="I461" s="81" t="str">
        <f>IF(D461-FINAL!D461=0,"",D461-FINAL!D461)</f>
        <v/>
      </c>
    </row>
    <row r="462" spans="1:9" x14ac:dyDescent="0.25">
      <c r="A462" s="105"/>
      <c r="B462" s="105"/>
      <c r="C462" s="105"/>
      <c r="D462" s="105"/>
      <c r="F462" s="81" t="str">
        <f>IF(A462-FINAL!A462=0,"",A462-FINAL!A462)</f>
        <v/>
      </c>
      <c r="G462" s="81" t="str">
        <f>IF(B462-FINAL!B462=0,"",B462-FINAL!B462)</f>
        <v/>
      </c>
      <c r="H462" s="81" t="str">
        <f>IF(C462-FINAL!C462=0,"",C462-FINAL!C462)</f>
        <v/>
      </c>
      <c r="I462" s="81" t="str">
        <f>IF(D462-FINAL!D462=0,"",D462-FINAL!D462)</f>
        <v/>
      </c>
    </row>
    <row r="463" spans="1:9" x14ac:dyDescent="0.25">
      <c r="A463" s="105"/>
      <c r="B463" s="105"/>
      <c r="C463" s="105"/>
      <c r="D463" s="105"/>
      <c r="F463" s="81" t="str">
        <f>IF(A463-FINAL!A463=0,"",A463-FINAL!A463)</f>
        <v/>
      </c>
      <c r="G463" s="81" t="str">
        <f>IF(B463-FINAL!B463=0,"",B463-FINAL!B463)</f>
        <v/>
      </c>
      <c r="H463" s="81" t="str">
        <f>IF(C463-FINAL!C463=0,"",C463-FINAL!C463)</f>
        <v/>
      </c>
      <c r="I463" s="81" t="str">
        <f>IF(D463-FINAL!D463=0,"",D463-FINAL!D463)</f>
        <v/>
      </c>
    </row>
    <row r="464" spans="1:9" x14ac:dyDescent="0.25">
      <c r="A464" s="105"/>
      <c r="B464" s="105"/>
      <c r="C464" s="105"/>
      <c r="D464" s="105"/>
      <c r="F464" s="81" t="str">
        <f>IF(A464-FINAL!A464=0,"",A464-FINAL!A464)</f>
        <v/>
      </c>
      <c r="G464" s="81" t="str">
        <f>IF(B464-FINAL!B464=0,"",B464-FINAL!B464)</f>
        <v/>
      </c>
      <c r="H464" s="81" t="str">
        <f>IF(C464-FINAL!C464=0,"",C464-FINAL!C464)</f>
        <v/>
      </c>
      <c r="I464" s="81" t="str">
        <f>IF(D464-FINAL!D464=0,"",D464-FINAL!D464)</f>
        <v/>
      </c>
    </row>
    <row r="465" spans="1:9" x14ac:dyDescent="0.25">
      <c r="A465" s="105"/>
      <c r="B465" s="105"/>
      <c r="C465" s="105"/>
      <c r="D465" s="105"/>
      <c r="F465" s="81" t="str">
        <f>IF(A465-FINAL!A465=0,"",A465-FINAL!A465)</f>
        <v/>
      </c>
      <c r="G465" s="81" t="str">
        <f>IF(B465-FINAL!B465=0,"",B465-FINAL!B465)</f>
        <v/>
      </c>
      <c r="H465" s="81" t="str">
        <f>IF(C465-FINAL!C465=0,"",C465-FINAL!C465)</f>
        <v/>
      </c>
      <c r="I465" s="81" t="str">
        <f>IF(D465-FINAL!D465=0,"",D465-FINAL!D465)</f>
        <v/>
      </c>
    </row>
    <row r="466" spans="1:9" x14ac:dyDescent="0.25">
      <c r="A466" s="105"/>
      <c r="B466" s="105"/>
      <c r="C466" s="105"/>
      <c r="D466" s="105"/>
      <c r="F466" s="81" t="str">
        <f>IF(A466-FINAL!A466=0,"",A466-FINAL!A466)</f>
        <v/>
      </c>
      <c r="G466" s="81" t="str">
        <f>IF(B466-FINAL!B466=0,"",B466-FINAL!B466)</f>
        <v/>
      </c>
      <c r="H466" s="81" t="str">
        <f>IF(C466-FINAL!C466=0,"",C466-FINAL!C466)</f>
        <v/>
      </c>
      <c r="I466" s="81" t="str">
        <f>IF(D466-FINAL!D466=0,"",D466-FINAL!D466)</f>
        <v/>
      </c>
    </row>
    <row r="467" spans="1:9" x14ac:dyDescent="0.25">
      <c r="A467" s="105"/>
      <c r="B467" s="105"/>
      <c r="C467" s="105"/>
      <c r="D467" s="105"/>
      <c r="F467" s="81" t="str">
        <f>IF(A467-FINAL!A467=0,"",A467-FINAL!A467)</f>
        <v/>
      </c>
      <c r="G467" s="81" t="str">
        <f>IF(B467-FINAL!B467=0,"",B467-FINAL!B467)</f>
        <v/>
      </c>
      <c r="H467" s="81" t="str">
        <f>IF(C467-FINAL!C467=0,"",C467-FINAL!C467)</f>
        <v/>
      </c>
      <c r="I467" s="81" t="str">
        <f>IF(D467-FINAL!D467=0,"",D467-FINAL!D467)</f>
        <v/>
      </c>
    </row>
    <row r="468" spans="1:9" x14ac:dyDescent="0.25">
      <c r="A468" s="105"/>
      <c r="B468" s="105"/>
      <c r="C468" s="105"/>
      <c r="D468" s="105"/>
      <c r="F468" s="81" t="str">
        <f>IF(A468-FINAL!A468=0,"",A468-FINAL!A468)</f>
        <v/>
      </c>
      <c r="G468" s="81" t="str">
        <f>IF(B468-FINAL!B468=0,"",B468-FINAL!B468)</f>
        <v/>
      </c>
      <c r="H468" s="81" t="str">
        <f>IF(C468-FINAL!C468=0,"",C468-FINAL!C468)</f>
        <v/>
      </c>
      <c r="I468" s="81" t="str">
        <f>IF(D468-FINAL!D468=0,"",D468-FINAL!D468)</f>
        <v/>
      </c>
    </row>
    <row r="469" spans="1:9" x14ac:dyDescent="0.25">
      <c r="A469" s="105"/>
      <c r="B469" s="105"/>
      <c r="C469" s="105"/>
      <c r="D469" s="105"/>
      <c r="F469" s="81" t="str">
        <f>IF(A469-FINAL!A469=0,"",A469-FINAL!A469)</f>
        <v/>
      </c>
      <c r="G469" s="81" t="str">
        <f>IF(B469-FINAL!B469=0,"",B469-FINAL!B469)</f>
        <v/>
      </c>
      <c r="H469" s="81" t="str">
        <f>IF(C469-FINAL!C469=0,"",C469-FINAL!C469)</f>
        <v/>
      </c>
      <c r="I469" s="81" t="str">
        <f>IF(D469-FINAL!D469=0,"",D469-FINAL!D469)</f>
        <v/>
      </c>
    </row>
    <row r="470" spans="1:9" x14ac:dyDescent="0.25">
      <c r="A470" s="105"/>
      <c r="B470" s="105"/>
      <c r="C470" s="105"/>
      <c r="D470" s="105"/>
      <c r="F470" s="81" t="str">
        <f>IF(A470-FINAL!A470=0,"",A470-FINAL!A470)</f>
        <v/>
      </c>
      <c r="G470" s="81" t="str">
        <f>IF(B470-FINAL!B470=0,"",B470-FINAL!B470)</f>
        <v/>
      </c>
      <c r="H470" s="81" t="str">
        <f>IF(C470-FINAL!C470=0,"",C470-FINAL!C470)</f>
        <v/>
      </c>
      <c r="I470" s="81" t="str">
        <f>IF(D470-FINAL!D470=0,"",D470-FINAL!D470)</f>
        <v/>
      </c>
    </row>
    <row r="471" spans="1:9" x14ac:dyDescent="0.25">
      <c r="A471" s="105"/>
      <c r="B471" s="105"/>
      <c r="C471" s="105"/>
      <c r="D471" s="105"/>
      <c r="F471" s="81" t="str">
        <f>IF(A471-FINAL!A471=0,"",A471-FINAL!A471)</f>
        <v/>
      </c>
      <c r="G471" s="81" t="str">
        <f>IF(B471-FINAL!B471=0,"",B471-FINAL!B471)</f>
        <v/>
      </c>
      <c r="H471" s="81" t="str">
        <f>IF(C471-FINAL!C471=0,"",C471-FINAL!C471)</f>
        <v/>
      </c>
      <c r="I471" s="81" t="str">
        <f>IF(D471-FINAL!D471=0,"",D471-FINAL!D471)</f>
        <v/>
      </c>
    </row>
    <row r="472" spans="1:9" x14ac:dyDescent="0.25">
      <c r="A472" s="105"/>
      <c r="B472" s="105"/>
      <c r="C472" s="105"/>
      <c r="D472" s="105"/>
      <c r="F472" s="81" t="str">
        <f>IF(A472-FINAL!A472=0,"",A472-FINAL!A472)</f>
        <v/>
      </c>
      <c r="G472" s="81" t="str">
        <f>IF(B472-FINAL!B472=0,"",B472-FINAL!B472)</f>
        <v/>
      </c>
      <c r="H472" s="81" t="str">
        <f>IF(C472-FINAL!C472=0,"",C472-FINAL!C472)</f>
        <v/>
      </c>
      <c r="I472" s="81" t="str">
        <f>IF(D472-FINAL!D472=0,"",D472-FINAL!D472)</f>
        <v/>
      </c>
    </row>
    <row r="473" spans="1:9" x14ac:dyDescent="0.25">
      <c r="A473" s="105"/>
      <c r="B473" s="105"/>
      <c r="C473" s="105"/>
      <c r="D473" s="105"/>
      <c r="F473" s="81" t="str">
        <f>IF(A473-FINAL!A473=0,"",A473-FINAL!A473)</f>
        <v/>
      </c>
      <c r="G473" s="81" t="str">
        <f>IF(B473-FINAL!B473=0,"",B473-FINAL!B473)</f>
        <v/>
      </c>
      <c r="H473" s="81" t="str">
        <f>IF(C473-FINAL!C473=0,"",C473-FINAL!C473)</f>
        <v/>
      </c>
      <c r="I473" s="81" t="str">
        <f>IF(D473-FINAL!D473=0,"",D473-FINAL!D473)</f>
        <v/>
      </c>
    </row>
    <row r="474" spans="1:9" x14ac:dyDescent="0.25">
      <c r="A474" s="105"/>
      <c r="B474" s="105"/>
      <c r="C474" s="105"/>
      <c r="D474" s="105"/>
      <c r="F474" s="81" t="str">
        <f>IF(A474-FINAL!A474=0,"",A474-FINAL!A474)</f>
        <v/>
      </c>
      <c r="G474" s="81" t="str">
        <f>IF(B474-FINAL!B474=0,"",B474-FINAL!B474)</f>
        <v/>
      </c>
      <c r="H474" s="81" t="str">
        <f>IF(C474-FINAL!C474=0,"",C474-FINAL!C474)</f>
        <v/>
      </c>
      <c r="I474" s="81" t="str">
        <f>IF(D474-FINAL!D474=0,"",D474-FINAL!D474)</f>
        <v/>
      </c>
    </row>
    <row r="475" spans="1:9" x14ac:dyDescent="0.25">
      <c r="A475" s="105"/>
      <c r="B475" s="105"/>
      <c r="C475" s="105"/>
      <c r="D475" s="105"/>
      <c r="F475" s="81" t="str">
        <f>IF(A475-FINAL!A475=0,"",A475-FINAL!A475)</f>
        <v/>
      </c>
      <c r="G475" s="81" t="str">
        <f>IF(B475-FINAL!B475=0,"",B475-FINAL!B475)</f>
        <v/>
      </c>
      <c r="H475" s="81" t="str">
        <f>IF(C475-FINAL!C475=0,"",C475-FINAL!C475)</f>
        <v/>
      </c>
      <c r="I475" s="81" t="str">
        <f>IF(D475-FINAL!D475=0,"",D475-FINAL!D475)</f>
        <v/>
      </c>
    </row>
    <row r="476" spans="1:9" x14ac:dyDescent="0.25">
      <c r="A476" s="105"/>
      <c r="B476" s="105"/>
      <c r="C476" s="105"/>
      <c r="D476" s="105"/>
      <c r="F476" s="81" t="str">
        <f>IF(A476-FINAL!A476=0,"",A476-FINAL!A476)</f>
        <v/>
      </c>
      <c r="G476" s="81" t="str">
        <f>IF(B476-FINAL!B476=0,"",B476-FINAL!B476)</f>
        <v/>
      </c>
      <c r="H476" s="81" t="str">
        <f>IF(C476-FINAL!C476=0,"",C476-FINAL!C476)</f>
        <v/>
      </c>
      <c r="I476" s="81" t="str">
        <f>IF(D476-FINAL!D476=0,"",D476-FINAL!D476)</f>
        <v/>
      </c>
    </row>
    <row r="477" spans="1:9" x14ac:dyDescent="0.25">
      <c r="A477" s="105"/>
      <c r="B477" s="105"/>
      <c r="C477" s="105"/>
      <c r="D477" s="105"/>
      <c r="F477" s="81" t="str">
        <f>IF(A477-FINAL!A477=0,"",A477-FINAL!A477)</f>
        <v/>
      </c>
      <c r="G477" s="81" t="str">
        <f>IF(B477-FINAL!B477=0,"",B477-FINAL!B477)</f>
        <v/>
      </c>
      <c r="H477" s="81" t="str">
        <f>IF(C477-FINAL!C477=0,"",C477-FINAL!C477)</f>
        <v/>
      </c>
      <c r="I477" s="81" t="str">
        <f>IF(D477-FINAL!D477=0,"",D477-FINAL!D477)</f>
        <v/>
      </c>
    </row>
    <row r="478" spans="1:9" x14ac:dyDescent="0.25">
      <c r="A478" s="105"/>
      <c r="B478" s="105"/>
      <c r="C478" s="105"/>
      <c r="D478" s="105"/>
      <c r="F478" s="81" t="str">
        <f>IF(A478-FINAL!A478=0,"",A478-FINAL!A478)</f>
        <v/>
      </c>
      <c r="G478" s="81" t="str">
        <f>IF(B478-FINAL!B478=0,"",B478-FINAL!B478)</f>
        <v/>
      </c>
      <c r="H478" s="81" t="str">
        <f>IF(C478-FINAL!C478=0,"",C478-FINAL!C478)</f>
        <v/>
      </c>
      <c r="I478" s="81" t="str">
        <f>IF(D478-FINAL!D478=0,"",D478-FINAL!D478)</f>
        <v/>
      </c>
    </row>
    <row r="479" spans="1:9" x14ac:dyDescent="0.25">
      <c r="A479" s="105"/>
      <c r="B479" s="105"/>
      <c r="C479" s="105"/>
      <c r="D479" s="105"/>
      <c r="F479" s="81" t="str">
        <f>IF(A479-FINAL!A479=0,"",A479-FINAL!A479)</f>
        <v/>
      </c>
      <c r="G479" s="81" t="str">
        <f>IF(B479-FINAL!B479=0,"",B479-FINAL!B479)</f>
        <v/>
      </c>
      <c r="H479" s="81" t="str">
        <f>IF(C479-FINAL!C479=0,"",C479-FINAL!C479)</f>
        <v/>
      </c>
      <c r="I479" s="81" t="str">
        <f>IF(D479-FINAL!D479=0,"",D479-FINAL!D479)</f>
        <v/>
      </c>
    </row>
    <row r="480" spans="1:9" x14ac:dyDescent="0.25">
      <c r="A480" s="105"/>
      <c r="B480" s="105"/>
      <c r="C480" s="105"/>
      <c r="D480" s="105"/>
      <c r="F480" s="81" t="str">
        <f>IF(A480-FINAL!A480=0,"",A480-FINAL!A480)</f>
        <v/>
      </c>
      <c r="G480" s="81" t="str">
        <f>IF(B480-FINAL!B480=0,"",B480-FINAL!B480)</f>
        <v/>
      </c>
      <c r="H480" s="81" t="str">
        <f>IF(C480-FINAL!C480=0,"",C480-FINAL!C480)</f>
        <v/>
      </c>
      <c r="I480" s="81" t="str">
        <f>IF(D480-FINAL!D480=0,"",D480-FINAL!D480)</f>
        <v/>
      </c>
    </row>
    <row r="481" spans="1:9" x14ac:dyDescent="0.25">
      <c r="A481" s="105"/>
      <c r="B481" s="105"/>
      <c r="C481" s="105"/>
      <c r="D481" s="105"/>
      <c r="F481" s="81" t="str">
        <f>IF(A481-FINAL!A481=0,"",A481-FINAL!A481)</f>
        <v/>
      </c>
      <c r="G481" s="81" t="str">
        <f>IF(B481-FINAL!B481=0,"",B481-FINAL!B481)</f>
        <v/>
      </c>
      <c r="H481" s="81" t="str">
        <f>IF(C481-FINAL!C481=0,"",C481-FINAL!C481)</f>
        <v/>
      </c>
      <c r="I481" s="81" t="str">
        <f>IF(D481-FINAL!D481=0,"",D481-FINAL!D481)</f>
        <v/>
      </c>
    </row>
    <row r="482" spans="1:9" x14ac:dyDescent="0.25">
      <c r="A482" s="105"/>
      <c r="B482" s="105"/>
      <c r="C482" s="105"/>
      <c r="D482" s="105"/>
      <c r="F482" s="81" t="str">
        <f>IF(A482-FINAL!A482=0,"",A482-FINAL!A482)</f>
        <v/>
      </c>
      <c r="G482" s="81" t="str">
        <f>IF(B482-FINAL!B482=0,"",B482-FINAL!B482)</f>
        <v/>
      </c>
      <c r="H482" s="81" t="str">
        <f>IF(C482-FINAL!C482=0,"",C482-FINAL!C482)</f>
        <v/>
      </c>
      <c r="I482" s="81" t="str">
        <f>IF(D482-FINAL!D482=0,"",D482-FINAL!D482)</f>
        <v/>
      </c>
    </row>
    <row r="483" spans="1:9" x14ac:dyDescent="0.25">
      <c r="A483" s="105"/>
      <c r="B483" s="105"/>
      <c r="C483" s="105"/>
      <c r="D483" s="105"/>
      <c r="F483" s="81" t="str">
        <f>IF(A483-FINAL!A483=0,"",A483-FINAL!A483)</f>
        <v/>
      </c>
      <c r="G483" s="81" t="str">
        <f>IF(B483-FINAL!B483=0,"",B483-FINAL!B483)</f>
        <v/>
      </c>
      <c r="H483" s="81" t="str">
        <f>IF(C483-FINAL!C483=0,"",C483-FINAL!C483)</f>
        <v/>
      </c>
      <c r="I483" s="81" t="str">
        <f>IF(D483-FINAL!D483=0,"",D483-FINAL!D483)</f>
        <v/>
      </c>
    </row>
    <row r="484" spans="1:9" x14ac:dyDescent="0.25">
      <c r="A484" s="105"/>
      <c r="B484" s="105"/>
      <c r="C484" s="105"/>
      <c r="D484" s="105"/>
      <c r="F484" s="81" t="str">
        <f>IF(A484-FINAL!A484=0,"",A484-FINAL!A484)</f>
        <v/>
      </c>
      <c r="G484" s="81" t="str">
        <f>IF(B484-FINAL!B484=0,"",B484-FINAL!B484)</f>
        <v/>
      </c>
      <c r="H484" s="81" t="str">
        <f>IF(C484-FINAL!C484=0,"",C484-FINAL!C484)</f>
        <v/>
      </c>
      <c r="I484" s="81" t="str">
        <f>IF(D484-FINAL!D484=0,"",D484-FINAL!D484)</f>
        <v/>
      </c>
    </row>
    <row r="485" spans="1:9" x14ac:dyDescent="0.25">
      <c r="A485" s="105"/>
      <c r="B485" s="105"/>
      <c r="C485" s="105"/>
      <c r="D485" s="105"/>
      <c r="F485" s="81" t="str">
        <f>IF(A485-FINAL!A485=0,"",A485-FINAL!A485)</f>
        <v/>
      </c>
      <c r="G485" s="81" t="str">
        <f>IF(B485-FINAL!B485=0,"",B485-FINAL!B485)</f>
        <v/>
      </c>
      <c r="H485" s="81" t="str">
        <f>IF(C485-FINAL!C485=0,"",C485-FINAL!C485)</f>
        <v/>
      </c>
      <c r="I485" s="81" t="str">
        <f>IF(D485-FINAL!D485=0,"",D485-FINAL!D485)</f>
        <v/>
      </c>
    </row>
    <row r="486" spans="1:9" x14ac:dyDescent="0.25">
      <c r="A486" s="105"/>
      <c r="B486" s="105"/>
      <c r="C486" s="105"/>
      <c r="D486" s="105"/>
      <c r="F486" s="81" t="str">
        <f>IF(A486-FINAL!A486=0,"",A486-FINAL!A486)</f>
        <v/>
      </c>
      <c r="G486" s="81" t="str">
        <f>IF(B486-FINAL!B486=0,"",B486-FINAL!B486)</f>
        <v/>
      </c>
      <c r="H486" s="81" t="str">
        <f>IF(C486-FINAL!C486=0,"",C486-FINAL!C486)</f>
        <v/>
      </c>
      <c r="I486" s="81" t="str">
        <f>IF(D486-FINAL!D486=0,"",D486-FINAL!D486)</f>
        <v/>
      </c>
    </row>
    <row r="487" spans="1:9" x14ac:dyDescent="0.25">
      <c r="A487" s="105"/>
      <c r="B487" s="105"/>
      <c r="C487" s="105"/>
      <c r="D487" s="105"/>
      <c r="F487" s="81" t="str">
        <f>IF(A487-FINAL!A487=0,"",A487-FINAL!A487)</f>
        <v/>
      </c>
      <c r="G487" s="81" t="str">
        <f>IF(B487-FINAL!B487=0,"",B487-FINAL!B487)</f>
        <v/>
      </c>
      <c r="H487" s="81" t="str">
        <f>IF(C487-FINAL!C487=0,"",C487-FINAL!C487)</f>
        <v/>
      </c>
      <c r="I487" s="81" t="str">
        <f>IF(D487-FINAL!D487=0,"",D487-FINAL!D487)</f>
        <v/>
      </c>
    </row>
    <row r="488" spans="1:9" x14ac:dyDescent="0.25">
      <c r="A488" s="105"/>
      <c r="B488" s="105"/>
      <c r="C488" s="105"/>
      <c r="D488" s="105"/>
      <c r="F488" s="81" t="str">
        <f>IF(A488-FINAL!A488=0,"",A488-FINAL!A488)</f>
        <v/>
      </c>
      <c r="G488" s="81" t="str">
        <f>IF(B488-FINAL!B488=0,"",B488-FINAL!B488)</f>
        <v/>
      </c>
      <c r="H488" s="81" t="str">
        <f>IF(C488-FINAL!C488=0,"",C488-FINAL!C488)</f>
        <v/>
      </c>
      <c r="I488" s="81" t="str">
        <f>IF(D488-FINAL!D488=0,"",D488-FINAL!D488)</f>
        <v/>
      </c>
    </row>
    <row r="489" spans="1:9" x14ac:dyDescent="0.25">
      <c r="A489" s="105"/>
      <c r="B489" s="105"/>
      <c r="C489" s="105"/>
      <c r="D489" s="105"/>
      <c r="F489" s="81" t="str">
        <f>IF(A489-FINAL!A489=0,"",A489-FINAL!A489)</f>
        <v/>
      </c>
      <c r="G489" s="81" t="str">
        <f>IF(B489-FINAL!B489=0,"",B489-FINAL!B489)</f>
        <v/>
      </c>
      <c r="H489" s="81" t="str">
        <f>IF(C489-FINAL!C489=0,"",C489-FINAL!C489)</f>
        <v/>
      </c>
      <c r="I489" s="81" t="str">
        <f>IF(D489-FINAL!D489=0,"",D489-FINAL!D489)</f>
        <v/>
      </c>
    </row>
    <row r="490" spans="1:9" x14ac:dyDescent="0.25">
      <c r="A490" s="105"/>
      <c r="B490" s="105"/>
      <c r="C490" s="105"/>
      <c r="D490" s="105"/>
      <c r="F490" s="81" t="str">
        <f>IF(A490-FINAL!A490=0,"",A490-FINAL!A490)</f>
        <v/>
      </c>
      <c r="G490" s="81" t="str">
        <f>IF(B490-FINAL!B490=0,"",B490-FINAL!B490)</f>
        <v/>
      </c>
      <c r="H490" s="81" t="str">
        <f>IF(C490-FINAL!C490=0,"",C490-FINAL!C490)</f>
        <v/>
      </c>
      <c r="I490" s="81" t="str">
        <f>IF(D490-FINAL!D490=0,"",D490-FINAL!D490)</f>
        <v/>
      </c>
    </row>
    <row r="491" spans="1:9" x14ac:dyDescent="0.25">
      <c r="A491" s="105"/>
      <c r="B491" s="105"/>
      <c r="C491" s="105"/>
      <c r="D491" s="105"/>
      <c r="F491" s="81" t="str">
        <f>IF(A491-FINAL!A491=0,"",A491-FINAL!A491)</f>
        <v/>
      </c>
      <c r="G491" s="81" t="str">
        <f>IF(B491-FINAL!B491=0,"",B491-FINAL!B491)</f>
        <v/>
      </c>
      <c r="H491" s="81" t="str">
        <f>IF(C491-FINAL!C491=0,"",C491-FINAL!C491)</f>
        <v/>
      </c>
      <c r="I491" s="81" t="str">
        <f>IF(D491-FINAL!D491=0,"",D491-FINAL!D491)</f>
        <v/>
      </c>
    </row>
    <row r="492" spans="1:9" x14ac:dyDescent="0.25">
      <c r="A492" s="105"/>
      <c r="B492" s="105"/>
      <c r="C492" s="105"/>
      <c r="D492" s="105"/>
      <c r="F492" s="81" t="str">
        <f>IF(A492-FINAL!A492=0,"",A492-FINAL!A492)</f>
        <v/>
      </c>
      <c r="G492" s="81" t="str">
        <f>IF(B492-FINAL!B492=0,"",B492-FINAL!B492)</f>
        <v/>
      </c>
      <c r="H492" s="81" t="str">
        <f>IF(C492-FINAL!C492=0,"",C492-FINAL!C492)</f>
        <v/>
      </c>
      <c r="I492" s="81" t="str">
        <f>IF(D492-FINAL!D492=0,"",D492-FINAL!D492)</f>
        <v/>
      </c>
    </row>
    <row r="493" spans="1:9" x14ac:dyDescent="0.25">
      <c r="A493" s="105"/>
      <c r="B493" s="105"/>
      <c r="C493" s="105"/>
      <c r="D493" s="105"/>
      <c r="F493" s="81" t="str">
        <f>IF(A493-FINAL!A493=0,"",A493-FINAL!A493)</f>
        <v/>
      </c>
      <c r="G493" s="81" t="str">
        <f>IF(B493-FINAL!B493=0,"",B493-FINAL!B493)</f>
        <v/>
      </c>
      <c r="H493" s="81" t="str">
        <f>IF(C493-FINAL!C493=0,"",C493-FINAL!C493)</f>
        <v/>
      </c>
      <c r="I493" s="81" t="str">
        <f>IF(D493-FINAL!D493=0,"",D493-FINAL!D493)</f>
        <v/>
      </c>
    </row>
    <row r="494" spans="1:9" x14ac:dyDescent="0.25">
      <c r="A494" s="105"/>
      <c r="B494" s="105"/>
      <c r="C494" s="105"/>
      <c r="D494" s="105"/>
      <c r="F494" s="81" t="str">
        <f>IF(A494-FINAL!A494=0,"",A494-FINAL!A494)</f>
        <v/>
      </c>
      <c r="G494" s="81" t="str">
        <f>IF(B494-FINAL!B494=0,"",B494-FINAL!B494)</f>
        <v/>
      </c>
      <c r="H494" s="81" t="str">
        <f>IF(C494-FINAL!C494=0,"",C494-FINAL!C494)</f>
        <v/>
      </c>
      <c r="I494" s="81" t="str">
        <f>IF(D494-FINAL!D494=0,"",D494-FINAL!D494)</f>
        <v/>
      </c>
    </row>
    <row r="495" spans="1:9" x14ac:dyDescent="0.25">
      <c r="A495" s="105"/>
      <c r="B495" s="105"/>
      <c r="C495" s="105"/>
      <c r="D495" s="105"/>
      <c r="F495" s="81" t="str">
        <f>IF(A495-FINAL!A495=0,"",A495-FINAL!A495)</f>
        <v/>
      </c>
      <c r="G495" s="81" t="str">
        <f>IF(B495-FINAL!B495=0,"",B495-FINAL!B495)</f>
        <v/>
      </c>
      <c r="H495" s="81" t="str">
        <f>IF(C495-FINAL!C495=0,"",C495-FINAL!C495)</f>
        <v/>
      </c>
      <c r="I495" s="81" t="str">
        <f>IF(D495-FINAL!D495=0,"",D495-FINAL!D495)</f>
        <v/>
      </c>
    </row>
    <row r="496" spans="1:9" x14ac:dyDescent="0.25">
      <c r="A496" s="105"/>
      <c r="B496" s="105"/>
      <c r="C496" s="105"/>
      <c r="D496" s="105"/>
      <c r="F496" s="81" t="str">
        <f>IF(A496-FINAL!A496=0,"",A496-FINAL!A496)</f>
        <v/>
      </c>
      <c r="G496" s="81" t="str">
        <f>IF(B496-FINAL!B496=0,"",B496-FINAL!B496)</f>
        <v/>
      </c>
      <c r="H496" s="81" t="str">
        <f>IF(C496-FINAL!C496=0,"",C496-FINAL!C496)</f>
        <v/>
      </c>
      <c r="I496" s="81" t="str">
        <f>IF(D496-FINAL!D496=0,"",D496-FINAL!D496)</f>
        <v/>
      </c>
    </row>
    <row r="497" spans="1:9" x14ac:dyDescent="0.25">
      <c r="A497" s="105"/>
      <c r="B497" s="105"/>
      <c r="C497" s="105"/>
      <c r="D497" s="105"/>
      <c r="F497" s="81" t="str">
        <f>IF(A497-FINAL!A497=0,"",A497-FINAL!A497)</f>
        <v/>
      </c>
      <c r="G497" s="81" t="str">
        <f>IF(B497-FINAL!B497=0,"",B497-FINAL!B497)</f>
        <v/>
      </c>
      <c r="H497" s="81" t="str">
        <f>IF(C497-FINAL!C497=0,"",C497-FINAL!C497)</f>
        <v/>
      </c>
      <c r="I497" s="81" t="str">
        <f>IF(D497-FINAL!D497=0,"",D497-FINAL!D497)</f>
        <v/>
      </c>
    </row>
    <row r="498" spans="1:9" x14ac:dyDescent="0.25">
      <c r="A498" s="105"/>
      <c r="B498" s="105"/>
      <c r="C498" s="105"/>
      <c r="D498" s="105"/>
      <c r="F498" s="81" t="str">
        <f>IF(A498-FINAL!A498=0,"",A498-FINAL!A498)</f>
        <v/>
      </c>
      <c r="G498" s="81" t="str">
        <f>IF(B498-FINAL!B498=0,"",B498-FINAL!B498)</f>
        <v/>
      </c>
      <c r="H498" s="81" t="str">
        <f>IF(C498-FINAL!C498=0,"",C498-FINAL!C498)</f>
        <v/>
      </c>
      <c r="I498" s="81" t="str">
        <f>IF(D498-FINAL!D498=0,"",D498-FINAL!D498)</f>
        <v/>
      </c>
    </row>
    <row r="499" spans="1:9" x14ac:dyDescent="0.25">
      <c r="A499" s="105"/>
      <c r="B499" s="105"/>
      <c r="C499" s="105"/>
      <c r="D499" s="105"/>
      <c r="F499" s="81" t="str">
        <f>IF(A499-FINAL!A499=0,"",A499-FINAL!A499)</f>
        <v/>
      </c>
      <c r="G499" s="81" t="str">
        <f>IF(B499-FINAL!B499=0,"",B499-FINAL!B499)</f>
        <v/>
      </c>
      <c r="H499" s="81" t="str">
        <f>IF(C499-FINAL!C499=0,"",C499-FINAL!C499)</f>
        <v/>
      </c>
      <c r="I499" s="81" t="str">
        <f>IF(D499-FINAL!D499=0,"",D499-FINAL!D499)</f>
        <v/>
      </c>
    </row>
    <row r="500" spans="1:9" x14ac:dyDescent="0.25">
      <c r="A500" s="105"/>
      <c r="B500" s="105"/>
      <c r="C500" s="105"/>
      <c r="D500" s="105"/>
      <c r="F500" s="81" t="str">
        <f>IF(A500-FINAL!A500=0,"",A500-FINAL!A500)</f>
        <v/>
      </c>
      <c r="G500" s="81" t="str">
        <f>IF(B500-FINAL!B500=0,"",B500-FINAL!B500)</f>
        <v/>
      </c>
      <c r="H500" s="81" t="str">
        <f>IF(C500-FINAL!C500=0,"",C500-FINAL!C500)</f>
        <v/>
      </c>
      <c r="I500" s="81" t="str">
        <f>IF(D500-FINAL!D500=0,"",D500-FINAL!D500)</f>
        <v/>
      </c>
    </row>
    <row r="501" spans="1:9" x14ac:dyDescent="0.25">
      <c r="A501" s="105"/>
      <c r="B501" s="105"/>
      <c r="C501" s="105"/>
      <c r="D501" s="105"/>
      <c r="F501" s="81" t="str">
        <f>IF(A501-FINAL!A501=0,"",A501-FINAL!A501)</f>
        <v/>
      </c>
      <c r="G501" s="81" t="str">
        <f>IF(B501-FINAL!B501=0,"",B501-FINAL!B501)</f>
        <v/>
      </c>
      <c r="H501" s="81" t="str">
        <f>IF(C501-FINAL!C501=0,"",C501-FINAL!C501)</f>
        <v/>
      </c>
      <c r="I501" s="81" t="str">
        <f>IF(D501-FINAL!D501=0,"",D501-FINAL!D501)</f>
        <v/>
      </c>
    </row>
  </sheetData>
  <sheetProtection algorithmName="SHA-512" hashValue="+rOB/atI+m/VPrOVcC3T5h/33buBv2FdrKRgo6mnclsc3zpUTixwL231bwKBh4h8HjCYBLG9LAyfHp2bnP+4og==" saltValue="HeVR38lxI7aUGSkI0NCksQ==" spinCount="100000" sheet="1" objects="1" scenarios="1"/>
  <conditionalFormatting sqref="F2:F501">
    <cfRule type="expression" dxfId="11" priority="11">
      <formula>$F2&lt;&gt;""</formula>
    </cfRule>
  </conditionalFormatting>
  <conditionalFormatting sqref="L2:O2">
    <cfRule type="expression" dxfId="10" priority="10" stopIfTrue="1">
      <formula>L$2="All Match"</formula>
    </cfRule>
    <cfRule type="expression" dxfId="9" priority="12">
      <formula>L$2&lt;&gt;"All Match"</formula>
    </cfRule>
  </conditionalFormatting>
  <conditionalFormatting sqref="G2:G501">
    <cfRule type="expression" dxfId="8" priority="9">
      <formula>$G2&lt;&gt;""</formula>
    </cfRule>
  </conditionalFormatting>
  <conditionalFormatting sqref="P6:P9">
    <cfRule type="expression" dxfId="7" priority="3">
      <formula>$P6="Not Verified"</formula>
    </cfRule>
    <cfRule type="expression" dxfId="6" priority="4">
      <formula>$P6="Verified"</formula>
    </cfRule>
  </conditionalFormatting>
  <conditionalFormatting sqref="H2:H501">
    <cfRule type="expression" dxfId="5" priority="2">
      <formula>$H2&lt;&gt;""</formula>
    </cfRule>
  </conditionalFormatting>
  <conditionalFormatting sqref="I2:I501">
    <cfRule type="expression" dxfId="4" priority="1">
      <formula>$I2&lt;&gt;""</formula>
    </cfRule>
  </conditionalFormatting>
  <conditionalFormatting sqref="A2:A501">
    <cfRule type="expression" dxfId="3" priority="16">
      <formula>$A2&lt;&gt;#REF!</formula>
    </cfRule>
  </conditionalFormatting>
  <conditionalFormatting sqref="B2:B501">
    <cfRule type="expression" dxfId="2" priority="15">
      <formula>$B2&lt;&gt;#REF!</formula>
    </cfRule>
  </conditionalFormatting>
  <conditionalFormatting sqref="C2:C501">
    <cfRule type="expression" dxfId="1" priority="14">
      <formula>$C2&lt;&gt;#REF!</formula>
    </cfRule>
  </conditionalFormatting>
  <conditionalFormatting sqref="D2:D501">
    <cfRule type="expression" dxfId="0" priority="13">
      <formula>$D2&lt;&gt;#REF!</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966AC-D8DE-408A-BE30-7F66D78DA71E}">
  <sheetPr codeName="Sheet13">
    <tabColor rgb="FF92D050"/>
  </sheetPr>
  <dimension ref="A1:S1000"/>
  <sheetViews>
    <sheetView topLeftCell="B9" workbookViewId="0">
      <selection activeCell="P1" sqref="P1:S1048576"/>
    </sheetView>
  </sheetViews>
  <sheetFormatPr defaultRowHeight="15" x14ac:dyDescent="0.25"/>
  <cols>
    <col min="1" max="1" width="16.7109375" style="74" customWidth="1"/>
    <col min="2" max="2" width="17" style="74" customWidth="1"/>
    <col min="3" max="3" width="10.28515625" style="74" customWidth="1"/>
    <col min="4" max="4" width="11.42578125" style="74" customWidth="1"/>
    <col min="6" max="6" width="16.7109375" style="70" customWidth="1"/>
    <col min="7" max="7" width="17" style="70" customWidth="1"/>
    <col min="8" max="8" width="10.28515625" style="70" customWidth="1"/>
    <col min="9" max="9" width="11.42578125" style="70" customWidth="1"/>
    <col min="11" max="11" width="16.7109375" style="70" customWidth="1"/>
    <col min="12" max="12" width="17" style="70" customWidth="1"/>
    <col min="13" max="13" width="10.28515625" style="70" customWidth="1"/>
    <col min="14" max="14" width="11.42578125" style="70" customWidth="1"/>
    <col min="16" max="16" width="16.7109375" style="70" customWidth="1"/>
    <col min="17" max="17" width="17" style="70" customWidth="1"/>
    <col min="18" max="18" width="10.28515625" style="70" customWidth="1"/>
    <col min="19" max="19" width="11.42578125" style="70" customWidth="1"/>
  </cols>
  <sheetData>
    <row r="1" spans="1:19" x14ac:dyDescent="0.25">
      <c r="A1" s="62" t="s">
        <v>173</v>
      </c>
      <c r="B1" s="62" t="s">
        <v>174</v>
      </c>
      <c r="C1" s="62" t="s">
        <v>176</v>
      </c>
      <c r="D1" s="62" t="s">
        <v>211</v>
      </c>
      <c r="F1" s="66" t="s">
        <v>173</v>
      </c>
      <c r="G1" s="66" t="s">
        <v>174</v>
      </c>
      <c r="H1" s="66" t="s">
        <v>176</v>
      </c>
      <c r="I1" s="66" t="s">
        <v>211</v>
      </c>
      <c r="K1" s="62" t="s">
        <v>173</v>
      </c>
      <c r="L1" s="62" t="s">
        <v>174</v>
      </c>
      <c r="M1" s="62" t="s">
        <v>176</v>
      </c>
      <c r="N1" s="62" t="s">
        <v>211</v>
      </c>
      <c r="P1" s="62" t="s">
        <v>173</v>
      </c>
      <c r="Q1" s="62" t="s">
        <v>174</v>
      </c>
      <c r="R1" s="62" t="s">
        <v>176</v>
      </c>
      <c r="S1" s="62" t="s">
        <v>211</v>
      </c>
    </row>
    <row r="2" spans="1:19" x14ac:dyDescent="0.25">
      <c r="A2" s="43">
        <v>86169.600000000006</v>
      </c>
      <c r="B2" s="43">
        <v>86697.59</v>
      </c>
      <c r="C2" s="43">
        <v>528</v>
      </c>
      <c r="D2" s="43">
        <v>119.6469</v>
      </c>
      <c r="F2" s="43">
        <v>86169.600000000006</v>
      </c>
      <c r="G2" s="43">
        <v>86697.59</v>
      </c>
      <c r="H2" s="43">
        <v>528</v>
      </c>
      <c r="I2" s="43">
        <v>89.076930000000004</v>
      </c>
      <c r="K2" s="43">
        <v>86169.600000000006</v>
      </c>
      <c r="L2" s="43">
        <v>86697.59</v>
      </c>
      <c r="M2" s="43">
        <v>528</v>
      </c>
      <c r="N2" s="43">
        <v>63.065399999999997</v>
      </c>
      <c r="P2" s="43">
        <v>86169.600000000006</v>
      </c>
      <c r="Q2" s="43">
        <v>86697.59</v>
      </c>
      <c r="R2" s="43">
        <v>528</v>
      </c>
      <c r="S2" s="43">
        <v>62.029049999999998</v>
      </c>
    </row>
    <row r="3" spans="1:19" x14ac:dyDescent="0.25">
      <c r="A3" s="43">
        <v>86697.59</v>
      </c>
      <c r="B3" s="43">
        <v>87225.59</v>
      </c>
      <c r="C3" s="43">
        <v>528</v>
      </c>
      <c r="D3" s="43">
        <v>159.28229999999999</v>
      </c>
      <c r="F3" s="43">
        <v>86697.59</v>
      </c>
      <c r="G3" s="43">
        <v>87225.59</v>
      </c>
      <c r="H3" s="43">
        <v>528</v>
      </c>
      <c r="I3" s="43">
        <v>92.012110000000007</v>
      </c>
      <c r="K3" s="43">
        <v>86697.59</v>
      </c>
      <c r="L3" s="43">
        <v>87225.59</v>
      </c>
      <c r="M3" s="43">
        <v>528</v>
      </c>
      <c r="N3" s="43">
        <v>65.780749999999998</v>
      </c>
      <c r="P3" s="43">
        <v>86697.59</v>
      </c>
      <c r="Q3" s="43">
        <v>87225.59</v>
      </c>
      <c r="R3" s="43">
        <v>528</v>
      </c>
      <c r="S3" s="43">
        <v>67.041529999999995</v>
      </c>
    </row>
    <row r="4" spans="1:19" x14ac:dyDescent="0.25">
      <c r="A4" s="43">
        <v>87225.59</v>
      </c>
      <c r="B4" s="43">
        <v>87709.440000000002</v>
      </c>
      <c r="C4" s="43">
        <v>483.83330000000001</v>
      </c>
      <c r="D4" s="43">
        <v>86.016819999999996</v>
      </c>
      <c r="F4" s="43">
        <v>87225.59</v>
      </c>
      <c r="G4" s="43">
        <v>87709.19</v>
      </c>
      <c r="H4" s="43">
        <v>483.58330000000001</v>
      </c>
      <c r="I4" s="43">
        <v>89.211100000000002</v>
      </c>
      <c r="K4" s="43">
        <v>87225.59</v>
      </c>
      <c r="L4" s="43">
        <v>87707.6</v>
      </c>
      <c r="M4" s="43">
        <v>482</v>
      </c>
      <c r="N4" s="43">
        <v>55.537640000000003</v>
      </c>
      <c r="P4" s="43">
        <v>87225.59</v>
      </c>
      <c r="Q4" s="43">
        <v>87706.77</v>
      </c>
      <c r="R4" s="43">
        <v>481.16660000000002</v>
      </c>
      <c r="S4" s="43">
        <v>56.605879999999999</v>
      </c>
    </row>
    <row r="5" spans="1:19" x14ac:dyDescent="0.25">
      <c r="A5" s="43">
        <v>87926.69</v>
      </c>
      <c r="B5" s="43">
        <v>88454.69</v>
      </c>
      <c r="C5" s="43">
        <v>528</v>
      </c>
      <c r="D5" s="43">
        <v>155</v>
      </c>
      <c r="F5" s="43">
        <v>87927.1</v>
      </c>
      <c r="G5" s="43">
        <v>88455.1</v>
      </c>
      <c r="H5" s="43">
        <v>528</v>
      </c>
      <c r="I5" s="43">
        <v>144</v>
      </c>
      <c r="K5" s="43">
        <v>87922.85</v>
      </c>
      <c r="L5" s="43">
        <v>88450.85</v>
      </c>
      <c r="M5" s="43">
        <v>528</v>
      </c>
      <c r="N5" s="43">
        <v>45.97551</v>
      </c>
      <c r="P5" s="43">
        <v>87923.18</v>
      </c>
      <c r="Q5" s="43">
        <v>88451.19</v>
      </c>
      <c r="R5" s="43">
        <v>528</v>
      </c>
      <c r="S5" s="43">
        <v>45.927729999999997</v>
      </c>
    </row>
    <row r="6" spans="1:19" x14ac:dyDescent="0.25">
      <c r="A6" s="43">
        <v>88454.69</v>
      </c>
      <c r="B6" s="43">
        <v>88982.68</v>
      </c>
      <c r="C6" s="43">
        <v>528</v>
      </c>
      <c r="D6" s="43">
        <v>93.384590000000003</v>
      </c>
      <c r="F6" s="43">
        <v>88455.1</v>
      </c>
      <c r="G6" s="43">
        <v>88983.1</v>
      </c>
      <c r="H6" s="43">
        <v>528</v>
      </c>
      <c r="I6" s="43">
        <v>72.332999999999998</v>
      </c>
      <c r="K6" s="43">
        <v>88450.85</v>
      </c>
      <c r="L6" s="43">
        <v>88978.85</v>
      </c>
      <c r="M6" s="43">
        <v>528</v>
      </c>
      <c r="N6" s="43">
        <v>68.619799999999998</v>
      </c>
      <c r="P6" s="43">
        <v>88451.19</v>
      </c>
      <c r="Q6" s="43">
        <v>88979.18</v>
      </c>
      <c r="R6" s="43">
        <v>528</v>
      </c>
      <c r="S6" s="43">
        <v>57.774639999999998</v>
      </c>
    </row>
    <row r="7" spans="1:19" x14ac:dyDescent="0.25">
      <c r="A7" s="43">
        <v>88982.68</v>
      </c>
      <c r="B7" s="43">
        <v>89510.69</v>
      </c>
      <c r="C7" s="43">
        <v>528</v>
      </c>
      <c r="D7" s="43">
        <v>108.8257</v>
      </c>
      <c r="F7" s="43">
        <v>88983.1</v>
      </c>
      <c r="G7" s="43">
        <v>89511.1</v>
      </c>
      <c r="H7" s="43">
        <v>528</v>
      </c>
      <c r="I7" s="43">
        <v>73.493039999999993</v>
      </c>
      <c r="K7" s="43">
        <v>88978.85</v>
      </c>
      <c r="L7" s="43">
        <v>89506.85</v>
      </c>
      <c r="M7" s="43">
        <v>528</v>
      </c>
      <c r="N7" s="43">
        <v>200</v>
      </c>
      <c r="P7" s="43">
        <v>88979.18</v>
      </c>
      <c r="Q7" s="43">
        <v>89507.19</v>
      </c>
      <c r="R7" s="43">
        <v>528</v>
      </c>
      <c r="S7" s="43">
        <v>200</v>
      </c>
    </row>
    <row r="8" spans="1:19" x14ac:dyDescent="0.25">
      <c r="A8" s="43">
        <v>89510.69</v>
      </c>
      <c r="B8" s="43">
        <v>89671.77</v>
      </c>
      <c r="C8" s="43">
        <v>161.08330000000001</v>
      </c>
      <c r="D8" s="43">
        <v>98.630319999999998</v>
      </c>
      <c r="F8" s="43">
        <v>89511.1</v>
      </c>
      <c r="G8" s="43">
        <f>89667.02</f>
        <v>89667.02</v>
      </c>
      <c r="H8" s="43">
        <v>155.91669999999999</v>
      </c>
      <c r="I8" s="43">
        <v>61.729649999999999</v>
      </c>
      <c r="K8" s="43">
        <v>89506.85</v>
      </c>
      <c r="L8" s="43">
        <v>89667.77</v>
      </c>
      <c r="M8" s="43">
        <v>160.91669999999999</v>
      </c>
      <c r="N8" s="43">
        <v>74</v>
      </c>
      <c r="P8" s="43">
        <v>89507.19</v>
      </c>
      <c r="Q8" s="43">
        <v>89669.85</v>
      </c>
      <c r="R8" s="43">
        <v>162.66669999999999</v>
      </c>
      <c r="S8" s="43">
        <v>50</v>
      </c>
    </row>
    <row r="9" spans="1:19" x14ac:dyDescent="0.25">
      <c r="A9" s="43">
        <v>89901.93</v>
      </c>
      <c r="B9" s="43">
        <v>90429.94</v>
      </c>
      <c r="C9" s="43">
        <v>528</v>
      </c>
      <c r="D9" s="43">
        <v>123.1298</v>
      </c>
      <c r="F9" s="43">
        <v>89898.6</v>
      </c>
      <c r="G9" s="43">
        <v>90426.6</v>
      </c>
      <c r="H9" s="43">
        <v>528</v>
      </c>
      <c r="I9" s="43">
        <v>82.960130000000007</v>
      </c>
      <c r="K9" s="43">
        <v>89900.68</v>
      </c>
      <c r="L9" s="43">
        <v>90428.69</v>
      </c>
      <c r="M9" s="43">
        <v>528</v>
      </c>
      <c r="N9" s="43">
        <v>75.002300000000005</v>
      </c>
      <c r="P9" s="43">
        <v>89901.77</v>
      </c>
      <c r="Q9" s="43">
        <v>90429.77</v>
      </c>
      <c r="R9" s="43">
        <v>528</v>
      </c>
      <c r="S9" s="43">
        <v>69.020200000000003</v>
      </c>
    </row>
    <row r="10" spans="1:19" x14ac:dyDescent="0.25">
      <c r="A10" s="43">
        <v>90429.94</v>
      </c>
      <c r="B10" s="43">
        <v>90957.94</v>
      </c>
      <c r="C10" s="43">
        <v>528</v>
      </c>
      <c r="D10" s="43">
        <v>105.91160000000001</v>
      </c>
      <c r="F10" s="43">
        <v>90426.6</v>
      </c>
      <c r="G10" s="43">
        <v>90954.6</v>
      </c>
      <c r="H10" s="43">
        <v>528</v>
      </c>
      <c r="I10" s="43">
        <v>64.81908</v>
      </c>
      <c r="K10" s="43">
        <v>90428.69</v>
      </c>
      <c r="L10" s="43">
        <v>90956.69</v>
      </c>
      <c r="M10" s="43">
        <v>528</v>
      </c>
      <c r="N10" s="43">
        <v>58.342010000000002</v>
      </c>
      <c r="P10" s="43">
        <v>90429.77</v>
      </c>
      <c r="Q10" s="43">
        <v>90957.77</v>
      </c>
      <c r="R10" s="43">
        <v>528</v>
      </c>
      <c r="S10" s="43">
        <v>58.012999999999998</v>
      </c>
    </row>
    <row r="11" spans="1:19" x14ac:dyDescent="0.25">
      <c r="A11" s="43">
        <v>90957.94</v>
      </c>
      <c r="B11" s="43">
        <v>91485.94</v>
      </c>
      <c r="C11" s="43">
        <v>528</v>
      </c>
      <c r="D11" s="43">
        <v>150</v>
      </c>
      <c r="F11" s="43">
        <v>90954.6</v>
      </c>
      <c r="G11" s="43">
        <v>91482.6</v>
      </c>
      <c r="H11" s="43">
        <v>528</v>
      </c>
      <c r="I11" s="43">
        <v>144</v>
      </c>
      <c r="K11" s="43">
        <v>90956.69</v>
      </c>
      <c r="L11" s="43">
        <v>91484.69</v>
      </c>
      <c r="M11" s="43">
        <v>528</v>
      </c>
      <c r="N11" s="43">
        <v>62.521279999999997</v>
      </c>
      <c r="P11" s="43">
        <v>90957.77</v>
      </c>
      <c r="Q11" s="43">
        <v>91485.77</v>
      </c>
      <c r="R11" s="43">
        <v>528</v>
      </c>
      <c r="S11" s="43">
        <v>59.771520000000002</v>
      </c>
    </row>
    <row r="12" spans="1:19" x14ac:dyDescent="0.25">
      <c r="A12" s="43">
        <v>91485.94</v>
      </c>
      <c r="B12" s="43">
        <v>92013.94</v>
      </c>
      <c r="C12" s="43">
        <v>528</v>
      </c>
      <c r="D12" s="43">
        <v>115.7234</v>
      </c>
      <c r="F12" s="43">
        <v>91482.6</v>
      </c>
      <c r="G12" s="43">
        <v>92010.6</v>
      </c>
      <c r="H12" s="43">
        <v>528</v>
      </c>
      <c r="I12" s="43">
        <v>77.994600000000005</v>
      </c>
      <c r="K12" s="43">
        <v>91484.69</v>
      </c>
      <c r="L12" s="43">
        <v>92012.69</v>
      </c>
      <c r="M12" s="43">
        <v>528</v>
      </c>
      <c r="N12" s="43">
        <v>58.685789999999997</v>
      </c>
      <c r="P12" s="43">
        <v>91485.77</v>
      </c>
      <c r="Q12" s="43">
        <v>92013.77</v>
      </c>
      <c r="R12" s="43">
        <v>528</v>
      </c>
      <c r="S12" s="43">
        <v>56.753860000000003</v>
      </c>
    </row>
    <row r="13" spans="1:19" x14ac:dyDescent="0.25">
      <c r="A13" s="43">
        <v>92013.94</v>
      </c>
      <c r="B13" s="43">
        <v>92541.93</v>
      </c>
      <c r="C13" s="43">
        <v>528</v>
      </c>
      <c r="D13" s="43">
        <v>131.50069999999999</v>
      </c>
      <c r="F13" s="43">
        <v>92010.6</v>
      </c>
      <c r="G13" s="43">
        <v>92538.6</v>
      </c>
      <c r="H13" s="43">
        <v>528</v>
      </c>
      <c r="I13" s="43">
        <v>71.609690000000001</v>
      </c>
      <c r="K13" s="43">
        <v>92012.69</v>
      </c>
      <c r="L13" s="43">
        <v>92540.68</v>
      </c>
      <c r="M13" s="43">
        <v>528</v>
      </c>
      <c r="N13" s="43">
        <v>65.923029999999997</v>
      </c>
      <c r="P13" s="43">
        <v>92013.77</v>
      </c>
      <c r="Q13" s="43">
        <v>92541.77</v>
      </c>
      <c r="R13" s="43">
        <v>528</v>
      </c>
      <c r="S13" s="43">
        <v>58.849130000000002</v>
      </c>
    </row>
    <row r="14" spans="1:19" x14ac:dyDescent="0.25">
      <c r="A14" s="43">
        <v>92541.93</v>
      </c>
      <c r="B14" s="43">
        <v>93069.94</v>
      </c>
      <c r="C14" s="43">
        <v>528</v>
      </c>
      <c r="D14" s="43">
        <v>136.82169999999999</v>
      </c>
      <c r="F14" s="43">
        <v>92538.6</v>
      </c>
      <c r="G14" s="43">
        <v>93066.6</v>
      </c>
      <c r="H14" s="43">
        <v>528</v>
      </c>
      <c r="I14" s="43">
        <v>68.431299999999993</v>
      </c>
      <c r="K14" s="43">
        <v>92540.68</v>
      </c>
      <c r="L14" s="43">
        <v>93068.69</v>
      </c>
      <c r="M14" s="43">
        <v>528</v>
      </c>
      <c r="N14" s="43">
        <v>47.557850000000002</v>
      </c>
      <c r="P14" s="43">
        <v>92541.77</v>
      </c>
      <c r="Q14" s="43">
        <v>93069.77</v>
      </c>
      <c r="R14" s="43">
        <v>528</v>
      </c>
      <c r="S14" s="43">
        <v>47.92886</v>
      </c>
    </row>
    <row r="15" spans="1:19" x14ac:dyDescent="0.25">
      <c r="A15" s="43">
        <v>93069.94</v>
      </c>
      <c r="B15" s="43">
        <v>93597.93</v>
      </c>
      <c r="C15" s="43">
        <v>528</v>
      </c>
      <c r="D15" s="43">
        <v>133.4922</v>
      </c>
      <c r="F15" s="43">
        <v>93066.6</v>
      </c>
      <c r="G15" s="43">
        <v>93594.6</v>
      </c>
      <c r="H15" s="43">
        <v>528</v>
      </c>
      <c r="I15" s="43">
        <v>67.483450000000005</v>
      </c>
      <c r="K15" s="43">
        <v>93068.69</v>
      </c>
      <c r="L15" s="43">
        <v>93596.69</v>
      </c>
      <c r="M15" s="43">
        <v>528</v>
      </c>
      <c r="N15" s="43">
        <v>51.486310000000003</v>
      </c>
      <c r="P15" s="43">
        <v>93069.77</v>
      </c>
      <c r="Q15" s="43">
        <v>93597.77</v>
      </c>
      <c r="R15" s="43">
        <v>528</v>
      </c>
      <c r="S15" s="43">
        <v>50.91724</v>
      </c>
    </row>
    <row r="16" spans="1:19" x14ac:dyDescent="0.25">
      <c r="A16" s="43">
        <v>93597.93</v>
      </c>
      <c r="B16" s="43">
        <v>94125.94</v>
      </c>
      <c r="C16" s="43">
        <v>528</v>
      </c>
      <c r="D16" s="43">
        <v>143.1782</v>
      </c>
      <c r="F16" s="43">
        <v>93594.6</v>
      </c>
      <c r="G16" s="43">
        <v>94122.6</v>
      </c>
      <c r="H16" s="43">
        <v>528</v>
      </c>
      <c r="I16" s="43">
        <v>74.836619999999996</v>
      </c>
      <c r="K16" s="43">
        <v>93596.69</v>
      </c>
      <c r="L16" s="43">
        <v>94124.69</v>
      </c>
      <c r="M16" s="43">
        <v>528</v>
      </c>
      <c r="N16" s="43">
        <v>58.608620000000002</v>
      </c>
      <c r="P16" s="43">
        <v>93597.77</v>
      </c>
      <c r="Q16" s="43">
        <v>94125.77</v>
      </c>
      <c r="R16" s="43">
        <v>528</v>
      </c>
      <c r="S16" s="43">
        <v>48.264360000000003</v>
      </c>
    </row>
    <row r="17" spans="1:19" x14ac:dyDescent="0.25">
      <c r="A17" s="43">
        <v>94125.94</v>
      </c>
      <c r="B17" s="43">
        <v>94653.94</v>
      </c>
      <c r="C17" s="43">
        <v>528</v>
      </c>
      <c r="D17" s="43">
        <v>120.1164</v>
      </c>
      <c r="F17" s="43">
        <v>94122.6</v>
      </c>
      <c r="G17" s="43">
        <v>94650.6</v>
      </c>
      <c r="H17" s="43">
        <v>528</v>
      </c>
      <c r="I17" s="43">
        <v>67.949569999999994</v>
      </c>
      <c r="K17" s="43">
        <v>94124.69</v>
      </c>
      <c r="L17" s="43">
        <v>94652.69</v>
      </c>
      <c r="M17" s="43">
        <v>528</v>
      </c>
      <c r="N17" s="43">
        <v>170</v>
      </c>
      <c r="P17" s="43">
        <v>94125.77</v>
      </c>
      <c r="Q17" s="43">
        <v>94653.77</v>
      </c>
      <c r="R17" s="43">
        <v>528</v>
      </c>
      <c r="S17" s="43">
        <v>48.6</v>
      </c>
    </row>
    <row r="18" spans="1:19" x14ac:dyDescent="0.25">
      <c r="A18" s="43">
        <v>94653.94</v>
      </c>
      <c r="B18" s="43">
        <v>95181.94</v>
      </c>
      <c r="C18" s="43">
        <v>528</v>
      </c>
      <c r="D18" s="43">
        <v>199</v>
      </c>
      <c r="F18" s="43">
        <v>94650.6</v>
      </c>
      <c r="G18" s="43">
        <v>95178.6</v>
      </c>
      <c r="H18" s="43">
        <v>528</v>
      </c>
      <c r="I18" s="43">
        <v>198</v>
      </c>
      <c r="K18" s="43">
        <v>94652.69</v>
      </c>
      <c r="L18" s="43">
        <v>95180.68</v>
      </c>
      <c r="M18" s="43">
        <v>528</v>
      </c>
      <c r="N18" s="43">
        <v>222</v>
      </c>
      <c r="P18" s="43">
        <v>94653.77</v>
      </c>
      <c r="Q18" s="43">
        <v>95181.77</v>
      </c>
      <c r="R18" s="43">
        <v>528</v>
      </c>
      <c r="S18" s="43">
        <v>55</v>
      </c>
    </row>
    <row r="19" spans="1:19" x14ac:dyDescent="0.25">
      <c r="A19" s="43">
        <v>95181.94</v>
      </c>
      <c r="B19" s="43">
        <v>95709.94</v>
      </c>
      <c r="C19" s="43">
        <v>528</v>
      </c>
      <c r="D19" s="43">
        <v>129.3407</v>
      </c>
      <c r="F19" s="43">
        <v>95178.6</v>
      </c>
      <c r="G19" s="43">
        <v>95706.6</v>
      </c>
      <c r="H19" s="43">
        <v>528</v>
      </c>
      <c r="I19" s="43">
        <v>71.817570000000003</v>
      </c>
      <c r="K19" s="43">
        <v>95180.68</v>
      </c>
      <c r="L19" s="43">
        <v>95708.69</v>
      </c>
      <c r="M19" s="43">
        <v>528</v>
      </c>
      <c r="N19" s="43">
        <v>54.422170000000001</v>
      </c>
      <c r="P19" s="43">
        <v>95181.77</v>
      </c>
      <c r="Q19" s="43">
        <v>95709.77</v>
      </c>
      <c r="R19" s="43">
        <v>528</v>
      </c>
      <c r="S19" s="43">
        <v>56.329250000000002</v>
      </c>
    </row>
    <row r="20" spans="1:19" x14ac:dyDescent="0.25">
      <c r="A20" s="43">
        <v>95709.94</v>
      </c>
      <c r="B20" s="43">
        <v>96237.93</v>
      </c>
      <c r="C20" s="43">
        <v>528</v>
      </c>
      <c r="D20" s="43">
        <v>87.870739999999998</v>
      </c>
      <c r="F20" s="43">
        <v>95706.6</v>
      </c>
      <c r="G20" s="43">
        <v>96234.6</v>
      </c>
      <c r="H20" s="43">
        <v>528</v>
      </c>
      <c r="I20" s="43">
        <v>61.447980000000001</v>
      </c>
      <c r="K20" s="43">
        <v>95708.69</v>
      </c>
      <c r="L20" s="43">
        <v>96236.68</v>
      </c>
      <c r="M20" s="43">
        <v>528</v>
      </c>
      <c r="N20" s="43">
        <v>51.42109</v>
      </c>
      <c r="P20" s="43">
        <v>95709.77</v>
      </c>
      <c r="Q20" s="43">
        <v>96237.77</v>
      </c>
      <c r="R20" s="43">
        <v>528</v>
      </c>
      <c r="S20" s="43">
        <v>55.910600000000002</v>
      </c>
    </row>
    <row r="21" spans="1:19" x14ac:dyDescent="0.25">
      <c r="A21" s="43">
        <v>96237.93</v>
      </c>
      <c r="B21" s="43">
        <v>96765.94</v>
      </c>
      <c r="C21" s="43">
        <v>528</v>
      </c>
      <c r="D21" s="43">
        <v>80.350459999999998</v>
      </c>
      <c r="F21" s="43">
        <v>96234.6</v>
      </c>
      <c r="G21" s="43">
        <v>96762.6</v>
      </c>
      <c r="H21" s="43">
        <v>528</v>
      </c>
      <c r="I21" s="43">
        <v>54.398040000000002</v>
      </c>
      <c r="K21" s="43">
        <v>96236.68</v>
      </c>
      <c r="L21" s="43">
        <v>96764.69</v>
      </c>
      <c r="M21" s="43">
        <v>528</v>
      </c>
      <c r="N21" s="43">
        <v>43.929209999999998</v>
      </c>
      <c r="P21" s="43">
        <v>96237.77</v>
      </c>
      <c r="Q21" s="43">
        <v>96765.77</v>
      </c>
      <c r="R21" s="43">
        <v>528</v>
      </c>
      <c r="S21" s="43">
        <v>45.302300000000002</v>
      </c>
    </row>
    <row r="22" spans="1:19" x14ac:dyDescent="0.25">
      <c r="A22" s="43">
        <v>96765.94</v>
      </c>
      <c r="B22" s="43">
        <v>97293.94</v>
      </c>
      <c r="C22" s="43">
        <v>528</v>
      </c>
      <c r="D22" s="43">
        <v>56.344149999999999</v>
      </c>
      <c r="F22" s="43">
        <v>96762.6</v>
      </c>
      <c r="G22" s="43">
        <v>97290.6</v>
      </c>
      <c r="H22" s="43">
        <v>528</v>
      </c>
      <c r="I22" s="43">
        <v>48.597270000000002</v>
      </c>
      <c r="K22" s="43">
        <v>96764.69</v>
      </c>
      <c r="L22" s="43">
        <v>97292.69</v>
      </c>
      <c r="M22" s="43">
        <v>528</v>
      </c>
      <c r="N22" s="43">
        <v>34.067219999999999</v>
      </c>
      <c r="P22" s="43">
        <v>96765.77</v>
      </c>
      <c r="Q22" s="43">
        <v>97293.77</v>
      </c>
      <c r="R22" s="43">
        <v>528</v>
      </c>
      <c r="S22" s="43">
        <v>36.661250000000003</v>
      </c>
    </row>
    <row r="23" spans="1:19" x14ac:dyDescent="0.25">
      <c r="A23" s="43">
        <v>97293.94</v>
      </c>
      <c r="B23" s="43">
        <v>97821.94</v>
      </c>
      <c r="C23" s="43">
        <v>528</v>
      </c>
      <c r="D23" s="43">
        <v>72.261539999999997</v>
      </c>
      <c r="F23" s="43">
        <v>97290.6</v>
      </c>
      <c r="G23" s="43">
        <v>97818.6</v>
      </c>
      <c r="H23" s="43">
        <v>528</v>
      </c>
      <c r="I23" s="43">
        <v>57.680239999999998</v>
      </c>
      <c r="K23" s="43">
        <v>97292.69</v>
      </c>
      <c r="L23" s="43">
        <v>97820.69</v>
      </c>
      <c r="M23" s="43">
        <v>528</v>
      </c>
      <c r="N23" s="43">
        <v>49.284030000000001</v>
      </c>
      <c r="P23" s="43">
        <v>97293.77</v>
      </c>
      <c r="Q23" s="43">
        <v>97821.77</v>
      </c>
      <c r="R23" s="43">
        <v>528</v>
      </c>
      <c r="S23" s="43">
        <v>49.380249999999997</v>
      </c>
    </row>
    <row r="24" spans="1:19" x14ac:dyDescent="0.25">
      <c r="A24" s="43">
        <v>97821.94</v>
      </c>
      <c r="B24" s="43">
        <v>98349.94</v>
      </c>
      <c r="C24" s="43">
        <v>528</v>
      </c>
      <c r="D24" s="43">
        <v>83.059160000000006</v>
      </c>
      <c r="F24" s="43">
        <v>97818.6</v>
      </c>
      <c r="G24" s="43">
        <v>98346.6</v>
      </c>
      <c r="H24" s="43">
        <v>528</v>
      </c>
      <c r="I24" s="43">
        <v>53.129910000000002</v>
      </c>
      <c r="K24" s="43">
        <v>97820.69</v>
      </c>
      <c r="L24" s="43">
        <v>98348.69</v>
      </c>
      <c r="M24" s="43">
        <v>528</v>
      </c>
      <c r="N24" s="43">
        <v>47.203530000000001</v>
      </c>
      <c r="P24" s="43">
        <v>97821.77</v>
      </c>
      <c r="Q24" s="43">
        <v>98349.77</v>
      </c>
      <c r="R24" s="43">
        <v>528</v>
      </c>
      <c r="S24" s="43">
        <v>49.949979999999996</v>
      </c>
    </row>
    <row r="25" spans="1:19" x14ac:dyDescent="0.25">
      <c r="A25" s="43">
        <v>98349.94</v>
      </c>
      <c r="B25" s="43">
        <v>98877.93</v>
      </c>
      <c r="C25" s="43">
        <v>528</v>
      </c>
      <c r="D25" s="43">
        <v>86.822980000000001</v>
      </c>
      <c r="F25" s="43">
        <v>98346.6</v>
      </c>
      <c r="G25" s="43">
        <v>98874.6</v>
      </c>
      <c r="H25" s="43">
        <v>528</v>
      </c>
      <c r="I25" s="43">
        <v>46.185890000000001</v>
      </c>
      <c r="K25" s="43">
        <v>98348.69</v>
      </c>
      <c r="L25" s="43">
        <v>98876.68</v>
      </c>
      <c r="M25" s="43">
        <v>528</v>
      </c>
      <c r="N25" s="43">
        <v>34.50835</v>
      </c>
      <c r="P25" s="43">
        <v>98349.77</v>
      </c>
      <c r="Q25" s="43">
        <v>98877.77</v>
      </c>
      <c r="R25" s="43">
        <v>528</v>
      </c>
      <c r="S25" s="43">
        <v>36.241979999999998</v>
      </c>
    </row>
    <row r="26" spans="1:19" x14ac:dyDescent="0.25">
      <c r="A26" s="43">
        <v>98877.93</v>
      </c>
      <c r="B26" s="43">
        <v>99405.94</v>
      </c>
      <c r="C26" s="43">
        <v>528</v>
      </c>
      <c r="D26" s="43">
        <v>66.946659999999994</v>
      </c>
      <c r="F26" s="43">
        <v>98874.6</v>
      </c>
      <c r="G26" s="43">
        <v>99402.6</v>
      </c>
      <c r="H26" s="43">
        <v>528</v>
      </c>
      <c r="I26" s="43">
        <v>57.976480000000002</v>
      </c>
      <c r="K26" s="43">
        <v>98876.68</v>
      </c>
      <c r="L26" s="43">
        <v>99404.69</v>
      </c>
      <c r="M26" s="43">
        <v>528</v>
      </c>
      <c r="N26" s="43">
        <v>49.963419999999999</v>
      </c>
      <c r="P26" s="43">
        <v>98877.77</v>
      </c>
      <c r="Q26" s="43">
        <v>99405.77</v>
      </c>
      <c r="R26" s="43">
        <v>528</v>
      </c>
      <c r="S26" s="43">
        <v>51.42492</v>
      </c>
    </row>
    <row r="27" spans="1:19" x14ac:dyDescent="0.25">
      <c r="A27" s="43">
        <v>99405.94</v>
      </c>
      <c r="B27" s="43">
        <v>99933.93</v>
      </c>
      <c r="C27" s="43">
        <v>528</v>
      </c>
      <c r="D27" s="43">
        <v>103.3968</v>
      </c>
      <c r="F27" s="43">
        <v>99402.6</v>
      </c>
      <c r="G27" s="43">
        <v>99930.6</v>
      </c>
      <c r="H27" s="43">
        <v>528</v>
      </c>
      <c r="I27" s="43">
        <v>71.324619999999996</v>
      </c>
      <c r="K27" s="43">
        <v>99404.69</v>
      </c>
      <c r="L27" s="43">
        <v>99932.69</v>
      </c>
      <c r="M27" s="43">
        <v>528</v>
      </c>
      <c r="N27" s="43">
        <v>52.154299999999999</v>
      </c>
      <c r="P27" s="43">
        <v>99405.77</v>
      </c>
      <c r="Q27" s="43">
        <v>99933.77</v>
      </c>
      <c r="R27" s="43">
        <v>528</v>
      </c>
      <c r="S27" s="43">
        <v>53.780259999999998</v>
      </c>
    </row>
    <row r="28" spans="1:19" x14ac:dyDescent="0.25">
      <c r="A28" s="43">
        <v>99933.93</v>
      </c>
      <c r="B28" s="43">
        <v>100253.1</v>
      </c>
      <c r="C28" s="43">
        <v>319.16669999999999</v>
      </c>
      <c r="D28" s="43">
        <v>98.01155</v>
      </c>
      <c r="F28" s="43">
        <v>99930.6</v>
      </c>
      <c r="G28" s="43">
        <v>100236.8</v>
      </c>
      <c r="H28" s="43">
        <v>306.16669999999999</v>
      </c>
      <c r="I28" s="43">
        <v>69.69144</v>
      </c>
      <c r="K28" s="43">
        <v>99932.69</v>
      </c>
      <c r="L28" s="43">
        <v>100249.7</v>
      </c>
      <c r="M28" s="43">
        <v>317</v>
      </c>
      <c r="N28" s="43">
        <v>59.729419999999998</v>
      </c>
      <c r="P28" s="43">
        <v>99933.77</v>
      </c>
      <c r="Q28" s="43">
        <v>100256.9</v>
      </c>
      <c r="R28" s="43">
        <v>323.08330000000001</v>
      </c>
      <c r="S28" s="43">
        <v>58.69894</v>
      </c>
    </row>
    <row r="29" spans="1:19" x14ac:dyDescent="0.25">
      <c r="A29" s="43">
        <v>100521.8</v>
      </c>
      <c r="B29" s="43">
        <v>101049.8</v>
      </c>
      <c r="C29" s="43">
        <v>528</v>
      </c>
      <c r="D29" s="43">
        <v>85.514430000000004</v>
      </c>
      <c r="F29" s="43">
        <v>100503</v>
      </c>
      <c r="G29" s="43">
        <v>101031</v>
      </c>
      <c r="H29" s="43">
        <v>528</v>
      </c>
      <c r="I29" s="43">
        <v>83.687939999999998</v>
      </c>
      <c r="K29" s="43">
        <v>100516.4</v>
      </c>
      <c r="L29" s="43">
        <v>101044.4</v>
      </c>
      <c r="M29" s="43">
        <v>528</v>
      </c>
      <c r="N29" s="43">
        <v>53.183349999999997</v>
      </c>
      <c r="P29" s="43">
        <v>100523.8</v>
      </c>
      <c r="Q29" s="43">
        <v>101051.8</v>
      </c>
      <c r="R29" s="43">
        <v>528</v>
      </c>
      <c r="S29" s="43">
        <v>91</v>
      </c>
    </row>
    <row r="30" spans="1:19" x14ac:dyDescent="0.25">
      <c r="A30" s="43">
        <v>101049.8</v>
      </c>
      <c r="B30" s="43">
        <v>101577.8</v>
      </c>
      <c r="C30" s="43">
        <v>528</v>
      </c>
      <c r="D30" s="43">
        <v>90.067869999999999</v>
      </c>
      <c r="F30" s="43">
        <v>101031</v>
      </c>
      <c r="G30" s="43">
        <v>101559</v>
      </c>
      <c r="H30" s="43">
        <v>528</v>
      </c>
      <c r="I30" s="43">
        <v>73.125630000000001</v>
      </c>
      <c r="K30" s="43">
        <v>101044.4</v>
      </c>
      <c r="L30" s="43">
        <v>101572.4</v>
      </c>
      <c r="M30" s="43">
        <v>528</v>
      </c>
      <c r="N30" s="43">
        <v>56.321060000000003</v>
      </c>
      <c r="P30" s="43">
        <v>101051.8</v>
      </c>
      <c r="Q30" s="43">
        <v>101579.8</v>
      </c>
      <c r="R30" s="43">
        <v>528</v>
      </c>
      <c r="S30" s="43">
        <v>90</v>
      </c>
    </row>
    <row r="31" spans="1:19" x14ac:dyDescent="0.25">
      <c r="A31" s="43">
        <v>101577.8</v>
      </c>
      <c r="B31" s="43">
        <v>102105.8</v>
      </c>
      <c r="C31" s="43">
        <v>528</v>
      </c>
      <c r="D31" s="43">
        <v>76.805530000000005</v>
      </c>
      <c r="F31" s="43">
        <v>101559</v>
      </c>
      <c r="G31" s="43">
        <v>102087</v>
      </c>
      <c r="H31" s="43">
        <v>528</v>
      </c>
      <c r="I31" s="43">
        <v>64.827359999999999</v>
      </c>
      <c r="K31" s="43">
        <v>101572.4</v>
      </c>
      <c r="L31" s="43">
        <v>102100.4</v>
      </c>
      <c r="M31" s="43">
        <v>528</v>
      </c>
      <c r="N31" s="43">
        <v>52.53875</v>
      </c>
      <c r="P31" s="43">
        <v>101579.8</v>
      </c>
      <c r="Q31" s="43">
        <v>102107.8</v>
      </c>
      <c r="R31" s="43">
        <v>528</v>
      </c>
      <c r="S31" s="43">
        <v>89</v>
      </c>
    </row>
    <row r="32" spans="1:19" x14ac:dyDescent="0.25">
      <c r="A32" s="43">
        <v>102105.8</v>
      </c>
      <c r="B32" s="43">
        <v>102633.8</v>
      </c>
      <c r="C32" s="43">
        <v>528</v>
      </c>
      <c r="D32" s="43">
        <v>83.698430000000002</v>
      </c>
      <c r="F32" s="43">
        <v>102087</v>
      </c>
      <c r="G32" s="43">
        <v>102615</v>
      </c>
      <c r="H32" s="43">
        <v>528</v>
      </c>
      <c r="I32" s="43">
        <v>71.191739999999996</v>
      </c>
      <c r="K32" s="43">
        <v>102100.4</v>
      </c>
      <c r="L32" s="43">
        <v>102628.4</v>
      </c>
      <c r="M32" s="43">
        <v>528</v>
      </c>
      <c r="N32" s="43">
        <v>56.483939999999997</v>
      </c>
      <c r="P32" s="43">
        <v>102107.8</v>
      </c>
      <c r="Q32" s="43">
        <v>102635.8</v>
      </c>
      <c r="R32" s="43">
        <v>528</v>
      </c>
      <c r="S32" s="43">
        <v>88</v>
      </c>
    </row>
    <row r="33" spans="1:19" x14ac:dyDescent="0.25">
      <c r="A33" s="43">
        <v>102633.8</v>
      </c>
      <c r="B33" s="43">
        <v>103161.8</v>
      </c>
      <c r="C33" s="43">
        <v>528</v>
      </c>
      <c r="D33" s="43">
        <v>104.7949</v>
      </c>
      <c r="F33" s="43">
        <v>102615</v>
      </c>
      <c r="G33" s="43">
        <v>103143</v>
      </c>
      <c r="H33" s="43">
        <v>528</v>
      </c>
      <c r="I33" s="43">
        <v>86.102890000000002</v>
      </c>
      <c r="K33" s="43">
        <v>102628.4</v>
      </c>
      <c r="L33" s="43">
        <v>103156.4</v>
      </c>
      <c r="M33" s="43">
        <v>528</v>
      </c>
      <c r="N33" s="43">
        <v>66.297129999999996</v>
      </c>
      <c r="P33" s="43">
        <v>102635.8</v>
      </c>
      <c r="Q33" s="43">
        <v>103163.8</v>
      </c>
      <c r="R33" s="43">
        <v>528</v>
      </c>
      <c r="S33" s="43">
        <v>87</v>
      </c>
    </row>
    <row r="34" spans="1:19" x14ac:dyDescent="0.25">
      <c r="A34" s="43">
        <v>103161.8</v>
      </c>
      <c r="B34" s="43">
        <v>103689.8</v>
      </c>
      <c r="C34" s="43">
        <v>528</v>
      </c>
      <c r="D34" s="43">
        <v>73.388469999999998</v>
      </c>
      <c r="F34" s="43">
        <v>103143</v>
      </c>
      <c r="G34" s="43">
        <v>103671</v>
      </c>
      <c r="H34" s="43">
        <v>528</v>
      </c>
      <c r="I34" s="43">
        <v>65.519869999999997</v>
      </c>
      <c r="K34" s="43">
        <v>103156.4</v>
      </c>
      <c r="L34" s="43">
        <v>103684.4</v>
      </c>
      <c r="M34" s="43">
        <v>528</v>
      </c>
      <c r="N34" s="43">
        <v>47.846969999999999</v>
      </c>
      <c r="P34" s="43">
        <v>103163.8</v>
      </c>
      <c r="Q34" s="43">
        <v>103691.8</v>
      </c>
      <c r="R34" s="43">
        <v>528</v>
      </c>
      <c r="S34" s="43">
        <v>86</v>
      </c>
    </row>
    <row r="35" spans="1:19" x14ac:dyDescent="0.25">
      <c r="A35" s="43">
        <v>103689.8</v>
      </c>
      <c r="B35" s="43">
        <v>104217.8</v>
      </c>
      <c r="C35" s="43">
        <v>528</v>
      </c>
      <c r="D35" s="43">
        <v>58.474969999999999</v>
      </c>
      <c r="F35" s="43">
        <v>103671</v>
      </c>
      <c r="G35" s="43">
        <v>104199</v>
      </c>
      <c r="H35" s="43">
        <v>528</v>
      </c>
      <c r="I35" s="43">
        <v>52.652760000000001</v>
      </c>
      <c r="K35" s="43">
        <v>103684.4</v>
      </c>
      <c r="L35" s="43">
        <v>104212.4</v>
      </c>
      <c r="M35" s="43">
        <v>528</v>
      </c>
      <c r="N35" s="43">
        <v>36.823390000000003</v>
      </c>
      <c r="P35" s="43">
        <v>103691.8</v>
      </c>
      <c r="Q35" s="43">
        <v>104219.8</v>
      </c>
      <c r="R35" s="43">
        <v>528</v>
      </c>
      <c r="S35" s="43">
        <v>85</v>
      </c>
    </row>
    <row r="36" spans="1:19" x14ac:dyDescent="0.25">
      <c r="A36" s="43">
        <v>104217.8</v>
      </c>
      <c r="B36" s="43">
        <v>104745.8</v>
      </c>
      <c r="C36" s="43">
        <v>528</v>
      </c>
      <c r="D36" s="43">
        <v>75.387900000000002</v>
      </c>
      <c r="F36" s="43">
        <v>104199</v>
      </c>
      <c r="G36" s="43">
        <v>104727</v>
      </c>
      <c r="H36" s="43">
        <v>528</v>
      </c>
      <c r="I36" s="43">
        <v>59.507289999999998</v>
      </c>
      <c r="K36" s="43">
        <v>104212.4</v>
      </c>
      <c r="L36" s="43">
        <v>104740.4</v>
      </c>
      <c r="M36" s="43">
        <v>528</v>
      </c>
      <c r="N36" s="43">
        <v>46.265630000000002</v>
      </c>
      <c r="P36" s="43">
        <v>104219.8</v>
      </c>
      <c r="Q36" s="43">
        <v>104747.8</v>
      </c>
      <c r="R36" s="43">
        <v>528</v>
      </c>
      <c r="S36" s="43">
        <v>84</v>
      </c>
    </row>
    <row r="37" spans="1:19" x14ac:dyDescent="0.25">
      <c r="A37" s="43">
        <v>104745.8</v>
      </c>
      <c r="B37" s="43">
        <v>105273.8</v>
      </c>
      <c r="C37" s="43">
        <v>528</v>
      </c>
      <c r="D37" s="43">
        <v>71.967230000000001</v>
      </c>
      <c r="F37" s="43">
        <v>104727</v>
      </c>
      <c r="G37" s="43">
        <v>105255</v>
      </c>
      <c r="H37" s="43">
        <v>528</v>
      </c>
      <c r="I37" s="43">
        <v>70.376750000000001</v>
      </c>
      <c r="K37" s="43">
        <v>104740.4</v>
      </c>
      <c r="L37" s="43">
        <v>105268.4</v>
      </c>
      <c r="M37" s="43">
        <v>528</v>
      </c>
      <c r="N37" s="43">
        <v>42.807290000000002</v>
      </c>
      <c r="P37" s="43">
        <v>104747.8</v>
      </c>
      <c r="Q37" s="43">
        <v>105275.8</v>
      </c>
      <c r="R37" s="43">
        <v>528</v>
      </c>
      <c r="S37" s="43">
        <v>83</v>
      </c>
    </row>
    <row r="38" spans="1:19" x14ac:dyDescent="0.25">
      <c r="A38" s="43">
        <v>105273.8</v>
      </c>
      <c r="B38" s="43">
        <v>105801.8</v>
      </c>
      <c r="C38" s="43">
        <v>528</v>
      </c>
      <c r="D38" s="43">
        <v>74.982669999999999</v>
      </c>
      <c r="F38" s="43">
        <v>105255</v>
      </c>
      <c r="G38" s="43">
        <v>105783</v>
      </c>
      <c r="H38" s="43">
        <v>528</v>
      </c>
      <c r="I38" s="43">
        <v>66.203450000000004</v>
      </c>
      <c r="K38" s="43">
        <v>105268.4</v>
      </c>
      <c r="L38" s="43">
        <v>105796.4</v>
      </c>
      <c r="M38" s="43">
        <v>528</v>
      </c>
      <c r="N38" s="43">
        <v>56.372050000000002</v>
      </c>
      <c r="P38" s="43">
        <v>105275.8</v>
      </c>
      <c r="Q38" s="43">
        <v>105803.8</v>
      </c>
      <c r="R38" s="43">
        <v>528</v>
      </c>
      <c r="S38" s="43">
        <v>82</v>
      </c>
    </row>
    <row r="39" spans="1:19" x14ac:dyDescent="0.25">
      <c r="A39" s="43">
        <v>105801.8</v>
      </c>
      <c r="B39" s="43">
        <v>106329.8</v>
      </c>
      <c r="C39" s="43">
        <v>528</v>
      </c>
      <c r="D39" s="43">
        <v>68.222179999999994</v>
      </c>
      <c r="F39" s="43">
        <v>105783</v>
      </c>
      <c r="G39" s="43">
        <v>106311</v>
      </c>
      <c r="H39" s="43">
        <v>528</v>
      </c>
      <c r="I39" s="43">
        <v>50.525599999999997</v>
      </c>
      <c r="K39" s="43">
        <v>105796.4</v>
      </c>
      <c r="L39" s="43">
        <v>106324.4</v>
      </c>
      <c r="M39" s="43">
        <v>528</v>
      </c>
      <c r="N39" s="43">
        <v>38.493209999999998</v>
      </c>
      <c r="P39" s="43">
        <v>105803.8</v>
      </c>
      <c r="Q39" s="43">
        <v>106331.8</v>
      </c>
      <c r="R39" s="43">
        <v>528</v>
      </c>
      <c r="S39" s="43">
        <v>41.938160000000003</v>
      </c>
    </row>
    <row r="40" spans="1:19" x14ac:dyDescent="0.25">
      <c r="A40" s="43">
        <v>106329.8</v>
      </c>
      <c r="B40" s="43">
        <v>106857.8</v>
      </c>
      <c r="C40" s="43">
        <v>528</v>
      </c>
      <c r="D40" s="43">
        <v>73.39076</v>
      </c>
      <c r="F40" s="43">
        <v>106311</v>
      </c>
      <c r="G40" s="43">
        <v>106839</v>
      </c>
      <c r="H40" s="43">
        <v>528</v>
      </c>
      <c r="I40" s="43">
        <v>48.345170000000003</v>
      </c>
      <c r="K40" s="43">
        <v>106324.4</v>
      </c>
      <c r="L40" s="43">
        <v>106852.4</v>
      </c>
      <c r="M40" s="43">
        <v>528</v>
      </c>
      <c r="N40" s="43">
        <v>55.930900000000001</v>
      </c>
      <c r="P40" s="43">
        <v>106331.8</v>
      </c>
      <c r="Q40" s="43">
        <v>106859.8</v>
      </c>
      <c r="R40" s="43">
        <v>528</v>
      </c>
      <c r="S40" s="43">
        <v>48.396850000000001</v>
      </c>
    </row>
    <row r="41" spans="1:19" x14ac:dyDescent="0.25">
      <c r="A41" s="43">
        <v>106857.8</v>
      </c>
      <c r="B41" s="43">
        <v>107385.8</v>
      </c>
      <c r="C41" s="43">
        <v>528</v>
      </c>
      <c r="D41" s="43">
        <v>56.96846</v>
      </c>
      <c r="F41" s="43">
        <v>106839</v>
      </c>
      <c r="G41" s="43">
        <v>107367</v>
      </c>
      <c r="H41" s="43">
        <v>528</v>
      </c>
      <c r="I41" s="43">
        <v>45.504939999999998</v>
      </c>
      <c r="K41" s="43">
        <v>106852.4</v>
      </c>
      <c r="L41" s="43">
        <v>107380.4</v>
      </c>
      <c r="M41" s="43">
        <v>528</v>
      </c>
      <c r="N41" s="43">
        <v>42.614040000000003</v>
      </c>
      <c r="P41" s="43">
        <v>106859.8</v>
      </c>
      <c r="Q41" s="43">
        <v>107387.8</v>
      </c>
      <c r="R41" s="43">
        <v>528</v>
      </c>
      <c r="S41" s="43">
        <v>47.908700000000003</v>
      </c>
    </row>
    <row r="42" spans="1:19" x14ac:dyDescent="0.25">
      <c r="A42" s="43">
        <v>107385.8</v>
      </c>
      <c r="B42" s="43">
        <v>107913.8</v>
      </c>
      <c r="C42" s="43">
        <v>528</v>
      </c>
      <c r="D42" s="43">
        <v>90.153589999999994</v>
      </c>
      <c r="F42" s="43">
        <v>107367</v>
      </c>
      <c r="G42" s="43">
        <v>107895</v>
      </c>
      <c r="H42" s="43">
        <v>528</v>
      </c>
      <c r="I42" s="43">
        <v>52.242890000000003</v>
      </c>
      <c r="K42" s="43">
        <v>107380.4</v>
      </c>
      <c r="L42" s="43">
        <v>107908.4</v>
      </c>
      <c r="M42" s="43">
        <v>528</v>
      </c>
      <c r="N42" s="43">
        <v>43.303179999999998</v>
      </c>
      <c r="P42" s="43">
        <v>107387.8</v>
      </c>
      <c r="Q42" s="43">
        <v>107915.8</v>
      </c>
      <c r="R42" s="43">
        <v>528</v>
      </c>
      <c r="S42" s="43">
        <v>43.122480000000003</v>
      </c>
    </row>
    <row r="43" spans="1:19" x14ac:dyDescent="0.25">
      <c r="A43" s="43">
        <v>107913.8</v>
      </c>
      <c r="B43" s="43">
        <v>108441.8</v>
      </c>
      <c r="C43" s="43">
        <v>528</v>
      </c>
      <c r="D43" s="43">
        <v>107.6172</v>
      </c>
      <c r="F43" s="43">
        <v>107895</v>
      </c>
      <c r="G43" s="43">
        <v>108423</v>
      </c>
      <c r="H43" s="43">
        <v>528</v>
      </c>
      <c r="I43" s="43">
        <v>54.078969999999998</v>
      </c>
      <c r="K43" s="43">
        <v>107908.4</v>
      </c>
      <c r="L43" s="43">
        <v>108436.3</v>
      </c>
      <c r="M43" s="43">
        <v>528</v>
      </c>
      <c r="N43" s="43">
        <v>46.447069999999997</v>
      </c>
      <c r="P43" s="43">
        <v>107915.8</v>
      </c>
      <c r="Q43" s="43">
        <v>108443.8</v>
      </c>
      <c r="R43" s="43">
        <v>528</v>
      </c>
      <c r="S43" s="43">
        <v>49.215730000000001</v>
      </c>
    </row>
    <row r="44" spans="1:19" x14ac:dyDescent="0.25">
      <c r="A44" s="43">
        <v>108441.8</v>
      </c>
      <c r="B44" s="43">
        <v>108969.8</v>
      </c>
      <c r="C44" s="43">
        <v>528</v>
      </c>
      <c r="D44" s="43">
        <v>70.784790000000001</v>
      </c>
      <c r="F44" s="43">
        <v>108423</v>
      </c>
      <c r="G44" s="43">
        <v>108951</v>
      </c>
      <c r="H44" s="43">
        <v>528</v>
      </c>
      <c r="I44" s="43">
        <v>57.13279</v>
      </c>
      <c r="K44" s="43">
        <v>108436.3</v>
      </c>
      <c r="L44" s="43">
        <v>108964.4</v>
      </c>
      <c r="M44" s="43">
        <v>528</v>
      </c>
      <c r="N44" s="43">
        <v>44.381950000000003</v>
      </c>
      <c r="P44" s="43">
        <v>108443.8</v>
      </c>
      <c r="Q44" s="43">
        <v>108971.8</v>
      </c>
      <c r="R44" s="43">
        <v>528</v>
      </c>
      <c r="S44" s="43">
        <v>46.702919999999999</v>
      </c>
    </row>
    <row r="45" spans="1:19" x14ac:dyDescent="0.25">
      <c r="A45" s="43">
        <v>108969.8</v>
      </c>
      <c r="B45" s="43">
        <v>109497.8</v>
      </c>
      <c r="C45" s="43">
        <v>528</v>
      </c>
      <c r="D45" s="43">
        <v>95.017449999999997</v>
      </c>
      <c r="F45" s="43">
        <v>108951</v>
      </c>
      <c r="G45" s="43">
        <v>109479</v>
      </c>
      <c r="H45" s="43">
        <v>528</v>
      </c>
      <c r="I45" s="43">
        <v>58.386420000000001</v>
      </c>
      <c r="K45" s="43">
        <v>108964.4</v>
      </c>
      <c r="L45" s="43">
        <v>109492.4</v>
      </c>
      <c r="M45" s="43">
        <v>528</v>
      </c>
      <c r="N45" s="43">
        <v>52.066000000000003</v>
      </c>
      <c r="P45" s="43">
        <v>108971.8</v>
      </c>
      <c r="Q45" s="43">
        <v>109499.8</v>
      </c>
      <c r="R45" s="43">
        <v>528</v>
      </c>
      <c r="S45" s="43">
        <v>55.295050000000003</v>
      </c>
    </row>
    <row r="46" spans="1:19" x14ac:dyDescent="0.25">
      <c r="A46" s="43">
        <v>109497.8</v>
      </c>
      <c r="B46" s="43">
        <v>110025.8</v>
      </c>
      <c r="C46" s="43">
        <v>528</v>
      </c>
      <c r="D46" s="43">
        <v>78.112369999999999</v>
      </c>
      <c r="F46" s="43">
        <v>109479</v>
      </c>
      <c r="G46" s="43">
        <v>110007</v>
      </c>
      <c r="H46" s="43">
        <v>528</v>
      </c>
      <c r="I46" s="43">
        <v>55.118450000000003</v>
      </c>
      <c r="K46" s="43">
        <v>109492.4</v>
      </c>
      <c r="L46" s="43">
        <v>110020.4</v>
      </c>
      <c r="M46" s="43">
        <v>528</v>
      </c>
      <c r="N46" s="43">
        <v>42.65231</v>
      </c>
      <c r="P46" s="43">
        <v>109499.8</v>
      </c>
      <c r="Q46" s="43">
        <v>110027.8</v>
      </c>
      <c r="R46" s="43">
        <v>528</v>
      </c>
      <c r="S46" s="43">
        <v>44.56326</v>
      </c>
    </row>
    <row r="47" spans="1:19" x14ac:dyDescent="0.25">
      <c r="A47" s="43">
        <v>110025.8</v>
      </c>
      <c r="B47" s="43">
        <v>110553.8</v>
      </c>
      <c r="C47" s="43">
        <v>528</v>
      </c>
      <c r="D47" s="43">
        <v>73.548119999999997</v>
      </c>
      <c r="F47" s="43">
        <v>110007</v>
      </c>
      <c r="G47" s="43">
        <v>110535</v>
      </c>
      <c r="H47" s="43">
        <v>528</v>
      </c>
      <c r="I47" s="43">
        <v>55.071559999999998</v>
      </c>
      <c r="K47" s="43">
        <v>110020.4</v>
      </c>
      <c r="L47" s="43">
        <v>110548.3</v>
      </c>
      <c r="M47" s="43">
        <v>528</v>
      </c>
      <c r="N47" s="43">
        <v>45.659770000000002</v>
      </c>
      <c r="P47" s="43">
        <v>110027.8</v>
      </c>
      <c r="Q47" s="43">
        <v>110555.8</v>
      </c>
      <c r="R47" s="43">
        <v>528</v>
      </c>
      <c r="S47" s="43">
        <v>47.941070000000003</v>
      </c>
    </row>
    <row r="48" spans="1:19" x14ac:dyDescent="0.25">
      <c r="A48" s="43">
        <v>110553.8</v>
      </c>
      <c r="B48" s="43">
        <v>111081.8</v>
      </c>
      <c r="C48" s="43">
        <v>528</v>
      </c>
      <c r="D48" s="43">
        <v>92.349329999999995</v>
      </c>
      <c r="F48" s="43">
        <v>110535</v>
      </c>
      <c r="G48" s="43">
        <v>111063</v>
      </c>
      <c r="H48" s="43">
        <v>528</v>
      </c>
      <c r="I48" s="43">
        <v>60.140459999999997</v>
      </c>
      <c r="K48" s="43">
        <v>110548.3</v>
      </c>
      <c r="L48" s="43">
        <v>111076.4</v>
      </c>
      <c r="M48" s="43">
        <v>528</v>
      </c>
      <c r="N48" s="43">
        <v>47.732439999999997</v>
      </c>
      <c r="P48" s="43">
        <v>110555.8</v>
      </c>
      <c r="Q48" s="43">
        <v>111083.8</v>
      </c>
      <c r="R48" s="43">
        <v>528</v>
      </c>
      <c r="S48" s="43">
        <v>48.379600000000003</v>
      </c>
    </row>
    <row r="49" spans="1:19" x14ac:dyDescent="0.25">
      <c r="A49" s="43">
        <v>111081.8</v>
      </c>
      <c r="B49" s="43">
        <v>111609.8</v>
      </c>
      <c r="C49" s="43">
        <v>528</v>
      </c>
      <c r="D49" s="43">
        <v>156.77459999999999</v>
      </c>
      <c r="F49" s="43">
        <v>111063</v>
      </c>
      <c r="G49" s="43">
        <v>111591</v>
      </c>
      <c r="H49" s="43">
        <v>528</v>
      </c>
      <c r="I49" s="43">
        <v>82.368520000000004</v>
      </c>
      <c r="K49" s="43">
        <v>111076.4</v>
      </c>
      <c r="L49" s="43">
        <v>111604.4</v>
      </c>
      <c r="M49" s="43">
        <v>528</v>
      </c>
      <c r="N49" s="43">
        <v>53.02393</v>
      </c>
      <c r="P49" s="43">
        <v>111083.8</v>
      </c>
      <c r="Q49" s="43">
        <v>111611.8</v>
      </c>
      <c r="R49" s="43">
        <v>528</v>
      </c>
      <c r="S49" s="43">
        <v>53.511780000000002</v>
      </c>
    </row>
    <row r="50" spans="1:19" x14ac:dyDescent="0.25">
      <c r="A50" s="43">
        <v>111609.8</v>
      </c>
      <c r="B50" s="43">
        <v>112137.8</v>
      </c>
      <c r="C50" s="43">
        <v>528</v>
      </c>
      <c r="D50" s="43">
        <v>69.220730000000003</v>
      </c>
      <c r="F50" s="43">
        <v>111591</v>
      </c>
      <c r="G50" s="43">
        <v>112119</v>
      </c>
      <c r="H50" s="43">
        <v>528</v>
      </c>
      <c r="I50" s="43">
        <v>43.736559999999997</v>
      </c>
      <c r="K50" s="43">
        <v>111604.4</v>
      </c>
      <c r="L50" s="43">
        <v>112132.4</v>
      </c>
      <c r="M50" s="43">
        <v>528</v>
      </c>
      <c r="N50" s="43">
        <v>35.792479999999998</v>
      </c>
      <c r="P50" s="43">
        <v>111611.8</v>
      </c>
      <c r="Q50" s="43">
        <v>112139.8</v>
      </c>
      <c r="R50" s="43">
        <v>528</v>
      </c>
      <c r="S50" s="43">
        <v>37.588760000000001</v>
      </c>
    </row>
    <row r="51" spans="1:19" x14ac:dyDescent="0.25">
      <c r="A51" s="43">
        <v>112137.8</v>
      </c>
      <c r="B51" s="43">
        <v>112665.8</v>
      </c>
      <c r="C51" s="43">
        <v>528</v>
      </c>
      <c r="D51" s="43">
        <v>222</v>
      </c>
      <c r="F51" s="43">
        <v>112119</v>
      </c>
      <c r="G51" s="43">
        <v>112647</v>
      </c>
      <c r="H51" s="43">
        <v>528</v>
      </c>
      <c r="I51" s="43">
        <v>220</v>
      </c>
      <c r="K51" s="43">
        <v>112132.4</v>
      </c>
      <c r="L51" s="43">
        <v>112660.4</v>
      </c>
      <c r="M51" s="43">
        <v>528</v>
      </c>
      <c r="N51" s="43">
        <v>41.356340000000003</v>
      </c>
      <c r="P51" s="43">
        <v>112139.8</v>
      </c>
      <c r="Q51" s="43">
        <v>112667.8</v>
      </c>
      <c r="R51" s="43">
        <v>528</v>
      </c>
      <c r="S51" s="43">
        <v>42.934910000000002</v>
      </c>
    </row>
    <row r="52" spans="1:19" x14ac:dyDescent="0.25">
      <c r="A52" s="43">
        <v>112665.8</v>
      </c>
      <c r="B52" s="43">
        <v>113193.8</v>
      </c>
      <c r="C52" s="43">
        <v>528</v>
      </c>
      <c r="D52" s="43">
        <v>65.537040000000005</v>
      </c>
      <c r="F52" s="43">
        <v>112647</v>
      </c>
      <c r="G52" s="43">
        <v>113175</v>
      </c>
      <c r="H52" s="43">
        <v>528</v>
      </c>
      <c r="I52" s="43">
        <v>54.836150000000004</v>
      </c>
      <c r="K52" s="43">
        <v>112660.4</v>
      </c>
      <c r="L52" s="43">
        <v>113188.3</v>
      </c>
      <c r="M52" s="43">
        <v>528</v>
      </c>
      <c r="N52" s="43">
        <v>39.7502</v>
      </c>
      <c r="P52" s="43">
        <v>112667.8</v>
      </c>
      <c r="Q52" s="43">
        <v>113195.8</v>
      </c>
      <c r="R52" s="43">
        <v>528</v>
      </c>
      <c r="S52" s="43">
        <v>46.444679999999998</v>
      </c>
    </row>
    <row r="53" spans="1:19" x14ac:dyDescent="0.25">
      <c r="A53" s="43">
        <v>113193.8</v>
      </c>
      <c r="B53" s="43">
        <v>113721.8</v>
      </c>
      <c r="C53" s="43">
        <v>528</v>
      </c>
      <c r="D53" s="43">
        <v>62.906399999999998</v>
      </c>
      <c r="F53" s="43">
        <v>113175</v>
      </c>
      <c r="G53" s="43">
        <v>113703</v>
      </c>
      <c r="H53" s="43">
        <v>528</v>
      </c>
      <c r="I53" s="43">
        <v>52.87032</v>
      </c>
      <c r="K53" s="43">
        <v>113188.3</v>
      </c>
      <c r="L53" s="43">
        <v>113716.4</v>
      </c>
      <c r="M53" s="43">
        <v>528</v>
      </c>
      <c r="N53" s="43">
        <v>42.327260000000003</v>
      </c>
      <c r="P53" s="43">
        <v>113195.8</v>
      </c>
      <c r="Q53" s="43">
        <v>113723.8</v>
      </c>
      <c r="R53" s="43">
        <v>528</v>
      </c>
      <c r="S53" s="43">
        <v>44.933129999999998</v>
      </c>
    </row>
    <row r="54" spans="1:19" x14ac:dyDescent="0.25">
      <c r="A54" s="43">
        <v>113721.8</v>
      </c>
      <c r="B54" s="43">
        <v>114249.8</v>
      </c>
      <c r="C54" s="43">
        <v>528</v>
      </c>
      <c r="D54" s="43">
        <v>83.472040000000007</v>
      </c>
      <c r="F54" s="43">
        <v>113703</v>
      </c>
      <c r="G54" s="43">
        <v>114231</v>
      </c>
      <c r="H54" s="43">
        <v>528</v>
      </c>
      <c r="I54" s="43">
        <v>62.35857</v>
      </c>
      <c r="K54" s="43">
        <v>113716.4</v>
      </c>
      <c r="L54" s="43">
        <v>114244.4</v>
      </c>
      <c r="M54" s="43">
        <v>528</v>
      </c>
      <c r="N54" s="43">
        <v>46.1798</v>
      </c>
      <c r="P54" s="43">
        <v>113723.8</v>
      </c>
      <c r="Q54" s="43">
        <v>114251.8</v>
      </c>
      <c r="R54" s="43">
        <v>528</v>
      </c>
      <c r="S54" s="43">
        <v>47.325330000000001</v>
      </c>
    </row>
    <row r="55" spans="1:19" x14ac:dyDescent="0.25">
      <c r="A55" s="43">
        <v>114249.8</v>
      </c>
      <c r="B55" s="43">
        <v>114777.8</v>
      </c>
      <c r="C55" s="43">
        <v>528</v>
      </c>
      <c r="D55" s="43">
        <v>68.771770000000004</v>
      </c>
      <c r="F55" s="43">
        <v>114231</v>
      </c>
      <c r="G55" s="43">
        <v>114759</v>
      </c>
      <c r="H55" s="43">
        <v>528</v>
      </c>
      <c r="I55" s="43">
        <v>58.722320000000003</v>
      </c>
      <c r="K55" s="43">
        <v>114244.4</v>
      </c>
      <c r="L55" s="43">
        <v>114772.4</v>
      </c>
      <c r="M55" s="43">
        <v>528</v>
      </c>
      <c r="N55" s="43">
        <v>42.904960000000003</v>
      </c>
      <c r="P55" s="43">
        <v>114251.8</v>
      </c>
      <c r="Q55" s="43">
        <v>114779.8</v>
      </c>
      <c r="R55" s="43">
        <v>528</v>
      </c>
      <c r="S55" s="43">
        <v>44.78595</v>
      </c>
    </row>
    <row r="56" spans="1:19" x14ac:dyDescent="0.25">
      <c r="A56" s="43">
        <v>114777.8</v>
      </c>
      <c r="B56" s="43">
        <v>115305.8</v>
      </c>
      <c r="C56" s="43">
        <v>528</v>
      </c>
      <c r="D56" s="43">
        <v>85.208619999999996</v>
      </c>
      <c r="F56" s="43">
        <v>114759</v>
      </c>
      <c r="G56" s="43">
        <v>115287</v>
      </c>
      <c r="H56" s="43">
        <v>528</v>
      </c>
      <c r="I56" s="43">
        <v>52.183619999999998</v>
      </c>
      <c r="K56" s="43">
        <v>114772.4</v>
      </c>
      <c r="L56" s="43">
        <v>115300.4</v>
      </c>
      <c r="M56" s="43">
        <v>528</v>
      </c>
      <c r="N56" s="43">
        <v>39.898449999999997</v>
      </c>
      <c r="P56" s="43">
        <v>114779.8</v>
      </c>
      <c r="Q56" s="43">
        <v>115307.8</v>
      </c>
      <c r="R56" s="43">
        <v>528</v>
      </c>
      <c r="S56" s="43">
        <v>41.883580000000002</v>
      </c>
    </row>
    <row r="57" spans="1:19" x14ac:dyDescent="0.25">
      <c r="A57" s="43">
        <v>115305.8</v>
      </c>
      <c r="B57" s="43">
        <v>115833.8</v>
      </c>
      <c r="C57" s="43">
        <v>528</v>
      </c>
      <c r="D57" s="43">
        <v>61.3874</v>
      </c>
      <c r="F57" s="43">
        <v>115287</v>
      </c>
      <c r="G57" s="43">
        <v>115815</v>
      </c>
      <c r="H57" s="43">
        <v>528</v>
      </c>
      <c r="I57" s="43">
        <v>51.102620000000002</v>
      </c>
      <c r="K57" s="43">
        <v>115300.4</v>
      </c>
      <c r="L57" s="43">
        <v>115828.3</v>
      </c>
      <c r="M57" s="43">
        <v>528</v>
      </c>
      <c r="N57" s="43">
        <v>36.750630000000001</v>
      </c>
      <c r="P57" s="43">
        <v>115307.8</v>
      </c>
      <c r="Q57" s="43">
        <v>115835.8</v>
      </c>
      <c r="R57" s="43">
        <v>528</v>
      </c>
      <c r="S57" s="43">
        <v>38.44444</v>
      </c>
    </row>
    <row r="58" spans="1:19" x14ac:dyDescent="0.25">
      <c r="A58" s="43">
        <v>115833.8</v>
      </c>
      <c r="B58" s="43">
        <v>116361.8</v>
      </c>
      <c r="C58" s="43">
        <v>528</v>
      </c>
      <c r="D58" s="43">
        <v>72.447739999999996</v>
      </c>
      <c r="F58" s="43">
        <v>115815</v>
      </c>
      <c r="G58" s="43">
        <v>116343</v>
      </c>
      <c r="H58" s="43">
        <v>528</v>
      </c>
      <c r="I58" s="43">
        <v>56.921509999999998</v>
      </c>
      <c r="K58" s="43">
        <v>115828.3</v>
      </c>
      <c r="L58" s="43">
        <v>116356.4</v>
      </c>
      <c r="M58" s="43">
        <v>528</v>
      </c>
      <c r="N58" s="43">
        <v>46.583710000000004</v>
      </c>
      <c r="P58" s="43">
        <v>115835.8</v>
      </c>
      <c r="Q58" s="43">
        <v>116363.8</v>
      </c>
      <c r="R58" s="43">
        <v>528</v>
      </c>
      <c r="S58" s="43">
        <v>46.926519999999996</v>
      </c>
    </row>
    <row r="59" spans="1:19" x14ac:dyDescent="0.25">
      <c r="A59" s="43">
        <v>116361.8</v>
      </c>
      <c r="B59" s="43">
        <v>116889.8</v>
      </c>
      <c r="C59" s="43">
        <v>528</v>
      </c>
      <c r="D59" s="43">
        <v>82.562470000000005</v>
      </c>
      <c r="F59" s="43">
        <v>116343</v>
      </c>
      <c r="G59" s="43">
        <v>116871</v>
      </c>
      <c r="H59" s="43">
        <v>528</v>
      </c>
      <c r="I59" s="43">
        <v>63.282040000000002</v>
      </c>
      <c r="K59" s="43">
        <v>116356.4</v>
      </c>
      <c r="L59" s="43">
        <v>116884.4</v>
      </c>
      <c r="M59" s="43">
        <v>528</v>
      </c>
      <c r="N59" s="43">
        <v>40.837330000000001</v>
      </c>
      <c r="P59" s="43">
        <v>116363.8</v>
      </c>
      <c r="Q59" s="43">
        <v>116891.8</v>
      </c>
      <c r="R59" s="43">
        <v>528</v>
      </c>
      <c r="S59" s="43">
        <v>42.10087</v>
      </c>
    </row>
    <row r="60" spans="1:19" x14ac:dyDescent="0.25">
      <c r="A60" s="43">
        <v>116889.8</v>
      </c>
      <c r="B60" s="43">
        <v>117004.8</v>
      </c>
      <c r="C60" s="43">
        <v>115</v>
      </c>
      <c r="D60" s="43">
        <v>114.7962</v>
      </c>
      <c r="F60" s="43">
        <v>116871</v>
      </c>
      <c r="G60" s="43">
        <v>116968.5</v>
      </c>
      <c r="H60" s="43">
        <v>97.5</v>
      </c>
      <c r="I60" s="43">
        <v>71.141419999999997</v>
      </c>
      <c r="K60" s="43">
        <v>116884.4</v>
      </c>
      <c r="L60" s="43">
        <v>117003.6</v>
      </c>
      <c r="M60" s="43">
        <v>119.25</v>
      </c>
      <c r="N60" s="43">
        <v>60.497459999999997</v>
      </c>
      <c r="P60" s="43">
        <v>116891.8</v>
      </c>
      <c r="Q60" s="43">
        <v>117018.8</v>
      </c>
      <c r="R60" s="43">
        <v>127</v>
      </c>
      <c r="S60" s="43">
        <v>60.02816</v>
      </c>
    </row>
    <row r="61" spans="1:19" x14ac:dyDescent="0.25">
      <c r="A61" s="43">
        <v>117216</v>
      </c>
      <c r="B61" s="43">
        <v>117744</v>
      </c>
      <c r="C61" s="43">
        <v>528</v>
      </c>
      <c r="D61" s="43">
        <v>83.591899999999995</v>
      </c>
      <c r="F61" s="43">
        <v>117179.8</v>
      </c>
      <c r="G61" s="43">
        <v>117707.9</v>
      </c>
      <c r="H61" s="43">
        <v>528</v>
      </c>
      <c r="I61" s="43">
        <v>65.641689999999997</v>
      </c>
      <c r="K61" s="43">
        <v>117215.3</v>
      </c>
      <c r="L61" s="43">
        <v>117743.3</v>
      </c>
      <c r="M61" s="43">
        <v>528</v>
      </c>
      <c r="N61" s="43">
        <v>46.852249999999998</v>
      </c>
      <c r="P61" s="43">
        <v>117229.8</v>
      </c>
      <c r="Q61" s="43">
        <v>117757.8</v>
      </c>
      <c r="R61" s="43">
        <v>528</v>
      </c>
      <c r="S61" s="43">
        <v>45.298169999999999</v>
      </c>
    </row>
    <row r="62" spans="1:19" x14ac:dyDescent="0.25">
      <c r="A62" s="43">
        <v>117744</v>
      </c>
      <c r="B62" s="43">
        <v>118272</v>
      </c>
      <c r="C62" s="43">
        <v>528</v>
      </c>
      <c r="D62" s="43">
        <v>115.526</v>
      </c>
      <c r="F62" s="43">
        <v>117707.9</v>
      </c>
      <c r="G62" s="43">
        <v>118235.9</v>
      </c>
      <c r="H62" s="43">
        <v>528</v>
      </c>
      <c r="I62" s="43">
        <v>80.370990000000006</v>
      </c>
      <c r="K62" s="43">
        <v>117743.3</v>
      </c>
      <c r="L62" s="43">
        <v>118271.3</v>
      </c>
      <c r="M62" s="43">
        <v>528</v>
      </c>
      <c r="N62" s="43">
        <v>43.290140000000001</v>
      </c>
      <c r="P62" s="43">
        <v>117757.8</v>
      </c>
      <c r="Q62" s="43">
        <v>118285.8</v>
      </c>
      <c r="R62" s="43">
        <v>528</v>
      </c>
      <c r="S62" s="43">
        <v>45.310429999999997</v>
      </c>
    </row>
    <row r="63" spans="1:19" x14ac:dyDescent="0.25">
      <c r="A63" s="43">
        <v>118272</v>
      </c>
      <c r="B63" s="43">
        <v>118800</v>
      </c>
      <c r="C63" s="43">
        <v>528</v>
      </c>
      <c r="D63" s="43">
        <v>105.86279999999999</v>
      </c>
      <c r="F63" s="43">
        <v>118235.9</v>
      </c>
      <c r="G63" s="43">
        <v>118763.9</v>
      </c>
      <c r="H63" s="43">
        <v>528</v>
      </c>
      <c r="I63" s="43">
        <v>67.991900000000001</v>
      </c>
      <c r="K63" s="43">
        <v>118271.3</v>
      </c>
      <c r="L63" s="43">
        <v>118799.3</v>
      </c>
      <c r="M63" s="43">
        <v>528</v>
      </c>
      <c r="N63" s="43">
        <v>40.586370000000002</v>
      </c>
      <c r="P63" s="43">
        <v>118285.8</v>
      </c>
      <c r="Q63" s="43">
        <v>118813.8</v>
      </c>
      <c r="R63" s="43">
        <v>528</v>
      </c>
      <c r="S63" s="43">
        <v>42.400219999999997</v>
      </c>
    </row>
    <row r="64" spans="1:19" x14ac:dyDescent="0.25">
      <c r="A64" s="43">
        <v>118800</v>
      </c>
      <c r="B64" s="43">
        <v>119328</v>
      </c>
      <c r="C64" s="43">
        <v>528</v>
      </c>
      <c r="D64" s="43">
        <v>88.220309999999998</v>
      </c>
      <c r="F64" s="43">
        <v>118763.9</v>
      </c>
      <c r="G64" s="43">
        <v>119291.9</v>
      </c>
      <c r="H64" s="43">
        <v>528</v>
      </c>
      <c r="I64" s="43">
        <v>62.532119999999999</v>
      </c>
      <c r="K64" s="43">
        <v>118799.3</v>
      </c>
      <c r="L64" s="43">
        <v>119327.3</v>
      </c>
      <c r="M64" s="43">
        <v>528</v>
      </c>
      <c r="N64" s="43">
        <v>43.932699999999997</v>
      </c>
      <c r="P64" s="43">
        <v>118813.8</v>
      </c>
      <c r="Q64" s="43">
        <v>119341.8</v>
      </c>
      <c r="R64" s="43">
        <v>528</v>
      </c>
      <c r="S64" s="43">
        <v>39.391449999999999</v>
      </c>
    </row>
    <row r="65" spans="1:19" x14ac:dyDescent="0.25">
      <c r="A65" s="43">
        <v>119328</v>
      </c>
      <c r="B65" s="43">
        <v>119856</v>
      </c>
      <c r="C65" s="43">
        <v>528</v>
      </c>
      <c r="D65" s="43">
        <v>101.8616</v>
      </c>
      <c r="F65" s="43">
        <v>119291.9</v>
      </c>
      <c r="G65" s="43">
        <v>119819.8</v>
      </c>
      <c r="H65" s="43">
        <v>528</v>
      </c>
      <c r="I65" s="43">
        <v>74.518169999999998</v>
      </c>
      <c r="K65" s="43">
        <v>119327.3</v>
      </c>
      <c r="L65" s="43">
        <v>119855.3</v>
      </c>
      <c r="M65" s="43">
        <v>528</v>
      </c>
      <c r="N65" s="43">
        <v>44.34796</v>
      </c>
      <c r="P65" s="43">
        <v>119341.8</v>
      </c>
      <c r="Q65" s="43">
        <v>119869.8</v>
      </c>
      <c r="R65" s="43">
        <v>528</v>
      </c>
      <c r="S65" s="43">
        <v>45.538249999999998</v>
      </c>
    </row>
    <row r="66" spans="1:19" x14ac:dyDescent="0.25">
      <c r="A66" s="43">
        <v>119856</v>
      </c>
      <c r="B66" s="43">
        <v>120384</v>
      </c>
      <c r="C66" s="43">
        <v>528</v>
      </c>
      <c r="D66" s="43">
        <v>94.295770000000005</v>
      </c>
      <c r="F66" s="43">
        <v>119819.8</v>
      </c>
      <c r="G66" s="43">
        <v>120347.9</v>
      </c>
      <c r="H66" s="43">
        <v>528</v>
      </c>
      <c r="I66" s="43">
        <v>66.931470000000004</v>
      </c>
      <c r="K66" s="43">
        <v>119855.3</v>
      </c>
      <c r="L66" s="43">
        <v>120383.3</v>
      </c>
      <c r="M66" s="43">
        <v>528</v>
      </c>
      <c r="N66" s="43">
        <v>43.255380000000002</v>
      </c>
      <c r="P66" s="43">
        <v>119869.8</v>
      </c>
      <c r="Q66" s="43">
        <v>120397.8</v>
      </c>
      <c r="R66" s="43">
        <v>528</v>
      </c>
      <c r="S66" s="43">
        <v>45.46349</v>
      </c>
    </row>
    <row r="67" spans="1:19" x14ac:dyDescent="0.25">
      <c r="A67" s="43">
        <v>120384</v>
      </c>
      <c r="B67" s="43">
        <v>120912</v>
      </c>
      <c r="C67" s="43">
        <v>528</v>
      </c>
      <c r="D67" s="43">
        <v>134.50069999999999</v>
      </c>
      <c r="F67" s="43">
        <v>120347.9</v>
      </c>
      <c r="G67" s="43">
        <v>120875.9</v>
      </c>
      <c r="H67" s="43">
        <v>528</v>
      </c>
      <c r="I67" s="43">
        <v>97.040459999999996</v>
      </c>
      <c r="K67" s="43">
        <v>120383.3</v>
      </c>
      <c r="L67" s="43">
        <v>120911.3</v>
      </c>
      <c r="M67" s="43">
        <v>528</v>
      </c>
      <c r="N67" s="43">
        <v>83.377769999999998</v>
      </c>
      <c r="P67" s="43">
        <v>120397.8</v>
      </c>
      <c r="Q67" s="43">
        <v>120925.8</v>
      </c>
      <c r="R67" s="43">
        <v>528</v>
      </c>
      <c r="S67" s="43">
        <v>69.07929</v>
      </c>
    </row>
    <row r="68" spans="1:19" x14ac:dyDescent="0.25">
      <c r="A68" s="43">
        <v>120912</v>
      </c>
      <c r="B68" s="43">
        <v>121440</v>
      </c>
      <c r="C68" s="43">
        <v>528</v>
      </c>
      <c r="D68" s="43">
        <v>134.4417</v>
      </c>
      <c r="F68" s="43">
        <v>120875.9</v>
      </c>
      <c r="G68" s="43">
        <v>121403.9</v>
      </c>
      <c r="H68" s="43">
        <v>528</v>
      </c>
      <c r="I68" s="43">
        <v>84.670100000000005</v>
      </c>
      <c r="K68" s="43">
        <v>120911.3</v>
      </c>
      <c r="L68" s="43">
        <v>121439.3</v>
      </c>
      <c r="M68" s="43">
        <v>528</v>
      </c>
      <c r="N68" s="43">
        <v>77.134770000000003</v>
      </c>
      <c r="P68" s="43">
        <v>120925.8</v>
      </c>
      <c r="Q68" s="43">
        <v>121453.8</v>
      </c>
      <c r="R68" s="43">
        <v>528</v>
      </c>
      <c r="S68" s="43">
        <v>62.338590000000003</v>
      </c>
    </row>
    <row r="69" spans="1:19" x14ac:dyDescent="0.25">
      <c r="A69" s="43">
        <v>121440</v>
      </c>
      <c r="B69" s="43">
        <v>121441.1</v>
      </c>
      <c r="C69" s="43">
        <v>0.25</v>
      </c>
      <c r="D69" s="43">
        <v>66.997559999999993</v>
      </c>
      <c r="F69" s="43">
        <v>121403.9</v>
      </c>
      <c r="G69" s="43">
        <v>121443.5</v>
      </c>
      <c r="H69" s="43">
        <v>38.833329999999997</v>
      </c>
      <c r="I69" s="43">
        <v>68.989819999999995</v>
      </c>
      <c r="K69" s="43">
        <v>121439.3</v>
      </c>
      <c r="L69" s="43">
        <v>121508.4</v>
      </c>
      <c r="M69" s="43">
        <v>68.333330000000004</v>
      </c>
      <c r="N69" s="43">
        <v>81.910439999999994</v>
      </c>
      <c r="P69" s="43">
        <v>121453.8</v>
      </c>
      <c r="Q69" s="43">
        <v>121540.7</v>
      </c>
      <c r="R69" s="43">
        <v>86.083330000000004</v>
      </c>
      <c r="S69" s="43">
        <v>55.809440000000002</v>
      </c>
    </row>
    <row r="70" spans="1:19" x14ac:dyDescent="0.25">
      <c r="A70" s="43"/>
      <c r="B70" s="43"/>
      <c r="C70" s="43"/>
      <c r="D70" s="43"/>
      <c r="F70" s="43"/>
      <c r="G70" s="43"/>
      <c r="H70" s="43"/>
      <c r="I70" s="43"/>
      <c r="K70" s="43"/>
      <c r="L70" s="43"/>
      <c r="M70" s="43"/>
      <c r="N70" s="43"/>
      <c r="P70" s="43"/>
      <c r="Q70" s="43"/>
      <c r="R70" s="43"/>
      <c r="S70" s="43"/>
    </row>
    <row r="71" spans="1:19" x14ac:dyDescent="0.25">
      <c r="A71" s="43"/>
      <c r="B71" s="43"/>
      <c r="C71" s="43"/>
      <c r="D71" s="43"/>
      <c r="F71" s="43"/>
      <c r="G71" s="43"/>
      <c r="H71" s="43"/>
      <c r="I71" s="43"/>
      <c r="K71" s="43"/>
      <c r="L71" s="43"/>
      <c r="M71" s="43"/>
      <c r="N71" s="43"/>
      <c r="P71" s="43"/>
      <c r="Q71" s="43"/>
      <c r="R71" s="43"/>
      <c r="S71" s="43"/>
    </row>
    <row r="72" spans="1:19" x14ac:dyDescent="0.25">
      <c r="A72" s="43"/>
      <c r="B72" s="43"/>
      <c r="C72" s="43"/>
      <c r="D72" s="43"/>
      <c r="F72" s="43"/>
      <c r="G72" s="43"/>
      <c r="H72" s="43"/>
      <c r="I72" s="43"/>
      <c r="K72" s="43"/>
      <c r="L72" s="43"/>
      <c r="M72" s="43"/>
      <c r="N72" s="43"/>
      <c r="P72" s="43"/>
      <c r="Q72" s="43"/>
      <c r="R72" s="43"/>
      <c r="S72" s="43"/>
    </row>
    <row r="73" spans="1:19" x14ac:dyDescent="0.25">
      <c r="A73" s="43"/>
      <c r="B73" s="43"/>
      <c r="C73" s="43"/>
      <c r="D73" s="43"/>
      <c r="F73" s="43"/>
      <c r="G73" s="43"/>
      <c r="H73" s="43"/>
      <c r="I73" s="43"/>
      <c r="K73" s="43"/>
      <c r="L73" s="43"/>
      <c r="M73" s="43"/>
      <c r="N73" s="43"/>
      <c r="P73" s="43"/>
      <c r="Q73" s="43"/>
      <c r="R73" s="43"/>
      <c r="S73" s="43"/>
    </row>
    <row r="74" spans="1:19" x14ac:dyDescent="0.25">
      <c r="A74" s="43"/>
      <c r="B74" s="43"/>
      <c r="C74" s="43"/>
      <c r="D74" s="43"/>
      <c r="F74" s="43"/>
      <c r="G74" s="43"/>
      <c r="H74" s="43"/>
      <c r="I74" s="43"/>
      <c r="K74" s="43"/>
      <c r="L74" s="43"/>
      <c r="M74" s="43"/>
      <c r="N74" s="43"/>
      <c r="P74" s="43"/>
      <c r="Q74" s="43"/>
      <c r="R74" s="43"/>
      <c r="S74" s="43"/>
    </row>
    <row r="75" spans="1:19" x14ac:dyDescent="0.25">
      <c r="A75" s="43"/>
      <c r="B75" s="43"/>
      <c r="C75" s="43"/>
      <c r="D75" s="43"/>
      <c r="F75" s="43"/>
      <c r="G75" s="43"/>
      <c r="H75" s="43"/>
      <c r="I75" s="43"/>
      <c r="K75" s="43"/>
      <c r="L75" s="43"/>
      <c r="M75" s="43"/>
      <c r="N75" s="43"/>
      <c r="P75" s="43"/>
      <c r="Q75" s="43"/>
      <c r="R75" s="43"/>
      <c r="S75" s="43"/>
    </row>
    <row r="76" spans="1:19" x14ac:dyDescent="0.25">
      <c r="A76" s="43"/>
      <c r="B76" s="43"/>
      <c r="C76" s="43"/>
      <c r="D76" s="43"/>
      <c r="F76" s="43"/>
      <c r="G76" s="43"/>
      <c r="H76" s="43"/>
      <c r="I76" s="43"/>
      <c r="K76" s="43"/>
      <c r="L76" s="43"/>
      <c r="M76" s="43"/>
      <c r="N76" s="43"/>
      <c r="P76" s="43"/>
      <c r="Q76" s="43"/>
      <c r="R76" s="43"/>
      <c r="S76" s="43"/>
    </row>
    <row r="77" spans="1:19" x14ac:dyDescent="0.25">
      <c r="A77" s="43"/>
      <c r="B77" s="43"/>
      <c r="C77" s="43"/>
      <c r="D77" s="43"/>
      <c r="F77" s="43"/>
      <c r="G77" s="43"/>
      <c r="H77" s="43"/>
      <c r="I77" s="43"/>
      <c r="K77" s="43"/>
      <c r="L77" s="43"/>
      <c r="M77" s="43"/>
      <c r="N77" s="43"/>
      <c r="P77" s="43"/>
      <c r="Q77" s="43"/>
      <c r="R77" s="43"/>
      <c r="S77" s="43"/>
    </row>
    <row r="78" spans="1:19" x14ac:dyDescent="0.25">
      <c r="A78" s="43"/>
      <c r="B78" s="43"/>
      <c r="C78" s="43"/>
      <c r="D78" s="43"/>
      <c r="F78" s="43"/>
      <c r="G78" s="43"/>
      <c r="H78" s="43"/>
      <c r="I78" s="43"/>
      <c r="K78" s="43"/>
      <c r="L78" s="43"/>
      <c r="M78" s="43"/>
      <c r="N78" s="43"/>
      <c r="P78" s="43"/>
      <c r="Q78" s="43"/>
      <c r="R78" s="43"/>
      <c r="S78" s="43"/>
    </row>
    <row r="79" spans="1:19" x14ac:dyDescent="0.25">
      <c r="A79" s="43"/>
      <c r="B79" s="43"/>
      <c r="C79" s="43"/>
      <c r="D79" s="43"/>
      <c r="F79" s="43"/>
      <c r="G79" s="43"/>
      <c r="H79" s="43"/>
      <c r="I79" s="43"/>
      <c r="K79" s="43"/>
      <c r="L79" s="43"/>
      <c r="M79" s="43"/>
      <c r="N79" s="43"/>
      <c r="P79" s="43"/>
      <c r="Q79" s="43"/>
      <c r="R79" s="43"/>
      <c r="S79" s="43"/>
    </row>
    <row r="80" spans="1:19" x14ac:dyDescent="0.25">
      <c r="A80" s="43"/>
      <c r="B80" s="43"/>
      <c r="C80" s="43"/>
      <c r="D80" s="43"/>
      <c r="F80" s="43"/>
      <c r="G80" s="43"/>
      <c r="H80" s="43"/>
      <c r="I80" s="43"/>
      <c r="K80" s="43"/>
      <c r="L80" s="43"/>
      <c r="M80" s="43"/>
      <c r="N80" s="43"/>
      <c r="P80" s="43"/>
      <c r="Q80" s="43"/>
      <c r="R80" s="43"/>
      <c r="S80" s="43"/>
    </row>
    <row r="81" spans="1:19" x14ac:dyDescent="0.25">
      <c r="A81" s="43"/>
      <c r="B81" s="43"/>
      <c r="C81" s="43"/>
      <c r="D81" s="43"/>
      <c r="F81" s="43"/>
      <c r="G81" s="43"/>
      <c r="H81" s="43"/>
      <c r="I81" s="43"/>
      <c r="K81" s="43"/>
      <c r="L81" s="43"/>
      <c r="M81" s="43"/>
      <c r="N81" s="43"/>
      <c r="P81" s="43"/>
      <c r="Q81" s="43"/>
      <c r="R81" s="43"/>
      <c r="S81" s="43"/>
    </row>
    <row r="82" spans="1:19" x14ac:dyDescent="0.25">
      <c r="A82" s="43"/>
      <c r="B82" s="43"/>
      <c r="C82" s="43"/>
      <c r="D82" s="43"/>
      <c r="F82" s="43"/>
      <c r="G82" s="43"/>
      <c r="H82" s="43"/>
      <c r="I82" s="43"/>
      <c r="K82" s="43"/>
      <c r="L82" s="43"/>
      <c r="M82" s="43"/>
      <c r="N82" s="43"/>
      <c r="P82" s="43"/>
      <c r="Q82" s="43"/>
      <c r="R82" s="43"/>
      <c r="S82" s="43"/>
    </row>
    <row r="83" spans="1:19" x14ac:dyDescent="0.25">
      <c r="A83" s="43"/>
      <c r="B83" s="43"/>
      <c r="C83" s="43"/>
      <c r="D83" s="43"/>
      <c r="F83" s="43"/>
      <c r="G83" s="43"/>
      <c r="H83" s="43"/>
      <c r="I83" s="43"/>
      <c r="K83" s="43"/>
      <c r="L83" s="43"/>
      <c r="M83" s="43"/>
      <c r="N83" s="43"/>
      <c r="P83" s="43"/>
      <c r="Q83" s="43"/>
      <c r="R83" s="43"/>
      <c r="S83" s="43"/>
    </row>
    <row r="84" spans="1:19" x14ac:dyDescent="0.25">
      <c r="A84" s="43"/>
      <c r="B84" s="43"/>
      <c r="C84" s="43"/>
      <c r="D84" s="43"/>
      <c r="F84" s="43"/>
      <c r="G84" s="43"/>
      <c r="H84" s="43"/>
      <c r="I84" s="43"/>
      <c r="K84" s="43"/>
      <c r="L84" s="43"/>
      <c r="M84" s="43"/>
      <c r="N84" s="43"/>
      <c r="P84" s="43"/>
      <c r="Q84" s="43"/>
      <c r="R84" s="43"/>
      <c r="S84" s="43"/>
    </row>
    <row r="85" spans="1:19" x14ac:dyDescent="0.25">
      <c r="A85" s="43"/>
      <c r="B85" s="43"/>
      <c r="C85" s="43"/>
      <c r="D85" s="43"/>
      <c r="F85" s="43"/>
      <c r="G85" s="43"/>
      <c r="H85" s="43"/>
      <c r="I85" s="43"/>
      <c r="K85" s="43"/>
      <c r="L85" s="43"/>
      <c r="M85" s="43"/>
      <c r="N85" s="43"/>
      <c r="P85" s="43"/>
      <c r="Q85" s="43"/>
      <c r="R85" s="43"/>
      <c r="S85" s="43"/>
    </row>
    <row r="86" spans="1:19" x14ac:dyDescent="0.25">
      <c r="A86" s="43"/>
      <c r="B86" s="43"/>
      <c r="C86" s="43"/>
      <c r="D86" s="43"/>
      <c r="F86" s="43"/>
      <c r="G86" s="43"/>
      <c r="H86" s="43"/>
      <c r="I86" s="43"/>
      <c r="K86" s="43"/>
      <c r="L86" s="43"/>
      <c r="M86" s="43"/>
      <c r="N86" s="43"/>
      <c r="P86" s="43"/>
      <c r="Q86" s="43"/>
      <c r="R86" s="43"/>
      <c r="S86" s="43"/>
    </row>
    <row r="87" spans="1:19" x14ac:dyDescent="0.25">
      <c r="A87" s="43"/>
      <c r="B87" s="43"/>
      <c r="C87" s="43"/>
      <c r="D87" s="43"/>
      <c r="F87" s="43"/>
      <c r="G87" s="43"/>
      <c r="H87" s="43"/>
      <c r="I87" s="43"/>
      <c r="K87" s="43"/>
      <c r="L87" s="43"/>
      <c r="M87" s="43"/>
      <c r="N87" s="43"/>
      <c r="P87" s="43"/>
      <c r="Q87" s="43"/>
      <c r="R87" s="43"/>
      <c r="S87" s="43"/>
    </row>
    <row r="88" spans="1:19" x14ac:dyDescent="0.25">
      <c r="A88" s="43"/>
      <c r="B88" s="43"/>
      <c r="C88" s="43"/>
      <c r="D88" s="43"/>
      <c r="F88" s="43"/>
      <c r="G88" s="43"/>
      <c r="H88" s="43"/>
      <c r="I88" s="43"/>
      <c r="K88" s="43"/>
      <c r="L88" s="43"/>
      <c r="M88" s="43"/>
      <c r="N88" s="43"/>
      <c r="P88" s="43"/>
      <c r="Q88" s="43"/>
      <c r="R88" s="43"/>
      <c r="S88" s="43"/>
    </row>
    <row r="89" spans="1:19" x14ac:dyDescent="0.25">
      <c r="A89" s="43"/>
      <c r="B89" s="43"/>
      <c r="C89" s="43"/>
      <c r="D89" s="43"/>
      <c r="F89" s="43"/>
      <c r="G89" s="43"/>
      <c r="H89" s="43"/>
      <c r="I89" s="43"/>
      <c r="K89" s="43"/>
      <c r="L89" s="43"/>
      <c r="M89" s="43"/>
      <c r="N89" s="43"/>
      <c r="P89" s="43"/>
      <c r="Q89" s="43"/>
      <c r="R89" s="43"/>
      <c r="S89" s="43"/>
    </row>
    <row r="90" spans="1:19" x14ac:dyDescent="0.25">
      <c r="A90" s="43"/>
      <c r="B90" s="43"/>
      <c r="C90" s="43"/>
      <c r="D90" s="43"/>
      <c r="F90" s="43"/>
      <c r="G90" s="43"/>
      <c r="H90" s="43"/>
      <c r="I90" s="43"/>
      <c r="K90" s="43"/>
      <c r="L90" s="43"/>
      <c r="M90" s="43"/>
      <c r="N90" s="43"/>
      <c r="P90" s="43"/>
      <c r="Q90" s="43"/>
      <c r="R90" s="43"/>
      <c r="S90" s="43"/>
    </row>
    <row r="91" spans="1:19" x14ac:dyDescent="0.25">
      <c r="A91" s="43"/>
      <c r="B91" s="43"/>
      <c r="C91" s="43"/>
      <c r="D91" s="43"/>
      <c r="F91" s="43"/>
      <c r="G91" s="43"/>
      <c r="H91" s="43"/>
      <c r="I91" s="43"/>
      <c r="K91" s="43"/>
      <c r="L91" s="43"/>
      <c r="M91" s="43"/>
      <c r="N91" s="43"/>
      <c r="P91" s="43"/>
      <c r="Q91" s="43"/>
      <c r="R91" s="43"/>
      <c r="S91" s="43"/>
    </row>
    <row r="92" spans="1:19" x14ac:dyDescent="0.25">
      <c r="A92" s="43"/>
      <c r="B92" s="43"/>
      <c r="C92" s="43"/>
      <c r="D92" s="43"/>
      <c r="F92" s="43"/>
      <c r="G92" s="43"/>
      <c r="H92" s="43"/>
      <c r="I92" s="43"/>
      <c r="K92" s="43"/>
      <c r="L92" s="43"/>
      <c r="M92" s="43"/>
      <c r="N92" s="43"/>
      <c r="P92" s="43"/>
      <c r="Q92" s="43"/>
      <c r="R92" s="43"/>
      <c r="S92" s="43"/>
    </row>
    <row r="93" spans="1:19" x14ac:dyDescent="0.25">
      <c r="A93" s="43"/>
      <c r="B93" s="43"/>
      <c r="C93" s="43"/>
      <c r="D93" s="43"/>
      <c r="F93" s="43"/>
      <c r="G93" s="43"/>
      <c r="H93" s="43"/>
      <c r="I93" s="43"/>
      <c r="K93" s="43"/>
      <c r="L93" s="43"/>
      <c r="M93" s="43"/>
      <c r="N93" s="43"/>
      <c r="P93" s="43"/>
      <c r="Q93" s="43"/>
      <c r="R93" s="43"/>
      <c r="S93" s="43"/>
    </row>
    <row r="94" spans="1:19" x14ac:dyDescent="0.25">
      <c r="A94" s="43"/>
      <c r="B94" s="43"/>
      <c r="C94" s="43"/>
      <c r="D94" s="43"/>
      <c r="F94" s="43"/>
      <c r="G94" s="43"/>
      <c r="H94" s="43"/>
      <c r="I94" s="43"/>
      <c r="K94" s="43"/>
      <c r="L94" s="43"/>
      <c r="M94" s="43"/>
      <c r="N94" s="43"/>
      <c r="P94" s="43"/>
      <c r="Q94" s="43"/>
      <c r="R94" s="43"/>
      <c r="S94" s="43"/>
    </row>
    <row r="95" spans="1:19" x14ac:dyDescent="0.25">
      <c r="A95" s="43"/>
      <c r="B95" s="43"/>
      <c r="C95" s="43"/>
      <c r="D95" s="43"/>
      <c r="F95" s="43"/>
      <c r="G95" s="43"/>
      <c r="H95" s="43"/>
      <c r="I95" s="43"/>
      <c r="K95" s="43"/>
      <c r="L95" s="43"/>
      <c r="M95" s="43"/>
      <c r="N95" s="43"/>
      <c r="P95" s="43"/>
      <c r="Q95" s="43"/>
      <c r="R95" s="43"/>
      <c r="S95" s="43"/>
    </row>
    <row r="96" spans="1:19" x14ac:dyDescent="0.25">
      <c r="A96" s="43"/>
      <c r="B96" s="43"/>
      <c r="C96" s="43"/>
      <c r="D96" s="43"/>
      <c r="F96" s="43"/>
      <c r="G96" s="43"/>
      <c r="H96" s="43"/>
      <c r="I96" s="43"/>
      <c r="K96" s="43"/>
      <c r="L96" s="43"/>
      <c r="M96" s="43"/>
      <c r="N96" s="43"/>
      <c r="P96" s="43"/>
      <c r="Q96" s="43"/>
      <c r="R96" s="43"/>
      <c r="S96" s="43"/>
    </row>
    <row r="97" spans="1:19" x14ac:dyDescent="0.25">
      <c r="A97" s="43"/>
      <c r="B97" s="43"/>
      <c r="C97" s="43"/>
      <c r="D97" s="43"/>
      <c r="F97" s="43"/>
      <c r="G97" s="43"/>
      <c r="H97" s="43"/>
      <c r="I97" s="43"/>
      <c r="K97" s="43"/>
      <c r="L97" s="43"/>
      <c r="M97" s="43"/>
      <c r="N97" s="43"/>
      <c r="P97" s="43"/>
      <c r="Q97" s="43"/>
      <c r="R97" s="43"/>
      <c r="S97" s="43"/>
    </row>
    <row r="98" spans="1:19" x14ac:dyDescent="0.25">
      <c r="A98" s="43"/>
      <c r="B98" s="43"/>
      <c r="C98" s="43"/>
      <c r="D98" s="43"/>
      <c r="F98" s="43"/>
      <c r="G98" s="43"/>
      <c r="H98" s="43"/>
      <c r="I98" s="43"/>
      <c r="K98" s="43"/>
      <c r="L98" s="43"/>
      <c r="M98" s="43"/>
      <c r="N98" s="43"/>
      <c r="P98" s="43"/>
      <c r="Q98" s="43"/>
      <c r="R98" s="43"/>
      <c r="S98" s="43"/>
    </row>
    <row r="99" spans="1:19" x14ac:dyDescent="0.25">
      <c r="A99" s="43"/>
      <c r="B99" s="43"/>
      <c r="C99" s="43"/>
      <c r="D99" s="43"/>
      <c r="F99" s="43"/>
      <c r="G99" s="43"/>
      <c r="H99" s="43"/>
      <c r="I99" s="43"/>
      <c r="K99" s="43"/>
      <c r="L99" s="43"/>
      <c r="M99" s="43"/>
      <c r="N99" s="43"/>
      <c r="P99" s="43"/>
      <c r="Q99" s="43"/>
      <c r="R99" s="43"/>
      <c r="S99" s="43"/>
    </row>
    <row r="100" spans="1:19" x14ac:dyDescent="0.25">
      <c r="A100" s="43"/>
      <c r="B100" s="43"/>
      <c r="C100" s="43"/>
      <c r="D100" s="43"/>
      <c r="F100" s="43"/>
      <c r="G100" s="43"/>
      <c r="H100" s="43"/>
      <c r="I100" s="43"/>
      <c r="K100" s="43"/>
      <c r="L100" s="43"/>
      <c r="M100" s="43"/>
      <c r="N100" s="43"/>
      <c r="P100" s="43"/>
      <c r="Q100" s="43"/>
      <c r="R100" s="43"/>
      <c r="S100" s="43"/>
    </row>
    <row r="101" spans="1:19" x14ac:dyDescent="0.25">
      <c r="A101" s="43"/>
      <c r="B101" s="43"/>
      <c r="C101" s="43"/>
      <c r="D101" s="43"/>
      <c r="F101" s="43"/>
      <c r="G101" s="43"/>
      <c r="H101" s="43"/>
      <c r="I101" s="43"/>
      <c r="K101" s="43"/>
      <c r="L101" s="43"/>
      <c r="M101" s="43"/>
      <c r="N101" s="43"/>
      <c r="P101" s="43"/>
      <c r="Q101" s="43"/>
      <c r="R101" s="43"/>
      <c r="S101" s="43"/>
    </row>
    <row r="102" spans="1:19" x14ac:dyDescent="0.25">
      <c r="A102" s="43"/>
      <c r="B102" s="43"/>
      <c r="C102" s="43"/>
      <c r="D102" s="43"/>
      <c r="F102" s="43"/>
      <c r="G102" s="43"/>
      <c r="H102" s="43"/>
      <c r="I102" s="43"/>
      <c r="K102" s="43"/>
      <c r="L102" s="43"/>
      <c r="M102" s="43"/>
      <c r="N102" s="43"/>
      <c r="P102" s="43"/>
      <c r="Q102" s="43"/>
      <c r="R102" s="43"/>
      <c r="S102" s="43"/>
    </row>
    <row r="103" spans="1:19" x14ac:dyDescent="0.25">
      <c r="A103" s="43"/>
      <c r="B103" s="43"/>
      <c r="C103" s="43"/>
      <c r="D103" s="43"/>
      <c r="F103" s="43"/>
      <c r="G103" s="43"/>
      <c r="H103" s="43"/>
      <c r="I103" s="43"/>
      <c r="K103" s="43"/>
      <c r="L103" s="43"/>
      <c r="M103" s="43"/>
      <c r="N103" s="43"/>
      <c r="P103" s="43"/>
      <c r="Q103" s="43"/>
      <c r="R103" s="43"/>
      <c r="S103" s="43"/>
    </row>
    <row r="104" spans="1:19" x14ac:dyDescent="0.25">
      <c r="A104" s="43"/>
      <c r="B104" s="43"/>
      <c r="C104" s="43"/>
      <c r="D104" s="43"/>
      <c r="F104" s="43"/>
      <c r="G104" s="43"/>
      <c r="H104" s="43"/>
      <c r="I104" s="43"/>
      <c r="K104" s="43"/>
      <c r="L104" s="43"/>
      <c r="M104" s="43"/>
      <c r="N104" s="43"/>
      <c r="P104" s="43"/>
      <c r="Q104" s="43"/>
      <c r="R104" s="43"/>
      <c r="S104" s="43"/>
    </row>
    <row r="105" spans="1:19" x14ac:dyDescent="0.25">
      <c r="A105" s="43"/>
      <c r="B105" s="43"/>
      <c r="C105" s="43"/>
      <c r="D105" s="43"/>
      <c r="F105" s="43"/>
      <c r="G105" s="43"/>
      <c r="H105" s="43"/>
      <c r="I105" s="43"/>
      <c r="K105" s="43"/>
      <c r="L105" s="43"/>
      <c r="M105" s="43"/>
      <c r="N105" s="43"/>
      <c r="P105" s="43"/>
      <c r="Q105" s="43"/>
      <c r="R105" s="43"/>
      <c r="S105" s="43"/>
    </row>
    <row r="106" spans="1:19" x14ac:dyDescent="0.25">
      <c r="A106" s="43"/>
      <c r="B106" s="43"/>
      <c r="C106" s="43"/>
      <c r="D106" s="43"/>
      <c r="F106" s="43"/>
      <c r="G106" s="43"/>
      <c r="H106" s="43"/>
      <c r="I106" s="43"/>
      <c r="K106" s="43"/>
      <c r="L106" s="43"/>
      <c r="M106" s="43"/>
      <c r="N106" s="43"/>
      <c r="P106" s="43"/>
      <c r="Q106" s="43"/>
      <c r="R106" s="43"/>
      <c r="S106" s="43"/>
    </row>
    <row r="107" spans="1:19" x14ac:dyDescent="0.25">
      <c r="A107" s="43"/>
      <c r="B107" s="43"/>
      <c r="C107" s="43"/>
      <c r="D107" s="43"/>
      <c r="F107" s="43"/>
      <c r="G107" s="43"/>
      <c r="H107" s="43"/>
      <c r="I107" s="43"/>
      <c r="K107" s="43"/>
      <c r="L107" s="43"/>
      <c r="M107" s="43"/>
      <c r="N107" s="43"/>
      <c r="P107" s="43"/>
      <c r="Q107" s="43"/>
      <c r="R107" s="43"/>
      <c r="S107" s="43"/>
    </row>
    <row r="108" spans="1:19" x14ac:dyDescent="0.25">
      <c r="A108" s="43"/>
      <c r="B108" s="43"/>
      <c r="C108" s="43"/>
      <c r="D108" s="43"/>
      <c r="F108" s="43"/>
      <c r="G108" s="43"/>
      <c r="H108" s="43"/>
      <c r="I108" s="43"/>
      <c r="K108" s="43"/>
      <c r="L108" s="43"/>
      <c r="M108" s="43"/>
      <c r="N108" s="43"/>
      <c r="P108" s="43"/>
      <c r="Q108" s="43"/>
      <c r="R108" s="43"/>
      <c r="S108" s="43"/>
    </row>
    <row r="109" spans="1:19" x14ac:dyDescent="0.25">
      <c r="A109" s="43"/>
      <c r="B109" s="43"/>
      <c r="C109" s="43"/>
      <c r="D109" s="43"/>
      <c r="F109" s="43"/>
      <c r="G109" s="43"/>
      <c r="H109" s="43"/>
      <c r="I109" s="43"/>
      <c r="K109" s="43"/>
      <c r="L109" s="43"/>
      <c r="M109" s="43"/>
      <c r="N109" s="43"/>
      <c r="P109" s="43"/>
      <c r="Q109" s="43"/>
      <c r="R109" s="43"/>
      <c r="S109" s="43"/>
    </row>
    <row r="110" spans="1:19" x14ac:dyDescent="0.25">
      <c r="A110" s="43"/>
      <c r="B110" s="43"/>
      <c r="C110" s="43"/>
      <c r="D110" s="43"/>
      <c r="F110" s="43"/>
      <c r="G110" s="43"/>
      <c r="H110" s="43"/>
      <c r="I110" s="43"/>
      <c r="K110" s="43"/>
      <c r="L110" s="43"/>
      <c r="M110" s="43"/>
      <c r="N110" s="43"/>
      <c r="P110" s="43"/>
      <c r="Q110" s="43"/>
      <c r="R110" s="43"/>
      <c r="S110" s="43"/>
    </row>
    <row r="111" spans="1:19" x14ac:dyDescent="0.25">
      <c r="A111" s="43"/>
      <c r="B111" s="43"/>
      <c r="C111" s="43"/>
      <c r="D111" s="43"/>
      <c r="F111" s="43"/>
      <c r="G111" s="43"/>
      <c r="H111" s="43"/>
      <c r="I111" s="43"/>
      <c r="K111" s="43"/>
      <c r="L111" s="43"/>
      <c r="M111" s="43"/>
      <c r="N111" s="43"/>
      <c r="P111" s="43"/>
      <c r="Q111" s="43"/>
      <c r="R111" s="43"/>
      <c r="S111" s="43"/>
    </row>
    <row r="112" spans="1:19" x14ac:dyDescent="0.25">
      <c r="A112" s="43"/>
      <c r="B112" s="43"/>
      <c r="C112" s="43"/>
      <c r="D112" s="43"/>
      <c r="F112" s="43"/>
      <c r="G112" s="43"/>
      <c r="H112" s="43"/>
      <c r="I112" s="43"/>
      <c r="K112" s="43"/>
      <c r="L112" s="43"/>
      <c r="M112" s="43"/>
      <c r="N112" s="43"/>
      <c r="P112" s="43"/>
      <c r="Q112" s="43"/>
      <c r="R112" s="43"/>
      <c r="S112" s="43"/>
    </row>
    <row r="113" spans="1:19" x14ac:dyDescent="0.25">
      <c r="A113" s="43"/>
      <c r="B113" s="43"/>
      <c r="C113" s="43"/>
      <c r="D113" s="43"/>
      <c r="F113" s="43"/>
      <c r="G113" s="43"/>
      <c r="H113" s="43"/>
      <c r="I113" s="43"/>
      <c r="K113" s="43"/>
      <c r="L113" s="43"/>
      <c r="M113" s="43"/>
      <c r="N113" s="43"/>
      <c r="P113" s="43"/>
      <c r="Q113" s="43"/>
      <c r="R113" s="43"/>
      <c r="S113" s="43"/>
    </row>
    <row r="114" spans="1:19" x14ac:dyDescent="0.25">
      <c r="A114" s="43"/>
      <c r="B114" s="43"/>
      <c r="C114" s="43"/>
      <c r="D114" s="43"/>
      <c r="F114" s="43"/>
      <c r="G114" s="43"/>
      <c r="H114" s="43"/>
      <c r="I114" s="43"/>
      <c r="K114" s="43"/>
      <c r="L114" s="43"/>
      <c r="M114" s="43"/>
      <c r="N114" s="43"/>
      <c r="P114" s="43"/>
      <c r="Q114" s="43"/>
      <c r="R114" s="43"/>
      <c r="S114" s="43"/>
    </row>
    <row r="115" spans="1:19" x14ac:dyDescent="0.25">
      <c r="A115" s="43"/>
      <c r="B115" s="43"/>
      <c r="C115" s="43"/>
      <c r="D115" s="43"/>
      <c r="F115" s="43"/>
      <c r="G115" s="43"/>
      <c r="H115" s="43"/>
      <c r="I115" s="43"/>
      <c r="K115" s="43"/>
      <c r="L115" s="43"/>
      <c r="M115" s="43"/>
      <c r="N115" s="43"/>
      <c r="P115" s="43"/>
      <c r="Q115" s="43"/>
      <c r="R115" s="43"/>
      <c r="S115" s="43"/>
    </row>
    <row r="116" spans="1:19" x14ac:dyDescent="0.25">
      <c r="A116" s="43"/>
      <c r="B116" s="43"/>
      <c r="C116" s="43"/>
      <c r="D116" s="43"/>
      <c r="F116" s="43"/>
      <c r="G116" s="43"/>
      <c r="H116" s="43"/>
      <c r="I116" s="43"/>
      <c r="K116" s="43"/>
      <c r="L116" s="43"/>
      <c r="M116" s="43"/>
      <c r="N116" s="43"/>
      <c r="P116" s="43"/>
      <c r="Q116" s="43"/>
      <c r="R116" s="43"/>
      <c r="S116" s="43"/>
    </row>
    <row r="117" spans="1:19" x14ac:dyDescent="0.25">
      <c r="A117" s="43"/>
      <c r="B117" s="43"/>
      <c r="C117" s="43"/>
      <c r="D117" s="43"/>
      <c r="F117" s="43"/>
      <c r="G117" s="43"/>
      <c r="H117" s="43"/>
      <c r="I117" s="43"/>
      <c r="K117" s="43"/>
      <c r="L117" s="43"/>
      <c r="M117" s="43"/>
      <c r="N117" s="43"/>
      <c r="P117" s="43"/>
      <c r="Q117" s="43"/>
      <c r="R117" s="43"/>
      <c r="S117" s="43"/>
    </row>
    <row r="118" spans="1:19" x14ac:dyDescent="0.25">
      <c r="A118" s="43"/>
      <c r="B118" s="43"/>
      <c r="C118" s="43"/>
      <c r="D118" s="43"/>
      <c r="F118" s="43"/>
      <c r="G118" s="43"/>
      <c r="H118" s="43"/>
      <c r="I118" s="43"/>
      <c r="K118" s="43"/>
      <c r="L118" s="43"/>
      <c r="M118" s="43"/>
      <c r="N118" s="43"/>
      <c r="P118" s="43"/>
      <c r="Q118" s="43"/>
      <c r="R118" s="43"/>
      <c r="S118" s="43"/>
    </row>
    <row r="119" spans="1:19" x14ac:dyDescent="0.25">
      <c r="A119" s="43"/>
      <c r="B119" s="43"/>
      <c r="C119" s="43"/>
      <c r="D119" s="43"/>
      <c r="F119" s="43"/>
      <c r="G119" s="43"/>
      <c r="H119" s="43"/>
      <c r="I119" s="43"/>
      <c r="K119" s="43"/>
      <c r="L119" s="43"/>
      <c r="M119" s="43"/>
      <c r="N119" s="43"/>
      <c r="P119" s="43"/>
      <c r="Q119" s="43"/>
      <c r="R119" s="43"/>
      <c r="S119" s="43"/>
    </row>
    <row r="120" spans="1:19" x14ac:dyDescent="0.25">
      <c r="A120" s="43"/>
      <c r="B120" s="43"/>
      <c r="C120" s="43"/>
      <c r="D120" s="43"/>
      <c r="F120" s="43"/>
      <c r="G120" s="43"/>
      <c r="H120" s="43"/>
      <c r="I120" s="43"/>
      <c r="K120" s="43"/>
      <c r="L120" s="43"/>
      <c r="M120" s="43"/>
      <c r="N120" s="43"/>
      <c r="P120" s="43"/>
      <c r="Q120" s="43"/>
      <c r="R120" s="43"/>
      <c r="S120" s="43"/>
    </row>
    <row r="121" spans="1:19" x14ac:dyDescent="0.25">
      <c r="A121" s="43"/>
      <c r="B121" s="43"/>
      <c r="C121" s="43"/>
      <c r="D121" s="43"/>
      <c r="F121" s="43"/>
      <c r="G121" s="43"/>
      <c r="H121" s="43"/>
      <c r="I121" s="43"/>
      <c r="K121" s="43"/>
      <c r="L121" s="43"/>
      <c r="M121" s="43"/>
      <c r="N121" s="43"/>
      <c r="P121" s="43"/>
      <c r="Q121" s="43"/>
      <c r="R121" s="43"/>
      <c r="S121" s="43"/>
    </row>
    <row r="122" spans="1:19" x14ac:dyDescent="0.25">
      <c r="A122" s="43"/>
      <c r="B122" s="43"/>
      <c r="C122" s="43"/>
      <c r="D122" s="43"/>
      <c r="F122" s="43"/>
      <c r="G122" s="43"/>
      <c r="H122" s="43"/>
      <c r="I122" s="43"/>
      <c r="K122" s="43"/>
      <c r="L122" s="43"/>
      <c r="M122" s="43"/>
      <c r="N122" s="43"/>
      <c r="P122" s="43"/>
      <c r="Q122" s="43"/>
      <c r="R122" s="43"/>
      <c r="S122" s="43"/>
    </row>
    <row r="123" spans="1:19" x14ac:dyDescent="0.25">
      <c r="A123" s="43"/>
      <c r="B123" s="43"/>
      <c r="C123" s="43"/>
      <c r="D123" s="43"/>
      <c r="F123" s="43"/>
      <c r="G123" s="43"/>
      <c r="H123" s="43"/>
      <c r="I123" s="43"/>
      <c r="K123" s="43"/>
      <c r="L123" s="43"/>
      <c r="M123" s="43"/>
      <c r="N123" s="43"/>
      <c r="P123" s="43"/>
      <c r="Q123" s="43"/>
      <c r="R123" s="43"/>
      <c r="S123" s="43"/>
    </row>
    <row r="124" spans="1:19" x14ac:dyDescent="0.25">
      <c r="A124" s="43"/>
      <c r="B124" s="43"/>
      <c r="C124" s="43"/>
      <c r="D124" s="43"/>
      <c r="F124" s="43"/>
      <c r="G124" s="43"/>
      <c r="H124" s="43"/>
      <c r="I124" s="43"/>
      <c r="K124" s="43"/>
      <c r="L124" s="43"/>
      <c r="M124" s="43"/>
      <c r="N124" s="43"/>
      <c r="P124" s="43"/>
      <c r="Q124" s="43"/>
      <c r="R124" s="43"/>
      <c r="S124" s="43"/>
    </row>
    <row r="125" spans="1:19" x14ac:dyDescent="0.25">
      <c r="A125" s="43"/>
      <c r="B125" s="43"/>
      <c r="C125" s="43"/>
      <c r="D125" s="43"/>
      <c r="F125" s="43"/>
      <c r="G125" s="43"/>
      <c r="H125" s="43"/>
      <c r="I125" s="43"/>
      <c r="K125" s="43"/>
      <c r="L125" s="43"/>
      <c r="M125" s="43"/>
      <c r="N125" s="43"/>
      <c r="P125" s="43"/>
      <c r="Q125" s="43"/>
      <c r="R125" s="43"/>
      <c r="S125" s="43"/>
    </row>
    <row r="126" spans="1:19" x14ac:dyDescent="0.25">
      <c r="A126" s="43"/>
      <c r="B126" s="43"/>
      <c r="C126" s="43"/>
      <c r="D126" s="43"/>
      <c r="F126" s="43"/>
      <c r="G126" s="43"/>
      <c r="H126" s="43"/>
      <c r="I126" s="43"/>
      <c r="K126" s="43"/>
      <c r="L126" s="43"/>
      <c r="M126" s="43"/>
      <c r="N126" s="43"/>
      <c r="P126" s="43"/>
      <c r="Q126" s="43"/>
      <c r="R126" s="43"/>
      <c r="S126" s="43"/>
    </row>
    <row r="127" spans="1:19" x14ac:dyDescent="0.25">
      <c r="A127" s="43"/>
      <c r="B127" s="43"/>
      <c r="C127" s="43"/>
      <c r="D127" s="43"/>
      <c r="F127" s="43"/>
      <c r="G127" s="43"/>
      <c r="H127" s="43"/>
      <c r="I127" s="43"/>
      <c r="K127" s="43"/>
      <c r="L127" s="43"/>
      <c r="M127" s="43"/>
      <c r="N127" s="43"/>
      <c r="P127" s="43"/>
      <c r="Q127" s="43"/>
      <c r="R127" s="43"/>
      <c r="S127" s="43"/>
    </row>
    <row r="128" spans="1:19" x14ac:dyDescent="0.25">
      <c r="A128" s="43"/>
      <c r="B128" s="43"/>
      <c r="C128" s="43"/>
      <c r="D128" s="43"/>
      <c r="F128" s="43"/>
      <c r="G128" s="43"/>
      <c r="H128" s="43"/>
      <c r="I128" s="43"/>
      <c r="K128" s="43"/>
      <c r="L128" s="43"/>
      <c r="M128" s="43"/>
      <c r="N128" s="43"/>
      <c r="P128" s="43"/>
      <c r="Q128" s="43"/>
      <c r="R128" s="43"/>
      <c r="S128" s="43"/>
    </row>
    <row r="129" spans="1:19" x14ac:dyDescent="0.25">
      <c r="A129" s="43"/>
      <c r="B129" s="43"/>
      <c r="C129" s="43"/>
      <c r="D129" s="43"/>
      <c r="F129" s="43"/>
      <c r="G129" s="43"/>
      <c r="H129" s="43"/>
      <c r="I129" s="43"/>
      <c r="K129" s="43"/>
      <c r="L129" s="43"/>
      <c r="M129" s="43"/>
      <c r="N129" s="43"/>
      <c r="P129" s="43"/>
      <c r="Q129" s="43"/>
      <c r="R129" s="43"/>
      <c r="S129" s="43"/>
    </row>
    <row r="130" spans="1:19" x14ac:dyDescent="0.25">
      <c r="A130" s="43"/>
      <c r="B130" s="43"/>
      <c r="C130" s="43"/>
      <c r="D130" s="43"/>
      <c r="F130" s="43"/>
      <c r="G130" s="43"/>
      <c r="H130" s="43"/>
      <c r="I130" s="43"/>
      <c r="K130" s="43"/>
      <c r="L130" s="43"/>
      <c r="M130" s="43"/>
      <c r="N130" s="43"/>
      <c r="P130" s="43"/>
      <c r="Q130" s="43"/>
      <c r="R130" s="43"/>
      <c r="S130" s="43"/>
    </row>
    <row r="131" spans="1:19" x14ac:dyDescent="0.25">
      <c r="A131" s="43"/>
      <c r="B131" s="43"/>
      <c r="C131" s="43"/>
      <c r="D131" s="43"/>
      <c r="F131" s="43"/>
      <c r="G131" s="43"/>
      <c r="H131" s="43"/>
      <c r="I131" s="43"/>
      <c r="K131" s="43"/>
      <c r="L131" s="43"/>
      <c r="M131" s="43"/>
      <c r="N131" s="43"/>
      <c r="P131" s="43"/>
      <c r="Q131" s="43"/>
      <c r="R131" s="43"/>
      <c r="S131" s="43"/>
    </row>
    <row r="132" spans="1:19" x14ac:dyDescent="0.25">
      <c r="A132" s="43"/>
      <c r="B132" s="43"/>
      <c r="C132" s="43"/>
      <c r="D132" s="43"/>
      <c r="F132" s="43"/>
      <c r="G132" s="43"/>
      <c r="H132" s="43"/>
      <c r="I132" s="43"/>
      <c r="K132" s="43"/>
      <c r="L132" s="43"/>
      <c r="M132" s="43"/>
      <c r="N132" s="43"/>
      <c r="P132" s="43"/>
      <c r="Q132" s="43"/>
      <c r="R132" s="43"/>
      <c r="S132" s="43"/>
    </row>
    <row r="133" spans="1:19" x14ac:dyDescent="0.25">
      <c r="A133" s="43"/>
      <c r="B133" s="43"/>
      <c r="C133" s="43"/>
      <c r="D133" s="43"/>
      <c r="F133" s="43"/>
      <c r="G133" s="43"/>
      <c r="H133" s="43"/>
      <c r="I133" s="43"/>
      <c r="K133" s="43"/>
      <c r="L133" s="43"/>
      <c r="M133" s="43"/>
      <c r="N133" s="43"/>
      <c r="P133" s="43"/>
      <c r="Q133" s="43"/>
      <c r="R133" s="43"/>
      <c r="S133" s="43"/>
    </row>
    <row r="134" spans="1:19" x14ac:dyDescent="0.25">
      <c r="A134" s="43"/>
      <c r="B134" s="43"/>
      <c r="C134" s="43"/>
      <c r="D134" s="43"/>
      <c r="F134" s="43"/>
      <c r="G134" s="43"/>
      <c r="H134" s="43"/>
      <c r="I134" s="43"/>
      <c r="K134" s="43"/>
      <c r="L134" s="43"/>
      <c r="M134" s="43"/>
      <c r="N134" s="43"/>
      <c r="P134" s="43"/>
      <c r="Q134" s="43"/>
      <c r="R134" s="43"/>
      <c r="S134" s="43"/>
    </row>
    <row r="135" spans="1:19" x14ac:dyDescent="0.25">
      <c r="A135" s="43"/>
      <c r="B135" s="43"/>
      <c r="C135" s="43"/>
      <c r="D135" s="43"/>
      <c r="F135" s="43"/>
      <c r="G135" s="43"/>
      <c r="H135" s="43"/>
      <c r="I135" s="43"/>
      <c r="K135" s="43"/>
      <c r="L135" s="43"/>
      <c r="M135" s="43"/>
      <c r="N135" s="43"/>
      <c r="P135" s="43"/>
      <c r="Q135" s="43"/>
      <c r="R135" s="43"/>
      <c r="S135" s="43"/>
    </row>
    <row r="136" spans="1:19" x14ac:dyDescent="0.25">
      <c r="A136" s="43"/>
      <c r="B136" s="43"/>
      <c r="C136" s="43"/>
      <c r="D136" s="43"/>
      <c r="F136" s="43"/>
      <c r="G136" s="43"/>
      <c r="H136" s="43"/>
      <c r="I136" s="43"/>
      <c r="K136" s="43"/>
      <c r="L136" s="43"/>
      <c r="M136" s="43"/>
      <c r="N136" s="43"/>
      <c r="P136" s="43"/>
      <c r="Q136" s="43"/>
      <c r="R136" s="43"/>
      <c r="S136" s="43"/>
    </row>
    <row r="137" spans="1:19" x14ac:dyDescent="0.25">
      <c r="A137" s="43"/>
      <c r="B137" s="43"/>
      <c r="C137" s="43"/>
      <c r="D137" s="43"/>
      <c r="F137" s="43"/>
      <c r="G137" s="43"/>
      <c r="H137" s="43"/>
      <c r="I137" s="43"/>
      <c r="K137" s="43"/>
      <c r="L137" s="43"/>
      <c r="M137" s="43"/>
      <c r="N137" s="43"/>
      <c r="P137" s="43"/>
      <c r="Q137" s="43"/>
      <c r="R137" s="43"/>
      <c r="S137" s="43"/>
    </row>
    <row r="138" spans="1:19" x14ac:dyDescent="0.25">
      <c r="A138" s="43"/>
      <c r="B138" s="43"/>
      <c r="C138" s="43"/>
      <c r="D138" s="43"/>
      <c r="F138" s="43"/>
      <c r="G138" s="43"/>
      <c r="H138" s="43"/>
      <c r="I138" s="43"/>
      <c r="K138" s="43"/>
      <c r="L138" s="43"/>
      <c r="M138" s="43"/>
      <c r="N138" s="43"/>
      <c r="P138" s="43"/>
      <c r="Q138" s="43"/>
      <c r="R138" s="43"/>
      <c r="S138" s="43"/>
    </row>
    <row r="139" spans="1:19" x14ac:dyDescent="0.25">
      <c r="A139" s="43"/>
      <c r="B139" s="43"/>
      <c r="C139" s="43"/>
      <c r="D139" s="43"/>
      <c r="F139" s="43"/>
      <c r="G139" s="43"/>
      <c r="H139" s="43"/>
      <c r="I139" s="43"/>
      <c r="K139" s="43"/>
      <c r="L139" s="43"/>
      <c r="M139" s="43"/>
      <c r="N139" s="43"/>
      <c r="P139" s="43"/>
      <c r="Q139" s="43"/>
      <c r="R139" s="43"/>
      <c r="S139" s="43"/>
    </row>
    <row r="140" spans="1:19" x14ac:dyDescent="0.25">
      <c r="A140" s="43"/>
      <c r="B140" s="43"/>
      <c r="C140" s="43"/>
      <c r="D140" s="43"/>
      <c r="F140" s="43"/>
      <c r="G140" s="43"/>
      <c r="H140" s="43"/>
      <c r="I140" s="43"/>
      <c r="K140" s="43"/>
      <c r="L140" s="43"/>
      <c r="M140" s="43"/>
      <c r="N140" s="43"/>
      <c r="P140" s="43"/>
      <c r="Q140" s="43"/>
      <c r="R140" s="43"/>
      <c r="S140" s="43"/>
    </row>
    <row r="141" spans="1:19" x14ac:dyDescent="0.25">
      <c r="A141" s="43"/>
      <c r="B141" s="43"/>
      <c r="C141" s="43"/>
      <c r="D141" s="43"/>
      <c r="F141" s="43"/>
      <c r="G141" s="43"/>
      <c r="H141" s="43"/>
      <c r="I141" s="43"/>
      <c r="K141" s="43"/>
      <c r="L141" s="43"/>
      <c r="M141" s="43"/>
      <c r="N141" s="43"/>
      <c r="P141" s="43"/>
      <c r="Q141" s="43"/>
      <c r="R141" s="43"/>
      <c r="S141" s="43"/>
    </row>
    <row r="142" spans="1:19" x14ac:dyDescent="0.25">
      <c r="A142" s="43"/>
      <c r="B142" s="43"/>
      <c r="C142" s="43"/>
      <c r="D142" s="43"/>
      <c r="F142" s="43"/>
      <c r="G142" s="43"/>
      <c r="H142" s="43"/>
      <c r="I142" s="43"/>
      <c r="K142" s="43"/>
      <c r="L142" s="43"/>
      <c r="M142" s="43"/>
      <c r="N142" s="43"/>
      <c r="P142" s="43"/>
      <c r="Q142" s="43"/>
      <c r="R142" s="43"/>
      <c r="S142" s="43"/>
    </row>
    <row r="143" spans="1:19" x14ac:dyDescent="0.25">
      <c r="A143" s="43"/>
      <c r="B143" s="43"/>
      <c r="C143" s="43"/>
      <c r="D143" s="43"/>
      <c r="F143" s="43"/>
      <c r="G143" s="43"/>
      <c r="H143" s="43"/>
      <c r="I143" s="43"/>
      <c r="K143" s="43"/>
      <c r="L143" s="43"/>
      <c r="M143" s="43"/>
      <c r="N143" s="43"/>
      <c r="P143" s="43"/>
      <c r="Q143" s="43"/>
      <c r="R143" s="43"/>
      <c r="S143" s="43"/>
    </row>
    <row r="144" spans="1:19" x14ac:dyDescent="0.25">
      <c r="A144" s="43"/>
      <c r="B144" s="43"/>
      <c r="C144" s="43"/>
      <c r="D144" s="43"/>
      <c r="F144" s="43"/>
      <c r="G144" s="43"/>
      <c r="H144" s="43"/>
      <c r="I144" s="43"/>
      <c r="K144" s="43"/>
      <c r="L144" s="43"/>
      <c r="M144" s="43"/>
      <c r="N144" s="43"/>
      <c r="P144" s="43"/>
      <c r="Q144" s="43"/>
      <c r="R144" s="43"/>
      <c r="S144" s="43"/>
    </row>
    <row r="145" spans="1:19" x14ac:dyDescent="0.25">
      <c r="A145" s="43"/>
      <c r="B145" s="43"/>
      <c r="C145" s="43"/>
      <c r="D145" s="43"/>
      <c r="F145" s="43"/>
      <c r="G145" s="43"/>
      <c r="H145" s="43"/>
      <c r="I145" s="43"/>
      <c r="K145" s="43"/>
      <c r="L145" s="43"/>
      <c r="M145" s="43"/>
      <c r="N145" s="43"/>
      <c r="P145" s="43"/>
      <c r="Q145" s="43"/>
      <c r="R145" s="43"/>
      <c r="S145" s="43"/>
    </row>
    <row r="146" spans="1:19" x14ac:dyDescent="0.25">
      <c r="A146" s="43"/>
      <c r="B146" s="43"/>
      <c r="C146" s="43"/>
      <c r="D146" s="43"/>
      <c r="F146" s="43"/>
      <c r="G146" s="43"/>
      <c r="H146" s="43"/>
      <c r="I146" s="43"/>
      <c r="K146" s="43"/>
      <c r="L146" s="43"/>
      <c r="M146" s="43"/>
      <c r="N146" s="43"/>
      <c r="P146" s="43"/>
      <c r="Q146" s="43"/>
      <c r="R146" s="43"/>
      <c r="S146" s="43"/>
    </row>
    <row r="147" spans="1:19" x14ac:dyDescent="0.25">
      <c r="A147" s="43"/>
      <c r="B147" s="43"/>
      <c r="C147" s="43"/>
      <c r="D147" s="43"/>
      <c r="F147" s="43"/>
      <c r="G147" s="43"/>
      <c r="H147" s="43"/>
      <c r="I147" s="43"/>
      <c r="K147" s="43"/>
      <c r="L147" s="43"/>
      <c r="M147" s="43"/>
      <c r="N147" s="43"/>
      <c r="P147" s="43"/>
      <c r="Q147" s="43"/>
      <c r="R147" s="43"/>
      <c r="S147" s="43"/>
    </row>
    <row r="148" spans="1:19" x14ac:dyDescent="0.25">
      <c r="A148" s="43"/>
      <c r="B148" s="43"/>
      <c r="C148" s="43"/>
      <c r="D148" s="43"/>
      <c r="F148" s="43"/>
      <c r="G148" s="43"/>
      <c r="H148" s="43"/>
      <c r="I148" s="43"/>
      <c r="K148" s="43"/>
      <c r="L148" s="43"/>
      <c r="M148" s="43"/>
      <c r="N148" s="43"/>
      <c r="P148" s="43"/>
      <c r="Q148" s="43"/>
      <c r="R148" s="43"/>
      <c r="S148" s="43"/>
    </row>
    <row r="149" spans="1:19" x14ac:dyDescent="0.25">
      <c r="A149" s="43"/>
      <c r="B149" s="43"/>
      <c r="C149" s="43"/>
      <c r="D149" s="43"/>
      <c r="F149" s="43"/>
      <c r="G149" s="43"/>
      <c r="H149" s="43"/>
      <c r="I149" s="43"/>
      <c r="K149" s="43"/>
      <c r="L149" s="43"/>
      <c r="M149" s="43"/>
      <c r="N149" s="43"/>
      <c r="P149" s="43"/>
      <c r="Q149" s="43"/>
      <c r="R149" s="43"/>
      <c r="S149" s="43"/>
    </row>
    <row r="150" spans="1:19" x14ac:dyDescent="0.25">
      <c r="A150" s="43"/>
      <c r="B150" s="43"/>
      <c r="C150" s="43"/>
      <c r="D150" s="43"/>
      <c r="F150" s="43"/>
      <c r="G150" s="43"/>
      <c r="H150" s="43"/>
      <c r="I150" s="43"/>
      <c r="K150" s="43"/>
      <c r="L150" s="43"/>
      <c r="M150" s="43"/>
      <c r="N150" s="43"/>
      <c r="P150" s="43"/>
      <c r="Q150" s="43"/>
      <c r="R150" s="43"/>
      <c r="S150" s="43"/>
    </row>
    <row r="151" spans="1:19" x14ac:dyDescent="0.25">
      <c r="A151" s="43"/>
      <c r="B151" s="43"/>
      <c r="C151" s="43"/>
      <c r="D151" s="43"/>
      <c r="F151" s="43"/>
      <c r="G151" s="43"/>
      <c r="H151" s="43"/>
      <c r="I151" s="43"/>
      <c r="K151" s="43"/>
      <c r="L151" s="43"/>
      <c r="M151" s="43"/>
      <c r="N151" s="43"/>
      <c r="P151" s="43"/>
      <c r="Q151" s="43"/>
      <c r="R151" s="43"/>
      <c r="S151" s="43"/>
    </row>
    <row r="152" spans="1:19" x14ac:dyDescent="0.25">
      <c r="A152" s="43"/>
      <c r="B152" s="43"/>
      <c r="C152" s="43"/>
      <c r="D152" s="43"/>
      <c r="F152" s="43"/>
      <c r="G152" s="43"/>
      <c r="H152" s="43"/>
      <c r="I152" s="43"/>
      <c r="K152" s="43"/>
      <c r="L152" s="43"/>
      <c r="M152" s="43"/>
      <c r="N152" s="43"/>
      <c r="P152" s="43"/>
      <c r="Q152" s="43"/>
      <c r="R152" s="43"/>
      <c r="S152" s="43"/>
    </row>
    <row r="153" spans="1:19" x14ac:dyDescent="0.25">
      <c r="A153" s="43"/>
      <c r="B153" s="43"/>
      <c r="C153" s="43"/>
      <c r="D153" s="43"/>
      <c r="F153" s="43"/>
      <c r="G153" s="43"/>
      <c r="H153" s="43"/>
      <c r="I153" s="43"/>
      <c r="K153" s="43"/>
      <c r="L153" s="43"/>
      <c r="M153" s="43"/>
      <c r="N153" s="43"/>
      <c r="P153" s="43"/>
      <c r="Q153" s="43"/>
      <c r="R153" s="43"/>
      <c r="S153" s="43"/>
    </row>
    <row r="154" spans="1:19" x14ac:dyDescent="0.25">
      <c r="A154" s="43"/>
      <c r="B154" s="43"/>
      <c r="C154" s="43"/>
      <c r="D154" s="43"/>
      <c r="F154" s="43"/>
      <c r="G154" s="43"/>
      <c r="H154" s="43"/>
      <c r="I154" s="43"/>
      <c r="K154" s="43"/>
      <c r="L154" s="43"/>
      <c r="M154" s="43"/>
      <c r="N154" s="43"/>
      <c r="P154" s="43"/>
      <c r="Q154" s="43"/>
      <c r="R154" s="43"/>
      <c r="S154" s="43"/>
    </row>
    <row r="155" spans="1:19" x14ac:dyDescent="0.25">
      <c r="A155" s="43"/>
      <c r="B155" s="43"/>
      <c r="C155" s="43"/>
      <c r="D155" s="43"/>
      <c r="F155" s="43"/>
      <c r="G155" s="43"/>
      <c r="H155" s="43"/>
      <c r="I155" s="43"/>
      <c r="K155" s="43"/>
      <c r="L155" s="43"/>
      <c r="M155" s="43"/>
      <c r="N155" s="43"/>
      <c r="P155" s="43"/>
      <c r="Q155" s="43"/>
      <c r="R155" s="43"/>
      <c r="S155" s="43"/>
    </row>
    <row r="156" spans="1:19" x14ac:dyDescent="0.25">
      <c r="A156" s="43"/>
      <c r="B156" s="43"/>
      <c r="C156" s="43"/>
      <c r="D156" s="43"/>
      <c r="F156" s="43"/>
      <c r="G156" s="43"/>
      <c r="H156" s="43"/>
      <c r="I156" s="43"/>
      <c r="K156" s="43"/>
      <c r="L156" s="43"/>
      <c r="M156" s="43"/>
      <c r="N156" s="43"/>
      <c r="P156" s="43"/>
      <c r="Q156" s="43"/>
      <c r="R156" s="43"/>
      <c r="S156" s="43"/>
    </row>
    <row r="157" spans="1:19" x14ac:dyDescent="0.25">
      <c r="A157" s="43"/>
      <c r="B157" s="43"/>
      <c r="C157" s="43"/>
      <c r="D157" s="43"/>
      <c r="F157" s="43"/>
      <c r="G157" s="43"/>
      <c r="H157" s="43"/>
      <c r="I157" s="43"/>
      <c r="K157" s="43"/>
      <c r="L157" s="43"/>
      <c r="M157" s="43"/>
      <c r="N157" s="43"/>
      <c r="P157" s="43"/>
      <c r="Q157" s="43"/>
      <c r="R157" s="43"/>
      <c r="S157" s="43"/>
    </row>
    <row r="158" spans="1:19" x14ac:dyDescent="0.25">
      <c r="A158" s="43"/>
      <c r="B158" s="43"/>
      <c r="C158" s="43"/>
      <c r="D158" s="43"/>
      <c r="F158" s="43"/>
      <c r="G158" s="43"/>
      <c r="H158" s="43"/>
      <c r="I158" s="43"/>
      <c r="K158" s="43"/>
      <c r="L158" s="43"/>
      <c r="M158" s="43"/>
      <c r="N158" s="43"/>
      <c r="P158" s="43"/>
      <c r="Q158" s="43"/>
      <c r="R158" s="43"/>
      <c r="S158" s="43"/>
    </row>
    <row r="159" spans="1:19" x14ac:dyDescent="0.25">
      <c r="A159" s="43"/>
      <c r="B159" s="43"/>
      <c r="C159" s="43"/>
      <c r="D159" s="43"/>
      <c r="F159" s="43"/>
      <c r="G159" s="43"/>
      <c r="H159" s="43"/>
      <c r="I159" s="43"/>
      <c r="K159" s="43"/>
      <c r="L159" s="43"/>
      <c r="M159" s="43"/>
      <c r="N159" s="43"/>
      <c r="P159" s="43"/>
      <c r="Q159" s="43"/>
      <c r="R159" s="43"/>
      <c r="S159" s="43"/>
    </row>
    <row r="160" spans="1:19" x14ac:dyDescent="0.25">
      <c r="A160" s="43"/>
      <c r="B160" s="43"/>
      <c r="C160" s="43"/>
      <c r="D160" s="43"/>
      <c r="F160" s="43"/>
      <c r="G160" s="43"/>
      <c r="H160" s="43"/>
      <c r="I160" s="43"/>
      <c r="K160" s="43"/>
      <c r="L160" s="43"/>
      <c r="M160" s="43"/>
      <c r="N160" s="43"/>
      <c r="P160" s="43"/>
      <c r="Q160" s="43"/>
      <c r="R160" s="43"/>
      <c r="S160" s="43"/>
    </row>
    <row r="161" spans="1:19" x14ac:dyDescent="0.25">
      <c r="A161" s="43"/>
      <c r="B161" s="43"/>
      <c r="C161" s="43"/>
      <c r="D161" s="43"/>
      <c r="F161" s="43"/>
      <c r="G161" s="43"/>
      <c r="H161" s="43"/>
      <c r="I161" s="43"/>
      <c r="K161" s="43"/>
      <c r="L161" s="43"/>
      <c r="M161" s="43"/>
      <c r="N161" s="43"/>
      <c r="P161" s="43"/>
      <c r="Q161" s="43"/>
      <c r="R161" s="43"/>
      <c r="S161" s="43"/>
    </row>
    <row r="162" spans="1:19" x14ac:dyDescent="0.25">
      <c r="A162" s="43"/>
      <c r="B162" s="43"/>
      <c r="C162" s="43"/>
      <c r="D162" s="43"/>
      <c r="F162" s="43"/>
      <c r="G162" s="43"/>
      <c r="H162" s="43"/>
      <c r="I162" s="43"/>
      <c r="K162" s="43"/>
      <c r="L162" s="43"/>
      <c r="M162" s="43"/>
      <c r="N162" s="43"/>
      <c r="P162" s="43"/>
      <c r="Q162" s="43"/>
      <c r="R162" s="43"/>
      <c r="S162" s="43"/>
    </row>
    <row r="163" spans="1:19" x14ac:dyDescent="0.25">
      <c r="A163" s="43"/>
      <c r="B163" s="43"/>
      <c r="C163" s="43"/>
      <c r="D163" s="43"/>
      <c r="F163" s="43"/>
      <c r="G163" s="43"/>
      <c r="H163" s="43"/>
      <c r="I163" s="43"/>
      <c r="K163" s="43"/>
      <c r="L163" s="43"/>
      <c r="M163" s="43"/>
      <c r="N163" s="43"/>
      <c r="P163" s="43"/>
      <c r="Q163" s="43"/>
      <c r="R163" s="43"/>
      <c r="S163" s="43"/>
    </row>
    <row r="164" spans="1:19" x14ac:dyDescent="0.25">
      <c r="A164" s="43"/>
      <c r="B164" s="43"/>
      <c r="C164" s="43"/>
      <c r="D164" s="43"/>
      <c r="F164" s="43"/>
      <c r="G164" s="43"/>
      <c r="H164" s="43"/>
      <c r="I164" s="43"/>
      <c r="K164" s="43"/>
      <c r="L164" s="43"/>
      <c r="M164" s="43"/>
      <c r="N164" s="43"/>
      <c r="P164" s="43"/>
      <c r="Q164" s="43"/>
      <c r="R164" s="43"/>
      <c r="S164" s="43"/>
    </row>
    <row r="165" spans="1:19" x14ac:dyDescent="0.25">
      <c r="A165" s="43"/>
      <c r="B165" s="43"/>
      <c r="C165" s="43"/>
      <c r="D165" s="43"/>
      <c r="F165" s="43"/>
      <c r="G165" s="43"/>
      <c r="H165" s="43"/>
      <c r="I165" s="43"/>
      <c r="K165" s="43"/>
      <c r="L165" s="43"/>
      <c r="M165" s="43"/>
      <c r="N165" s="43"/>
      <c r="P165" s="43"/>
      <c r="Q165" s="43"/>
      <c r="R165" s="43"/>
      <c r="S165" s="43"/>
    </row>
    <row r="166" spans="1:19" x14ac:dyDescent="0.25">
      <c r="A166" s="43"/>
      <c r="B166" s="43"/>
      <c r="C166" s="43"/>
      <c r="D166" s="43"/>
      <c r="F166" s="43"/>
      <c r="G166" s="43"/>
      <c r="H166" s="43"/>
      <c r="I166" s="43"/>
      <c r="K166" s="43"/>
      <c r="L166" s="43"/>
      <c r="M166" s="43"/>
      <c r="N166" s="43"/>
      <c r="P166" s="43"/>
      <c r="Q166" s="43"/>
      <c r="R166" s="43"/>
      <c r="S166" s="43"/>
    </row>
    <row r="167" spans="1:19" x14ac:dyDescent="0.25">
      <c r="A167" s="43"/>
      <c r="B167" s="43"/>
      <c r="C167" s="43"/>
      <c r="D167" s="43"/>
      <c r="F167" s="43"/>
      <c r="G167" s="43"/>
      <c r="H167" s="43"/>
      <c r="I167" s="43"/>
      <c r="K167" s="43"/>
      <c r="L167" s="43"/>
      <c r="M167" s="43"/>
      <c r="N167" s="43"/>
      <c r="P167" s="43"/>
      <c r="Q167" s="43"/>
      <c r="R167" s="43"/>
      <c r="S167" s="43"/>
    </row>
    <row r="168" spans="1:19" x14ac:dyDescent="0.25">
      <c r="A168" s="43"/>
      <c r="B168" s="43"/>
      <c r="C168" s="43"/>
      <c r="D168" s="43"/>
      <c r="F168" s="43"/>
      <c r="G168" s="43"/>
      <c r="H168" s="43"/>
      <c r="I168" s="43"/>
      <c r="K168" s="43"/>
      <c r="L168" s="43"/>
      <c r="M168" s="43"/>
      <c r="N168" s="43"/>
      <c r="P168" s="43"/>
      <c r="Q168" s="43"/>
      <c r="R168" s="43"/>
      <c r="S168" s="43"/>
    </row>
    <row r="169" spans="1:19" x14ac:dyDescent="0.25">
      <c r="A169" s="43"/>
      <c r="B169" s="43"/>
      <c r="C169" s="43"/>
      <c r="D169" s="43"/>
      <c r="F169" s="43"/>
      <c r="G169" s="43"/>
      <c r="H169" s="43"/>
      <c r="I169" s="43"/>
      <c r="K169" s="43"/>
      <c r="L169" s="43"/>
      <c r="M169" s="43"/>
      <c r="N169" s="43"/>
      <c r="P169" s="43"/>
      <c r="Q169" s="43"/>
      <c r="R169" s="43"/>
      <c r="S169" s="43"/>
    </row>
    <row r="170" spans="1:19" x14ac:dyDescent="0.25">
      <c r="A170" s="43"/>
      <c r="B170" s="43"/>
      <c r="C170" s="43"/>
      <c r="D170" s="43"/>
      <c r="F170" s="43"/>
      <c r="G170" s="43"/>
      <c r="H170" s="43"/>
      <c r="I170" s="43"/>
      <c r="K170" s="43"/>
      <c r="L170" s="43"/>
      <c r="M170" s="43"/>
      <c r="N170" s="43"/>
      <c r="P170" s="43"/>
      <c r="Q170" s="43"/>
      <c r="R170" s="43"/>
      <c r="S170" s="43"/>
    </row>
    <row r="171" spans="1:19" x14ac:dyDescent="0.25">
      <c r="A171" s="43"/>
      <c r="B171" s="43"/>
      <c r="C171" s="43"/>
      <c r="D171" s="43"/>
      <c r="F171" s="43"/>
      <c r="G171" s="43"/>
      <c r="H171" s="43"/>
      <c r="I171" s="43"/>
      <c r="K171" s="43"/>
      <c r="L171" s="43"/>
      <c r="M171" s="43"/>
      <c r="N171" s="43"/>
      <c r="P171" s="43"/>
      <c r="Q171" s="43"/>
      <c r="R171" s="43"/>
      <c r="S171" s="43"/>
    </row>
    <row r="172" spans="1:19" x14ac:dyDescent="0.25">
      <c r="A172" s="43"/>
      <c r="B172" s="43"/>
      <c r="C172" s="43"/>
      <c r="D172" s="43"/>
      <c r="F172" s="43"/>
      <c r="G172" s="43"/>
      <c r="H172" s="43"/>
      <c r="I172" s="43"/>
      <c r="K172" s="43"/>
      <c r="L172" s="43"/>
      <c r="M172" s="43"/>
      <c r="N172" s="43"/>
      <c r="P172" s="43"/>
      <c r="Q172" s="43"/>
      <c r="R172" s="43"/>
      <c r="S172" s="43"/>
    </row>
    <row r="173" spans="1:19" x14ac:dyDescent="0.25">
      <c r="A173" s="43"/>
      <c r="B173" s="43"/>
      <c r="C173" s="43"/>
      <c r="D173" s="43"/>
      <c r="F173" s="43"/>
      <c r="G173" s="43"/>
      <c r="H173" s="43"/>
      <c r="I173" s="43"/>
      <c r="K173" s="43"/>
      <c r="L173" s="43"/>
      <c r="M173" s="43"/>
      <c r="N173" s="43"/>
      <c r="P173" s="43"/>
      <c r="Q173" s="43"/>
      <c r="R173" s="43"/>
      <c r="S173" s="43"/>
    </row>
    <row r="174" spans="1:19" x14ac:dyDescent="0.25">
      <c r="A174" s="43"/>
      <c r="B174" s="43"/>
      <c r="C174" s="43"/>
      <c r="D174" s="43"/>
      <c r="F174" s="43"/>
      <c r="G174" s="43"/>
      <c r="H174" s="43"/>
      <c r="I174" s="43"/>
      <c r="K174" s="43"/>
      <c r="L174" s="43"/>
      <c r="M174" s="43"/>
      <c r="N174" s="43"/>
      <c r="P174" s="43"/>
      <c r="Q174" s="43"/>
      <c r="R174" s="43"/>
      <c r="S174" s="43"/>
    </row>
    <row r="175" spans="1:19" x14ac:dyDescent="0.25">
      <c r="A175" s="43"/>
      <c r="B175" s="43"/>
      <c r="C175" s="43"/>
      <c r="D175" s="43"/>
      <c r="F175" s="43"/>
      <c r="G175" s="43"/>
      <c r="H175" s="43"/>
      <c r="I175" s="43"/>
      <c r="K175" s="43"/>
      <c r="L175" s="43"/>
      <c r="M175" s="43"/>
      <c r="N175" s="43"/>
      <c r="P175" s="43"/>
      <c r="Q175" s="43"/>
      <c r="R175" s="43"/>
      <c r="S175" s="43"/>
    </row>
    <row r="176" spans="1:19" x14ac:dyDescent="0.25">
      <c r="A176" s="43"/>
      <c r="B176" s="43"/>
      <c r="C176" s="43"/>
      <c r="D176" s="43"/>
      <c r="F176" s="43"/>
      <c r="G176" s="43"/>
      <c r="H176" s="43"/>
      <c r="I176" s="43"/>
      <c r="K176" s="43"/>
      <c r="L176" s="43"/>
      <c r="M176" s="43"/>
      <c r="N176" s="43"/>
      <c r="P176" s="43"/>
      <c r="Q176" s="43"/>
      <c r="R176" s="43"/>
      <c r="S176" s="43"/>
    </row>
    <row r="177" spans="1:19" x14ac:dyDescent="0.25">
      <c r="A177" s="43"/>
      <c r="B177" s="43"/>
      <c r="C177" s="43"/>
      <c r="D177" s="43"/>
      <c r="F177" s="43"/>
      <c r="G177" s="43"/>
      <c r="H177" s="43"/>
      <c r="I177" s="43"/>
      <c r="K177" s="43"/>
      <c r="L177" s="43"/>
      <c r="M177" s="43"/>
      <c r="N177" s="43"/>
      <c r="P177" s="43"/>
      <c r="Q177" s="43"/>
      <c r="R177" s="43"/>
      <c r="S177" s="43"/>
    </row>
    <row r="178" spans="1:19" x14ac:dyDescent="0.25">
      <c r="A178" s="43"/>
      <c r="B178" s="43"/>
      <c r="C178" s="43"/>
      <c r="D178" s="43"/>
      <c r="F178" s="43"/>
      <c r="G178" s="43"/>
      <c r="H178" s="43"/>
      <c r="I178" s="43"/>
      <c r="K178" s="43"/>
      <c r="L178" s="43"/>
      <c r="M178" s="43"/>
      <c r="N178" s="43"/>
      <c r="P178" s="43"/>
      <c r="Q178" s="43"/>
      <c r="R178" s="43"/>
      <c r="S178" s="43"/>
    </row>
    <row r="179" spans="1:19" x14ac:dyDescent="0.25">
      <c r="A179" s="43"/>
      <c r="B179" s="43"/>
      <c r="C179" s="43"/>
      <c r="D179" s="43"/>
      <c r="F179" s="43"/>
      <c r="G179" s="43"/>
      <c r="H179" s="43"/>
      <c r="I179" s="43"/>
      <c r="K179" s="43"/>
      <c r="L179" s="43"/>
      <c r="M179" s="43"/>
      <c r="N179" s="43"/>
      <c r="P179" s="43"/>
      <c r="Q179" s="43"/>
      <c r="R179" s="43"/>
      <c r="S179" s="43"/>
    </row>
    <row r="180" spans="1:19" x14ac:dyDescent="0.25">
      <c r="A180" s="43"/>
      <c r="B180" s="43"/>
      <c r="C180" s="43"/>
      <c r="D180" s="43"/>
      <c r="F180" s="43"/>
      <c r="G180" s="43"/>
      <c r="H180" s="43"/>
      <c r="I180" s="43"/>
      <c r="K180" s="43"/>
      <c r="L180" s="43"/>
      <c r="M180" s="43"/>
      <c r="N180" s="43"/>
      <c r="P180" s="43"/>
      <c r="Q180" s="43"/>
      <c r="R180" s="43"/>
      <c r="S180" s="43"/>
    </row>
    <row r="181" spans="1:19" x14ac:dyDescent="0.25">
      <c r="A181" s="43"/>
      <c r="B181" s="43"/>
      <c r="C181" s="43"/>
      <c r="D181" s="43"/>
      <c r="F181" s="43"/>
      <c r="G181" s="43"/>
      <c r="H181" s="43"/>
      <c r="I181" s="43"/>
      <c r="K181" s="43"/>
      <c r="L181" s="43"/>
      <c r="M181" s="43"/>
      <c r="N181" s="43"/>
      <c r="P181" s="43"/>
      <c r="Q181" s="43"/>
      <c r="R181" s="43"/>
      <c r="S181" s="43"/>
    </row>
    <row r="182" spans="1:19" x14ac:dyDescent="0.25">
      <c r="A182" s="43"/>
      <c r="B182" s="43"/>
      <c r="C182" s="43"/>
      <c r="D182" s="43"/>
      <c r="F182" s="43"/>
      <c r="G182" s="43"/>
      <c r="H182" s="43"/>
      <c r="I182" s="43"/>
      <c r="K182" s="43"/>
      <c r="L182" s="43"/>
      <c r="M182" s="43"/>
      <c r="N182" s="43"/>
      <c r="P182" s="43"/>
      <c r="Q182" s="43"/>
      <c r="R182" s="43"/>
      <c r="S182" s="43"/>
    </row>
    <row r="183" spans="1:19" x14ac:dyDescent="0.25">
      <c r="A183" s="43"/>
      <c r="B183" s="43"/>
      <c r="C183" s="43"/>
      <c r="D183" s="43"/>
      <c r="F183" s="43"/>
      <c r="G183" s="43"/>
      <c r="H183" s="43"/>
      <c r="I183" s="43"/>
      <c r="K183" s="43"/>
      <c r="L183" s="43"/>
      <c r="M183" s="43"/>
      <c r="N183" s="43"/>
      <c r="P183" s="43"/>
      <c r="Q183" s="43"/>
      <c r="R183" s="43"/>
      <c r="S183" s="43"/>
    </row>
    <row r="184" spans="1:19" x14ac:dyDescent="0.25">
      <c r="A184" s="43"/>
      <c r="B184" s="43"/>
      <c r="C184" s="43"/>
      <c r="D184" s="43"/>
      <c r="F184" s="43"/>
      <c r="G184" s="43"/>
      <c r="H184" s="43"/>
      <c r="I184" s="43"/>
      <c r="K184" s="43"/>
      <c r="L184" s="43"/>
      <c r="M184" s="43"/>
      <c r="N184" s="43"/>
      <c r="P184" s="43"/>
      <c r="Q184" s="43"/>
      <c r="R184" s="43"/>
      <c r="S184" s="43"/>
    </row>
    <row r="185" spans="1:19" x14ac:dyDescent="0.25">
      <c r="A185" s="43"/>
      <c r="B185" s="43"/>
      <c r="C185" s="43"/>
      <c r="D185" s="43"/>
      <c r="F185" s="43"/>
      <c r="G185" s="43"/>
      <c r="H185" s="43"/>
      <c r="I185" s="43"/>
      <c r="K185" s="43"/>
      <c r="L185" s="43"/>
      <c r="M185" s="43"/>
      <c r="N185" s="43"/>
      <c r="P185" s="43"/>
      <c r="Q185" s="43"/>
      <c r="R185" s="43"/>
      <c r="S185" s="43"/>
    </row>
    <row r="186" spans="1:19" x14ac:dyDescent="0.25">
      <c r="A186" s="43"/>
      <c r="B186" s="43"/>
      <c r="C186" s="43"/>
      <c r="D186" s="43"/>
      <c r="F186" s="43"/>
      <c r="G186" s="43"/>
      <c r="H186" s="43"/>
      <c r="I186" s="43"/>
      <c r="K186" s="43"/>
      <c r="L186" s="43"/>
      <c r="M186" s="43"/>
      <c r="N186" s="43"/>
      <c r="P186" s="43"/>
      <c r="Q186" s="43"/>
      <c r="R186" s="43"/>
      <c r="S186" s="43"/>
    </row>
    <row r="187" spans="1:19" x14ac:dyDescent="0.25">
      <c r="A187" s="43"/>
      <c r="B187" s="43"/>
      <c r="C187" s="43"/>
      <c r="D187" s="43"/>
      <c r="F187" s="43"/>
      <c r="G187" s="43"/>
      <c r="H187" s="43"/>
      <c r="I187" s="43"/>
      <c r="K187" s="43"/>
      <c r="L187" s="43"/>
      <c r="M187" s="43"/>
      <c r="N187" s="43"/>
      <c r="P187" s="43"/>
      <c r="Q187" s="43"/>
      <c r="R187" s="43"/>
      <c r="S187" s="43"/>
    </row>
    <row r="188" spans="1:19" x14ac:dyDescent="0.25">
      <c r="A188" s="43"/>
      <c r="B188" s="43"/>
      <c r="C188" s="43"/>
      <c r="D188" s="43"/>
      <c r="F188" s="43"/>
      <c r="G188" s="43"/>
      <c r="H188" s="43"/>
      <c r="I188" s="43"/>
      <c r="K188" s="43"/>
      <c r="L188" s="43"/>
      <c r="M188" s="43"/>
      <c r="N188" s="43"/>
      <c r="P188" s="43"/>
      <c r="Q188" s="43"/>
      <c r="R188" s="43"/>
      <c r="S188" s="43"/>
    </row>
    <row r="189" spans="1:19" x14ac:dyDescent="0.25">
      <c r="A189" s="43"/>
      <c r="B189" s="43"/>
      <c r="C189" s="43"/>
      <c r="D189" s="43"/>
      <c r="F189" s="43"/>
      <c r="G189" s="43"/>
      <c r="H189" s="43"/>
      <c r="I189" s="43"/>
      <c r="K189" s="43"/>
      <c r="L189" s="43"/>
      <c r="M189" s="43"/>
      <c r="N189" s="43"/>
      <c r="P189" s="43"/>
      <c r="Q189" s="43"/>
      <c r="R189" s="43"/>
      <c r="S189" s="43"/>
    </row>
    <row r="190" spans="1:19" x14ac:dyDescent="0.25">
      <c r="A190" s="43"/>
      <c r="B190" s="43"/>
      <c r="C190" s="43"/>
      <c r="D190" s="43"/>
      <c r="F190" s="43"/>
      <c r="G190" s="43"/>
      <c r="H190" s="43"/>
      <c r="I190" s="43"/>
      <c r="K190" s="43"/>
      <c r="L190" s="43"/>
      <c r="M190" s="43"/>
      <c r="N190" s="43"/>
      <c r="P190" s="43"/>
      <c r="Q190" s="43"/>
      <c r="R190" s="43"/>
      <c r="S190" s="43"/>
    </row>
    <row r="191" spans="1:19" x14ac:dyDescent="0.25">
      <c r="A191" s="43"/>
      <c r="B191" s="43"/>
      <c r="C191" s="43"/>
      <c r="D191" s="43"/>
      <c r="F191" s="43"/>
      <c r="G191" s="43"/>
      <c r="H191" s="43"/>
      <c r="I191" s="43"/>
      <c r="K191" s="43"/>
      <c r="L191" s="43"/>
      <c r="M191" s="43"/>
      <c r="N191" s="43"/>
      <c r="P191" s="43"/>
      <c r="Q191" s="43"/>
      <c r="R191" s="43"/>
      <c r="S191" s="43"/>
    </row>
    <row r="192" spans="1:19" x14ac:dyDescent="0.25">
      <c r="A192" s="43"/>
      <c r="B192" s="43"/>
      <c r="C192" s="43"/>
      <c r="D192" s="43"/>
      <c r="F192" s="43"/>
      <c r="G192" s="43"/>
      <c r="H192" s="43"/>
      <c r="I192" s="43"/>
      <c r="K192" s="43"/>
      <c r="L192" s="43"/>
      <c r="M192" s="43"/>
      <c r="N192" s="43"/>
      <c r="P192" s="43"/>
      <c r="Q192" s="43"/>
      <c r="R192" s="43"/>
      <c r="S192" s="43"/>
    </row>
    <row r="193" spans="1:19" x14ac:dyDescent="0.25">
      <c r="A193" s="43"/>
      <c r="B193" s="43"/>
      <c r="C193" s="43"/>
      <c r="D193" s="43"/>
      <c r="F193" s="43"/>
      <c r="G193" s="43"/>
      <c r="H193" s="43"/>
      <c r="I193" s="43"/>
      <c r="K193" s="43"/>
      <c r="L193" s="43"/>
      <c r="M193" s="43"/>
      <c r="N193" s="43"/>
      <c r="P193" s="43"/>
      <c r="Q193" s="43"/>
      <c r="R193" s="43"/>
      <c r="S193" s="43"/>
    </row>
    <row r="194" spans="1:19" x14ac:dyDescent="0.25">
      <c r="A194" s="43"/>
      <c r="B194" s="43"/>
      <c r="C194" s="43"/>
      <c r="D194" s="43"/>
      <c r="F194" s="43"/>
      <c r="G194" s="43"/>
      <c r="H194" s="43"/>
      <c r="I194" s="43"/>
      <c r="K194" s="43"/>
      <c r="L194" s="43"/>
      <c r="M194" s="43"/>
      <c r="N194" s="43"/>
      <c r="P194" s="43"/>
      <c r="Q194" s="43"/>
      <c r="R194" s="43"/>
      <c r="S194" s="43"/>
    </row>
    <row r="195" spans="1:19" x14ac:dyDescent="0.25">
      <c r="A195" s="43"/>
      <c r="B195" s="43"/>
      <c r="C195" s="43"/>
      <c r="D195" s="43"/>
      <c r="F195" s="43"/>
      <c r="G195" s="43"/>
      <c r="H195" s="43"/>
      <c r="I195" s="43"/>
      <c r="K195" s="43"/>
      <c r="L195" s="43"/>
      <c r="M195" s="43"/>
      <c r="N195" s="43"/>
      <c r="P195" s="43"/>
      <c r="Q195" s="43"/>
      <c r="R195" s="43"/>
      <c r="S195" s="43"/>
    </row>
    <row r="196" spans="1:19" x14ac:dyDescent="0.25">
      <c r="A196" s="43"/>
      <c r="B196" s="43"/>
      <c r="C196" s="43"/>
      <c r="D196" s="43"/>
      <c r="F196" s="43"/>
      <c r="G196" s="43"/>
      <c r="H196" s="43"/>
      <c r="I196" s="43"/>
      <c r="K196" s="43"/>
      <c r="L196" s="43"/>
      <c r="M196" s="43"/>
      <c r="N196" s="43"/>
      <c r="P196" s="43"/>
      <c r="Q196" s="43"/>
      <c r="R196" s="43"/>
      <c r="S196" s="43"/>
    </row>
    <row r="197" spans="1:19" x14ac:dyDescent="0.25">
      <c r="A197" s="43"/>
      <c r="B197" s="43"/>
      <c r="C197" s="43"/>
      <c r="D197" s="43"/>
      <c r="F197" s="43"/>
      <c r="G197" s="43"/>
      <c r="H197" s="43"/>
      <c r="I197" s="43"/>
      <c r="K197" s="43"/>
      <c r="L197" s="43"/>
      <c r="M197" s="43"/>
      <c r="N197" s="43"/>
      <c r="P197" s="43"/>
      <c r="Q197" s="43"/>
      <c r="R197" s="43"/>
      <c r="S197" s="43"/>
    </row>
    <row r="198" spans="1:19" x14ac:dyDescent="0.25">
      <c r="A198" s="43"/>
      <c r="B198" s="43"/>
      <c r="C198" s="43"/>
      <c r="D198" s="43"/>
      <c r="F198" s="43"/>
      <c r="G198" s="43"/>
      <c r="H198" s="43"/>
      <c r="I198" s="43"/>
      <c r="K198" s="43"/>
      <c r="L198" s="43"/>
      <c r="M198" s="43"/>
      <c r="N198" s="43"/>
      <c r="P198" s="43"/>
      <c r="Q198" s="43"/>
      <c r="R198" s="43"/>
      <c r="S198" s="43"/>
    </row>
    <row r="199" spans="1:19" x14ac:dyDescent="0.25">
      <c r="A199" s="43"/>
      <c r="B199" s="43"/>
      <c r="C199" s="43"/>
      <c r="D199" s="43"/>
      <c r="F199" s="43"/>
      <c r="G199" s="43"/>
      <c r="H199" s="43"/>
      <c r="I199" s="43"/>
      <c r="K199" s="43"/>
      <c r="L199" s="43"/>
      <c r="M199" s="43"/>
      <c r="N199" s="43"/>
      <c r="P199" s="43"/>
      <c r="Q199" s="43"/>
      <c r="R199" s="43"/>
      <c r="S199" s="43"/>
    </row>
    <row r="200" spans="1:19" x14ac:dyDescent="0.25">
      <c r="A200" s="43"/>
      <c r="B200" s="43"/>
      <c r="C200" s="43"/>
      <c r="D200" s="43"/>
      <c r="F200" s="43"/>
      <c r="G200" s="43"/>
      <c r="H200" s="43"/>
      <c r="I200" s="43"/>
      <c r="K200" s="43"/>
      <c r="L200" s="43"/>
      <c r="M200" s="43"/>
      <c r="N200" s="43"/>
      <c r="P200" s="43"/>
      <c r="Q200" s="43"/>
      <c r="R200" s="43"/>
      <c r="S200" s="43"/>
    </row>
    <row r="201" spans="1:19" x14ac:dyDescent="0.25">
      <c r="A201" s="43"/>
      <c r="B201" s="43"/>
      <c r="C201" s="43"/>
      <c r="D201" s="43"/>
      <c r="F201" s="43"/>
      <c r="G201" s="43"/>
      <c r="H201" s="43"/>
      <c r="I201" s="43"/>
      <c r="K201" s="43"/>
      <c r="L201" s="43"/>
      <c r="M201" s="43"/>
      <c r="N201" s="43"/>
      <c r="P201" s="43"/>
      <c r="Q201" s="43"/>
      <c r="R201" s="43"/>
      <c r="S201" s="43"/>
    </row>
    <row r="202" spans="1:19" x14ac:dyDescent="0.25">
      <c r="A202" s="43"/>
      <c r="B202" s="43"/>
      <c r="C202" s="43"/>
      <c r="D202" s="43"/>
      <c r="F202" s="43"/>
      <c r="G202" s="43"/>
      <c r="H202" s="43"/>
      <c r="I202" s="43"/>
      <c r="K202" s="43"/>
      <c r="L202" s="43"/>
      <c r="M202" s="43"/>
      <c r="N202" s="43"/>
      <c r="P202" s="43"/>
      <c r="Q202" s="43"/>
      <c r="R202" s="43"/>
      <c r="S202" s="43"/>
    </row>
    <row r="203" spans="1:19" x14ac:dyDescent="0.25">
      <c r="A203" s="43"/>
      <c r="B203" s="43"/>
      <c r="C203" s="43"/>
      <c r="D203" s="43"/>
      <c r="F203" s="43"/>
      <c r="G203" s="43"/>
      <c r="H203" s="43"/>
      <c r="I203" s="43"/>
      <c r="K203" s="43"/>
      <c r="L203" s="43"/>
      <c r="M203" s="43"/>
      <c r="N203" s="43"/>
      <c r="P203" s="43"/>
      <c r="Q203" s="43"/>
      <c r="R203" s="43"/>
      <c r="S203" s="43"/>
    </row>
    <row r="204" spans="1:19" x14ac:dyDescent="0.25">
      <c r="A204" s="43"/>
      <c r="B204" s="43"/>
      <c r="C204" s="43"/>
      <c r="D204" s="43"/>
      <c r="F204" s="43"/>
      <c r="G204" s="43"/>
      <c r="H204" s="43"/>
      <c r="I204" s="43"/>
      <c r="K204" s="43"/>
      <c r="L204" s="43"/>
      <c r="M204" s="43"/>
      <c r="N204" s="43"/>
      <c r="P204" s="43"/>
      <c r="Q204" s="43"/>
      <c r="R204" s="43"/>
      <c r="S204" s="43"/>
    </row>
    <row r="205" spans="1:19" x14ac:dyDescent="0.25">
      <c r="A205" s="43"/>
      <c r="B205" s="43"/>
      <c r="C205" s="43"/>
      <c r="D205" s="43"/>
      <c r="F205" s="43"/>
      <c r="G205" s="43"/>
      <c r="H205" s="43"/>
      <c r="I205" s="43"/>
      <c r="K205" s="43"/>
      <c r="L205" s="43"/>
      <c r="M205" s="43"/>
      <c r="N205" s="43"/>
      <c r="P205" s="43"/>
      <c r="Q205" s="43"/>
      <c r="R205" s="43"/>
      <c r="S205" s="43"/>
    </row>
    <row r="206" spans="1:19" x14ac:dyDescent="0.25">
      <c r="A206" s="43"/>
      <c r="B206" s="43"/>
      <c r="C206" s="43"/>
      <c r="D206" s="43"/>
      <c r="F206" s="43"/>
      <c r="G206" s="43"/>
      <c r="H206" s="43"/>
      <c r="I206" s="43"/>
      <c r="K206" s="43"/>
      <c r="L206" s="43"/>
      <c r="M206" s="43"/>
      <c r="N206" s="43"/>
      <c r="P206" s="43"/>
      <c r="Q206" s="43"/>
      <c r="R206" s="43"/>
      <c r="S206" s="43"/>
    </row>
    <row r="207" spans="1:19" x14ac:dyDescent="0.25">
      <c r="A207" s="43"/>
      <c r="B207" s="43"/>
      <c r="C207" s="43"/>
      <c r="D207" s="43"/>
      <c r="F207" s="43"/>
      <c r="G207" s="43"/>
      <c r="H207" s="43"/>
      <c r="I207" s="43"/>
      <c r="K207" s="43"/>
      <c r="L207" s="43"/>
      <c r="M207" s="43"/>
      <c r="N207" s="43"/>
      <c r="P207" s="43"/>
      <c r="Q207" s="43"/>
      <c r="R207" s="43"/>
      <c r="S207" s="43"/>
    </row>
    <row r="208" spans="1:19" x14ac:dyDescent="0.25">
      <c r="A208" s="43"/>
      <c r="B208" s="43"/>
      <c r="C208" s="43"/>
      <c r="D208" s="43"/>
      <c r="F208" s="43"/>
      <c r="G208" s="43"/>
      <c r="H208" s="43"/>
      <c r="I208" s="43"/>
      <c r="K208" s="43"/>
      <c r="L208" s="43"/>
      <c r="M208" s="43"/>
      <c r="N208" s="43"/>
      <c r="P208" s="43"/>
      <c r="Q208" s="43"/>
      <c r="R208" s="43"/>
      <c r="S208" s="43"/>
    </row>
    <row r="209" spans="1:19" x14ac:dyDescent="0.25">
      <c r="A209" s="43"/>
      <c r="B209" s="43"/>
      <c r="C209" s="43"/>
      <c r="D209" s="43"/>
      <c r="F209" s="43"/>
      <c r="G209" s="43"/>
      <c r="H209" s="43"/>
      <c r="I209" s="43"/>
      <c r="K209" s="43"/>
      <c r="L209" s="43"/>
      <c r="M209" s="43"/>
      <c r="N209" s="43"/>
      <c r="P209" s="43"/>
      <c r="Q209" s="43"/>
      <c r="R209" s="43"/>
      <c r="S209" s="43"/>
    </row>
    <row r="210" spans="1:19" x14ac:dyDescent="0.25">
      <c r="A210" s="43"/>
      <c r="B210" s="43"/>
      <c r="C210" s="43"/>
      <c r="D210" s="43"/>
      <c r="F210" s="43"/>
      <c r="G210" s="43"/>
      <c r="H210" s="43"/>
      <c r="I210" s="43"/>
      <c r="K210" s="43"/>
      <c r="L210" s="43"/>
      <c r="M210" s="43"/>
      <c r="N210" s="43"/>
      <c r="P210" s="43"/>
      <c r="Q210" s="43"/>
      <c r="R210" s="43"/>
      <c r="S210" s="43"/>
    </row>
    <row r="211" spans="1:19" x14ac:dyDescent="0.25">
      <c r="A211" s="43"/>
      <c r="B211" s="43"/>
      <c r="C211" s="43"/>
      <c r="D211" s="43"/>
      <c r="F211" s="43"/>
      <c r="G211" s="43"/>
      <c r="H211" s="43"/>
      <c r="I211" s="43"/>
      <c r="K211" s="43"/>
      <c r="L211" s="43"/>
      <c r="M211" s="43"/>
      <c r="N211" s="43"/>
      <c r="P211" s="43"/>
      <c r="Q211" s="43"/>
      <c r="R211" s="43"/>
      <c r="S211" s="43"/>
    </row>
    <row r="212" spans="1:19" x14ac:dyDescent="0.25">
      <c r="A212" s="43"/>
      <c r="B212" s="43"/>
      <c r="C212" s="43"/>
      <c r="D212" s="43"/>
      <c r="F212" s="43"/>
      <c r="G212" s="43"/>
      <c r="H212" s="43"/>
      <c r="I212" s="43"/>
      <c r="K212" s="43"/>
      <c r="L212" s="43"/>
      <c r="M212" s="43"/>
      <c r="N212" s="43"/>
      <c r="P212" s="43"/>
      <c r="Q212" s="43"/>
      <c r="R212" s="43"/>
      <c r="S212" s="43"/>
    </row>
    <row r="213" spans="1:19" x14ac:dyDescent="0.25">
      <c r="A213" s="43"/>
      <c r="B213" s="43"/>
      <c r="C213" s="43"/>
      <c r="D213" s="43"/>
      <c r="F213" s="43"/>
      <c r="G213" s="43"/>
      <c r="H213" s="43"/>
      <c r="I213" s="43"/>
      <c r="K213" s="43"/>
      <c r="L213" s="43"/>
      <c r="M213" s="43"/>
      <c r="N213" s="43"/>
      <c r="P213" s="43"/>
      <c r="Q213" s="43"/>
      <c r="R213" s="43"/>
      <c r="S213" s="43"/>
    </row>
    <row r="214" spans="1:19" x14ac:dyDescent="0.25">
      <c r="A214" s="43"/>
      <c r="B214" s="43"/>
      <c r="C214" s="43"/>
      <c r="D214" s="43"/>
      <c r="F214" s="43"/>
      <c r="G214" s="43"/>
      <c r="H214" s="43"/>
      <c r="I214" s="43"/>
      <c r="K214" s="43"/>
      <c r="L214" s="43"/>
      <c r="M214" s="43"/>
      <c r="N214" s="43"/>
      <c r="P214" s="43"/>
      <c r="Q214" s="43"/>
      <c r="R214" s="43"/>
      <c r="S214" s="43"/>
    </row>
    <row r="215" spans="1:19" x14ac:dyDescent="0.25">
      <c r="A215" s="43"/>
      <c r="B215" s="43"/>
      <c r="C215" s="43"/>
      <c r="D215" s="43"/>
      <c r="F215" s="43"/>
      <c r="G215" s="43"/>
      <c r="H215" s="43"/>
      <c r="I215" s="43"/>
      <c r="K215" s="43"/>
      <c r="L215" s="43"/>
      <c r="M215" s="43"/>
      <c r="N215" s="43"/>
      <c r="P215" s="43"/>
      <c r="Q215" s="43"/>
      <c r="R215" s="43"/>
      <c r="S215" s="43"/>
    </row>
    <row r="216" spans="1:19" x14ac:dyDescent="0.25">
      <c r="A216" s="43"/>
      <c r="B216" s="43"/>
      <c r="C216" s="43"/>
      <c r="D216" s="43"/>
      <c r="F216" s="43"/>
      <c r="G216" s="43"/>
      <c r="H216" s="43"/>
      <c r="I216" s="43"/>
      <c r="K216" s="43"/>
      <c r="L216" s="43"/>
      <c r="M216" s="43"/>
      <c r="N216" s="43"/>
      <c r="P216" s="43"/>
      <c r="Q216" s="43"/>
      <c r="R216" s="43"/>
      <c r="S216" s="43"/>
    </row>
    <row r="217" spans="1:19" x14ac:dyDescent="0.25">
      <c r="A217" s="43"/>
      <c r="B217" s="43"/>
      <c r="C217" s="43"/>
      <c r="D217" s="43"/>
      <c r="F217" s="43"/>
      <c r="G217" s="43"/>
      <c r="H217" s="43"/>
      <c r="I217" s="43"/>
      <c r="K217" s="43"/>
      <c r="L217" s="43"/>
      <c r="M217" s="43"/>
      <c r="N217" s="43"/>
      <c r="P217" s="43"/>
      <c r="Q217" s="43"/>
      <c r="R217" s="43"/>
      <c r="S217" s="43"/>
    </row>
    <row r="218" spans="1:19" x14ac:dyDescent="0.25">
      <c r="A218" s="43"/>
      <c r="B218" s="43"/>
      <c r="C218" s="43"/>
      <c r="D218" s="43"/>
      <c r="F218" s="43"/>
      <c r="G218" s="43"/>
      <c r="H218" s="43"/>
      <c r="I218" s="43"/>
      <c r="K218" s="43"/>
      <c r="L218" s="43"/>
      <c r="M218" s="43"/>
      <c r="N218" s="43"/>
      <c r="P218" s="43"/>
      <c r="Q218" s="43"/>
      <c r="R218" s="43"/>
      <c r="S218" s="43"/>
    </row>
    <row r="219" spans="1:19" x14ac:dyDescent="0.25">
      <c r="A219" s="43"/>
      <c r="B219" s="43"/>
      <c r="C219" s="43"/>
      <c r="D219" s="43"/>
      <c r="F219" s="43"/>
      <c r="G219" s="43"/>
      <c r="H219" s="43"/>
      <c r="I219" s="43"/>
      <c r="K219" s="43"/>
      <c r="L219" s="43"/>
      <c r="M219" s="43"/>
      <c r="N219" s="43"/>
      <c r="P219" s="43"/>
      <c r="Q219" s="43"/>
      <c r="R219" s="43"/>
      <c r="S219" s="43"/>
    </row>
    <row r="220" spans="1:19" x14ac:dyDescent="0.25">
      <c r="A220" s="43"/>
      <c r="B220" s="43"/>
      <c r="C220" s="43"/>
      <c r="D220" s="43"/>
      <c r="F220" s="43"/>
      <c r="G220" s="43"/>
      <c r="H220" s="43"/>
      <c r="I220" s="43"/>
      <c r="K220" s="43"/>
      <c r="L220" s="43"/>
      <c r="M220" s="43"/>
      <c r="N220" s="43"/>
      <c r="P220" s="43"/>
      <c r="Q220" s="43"/>
      <c r="R220" s="43"/>
      <c r="S220" s="43"/>
    </row>
    <row r="221" spans="1:19" x14ac:dyDescent="0.25">
      <c r="A221" s="43"/>
      <c r="B221" s="43"/>
      <c r="C221" s="43"/>
      <c r="D221" s="43"/>
      <c r="F221" s="43"/>
      <c r="G221" s="43"/>
      <c r="H221" s="43"/>
      <c r="I221" s="43"/>
      <c r="K221" s="43"/>
      <c r="L221" s="43"/>
      <c r="M221" s="43"/>
      <c r="N221" s="43"/>
      <c r="P221" s="43"/>
      <c r="Q221" s="43"/>
      <c r="R221" s="43"/>
      <c r="S221" s="43"/>
    </row>
    <row r="222" spans="1:19" x14ac:dyDescent="0.25">
      <c r="A222" s="43"/>
      <c r="B222" s="43"/>
      <c r="C222" s="43"/>
      <c r="D222" s="43"/>
      <c r="F222" s="43"/>
      <c r="G222" s="43"/>
      <c r="H222" s="43"/>
      <c r="I222" s="43"/>
      <c r="K222" s="43"/>
      <c r="L222" s="43"/>
      <c r="M222" s="43"/>
      <c r="N222" s="43"/>
      <c r="P222" s="43"/>
      <c r="Q222" s="43"/>
      <c r="R222" s="43"/>
      <c r="S222" s="43"/>
    </row>
    <row r="223" spans="1:19" x14ac:dyDescent="0.25">
      <c r="A223" s="43"/>
      <c r="B223" s="43"/>
      <c r="C223" s="43"/>
      <c r="D223" s="43"/>
      <c r="F223" s="43"/>
      <c r="G223" s="43"/>
      <c r="H223" s="43"/>
      <c r="I223" s="43"/>
      <c r="K223" s="43"/>
      <c r="L223" s="43"/>
      <c r="M223" s="43"/>
      <c r="N223" s="43"/>
      <c r="P223" s="43"/>
      <c r="Q223" s="43"/>
      <c r="R223" s="43"/>
      <c r="S223" s="43"/>
    </row>
    <row r="224" spans="1:19" x14ac:dyDescent="0.25">
      <c r="A224" s="43"/>
      <c r="B224" s="43"/>
      <c r="C224" s="43"/>
      <c r="D224" s="43"/>
      <c r="F224" s="43"/>
      <c r="G224" s="43"/>
      <c r="H224" s="43"/>
      <c r="I224" s="43"/>
      <c r="K224" s="43"/>
      <c r="L224" s="43"/>
      <c r="M224" s="43"/>
      <c r="N224" s="43"/>
      <c r="P224" s="43"/>
      <c r="Q224" s="43"/>
      <c r="R224" s="43"/>
      <c r="S224" s="43"/>
    </row>
    <row r="225" spans="1:19" x14ac:dyDescent="0.25">
      <c r="A225" s="43"/>
      <c r="B225" s="43"/>
      <c r="C225" s="43"/>
      <c r="D225" s="43"/>
      <c r="F225" s="43"/>
      <c r="G225" s="43"/>
      <c r="H225" s="43"/>
      <c r="I225" s="43"/>
      <c r="K225" s="43"/>
      <c r="L225" s="43"/>
      <c r="M225" s="43"/>
      <c r="N225" s="43"/>
      <c r="P225" s="43"/>
      <c r="Q225" s="43"/>
      <c r="R225" s="43"/>
      <c r="S225" s="43"/>
    </row>
    <row r="226" spans="1:19" x14ac:dyDescent="0.25">
      <c r="A226" s="43"/>
      <c r="B226" s="43"/>
      <c r="C226" s="43"/>
      <c r="D226" s="43"/>
      <c r="F226" s="43"/>
      <c r="G226" s="43"/>
      <c r="H226" s="43"/>
      <c r="I226" s="43"/>
      <c r="K226" s="43"/>
      <c r="L226" s="43"/>
      <c r="M226" s="43"/>
      <c r="N226" s="43"/>
      <c r="P226" s="43"/>
      <c r="Q226" s="43"/>
      <c r="R226" s="43"/>
      <c r="S226" s="43"/>
    </row>
    <row r="227" spans="1:19" x14ac:dyDescent="0.25">
      <c r="A227" s="43"/>
      <c r="B227" s="43"/>
      <c r="C227" s="43"/>
      <c r="D227" s="43"/>
      <c r="F227" s="43"/>
      <c r="G227" s="43"/>
      <c r="H227" s="43"/>
      <c r="I227" s="43"/>
      <c r="K227" s="43"/>
      <c r="L227" s="43"/>
      <c r="M227" s="43"/>
      <c r="N227" s="43"/>
      <c r="P227" s="43"/>
      <c r="Q227" s="43"/>
      <c r="R227" s="43"/>
      <c r="S227" s="43"/>
    </row>
    <row r="228" spans="1:19" x14ac:dyDescent="0.25">
      <c r="A228" s="43"/>
      <c r="B228" s="43"/>
      <c r="C228" s="43"/>
      <c r="D228" s="43"/>
      <c r="F228" s="43"/>
      <c r="G228" s="43"/>
      <c r="H228" s="43"/>
      <c r="I228" s="43"/>
      <c r="K228" s="43"/>
      <c r="L228" s="43"/>
      <c r="M228" s="43"/>
      <c r="N228" s="43"/>
      <c r="P228" s="43"/>
      <c r="Q228" s="43"/>
      <c r="R228" s="43"/>
      <c r="S228" s="43"/>
    </row>
    <row r="229" spans="1:19" x14ac:dyDescent="0.25">
      <c r="A229" s="43"/>
      <c r="B229" s="43"/>
      <c r="C229" s="43"/>
      <c r="D229" s="43"/>
      <c r="F229" s="43"/>
      <c r="G229" s="43"/>
      <c r="H229" s="43"/>
      <c r="I229" s="43"/>
      <c r="K229" s="43"/>
      <c r="L229" s="43"/>
      <c r="M229" s="43"/>
      <c r="N229" s="43"/>
      <c r="P229" s="43"/>
      <c r="Q229" s="43"/>
      <c r="R229" s="43"/>
      <c r="S229" s="43"/>
    </row>
    <row r="230" spans="1:19" x14ac:dyDescent="0.25">
      <c r="A230" s="43"/>
      <c r="B230" s="43"/>
      <c r="C230" s="43"/>
      <c r="D230" s="43"/>
      <c r="F230" s="43"/>
      <c r="G230" s="43"/>
      <c r="H230" s="43"/>
      <c r="I230" s="43"/>
      <c r="K230" s="43"/>
      <c r="L230" s="43"/>
      <c r="M230" s="43"/>
      <c r="N230" s="43"/>
      <c r="P230" s="43"/>
      <c r="Q230" s="43"/>
      <c r="R230" s="43"/>
      <c r="S230" s="43"/>
    </row>
    <row r="231" spans="1:19" x14ac:dyDescent="0.25">
      <c r="A231" s="43"/>
      <c r="B231" s="43"/>
      <c r="C231" s="43"/>
      <c r="D231" s="43"/>
      <c r="F231" s="43"/>
      <c r="G231" s="43"/>
      <c r="H231" s="43"/>
      <c r="I231" s="43"/>
      <c r="K231" s="43"/>
      <c r="L231" s="43"/>
      <c r="M231" s="43"/>
      <c r="N231" s="43"/>
      <c r="P231" s="43"/>
      <c r="Q231" s="43"/>
      <c r="R231" s="43"/>
      <c r="S231" s="43"/>
    </row>
    <row r="232" spans="1:19" x14ac:dyDescent="0.25">
      <c r="A232" s="43"/>
      <c r="B232" s="43"/>
      <c r="C232" s="43"/>
      <c r="D232" s="43"/>
      <c r="F232" s="43"/>
      <c r="G232" s="43"/>
      <c r="H232" s="43"/>
      <c r="I232" s="43"/>
      <c r="K232" s="43"/>
      <c r="L232" s="43"/>
      <c r="M232" s="43"/>
      <c r="N232" s="43"/>
      <c r="P232" s="43"/>
      <c r="Q232" s="43"/>
      <c r="R232" s="43"/>
      <c r="S232" s="43"/>
    </row>
    <row r="233" spans="1:19" x14ac:dyDescent="0.25">
      <c r="A233" s="43"/>
      <c r="B233" s="43"/>
      <c r="C233" s="43"/>
      <c r="D233" s="43"/>
      <c r="F233" s="43"/>
      <c r="G233" s="43"/>
      <c r="H233" s="43"/>
      <c r="I233" s="43"/>
      <c r="K233" s="43"/>
      <c r="L233" s="43"/>
      <c r="M233" s="43"/>
      <c r="N233" s="43"/>
      <c r="P233" s="43"/>
      <c r="Q233" s="43"/>
      <c r="R233" s="43"/>
      <c r="S233" s="43"/>
    </row>
    <row r="234" spans="1:19" x14ac:dyDescent="0.25">
      <c r="A234" s="43"/>
      <c r="B234" s="43"/>
      <c r="C234" s="43"/>
      <c r="D234" s="43"/>
      <c r="F234" s="43"/>
      <c r="G234" s="43"/>
      <c r="H234" s="43"/>
      <c r="I234" s="43"/>
      <c r="K234" s="43"/>
      <c r="L234" s="43"/>
      <c r="M234" s="43"/>
      <c r="N234" s="43"/>
      <c r="P234" s="43"/>
      <c r="Q234" s="43"/>
      <c r="R234" s="43"/>
      <c r="S234" s="43"/>
    </row>
    <row r="235" spans="1:19" x14ac:dyDescent="0.25">
      <c r="A235" s="43"/>
      <c r="B235" s="43"/>
      <c r="C235" s="43"/>
      <c r="D235" s="43"/>
      <c r="F235" s="43"/>
      <c r="G235" s="43"/>
      <c r="H235" s="43"/>
      <c r="I235" s="43"/>
      <c r="K235" s="43"/>
      <c r="L235" s="43"/>
      <c r="M235" s="43"/>
      <c r="N235" s="43"/>
      <c r="P235" s="43"/>
      <c r="Q235" s="43"/>
      <c r="R235" s="43"/>
      <c r="S235" s="43"/>
    </row>
    <row r="236" spans="1:19" x14ac:dyDescent="0.25">
      <c r="A236" s="43"/>
      <c r="B236" s="43"/>
      <c r="C236" s="43"/>
      <c r="D236" s="43"/>
      <c r="F236" s="43"/>
      <c r="G236" s="43"/>
      <c r="H236" s="43"/>
      <c r="I236" s="43"/>
      <c r="K236" s="43"/>
      <c r="L236" s="43"/>
      <c r="M236" s="43"/>
      <c r="N236" s="43"/>
      <c r="P236" s="43"/>
      <c r="Q236" s="43"/>
      <c r="R236" s="43"/>
      <c r="S236" s="43"/>
    </row>
    <row r="237" spans="1:19" x14ac:dyDescent="0.25">
      <c r="A237" s="43"/>
      <c r="B237" s="43"/>
      <c r="C237" s="43"/>
      <c r="D237" s="43"/>
      <c r="F237" s="43"/>
      <c r="G237" s="43"/>
      <c r="H237" s="43"/>
      <c r="I237" s="43"/>
      <c r="K237" s="43"/>
      <c r="L237" s="43"/>
      <c r="M237" s="43"/>
      <c r="N237" s="43"/>
      <c r="P237" s="43"/>
      <c r="Q237" s="43"/>
      <c r="R237" s="43"/>
      <c r="S237" s="43"/>
    </row>
    <row r="238" spans="1:19" x14ac:dyDescent="0.25">
      <c r="A238" s="43"/>
      <c r="B238" s="43"/>
      <c r="C238" s="43"/>
      <c r="D238" s="43"/>
      <c r="F238" s="43"/>
      <c r="G238" s="43"/>
      <c r="H238" s="43"/>
      <c r="I238" s="43"/>
      <c r="K238" s="43"/>
      <c r="L238" s="43"/>
      <c r="M238" s="43"/>
      <c r="N238" s="43"/>
      <c r="P238" s="43"/>
      <c r="Q238" s="43"/>
      <c r="R238" s="43"/>
      <c r="S238" s="43"/>
    </row>
    <row r="239" spans="1:19" x14ac:dyDescent="0.25">
      <c r="A239" s="43"/>
      <c r="B239" s="43"/>
      <c r="C239" s="43"/>
      <c r="D239" s="43"/>
      <c r="F239" s="43"/>
      <c r="G239" s="43"/>
      <c r="H239" s="43"/>
      <c r="I239" s="43"/>
      <c r="K239" s="43"/>
      <c r="L239" s="43"/>
      <c r="M239" s="43"/>
      <c r="N239" s="43"/>
      <c r="P239" s="43"/>
      <c r="Q239" s="43"/>
      <c r="R239" s="43"/>
      <c r="S239" s="43"/>
    </row>
    <row r="240" spans="1:19" x14ac:dyDescent="0.25">
      <c r="A240" s="43"/>
      <c r="B240" s="43"/>
      <c r="C240" s="43"/>
      <c r="D240" s="43"/>
      <c r="F240" s="43"/>
      <c r="G240" s="43"/>
      <c r="H240" s="43"/>
      <c r="I240" s="43"/>
      <c r="K240" s="43"/>
      <c r="L240" s="43"/>
      <c r="M240" s="43"/>
      <c r="N240" s="43"/>
      <c r="P240" s="43"/>
      <c r="Q240" s="43"/>
      <c r="R240" s="43"/>
      <c r="S240" s="43"/>
    </row>
    <row r="241" spans="1:19" x14ac:dyDescent="0.25">
      <c r="A241" s="43"/>
      <c r="B241" s="43"/>
      <c r="C241" s="43"/>
      <c r="D241" s="43"/>
      <c r="F241" s="43"/>
      <c r="G241" s="43"/>
      <c r="H241" s="43"/>
      <c r="I241" s="43"/>
      <c r="K241" s="43"/>
      <c r="L241" s="43"/>
      <c r="M241" s="43"/>
      <c r="N241" s="43"/>
      <c r="P241" s="43"/>
      <c r="Q241" s="43"/>
      <c r="R241" s="43"/>
      <c r="S241" s="43"/>
    </row>
    <row r="242" spans="1:19" x14ac:dyDescent="0.25">
      <c r="A242" s="43"/>
      <c r="B242" s="43"/>
      <c r="C242" s="43"/>
      <c r="D242" s="43"/>
      <c r="F242" s="43"/>
      <c r="G242" s="43"/>
      <c r="H242" s="43"/>
      <c r="I242" s="43"/>
      <c r="K242" s="43"/>
      <c r="L242" s="43"/>
      <c r="M242" s="43"/>
      <c r="N242" s="43"/>
      <c r="P242" s="43"/>
      <c r="Q242" s="43"/>
      <c r="R242" s="43"/>
      <c r="S242" s="43"/>
    </row>
    <row r="243" spans="1:19" x14ac:dyDescent="0.25">
      <c r="A243" s="43"/>
      <c r="B243" s="43"/>
      <c r="C243" s="43"/>
      <c r="D243" s="43"/>
      <c r="F243" s="43"/>
      <c r="G243" s="43"/>
      <c r="H243" s="43"/>
      <c r="I243" s="43"/>
      <c r="K243" s="43"/>
      <c r="L243" s="43"/>
      <c r="M243" s="43"/>
      <c r="N243" s="43"/>
      <c r="P243" s="43"/>
      <c r="Q243" s="43"/>
      <c r="R243" s="43"/>
      <c r="S243" s="43"/>
    </row>
    <row r="244" spans="1:19" x14ac:dyDescent="0.25">
      <c r="A244" s="43"/>
      <c r="B244" s="43"/>
      <c r="C244" s="43"/>
      <c r="D244" s="43"/>
      <c r="F244" s="43"/>
      <c r="G244" s="43"/>
      <c r="H244" s="43"/>
      <c r="I244" s="43"/>
      <c r="K244" s="43"/>
      <c r="L244" s="43"/>
      <c r="M244" s="43"/>
      <c r="N244" s="43"/>
      <c r="P244" s="43"/>
      <c r="Q244" s="43"/>
      <c r="R244" s="43"/>
      <c r="S244" s="43"/>
    </row>
    <row r="245" spans="1:19" x14ac:dyDescent="0.25">
      <c r="A245" s="43"/>
      <c r="B245" s="43"/>
      <c r="C245" s="43"/>
      <c r="D245" s="43"/>
      <c r="F245" s="43"/>
      <c r="G245" s="43"/>
      <c r="H245" s="43"/>
      <c r="I245" s="43"/>
      <c r="K245" s="43"/>
      <c r="L245" s="43"/>
      <c r="M245" s="43"/>
      <c r="N245" s="43"/>
      <c r="P245" s="43"/>
      <c r="Q245" s="43"/>
      <c r="R245" s="43"/>
      <c r="S245" s="43"/>
    </row>
    <row r="246" spans="1:19" x14ac:dyDescent="0.25">
      <c r="A246" s="43"/>
      <c r="B246" s="43"/>
      <c r="C246" s="43"/>
      <c r="D246" s="43"/>
      <c r="F246" s="43"/>
      <c r="G246" s="43"/>
      <c r="H246" s="43"/>
      <c r="I246" s="43"/>
      <c r="K246" s="43"/>
      <c r="L246" s="43"/>
      <c r="M246" s="43"/>
      <c r="N246" s="43"/>
      <c r="P246" s="43"/>
      <c r="Q246" s="43"/>
      <c r="R246" s="43"/>
      <c r="S246" s="43"/>
    </row>
    <row r="247" spans="1:19" x14ac:dyDescent="0.25">
      <c r="A247" s="43"/>
      <c r="B247" s="43"/>
      <c r="C247" s="43"/>
      <c r="D247" s="43"/>
      <c r="F247" s="43"/>
      <c r="G247" s="43"/>
      <c r="H247" s="43"/>
      <c r="I247" s="43"/>
      <c r="K247" s="43"/>
      <c r="L247" s="43"/>
      <c r="M247" s="43"/>
      <c r="N247" s="43"/>
      <c r="P247" s="43"/>
      <c r="Q247" s="43"/>
      <c r="R247" s="43"/>
      <c r="S247" s="43"/>
    </row>
    <row r="248" spans="1:19" x14ac:dyDescent="0.25">
      <c r="A248" s="43"/>
      <c r="B248" s="43"/>
      <c r="C248" s="43"/>
      <c r="D248" s="43"/>
      <c r="F248" s="43"/>
      <c r="G248" s="43"/>
      <c r="H248" s="43"/>
      <c r="I248" s="43"/>
      <c r="K248" s="43"/>
      <c r="L248" s="43"/>
      <c r="M248" s="43"/>
      <c r="N248" s="43"/>
      <c r="P248" s="43"/>
      <c r="Q248" s="43"/>
      <c r="R248" s="43"/>
      <c r="S248" s="43"/>
    </row>
    <row r="249" spans="1:19" x14ac:dyDescent="0.25">
      <c r="A249" s="43"/>
      <c r="B249" s="43"/>
      <c r="C249" s="43"/>
      <c r="D249" s="43"/>
      <c r="F249" s="43"/>
      <c r="G249" s="43"/>
      <c r="H249" s="43"/>
      <c r="I249" s="43"/>
      <c r="K249" s="43"/>
      <c r="L249" s="43"/>
      <c r="M249" s="43"/>
      <c r="N249" s="43"/>
      <c r="P249" s="43"/>
      <c r="Q249" s="43"/>
      <c r="R249" s="43"/>
      <c r="S249" s="43"/>
    </row>
    <row r="250" spans="1:19" x14ac:dyDescent="0.25">
      <c r="A250" s="43"/>
      <c r="B250" s="43"/>
      <c r="C250" s="43"/>
      <c r="D250" s="43"/>
      <c r="F250" s="43"/>
      <c r="G250" s="43"/>
      <c r="H250" s="43"/>
      <c r="I250" s="43"/>
      <c r="K250" s="43"/>
      <c r="L250" s="43"/>
      <c r="M250" s="43"/>
      <c r="N250" s="43"/>
      <c r="P250" s="43"/>
      <c r="Q250" s="43"/>
      <c r="R250" s="43"/>
      <c r="S250" s="43"/>
    </row>
    <row r="251" spans="1:19" x14ac:dyDescent="0.25">
      <c r="A251" s="43"/>
      <c r="B251" s="43"/>
      <c r="C251" s="43"/>
      <c r="D251" s="43"/>
      <c r="F251" s="43"/>
      <c r="G251" s="43"/>
      <c r="H251" s="43"/>
      <c r="I251" s="43"/>
      <c r="K251" s="43"/>
      <c r="L251" s="43"/>
      <c r="M251" s="43"/>
      <c r="N251" s="43"/>
      <c r="P251" s="43"/>
      <c r="Q251" s="43"/>
      <c r="R251" s="43"/>
      <c r="S251" s="43"/>
    </row>
    <row r="252" spans="1:19" x14ac:dyDescent="0.25">
      <c r="A252" s="43"/>
      <c r="B252" s="43"/>
      <c r="C252" s="43"/>
      <c r="D252" s="43"/>
      <c r="F252" s="43"/>
      <c r="G252" s="43"/>
      <c r="H252" s="43"/>
      <c r="I252" s="43"/>
      <c r="K252" s="43"/>
      <c r="L252" s="43"/>
      <c r="M252" s="43"/>
      <c r="N252" s="43"/>
      <c r="P252" s="43"/>
      <c r="Q252" s="43"/>
      <c r="R252" s="43"/>
      <c r="S252" s="43"/>
    </row>
    <row r="253" spans="1:19" x14ac:dyDescent="0.25">
      <c r="A253" s="43"/>
      <c r="B253" s="43"/>
      <c r="C253" s="43"/>
      <c r="D253" s="43"/>
      <c r="F253" s="43"/>
      <c r="G253" s="43"/>
      <c r="H253" s="43"/>
      <c r="I253" s="43"/>
      <c r="K253" s="43"/>
      <c r="L253" s="43"/>
      <c r="M253" s="43"/>
      <c r="N253" s="43"/>
      <c r="P253" s="43"/>
      <c r="Q253" s="43"/>
      <c r="R253" s="43"/>
      <c r="S253" s="43"/>
    </row>
    <row r="254" spans="1:19" x14ac:dyDescent="0.25">
      <c r="A254" s="43"/>
      <c r="B254" s="43"/>
      <c r="C254" s="43"/>
      <c r="D254" s="43"/>
      <c r="F254" s="43"/>
      <c r="G254" s="43"/>
      <c r="H254" s="43"/>
      <c r="I254" s="43"/>
      <c r="K254" s="43"/>
      <c r="L254" s="43"/>
      <c r="M254" s="43"/>
      <c r="N254" s="43"/>
      <c r="P254" s="43"/>
      <c r="Q254" s="43"/>
      <c r="R254" s="43"/>
      <c r="S254" s="43"/>
    </row>
    <row r="255" spans="1:19" x14ac:dyDescent="0.25">
      <c r="A255" s="43"/>
      <c r="B255" s="43"/>
      <c r="C255" s="43"/>
      <c r="D255" s="43"/>
      <c r="F255" s="43"/>
      <c r="G255" s="43"/>
      <c r="H255" s="43"/>
      <c r="I255" s="43"/>
      <c r="K255" s="43"/>
      <c r="L255" s="43"/>
      <c r="M255" s="43"/>
      <c r="N255" s="43"/>
      <c r="P255" s="43"/>
      <c r="Q255" s="43"/>
      <c r="R255" s="43"/>
      <c r="S255" s="43"/>
    </row>
    <row r="256" spans="1:19" x14ac:dyDescent="0.25">
      <c r="A256" s="43"/>
      <c r="B256" s="43"/>
      <c r="C256" s="43"/>
      <c r="D256" s="43"/>
      <c r="F256" s="43"/>
      <c r="G256" s="43"/>
      <c r="H256" s="43"/>
      <c r="I256" s="43"/>
      <c r="K256" s="43"/>
      <c r="L256" s="43"/>
      <c r="M256" s="43"/>
      <c r="N256" s="43"/>
      <c r="P256" s="43"/>
      <c r="Q256" s="43"/>
      <c r="R256" s="43"/>
      <c r="S256" s="43"/>
    </row>
    <row r="257" spans="1:19" x14ac:dyDescent="0.25">
      <c r="A257" s="43"/>
      <c r="B257" s="43"/>
      <c r="C257" s="43"/>
      <c r="D257" s="43"/>
      <c r="F257" s="43"/>
      <c r="G257" s="43"/>
      <c r="H257" s="43"/>
      <c r="I257" s="43"/>
      <c r="K257" s="43"/>
      <c r="L257" s="43"/>
      <c r="M257" s="43"/>
      <c r="N257" s="43"/>
      <c r="P257" s="43"/>
      <c r="Q257" s="43"/>
      <c r="R257" s="43"/>
      <c r="S257" s="43"/>
    </row>
    <row r="258" spans="1:19" x14ac:dyDescent="0.25">
      <c r="A258" s="43"/>
      <c r="B258" s="43"/>
      <c r="C258" s="43"/>
      <c r="D258" s="43"/>
      <c r="F258" s="43"/>
      <c r="G258" s="43"/>
      <c r="H258" s="43"/>
      <c r="I258" s="43"/>
      <c r="K258" s="43"/>
      <c r="L258" s="43"/>
      <c r="M258" s="43"/>
      <c r="N258" s="43"/>
      <c r="P258" s="43"/>
      <c r="Q258" s="43"/>
      <c r="R258" s="43"/>
      <c r="S258" s="43"/>
    </row>
    <row r="259" spans="1:19" x14ac:dyDescent="0.25">
      <c r="A259" s="43"/>
      <c r="B259" s="43"/>
      <c r="C259" s="43"/>
      <c r="D259" s="43"/>
      <c r="F259" s="43"/>
      <c r="G259" s="43"/>
      <c r="H259" s="43"/>
      <c r="I259" s="43"/>
      <c r="K259" s="43"/>
      <c r="L259" s="43"/>
      <c r="M259" s="43"/>
      <c r="N259" s="43"/>
      <c r="P259" s="43"/>
      <c r="Q259" s="43"/>
      <c r="R259" s="43"/>
      <c r="S259" s="43"/>
    </row>
    <row r="260" spans="1:19" x14ac:dyDescent="0.25">
      <c r="A260" s="43"/>
      <c r="B260" s="43"/>
      <c r="C260" s="43"/>
      <c r="D260" s="43"/>
      <c r="F260" s="43"/>
      <c r="G260" s="43"/>
      <c r="H260" s="43"/>
      <c r="I260" s="43"/>
      <c r="K260" s="43"/>
      <c r="L260" s="43"/>
      <c r="M260" s="43"/>
      <c r="N260" s="43"/>
      <c r="P260" s="43"/>
      <c r="Q260" s="43"/>
      <c r="R260" s="43"/>
      <c r="S260" s="43"/>
    </row>
    <row r="261" spans="1:19" x14ac:dyDescent="0.25">
      <c r="A261" s="43"/>
      <c r="B261" s="43"/>
      <c r="C261" s="43"/>
      <c r="D261" s="43"/>
      <c r="F261" s="43"/>
      <c r="G261" s="43"/>
      <c r="H261" s="43"/>
      <c r="I261" s="43"/>
      <c r="K261" s="43"/>
      <c r="L261" s="43"/>
      <c r="M261" s="43"/>
      <c r="N261" s="43"/>
      <c r="P261" s="43"/>
      <c r="Q261" s="43"/>
      <c r="R261" s="43"/>
      <c r="S261" s="43"/>
    </row>
    <row r="262" spans="1:19" x14ac:dyDescent="0.25">
      <c r="A262" s="43"/>
      <c r="B262" s="43"/>
      <c r="C262" s="43"/>
      <c r="D262" s="43"/>
      <c r="F262" s="43"/>
      <c r="G262" s="43"/>
      <c r="H262" s="43"/>
      <c r="I262" s="43"/>
      <c r="K262" s="43"/>
      <c r="L262" s="43"/>
      <c r="M262" s="43"/>
      <c r="N262" s="43"/>
      <c r="P262" s="43"/>
      <c r="Q262" s="43"/>
      <c r="R262" s="43"/>
      <c r="S262" s="43"/>
    </row>
    <row r="263" spans="1:19" x14ac:dyDescent="0.25">
      <c r="A263" s="43"/>
      <c r="B263" s="43"/>
      <c r="C263" s="43"/>
      <c r="D263" s="43"/>
      <c r="F263" s="43"/>
      <c r="G263" s="43"/>
      <c r="H263" s="43"/>
      <c r="I263" s="43"/>
      <c r="K263" s="43"/>
      <c r="L263" s="43"/>
      <c r="M263" s="43"/>
      <c r="N263" s="43"/>
      <c r="P263" s="43"/>
      <c r="Q263" s="43"/>
      <c r="R263" s="43"/>
      <c r="S263" s="43"/>
    </row>
    <row r="264" spans="1:19" x14ac:dyDescent="0.25">
      <c r="A264" s="43"/>
      <c r="B264" s="43"/>
      <c r="C264" s="43"/>
      <c r="D264" s="43"/>
      <c r="F264" s="43"/>
      <c r="G264" s="43"/>
      <c r="H264" s="43"/>
      <c r="I264" s="43"/>
      <c r="K264" s="43"/>
      <c r="L264" s="43"/>
      <c r="M264" s="43"/>
      <c r="N264" s="43"/>
      <c r="P264" s="43"/>
      <c r="Q264" s="43"/>
      <c r="R264" s="43"/>
      <c r="S264" s="43"/>
    </row>
    <row r="265" spans="1:19" x14ac:dyDescent="0.25">
      <c r="A265" s="43"/>
      <c r="B265" s="43"/>
      <c r="C265" s="43"/>
      <c r="D265" s="43"/>
      <c r="F265" s="43"/>
      <c r="G265" s="43"/>
      <c r="H265" s="43"/>
      <c r="I265" s="43"/>
      <c r="K265" s="43"/>
      <c r="L265" s="43"/>
      <c r="M265" s="43"/>
      <c r="N265" s="43"/>
      <c r="P265" s="43"/>
      <c r="Q265" s="43"/>
      <c r="R265" s="43"/>
      <c r="S265" s="43"/>
    </row>
    <row r="266" spans="1:19" x14ac:dyDescent="0.25">
      <c r="A266" s="43"/>
      <c r="B266" s="43"/>
      <c r="C266" s="43"/>
      <c r="D266" s="43"/>
      <c r="F266" s="43"/>
      <c r="G266" s="43"/>
      <c r="H266" s="43"/>
      <c r="I266" s="43"/>
      <c r="K266" s="43"/>
      <c r="L266" s="43"/>
      <c r="M266" s="43"/>
      <c r="N266" s="43"/>
      <c r="P266" s="43"/>
      <c r="Q266" s="43"/>
      <c r="R266" s="43"/>
      <c r="S266" s="43"/>
    </row>
    <row r="267" spans="1:19" x14ac:dyDescent="0.25">
      <c r="A267" s="43"/>
      <c r="B267" s="43"/>
      <c r="C267" s="43"/>
      <c r="D267" s="43"/>
      <c r="F267" s="43"/>
      <c r="G267" s="43"/>
      <c r="H267" s="43"/>
      <c r="I267" s="43"/>
      <c r="K267" s="43"/>
      <c r="L267" s="43"/>
      <c r="M267" s="43"/>
      <c r="N267" s="43"/>
      <c r="P267" s="43"/>
      <c r="Q267" s="43"/>
      <c r="R267" s="43"/>
      <c r="S267" s="43"/>
    </row>
    <row r="268" spans="1:19" x14ac:dyDescent="0.25">
      <c r="A268" s="43"/>
      <c r="B268" s="43"/>
      <c r="C268" s="43"/>
      <c r="D268" s="43"/>
      <c r="F268" s="43"/>
      <c r="G268" s="43"/>
      <c r="H268" s="43"/>
      <c r="I268" s="43"/>
      <c r="K268" s="43"/>
      <c r="L268" s="43"/>
      <c r="M268" s="43"/>
      <c r="N268" s="43"/>
      <c r="P268" s="43"/>
      <c r="Q268" s="43"/>
      <c r="R268" s="43"/>
      <c r="S268" s="43"/>
    </row>
    <row r="269" spans="1:19" x14ac:dyDescent="0.25">
      <c r="A269" s="43"/>
      <c r="B269" s="43"/>
      <c r="C269" s="43"/>
      <c r="D269" s="43"/>
      <c r="F269" s="43"/>
      <c r="G269" s="43"/>
      <c r="H269" s="43"/>
      <c r="I269" s="43"/>
      <c r="K269" s="43"/>
      <c r="L269" s="43"/>
      <c r="M269" s="43"/>
      <c r="N269" s="43"/>
      <c r="P269" s="43"/>
      <c r="Q269" s="43"/>
      <c r="R269" s="43"/>
      <c r="S269" s="43"/>
    </row>
    <row r="270" spans="1:19" x14ac:dyDescent="0.25">
      <c r="A270" s="43"/>
      <c r="B270" s="43"/>
      <c r="C270" s="43"/>
      <c r="D270" s="43"/>
      <c r="F270" s="43"/>
      <c r="G270" s="43"/>
      <c r="H270" s="43"/>
      <c r="I270" s="43"/>
      <c r="K270" s="43"/>
      <c r="L270" s="43"/>
      <c r="M270" s="43"/>
      <c r="N270" s="43"/>
      <c r="P270" s="43"/>
      <c r="Q270" s="43"/>
      <c r="R270" s="43"/>
      <c r="S270" s="43"/>
    </row>
    <row r="271" spans="1:19" x14ac:dyDescent="0.25">
      <c r="A271" s="43"/>
      <c r="B271" s="43"/>
      <c r="C271" s="43"/>
      <c r="D271" s="43"/>
      <c r="F271" s="43"/>
      <c r="G271" s="43"/>
      <c r="H271" s="43"/>
      <c r="I271" s="43"/>
      <c r="K271" s="43"/>
      <c r="L271" s="43"/>
      <c r="M271" s="43"/>
      <c r="N271" s="43"/>
      <c r="P271" s="43"/>
      <c r="Q271" s="43"/>
      <c r="R271" s="43"/>
      <c r="S271" s="43"/>
    </row>
    <row r="272" spans="1:19" x14ac:dyDescent="0.25">
      <c r="A272" s="43"/>
      <c r="B272" s="43"/>
      <c r="C272" s="43"/>
      <c r="D272" s="43"/>
      <c r="F272" s="43"/>
      <c r="G272" s="43"/>
      <c r="H272" s="43"/>
      <c r="I272" s="43"/>
      <c r="K272" s="43"/>
      <c r="L272" s="43"/>
      <c r="M272" s="43"/>
      <c r="N272" s="43"/>
      <c r="P272" s="43"/>
      <c r="Q272" s="43"/>
      <c r="R272" s="43"/>
      <c r="S272" s="43"/>
    </row>
    <row r="273" spans="1:19" x14ac:dyDescent="0.25">
      <c r="A273" s="43"/>
      <c r="B273" s="43"/>
      <c r="C273" s="43"/>
      <c r="D273" s="43"/>
      <c r="F273" s="43"/>
      <c r="G273" s="43"/>
      <c r="H273" s="43"/>
      <c r="I273" s="43"/>
      <c r="K273" s="43"/>
      <c r="L273" s="43"/>
      <c r="M273" s="43"/>
      <c r="N273" s="43"/>
      <c r="P273" s="43"/>
      <c r="Q273" s="43"/>
      <c r="R273" s="43"/>
      <c r="S273" s="43"/>
    </row>
    <row r="274" spans="1:19" x14ac:dyDescent="0.25">
      <c r="A274" s="43"/>
      <c r="B274" s="43"/>
      <c r="C274" s="43"/>
      <c r="D274" s="43"/>
      <c r="F274" s="43"/>
      <c r="G274" s="43"/>
      <c r="H274" s="43"/>
      <c r="I274" s="43"/>
      <c r="K274" s="43"/>
      <c r="L274" s="43"/>
      <c r="M274" s="43"/>
      <c r="N274" s="43"/>
      <c r="P274" s="43"/>
      <c r="Q274" s="43"/>
      <c r="R274" s="43"/>
      <c r="S274" s="43"/>
    </row>
    <row r="275" spans="1:19" x14ac:dyDescent="0.25">
      <c r="A275" s="43"/>
      <c r="B275" s="43"/>
      <c r="C275" s="43"/>
      <c r="D275" s="43"/>
      <c r="F275" s="43"/>
      <c r="G275" s="43"/>
      <c r="H275" s="43"/>
      <c r="I275" s="43"/>
      <c r="K275" s="43"/>
      <c r="L275" s="43"/>
      <c r="M275" s="43"/>
      <c r="N275" s="43"/>
      <c r="P275" s="43"/>
      <c r="Q275" s="43"/>
      <c r="R275" s="43"/>
      <c r="S275" s="43"/>
    </row>
    <row r="276" spans="1:19" x14ac:dyDescent="0.25">
      <c r="A276" s="43"/>
      <c r="B276" s="43"/>
      <c r="C276" s="43"/>
      <c r="D276" s="43"/>
      <c r="F276" s="43"/>
      <c r="G276" s="43"/>
      <c r="H276" s="43"/>
      <c r="I276" s="43"/>
      <c r="K276" s="43"/>
      <c r="L276" s="43"/>
      <c r="M276" s="43"/>
      <c r="N276" s="43"/>
      <c r="P276" s="43"/>
      <c r="Q276" s="43"/>
      <c r="R276" s="43"/>
      <c r="S276" s="43"/>
    </row>
    <row r="277" spans="1:19" x14ac:dyDescent="0.25">
      <c r="A277" s="43"/>
      <c r="B277" s="43"/>
      <c r="C277" s="43"/>
      <c r="D277" s="43"/>
      <c r="F277" s="43"/>
      <c r="G277" s="43"/>
      <c r="H277" s="43"/>
      <c r="I277" s="43"/>
      <c r="K277" s="43"/>
      <c r="L277" s="43"/>
      <c r="M277" s="43"/>
      <c r="N277" s="43"/>
      <c r="P277" s="43"/>
      <c r="Q277" s="43"/>
      <c r="R277" s="43"/>
      <c r="S277" s="43"/>
    </row>
    <row r="278" spans="1:19" x14ac:dyDescent="0.25">
      <c r="A278" s="43"/>
      <c r="B278" s="43"/>
      <c r="C278" s="43"/>
      <c r="D278" s="43"/>
      <c r="F278" s="43"/>
      <c r="G278" s="43"/>
      <c r="H278" s="43"/>
      <c r="I278" s="43"/>
      <c r="K278" s="43"/>
      <c r="L278" s="43"/>
      <c r="M278" s="43"/>
      <c r="N278" s="43"/>
      <c r="P278" s="43"/>
      <c r="Q278" s="43"/>
      <c r="R278" s="43"/>
      <c r="S278" s="43"/>
    </row>
    <row r="279" spans="1:19" x14ac:dyDescent="0.25">
      <c r="A279" s="43"/>
      <c r="B279" s="43"/>
      <c r="C279" s="43"/>
      <c r="D279" s="43"/>
      <c r="F279" s="43"/>
      <c r="G279" s="43"/>
      <c r="H279" s="43"/>
      <c r="I279" s="43"/>
      <c r="K279" s="43"/>
      <c r="L279" s="43"/>
      <c r="M279" s="43"/>
      <c r="N279" s="43"/>
      <c r="P279" s="43"/>
      <c r="Q279" s="43"/>
      <c r="R279" s="43"/>
      <c r="S279" s="43"/>
    </row>
    <row r="280" spans="1:19" x14ac:dyDescent="0.25">
      <c r="A280" s="43"/>
      <c r="B280" s="43"/>
      <c r="C280" s="43"/>
      <c r="D280" s="43"/>
      <c r="F280" s="43"/>
      <c r="G280" s="43"/>
      <c r="H280" s="43"/>
      <c r="I280" s="43"/>
      <c r="K280" s="43"/>
      <c r="L280" s="43"/>
      <c r="M280" s="43"/>
      <c r="N280" s="43"/>
      <c r="P280" s="43"/>
      <c r="Q280" s="43"/>
      <c r="R280" s="43"/>
      <c r="S280" s="43"/>
    </row>
    <row r="281" spans="1:19" x14ac:dyDescent="0.25">
      <c r="A281" s="43"/>
      <c r="B281" s="43"/>
      <c r="C281" s="43"/>
      <c r="D281" s="43"/>
      <c r="F281" s="43"/>
      <c r="G281" s="43"/>
      <c r="H281" s="43"/>
      <c r="I281" s="43"/>
      <c r="K281" s="43"/>
      <c r="L281" s="43"/>
      <c r="M281" s="43"/>
      <c r="N281" s="43"/>
      <c r="P281" s="43"/>
      <c r="Q281" s="43"/>
      <c r="R281" s="43"/>
      <c r="S281" s="43"/>
    </row>
    <row r="282" spans="1:19" x14ac:dyDescent="0.25">
      <c r="A282" s="43"/>
      <c r="B282" s="43"/>
      <c r="C282" s="43"/>
      <c r="D282" s="43"/>
      <c r="F282" s="43"/>
      <c r="G282" s="43"/>
      <c r="H282" s="43"/>
      <c r="I282" s="43"/>
      <c r="K282" s="43"/>
      <c r="L282" s="43"/>
      <c r="M282" s="43"/>
      <c r="N282" s="43"/>
      <c r="P282" s="43"/>
      <c r="Q282" s="43"/>
      <c r="R282" s="43"/>
      <c r="S282" s="43"/>
    </row>
    <row r="283" spans="1:19" x14ac:dyDescent="0.25">
      <c r="A283" s="43"/>
      <c r="B283" s="43"/>
      <c r="C283" s="43"/>
      <c r="D283" s="43"/>
      <c r="F283" s="43"/>
      <c r="G283" s="43"/>
      <c r="H283" s="43"/>
      <c r="I283" s="43"/>
      <c r="K283" s="43"/>
      <c r="L283" s="43"/>
      <c r="M283" s="43"/>
      <c r="N283" s="43"/>
      <c r="P283" s="43"/>
      <c r="Q283" s="43"/>
      <c r="R283" s="43"/>
      <c r="S283" s="43"/>
    </row>
    <row r="284" spans="1:19" x14ac:dyDescent="0.25">
      <c r="A284" s="43"/>
      <c r="B284" s="43"/>
      <c r="C284" s="43"/>
      <c r="D284" s="43"/>
      <c r="F284" s="43"/>
      <c r="G284" s="43"/>
      <c r="H284" s="43"/>
      <c r="I284" s="43"/>
      <c r="K284" s="43"/>
      <c r="L284" s="43"/>
      <c r="M284" s="43"/>
      <c r="N284" s="43"/>
      <c r="P284" s="43"/>
      <c r="Q284" s="43"/>
      <c r="R284" s="43"/>
      <c r="S284" s="43"/>
    </row>
    <row r="285" spans="1:19" x14ac:dyDescent="0.25">
      <c r="A285" s="43"/>
      <c r="B285" s="43"/>
      <c r="C285" s="43"/>
      <c r="D285" s="43"/>
      <c r="F285" s="43"/>
      <c r="G285" s="43"/>
      <c r="H285" s="43"/>
      <c r="I285" s="43"/>
      <c r="K285" s="43"/>
      <c r="L285" s="43"/>
      <c r="M285" s="43"/>
      <c r="N285" s="43"/>
      <c r="P285" s="43"/>
      <c r="Q285" s="43"/>
      <c r="R285" s="43"/>
      <c r="S285" s="43"/>
    </row>
    <row r="286" spans="1:19" x14ac:dyDescent="0.25">
      <c r="A286" s="43"/>
      <c r="B286" s="43"/>
      <c r="C286" s="43"/>
      <c r="D286" s="43"/>
      <c r="F286" s="43"/>
      <c r="G286" s="43"/>
      <c r="H286" s="43"/>
      <c r="I286" s="43"/>
      <c r="K286" s="43"/>
      <c r="L286" s="43"/>
      <c r="M286" s="43"/>
      <c r="N286" s="43"/>
      <c r="P286" s="43"/>
      <c r="Q286" s="43"/>
      <c r="R286" s="43"/>
      <c r="S286" s="43"/>
    </row>
    <row r="287" spans="1:19" x14ac:dyDescent="0.25">
      <c r="A287" s="43"/>
      <c r="B287" s="43"/>
      <c r="C287" s="43"/>
      <c r="D287" s="43"/>
      <c r="F287" s="43"/>
      <c r="G287" s="43"/>
      <c r="H287" s="43"/>
      <c r="I287" s="43"/>
      <c r="K287" s="43"/>
      <c r="L287" s="43"/>
      <c r="M287" s="43"/>
      <c r="N287" s="43"/>
      <c r="P287" s="43"/>
      <c r="Q287" s="43"/>
      <c r="R287" s="43"/>
      <c r="S287" s="43"/>
    </row>
    <row r="288" spans="1:19" x14ac:dyDescent="0.25">
      <c r="A288" s="43"/>
      <c r="B288" s="43"/>
      <c r="C288" s="43"/>
      <c r="D288" s="43"/>
      <c r="F288" s="43"/>
      <c r="G288" s="43"/>
      <c r="H288" s="43"/>
      <c r="I288" s="43"/>
      <c r="K288" s="43"/>
      <c r="L288" s="43"/>
      <c r="M288" s="43"/>
      <c r="N288" s="43"/>
      <c r="P288" s="43"/>
      <c r="Q288" s="43"/>
      <c r="R288" s="43"/>
      <c r="S288" s="43"/>
    </row>
    <row r="289" spans="1:19" x14ac:dyDescent="0.25">
      <c r="A289" s="43"/>
      <c r="B289" s="43"/>
      <c r="C289" s="43"/>
      <c r="D289" s="43"/>
      <c r="F289" s="43"/>
      <c r="G289" s="43"/>
      <c r="H289" s="43"/>
      <c r="I289" s="43"/>
      <c r="K289" s="43"/>
      <c r="L289" s="43"/>
      <c r="M289" s="43"/>
      <c r="N289" s="43"/>
      <c r="P289" s="43"/>
      <c r="Q289" s="43"/>
      <c r="R289" s="43"/>
      <c r="S289" s="43"/>
    </row>
    <row r="290" spans="1:19" x14ac:dyDescent="0.25">
      <c r="A290" s="43"/>
      <c r="B290" s="43"/>
      <c r="C290" s="43"/>
      <c r="D290" s="43"/>
      <c r="F290" s="43"/>
      <c r="G290" s="43"/>
      <c r="H290" s="43"/>
      <c r="I290" s="43"/>
      <c r="K290" s="43"/>
      <c r="L290" s="43"/>
      <c r="M290" s="43"/>
      <c r="N290" s="43"/>
      <c r="P290" s="43"/>
      <c r="Q290" s="43"/>
      <c r="R290" s="43"/>
      <c r="S290" s="43"/>
    </row>
    <row r="291" spans="1:19" x14ac:dyDescent="0.25">
      <c r="A291" s="43"/>
      <c r="B291" s="43"/>
      <c r="C291" s="43"/>
      <c r="D291" s="43"/>
      <c r="F291" s="43"/>
      <c r="G291" s="43"/>
      <c r="H291" s="43"/>
      <c r="I291" s="43"/>
      <c r="K291" s="43"/>
      <c r="L291" s="43"/>
      <c r="M291" s="43"/>
      <c r="N291" s="43"/>
      <c r="P291" s="43"/>
      <c r="Q291" s="43"/>
      <c r="R291" s="43"/>
      <c r="S291" s="43"/>
    </row>
    <row r="292" spans="1:19" x14ac:dyDescent="0.25">
      <c r="A292" s="43"/>
      <c r="B292" s="43"/>
      <c r="C292" s="43"/>
      <c r="D292" s="43"/>
      <c r="F292" s="43"/>
      <c r="G292" s="43"/>
      <c r="H292" s="43"/>
      <c r="I292" s="43"/>
      <c r="K292" s="43"/>
      <c r="L292" s="43"/>
      <c r="M292" s="43"/>
      <c r="N292" s="43"/>
      <c r="P292" s="43"/>
      <c r="Q292" s="43"/>
      <c r="R292" s="43"/>
      <c r="S292" s="43"/>
    </row>
    <row r="293" spans="1:19" x14ac:dyDescent="0.25">
      <c r="A293" s="43"/>
      <c r="B293" s="43"/>
      <c r="C293" s="43"/>
      <c r="D293" s="43"/>
      <c r="F293" s="43"/>
      <c r="G293" s="43"/>
      <c r="H293" s="43"/>
      <c r="I293" s="43"/>
      <c r="K293" s="43"/>
      <c r="L293" s="43"/>
      <c r="M293" s="43"/>
      <c r="N293" s="43"/>
      <c r="P293" s="43"/>
      <c r="Q293" s="43"/>
      <c r="R293" s="43"/>
      <c r="S293" s="43"/>
    </row>
    <row r="294" spans="1:19" x14ac:dyDescent="0.25">
      <c r="A294" s="43"/>
      <c r="B294" s="43"/>
      <c r="C294" s="43"/>
      <c r="D294" s="43"/>
      <c r="F294" s="43"/>
      <c r="G294" s="43"/>
      <c r="H294" s="43"/>
      <c r="I294" s="43"/>
      <c r="K294" s="43"/>
      <c r="L294" s="43"/>
      <c r="M294" s="43"/>
      <c r="N294" s="43"/>
      <c r="P294" s="43"/>
      <c r="Q294" s="43"/>
      <c r="R294" s="43"/>
      <c r="S294" s="43"/>
    </row>
    <row r="295" spans="1:19" x14ac:dyDescent="0.25">
      <c r="A295" s="43"/>
      <c r="B295" s="43"/>
      <c r="C295" s="43"/>
      <c r="D295" s="43"/>
      <c r="F295" s="43"/>
      <c r="G295" s="43"/>
      <c r="H295" s="43"/>
      <c r="I295" s="43"/>
      <c r="K295" s="43"/>
      <c r="L295" s="43"/>
      <c r="M295" s="43"/>
      <c r="N295" s="43"/>
      <c r="P295" s="43"/>
      <c r="Q295" s="43"/>
      <c r="R295" s="43"/>
      <c r="S295" s="43"/>
    </row>
    <row r="296" spans="1:19" x14ac:dyDescent="0.25">
      <c r="A296" s="43"/>
      <c r="B296" s="43"/>
      <c r="C296" s="43"/>
      <c r="D296" s="43"/>
      <c r="F296" s="43"/>
      <c r="G296" s="43"/>
      <c r="H296" s="43"/>
      <c r="I296" s="43"/>
      <c r="K296" s="43"/>
      <c r="L296" s="43"/>
      <c r="M296" s="43"/>
      <c r="N296" s="43"/>
      <c r="P296" s="43"/>
      <c r="Q296" s="43"/>
      <c r="R296" s="43"/>
      <c r="S296" s="43"/>
    </row>
    <row r="297" spans="1:19" x14ac:dyDescent="0.25">
      <c r="A297" s="43"/>
      <c r="B297" s="43"/>
      <c r="C297" s="43"/>
      <c r="D297" s="43"/>
      <c r="F297" s="43"/>
      <c r="G297" s="43"/>
      <c r="H297" s="43"/>
      <c r="I297" s="43"/>
      <c r="K297" s="43"/>
      <c r="L297" s="43"/>
      <c r="M297" s="43"/>
      <c r="N297" s="43"/>
      <c r="P297" s="43"/>
      <c r="Q297" s="43"/>
      <c r="R297" s="43"/>
      <c r="S297" s="43"/>
    </row>
    <row r="298" spans="1:19" x14ac:dyDescent="0.25">
      <c r="A298" s="43"/>
      <c r="B298" s="43"/>
      <c r="C298" s="43"/>
      <c r="D298" s="43"/>
      <c r="F298" s="43"/>
      <c r="G298" s="43"/>
      <c r="H298" s="43"/>
      <c r="I298" s="43"/>
      <c r="K298" s="43"/>
      <c r="L298" s="43"/>
      <c r="M298" s="43"/>
      <c r="N298" s="43"/>
      <c r="P298" s="43"/>
      <c r="Q298" s="43"/>
      <c r="R298" s="43"/>
      <c r="S298" s="43"/>
    </row>
    <row r="299" spans="1:19" x14ac:dyDescent="0.25">
      <c r="A299" s="43"/>
      <c r="B299" s="43"/>
      <c r="C299" s="43"/>
      <c r="D299" s="43"/>
      <c r="F299" s="43"/>
      <c r="G299" s="43"/>
      <c r="H299" s="43"/>
      <c r="I299" s="43"/>
      <c r="K299" s="43"/>
      <c r="L299" s="43"/>
      <c r="M299" s="43"/>
      <c r="N299" s="43"/>
      <c r="P299" s="43"/>
      <c r="Q299" s="43"/>
      <c r="R299" s="43"/>
      <c r="S299" s="43"/>
    </row>
    <row r="300" spans="1:19" x14ac:dyDescent="0.25">
      <c r="A300" s="43"/>
      <c r="B300" s="43"/>
      <c r="C300" s="43"/>
      <c r="D300" s="43"/>
      <c r="F300" s="43"/>
      <c r="G300" s="43"/>
      <c r="H300" s="43"/>
      <c r="I300" s="43"/>
      <c r="K300" s="43"/>
      <c r="L300" s="43"/>
      <c r="M300" s="43"/>
      <c r="N300" s="43"/>
      <c r="P300" s="43"/>
      <c r="Q300" s="43"/>
      <c r="R300" s="43"/>
      <c r="S300" s="43"/>
    </row>
    <row r="301" spans="1:19" x14ac:dyDescent="0.25">
      <c r="A301" s="43"/>
      <c r="B301" s="43"/>
      <c r="C301" s="43"/>
      <c r="D301" s="43"/>
      <c r="F301" s="43"/>
      <c r="G301" s="43"/>
      <c r="H301" s="43"/>
      <c r="I301" s="43"/>
      <c r="K301" s="43"/>
      <c r="L301" s="43"/>
      <c r="M301" s="43"/>
      <c r="N301" s="43"/>
      <c r="P301" s="43"/>
      <c r="Q301" s="43"/>
      <c r="R301" s="43"/>
      <c r="S301" s="43"/>
    </row>
    <row r="302" spans="1:19" x14ac:dyDescent="0.25">
      <c r="A302" s="43"/>
      <c r="B302" s="43"/>
      <c r="C302" s="43"/>
      <c r="D302" s="43"/>
      <c r="F302" s="43"/>
      <c r="G302" s="43"/>
      <c r="H302" s="43"/>
      <c r="I302" s="43"/>
      <c r="K302" s="43"/>
      <c r="L302" s="43"/>
      <c r="M302" s="43"/>
      <c r="N302" s="43"/>
      <c r="P302" s="43"/>
      <c r="Q302" s="43"/>
      <c r="R302" s="43"/>
      <c r="S302" s="43"/>
    </row>
    <row r="303" spans="1:19" x14ac:dyDescent="0.25">
      <c r="A303" s="43"/>
      <c r="B303" s="43"/>
      <c r="C303" s="43"/>
      <c r="D303" s="43"/>
      <c r="F303" s="43"/>
      <c r="G303" s="43"/>
      <c r="H303" s="43"/>
      <c r="I303" s="43"/>
      <c r="K303" s="43"/>
      <c r="L303" s="43"/>
      <c r="M303" s="43"/>
      <c r="N303" s="43"/>
      <c r="P303" s="43"/>
      <c r="Q303" s="43"/>
      <c r="R303" s="43"/>
      <c r="S303" s="43"/>
    </row>
    <row r="304" spans="1:19" x14ac:dyDescent="0.25">
      <c r="A304" s="43"/>
      <c r="B304" s="43"/>
      <c r="C304" s="43"/>
      <c r="D304" s="43"/>
      <c r="F304" s="43"/>
      <c r="G304" s="43"/>
      <c r="H304" s="43"/>
      <c r="I304" s="43"/>
      <c r="K304" s="43"/>
      <c r="L304" s="43"/>
      <c r="M304" s="43"/>
      <c r="N304" s="43"/>
      <c r="P304" s="43"/>
      <c r="Q304" s="43"/>
      <c r="R304" s="43"/>
      <c r="S304" s="43"/>
    </row>
    <row r="305" spans="1:19" x14ac:dyDescent="0.25">
      <c r="A305" s="43"/>
      <c r="B305" s="43"/>
      <c r="C305" s="43"/>
      <c r="D305" s="43"/>
      <c r="F305" s="43"/>
      <c r="G305" s="43"/>
      <c r="H305" s="43"/>
      <c r="I305" s="43"/>
      <c r="K305" s="43"/>
      <c r="L305" s="43"/>
      <c r="M305" s="43"/>
      <c r="N305" s="43"/>
      <c r="P305" s="43"/>
      <c r="Q305" s="43"/>
      <c r="R305" s="43"/>
      <c r="S305" s="43"/>
    </row>
    <row r="306" spans="1:19" x14ac:dyDescent="0.25">
      <c r="A306" s="43"/>
      <c r="B306" s="43"/>
      <c r="C306" s="43"/>
      <c r="D306" s="43"/>
      <c r="F306" s="43"/>
      <c r="G306" s="43"/>
      <c r="H306" s="43"/>
      <c r="I306" s="43"/>
      <c r="K306" s="43"/>
      <c r="L306" s="43"/>
      <c r="M306" s="43"/>
      <c r="N306" s="43"/>
      <c r="P306" s="43"/>
      <c r="Q306" s="43"/>
      <c r="R306" s="43"/>
      <c r="S306" s="43"/>
    </row>
    <row r="307" spans="1:19" x14ac:dyDescent="0.25">
      <c r="A307" s="43"/>
      <c r="B307" s="43"/>
      <c r="C307" s="43"/>
      <c r="D307" s="43"/>
      <c r="F307" s="43"/>
      <c r="G307" s="43"/>
      <c r="H307" s="43"/>
      <c r="I307" s="43"/>
      <c r="K307" s="43"/>
      <c r="L307" s="43"/>
      <c r="M307" s="43"/>
      <c r="N307" s="43"/>
      <c r="P307" s="43"/>
      <c r="Q307" s="43"/>
      <c r="R307" s="43"/>
      <c r="S307" s="43"/>
    </row>
    <row r="308" spans="1:19" x14ac:dyDescent="0.25">
      <c r="A308" s="43"/>
      <c r="B308" s="43"/>
      <c r="C308" s="43"/>
      <c r="D308" s="43"/>
      <c r="F308" s="43"/>
      <c r="G308" s="43"/>
      <c r="H308" s="43"/>
      <c r="I308" s="43"/>
      <c r="K308" s="43"/>
      <c r="L308" s="43"/>
      <c r="M308" s="43"/>
      <c r="N308" s="43"/>
      <c r="P308" s="43"/>
      <c r="Q308" s="43"/>
      <c r="R308" s="43"/>
      <c r="S308" s="43"/>
    </row>
    <row r="309" spans="1:19" x14ac:dyDescent="0.25">
      <c r="A309" s="43"/>
      <c r="B309" s="43"/>
      <c r="C309" s="43"/>
      <c r="D309" s="43"/>
      <c r="F309" s="43"/>
      <c r="G309" s="43"/>
      <c r="H309" s="43"/>
      <c r="I309" s="43"/>
      <c r="K309" s="43"/>
      <c r="L309" s="43"/>
      <c r="M309" s="43"/>
      <c r="N309" s="43"/>
      <c r="P309" s="43"/>
      <c r="Q309" s="43"/>
      <c r="R309" s="43"/>
      <c r="S309" s="43"/>
    </row>
    <row r="310" spans="1:19" x14ac:dyDescent="0.25">
      <c r="A310" s="43"/>
      <c r="B310" s="43"/>
      <c r="C310" s="43"/>
      <c r="D310" s="43"/>
      <c r="F310" s="43"/>
      <c r="G310" s="43"/>
      <c r="H310" s="43"/>
      <c r="I310" s="43"/>
      <c r="K310" s="43"/>
      <c r="L310" s="43"/>
      <c r="M310" s="43"/>
      <c r="N310" s="43"/>
      <c r="P310" s="43"/>
      <c r="Q310" s="43"/>
      <c r="R310" s="43"/>
      <c r="S310" s="43"/>
    </row>
    <row r="311" spans="1:19" x14ac:dyDescent="0.25">
      <c r="A311" s="43"/>
      <c r="B311" s="43"/>
      <c r="C311" s="43"/>
      <c r="D311" s="43"/>
      <c r="F311" s="43"/>
      <c r="G311" s="43"/>
      <c r="H311" s="43"/>
      <c r="I311" s="43"/>
      <c r="K311" s="43"/>
      <c r="L311" s="43"/>
      <c r="M311" s="43"/>
      <c r="N311" s="43"/>
      <c r="P311" s="43"/>
      <c r="Q311" s="43"/>
      <c r="R311" s="43"/>
      <c r="S311" s="43"/>
    </row>
    <row r="312" spans="1:19" x14ac:dyDescent="0.25">
      <c r="A312" s="43"/>
      <c r="B312" s="43"/>
      <c r="C312" s="43"/>
      <c r="D312" s="43"/>
      <c r="F312" s="43"/>
      <c r="G312" s="43"/>
      <c r="H312" s="43"/>
      <c r="I312" s="43"/>
      <c r="K312" s="43"/>
      <c r="L312" s="43"/>
      <c r="M312" s="43"/>
      <c r="N312" s="43"/>
      <c r="P312" s="43"/>
      <c r="Q312" s="43"/>
      <c r="R312" s="43"/>
      <c r="S312" s="43"/>
    </row>
    <row r="313" spans="1:19" x14ac:dyDescent="0.25">
      <c r="A313" s="43"/>
      <c r="B313" s="43"/>
      <c r="C313" s="43"/>
      <c r="D313" s="43"/>
      <c r="F313" s="43"/>
      <c r="G313" s="43"/>
      <c r="H313" s="43"/>
      <c r="I313" s="43"/>
      <c r="K313" s="43"/>
      <c r="L313" s="43"/>
      <c r="M313" s="43"/>
      <c r="N313" s="43"/>
      <c r="P313" s="43"/>
      <c r="Q313" s="43"/>
      <c r="R313" s="43"/>
      <c r="S313" s="43"/>
    </row>
    <row r="314" spans="1:19" x14ac:dyDescent="0.25">
      <c r="A314" s="43"/>
      <c r="B314" s="43"/>
      <c r="C314" s="43"/>
      <c r="D314" s="43"/>
      <c r="F314" s="43"/>
      <c r="G314" s="43"/>
      <c r="H314" s="43"/>
      <c r="I314" s="43"/>
      <c r="K314" s="43"/>
      <c r="L314" s="43"/>
      <c r="M314" s="43"/>
      <c r="N314" s="43"/>
      <c r="P314" s="43"/>
      <c r="Q314" s="43"/>
      <c r="R314" s="43"/>
      <c r="S314" s="43"/>
    </row>
    <row r="315" spans="1:19" x14ac:dyDescent="0.25">
      <c r="A315" s="43"/>
      <c r="B315" s="43"/>
      <c r="C315" s="43"/>
      <c r="D315" s="43"/>
      <c r="F315" s="43"/>
      <c r="G315" s="43"/>
      <c r="H315" s="43"/>
      <c r="I315" s="43"/>
      <c r="K315" s="43"/>
      <c r="L315" s="43"/>
      <c r="M315" s="43"/>
      <c r="N315" s="43"/>
      <c r="P315" s="43"/>
      <c r="Q315" s="43"/>
      <c r="R315" s="43"/>
      <c r="S315" s="43"/>
    </row>
    <row r="316" spans="1:19" x14ac:dyDescent="0.25">
      <c r="A316" s="43"/>
      <c r="B316" s="43"/>
      <c r="C316" s="43"/>
      <c r="D316" s="43"/>
      <c r="F316" s="43"/>
      <c r="G316" s="43"/>
      <c r="H316" s="43"/>
      <c r="I316" s="43"/>
      <c r="K316" s="43"/>
      <c r="L316" s="43"/>
      <c r="M316" s="43"/>
      <c r="N316" s="43"/>
      <c r="P316" s="43"/>
      <c r="Q316" s="43"/>
      <c r="R316" s="43"/>
      <c r="S316" s="43"/>
    </row>
    <row r="317" spans="1:19" x14ac:dyDescent="0.25">
      <c r="A317" s="43"/>
      <c r="B317" s="43"/>
      <c r="C317" s="43"/>
      <c r="D317" s="43"/>
      <c r="F317" s="43"/>
      <c r="G317" s="43"/>
      <c r="H317" s="43"/>
      <c r="I317" s="43"/>
      <c r="K317" s="43"/>
      <c r="L317" s="43"/>
      <c r="M317" s="43"/>
      <c r="N317" s="43"/>
      <c r="P317" s="43"/>
      <c r="Q317" s="43"/>
      <c r="R317" s="43"/>
      <c r="S317" s="43"/>
    </row>
    <row r="318" spans="1:19" x14ac:dyDescent="0.25">
      <c r="A318" s="43"/>
      <c r="B318" s="43"/>
      <c r="C318" s="43"/>
      <c r="D318" s="43"/>
      <c r="F318" s="43"/>
      <c r="G318" s="43"/>
      <c r="H318" s="43"/>
      <c r="I318" s="43"/>
      <c r="K318" s="43"/>
      <c r="L318" s="43"/>
      <c r="M318" s="43"/>
      <c r="N318" s="43"/>
      <c r="P318" s="43"/>
      <c r="Q318" s="43"/>
      <c r="R318" s="43"/>
      <c r="S318" s="43"/>
    </row>
    <row r="319" spans="1:19" x14ac:dyDescent="0.25">
      <c r="A319" s="43"/>
      <c r="B319" s="43"/>
      <c r="C319" s="43"/>
      <c r="D319" s="43"/>
      <c r="F319" s="43"/>
      <c r="G319" s="43"/>
      <c r="H319" s="43"/>
      <c r="I319" s="43"/>
      <c r="K319" s="43"/>
      <c r="L319" s="43"/>
      <c r="M319" s="43"/>
      <c r="N319" s="43"/>
      <c r="P319" s="43"/>
      <c r="Q319" s="43"/>
      <c r="R319" s="43"/>
      <c r="S319" s="43"/>
    </row>
    <row r="320" spans="1:19" x14ac:dyDescent="0.25">
      <c r="A320" s="43"/>
      <c r="B320" s="43"/>
      <c r="C320" s="43"/>
      <c r="D320" s="43"/>
      <c r="F320" s="43"/>
      <c r="G320" s="43"/>
      <c r="H320" s="43"/>
      <c r="I320" s="43"/>
      <c r="K320" s="43"/>
      <c r="L320" s="43"/>
      <c r="M320" s="43"/>
      <c r="N320" s="43"/>
      <c r="P320" s="43"/>
      <c r="Q320" s="43"/>
      <c r="R320" s="43"/>
      <c r="S320" s="43"/>
    </row>
    <row r="321" spans="1:19" x14ac:dyDescent="0.25">
      <c r="A321" s="43"/>
      <c r="B321" s="43"/>
      <c r="C321" s="43"/>
      <c r="D321" s="43"/>
      <c r="F321" s="43"/>
      <c r="G321" s="43"/>
      <c r="H321" s="43"/>
      <c r="I321" s="43"/>
      <c r="K321" s="43"/>
      <c r="L321" s="43"/>
      <c r="M321" s="43"/>
      <c r="N321" s="43"/>
      <c r="P321" s="43"/>
      <c r="Q321" s="43"/>
      <c r="R321" s="43"/>
      <c r="S321" s="43"/>
    </row>
    <row r="322" spans="1:19" x14ac:dyDescent="0.25">
      <c r="A322" s="43"/>
      <c r="B322" s="43"/>
      <c r="C322" s="43"/>
      <c r="D322" s="43"/>
      <c r="F322" s="43"/>
      <c r="G322" s="43"/>
      <c r="H322" s="43"/>
      <c r="I322" s="43"/>
      <c r="K322" s="43"/>
      <c r="L322" s="43"/>
      <c r="M322" s="43"/>
      <c r="N322" s="43"/>
      <c r="P322" s="43"/>
      <c r="Q322" s="43"/>
      <c r="R322" s="43"/>
      <c r="S322" s="43"/>
    </row>
    <row r="323" spans="1:19" x14ac:dyDescent="0.25">
      <c r="A323" s="43"/>
      <c r="B323" s="43"/>
      <c r="C323" s="43"/>
      <c r="D323" s="43"/>
      <c r="F323" s="43"/>
      <c r="G323" s="43"/>
      <c r="H323" s="43"/>
      <c r="I323" s="43"/>
      <c r="K323" s="43"/>
      <c r="L323" s="43"/>
      <c r="M323" s="43"/>
      <c r="N323" s="43"/>
      <c r="P323" s="43"/>
      <c r="Q323" s="43"/>
      <c r="R323" s="43"/>
      <c r="S323" s="43"/>
    </row>
    <row r="324" spans="1:19" x14ac:dyDescent="0.25">
      <c r="A324" s="43"/>
      <c r="B324" s="43"/>
      <c r="C324" s="43"/>
      <c r="D324" s="43"/>
      <c r="F324" s="43"/>
      <c r="G324" s="43"/>
      <c r="H324" s="43"/>
      <c r="I324" s="43"/>
      <c r="K324" s="43"/>
      <c r="L324" s="43"/>
      <c r="M324" s="43"/>
      <c r="N324" s="43"/>
      <c r="P324" s="43"/>
      <c r="Q324" s="43"/>
      <c r="R324" s="43"/>
      <c r="S324" s="43"/>
    </row>
    <row r="325" spans="1:19" x14ac:dyDescent="0.25">
      <c r="A325" s="43"/>
      <c r="B325" s="43"/>
      <c r="C325" s="43"/>
      <c r="D325" s="43"/>
      <c r="F325" s="43"/>
      <c r="G325" s="43"/>
      <c r="H325" s="43"/>
      <c r="I325" s="43"/>
      <c r="K325" s="43"/>
      <c r="L325" s="43"/>
      <c r="M325" s="43"/>
      <c r="N325" s="43"/>
      <c r="P325" s="43"/>
      <c r="Q325" s="43"/>
      <c r="R325" s="43"/>
      <c r="S325" s="43"/>
    </row>
    <row r="326" spans="1:19" x14ac:dyDescent="0.25">
      <c r="A326" s="43"/>
      <c r="B326" s="43"/>
      <c r="C326" s="43"/>
      <c r="D326" s="43"/>
      <c r="F326" s="43"/>
      <c r="G326" s="43"/>
      <c r="H326" s="43"/>
      <c r="I326" s="43"/>
      <c r="K326" s="43"/>
      <c r="L326" s="43"/>
      <c r="M326" s="43"/>
      <c r="N326" s="43"/>
      <c r="P326" s="43"/>
      <c r="Q326" s="43"/>
      <c r="R326" s="43"/>
      <c r="S326" s="43"/>
    </row>
    <row r="327" spans="1:19" x14ac:dyDescent="0.25">
      <c r="A327" s="43"/>
      <c r="B327" s="43"/>
      <c r="C327" s="43"/>
      <c r="D327" s="43"/>
      <c r="F327" s="43"/>
      <c r="G327" s="43"/>
      <c r="H327" s="43"/>
      <c r="I327" s="43"/>
      <c r="K327" s="43"/>
      <c r="L327" s="43"/>
      <c r="M327" s="43"/>
      <c r="N327" s="43"/>
      <c r="P327" s="43"/>
      <c r="Q327" s="43"/>
      <c r="R327" s="43"/>
      <c r="S327" s="43"/>
    </row>
    <row r="328" spans="1:19" x14ac:dyDescent="0.25">
      <c r="A328" s="43"/>
      <c r="B328" s="43"/>
      <c r="C328" s="43"/>
      <c r="D328" s="43"/>
      <c r="F328" s="43"/>
      <c r="G328" s="43"/>
      <c r="H328" s="43"/>
      <c r="I328" s="43"/>
      <c r="K328" s="43"/>
      <c r="L328" s="43"/>
      <c r="M328" s="43"/>
      <c r="N328" s="43"/>
      <c r="P328" s="43"/>
      <c r="Q328" s="43"/>
      <c r="R328" s="43"/>
      <c r="S328" s="43"/>
    </row>
    <row r="329" spans="1:19" x14ac:dyDescent="0.25">
      <c r="A329" s="43"/>
      <c r="B329" s="43"/>
      <c r="C329" s="43"/>
      <c r="D329" s="43"/>
      <c r="F329" s="43"/>
      <c r="G329" s="43"/>
      <c r="H329" s="43"/>
      <c r="I329" s="43"/>
      <c r="K329" s="43"/>
      <c r="L329" s="43"/>
      <c r="M329" s="43"/>
      <c r="N329" s="43"/>
      <c r="P329" s="43"/>
      <c r="Q329" s="43"/>
      <c r="R329" s="43"/>
      <c r="S329" s="43"/>
    </row>
    <row r="330" spans="1:19" x14ac:dyDescent="0.25">
      <c r="A330" s="43"/>
      <c r="B330" s="43"/>
      <c r="C330" s="43"/>
      <c r="D330" s="43"/>
      <c r="F330" s="43"/>
      <c r="G330" s="43"/>
      <c r="H330" s="43"/>
      <c r="I330" s="43"/>
      <c r="K330" s="43"/>
      <c r="L330" s="43"/>
      <c r="M330" s="43"/>
      <c r="N330" s="43"/>
      <c r="P330" s="43"/>
      <c r="Q330" s="43"/>
      <c r="R330" s="43"/>
      <c r="S330" s="43"/>
    </row>
    <row r="331" spans="1:19" x14ac:dyDescent="0.25">
      <c r="A331" s="43"/>
      <c r="B331" s="43"/>
      <c r="C331" s="43"/>
      <c r="D331" s="43"/>
      <c r="F331" s="43"/>
      <c r="G331" s="43"/>
      <c r="H331" s="43"/>
      <c r="I331" s="43"/>
      <c r="K331" s="43"/>
      <c r="L331" s="43"/>
      <c r="M331" s="43"/>
      <c r="N331" s="43"/>
      <c r="P331" s="43"/>
      <c r="Q331" s="43"/>
      <c r="R331" s="43"/>
      <c r="S331" s="43"/>
    </row>
    <row r="332" spans="1:19" x14ac:dyDescent="0.25">
      <c r="A332" s="43"/>
      <c r="B332" s="43"/>
      <c r="C332" s="43"/>
      <c r="D332" s="43"/>
      <c r="F332" s="43"/>
      <c r="G332" s="43"/>
      <c r="H332" s="43"/>
      <c r="I332" s="43"/>
      <c r="K332" s="43"/>
      <c r="L332" s="43"/>
      <c r="M332" s="43"/>
      <c r="N332" s="43"/>
      <c r="P332" s="43"/>
      <c r="Q332" s="43"/>
      <c r="R332" s="43"/>
      <c r="S332" s="43"/>
    </row>
    <row r="333" spans="1:19" x14ac:dyDescent="0.25">
      <c r="A333" s="43"/>
      <c r="B333" s="43"/>
      <c r="C333" s="43"/>
      <c r="D333" s="43"/>
      <c r="F333" s="43"/>
      <c r="G333" s="43"/>
      <c r="H333" s="43"/>
      <c r="I333" s="43"/>
      <c r="K333" s="43"/>
      <c r="L333" s="43"/>
      <c r="M333" s="43"/>
      <c r="N333" s="43"/>
      <c r="P333" s="43"/>
      <c r="Q333" s="43"/>
      <c r="R333" s="43"/>
      <c r="S333" s="43"/>
    </row>
    <row r="334" spans="1:19" x14ac:dyDescent="0.25">
      <c r="A334" s="43"/>
      <c r="B334" s="43"/>
      <c r="C334" s="43"/>
      <c r="D334" s="43"/>
      <c r="F334" s="43"/>
      <c r="G334" s="43"/>
      <c r="H334" s="43"/>
      <c r="I334" s="43"/>
      <c r="K334" s="43"/>
      <c r="L334" s="43"/>
      <c r="M334" s="43"/>
      <c r="N334" s="43"/>
      <c r="P334" s="43"/>
      <c r="Q334" s="43"/>
      <c r="R334" s="43"/>
      <c r="S334" s="43"/>
    </row>
    <row r="335" spans="1:19" x14ac:dyDescent="0.25">
      <c r="A335" s="43"/>
      <c r="B335" s="43"/>
      <c r="C335" s="43"/>
      <c r="D335" s="43"/>
      <c r="F335" s="43"/>
      <c r="G335" s="43"/>
      <c r="H335" s="43"/>
      <c r="I335" s="43"/>
      <c r="K335" s="43"/>
      <c r="L335" s="43"/>
      <c r="M335" s="43"/>
      <c r="N335" s="43"/>
      <c r="P335" s="43"/>
      <c r="Q335" s="43"/>
      <c r="R335" s="43"/>
      <c r="S335" s="43"/>
    </row>
    <row r="336" spans="1:19" x14ac:dyDescent="0.25">
      <c r="A336" s="43"/>
      <c r="B336" s="43"/>
      <c r="C336" s="43"/>
      <c r="D336" s="43"/>
      <c r="F336" s="43"/>
      <c r="G336" s="43"/>
      <c r="H336" s="43"/>
      <c r="I336" s="43"/>
      <c r="K336" s="43"/>
      <c r="L336" s="43"/>
      <c r="M336" s="43"/>
      <c r="N336" s="43"/>
      <c r="P336" s="43"/>
      <c r="Q336" s="43"/>
      <c r="R336" s="43"/>
      <c r="S336" s="43"/>
    </row>
    <row r="337" spans="1:19" x14ac:dyDescent="0.25">
      <c r="A337" s="43"/>
      <c r="B337" s="43"/>
      <c r="C337" s="43"/>
      <c r="D337" s="43"/>
      <c r="F337" s="43"/>
      <c r="G337" s="43"/>
      <c r="H337" s="43"/>
      <c r="I337" s="43"/>
      <c r="K337" s="43"/>
      <c r="L337" s="43"/>
      <c r="M337" s="43"/>
      <c r="N337" s="43"/>
      <c r="P337" s="43"/>
      <c r="Q337" s="43"/>
      <c r="R337" s="43"/>
      <c r="S337" s="43"/>
    </row>
    <row r="338" spans="1:19" x14ac:dyDescent="0.25">
      <c r="A338" s="43"/>
      <c r="B338" s="43"/>
      <c r="C338" s="43"/>
      <c r="D338" s="43"/>
      <c r="F338" s="43"/>
      <c r="G338" s="43"/>
      <c r="H338" s="43"/>
      <c r="I338" s="43"/>
      <c r="K338" s="43"/>
      <c r="L338" s="43"/>
      <c r="M338" s="43"/>
      <c r="N338" s="43"/>
      <c r="P338" s="43"/>
      <c r="Q338" s="43"/>
      <c r="R338" s="43"/>
      <c r="S338" s="43"/>
    </row>
    <row r="339" spans="1:19" x14ac:dyDescent="0.25">
      <c r="A339" s="43"/>
      <c r="B339" s="43"/>
      <c r="C339" s="43"/>
      <c r="D339" s="43"/>
      <c r="F339" s="43"/>
      <c r="G339" s="43"/>
      <c r="H339" s="43"/>
      <c r="I339" s="43"/>
      <c r="K339" s="43"/>
      <c r="L339" s="43"/>
      <c r="M339" s="43"/>
      <c r="N339" s="43"/>
      <c r="P339" s="43"/>
      <c r="Q339" s="43"/>
      <c r="R339" s="43"/>
      <c r="S339" s="43"/>
    </row>
    <row r="340" spans="1:19" x14ac:dyDescent="0.25">
      <c r="A340" s="43"/>
      <c r="B340" s="43"/>
      <c r="C340" s="43"/>
      <c r="D340" s="43"/>
      <c r="F340" s="43"/>
      <c r="G340" s="43"/>
      <c r="H340" s="43"/>
      <c r="I340" s="43"/>
      <c r="K340" s="43"/>
      <c r="L340" s="43"/>
      <c r="M340" s="43"/>
      <c r="N340" s="43"/>
      <c r="P340" s="43"/>
      <c r="Q340" s="43"/>
      <c r="R340" s="43"/>
      <c r="S340" s="43"/>
    </row>
    <row r="341" spans="1:19" x14ac:dyDescent="0.25">
      <c r="A341" s="43"/>
      <c r="B341" s="43"/>
      <c r="C341" s="43"/>
      <c r="D341" s="43"/>
      <c r="F341" s="43"/>
      <c r="G341" s="43"/>
      <c r="H341" s="43"/>
      <c r="I341" s="43"/>
      <c r="K341" s="43"/>
      <c r="L341" s="43"/>
      <c r="M341" s="43"/>
      <c r="N341" s="43"/>
      <c r="P341" s="43"/>
      <c r="Q341" s="43"/>
      <c r="R341" s="43"/>
      <c r="S341" s="43"/>
    </row>
    <row r="342" spans="1:19" x14ac:dyDescent="0.25">
      <c r="A342" s="43"/>
      <c r="B342" s="43"/>
      <c r="C342" s="43"/>
      <c r="D342" s="43"/>
      <c r="F342" s="43"/>
      <c r="G342" s="43"/>
      <c r="H342" s="43"/>
      <c r="I342" s="43"/>
      <c r="K342" s="43"/>
      <c r="L342" s="43"/>
      <c r="M342" s="43"/>
      <c r="N342" s="43"/>
      <c r="P342" s="43"/>
      <c r="Q342" s="43"/>
      <c r="R342" s="43"/>
      <c r="S342" s="43"/>
    </row>
    <row r="343" spans="1:19" x14ac:dyDescent="0.25">
      <c r="A343" s="43"/>
      <c r="B343" s="43"/>
      <c r="C343" s="43"/>
      <c r="D343" s="43"/>
      <c r="F343" s="43"/>
      <c r="G343" s="43"/>
      <c r="H343" s="43"/>
      <c r="I343" s="43"/>
      <c r="K343" s="43"/>
      <c r="L343" s="43"/>
      <c r="M343" s="43"/>
      <c r="N343" s="43"/>
      <c r="P343" s="43"/>
      <c r="Q343" s="43"/>
      <c r="R343" s="43"/>
      <c r="S343" s="43"/>
    </row>
    <row r="344" spans="1:19" x14ac:dyDescent="0.25">
      <c r="A344" s="43"/>
      <c r="B344" s="43"/>
      <c r="C344" s="43"/>
      <c r="D344" s="43"/>
      <c r="F344" s="43"/>
      <c r="G344" s="43"/>
      <c r="H344" s="43"/>
      <c r="I344" s="43"/>
      <c r="K344" s="43"/>
      <c r="L344" s="43"/>
      <c r="M344" s="43"/>
      <c r="N344" s="43"/>
      <c r="P344" s="43"/>
      <c r="Q344" s="43"/>
      <c r="R344" s="43"/>
      <c r="S344" s="43"/>
    </row>
    <row r="345" spans="1:19" x14ac:dyDescent="0.25">
      <c r="A345" s="43"/>
      <c r="B345" s="43"/>
      <c r="C345" s="43"/>
      <c r="D345" s="43"/>
      <c r="F345" s="43"/>
      <c r="G345" s="43"/>
      <c r="H345" s="43"/>
      <c r="I345" s="43"/>
      <c r="K345" s="43"/>
      <c r="L345" s="43"/>
      <c r="M345" s="43"/>
      <c r="N345" s="43"/>
      <c r="P345" s="43"/>
      <c r="Q345" s="43"/>
      <c r="R345" s="43"/>
      <c r="S345" s="43"/>
    </row>
    <row r="346" spans="1:19" x14ac:dyDescent="0.25">
      <c r="A346" s="43"/>
      <c r="B346" s="43"/>
      <c r="C346" s="43"/>
      <c r="D346" s="43"/>
      <c r="F346" s="43"/>
      <c r="G346" s="43"/>
      <c r="H346" s="43"/>
      <c r="I346" s="43"/>
      <c r="K346" s="43"/>
      <c r="L346" s="43"/>
      <c r="M346" s="43"/>
      <c r="N346" s="43"/>
      <c r="P346" s="43"/>
      <c r="Q346" s="43"/>
      <c r="R346" s="43"/>
      <c r="S346" s="43"/>
    </row>
    <row r="347" spans="1:19" x14ac:dyDescent="0.25">
      <c r="A347" s="43"/>
      <c r="B347" s="43"/>
      <c r="C347" s="43"/>
      <c r="D347" s="43"/>
      <c r="F347" s="43"/>
      <c r="G347" s="43"/>
      <c r="H347" s="43"/>
      <c r="I347" s="43"/>
      <c r="K347" s="43"/>
      <c r="L347" s="43"/>
      <c r="M347" s="43"/>
      <c r="N347" s="43"/>
      <c r="P347" s="43"/>
      <c r="Q347" s="43"/>
      <c r="R347" s="43"/>
      <c r="S347" s="43"/>
    </row>
    <row r="348" spans="1:19" x14ac:dyDescent="0.25">
      <c r="A348" s="43"/>
      <c r="B348" s="43"/>
      <c r="C348" s="43"/>
      <c r="D348" s="43"/>
      <c r="F348" s="43"/>
      <c r="G348" s="43"/>
      <c r="H348" s="43"/>
      <c r="I348" s="43"/>
      <c r="K348" s="43"/>
      <c r="L348" s="43"/>
      <c r="M348" s="43"/>
      <c r="N348" s="43"/>
      <c r="P348" s="43"/>
      <c r="Q348" s="43"/>
      <c r="R348" s="43"/>
      <c r="S348" s="43"/>
    </row>
    <row r="349" spans="1:19" x14ac:dyDescent="0.25">
      <c r="A349" s="43"/>
      <c r="B349" s="43"/>
      <c r="C349" s="43"/>
      <c r="D349" s="43"/>
      <c r="F349" s="43"/>
      <c r="G349" s="43"/>
      <c r="H349" s="43"/>
      <c r="I349" s="43"/>
      <c r="K349" s="43"/>
      <c r="L349" s="43"/>
      <c r="M349" s="43"/>
      <c r="N349" s="43"/>
      <c r="P349" s="43"/>
      <c r="Q349" s="43"/>
      <c r="R349" s="43"/>
      <c r="S349" s="43"/>
    </row>
    <row r="350" spans="1:19" x14ac:dyDescent="0.25">
      <c r="A350" s="43"/>
      <c r="B350" s="43"/>
      <c r="C350" s="43"/>
      <c r="D350" s="43"/>
      <c r="F350" s="43"/>
      <c r="G350" s="43"/>
      <c r="H350" s="43"/>
      <c r="I350" s="43"/>
      <c r="K350" s="43"/>
      <c r="L350" s="43"/>
      <c r="M350" s="43"/>
      <c r="N350" s="43"/>
      <c r="P350" s="43"/>
      <c r="Q350" s="43"/>
      <c r="R350" s="43"/>
      <c r="S350" s="43"/>
    </row>
    <row r="351" spans="1:19" x14ac:dyDescent="0.25">
      <c r="A351" s="43"/>
      <c r="B351" s="43"/>
      <c r="C351" s="43"/>
      <c r="D351" s="43"/>
      <c r="F351" s="43"/>
      <c r="G351" s="43"/>
      <c r="H351" s="43"/>
      <c r="I351" s="43"/>
      <c r="K351" s="43"/>
      <c r="L351" s="43"/>
      <c r="M351" s="43"/>
      <c r="N351" s="43"/>
      <c r="P351" s="43"/>
      <c r="Q351" s="43"/>
      <c r="R351" s="43"/>
      <c r="S351" s="43"/>
    </row>
    <row r="352" spans="1:19" x14ac:dyDescent="0.25">
      <c r="A352" s="43"/>
      <c r="B352" s="43"/>
      <c r="C352" s="43"/>
      <c r="D352" s="43"/>
      <c r="F352" s="43"/>
      <c r="G352" s="43"/>
      <c r="H352" s="43"/>
      <c r="I352" s="43"/>
      <c r="K352" s="43"/>
      <c r="L352" s="43"/>
      <c r="M352" s="43"/>
      <c r="N352" s="43"/>
      <c r="P352" s="43"/>
      <c r="Q352" s="43"/>
      <c r="R352" s="43"/>
      <c r="S352" s="43"/>
    </row>
    <row r="353" spans="1:19" x14ac:dyDescent="0.25">
      <c r="A353" s="43"/>
      <c r="B353" s="43"/>
      <c r="C353" s="43"/>
      <c r="D353" s="43"/>
      <c r="F353" s="43"/>
      <c r="G353" s="43"/>
      <c r="H353" s="43"/>
      <c r="I353" s="43"/>
      <c r="K353" s="43"/>
      <c r="L353" s="43"/>
      <c r="M353" s="43"/>
      <c r="N353" s="43"/>
      <c r="P353" s="43"/>
      <c r="Q353" s="43"/>
      <c r="R353" s="43"/>
      <c r="S353" s="43"/>
    </row>
    <row r="354" spans="1:19" x14ac:dyDescent="0.25">
      <c r="A354" s="43"/>
      <c r="B354" s="43"/>
      <c r="C354" s="43"/>
      <c r="D354" s="43"/>
      <c r="F354" s="43"/>
      <c r="G354" s="43"/>
      <c r="H354" s="43"/>
      <c r="I354" s="43"/>
      <c r="K354" s="43"/>
      <c r="L354" s="43"/>
      <c r="M354" s="43"/>
      <c r="N354" s="43"/>
      <c r="P354" s="43"/>
      <c r="Q354" s="43"/>
      <c r="R354" s="43"/>
      <c r="S354" s="43"/>
    </row>
    <row r="355" spans="1:19" x14ac:dyDescent="0.25">
      <c r="A355" s="43"/>
      <c r="B355" s="43"/>
      <c r="C355" s="43"/>
      <c r="D355" s="43"/>
      <c r="F355" s="43"/>
      <c r="G355" s="43"/>
      <c r="H355" s="43"/>
      <c r="I355" s="43"/>
      <c r="K355" s="43"/>
      <c r="L355" s="43"/>
      <c r="M355" s="43"/>
      <c r="N355" s="43"/>
      <c r="P355" s="43"/>
      <c r="Q355" s="43"/>
      <c r="R355" s="43"/>
      <c r="S355" s="43"/>
    </row>
    <row r="356" spans="1:19" x14ac:dyDescent="0.25">
      <c r="A356" s="43"/>
      <c r="B356" s="43"/>
      <c r="C356" s="43"/>
      <c r="D356" s="43"/>
      <c r="F356" s="43"/>
      <c r="G356" s="43"/>
      <c r="H356" s="43"/>
      <c r="I356" s="43"/>
      <c r="K356" s="43"/>
      <c r="L356" s="43"/>
      <c r="M356" s="43"/>
      <c r="N356" s="43"/>
      <c r="P356" s="43"/>
      <c r="Q356" s="43"/>
      <c r="R356" s="43"/>
      <c r="S356" s="43"/>
    </row>
    <row r="357" spans="1:19" x14ac:dyDescent="0.25">
      <c r="A357" s="43"/>
      <c r="B357" s="43"/>
      <c r="C357" s="43"/>
      <c r="D357" s="43"/>
      <c r="F357" s="43"/>
      <c r="G357" s="43"/>
      <c r="H357" s="43"/>
      <c r="I357" s="43"/>
      <c r="K357" s="43"/>
      <c r="L357" s="43"/>
      <c r="M357" s="43"/>
      <c r="N357" s="43"/>
      <c r="P357" s="43"/>
      <c r="Q357" s="43"/>
      <c r="R357" s="43"/>
      <c r="S357" s="43"/>
    </row>
    <row r="358" spans="1:19" x14ac:dyDescent="0.25">
      <c r="A358" s="43"/>
      <c r="B358" s="43"/>
      <c r="C358" s="43"/>
      <c r="D358" s="43"/>
      <c r="F358" s="43"/>
      <c r="G358" s="43"/>
      <c r="H358" s="43"/>
      <c r="I358" s="43"/>
      <c r="K358" s="43"/>
      <c r="L358" s="43"/>
      <c r="M358" s="43"/>
      <c r="N358" s="43"/>
      <c r="P358" s="43"/>
      <c r="Q358" s="43"/>
      <c r="R358" s="43"/>
      <c r="S358" s="43"/>
    </row>
    <row r="359" spans="1:19" x14ac:dyDescent="0.25">
      <c r="A359" s="43"/>
      <c r="B359" s="43"/>
      <c r="C359" s="43"/>
      <c r="D359" s="43"/>
      <c r="F359" s="43"/>
      <c r="G359" s="43"/>
      <c r="H359" s="43"/>
      <c r="I359" s="43"/>
      <c r="K359" s="43"/>
      <c r="L359" s="43"/>
      <c r="M359" s="43"/>
      <c r="N359" s="43"/>
      <c r="P359" s="43"/>
      <c r="Q359" s="43"/>
      <c r="R359" s="43"/>
      <c r="S359" s="43"/>
    </row>
    <row r="360" spans="1:19" x14ac:dyDescent="0.25">
      <c r="A360" s="43"/>
      <c r="B360" s="43"/>
      <c r="C360" s="43"/>
      <c r="D360" s="43"/>
      <c r="F360" s="43"/>
      <c r="G360" s="43"/>
      <c r="H360" s="43"/>
      <c r="I360" s="43"/>
      <c r="K360" s="43"/>
      <c r="L360" s="43"/>
      <c r="M360" s="43"/>
      <c r="N360" s="43"/>
      <c r="P360" s="43"/>
      <c r="Q360" s="43"/>
      <c r="R360" s="43"/>
      <c r="S360" s="43"/>
    </row>
    <row r="361" spans="1:19" x14ac:dyDescent="0.25">
      <c r="A361" s="43"/>
      <c r="B361" s="43"/>
      <c r="C361" s="43"/>
      <c r="D361" s="43"/>
      <c r="F361" s="43"/>
      <c r="G361" s="43"/>
      <c r="H361" s="43"/>
      <c r="I361" s="43"/>
      <c r="K361" s="43"/>
      <c r="L361" s="43"/>
      <c r="M361" s="43"/>
      <c r="N361" s="43"/>
      <c r="P361" s="43"/>
      <c r="Q361" s="43"/>
      <c r="R361" s="43"/>
      <c r="S361" s="43"/>
    </row>
    <row r="362" spans="1:19" x14ac:dyDescent="0.25">
      <c r="A362" s="43"/>
      <c r="B362" s="43"/>
      <c r="C362" s="43"/>
      <c r="D362" s="43"/>
      <c r="F362" s="43"/>
      <c r="G362" s="43"/>
      <c r="H362" s="43"/>
      <c r="I362" s="43"/>
      <c r="K362" s="43"/>
      <c r="L362" s="43"/>
      <c r="M362" s="43"/>
      <c r="N362" s="43"/>
      <c r="P362" s="43"/>
      <c r="Q362" s="43"/>
      <c r="R362" s="43"/>
      <c r="S362" s="43"/>
    </row>
    <row r="363" spans="1:19" x14ac:dyDescent="0.25">
      <c r="A363" s="43"/>
      <c r="B363" s="43"/>
      <c r="C363" s="43"/>
      <c r="D363" s="43"/>
      <c r="F363" s="43"/>
      <c r="G363" s="43"/>
      <c r="H363" s="43"/>
      <c r="I363" s="43"/>
      <c r="K363" s="43"/>
      <c r="L363" s="43"/>
      <c r="M363" s="43"/>
      <c r="N363" s="43"/>
      <c r="P363" s="43"/>
      <c r="Q363" s="43"/>
      <c r="R363" s="43"/>
      <c r="S363" s="43"/>
    </row>
    <row r="364" spans="1:19" x14ac:dyDescent="0.25">
      <c r="A364" s="43"/>
      <c r="B364" s="43"/>
      <c r="C364" s="43"/>
      <c r="D364" s="43"/>
      <c r="F364" s="43"/>
      <c r="G364" s="43"/>
      <c r="H364" s="43"/>
      <c r="I364" s="43"/>
      <c r="K364" s="43"/>
      <c r="L364" s="43"/>
      <c r="M364" s="43"/>
      <c r="N364" s="43"/>
      <c r="P364" s="43"/>
      <c r="Q364" s="43"/>
      <c r="R364" s="43"/>
      <c r="S364" s="43"/>
    </row>
    <row r="365" spans="1:19" x14ac:dyDescent="0.25">
      <c r="A365" s="43"/>
      <c r="B365" s="43"/>
      <c r="C365" s="43"/>
      <c r="D365" s="43"/>
      <c r="F365" s="43"/>
      <c r="G365" s="43"/>
      <c r="H365" s="43"/>
      <c r="I365" s="43"/>
      <c r="K365" s="43"/>
      <c r="L365" s="43"/>
      <c r="M365" s="43"/>
      <c r="N365" s="43"/>
      <c r="P365" s="43"/>
      <c r="Q365" s="43"/>
      <c r="R365" s="43"/>
      <c r="S365" s="43"/>
    </row>
    <row r="366" spans="1:19" x14ac:dyDescent="0.25">
      <c r="A366" s="43"/>
      <c r="B366" s="43"/>
      <c r="C366" s="43"/>
      <c r="D366" s="43"/>
      <c r="F366" s="43"/>
      <c r="G366" s="43"/>
      <c r="H366" s="43"/>
      <c r="I366" s="43"/>
      <c r="K366" s="43"/>
      <c r="L366" s="43"/>
      <c r="M366" s="43"/>
      <c r="N366" s="43"/>
      <c r="P366" s="43"/>
      <c r="Q366" s="43"/>
      <c r="R366" s="43"/>
      <c r="S366" s="43"/>
    </row>
    <row r="367" spans="1:19" x14ac:dyDescent="0.25">
      <c r="A367" s="43"/>
      <c r="B367" s="43"/>
      <c r="C367" s="43"/>
      <c r="D367" s="43"/>
      <c r="F367" s="43"/>
      <c r="G367" s="43"/>
      <c r="H367" s="43"/>
      <c r="I367" s="43"/>
      <c r="K367" s="43"/>
      <c r="L367" s="43"/>
      <c r="M367" s="43"/>
      <c r="N367" s="43"/>
      <c r="P367" s="43"/>
      <c r="Q367" s="43"/>
      <c r="R367" s="43"/>
      <c r="S367" s="43"/>
    </row>
    <row r="368" spans="1:19" x14ac:dyDescent="0.25">
      <c r="A368" s="43"/>
      <c r="B368" s="43"/>
      <c r="C368" s="43"/>
      <c r="D368" s="43"/>
      <c r="F368" s="43"/>
      <c r="G368" s="43"/>
      <c r="H368" s="43"/>
      <c r="I368" s="43"/>
      <c r="K368" s="43"/>
      <c r="L368" s="43"/>
      <c r="M368" s="43"/>
      <c r="N368" s="43"/>
      <c r="P368" s="43"/>
      <c r="Q368" s="43"/>
      <c r="R368" s="43"/>
      <c r="S368" s="43"/>
    </row>
    <row r="369" spans="1:19" x14ac:dyDescent="0.25">
      <c r="A369" s="43"/>
      <c r="B369" s="43"/>
      <c r="C369" s="43"/>
      <c r="D369" s="43"/>
      <c r="F369" s="43"/>
      <c r="G369" s="43"/>
      <c r="H369" s="43"/>
      <c r="I369" s="43"/>
      <c r="K369" s="43"/>
      <c r="L369" s="43"/>
      <c r="M369" s="43"/>
      <c r="N369" s="43"/>
      <c r="P369" s="43"/>
      <c r="Q369" s="43"/>
      <c r="R369" s="43"/>
      <c r="S369" s="43"/>
    </row>
    <row r="370" spans="1:19" x14ac:dyDescent="0.25">
      <c r="A370" s="43"/>
      <c r="B370" s="43"/>
      <c r="C370" s="43"/>
      <c r="D370" s="43"/>
      <c r="F370" s="43"/>
      <c r="G370" s="43"/>
      <c r="H370" s="43"/>
      <c r="I370" s="43"/>
      <c r="K370" s="43"/>
      <c r="L370" s="43"/>
      <c r="M370" s="43"/>
      <c r="N370" s="43"/>
      <c r="P370" s="43"/>
      <c r="Q370" s="43"/>
      <c r="R370" s="43"/>
      <c r="S370" s="43"/>
    </row>
    <row r="371" spans="1:19" x14ac:dyDescent="0.25">
      <c r="A371" s="43"/>
      <c r="B371" s="43"/>
      <c r="C371" s="43"/>
      <c r="D371" s="43"/>
      <c r="F371" s="43"/>
      <c r="G371" s="43"/>
      <c r="H371" s="43"/>
      <c r="I371" s="43"/>
      <c r="K371" s="43"/>
      <c r="L371" s="43"/>
      <c r="M371" s="43"/>
      <c r="N371" s="43"/>
      <c r="P371" s="43"/>
      <c r="Q371" s="43"/>
      <c r="R371" s="43"/>
      <c r="S371" s="43"/>
    </row>
    <row r="372" spans="1:19" x14ac:dyDescent="0.25">
      <c r="A372" s="43"/>
      <c r="B372" s="43"/>
      <c r="C372" s="43"/>
      <c r="D372" s="43"/>
      <c r="F372" s="43"/>
      <c r="G372" s="43"/>
      <c r="H372" s="43"/>
      <c r="I372" s="43"/>
      <c r="K372" s="43"/>
      <c r="L372" s="43"/>
      <c r="M372" s="43"/>
      <c r="N372" s="43"/>
      <c r="P372" s="43"/>
      <c r="Q372" s="43"/>
      <c r="R372" s="43"/>
      <c r="S372" s="43"/>
    </row>
    <row r="373" spans="1:19" x14ac:dyDescent="0.25">
      <c r="A373" s="43"/>
      <c r="B373" s="43"/>
      <c r="C373" s="43"/>
      <c r="D373" s="43"/>
      <c r="F373" s="43"/>
      <c r="G373" s="43"/>
      <c r="H373" s="43"/>
      <c r="I373" s="43"/>
      <c r="K373" s="43"/>
      <c r="L373" s="43"/>
      <c r="M373" s="43"/>
      <c r="N373" s="43"/>
      <c r="P373" s="43"/>
      <c r="Q373" s="43"/>
      <c r="R373" s="43"/>
      <c r="S373" s="43"/>
    </row>
    <row r="374" spans="1:19" x14ac:dyDescent="0.25">
      <c r="A374" s="43"/>
      <c r="B374" s="43"/>
      <c r="C374" s="43"/>
      <c r="D374" s="43"/>
      <c r="F374" s="43"/>
      <c r="G374" s="43"/>
      <c r="H374" s="43"/>
      <c r="I374" s="43"/>
      <c r="K374" s="43"/>
      <c r="L374" s="43"/>
      <c r="M374" s="43"/>
      <c r="N374" s="43"/>
      <c r="P374" s="43"/>
      <c r="Q374" s="43"/>
      <c r="R374" s="43"/>
      <c r="S374" s="43"/>
    </row>
    <row r="375" spans="1:19" x14ac:dyDescent="0.25">
      <c r="A375" s="43"/>
      <c r="B375" s="43"/>
      <c r="C375" s="43"/>
      <c r="D375" s="43"/>
      <c r="F375" s="43"/>
      <c r="G375" s="43"/>
      <c r="H375" s="43"/>
      <c r="I375" s="43"/>
      <c r="K375" s="43"/>
      <c r="L375" s="43"/>
      <c r="M375" s="43"/>
      <c r="N375" s="43"/>
      <c r="P375" s="43"/>
      <c r="Q375" s="43"/>
      <c r="R375" s="43"/>
      <c r="S375" s="43"/>
    </row>
    <row r="376" spans="1:19" x14ac:dyDescent="0.25">
      <c r="A376" s="43"/>
      <c r="B376" s="43"/>
      <c r="C376" s="43"/>
      <c r="D376" s="43"/>
      <c r="F376" s="43"/>
      <c r="G376" s="43"/>
      <c r="H376" s="43"/>
      <c r="I376" s="43"/>
      <c r="K376" s="43"/>
      <c r="L376" s="43"/>
      <c r="M376" s="43"/>
      <c r="N376" s="43"/>
      <c r="P376" s="43"/>
      <c r="Q376" s="43"/>
      <c r="R376" s="43"/>
      <c r="S376" s="43"/>
    </row>
    <row r="377" spans="1:19" x14ac:dyDescent="0.25">
      <c r="A377" s="43"/>
      <c r="B377" s="43"/>
      <c r="C377" s="43"/>
      <c r="D377" s="43"/>
      <c r="F377" s="43"/>
      <c r="G377" s="43"/>
      <c r="H377" s="43"/>
      <c r="I377" s="43"/>
      <c r="K377" s="43"/>
      <c r="L377" s="43"/>
      <c r="M377" s="43"/>
      <c r="N377" s="43"/>
      <c r="P377" s="43"/>
      <c r="Q377" s="43"/>
      <c r="R377" s="43"/>
      <c r="S377" s="43"/>
    </row>
    <row r="378" spans="1:19" x14ac:dyDescent="0.25">
      <c r="A378" s="43"/>
      <c r="B378" s="43"/>
      <c r="C378" s="43"/>
      <c r="D378" s="43"/>
      <c r="F378" s="43"/>
      <c r="G378" s="43"/>
      <c r="H378" s="43"/>
      <c r="I378" s="43"/>
      <c r="K378" s="43"/>
      <c r="L378" s="43"/>
      <c r="M378" s="43"/>
      <c r="N378" s="43"/>
      <c r="P378" s="43"/>
      <c r="Q378" s="43"/>
      <c r="R378" s="43"/>
      <c r="S378" s="43"/>
    </row>
    <row r="379" spans="1:19" x14ac:dyDescent="0.25">
      <c r="A379" s="43"/>
      <c r="B379" s="43"/>
      <c r="C379" s="43"/>
      <c r="D379" s="43"/>
      <c r="F379" s="43"/>
      <c r="G379" s="43"/>
      <c r="H379" s="43"/>
      <c r="I379" s="43"/>
      <c r="K379" s="43"/>
      <c r="L379" s="43"/>
      <c r="M379" s="43"/>
      <c r="N379" s="43"/>
      <c r="P379" s="43"/>
      <c r="Q379" s="43"/>
      <c r="R379" s="43"/>
      <c r="S379" s="43"/>
    </row>
    <row r="380" spans="1:19" x14ac:dyDescent="0.25">
      <c r="A380" s="43"/>
      <c r="B380" s="43"/>
      <c r="C380" s="43"/>
      <c r="D380" s="43"/>
      <c r="F380" s="43"/>
      <c r="G380" s="43"/>
      <c r="H380" s="43"/>
      <c r="I380" s="43"/>
      <c r="K380" s="43"/>
      <c r="L380" s="43"/>
      <c r="M380" s="43"/>
      <c r="N380" s="43"/>
      <c r="P380" s="43"/>
      <c r="Q380" s="43"/>
      <c r="R380" s="43"/>
      <c r="S380" s="43"/>
    </row>
    <row r="381" spans="1:19" x14ac:dyDescent="0.25">
      <c r="A381" s="43"/>
      <c r="B381" s="43"/>
      <c r="C381" s="43"/>
      <c r="D381" s="43"/>
      <c r="F381" s="43"/>
      <c r="G381" s="43"/>
      <c r="H381" s="43"/>
      <c r="I381" s="43"/>
      <c r="K381" s="43"/>
      <c r="L381" s="43"/>
      <c r="M381" s="43"/>
      <c r="N381" s="43"/>
      <c r="P381" s="43"/>
      <c r="Q381" s="43"/>
      <c r="R381" s="43"/>
      <c r="S381" s="43"/>
    </row>
    <row r="382" spans="1:19" x14ac:dyDescent="0.25">
      <c r="A382" s="43"/>
      <c r="B382" s="43"/>
      <c r="C382" s="43"/>
      <c r="D382" s="43"/>
      <c r="F382" s="43"/>
      <c r="G382" s="43"/>
      <c r="H382" s="43"/>
      <c r="I382" s="43"/>
      <c r="K382" s="43"/>
      <c r="L382" s="43"/>
      <c r="M382" s="43"/>
      <c r="N382" s="43"/>
      <c r="P382" s="43"/>
      <c r="Q382" s="43"/>
      <c r="R382" s="43"/>
      <c r="S382" s="43"/>
    </row>
    <row r="383" spans="1:19" x14ac:dyDescent="0.25">
      <c r="A383" s="43"/>
      <c r="B383" s="43"/>
      <c r="C383" s="43"/>
      <c r="D383" s="43"/>
      <c r="F383" s="43"/>
      <c r="G383" s="43"/>
      <c r="H383" s="43"/>
      <c r="I383" s="43"/>
      <c r="K383" s="43"/>
      <c r="L383" s="43"/>
      <c r="M383" s="43"/>
      <c r="N383" s="43"/>
      <c r="P383" s="43"/>
      <c r="Q383" s="43"/>
      <c r="R383" s="43"/>
      <c r="S383" s="43"/>
    </row>
    <row r="384" spans="1:19" x14ac:dyDescent="0.25">
      <c r="A384" s="43"/>
      <c r="B384" s="43"/>
      <c r="C384" s="43"/>
      <c r="D384" s="43"/>
      <c r="F384" s="43"/>
      <c r="G384" s="43"/>
      <c r="H384" s="43"/>
      <c r="I384" s="43"/>
      <c r="K384" s="43"/>
      <c r="L384" s="43"/>
      <c r="M384" s="43"/>
      <c r="N384" s="43"/>
      <c r="P384" s="43"/>
      <c r="Q384" s="43"/>
      <c r="R384" s="43"/>
      <c r="S384" s="43"/>
    </row>
    <row r="385" spans="1:19" x14ac:dyDescent="0.25">
      <c r="A385" s="43"/>
      <c r="B385" s="43"/>
      <c r="C385" s="43"/>
      <c r="D385" s="43"/>
      <c r="F385" s="43"/>
      <c r="G385" s="43"/>
      <c r="H385" s="43"/>
      <c r="I385" s="43"/>
      <c r="K385" s="43"/>
      <c r="L385" s="43"/>
      <c r="M385" s="43"/>
      <c r="N385" s="43"/>
      <c r="P385" s="43"/>
      <c r="Q385" s="43"/>
      <c r="R385" s="43"/>
      <c r="S385" s="43"/>
    </row>
    <row r="386" spans="1:19" x14ac:dyDescent="0.25">
      <c r="A386" s="43"/>
      <c r="B386" s="43"/>
      <c r="C386" s="43"/>
      <c r="D386" s="43"/>
      <c r="F386" s="43"/>
      <c r="G386" s="43"/>
      <c r="H386" s="43"/>
      <c r="I386" s="43"/>
      <c r="K386" s="43"/>
      <c r="L386" s="43"/>
      <c r="M386" s="43"/>
      <c r="N386" s="43"/>
      <c r="P386" s="43"/>
      <c r="Q386" s="43"/>
      <c r="R386" s="43"/>
      <c r="S386" s="43"/>
    </row>
    <row r="387" spans="1:19" x14ac:dyDescent="0.25">
      <c r="A387" s="43"/>
      <c r="B387" s="43"/>
      <c r="C387" s="43"/>
      <c r="D387" s="43"/>
      <c r="F387" s="43"/>
      <c r="G387" s="43"/>
      <c r="H387" s="43"/>
      <c r="I387" s="43"/>
      <c r="K387" s="43"/>
      <c r="L387" s="43"/>
      <c r="M387" s="43"/>
      <c r="N387" s="43"/>
      <c r="P387" s="43"/>
      <c r="Q387" s="43"/>
      <c r="R387" s="43"/>
      <c r="S387" s="43"/>
    </row>
    <row r="388" spans="1:19" x14ac:dyDescent="0.25">
      <c r="A388" s="43"/>
      <c r="B388" s="43"/>
      <c r="C388" s="43"/>
      <c r="D388" s="43"/>
      <c r="F388" s="43"/>
      <c r="G388" s="43"/>
      <c r="H388" s="43"/>
      <c r="I388" s="43"/>
      <c r="K388" s="43"/>
      <c r="L388" s="43"/>
      <c r="M388" s="43"/>
      <c r="N388" s="43"/>
      <c r="P388" s="43"/>
      <c r="Q388" s="43"/>
      <c r="R388" s="43"/>
      <c r="S388" s="43"/>
    </row>
    <row r="389" spans="1:19" x14ac:dyDescent="0.25">
      <c r="A389" s="43"/>
      <c r="B389" s="43"/>
      <c r="C389" s="43"/>
      <c r="D389" s="43"/>
      <c r="F389" s="43"/>
      <c r="G389" s="43"/>
      <c r="H389" s="43"/>
      <c r="I389" s="43"/>
      <c r="K389" s="43"/>
      <c r="L389" s="43"/>
      <c r="M389" s="43"/>
      <c r="N389" s="43"/>
      <c r="P389" s="43"/>
      <c r="Q389" s="43"/>
      <c r="R389" s="43"/>
      <c r="S389" s="43"/>
    </row>
    <row r="390" spans="1:19" x14ac:dyDescent="0.25">
      <c r="A390" s="43"/>
      <c r="B390" s="43"/>
      <c r="C390" s="43"/>
      <c r="D390" s="43"/>
      <c r="F390" s="43"/>
      <c r="G390" s="43"/>
      <c r="H390" s="43"/>
      <c r="I390" s="43"/>
      <c r="K390" s="43"/>
      <c r="L390" s="43"/>
      <c r="M390" s="43"/>
      <c r="N390" s="43"/>
      <c r="P390" s="43"/>
      <c r="Q390" s="43"/>
      <c r="R390" s="43"/>
      <c r="S390" s="43"/>
    </row>
    <row r="391" spans="1:19" x14ac:dyDescent="0.25">
      <c r="A391" s="43"/>
      <c r="B391" s="43"/>
      <c r="C391" s="43"/>
      <c r="D391" s="43"/>
      <c r="F391" s="43"/>
      <c r="G391" s="43"/>
      <c r="H391" s="43"/>
      <c r="I391" s="43"/>
      <c r="K391" s="43"/>
      <c r="L391" s="43"/>
      <c r="M391" s="43"/>
      <c r="N391" s="43"/>
      <c r="P391" s="43"/>
      <c r="Q391" s="43"/>
      <c r="R391" s="43"/>
      <c r="S391" s="43"/>
    </row>
    <row r="392" spans="1:19" x14ac:dyDescent="0.25">
      <c r="A392" s="43"/>
      <c r="B392" s="43"/>
      <c r="C392" s="43"/>
      <c r="D392" s="43"/>
      <c r="F392" s="43"/>
      <c r="G392" s="43"/>
      <c r="H392" s="43"/>
      <c r="I392" s="43"/>
      <c r="K392" s="43"/>
      <c r="L392" s="43"/>
      <c r="M392" s="43"/>
      <c r="N392" s="43"/>
      <c r="P392" s="43"/>
      <c r="Q392" s="43"/>
      <c r="R392" s="43"/>
      <c r="S392" s="43"/>
    </row>
    <row r="393" spans="1:19" x14ac:dyDescent="0.25">
      <c r="A393" s="43"/>
      <c r="B393" s="43"/>
      <c r="C393" s="43"/>
      <c r="D393" s="43"/>
      <c r="F393" s="43"/>
      <c r="G393" s="43"/>
      <c r="H393" s="43"/>
      <c r="I393" s="43"/>
      <c r="K393" s="43"/>
      <c r="L393" s="43"/>
      <c r="M393" s="43"/>
      <c r="N393" s="43"/>
      <c r="P393" s="43"/>
      <c r="Q393" s="43"/>
      <c r="R393" s="43"/>
      <c r="S393" s="43"/>
    </row>
    <row r="394" spans="1:19" x14ac:dyDescent="0.25">
      <c r="A394" s="43"/>
      <c r="B394" s="43"/>
      <c r="C394" s="43"/>
      <c r="D394" s="43"/>
      <c r="F394" s="43"/>
      <c r="G394" s="43"/>
      <c r="H394" s="43"/>
      <c r="I394" s="43"/>
      <c r="K394" s="43"/>
      <c r="L394" s="43"/>
      <c r="M394" s="43"/>
      <c r="N394" s="43"/>
      <c r="P394" s="43"/>
      <c r="Q394" s="43"/>
      <c r="R394" s="43"/>
      <c r="S394" s="43"/>
    </row>
    <row r="395" spans="1:19" x14ac:dyDescent="0.25">
      <c r="A395" s="43"/>
      <c r="B395" s="43"/>
      <c r="C395" s="43"/>
      <c r="D395" s="43"/>
      <c r="F395" s="43"/>
      <c r="G395" s="43"/>
      <c r="H395" s="43"/>
      <c r="I395" s="43"/>
      <c r="K395" s="43"/>
      <c r="L395" s="43"/>
      <c r="M395" s="43"/>
      <c r="N395" s="43"/>
      <c r="P395" s="43"/>
      <c r="Q395" s="43"/>
      <c r="R395" s="43"/>
      <c r="S395" s="43"/>
    </row>
    <row r="396" spans="1:19" x14ac:dyDescent="0.25">
      <c r="A396" s="43"/>
      <c r="B396" s="43"/>
      <c r="C396" s="43"/>
      <c r="D396" s="43"/>
      <c r="F396" s="43"/>
      <c r="G396" s="43"/>
      <c r="H396" s="43"/>
      <c r="I396" s="43"/>
      <c r="K396" s="43"/>
      <c r="L396" s="43"/>
      <c r="M396" s="43"/>
      <c r="N396" s="43"/>
      <c r="P396" s="43"/>
      <c r="Q396" s="43"/>
      <c r="R396" s="43"/>
      <c r="S396" s="43"/>
    </row>
    <row r="397" spans="1:19" x14ac:dyDescent="0.25">
      <c r="A397" s="43"/>
      <c r="B397" s="43"/>
      <c r="C397" s="43"/>
      <c r="D397" s="43"/>
      <c r="F397" s="43"/>
      <c r="G397" s="43"/>
      <c r="H397" s="43"/>
      <c r="I397" s="43"/>
      <c r="K397" s="43"/>
      <c r="L397" s="43"/>
      <c r="M397" s="43"/>
      <c r="N397" s="43"/>
      <c r="P397" s="43"/>
      <c r="Q397" s="43"/>
      <c r="R397" s="43"/>
      <c r="S397" s="43"/>
    </row>
    <row r="398" spans="1:19" x14ac:dyDescent="0.25">
      <c r="A398" s="43"/>
      <c r="B398" s="43"/>
      <c r="C398" s="43"/>
      <c r="D398" s="43"/>
      <c r="F398" s="43"/>
      <c r="G398" s="43"/>
      <c r="H398" s="43"/>
      <c r="I398" s="43"/>
      <c r="K398" s="43"/>
      <c r="L398" s="43"/>
      <c r="M398" s="43"/>
      <c r="N398" s="43"/>
      <c r="P398" s="43"/>
      <c r="Q398" s="43"/>
      <c r="R398" s="43"/>
      <c r="S398" s="43"/>
    </row>
    <row r="399" spans="1:19" x14ac:dyDescent="0.25">
      <c r="A399" s="43"/>
      <c r="B399" s="43"/>
      <c r="C399" s="43"/>
      <c r="D399" s="43"/>
      <c r="F399" s="43"/>
      <c r="G399" s="43"/>
      <c r="H399" s="43"/>
      <c r="I399" s="43"/>
      <c r="K399" s="43"/>
      <c r="L399" s="43"/>
      <c r="M399" s="43"/>
      <c r="N399" s="43"/>
      <c r="P399" s="43"/>
      <c r="Q399" s="43"/>
      <c r="R399" s="43"/>
      <c r="S399" s="43"/>
    </row>
    <row r="400" spans="1:19" x14ac:dyDescent="0.25">
      <c r="A400" s="43"/>
      <c r="B400" s="43"/>
      <c r="C400" s="43"/>
      <c r="D400" s="43"/>
      <c r="F400" s="43"/>
      <c r="G400" s="43"/>
      <c r="H400" s="43"/>
      <c r="I400" s="43"/>
      <c r="K400" s="43"/>
      <c r="L400" s="43"/>
      <c r="M400" s="43"/>
      <c r="N400" s="43"/>
      <c r="P400" s="43"/>
      <c r="Q400" s="43"/>
      <c r="R400" s="43"/>
      <c r="S400" s="43"/>
    </row>
    <row r="401" spans="1:19" x14ac:dyDescent="0.25">
      <c r="A401" s="43"/>
      <c r="B401" s="43"/>
      <c r="C401" s="43"/>
      <c r="D401" s="43"/>
      <c r="F401" s="43"/>
      <c r="G401" s="43"/>
      <c r="H401" s="43"/>
      <c r="I401" s="43"/>
      <c r="K401" s="43"/>
      <c r="L401" s="43"/>
      <c r="M401" s="43"/>
      <c r="N401" s="43"/>
      <c r="P401" s="43"/>
      <c r="Q401" s="43"/>
      <c r="R401" s="43"/>
      <c r="S401" s="43"/>
    </row>
    <row r="402" spans="1:19" x14ac:dyDescent="0.25">
      <c r="A402" s="43"/>
      <c r="B402" s="43"/>
      <c r="C402" s="43"/>
      <c r="D402" s="43"/>
      <c r="F402" s="43"/>
      <c r="G402" s="43"/>
      <c r="H402" s="43"/>
      <c r="I402" s="43"/>
      <c r="K402" s="43"/>
      <c r="L402" s="43"/>
      <c r="M402" s="43"/>
      <c r="N402" s="43"/>
      <c r="P402" s="43"/>
      <c r="Q402" s="43"/>
      <c r="R402" s="43"/>
      <c r="S402" s="43"/>
    </row>
    <row r="403" spans="1:19" x14ac:dyDescent="0.25">
      <c r="A403" s="43"/>
      <c r="B403" s="43"/>
      <c r="C403" s="43"/>
      <c r="D403" s="43"/>
      <c r="F403" s="43"/>
      <c r="G403" s="43"/>
      <c r="H403" s="43"/>
      <c r="I403" s="43"/>
      <c r="K403" s="43"/>
      <c r="L403" s="43"/>
      <c r="M403" s="43"/>
      <c r="N403" s="43"/>
      <c r="P403" s="43"/>
      <c r="Q403" s="43"/>
      <c r="R403" s="43"/>
      <c r="S403" s="43"/>
    </row>
    <row r="404" spans="1:19" x14ac:dyDescent="0.25">
      <c r="A404" s="43"/>
      <c r="B404" s="43"/>
      <c r="C404" s="43"/>
      <c r="D404" s="43"/>
      <c r="F404" s="43"/>
      <c r="G404" s="43"/>
      <c r="H404" s="43"/>
      <c r="I404" s="43"/>
      <c r="K404" s="43"/>
      <c r="L404" s="43"/>
      <c r="M404" s="43"/>
      <c r="N404" s="43"/>
      <c r="P404" s="43"/>
      <c r="Q404" s="43"/>
      <c r="R404" s="43"/>
      <c r="S404" s="43"/>
    </row>
    <row r="405" spans="1:19" x14ac:dyDescent="0.25">
      <c r="A405" s="43"/>
      <c r="B405" s="43"/>
      <c r="C405" s="43"/>
      <c r="D405" s="43"/>
      <c r="F405" s="43"/>
      <c r="G405" s="43"/>
      <c r="H405" s="43"/>
      <c r="I405" s="43"/>
      <c r="K405" s="43"/>
      <c r="L405" s="43"/>
      <c r="M405" s="43"/>
      <c r="N405" s="43"/>
      <c r="P405" s="43"/>
      <c r="Q405" s="43"/>
      <c r="R405" s="43"/>
      <c r="S405" s="43"/>
    </row>
    <row r="406" spans="1:19" x14ac:dyDescent="0.25">
      <c r="A406" s="43"/>
      <c r="B406" s="43"/>
      <c r="C406" s="43"/>
      <c r="D406" s="43"/>
      <c r="F406" s="43"/>
      <c r="G406" s="43"/>
      <c r="H406" s="43"/>
      <c r="I406" s="43"/>
      <c r="K406" s="43"/>
      <c r="L406" s="43"/>
      <c r="M406" s="43"/>
      <c r="N406" s="43"/>
      <c r="P406" s="43"/>
      <c r="Q406" s="43"/>
      <c r="R406" s="43"/>
      <c r="S406" s="43"/>
    </row>
    <row r="407" spans="1:19" x14ac:dyDescent="0.25">
      <c r="A407" s="43"/>
      <c r="B407" s="43"/>
      <c r="C407" s="43"/>
      <c r="D407" s="43"/>
      <c r="F407" s="43"/>
      <c r="G407" s="43"/>
      <c r="H407" s="43"/>
      <c r="I407" s="43"/>
      <c r="K407" s="43"/>
      <c r="L407" s="43"/>
      <c r="M407" s="43"/>
      <c r="N407" s="43"/>
      <c r="P407" s="43"/>
      <c r="Q407" s="43"/>
      <c r="R407" s="43"/>
      <c r="S407" s="43"/>
    </row>
    <row r="408" spans="1:19" x14ac:dyDescent="0.25">
      <c r="A408" s="43"/>
      <c r="B408" s="43"/>
      <c r="C408" s="43"/>
      <c r="D408" s="43"/>
      <c r="F408" s="43"/>
      <c r="G408" s="43"/>
      <c r="H408" s="43"/>
      <c r="I408" s="43"/>
      <c r="K408" s="43"/>
      <c r="L408" s="43"/>
      <c r="M408" s="43"/>
      <c r="N408" s="43"/>
      <c r="P408" s="43"/>
      <c r="Q408" s="43"/>
      <c r="R408" s="43"/>
      <c r="S408" s="43"/>
    </row>
    <row r="409" spans="1:19" x14ac:dyDescent="0.25">
      <c r="A409" s="43"/>
      <c r="B409" s="43"/>
      <c r="C409" s="43"/>
      <c r="D409" s="43"/>
      <c r="F409" s="43"/>
      <c r="G409" s="43"/>
      <c r="H409" s="43"/>
      <c r="I409" s="43"/>
      <c r="K409" s="43"/>
      <c r="L409" s="43"/>
      <c r="M409" s="43"/>
      <c r="N409" s="43"/>
      <c r="P409" s="43"/>
      <c r="Q409" s="43"/>
      <c r="R409" s="43"/>
      <c r="S409" s="43"/>
    </row>
    <row r="410" spans="1:19" x14ac:dyDescent="0.25">
      <c r="A410" s="43"/>
      <c r="B410" s="43"/>
      <c r="C410" s="43"/>
      <c r="D410" s="43"/>
      <c r="F410" s="43"/>
      <c r="G410" s="43"/>
      <c r="H410" s="43"/>
      <c r="I410" s="43"/>
      <c r="K410" s="43"/>
      <c r="L410" s="43"/>
      <c r="M410" s="43"/>
      <c r="N410" s="43"/>
      <c r="P410" s="43"/>
      <c r="Q410" s="43"/>
      <c r="R410" s="43"/>
      <c r="S410" s="43"/>
    </row>
    <row r="411" spans="1:19" x14ac:dyDescent="0.25">
      <c r="A411" s="43"/>
      <c r="B411" s="43"/>
      <c r="C411" s="43"/>
      <c r="D411" s="43"/>
      <c r="F411" s="43"/>
      <c r="G411" s="43"/>
      <c r="H411" s="43"/>
      <c r="I411" s="43"/>
      <c r="K411" s="43"/>
      <c r="L411" s="43"/>
      <c r="M411" s="43"/>
      <c r="N411" s="43"/>
      <c r="P411" s="43"/>
      <c r="Q411" s="43"/>
      <c r="R411" s="43"/>
      <c r="S411" s="43"/>
    </row>
    <row r="412" spans="1:19" x14ac:dyDescent="0.25">
      <c r="A412" s="43"/>
      <c r="B412" s="43"/>
      <c r="C412" s="43"/>
      <c r="D412" s="43"/>
      <c r="F412" s="43"/>
      <c r="G412" s="43"/>
      <c r="H412" s="43"/>
      <c r="I412" s="43"/>
      <c r="K412" s="43"/>
      <c r="L412" s="43"/>
      <c r="M412" s="43"/>
      <c r="N412" s="43"/>
      <c r="P412" s="43"/>
      <c r="Q412" s="43"/>
      <c r="R412" s="43"/>
      <c r="S412" s="43"/>
    </row>
    <row r="413" spans="1:19" x14ac:dyDescent="0.25">
      <c r="A413" s="43"/>
      <c r="B413" s="43"/>
      <c r="C413" s="43"/>
      <c r="D413" s="43"/>
      <c r="F413" s="43"/>
      <c r="G413" s="43"/>
      <c r="H413" s="43"/>
      <c r="I413" s="43"/>
      <c r="K413" s="43"/>
      <c r="L413" s="43"/>
      <c r="M413" s="43"/>
      <c r="N413" s="43"/>
      <c r="P413" s="43"/>
      <c r="Q413" s="43"/>
      <c r="R413" s="43"/>
      <c r="S413" s="43"/>
    </row>
    <row r="414" spans="1:19" x14ac:dyDescent="0.25">
      <c r="A414" s="43"/>
      <c r="B414" s="43"/>
      <c r="C414" s="43"/>
      <c r="D414" s="43"/>
      <c r="F414" s="43"/>
      <c r="G414" s="43"/>
      <c r="H414" s="43"/>
      <c r="I414" s="43"/>
      <c r="K414" s="43"/>
      <c r="L414" s="43"/>
      <c r="M414" s="43"/>
      <c r="N414" s="43"/>
      <c r="P414" s="43"/>
      <c r="Q414" s="43"/>
      <c r="R414" s="43"/>
      <c r="S414" s="43"/>
    </row>
    <row r="415" spans="1:19" x14ac:dyDescent="0.25">
      <c r="A415" s="43"/>
      <c r="B415" s="43"/>
      <c r="C415" s="43"/>
      <c r="D415" s="43"/>
      <c r="F415" s="43"/>
      <c r="G415" s="43"/>
      <c r="H415" s="43"/>
      <c r="I415" s="43"/>
      <c r="K415" s="43"/>
      <c r="L415" s="43"/>
      <c r="M415" s="43"/>
      <c r="N415" s="43"/>
      <c r="P415" s="43"/>
      <c r="Q415" s="43"/>
      <c r="R415" s="43"/>
      <c r="S415" s="43"/>
    </row>
    <row r="416" spans="1:19" x14ac:dyDescent="0.25">
      <c r="A416" s="43"/>
      <c r="B416" s="43"/>
      <c r="C416" s="43"/>
      <c r="D416" s="43"/>
      <c r="F416" s="43"/>
      <c r="G416" s="43"/>
      <c r="H416" s="43"/>
      <c r="I416" s="43"/>
      <c r="K416" s="43"/>
      <c r="L416" s="43"/>
      <c r="M416" s="43"/>
      <c r="N416" s="43"/>
      <c r="P416" s="43"/>
      <c r="Q416" s="43"/>
      <c r="R416" s="43"/>
      <c r="S416" s="43"/>
    </row>
    <row r="417" spans="1:19" x14ac:dyDescent="0.25">
      <c r="A417" s="43"/>
      <c r="B417" s="43"/>
      <c r="C417" s="43"/>
      <c r="D417" s="43"/>
      <c r="F417" s="43"/>
      <c r="G417" s="43"/>
      <c r="H417" s="43"/>
      <c r="I417" s="43"/>
      <c r="K417" s="43"/>
      <c r="L417" s="43"/>
      <c r="M417" s="43"/>
      <c r="N417" s="43"/>
      <c r="P417" s="43"/>
      <c r="Q417" s="43"/>
      <c r="R417" s="43"/>
      <c r="S417" s="43"/>
    </row>
    <row r="418" spans="1:19" x14ac:dyDescent="0.25">
      <c r="A418" s="43"/>
      <c r="B418" s="43"/>
      <c r="C418" s="43"/>
      <c r="D418" s="43"/>
      <c r="F418" s="43"/>
      <c r="G418" s="43"/>
      <c r="H418" s="43"/>
      <c r="I418" s="43"/>
      <c r="K418" s="43"/>
      <c r="L418" s="43"/>
      <c r="M418" s="43"/>
      <c r="N418" s="43"/>
      <c r="P418" s="43"/>
      <c r="Q418" s="43"/>
      <c r="R418" s="43"/>
      <c r="S418" s="43"/>
    </row>
    <row r="419" spans="1:19" x14ac:dyDescent="0.25">
      <c r="A419" s="43"/>
      <c r="B419" s="43"/>
      <c r="C419" s="43"/>
      <c r="D419" s="43"/>
      <c r="F419" s="43"/>
      <c r="G419" s="43"/>
      <c r="H419" s="43"/>
      <c r="I419" s="43"/>
      <c r="K419" s="43"/>
      <c r="L419" s="43"/>
      <c r="M419" s="43"/>
      <c r="N419" s="43"/>
      <c r="P419" s="43"/>
      <c r="Q419" s="43"/>
      <c r="R419" s="43"/>
      <c r="S419" s="43"/>
    </row>
    <row r="420" spans="1:19" x14ac:dyDescent="0.25">
      <c r="A420" s="43"/>
      <c r="B420" s="43"/>
      <c r="C420" s="43"/>
      <c r="D420" s="43"/>
      <c r="F420" s="43"/>
      <c r="G420" s="43"/>
      <c r="H420" s="43"/>
      <c r="I420" s="43"/>
      <c r="K420" s="43"/>
      <c r="L420" s="43"/>
      <c r="M420" s="43"/>
      <c r="N420" s="43"/>
      <c r="P420" s="43"/>
      <c r="Q420" s="43"/>
      <c r="R420" s="43"/>
      <c r="S420" s="43"/>
    </row>
    <row r="421" spans="1:19" x14ac:dyDescent="0.25">
      <c r="A421" s="43"/>
      <c r="B421" s="43"/>
      <c r="C421" s="43"/>
      <c r="D421" s="43"/>
      <c r="F421" s="43"/>
      <c r="G421" s="43"/>
      <c r="H421" s="43"/>
      <c r="I421" s="43"/>
      <c r="K421" s="43"/>
      <c r="L421" s="43"/>
      <c r="M421" s="43"/>
      <c r="N421" s="43"/>
      <c r="P421" s="43"/>
      <c r="Q421" s="43"/>
      <c r="R421" s="43"/>
      <c r="S421" s="43"/>
    </row>
    <row r="422" spans="1:19" x14ac:dyDescent="0.25">
      <c r="A422" s="43"/>
      <c r="B422" s="43"/>
      <c r="C422" s="43"/>
      <c r="D422" s="43"/>
      <c r="F422" s="43"/>
      <c r="G422" s="43"/>
      <c r="H422" s="43"/>
      <c r="I422" s="43"/>
      <c r="K422" s="43"/>
      <c r="L422" s="43"/>
      <c r="M422" s="43"/>
      <c r="N422" s="43"/>
      <c r="P422" s="43"/>
      <c r="Q422" s="43"/>
      <c r="R422" s="43"/>
      <c r="S422" s="43"/>
    </row>
    <row r="423" spans="1:19" x14ac:dyDescent="0.25">
      <c r="A423" s="43"/>
      <c r="B423" s="43"/>
      <c r="C423" s="43"/>
      <c r="D423" s="43"/>
      <c r="F423" s="43"/>
      <c r="G423" s="43"/>
      <c r="H423" s="43"/>
      <c r="I423" s="43"/>
      <c r="K423" s="43"/>
      <c r="L423" s="43"/>
      <c r="M423" s="43"/>
      <c r="N423" s="43"/>
      <c r="P423" s="43"/>
      <c r="Q423" s="43"/>
      <c r="R423" s="43"/>
      <c r="S423" s="43"/>
    </row>
    <row r="424" spans="1:19" x14ac:dyDescent="0.25">
      <c r="A424" s="43"/>
      <c r="B424" s="43"/>
      <c r="C424" s="43"/>
      <c r="D424" s="43"/>
      <c r="F424" s="43"/>
      <c r="G424" s="43"/>
      <c r="H424" s="43"/>
      <c r="I424" s="43"/>
      <c r="K424" s="43"/>
      <c r="L424" s="43"/>
      <c r="M424" s="43"/>
      <c r="N424" s="43"/>
      <c r="P424" s="43"/>
      <c r="Q424" s="43"/>
      <c r="R424" s="43"/>
      <c r="S424" s="43"/>
    </row>
    <row r="425" spans="1:19" x14ac:dyDescent="0.25">
      <c r="A425" s="43"/>
      <c r="B425" s="43"/>
      <c r="C425" s="43"/>
      <c r="D425" s="43"/>
      <c r="F425" s="43"/>
      <c r="G425" s="43"/>
      <c r="H425" s="43"/>
      <c r="I425" s="43"/>
      <c r="K425" s="43"/>
      <c r="L425" s="43"/>
      <c r="M425" s="43"/>
      <c r="N425" s="43"/>
      <c r="P425" s="43"/>
      <c r="Q425" s="43"/>
      <c r="R425" s="43"/>
      <c r="S425" s="43"/>
    </row>
    <row r="426" spans="1:19" x14ac:dyDescent="0.25">
      <c r="A426" s="43"/>
      <c r="B426" s="43"/>
      <c r="C426" s="43"/>
      <c r="D426" s="43"/>
      <c r="F426" s="43"/>
      <c r="G426" s="43"/>
      <c r="H426" s="43"/>
      <c r="I426" s="43"/>
      <c r="K426" s="43"/>
      <c r="L426" s="43"/>
      <c r="M426" s="43"/>
      <c r="N426" s="43"/>
      <c r="P426" s="43"/>
      <c r="Q426" s="43"/>
      <c r="R426" s="43"/>
      <c r="S426" s="43"/>
    </row>
    <row r="427" spans="1:19" x14ac:dyDescent="0.25">
      <c r="A427" s="43"/>
      <c r="B427" s="43"/>
      <c r="C427" s="43"/>
      <c r="D427" s="43"/>
      <c r="F427" s="43"/>
      <c r="G427" s="43"/>
      <c r="H427" s="43"/>
      <c r="I427" s="43"/>
      <c r="K427" s="43"/>
      <c r="L427" s="43"/>
      <c r="M427" s="43"/>
      <c r="N427" s="43"/>
      <c r="P427" s="43"/>
      <c r="Q427" s="43"/>
      <c r="R427" s="43"/>
      <c r="S427" s="43"/>
    </row>
    <row r="428" spans="1:19" x14ac:dyDescent="0.25">
      <c r="A428" s="43"/>
      <c r="B428" s="43"/>
      <c r="C428" s="43"/>
      <c r="D428" s="43"/>
      <c r="F428" s="43"/>
      <c r="G428" s="43"/>
      <c r="H428" s="43"/>
      <c r="I428" s="43"/>
      <c r="K428" s="43"/>
      <c r="L428" s="43"/>
      <c r="M428" s="43"/>
      <c r="N428" s="43"/>
      <c r="P428" s="43"/>
      <c r="Q428" s="43"/>
      <c r="R428" s="43"/>
      <c r="S428" s="43"/>
    </row>
    <row r="429" spans="1:19" x14ac:dyDescent="0.25">
      <c r="A429" s="43"/>
      <c r="B429" s="43"/>
      <c r="C429" s="43"/>
      <c r="D429" s="43"/>
      <c r="F429" s="43"/>
      <c r="G429" s="43"/>
      <c r="H429" s="43"/>
      <c r="I429" s="43"/>
      <c r="K429" s="43"/>
      <c r="L429" s="43"/>
      <c r="M429" s="43"/>
      <c r="N429" s="43"/>
      <c r="P429" s="43"/>
      <c r="Q429" s="43"/>
      <c r="R429" s="43"/>
      <c r="S429" s="43"/>
    </row>
    <row r="430" spans="1:19" x14ac:dyDescent="0.25">
      <c r="A430" s="43"/>
      <c r="B430" s="43"/>
      <c r="C430" s="43"/>
      <c r="D430" s="43"/>
      <c r="F430" s="43"/>
      <c r="G430" s="43"/>
      <c r="H430" s="43"/>
      <c r="I430" s="43"/>
      <c r="K430" s="43"/>
      <c r="L430" s="43"/>
      <c r="M430" s="43"/>
      <c r="N430" s="43"/>
      <c r="P430" s="43"/>
      <c r="Q430" s="43"/>
      <c r="R430" s="43"/>
      <c r="S430" s="43"/>
    </row>
    <row r="431" spans="1:19" x14ac:dyDescent="0.25">
      <c r="A431" s="43"/>
      <c r="B431" s="43"/>
      <c r="C431" s="43"/>
      <c r="D431" s="43"/>
      <c r="F431" s="43"/>
      <c r="G431" s="43"/>
      <c r="H431" s="43"/>
      <c r="I431" s="43"/>
      <c r="K431" s="43"/>
      <c r="L431" s="43"/>
      <c r="M431" s="43"/>
      <c r="N431" s="43"/>
      <c r="P431" s="43"/>
      <c r="Q431" s="43"/>
      <c r="R431" s="43"/>
      <c r="S431" s="43"/>
    </row>
    <row r="432" spans="1:19" x14ac:dyDescent="0.25">
      <c r="A432" s="43"/>
      <c r="B432" s="43"/>
      <c r="C432" s="43"/>
      <c r="D432" s="43"/>
      <c r="F432" s="43"/>
      <c r="G432" s="43"/>
      <c r="H432" s="43"/>
      <c r="I432" s="43"/>
      <c r="K432" s="43"/>
      <c r="L432" s="43"/>
      <c r="M432" s="43"/>
      <c r="N432" s="43"/>
      <c r="P432" s="43"/>
      <c r="Q432" s="43"/>
      <c r="R432" s="43"/>
      <c r="S432" s="43"/>
    </row>
    <row r="433" spans="1:19" x14ac:dyDescent="0.25">
      <c r="A433" s="43"/>
      <c r="B433" s="43"/>
      <c r="C433" s="43"/>
      <c r="D433" s="43"/>
      <c r="F433" s="43"/>
      <c r="G433" s="43"/>
      <c r="H433" s="43"/>
      <c r="I433" s="43"/>
      <c r="K433" s="43"/>
      <c r="L433" s="43"/>
      <c r="M433" s="43"/>
      <c r="N433" s="43"/>
      <c r="P433" s="43"/>
      <c r="Q433" s="43"/>
      <c r="R433" s="43"/>
      <c r="S433" s="43"/>
    </row>
    <row r="434" spans="1:19" x14ac:dyDescent="0.25">
      <c r="A434" s="43"/>
      <c r="B434" s="43"/>
      <c r="C434" s="43"/>
      <c r="D434" s="43"/>
      <c r="F434" s="43"/>
      <c r="G434" s="43"/>
      <c r="H434" s="43"/>
      <c r="I434" s="43"/>
      <c r="K434" s="43"/>
      <c r="L434" s="43"/>
      <c r="M434" s="43"/>
      <c r="N434" s="43"/>
      <c r="P434" s="43"/>
      <c r="Q434" s="43"/>
      <c r="R434" s="43"/>
      <c r="S434" s="43"/>
    </row>
    <row r="435" spans="1:19" x14ac:dyDescent="0.25">
      <c r="A435" s="43"/>
      <c r="B435" s="43"/>
      <c r="C435" s="43"/>
      <c r="D435" s="43"/>
      <c r="F435" s="43"/>
      <c r="G435" s="43"/>
      <c r="H435" s="43"/>
      <c r="I435" s="43"/>
      <c r="K435" s="43"/>
      <c r="L435" s="43"/>
      <c r="M435" s="43"/>
      <c r="N435" s="43"/>
      <c r="P435" s="43"/>
      <c r="Q435" s="43"/>
      <c r="R435" s="43"/>
      <c r="S435" s="43"/>
    </row>
    <row r="436" spans="1:19" x14ac:dyDescent="0.25">
      <c r="A436" s="43"/>
      <c r="B436" s="43"/>
      <c r="C436" s="43"/>
      <c r="D436" s="43"/>
      <c r="F436" s="43"/>
      <c r="G436" s="43"/>
      <c r="H436" s="43"/>
      <c r="I436" s="43"/>
      <c r="K436" s="43"/>
      <c r="L436" s="43"/>
      <c r="M436" s="43"/>
      <c r="N436" s="43"/>
      <c r="P436" s="43"/>
      <c r="Q436" s="43"/>
      <c r="R436" s="43"/>
      <c r="S436" s="43"/>
    </row>
    <row r="437" spans="1:19" x14ac:dyDescent="0.25">
      <c r="A437" s="43"/>
      <c r="B437" s="43"/>
      <c r="C437" s="43"/>
      <c r="D437" s="43"/>
      <c r="F437" s="43"/>
      <c r="G437" s="43"/>
      <c r="H437" s="43"/>
      <c r="I437" s="43"/>
      <c r="K437" s="43"/>
      <c r="L437" s="43"/>
      <c r="M437" s="43"/>
      <c r="N437" s="43"/>
      <c r="P437" s="43"/>
      <c r="Q437" s="43"/>
      <c r="R437" s="43"/>
      <c r="S437" s="43"/>
    </row>
    <row r="438" spans="1:19" x14ac:dyDescent="0.25">
      <c r="A438" s="43"/>
      <c r="B438" s="43"/>
      <c r="C438" s="43"/>
      <c r="D438" s="43"/>
      <c r="F438" s="43"/>
      <c r="G438" s="43"/>
      <c r="H438" s="43"/>
      <c r="I438" s="43"/>
      <c r="K438" s="43"/>
      <c r="L438" s="43"/>
      <c r="M438" s="43"/>
      <c r="N438" s="43"/>
      <c r="P438" s="43"/>
      <c r="Q438" s="43"/>
      <c r="R438" s="43"/>
      <c r="S438" s="43"/>
    </row>
    <row r="439" spans="1:19" x14ac:dyDescent="0.25">
      <c r="A439" s="43"/>
      <c r="B439" s="43"/>
      <c r="C439" s="43"/>
      <c r="D439" s="43"/>
      <c r="F439" s="43"/>
      <c r="G439" s="43"/>
      <c r="H439" s="43"/>
      <c r="I439" s="43"/>
      <c r="K439" s="43"/>
      <c r="L439" s="43"/>
      <c r="M439" s="43"/>
      <c r="N439" s="43"/>
      <c r="P439" s="43"/>
      <c r="Q439" s="43"/>
      <c r="R439" s="43"/>
      <c r="S439" s="43"/>
    </row>
    <row r="440" spans="1:19" x14ac:dyDescent="0.25">
      <c r="A440" s="43"/>
      <c r="B440" s="43"/>
      <c r="C440" s="43"/>
      <c r="D440" s="43"/>
      <c r="F440" s="43"/>
      <c r="G440" s="43"/>
      <c r="H440" s="43"/>
      <c r="I440" s="43"/>
      <c r="K440" s="43"/>
      <c r="L440" s="43"/>
      <c r="M440" s="43"/>
      <c r="N440" s="43"/>
      <c r="P440" s="43"/>
      <c r="Q440" s="43"/>
      <c r="R440" s="43"/>
      <c r="S440" s="43"/>
    </row>
    <row r="441" spans="1:19" x14ac:dyDescent="0.25">
      <c r="A441" s="43"/>
      <c r="B441" s="43"/>
      <c r="C441" s="43"/>
      <c r="D441" s="43"/>
      <c r="F441" s="43"/>
      <c r="G441" s="43"/>
      <c r="H441" s="43"/>
      <c r="I441" s="43"/>
      <c r="K441" s="43"/>
      <c r="L441" s="43"/>
      <c r="M441" s="43"/>
      <c r="N441" s="43"/>
      <c r="P441" s="43"/>
      <c r="Q441" s="43"/>
      <c r="R441" s="43"/>
      <c r="S441" s="43"/>
    </row>
    <row r="442" spans="1:19" x14ac:dyDescent="0.25">
      <c r="A442" s="43"/>
      <c r="B442" s="43"/>
      <c r="C442" s="43"/>
      <c r="D442" s="43"/>
      <c r="F442" s="43"/>
      <c r="G442" s="43"/>
      <c r="H442" s="43"/>
      <c r="I442" s="43"/>
      <c r="K442" s="43"/>
      <c r="L442" s="43"/>
      <c r="M442" s="43"/>
      <c r="N442" s="43"/>
      <c r="P442" s="43"/>
      <c r="Q442" s="43"/>
      <c r="R442" s="43"/>
      <c r="S442" s="43"/>
    </row>
    <row r="443" spans="1:19" x14ac:dyDescent="0.25">
      <c r="A443" s="43"/>
      <c r="B443" s="43"/>
      <c r="C443" s="43"/>
      <c r="D443" s="43"/>
      <c r="F443" s="43"/>
      <c r="G443" s="43"/>
      <c r="H443" s="43"/>
      <c r="I443" s="43"/>
      <c r="K443" s="43"/>
      <c r="L443" s="43"/>
      <c r="M443" s="43"/>
      <c r="N443" s="43"/>
      <c r="P443" s="43"/>
      <c r="Q443" s="43"/>
      <c r="R443" s="43"/>
      <c r="S443" s="43"/>
    </row>
    <row r="444" spans="1:19" x14ac:dyDescent="0.25">
      <c r="A444" s="43"/>
      <c r="B444" s="43"/>
      <c r="C444" s="43"/>
      <c r="D444" s="43"/>
      <c r="F444" s="43"/>
      <c r="G444" s="43"/>
      <c r="H444" s="43"/>
      <c r="I444" s="43"/>
      <c r="K444" s="43"/>
      <c r="L444" s="43"/>
      <c r="M444" s="43"/>
      <c r="N444" s="43"/>
      <c r="P444" s="43"/>
      <c r="Q444" s="43"/>
      <c r="R444" s="43"/>
      <c r="S444" s="43"/>
    </row>
    <row r="445" spans="1:19" x14ac:dyDescent="0.25">
      <c r="A445" s="43"/>
      <c r="B445" s="43"/>
      <c r="C445" s="43"/>
      <c r="D445" s="43"/>
      <c r="F445" s="43"/>
      <c r="G445" s="43"/>
      <c r="H445" s="43"/>
      <c r="I445" s="43"/>
      <c r="K445" s="43"/>
      <c r="L445" s="43"/>
      <c r="M445" s="43"/>
      <c r="N445" s="43"/>
      <c r="P445" s="43"/>
      <c r="Q445" s="43"/>
      <c r="R445" s="43"/>
      <c r="S445" s="43"/>
    </row>
    <row r="446" spans="1:19" x14ac:dyDescent="0.25">
      <c r="A446" s="43"/>
      <c r="B446" s="43"/>
      <c r="C446" s="43"/>
      <c r="D446" s="43"/>
      <c r="F446" s="43"/>
      <c r="G446" s="43"/>
      <c r="H446" s="43"/>
      <c r="I446" s="43"/>
      <c r="K446" s="43"/>
      <c r="L446" s="43"/>
      <c r="M446" s="43"/>
      <c r="N446" s="43"/>
      <c r="P446" s="43"/>
      <c r="Q446" s="43"/>
      <c r="R446" s="43"/>
      <c r="S446" s="43"/>
    </row>
    <row r="447" spans="1:19" x14ac:dyDescent="0.25">
      <c r="A447" s="43"/>
      <c r="B447" s="43"/>
      <c r="C447" s="43"/>
      <c r="D447" s="43"/>
      <c r="F447" s="43"/>
      <c r="G447" s="43"/>
      <c r="H447" s="43"/>
      <c r="I447" s="43"/>
      <c r="K447" s="43"/>
      <c r="L447" s="43"/>
      <c r="M447" s="43"/>
      <c r="N447" s="43"/>
      <c r="P447" s="43"/>
      <c r="Q447" s="43"/>
      <c r="R447" s="43"/>
      <c r="S447" s="43"/>
    </row>
    <row r="448" spans="1:19" x14ac:dyDescent="0.25">
      <c r="A448" s="43"/>
      <c r="B448" s="43"/>
      <c r="C448" s="43"/>
      <c r="D448" s="43"/>
      <c r="F448" s="43"/>
      <c r="G448" s="43"/>
      <c r="H448" s="43"/>
      <c r="I448" s="43"/>
      <c r="K448" s="43"/>
      <c r="L448" s="43"/>
      <c r="M448" s="43"/>
      <c r="N448" s="43"/>
      <c r="P448" s="43"/>
      <c r="Q448" s="43"/>
      <c r="R448" s="43"/>
      <c r="S448" s="43"/>
    </row>
    <row r="449" spans="1:19" x14ac:dyDescent="0.25">
      <c r="A449" s="43"/>
      <c r="B449" s="43"/>
      <c r="C449" s="43"/>
      <c r="D449" s="43"/>
      <c r="F449" s="43"/>
      <c r="G449" s="43"/>
      <c r="H449" s="43"/>
      <c r="I449" s="43"/>
      <c r="K449" s="43"/>
      <c r="L449" s="43"/>
      <c r="M449" s="43"/>
      <c r="N449" s="43"/>
      <c r="P449" s="43"/>
      <c r="Q449" s="43"/>
      <c r="R449" s="43"/>
      <c r="S449" s="43"/>
    </row>
    <row r="450" spans="1:19" x14ac:dyDescent="0.25">
      <c r="A450" s="43"/>
      <c r="B450" s="43"/>
      <c r="C450" s="43"/>
      <c r="D450" s="43"/>
      <c r="F450" s="43"/>
      <c r="G450" s="43"/>
      <c r="H450" s="43"/>
      <c r="I450" s="43"/>
      <c r="K450" s="43"/>
      <c r="L450" s="43"/>
      <c r="M450" s="43"/>
      <c r="N450" s="43"/>
      <c r="P450" s="43"/>
      <c r="Q450" s="43"/>
      <c r="R450" s="43"/>
      <c r="S450" s="43"/>
    </row>
    <row r="451" spans="1:19" x14ac:dyDescent="0.25">
      <c r="A451" s="43"/>
      <c r="B451" s="43"/>
      <c r="C451" s="43"/>
      <c r="D451" s="43"/>
      <c r="F451" s="43"/>
      <c r="G451" s="43"/>
      <c r="H451" s="43"/>
      <c r="I451" s="43"/>
      <c r="K451" s="43"/>
      <c r="L451" s="43"/>
      <c r="M451" s="43"/>
      <c r="N451" s="43"/>
      <c r="P451" s="43"/>
      <c r="Q451" s="43"/>
      <c r="R451" s="43"/>
      <c r="S451" s="43"/>
    </row>
    <row r="452" spans="1:19" x14ac:dyDescent="0.25">
      <c r="A452" s="43"/>
      <c r="B452" s="43"/>
      <c r="C452" s="43"/>
      <c r="D452" s="43"/>
      <c r="F452" s="43"/>
      <c r="G452" s="43"/>
      <c r="H452" s="43"/>
      <c r="I452" s="43"/>
      <c r="K452" s="43"/>
      <c r="L452" s="43"/>
      <c r="M452" s="43"/>
      <c r="N452" s="43"/>
      <c r="P452" s="43"/>
      <c r="Q452" s="43"/>
      <c r="R452" s="43"/>
      <c r="S452" s="43"/>
    </row>
    <row r="453" spans="1:19" x14ac:dyDescent="0.25">
      <c r="A453" s="43"/>
      <c r="B453" s="43"/>
      <c r="C453" s="43"/>
      <c r="D453" s="43"/>
      <c r="F453" s="43"/>
      <c r="G453" s="43"/>
      <c r="H453" s="43"/>
      <c r="I453" s="43"/>
      <c r="K453" s="43"/>
      <c r="L453" s="43"/>
      <c r="M453" s="43"/>
      <c r="N453" s="43"/>
      <c r="P453" s="43"/>
      <c r="Q453" s="43"/>
      <c r="R453" s="43"/>
      <c r="S453" s="43"/>
    </row>
    <row r="454" spans="1:19" x14ac:dyDescent="0.25">
      <c r="A454" s="43"/>
      <c r="B454" s="43"/>
      <c r="C454" s="43"/>
      <c r="D454" s="43"/>
      <c r="F454" s="43"/>
      <c r="G454" s="43"/>
      <c r="H454" s="43"/>
      <c r="I454" s="43"/>
      <c r="K454" s="43"/>
      <c r="L454" s="43"/>
      <c r="M454" s="43"/>
      <c r="N454" s="43"/>
      <c r="P454" s="43"/>
      <c r="Q454" s="43"/>
      <c r="R454" s="43"/>
      <c r="S454" s="43"/>
    </row>
    <row r="455" spans="1:19" x14ac:dyDescent="0.25">
      <c r="A455" s="43"/>
      <c r="B455" s="43"/>
      <c r="C455" s="43"/>
      <c r="D455" s="43"/>
      <c r="F455" s="43"/>
      <c r="G455" s="43"/>
      <c r="H455" s="43"/>
      <c r="I455" s="43"/>
      <c r="K455" s="43"/>
      <c r="L455" s="43"/>
      <c r="M455" s="43"/>
      <c r="N455" s="43"/>
      <c r="P455" s="43"/>
      <c r="Q455" s="43"/>
      <c r="R455" s="43"/>
      <c r="S455" s="43"/>
    </row>
    <row r="456" spans="1:19" x14ac:dyDescent="0.25">
      <c r="A456" s="43"/>
      <c r="B456" s="43"/>
      <c r="C456" s="43"/>
      <c r="D456" s="43"/>
      <c r="F456" s="43"/>
      <c r="G456" s="43"/>
      <c r="H456" s="43"/>
      <c r="I456" s="43"/>
      <c r="K456" s="43"/>
      <c r="L456" s="43"/>
      <c r="M456" s="43"/>
      <c r="N456" s="43"/>
      <c r="P456" s="43"/>
      <c r="Q456" s="43"/>
      <c r="R456" s="43"/>
      <c r="S456" s="43"/>
    </row>
    <row r="457" spans="1:19" x14ac:dyDescent="0.25">
      <c r="A457" s="43"/>
      <c r="B457" s="43"/>
      <c r="C457" s="43"/>
      <c r="D457" s="43"/>
      <c r="F457" s="43"/>
      <c r="G457" s="43"/>
      <c r="H457" s="43"/>
      <c r="I457" s="43"/>
      <c r="K457" s="43"/>
      <c r="L457" s="43"/>
      <c r="M457" s="43"/>
      <c r="N457" s="43"/>
      <c r="P457" s="43"/>
      <c r="Q457" s="43"/>
      <c r="R457" s="43"/>
      <c r="S457" s="43"/>
    </row>
    <row r="458" spans="1:19" x14ac:dyDescent="0.25">
      <c r="A458" s="43"/>
      <c r="B458" s="43"/>
      <c r="C458" s="43"/>
      <c r="D458" s="43"/>
      <c r="F458" s="43"/>
      <c r="G458" s="43"/>
      <c r="H458" s="43"/>
      <c r="I458" s="43"/>
      <c r="K458" s="43"/>
      <c r="L458" s="43"/>
      <c r="M458" s="43"/>
      <c r="N458" s="43"/>
      <c r="P458" s="43"/>
      <c r="Q458" s="43"/>
      <c r="R458" s="43"/>
      <c r="S458" s="43"/>
    </row>
    <row r="459" spans="1:19" x14ac:dyDescent="0.25">
      <c r="A459" s="43"/>
      <c r="B459" s="43"/>
      <c r="C459" s="43"/>
      <c r="D459" s="43"/>
      <c r="F459" s="43"/>
      <c r="G459" s="43"/>
      <c r="H459" s="43"/>
      <c r="I459" s="43"/>
      <c r="K459" s="43"/>
      <c r="L459" s="43"/>
      <c r="M459" s="43"/>
      <c r="N459" s="43"/>
      <c r="P459" s="43"/>
      <c r="Q459" s="43"/>
      <c r="R459" s="43"/>
      <c r="S459" s="43"/>
    </row>
    <row r="460" spans="1:19" x14ac:dyDescent="0.25">
      <c r="A460" s="43"/>
      <c r="B460" s="43"/>
      <c r="C460" s="43"/>
      <c r="D460" s="43"/>
      <c r="F460" s="43"/>
      <c r="G460" s="43"/>
      <c r="H460" s="43"/>
      <c r="I460" s="43"/>
      <c r="K460" s="43"/>
      <c r="L460" s="43"/>
      <c r="M460" s="43"/>
      <c r="N460" s="43"/>
      <c r="P460" s="43"/>
      <c r="Q460" s="43"/>
      <c r="R460" s="43"/>
      <c r="S460" s="43"/>
    </row>
    <row r="461" spans="1:19" x14ac:dyDescent="0.25">
      <c r="A461" s="43"/>
      <c r="B461" s="43"/>
      <c r="C461" s="43"/>
      <c r="D461" s="43"/>
      <c r="F461" s="43"/>
      <c r="G461" s="43"/>
      <c r="H461" s="43"/>
      <c r="I461" s="43"/>
      <c r="K461" s="43"/>
      <c r="L461" s="43"/>
      <c r="M461" s="43"/>
      <c r="N461" s="43"/>
      <c r="P461" s="43"/>
      <c r="Q461" s="43"/>
      <c r="R461" s="43"/>
      <c r="S461" s="43"/>
    </row>
    <row r="462" spans="1:19" x14ac:dyDescent="0.25">
      <c r="A462" s="43"/>
      <c r="B462" s="43"/>
      <c r="C462" s="43"/>
      <c r="D462" s="43"/>
      <c r="F462" s="43"/>
      <c r="G462" s="43"/>
      <c r="H462" s="43"/>
      <c r="I462" s="43"/>
      <c r="K462" s="43"/>
      <c r="L462" s="43"/>
      <c r="M462" s="43"/>
      <c r="N462" s="43"/>
      <c r="P462" s="43"/>
      <c r="Q462" s="43"/>
      <c r="R462" s="43"/>
      <c r="S462" s="43"/>
    </row>
    <row r="463" spans="1:19" x14ac:dyDescent="0.25">
      <c r="A463" s="43"/>
      <c r="B463" s="43"/>
      <c r="C463" s="43"/>
      <c r="D463" s="43"/>
      <c r="F463" s="43"/>
      <c r="G463" s="43"/>
      <c r="H463" s="43"/>
      <c r="I463" s="43"/>
      <c r="K463" s="43"/>
      <c r="L463" s="43"/>
      <c r="M463" s="43"/>
      <c r="N463" s="43"/>
      <c r="P463" s="43"/>
      <c r="Q463" s="43"/>
      <c r="R463" s="43"/>
      <c r="S463" s="43"/>
    </row>
    <row r="464" spans="1:19" x14ac:dyDescent="0.25">
      <c r="A464" s="43"/>
      <c r="B464" s="43"/>
      <c r="C464" s="43"/>
      <c r="D464" s="43"/>
      <c r="F464" s="43"/>
      <c r="G464" s="43"/>
      <c r="H464" s="43"/>
      <c r="I464" s="43"/>
      <c r="K464" s="43"/>
      <c r="L464" s="43"/>
      <c r="M464" s="43"/>
      <c r="N464" s="43"/>
      <c r="P464" s="43"/>
      <c r="Q464" s="43"/>
      <c r="R464" s="43"/>
      <c r="S464" s="43"/>
    </row>
    <row r="465" spans="1:19" x14ac:dyDescent="0.25">
      <c r="A465" s="43"/>
      <c r="B465" s="43"/>
      <c r="C465" s="43"/>
      <c r="D465" s="43"/>
      <c r="F465" s="43"/>
      <c r="G465" s="43"/>
      <c r="H465" s="43"/>
      <c r="I465" s="43"/>
      <c r="K465" s="43"/>
      <c r="L465" s="43"/>
      <c r="M465" s="43"/>
      <c r="N465" s="43"/>
      <c r="P465" s="43"/>
      <c r="Q465" s="43"/>
      <c r="R465" s="43"/>
      <c r="S465" s="43"/>
    </row>
    <row r="466" spans="1:19" x14ac:dyDescent="0.25">
      <c r="A466" s="43"/>
      <c r="B466" s="43"/>
      <c r="C466" s="43"/>
      <c r="D466" s="43"/>
      <c r="F466" s="43"/>
      <c r="G466" s="43"/>
      <c r="H466" s="43"/>
      <c r="I466" s="43"/>
      <c r="K466" s="43"/>
      <c r="L466" s="43"/>
      <c r="M466" s="43"/>
      <c r="N466" s="43"/>
      <c r="P466" s="43"/>
      <c r="Q466" s="43"/>
      <c r="R466" s="43"/>
      <c r="S466" s="43"/>
    </row>
    <row r="467" spans="1:19" x14ac:dyDescent="0.25">
      <c r="A467" s="43"/>
      <c r="B467" s="43"/>
      <c r="C467" s="43"/>
      <c r="D467" s="43"/>
      <c r="F467" s="43"/>
      <c r="G467" s="43"/>
      <c r="H467" s="43"/>
      <c r="I467" s="43"/>
      <c r="K467" s="43"/>
      <c r="L467" s="43"/>
      <c r="M467" s="43"/>
      <c r="N467" s="43"/>
      <c r="P467" s="43"/>
      <c r="Q467" s="43"/>
      <c r="R467" s="43"/>
      <c r="S467" s="43"/>
    </row>
    <row r="468" spans="1:19" x14ac:dyDescent="0.25">
      <c r="A468" s="43"/>
      <c r="B468" s="43"/>
      <c r="C468" s="43"/>
      <c r="D468" s="43"/>
      <c r="F468" s="43"/>
      <c r="G468" s="43"/>
      <c r="H468" s="43"/>
      <c r="I468" s="43"/>
      <c r="K468" s="43"/>
      <c r="L468" s="43"/>
      <c r="M468" s="43"/>
      <c r="N468" s="43"/>
      <c r="P468" s="43"/>
      <c r="Q468" s="43"/>
      <c r="R468" s="43"/>
      <c r="S468" s="43"/>
    </row>
    <row r="469" spans="1:19" x14ac:dyDescent="0.25">
      <c r="A469" s="43"/>
      <c r="B469" s="43"/>
      <c r="C469" s="43"/>
      <c r="D469" s="43"/>
      <c r="F469" s="43"/>
      <c r="G469" s="43"/>
      <c r="H469" s="43"/>
      <c r="I469" s="43"/>
      <c r="K469" s="43"/>
      <c r="L469" s="43"/>
      <c r="M469" s="43"/>
      <c r="N469" s="43"/>
      <c r="P469" s="43"/>
      <c r="Q469" s="43"/>
      <c r="R469" s="43"/>
      <c r="S469" s="43"/>
    </row>
    <row r="470" spans="1:19" x14ac:dyDescent="0.25">
      <c r="A470" s="43"/>
      <c r="B470" s="43"/>
      <c r="C470" s="43"/>
      <c r="D470" s="43"/>
      <c r="F470" s="43"/>
      <c r="G470" s="43"/>
      <c r="H470" s="43"/>
      <c r="I470" s="43"/>
      <c r="K470" s="43"/>
      <c r="L470" s="43"/>
      <c r="M470" s="43"/>
      <c r="N470" s="43"/>
      <c r="P470" s="43"/>
      <c r="Q470" s="43"/>
      <c r="R470" s="43"/>
      <c r="S470" s="43"/>
    </row>
    <row r="471" spans="1:19" x14ac:dyDescent="0.25">
      <c r="A471" s="43"/>
      <c r="B471" s="43"/>
      <c r="C471" s="43"/>
      <c r="D471" s="43"/>
      <c r="F471" s="43"/>
      <c r="G471" s="43"/>
      <c r="H471" s="43"/>
      <c r="I471" s="43"/>
      <c r="K471" s="43"/>
      <c r="L471" s="43"/>
      <c r="M471" s="43"/>
      <c r="N471" s="43"/>
      <c r="P471" s="43"/>
      <c r="Q471" s="43"/>
      <c r="R471" s="43"/>
      <c r="S471" s="43"/>
    </row>
    <row r="472" spans="1:19" x14ac:dyDescent="0.25">
      <c r="A472" s="43"/>
      <c r="B472" s="43"/>
      <c r="C472" s="43"/>
      <c r="D472" s="43"/>
      <c r="F472" s="43"/>
      <c r="G472" s="43"/>
      <c r="H472" s="43"/>
      <c r="I472" s="43"/>
      <c r="K472" s="43"/>
      <c r="L472" s="43"/>
      <c r="M472" s="43"/>
      <c r="N472" s="43"/>
      <c r="P472" s="43"/>
      <c r="Q472" s="43"/>
      <c r="R472" s="43"/>
      <c r="S472" s="43"/>
    </row>
    <row r="473" spans="1:19" x14ac:dyDescent="0.25">
      <c r="A473" s="43"/>
      <c r="B473" s="43"/>
      <c r="C473" s="43"/>
      <c r="D473" s="43"/>
      <c r="F473" s="43"/>
      <c r="G473" s="43"/>
      <c r="H473" s="43"/>
      <c r="I473" s="43"/>
      <c r="K473" s="43"/>
      <c r="L473" s="43"/>
      <c r="M473" s="43"/>
      <c r="N473" s="43"/>
      <c r="P473" s="43"/>
      <c r="Q473" s="43"/>
      <c r="R473" s="43"/>
      <c r="S473" s="43"/>
    </row>
    <row r="474" spans="1:19" x14ac:dyDescent="0.25">
      <c r="A474" s="43"/>
      <c r="B474" s="43"/>
      <c r="C474" s="43"/>
      <c r="D474" s="43"/>
      <c r="F474" s="43"/>
      <c r="G474" s="43"/>
      <c r="H474" s="43"/>
      <c r="I474" s="43"/>
      <c r="K474" s="43"/>
      <c r="L474" s="43"/>
      <c r="M474" s="43"/>
      <c r="N474" s="43"/>
      <c r="P474" s="43"/>
      <c r="Q474" s="43"/>
      <c r="R474" s="43"/>
      <c r="S474" s="43"/>
    </row>
    <row r="475" spans="1:19" x14ac:dyDescent="0.25">
      <c r="A475" s="43"/>
      <c r="B475" s="43"/>
      <c r="C475" s="43"/>
      <c r="D475" s="43"/>
      <c r="F475" s="43"/>
      <c r="G475" s="43"/>
      <c r="H475" s="43"/>
      <c r="I475" s="43"/>
      <c r="K475" s="43"/>
      <c r="L475" s="43"/>
      <c r="M475" s="43"/>
      <c r="N475" s="43"/>
      <c r="P475" s="43"/>
      <c r="Q475" s="43"/>
      <c r="R475" s="43"/>
      <c r="S475" s="43"/>
    </row>
    <row r="476" spans="1:19" x14ac:dyDescent="0.25">
      <c r="A476" s="43"/>
      <c r="B476" s="43"/>
      <c r="C476" s="43"/>
      <c r="D476" s="43"/>
      <c r="F476" s="43"/>
      <c r="G476" s="43"/>
      <c r="H476" s="43"/>
      <c r="I476" s="43"/>
      <c r="K476" s="43"/>
      <c r="L476" s="43"/>
      <c r="M476" s="43"/>
      <c r="N476" s="43"/>
      <c r="P476" s="43"/>
      <c r="Q476" s="43"/>
      <c r="R476" s="43"/>
      <c r="S476" s="43"/>
    </row>
    <row r="477" spans="1:19" x14ac:dyDescent="0.25">
      <c r="A477" s="43"/>
      <c r="B477" s="43"/>
      <c r="C477" s="43"/>
      <c r="D477" s="43"/>
      <c r="F477" s="43"/>
      <c r="G477" s="43"/>
      <c r="H477" s="43"/>
      <c r="I477" s="43"/>
      <c r="K477" s="43"/>
      <c r="L477" s="43"/>
      <c r="M477" s="43"/>
      <c r="N477" s="43"/>
      <c r="P477" s="43"/>
      <c r="Q477" s="43"/>
      <c r="R477" s="43"/>
      <c r="S477" s="43"/>
    </row>
    <row r="478" spans="1:19" x14ac:dyDescent="0.25">
      <c r="A478" s="43"/>
      <c r="B478" s="43"/>
      <c r="C478" s="43"/>
      <c r="D478" s="43"/>
      <c r="F478" s="43"/>
      <c r="G478" s="43"/>
      <c r="H478" s="43"/>
      <c r="I478" s="43"/>
      <c r="K478" s="43"/>
      <c r="L478" s="43"/>
      <c r="M478" s="43"/>
      <c r="N478" s="43"/>
      <c r="P478" s="43"/>
      <c r="Q478" s="43"/>
      <c r="R478" s="43"/>
      <c r="S478" s="43"/>
    </row>
    <row r="479" spans="1:19" x14ac:dyDescent="0.25">
      <c r="A479" s="43"/>
      <c r="B479" s="43"/>
      <c r="C479" s="43"/>
      <c r="D479" s="43"/>
      <c r="F479" s="43"/>
      <c r="G479" s="43"/>
      <c r="H479" s="43"/>
      <c r="I479" s="43"/>
      <c r="K479" s="43"/>
      <c r="L479" s="43"/>
      <c r="M479" s="43"/>
      <c r="N479" s="43"/>
      <c r="P479" s="43"/>
      <c r="Q479" s="43"/>
      <c r="R479" s="43"/>
      <c r="S479" s="43"/>
    </row>
    <row r="480" spans="1:19" x14ac:dyDescent="0.25">
      <c r="A480" s="43"/>
      <c r="B480" s="43"/>
      <c r="C480" s="43"/>
      <c r="D480" s="43"/>
      <c r="F480" s="43"/>
      <c r="G480" s="43"/>
      <c r="H480" s="43"/>
      <c r="I480" s="43"/>
      <c r="K480" s="43"/>
      <c r="L480" s="43"/>
      <c r="M480" s="43"/>
      <c r="N480" s="43"/>
      <c r="P480" s="43"/>
      <c r="Q480" s="43"/>
      <c r="R480" s="43"/>
      <c r="S480" s="43"/>
    </row>
    <row r="481" spans="1:19" x14ac:dyDescent="0.25">
      <c r="A481" s="43"/>
      <c r="B481" s="43"/>
      <c r="C481" s="43"/>
      <c r="D481" s="43"/>
      <c r="F481" s="43"/>
      <c r="G481" s="43"/>
      <c r="H481" s="43"/>
      <c r="I481" s="43"/>
      <c r="K481" s="43"/>
      <c r="L481" s="43"/>
      <c r="M481" s="43"/>
      <c r="N481" s="43"/>
      <c r="P481" s="43"/>
      <c r="Q481" s="43"/>
      <c r="R481" s="43"/>
      <c r="S481" s="43"/>
    </row>
    <row r="482" spans="1:19" x14ac:dyDescent="0.25">
      <c r="A482" s="43"/>
      <c r="B482" s="43"/>
      <c r="C482" s="43"/>
      <c r="D482" s="43"/>
      <c r="F482" s="43"/>
      <c r="G482" s="43"/>
      <c r="H482" s="43"/>
      <c r="I482" s="43"/>
      <c r="K482" s="43"/>
      <c r="L482" s="43"/>
      <c r="M482" s="43"/>
      <c r="N482" s="43"/>
      <c r="P482" s="43"/>
      <c r="Q482" s="43"/>
      <c r="R482" s="43"/>
      <c r="S482" s="43"/>
    </row>
    <row r="483" spans="1:19" x14ac:dyDescent="0.25">
      <c r="A483" s="43"/>
      <c r="B483" s="43"/>
      <c r="C483" s="43"/>
      <c r="D483" s="43"/>
      <c r="F483" s="43"/>
      <c r="G483" s="43"/>
      <c r="H483" s="43"/>
      <c r="I483" s="43"/>
      <c r="K483" s="43"/>
      <c r="L483" s="43"/>
      <c r="M483" s="43"/>
      <c r="N483" s="43"/>
      <c r="P483" s="43"/>
      <c r="Q483" s="43"/>
      <c r="R483" s="43"/>
      <c r="S483" s="43"/>
    </row>
    <row r="484" spans="1:19" x14ac:dyDescent="0.25">
      <c r="A484" s="43"/>
      <c r="B484" s="43"/>
      <c r="C484" s="43"/>
      <c r="D484" s="43"/>
      <c r="F484" s="43"/>
      <c r="G484" s="43"/>
      <c r="H484" s="43"/>
      <c r="I484" s="43"/>
      <c r="K484" s="43"/>
      <c r="L484" s="43"/>
      <c r="M484" s="43"/>
      <c r="N484" s="43"/>
      <c r="P484" s="43"/>
      <c r="Q484" s="43"/>
      <c r="R484" s="43"/>
      <c r="S484" s="43"/>
    </row>
    <row r="485" spans="1:19" x14ac:dyDescent="0.25">
      <c r="A485" s="43"/>
      <c r="B485" s="43"/>
      <c r="C485" s="43"/>
      <c r="D485" s="43"/>
      <c r="F485" s="43"/>
      <c r="G485" s="43"/>
      <c r="H485" s="43"/>
      <c r="I485" s="43"/>
      <c r="K485" s="43"/>
      <c r="L485" s="43"/>
      <c r="M485" s="43"/>
      <c r="N485" s="43"/>
      <c r="P485" s="43"/>
      <c r="Q485" s="43"/>
      <c r="R485" s="43"/>
      <c r="S485" s="43"/>
    </row>
    <row r="486" spans="1:19" x14ac:dyDescent="0.25">
      <c r="A486" s="43"/>
      <c r="B486" s="43"/>
      <c r="C486" s="43"/>
      <c r="D486" s="43"/>
      <c r="F486" s="43"/>
      <c r="G486" s="43"/>
      <c r="H486" s="43"/>
      <c r="I486" s="43"/>
      <c r="K486" s="43"/>
      <c r="L486" s="43"/>
      <c r="M486" s="43"/>
      <c r="N486" s="43"/>
      <c r="P486" s="43"/>
      <c r="Q486" s="43"/>
      <c r="R486" s="43"/>
      <c r="S486" s="43"/>
    </row>
    <row r="487" spans="1:19" x14ac:dyDescent="0.25">
      <c r="A487" s="43"/>
      <c r="B487" s="43"/>
      <c r="C487" s="43"/>
      <c r="D487" s="43"/>
      <c r="F487" s="43"/>
      <c r="G487" s="43"/>
      <c r="H487" s="43"/>
      <c r="I487" s="43"/>
      <c r="K487" s="43"/>
      <c r="L487" s="43"/>
      <c r="M487" s="43"/>
      <c r="N487" s="43"/>
      <c r="P487" s="43"/>
      <c r="Q487" s="43"/>
      <c r="R487" s="43"/>
      <c r="S487" s="43"/>
    </row>
    <row r="488" spans="1:19" x14ac:dyDescent="0.25">
      <c r="A488" s="43"/>
      <c r="B488" s="43"/>
      <c r="C488" s="43"/>
      <c r="D488" s="43"/>
      <c r="F488" s="43"/>
      <c r="G488" s="43"/>
      <c r="H488" s="43"/>
      <c r="I488" s="43"/>
      <c r="K488" s="43"/>
      <c r="L488" s="43"/>
      <c r="M488" s="43"/>
      <c r="N488" s="43"/>
      <c r="P488" s="43"/>
      <c r="Q488" s="43"/>
      <c r="R488" s="43"/>
      <c r="S488" s="43"/>
    </row>
    <row r="489" spans="1:19" x14ac:dyDescent="0.25">
      <c r="A489" s="43"/>
      <c r="B489" s="43"/>
      <c r="C489" s="43"/>
      <c r="D489" s="43"/>
      <c r="F489" s="43"/>
      <c r="G489" s="43"/>
      <c r="H489" s="43"/>
      <c r="I489" s="43"/>
      <c r="K489" s="43"/>
      <c r="L489" s="43"/>
      <c r="M489" s="43"/>
      <c r="N489" s="43"/>
      <c r="P489" s="43"/>
      <c r="Q489" s="43"/>
      <c r="R489" s="43"/>
      <c r="S489" s="43"/>
    </row>
    <row r="490" spans="1:19" x14ac:dyDescent="0.25">
      <c r="A490" s="43"/>
      <c r="B490" s="43"/>
      <c r="C490" s="43"/>
      <c r="D490" s="43"/>
      <c r="F490" s="43"/>
      <c r="G490" s="43"/>
      <c r="H490" s="43"/>
      <c r="I490" s="43"/>
      <c r="K490" s="43"/>
      <c r="L490" s="43"/>
      <c r="M490" s="43"/>
      <c r="N490" s="43"/>
      <c r="P490" s="43"/>
      <c r="Q490" s="43"/>
      <c r="R490" s="43"/>
      <c r="S490" s="43"/>
    </row>
    <row r="491" spans="1:19" x14ac:dyDescent="0.25">
      <c r="A491" s="43"/>
      <c r="B491" s="43"/>
      <c r="C491" s="43"/>
      <c r="D491" s="43"/>
      <c r="F491" s="43"/>
      <c r="G491" s="43"/>
      <c r="H491" s="43"/>
      <c r="I491" s="43"/>
      <c r="K491" s="43"/>
      <c r="L491" s="43"/>
      <c r="M491" s="43"/>
      <c r="N491" s="43"/>
      <c r="P491" s="43"/>
      <c r="Q491" s="43"/>
      <c r="R491" s="43"/>
      <c r="S491" s="43"/>
    </row>
    <row r="492" spans="1:19" x14ac:dyDescent="0.25">
      <c r="A492" s="43"/>
      <c r="B492" s="43"/>
      <c r="C492" s="43"/>
      <c r="D492" s="43"/>
      <c r="F492" s="43"/>
      <c r="G492" s="43"/>
      <c r="H492" s="43"/>
      <c r="I492" s="43"/>
      <c r="K492" s="43"/>
      <c r="L492" s="43"/>
      <c r="M492" s="43"/>
      <c r="N492" s="43"/>
      <c r="P492" s="43"/>
      <c r="Q492" s="43"/>
      <c r="R492" s="43"/>
      <c r="S492" s="43"/>
    </row>
    <row r="493" spans="1:19" x14ac:dyDescent="0.25">
      <c r="A493" s="43"/>
      <c r="B493" s="43"/>
      <c r="C493" s="43"/>
      <c r="D493" s="43"/>
      <c r="F493" s="43"/>
      <c r="G493" s="43"/>
      <c r="H493" s="43"/>
      <c r="I493" s="43"/>
      <c r="K493" s="43"/>
      <c r="L493" s="43"/>
      <c r="M493" s="43"/>
      <c r="N493" s="43"/>
      <c r="P493" s="43"/>
      <c r="Q493" s="43"/>
      <c r="R493" s="43"/>
      <c r="S493" s="43"/>
    </row>
    <row r="494" spans="1:19" x14ac:dyDescent="0.25">
      <c r="A494" s="43"/>
      <c r="B494" s="43"/>
      <c r="C494" s="43"/>
      <c r="D494" s="43"/>
      <c r="F494" s="43"/>
      <c r="G494" s="43"/>
      <c r="H494" s="43"/>
      <c r="I494" s="43"/>
      <c r="K494" s="43"/>
      <c r="L494" s="43"/>
      <c r="M494" s="43"/>
      <c r="N494" s="43"/>
      <c r="P494" s="43"/>
      <c r="Q494" s="43"/>
      <c r="R494" s="43"/>
      <c r="S494" s="43"/>
    </row>
    <row r="495" spans="1:19" x14ac:dyDescent="0.25">
      <c r="A495" s="43"/>
      <c r="B495" s="43"/>
      <c r="C495" s="43"/>
      <c r="D495" s="43"/>
      <c r="F495" s="43"/>
      <c r="G495" s="43"/>
      <c r="H495" s="43"/>
      <c r="I495" s="43"/>
      <c r="K495" s="43"/>
      <c r="L495" s="43"/>
      <c r="M495" s="43"/>
      <c r="N495" s="43"/>
      <c r="P495" s="43"/>
      <c r="Q495" s="43"/>
      <c r="R495" s="43"/>
      <c r="S495" s="43"/>
    </row>
    <row r="496" spans="1:19" x14ac:dyDescent="0.25">
      <c r="A496" s="43"/>
      <c r="B496" s="43"/>
      <c r="C496" s="43"/>
      <c r="D496" s="43"/>
      <c r="F496" s="43"/>
      <c r="G496" s="43"/>
      <c r="H496" s="43"/>
      <c r="I496" s="43"/>
      <c r="K496" s="43"/>
      <c r="L496" s="43"/>
      <c r="M496" s="43"/>
      <c r="N496" s="43"/>
      <c r="P496" s="43"/>
      <c r="Q496" s="43"/>
      <c r="R496" s="43"/>
      <c r="S496" s="43"/>
    </row>
    <row r="497" spans="1:19" x14ac:dyDescent="0.25">
      <c r="A497" s="43"/>
      <c r="B497" s="43"/>
      <c r="C497" s="43"/>
      <c r="D497" s="43"/>
      <c r="F497" s="43"/>
      <c r="G497" s="43"/>
      <c r="H497" s="43"/>
      <c r="I497" s="43"/>
      <c r="K497" s="43"/>
      <c r="L497" s="43"/>
      <c r="M497" s="43"/>
      <c r="N497" s="43"/>
      <c r="P497" s="43"/>
      <c r="Q497" s="43"/>
      <c r="R497" s="43"/>
      <c r="S497" s="43"/>
    </row>
    <row r="498" spans="1:19" x14ac:dyDescent="0.25">
      <c r="A498" s="43"/>
      <c r="B498" s="43"/>
      <c r="C498" s="43"/>
      <c r="D498" s="43"/>
      <c r="F498" s="43"/>
      <c r="G498" s="43"/>
      <c r="H498" s="43"/>
      <c r="I498" s="43"/>
      <c r="K498" s="43"/>
      <c r="L498" s="43"/>
      <c r="M498" s="43"/>
      <c r="N498" s="43"/>
      <c r="P498" s="43"/>
      <c r="Q498" s="43"/>
      <c r="R498" s="43"/>
      <c r="S498" s="43"/>
    </row>
    <row r="499" spans="1:19" x14ac:dyDescent="0.25">
      <c r="A499" s="43"/>
      <c r="B499" s="43"/>
      <c r="C499" s="43"/>
      <c r="D499" s="43"/>
      <c r="F499" s="43"/>
      <c r="G499" s="43"/>
      <c r="H499" s="43"/>
      <c r="I499" s="43"/>
      <c r="K499" s="43"/>
      <c r="L499" s="43"/>
      <c r="M499" s="43"/>
      <c r="N499" s="43"/>
      <c r="P499" s="43"/>
      <c r="Q499" s="43"/>
      <c r="R499" s="43"/>
      <c r="S499" s="43"/>
    </row>
    <row r="500" spans="1:19" x14ac:dyDescent="0.25">
      <c r="A500" s="43"/>
      <c r="B500" s="43"/>
      <c r="C500" s="43"/>
      <c r="D500" s="43"/>
      <c r="F500" s="43"/>
      <c r="G500" s="43"/>
      <c r="H500" s="43"/>
      <c r="I500" s="43"/>
      <c r="K500" s="43"/>
      <c r="L500" s="43"/>
      <c r="M500" s="43"/>
      <c r="N500" s="43"/>
      <c r="P500" s="43"/>
      <c r="Q500" s="43"/>
      <c r="R500" s="43"/>
      <c r="S500" s="43"/>
    </row>
    <row r="501" spans="1:19" x14ac:dyDescent="0.25">
      <c r="A501" s="43"/>
      <c r="B501" s="43"/>
      <c r="C501" s="43"/>
      <c r="D501" s="43"/>
      <c r="F501" s="43"/>
      <c r="G501" s="43"/>
      <c r="H501" s="43"/>
      <c r="I501" s="43"/>
      <c r="K501" s="43"/>
      <c r="L501" s="43"/>
      <c r="M501" s="43"/>
      <c r="N501" s="43"/>
      <c r="P501" s="43"/>
      <c r="Q501" s="43"/>
      <c r="R501" s="43"/>
      <c r="S501" s="43"/>
    </row>
    <row r="502" spans="1:19" x14ac:dyDescent="0.25">
      <c r="A502" s="43"/>
      <c r="B502" s="43"/>
      <c r="C502" s="43"/>
      <c r="D502" s="43"/>
      <c r="F502" s="43"/>
      <c r="G502" s="43"/>
      <c r="H502" s="43"/>
      <c r="I502" s="43"/>
      <c r="K502" s="43"/>
      <c r="L502" s="43"/>
      <c r="M502" s="43"/>
      <c r="N502" s="43"/>
      <c r="P502" s="43"/>
      <c r="Q502" s="43"/>
      <c r="R502" s="43"/>
      <c r="S502" s="43"/>
    </row>
    <row r="503" spans="1:19" x14ac:dyDescent="0.25">
      <c r="A503" s="43"/>
      <c r="B503" s="43"/>
      <c r="C503" s="43"/>
      <c r="D503" s="43"/>
      <c r="F503" s="43"/>
      <c r="G503" s="43"/>
      <c r="H503" s="43"/>
      <c r="I503" s="43"/>
      <c r="K503" s="43"/>
      <c r="L503" s="43"/>
      <c r="M503" s="43"/>
      <c r="N503" s="43"/>
      <c r="P503" s="43"/>
      <c r="Q503" s="43"/>
      <c r="R503" s="43"/>
      <c r="S503" s="43"/>
    </row>
    <row r="504" spans="1:19" x14ac:dyDescent="0.25">
      <c r="A504" s="43"/>
      <c r="B504" s="43"/>
      <c r="C504" s="43"/>
      <c r="D504" s="43"/>
      <c r="F504" s="43"/>
      <c r="G504" s="43"/>
      <c r="H504" s="43"/>
      <c r="I504" s="43"/>
      <c r="K504" s="43"/>
      <c r="L504" s="43"/>
      <c r="M504" s="43"/>
      <c r="N504" s="43"/>
      <c r="P504" s="43"/>
      <c r="Q504" s="43"/>
      <c r="R504" s="43"/>
      <c r="S504" s="43"/>
    </row>
    <row r="505" spans="1:19" x14ac:dyDescent="0.25">
      <c r="A505" s="43"/>
      <c r="B505" s="43"/>
      <c r="C505" s="43"/>
      <c r="D505" s="43"/>
      <c r="F505" s="43"/>
      <c r="G505" s="43"/>
      <c r="H505" s="43"/>
      <c r="I505" s="43"/>
      <c r="K505" s="43"/>
      <c r="L505" s="43"/>
      <c r="M505" s="43"/>
      <c r="N505" s="43"/>
      <c r="P505" s="43"/>
      <c r="Q505" s="43"/>
      <c r="R505" s="43"/>
      <c r="S505" s="43"/>
    </row>
    <row r="506" spans="1:19" x14ac:dyDescent="0.25">
      <c r="A506" s="43"/>
      <c r="B506" s="43"/>
      <c r="C506" s="43"/>
      <c r="D506" s="43"/>
      <c r="F506" s="43"/>
      <c r="G506" s="43"/>
      <c r="H506" s="43"/>
      <c r="I506" s="43"/>
      <c r="K506" s="43"/>
      <c r="L506" s="43"/>
      <c r="M506" s="43"/>
      <c r="N506" s="43"/>
      <c r="P506" s="43"/>
      <c r="Q506" s="43"/>
      <c r="R506" s="43"/>
      <c r="S506" s="43"/>
    </row>
    <row r="507" spans="1:19" x14ac:dyDescent="0.25">
      <c r="A507" s="43"/>
      <c r="B507" s="43"/>
      <c r="C507" s="43"/>
      <c r="D507" s="43"/>
      <c r="F507" s="43"/>
      <c r="G507" s="43"/>
      <c r="H507" s="43"/>
      <c r="I507" s="43"/>
      <c r="K507" s="43"/>
      <c r="L507" s="43"/>
      <c r="M507" s="43"/>
      <c r="N507" s="43"/>
      <c r="P507" s="43"/>
      <c r="Q507" s="43"/>
      <c r="R507" s="43"/>
      <c r="S507" s="43"/>
    </row>
    <row r="508" spans="1:19" x14ac:dyDescent="0.25">
      <c r="A508" s="43"/>
      <c r="B508" s="43"/>
      <c r="C508" s="43"/>
      <c r="D508" s="43"/>
      <c r="F508" s="43"/>
      <c r="G508" s="43"/>
      <c r="H508" s="43"/>
      <c r="I508" s="43"/>
      <c r="K508" s="43"/>
      <c r="L508" s="43"/>
      <c r="M508" s="43"/>
      <c r="N508" s="43"/>
      <c r="P508" s="43"/>
      <c r="Q508" s="43"/>
      <c r="R508" s="43"/>
      <c r="S508" s="43"/>
    </row>
    <row r="509" spans="1:19" x14ac:dyDescent="0.25">
      <c r="A509" s="43"/>
      <c r="B509" s="43"/>
      <c r="C509" s="43"/>
      <c r="D509" s="43"/>
      <c r="F509" s="43"/>
      <c r="G509" s="43"/>
      <c r="H509" s="43"/>
      <c r="I509" s="43"/>
      <c r="K509" s="43"/>
      <c r="L509" s="43"/>
      <c r="M509" s="43"/>
      <c r="N509" s="43"/>
      <c r="P509" s="43"/>
      <c r="Q509" s="43"/>
      <c r="R509" s="43"/>
      <c r="S509" s="43"/>
    </row>
    <row r="510" spans="1:19" x14ac:dyDescent="0.25">
      <c r="A510" s="43"/>
      <c r="B510" s="43"/>
      <c r="C510" s="43"/>
      <c r="D510" s="43"/>
      <c r="F510" s="43"/>
      <c r="G510" s="43"/>
      <c r="H510" s="43"/>
      <c r="I510" s="43"/>
      <c r="K510" s="43"/>
      <c r="L510" s="43"/>
      <c r="M510" s="43"/>
      <c r="N510" s="43"/>
      <c r="P510" s="43"/>
      <c r="Q510" s="43"/>
      <c r="R510" s="43"/>
      <c r="S510" s="43"/>
    </row>
    <row r="511" spans="1:19" x14ac:dyDescent="0.25">
      <c r="A511" s="43"/>
      <c r="B511" s="43"/>
      <c r="C511" s="43"/>
      <c r="D511" s="43"/>
      <c r="F511" s="43"/>
      <c r="G511" s="43"/>
      <c r="H511" s="43"/>
      <c r="I511" s="43"/>
      <c r="K511" s="43"/>
      <c r="L511" s="43"/>
      <c r="M511" s="43"/>
      <c r="N511" s="43"/>
      <c r="P511" s="43"/>
      <c r="Q511" s="43"/>
      <c r="R511" s="43"/>
      <c r="S511" s="43"/>
    </row>
    <row r="512" spans="1:19" x14ac:dyDescent="0.25">
      <c r="A512" s="43"/>
      <c r="B512" s="43"/>
      <c r="C512" s="43"/>
      <c r="D512" s="43"/>
      <c r="F512" s="43"/>
      <c r="G512" s="43"/>
      <c r="H512" s="43"/>
      <c r="I512" s="43"/>
      <c r="K512" s="43"/>
      <c r="L512" s="43"/>
      <c r="M512" s="43"/>
      <c r="N512" s="43"/>
      <c r="P512" s="43"/>
      <c r="Q512" s="43"/>
      <c r="R512" s="43"/>
      <c r="S512" s="43"/>
    </row>
    <row r="513" spans="1:19" x14ac:dyDescent="0.25">
      <c r="A513" s="43"/>
      <c r="B513" s="43"/>
      <c r="C513" s="43"/>
      <c r="D513" s="43"/>
      <c r="F513" s="43"/>
      <c r="G513" s="43"/>
      <c r="H513" s="43"/>
      <c r="I513" s="43"/>
      <c r="K513" s="43"/>
      <c r="L513" s="43"/>
      <c r="M513" s="43"/>
      <c r="N513" s="43"/>
      <c r="P513" s="43"/>
      <c r="Q513" s="43"/>
      <c r="R513" s="43"/>
      <c r="S513" s="43"/>
    </row>
    <row r="514" spans="1:19" x14ac:dyDescent="0.25">
      <c r="A514" s="43"/>
      <c r="B514" s="43"/>
      <c r="C514" s="43"/>
      <c r="D514" s="43"/>
      <c r="F514" s="43"/>
      <c r="G514" s="43"/>
      <c r="H514" s="43"/>
      <c r="I514" s="43"/>
      <c r="K514" s="43"/>
      <c r="L514" s="43"/>
      <c r="M514" s="43"/>
      <c r="N514" s="43"/>
      <c r="P514" s="43"/>
      <c r="Q514" s="43"/>
      <c r="R514" s="43"/>
      <c r="S514" s="43"/>
    </row>
    <row r="515" spans="1:19" x14ac:dyDescent="0.25">
      <c r="A515" s="43"/>
      <c r="B515" s="43"/>
      <c r="C515" s="43"/>
      <c r="D515" s="43"/>
      <c r="F515" s="43"/>
      <c r="G515" s="43"/>
      <c r="H515" s="43"/>
      <c r="I515" s="43"/>
      <c r="K515" s="43"/>
      <c r="L515" s="43"/>
      <c r="M515" s="43"/>
      <c r="N515" s="43"/>
      <c r="P515" s="43"/>
      <c r="Q515" s="43"/>
      <c r="R515" s="43"/>
      <c r="S515" s="43"/>
    </row>
    <row r="516" spans="1:19" x14ac:dyDescent="0.25">
      <c r="A516" s="43"/>
      <c r="B516" s="43"/>
      <c r="C516" s="43"/>
      <c r="D516" s="43"/>
      <c r="F516" s="43"/>
      <c r="G516" s="43"/>
      <c r="H516" s="43"/>
      <c r="I516" s="43"/>
      <c r="K516" s="43"/>
      <c r="L516" s="43"/>
      <c r="M516" s="43"/>
      <c r="N516" s="43"/>
      <c r="P516" s="43"/>
      <c r="Q516" s="43"/>
      <c r="R516" s="43"/>
      <c r="S516" s="43"/>
    </row>
    <row r="517" spans="1:19" x14ac:dyDescent="0.25">
      <c r="A517" s="43"/>
      <c r="B517" s="43"/>
      <c r="C517" s="43"/>
      <c r="D517" s="43"/>
      <c r="F517" s="43"/>
      <c r="G517" s="43"/>
      <c r="H517" s="43"/>
      <c r="I517" s="43"/>
      <c r="K517" s="43"/>
      <c r="L517" s="43"/>
      <c r="M517" s="43"/>
      <c r="N517" s="43"/>
      <c r="P517" s="43"/>
      <c r="Q517" s="43"/>
      <c r="R517" s="43"/>
      <c r="S517" s="43"/>
    </row>
    <row r="518" spans="1:19" x14ac:dyDescent="0.25">
      <c r="A518" s="43"/>
      <c r="B518" s="43"/>
      <c r="C518" s="43"/>
      <c r="D518" s="43"/>
      <c r="F518" s="43"/>
      <c r="G518" s="43"/>
      <c r="H518" s="43"/>
      <c r="I518" s="43"/>
      <c r="K518" s="43"/>
      <c r="L518" s="43"/>
      <c r="M518" s="43"/>
      <c r="N518" s="43"/>
      <c r="P518" s="43"/>
      <c r="Q518" s="43"/>
      <c r="R518" s="43"/>
      <c r="S518" s="43"/>
    </row>
    <row r="519" spans="1:19" x14ac:dyDescent="0.25">
      <c r="A519" s="43"/>
      <c r="B519" s="43"/>
      <c r="C519" s="43"/>
      <c r="D519" s="43"/>
      <c r="F519" s="43"/>
      <c r="G519" s="43"/>
      <c r="H519" s="43"/>
      <c r="I519" s="43"/>
      <c r="K519" s="43"/>
      <c r="L519" s="43"/>
      <c r="M519" s="43"/>
      <c r="N519" s="43"/>
      <c r="P519" s="43"/>
      <c r="Q519" s="43"/>
      <c r="R519" s="43"/>
      <c r="S519" s="43"/>
    </row>
    <row r="520" spans="1:19" x14ac:dyDescent="0.25">
      <c r="A520" s="43"/>
      <c r="B520" s="43"/>
      <c r="C520" s="43"/>
      <c r="D520" s="43"/>
      <c r="F520" s="43"/>
      <c r="G520" s="43"/>
      <c r="H520" s="43"/>
      <c r="I520" s="43"/>
      <c r="K520" s="43"/>
      <c r="L520" s="43"/>
      <c r="M520" s="43"/>
      <c r="N520" s="43"/>
      <c r="P520" s="43"/>
      <c r="Q520" s="43"/>
      <c r="R520" s="43"/>
      <c r="S520" s="43"/>
    </row>
    <row r="521" spans="1:19" x14ac:dyDescent="0.25">
      <c r="A521" s="43"/>
      <c r="B521" s="43"/>
      <c r="C521" s="43"/>
      <c r="D521" s="43"/>
      <c r="F521" s="43"/>
      <c r="G521" s="43"/>
      <c r="H521" s="43"/>
      <c r="I521" s="43"/>
      <c r="K521" s="43"/>
      <c r="L521" s="43"/>
      <c r="M521" s="43"/>
      <c r="N521" s="43"/>
      <c r="P521" s="43"/>
      <c r="Q521" s="43"/>
      <c r="R521" s="43"/>
      <c r="S521" s="43"/>
    </row>
    <row r="522" spans="1:19" x14ac:dyDescent="0.25">
      <c r="A522" s="43"/>
      <c r="B522" s="43"/>
      <c r="C522" s="43"/>
      <c r="D522" s="43"/>
      <c r="F522" s="43"/>
      <c r="G522" s="43"/>
      <c r="H522" s="43"/>
      <c r="I522" s="43"/>
      <c r="K522" s="43"/>
      <c r="L522" s="43"/>
      <c r="M522" s="43"/>
      <c r="N522" s="43"/>
      <c r="P522" s="43"/>
      <c r="Q522" s="43"/>
      <c r="R522" s="43"/>
      <c r="S522" s="43"/>
    </row>
    <row r="523" spans="1:19" x14ac:dyDescent="0.25">
      <c r="A523" s="43"/>
      <c r="B523" s="43"/>
      <c r="C523" s="43"/>
      <c r="D523" s="43"/>
      <c r="F523" s="43"/>
      <c r="G523" s="43"/>
      <c r="H523" s="43"/>
      <c r="I523" s="43"/>
      <c r="K523" s="43"/>
      <c r="L523" s="43"/>
      <c r="M523" s="43"/>
      <c r="N523" s="43"/>
      <c r="P523" s="43"/>
      <c r="Q523" s="43"/>
      <c r="R523" s="43"/>
      <c r="S523" s="43"/>
    </row>
    <row r="524" spans="1:19" x14ac:dyDescent="0.25">
      <c r="A524" s="43"/>
      <c r="B524" s="43"/>
      <c r="C524" s="43"/>
      <c r="D524" s="43"/>
      <c r="F524" s="43"/>
      <c r="G524" s="43"/>
      <c r="H524" s="43"/>
      <c r="I524" s="43"/>
      <c r="K524" s="43"/>
      <c r="L524" s="43"/>
      <c r="M524" s="43"/>
      <c r="N524" s="43"/>
      <c r="P524" s="43"/>
      <c r="Q524" s="43"/>
      <c r="R524" s="43"/>
      <c r="S524" s="43"/>
    </row>
    <row r="525" spans="1:19" x14ac:dyDescent="0.25">
      <c r="A525" s="43"/>
      <c r="B525" s="43"/>
      <c r="C525" s="43"/>
      <c r="D525" s="43"/>
      <c r="F525" s="43"/>
      <c r="G525" s="43"/>
      <c r="H525" s="43"/>
      <c r="I525" s="43"/>
      <c r="K525" s="43"/>
      <c r="L525" s="43"/>
      <c r="M525" s="43"/>
      <c r="N525" s="43"/>
      <c r="P525" s="43"/>
      <c r="Q525" s="43"/>
      <c r="R525" s="43"/>
      <c r="S525" s="43"/>
    </row>
    <row r="526" spans="1:19" x14ac:dyDescent="0.25">
      <c r="A526" s="43"/>
      <c r="B526" s="43"/>
      <c r="C526" s="43"/>
      <c r="D526" s="43"/>
      <c r="F526" s="43"/>
      <c r="G526" s="43"/>
      <c r="H526" s="43"/>
      <c r="I526" s="43"/>
      <c r="K526" s="43"/>
      <c r="L526" s="43"/>
      <c r="M526" s="43"/>
      <c r="N526" s="43"/>
      <c r="P526" s="43"/>
      <c r="Q526" s="43"/>
      <c r="R526" s="43"/>
      <c r="S526" s="43"/>
    </row>
    <row r="527" spans="1:19" x14ac:dyDescent="0.25">
      <c r="A527" s="43"/>
      <c r="B527" s="43"/>
      <c r="C527" s="43"/>
      <c r="D527" s="43"/>
      <c r="F527" s="43"/>
      <c r="G527" s="43"/>
      <c r="H527" s="43"/>
      <c r="I527" s="43"/>
      <c r="K527" s="43"/>
      <c r="L527" s="43"/>
      <c r="M527" s="43"/>
      <c r="N527" s="43"/>
      <c r="P527" s="43"/>
      <c r="Q527" s="43"/>
      <c r="R527" s="43"/>
      <c r="S527" s="43"/>
    </row>
    <row r="528" spans="1:19" x14ac:dyDescent="0.25">
      <c r="A528" s="43"/>
      <c r="B528" s="43"/>
      <c r="C528" s="43"/>
      <c r="D528" s="43"/>
      <c r="F528" s="43"/>
      <c r="G528" s="43"/>
      <c r="H528" s="43"/>
      <c r="I528" s="43"/>
      <c r="K528" s="43"/>
      <c r="L528" s="43"/>
      <c r="M528" s="43"/>
      <c r="N528" s="43"/>
      <c r="P528" s="43"/>
      <c r="Q528" s="43"/>
      <c r="R528" s="43"/>
      <c r="S528" s="43"/>
    </row>
    <row r="529" spans="1:19" x14ac:dyDescent="0.25">
      <c r="A529" s="43"/>
      <c r="B529" s="43"/>
      <c r="C529" s="43"/>
      <c r="D529" s="43"/>
      <c r="F529" s="43"/>
      <c r="G529" s="43"/>
      <c r="H529" s="43"/>
      <c r="I529" s="43"/>
      <c r="K529" s="43"/>
      <c r="L529" s="43"/>
      <c r="M529" s="43"/>
      <c r="N529" s="43"/>
      <c r="P529" s="43"/>
      <c r="Q529" s="43"/>
      <c r="R529" s="43"/>
      <c r="S529" s="43"/>
    </row>
    <row r="530" spans="1:19" x14ac:dyDescent="0.25">
      <c r="A530" s="43"/>
      <c r="B530" s="43"/>
      <c r="C530" s="43"/>
      <c r="D530" s="43"/>
      <c r="F530" s="43"/>
      <c r="G530" s="43"/>
      <c r="H530" s="43"/>
      <c r="I530" s="43"/>
      <c r="K530" s="43"/>
      <c r="L530" s="43"/>
      <c r="M530" s="43"/>
      <c r="N530" s="43"/>
      <c r="P530" s="43"/>
      <c r="Q530" s="43"/>
      <c r="R530" s="43"/>
      <c r="S530" s="43"/>
    </row>
    <row r="531" spans="1:19" x14ac:dyDescent="0.25">
      <c r="A531" s="43"/>
      <c r="B531" s="43"/>
      <c r="C531" s="43"/>
      <c r="D531" s="43"/>
      <c r="F531" s="43"/>
      <c r="G531" s="43"/>
      <c r="H531" s="43"/>
      <c r="I531" s="43"/>
      <c r="K531" s="43"/>
      <c r="L531" s="43"/>
      <c r="M531" s="43"/>
      <c r="N531" s="43"/>
      <c r="P531" s="43"/>
      <c r="Q531" s="43"/>
      <c r="R531" s="43"/>
      <c r="S531" s="43"/>
    </row>
    <row r="532" spans="1:19" x14ac:dyDescent="0.25">
      <c r="A532" s="43"/>
      <c r="B532" s="43"/>
      <c r="C532" s="43"/>
      <c r="D532" s="43"/>
      <c r="F532" s="43"/>
      <c r="G532" s="43"/>
      <c r="H532" s="43"/>
      <c r="I532" s="43"/>
      <c r="K532" s="43"/>
      <c r="L532" s="43"/>
      <c r="M532" s="43"/>
      <c r="N532" s="43"/>
      <c r="P532" s="43"/>
      <c r="Q532" s="43"/>
      <c r="R532" s="43"/>
      <c r="S532" s="43"/>
    </row>
    <row r="533" spans="1:19" x14ac:dyDescent="0.25">
      <c r="A533" s="43"/>
      <c r="B533" s="43"/>
      <c r="C533" s="43"/>
      <c r="D533" s="43"/>
      <c r="F533" s="43"/>
      <c r="G533" s="43"/>
      <c r="H533" s="43"/>
      <c r="I533" s="43"/>
      <c r="K533" s="43"/>
      <c r="L533" s="43"/>
      <c r="M533" s="43"/>
      <c r="N533" s="43"/>
      <c r="P533" s="43"/>
      <c r="Q533" s="43"/>
      <c r="R533" s="43"/>
      <c r="S533" s="43"/>
    </row>
    <row r="534" spans="1:19" x14ac:dyDescent="0.25">
      <c r="A534" s="43"/>
      <c r="B534" s="43"/>
      <c r="C534" s="43"/>
      <c r="D534" s="43"/>
      <c r="F534" s="43"/>
      <c r="G534" s="43"/>
      <c r="H534" s="43"/>
      <c r="I534" s="43"/>
      <c r="K534" s="43"/>
      <c r="L534" s="43"/>
      <c r="M534" s="43"/>
      <c r="N534" s="43"/>
      <c r="P534" s="43"/>
      <c r="Q534" s="43"/>
      <c r="R534" s="43"/>
      <c r="S534" s="43"/>
    </row>
    <row r="535" spans="1:19" x14ac:dyDescent="0.25">
      <c r="A535" s="43"/>
      <c r="B535" s="43"/>
      <c r="C535" s="43"/>
      <c r="D535" s="43"/>
      <c r="F535" s="43"/>
      <c r="G535" s="43"/>
      <c r="H535" s="43"/>
      <c r="I535" s="43"/>
      <c r="K535" s="43"/>
      <c r="L535" s="43"/>
      <c r="M535" s="43"/>
      <c r="N535" s="43"/>
      <c r="P535" s="43"/>
      <c r="Q535" s="43"/>
      <c r="R535" s="43"/>
      <c r="S535" s="43"/>
    </row>
    <row r="536" spans="1:19" x14ac:dyDescent="0.25">
      <c r="A536" s="43"/>
      <c r="B536" s="43"/>
      <c r="C536" s="43"/>
      <c r="D536" s="43"/>
      <c r="F536" s="43"/>
      <c r="G536" s="43"/>
      <c r="H536" s="43"/>
      <c r="I536" s="43"/>
      <c r="K536" s="43"/>
      <c r="L536" s="43"/>
      <c r="M536" s="43"/>
      <c r="N536" s="43"/>
      <c r="P536" s="43"/>
      <c r="Q536" s="43"/>
      <c r="R536" s="43"/>
      <c r="S536" s="43"/>
    </row>
    <row r="537" spans="1:19" x14ac:dyDescent="0.25">
      <c r="A537" s="43"/>
      <c r="B537" s="43"/>
      <c r="C537" s="43"/>
      <c r="D537" s="43"/>
      <c r="F537" s="43"/>
      <c r="G537" s="43"/>
      <c r="H537" s="43"/>
      <c r="I537" s="43"/>
      <c r="K537" s="43"/>
      <c r="L537" s="43"/>
      <c r="M537" s="43"/>
      <c r="N537" s="43"/>
      <c r="P537" s="43"/>
      <c r="Q537" s="43"/>
      <c r="R537" s="43"/>
      <c r="S537" s="43"/>
    </row>
    <row r="538" spans="1:19" x14ac:dyDescent="0.25">
      <c r="A538" s="43"/>
      <c r="B538" s="43"/>
      <c r="C538" s="43"/>
      <c r="D538" s="43"/>
      <c r="F538" s="43"/>
      <c r="G538" s="43"/>
      <c r="H538" s="43"/>
      <c r="I538" s="43"/>
      <c r="K538" s="43"/>
      <c r="L538" s="43"/>
      <c r="M538" s="43"/>
      <c r="N538" s="43"/>
      <c r="P538" s="43"/>
      <c r="Q538" s="43"/>
      <c r="R538" s="43"/>
      <c r="S538" s="43"/>
    </row>
    <row r="539" spans="1:19" x14ac:dyDescent="0.25">
      <c r="A539" s="43"/>
      <c r="B539" s="43"/>
      <c r="C539" s="43"/>
      <c r="D539" s="43"/>
      <c r="F539" s="43"/>
      <c r="G539" s="43"/>
      <c r="H539" s="43"/>
      <c r="I539" s="43"/>
      <c r="K539" s="43"/>
      <c r="L539" s="43"/>
      <c r="M539" s="43"/>
      <c r="N539" s="43"/>
      <c r="P539" s="43"/>
      <c r="Q539" s="43"/>
      <c r="R539" s="43"/>
      <c r="S539" s="43"/>
    </row>
    <row r="540" spans="1:19" x14ac:dyDescent="0.25">
      <c r="A540" s="43"/>
      <c r="B540" s="43"/>
      <c r="C540" s="43"/>
      <c r="D540" s="43"/>
      <c r="F540" s="43"/>
      <c r="G540" s="43"/>
      <c r="H540" s="43"/>
      <c r="I540" s="43"/>
      <c r="K540" s="43"/>
      <c r="L540" s="43"/>
      <c r="M540" s="43"/>
      <c r="N540" s="43"/>
      <c r="P540" s="43"/>
      <c r="Q540" s="43"/>
      <c r="R540" s="43"/>
      <c r="S540" s="43"/>
    </row>
    <row r="541" spans="1:19" x14ac:dyDescent="0.25">
      <c r="A541" s="43"/>
      <c r="B541" s="43"/>
      <c r="C541" s="43"/>
      <c r="D541" s="43"/>
      <c r="F541" s="43"/>
      <c r="G541" s="43"/>
      <c r="H541" s="43"/>
      <c r="I541" s="43"/>
      <c r="K541" s="43"/>
      <c r="L541" s="43"/>
      <c r="M541" s="43"/>
      <c r="N541" s="43"/>
      <c r="P541" s="43"/>
      <c r="Q541" s="43"/>
      <c r="R541" s="43"/>
      <c r="S541" s="43"/>
    </row>
    <row r="542" spans="1:19" x14ac:dyDescent="0.25">
      <c r="A542" s="43"/>
      <c r="B542" s="43"/>
      <c r="C542" s="43"/>
      <c r="D542" s="43"/>
      <c r="F542" s="43"/>
      <c r="G542" s="43"/>
      <c r="H542" s="43"/>
      <c r="I542" s="43"/>
      <c r="K542" s="43"/>
      <c r="L542" s="43"/>
      <c r="M542" s="43"/>
      <c r="N542" s="43"/>
      <c r="P542" s="43"/>
      <c r="Q542" s="43"/>
      <c r="R542" s="43"/>
      <c r="S542" s="43"/>
    </row>
    <row r="543" spans="1:19" x14ac:dyDescent="0.25">
      <c r="A543" s="43"/>
      <c r="B543" s="43"/>
      <c r="C543" s="43"/>
      <c r="D543" s="43"/>
      <c r="F543" s="43"/>
      <c r="G543" s="43"/>
      <c r="H543" s="43"/>
      <c r="I543" s="43"/>
      <c r="K543" s="43"/>
      <c r="L543" s="43"/>
      <c r="M543" s="43"/>
      <c r="N543" s="43"/>
      <c r="P543" s="43"/>
      <c r="Q543" s="43"/>
      <c r="R543" s="43"/>
      <c r="S543" s="43"/>
    </row>
    <row r="544" spans="1:19" x14ac:dyDescent="0.25">
      <c r="A544" s="43"/>
      <c r="B544" s="43"/>
      <c r="C544" s="43"/>
      <c r="D544" s="43"/>
      <c r="F544" s="43"/>
      <c r="G544" s="43"/>
      <c r="H544" s="43"/>
      <c r="I544" s="43"/>
      <c r="K544" s="43"/>
      <c r="L544" s="43"/>
      <c r="M544" s="43"/>
      <c r="N544" s="43"/>
      <c r="P544" s="43"/>
      <c r="Q544" s="43"/>
      <c r="R544" s="43"/>
      <c r="S544" s="43"/>
    </row>
    <row r="545" spans="1:19" x14ac:dyDescent="0.25">
      <c r="A545" s="43"/>
      <c r="B545" s="43"/>
      <c r="C545" s="43"/>
      <c r="D545" s="43"/>
      <c r="F545" s="43"/>
      <c r="G545" s="43"/>
      <c r="H545" s="43"/>
      <c r="I545" s="43"/>
      <c r="K545" s="43"/>
      <c r="L545" s="43"/>
      <c r="M545" s="43"/>
      <c r="N545" s="43"/>
      <c r="P545" s="43"/>
      <c r="Q545" s="43"/>
      <c r="R545" s="43"/>
      <c r="S545" s="43"/>
    </row>
    <row r="546" spans="1:19" x14ac:dyDescent="0.25">
      <c r="A546" s="43"/>
      <c r="B546" s="43"/>
      <c r="C546" s="43"/>
      <c r="D546" s="43"/>
      <c r="F546" s="43"/>
      <c r="G546" s="43"/>
      <c r="H546" s="43"/>
      <c r="I546" s="43"/>
      <c r="K546" s="43"/>
      <c r="L546" s="43"/>
      <c r="M546" s="43"/>
      <c r="N546" s="43"/>
      <c r="P546" s="43"/>
      <c r="Q546" s="43"/>
      <c r="R546" s="43"/>
      <c r="S546" s="43"/>
    </row>
    <row r="547" spans="1:19" x14ac:dyDescent="0.25">
      <c r="A547" s="43"/>
      <c r="B547" s="43"/>
      <c r="C547" s="43"/>
      <c r="D547" s="43"/>
      <c r="F547" s="43"/>
      <c r="G547" s="43"/>
      <c r="H547" s="43"/>
      <c r="I547" s="43"/>
      <c r="K547" s="43"/>
      <c r="L547" s="43"/>
      <c r="M547" s="43"/>
      <c r="N547" s="43"/>
      <c r="P547" s="43"/>
      <c r="Q547" s="43"/>
      <c r="R547" s="43"/>
      <c r="S547" s="43"/>
    </row>
    <row r="548" spans="1:19" x14ac:dyDescent="0.25">
      <c r="A548" s="43"/>
      <c r="B548" s="43"/>
      <c r="C548" s="43"/>
      <c r="D548" s="43"/>
      <c r="F548" s="43"/>
      <c r="G548" s="43"/>
      <c r="H548" s="43"/>
      <c r="I548" s="43"/>
      <c r="K548" s="43"/>
      <c r="L548" s="43"/>
      <c r="M548" s="43"/>
      <c r="N548" s="43"/>
      <c r="P548" s="43"/>
      <c r="Q548" s="43"/>
      <c r="R548" s="43"/>
      <c r="S548" s="43"/>
    </row>
    <row r="549" spans="1:19" x14ac:dyDescent="0.25">
      <c r="A549" s="43"/>
      <c r="B549" s="43"/>
      <c r="C549" s="43"/>
      <c r="D549" s="43"/>
      <c r="F549" s="43"/>
      <c r="G549" s="43"/>
      <c r="H549" s="43"/>
      <c r="I549" s="43"/>
      <c r="K549" s="43"/>
      <c r="L549" s="43"/>
      <c r="M549" s="43"/>
      <c r="N549" s="43"/>
      <c r="P549" s="43"/>
      <c r="Q549" s="43"/>
      <c r="R549" s="43"/>
      <c r="S549" s="43"/>
    </row>
    <row r="550" spans="1:19" x14ac:dyDescent="0.25">
      <c r="A550" s="43"/>
      <c r="B550" s="43"/>
      <c r="C550" s="43"/>
      <c r="D550" s="43"/>
      <c r="F550" s="43"/>
      <c r="G550" s="43"/>
      <c r="H550" s="43"/>
      <c r="I550" s="43"/>
      <c r="K550" s="43"/>
      <c r="L550" s="43"/>
      <c r="M550" s="43"/>
      <c r="N550" s="43"/>
      <c r="P550" s="43"/>
      <c r="Q550" s="43"/>
      <c r="R550" s="43"/>
      <c r="S550" s="43"/>
    </row>
    <row r="551" spans="1:19" x14ac:dyDescent="0.25">
      <c r="A551" s="43"/>
      <c r="B551" s="43"/>
      <c r="C551" s="43"/>
      <c r="D551" s="43"/>
      <c r="F551" s="43"/>
      <c r="G551" s="43"/>
      <c r="H551" s="43"/>
      <c r="I551" s="43"/>
      <c r="K551" s="43"/>
      <c r="L551" s="43"/>
      <c r="M551" s="43"/>
      <c r="N551" s="43"/>
      <c r="P551" s="43"/>
      <c r="Q551" s="43"/>
      <c r="R551" s="43"/>
      <c r="S551" s="43"/>
    </row>
    <row r="552" spans="1:19" x14ac:dyDescent="0.25">
      <c r="A552" s="43"/>
      <c r="B552" s="43"/>
      <c r="C552" s="43"/>
      <c r="D552" s="43"/>
      <c r="F552" s="43"/>
      <c r="G552" s="43"/>
      <c r="H552" s="43"/>
      <c r="I552" s="43"/>
      <c r="K552" s="43"/>
      <c r="L552" s="43"/>
      <c r="M552" s="43"/>
      <c r="N552" s="43"/>
      <c r="P552" s="43"/>
      <c r="Q552" s="43"/>
      <c r="R552" s="43"/>
      <c r="S552" s="43"/>
    </row>
    <row r="553" spans="1:19" x14ac:dyDescent="0.25">
      <c r="A553" s="43"/>
      <c r="B553" s="43"/>
      <c r="C553" s="43"/>
      <c r="D553" s="43"/>
      <c r="F553" s="43"/>
      <c r="G553" s="43"/>
      <c r="H553" s="43"/>
      <c r="I553" s="43"/>
      <c r="K553" s="43"/>
      <c r="L553" s="43"/>
      <c r="M553" s="43"/>
      <c r="N553" s="43"/>
      <c r="P553" s="43"/>
      <c r="Q553" s="43"/>
      <c r="R553" s="43"/>
      <c r="S553" s="43"/>
    </row>
    <row r="554" spans="1:19" x14ac:dyDescent="0.25">
      <c r="A554" s="43"/>
      <c r="B554" s="43"/>
      <c r="C554" s="43"/>
      <c r="D554" s="43"/>
      <c r="F554" s="43"/>
      <c r="G554" s="43"/>
      <c r="H554" s="43"/>
      <c r="I554" s="43"/>
      <c r="K554" s="43"/>
      <c r="L554" s="43"/>
      <c r="M554" s="43"/>
      <c r="N554" s="43"/>
      <c r="P554" s="43"/>
      <c r="Q554" s="43"/>
      <c r="R554" s="43"/>
      <c r="S554" s="43"/>
    </row>
    <row r="555" spans="1:19" x14ac:dyDescent="0.25">
      <c r="A555" s="43"/>
      <c r="B555" s="43"/>
      <c r="C555" s="43"/>
      <c r="D555" s="43"/>
      <c r="F555" s="43"/>
      <c r="G555" s="43"/>
      <c r="H555" s="43"/>
      <c r="I555" s="43"/>
      <c r="K555" s="43"/>
      <c r="L555" s="43"/>
      <c r="M555" s="43"/>
      <c r="N555" s="43"/>
      <c r="P555" s="43"/>
      <c r="Q555" s="43"/>
      <c r="R555" s="43"/>
      <c r="S555" s="43"/>
    </row>
    <row r="556" spans="1:19" x14ac:dyDescent="0.25">
      <c r="A556" s="43"/>
      <c r="B556" s="43"/>
      <c r="C556" s="43"/>
      <c r="D556" s="43"/>
      <c r="F556" s="43"/>
      <c r="G556" s="43"/>
      <c r="H556" s="43"/>
      <c r="I556" s="43"/>
      <c r="K556" s="43"/>
      <c r="L556" s="43"/>
      <c r="M556" s="43"/>
      <c r="N556" s="43"/>
      <c r="P556" s="43"/>
      <c r="Q556" s="43"/>
      <c r="R556" s="43"/>
      <c r="S556" s="43"/>
    </row>
    <row r="557" spans="1:19" x14ac:dyDescent="0.25">
      <c r="A557" s="43"/>
      <c r="B557" s="43"/>
      <c r="C557" s="43"/>
      <c r="D557" s="43"/>
      <c r="F557" s="43"/>
      <c r="G557" s="43"/>
      <c r="H557" s="43"/>
      <c r="I557" s="43"/>
      <c r="K557" s="43"/>
      <c r="L557" s="43"/>
      <c r="M557" s="43"/>
      <c r="N557" s="43"/>
      <c r="P557" s="43"/>
      <c r="Q557" s="43"/>
      <c r="R557" s="43"/>
      <c r="S557" s="43"/>
    </row>
    <row r="558" spans="1:19" x14ac:dyDescent="0.25">
      <c r="A558" s="43"/>
      <c r="B558" s="43"/>
      <c r="C558" s="43"/>
      <c r="D558" s="43"/>
      <c r="F558" s="43"/>
      <c r="G558" s="43"/>
      <c r="H558" s="43"/>
      <c r="I558" s="43"/>
      <c r="K558" s="43"/>
      <c r="L558" s="43"/>
      <c r="M558" s="43"/>
      <c r="N558" s="43"/>
      <c r="P558" s="43"/>
      <c r="Q558" s="43"/>
      <c r="R558" s="43"/>
      <c r="S558" s="43"/>
    </row>
    <row r="559" spans="1:19" x14ac:dyDescent="0.25">
      <c r="A559" s="43"/>
      <c r="B559" s="43"/>
      <c r="C559" s="43"/>
      <c r="D559" s="43"/>
      <c r="F559" s="43"/>
      <c r="G559" s="43"/>
      <c r="H559" s="43"/>
      <c r="I559" s="43"/>
      <c r="K559" s="43"/>
      <c r="L559" s="43"/>
      <c r="M559" s="43"/>
      <c r="N559" s="43"/>
      <c r="P559" s="43"/>
      <c r="Q559" s="43"/>
      <c r="R559" s="43"/>
      <c r="S559" s="43"/>
    </row>
    <row r="560" spans="1:19" x14ac:dyDescent="0.25">
      <c r="A560" s="43"/>
      <c r="B560" s="43"/>
      <c r="C560" s="43"/>
      <c r="D560" s="43"/>
      <c r="F560" s="43"/>
      <c r="G560" s="43"/>
      <c r="H560" s="43"/>
      <c r="I560" s="43"/>
      <c r="K560" s="43"/>
      <c r="L560" s="43"/>
      <c r="M560" s="43"/>
      <c r="N560" s="43"/>
      <c r="P560" s="43"/>
      <c r="Q560" s="43"/>
      <c r="R560" s="43"/>
      <c r="S560" s="43"/>
    </row>
    <row r="561" spans="1:19" x14ac:dyDescent="0.25">
      <c r="A561" s="43"/>
      <c r="B561" s="43"/>
      <c r="C561" s="43"/>
      <c r="D561" s="43"/>
      <c r="F561" s="43"/>
      <c r="G561" s="43"/>
      <c r="H561" s="43"/>
      <c r="I561" s="43"/>
      <c r="K561" s="43"/>
      <c r="L561" s="43"/>
      <c r="M561" s="43"/>
      <c r="N561" s="43"/>
      <c r="P561" s="43"/>
      <c r="Q561" s="43"/>
      <c r="R561" s="43"/>
      <c r="S561" s="43"/>
    </row>
    <row r="562" spans="1:19" x14ac:dyDescent="0.25">
      <c r="A562" s="43"/>
      <c r="B562" s="43"/>
      <c r="C562" s="43"/>
      <c r="D562" s="43"/>
      <c r="F562" s="43"/>
      <c r="G562" s="43"/>
      <c r="H562" s="43"/>
      <c r="I562" s="43"/>
      <c r="K562" s="43"/>
      <c r="L562" s="43"/>
      <c r="M562" s="43"/>
      <c r="N562" s="43"/>
      <c r="P562" s="43"/>
      <c r="Q562" s="43"/>
      <c r="R562" s="43"/>
      <c r="S562" s="43"/>
    </row>
    <row r="563" spans="1:19" x14ac:dyDescent="0.25">
      <c r="A563" s="43"/>
      <c r="B563" s="43"/>
      <c r="C563" s="43"/>
      <c r="D563" s="43"/>
      <c r="F563" s="43"/>
      <c r="G563" s="43"/>
      <c r="H563" s="43"/>
      <c r="I563" s="43"/>
      <c r="K563" s="43"/>
      <c r="L563" s="43"/>
      <c r="M563" s="43"/>
      <c r="N563" s="43"/>
      <c r="P563" s="43"/>
      <c r="Q563" s="43"/>
      <c r="R563" s="43"/>
      <c r="S563" s="43"/>
    </row>
    <row r="564" spans="1:19" x14ac:dyDescent="0.25">
      <c r="A564" s="43"/>
      <c r="B564" s="43"/>
      <c r="C564" s="43"/>
      <c r="D564" s="43"/>
      <c r="F564" s="43"/>
      <c r="G564" s="43"/>
      <c r="H564" s="43"/>
      <c r="I564" s="43"/>
      <c r="K564" s="43"/>
      <c r="L564" s="43"/>
      <c r="M564" s="43"/>
      <c r="N564" s="43"/>
      <c r="P564" s="43"/>
      <c r="Q564" s="43"/>
      <c r="R564" s="43"/>
      <c r="S564" s="43"/>
    </row>
    <row r="565" spans="1:19" x14ac:dyDescent="0.25">
      <c r="A565" s="43"/>
      <c r="B565" s="43"/>
      <c r="C565" s="43"/>
      <c r="D565" s="43"/>
      <c r="F565" s="43"/>
      <c r="G565" s="43"/>
      <c r="H565" s="43"/>
      <c r="I565" s="43"/>
      <c r="K565" s="43"/>
      <c r="L565" s="43"/>
      <c r="M565" s="43"/>
      <c r="N565" s="43"/>
      <c r="P565" s="43"/>
      <c r="Q565" s="43"/>
      <c r="R565" s="43"/>
      <c r="S565" s="43"/>
    </row>
    <row r="566" spans="1:19" x14ac:dyDescent="0.25">
      <c r="A566" s="43"/>
      <c r="B566" s="43"/>
      <c r="C566" s="43"/>
      <c r="D566" s="43"/>
      <c r="F566" s="43"/>
      <c r="G566" s="43"/>
      <c r="H566" s="43"/>
      <c r="I566" s="43"/>
      <c r="K566" s="43"/>
      <c r="L566" s="43"/>
      <c r="M566" s="43"/>
      <c r="N566" s="43"/>
      <c r="P566" s="43"/>
      <c r="Q566" s="43"/>
      <c r="R566" s="43"/>
      <c r="S566" s="43"/>
    </row>
    <row r="567" spans="1:19" x14ac:dyDescent="0.25">
      <c r="A567" s="43"/>
      <c r="B567" s="43"/>
      <c r="C567" s="43"/>
      <c r="D567" s="43"/>
      <c r="F567" s="43"/>
      <c r="G567" s="43"/>
      <c r="H567" s="43"/>
      <c r="I567" s="43"/>
      <c r="K567" s="43"/>
      <c r="L567" s="43"/>
      <c r="M567" s="43"/>
      <c r="N567" s="43"/>
      <c r="P567" s="43"/>
      <c r="Q567" s="43"/>
      <c r="R567" s="43"/>
      <c r="S567" s="43"/>
    </row>
    <row r="568" spans="1:19" x14ac:dyDescent="0.25">
      <c r="A568" s="43"/>
      <c r="B568" s="43"/>
      <c r="C568" s="43"/>
      <c r="D568" s="43"/>
      <c r="F568" s="43"/>
      <c r="G568" s="43"/>
      <c r="H568" s="43"/>
      <c r="I568" s="43"/>
      <c r="K568" s="43"/>
      <c r="L568" s="43"/>
      <c r="M568" s="43"/>
      <c r="N568" s="43"/>
      <c r="P568" s="43"/>
      <c r="Q568" s="43"/>
      <c r="R568" s="43"/>
      <c r="S568" s="43"/>
    </row>
    <row r="569" spans="1:19" x14ac:dyDescent="0.25">
      <c r="A569" s="43"/>
      <c r="B569" s="43"/>
      <c r="C569" s="43"/>
      <c r="D569" s="43"/>
      <c r="F569" s="43"/>
      <c r="G569" s="43"/>
      <c r="H569" s="43"/>
      <c r="I569" s="43"/>
      <c r="K569" s="43"/>
      <c r="L569" s="43"/>
      <c r="M569" s="43"/>
      <c r="N569" s="43"/>
      <c r="P569" s="43"/>
      <c r="Q569" s="43"/>
      <c r="R569" s="43"/>
      <c r="S569" s="43"/>
    </row>
    <row r="570" spans="1:19" x14ac:dyDescent="0.25">
      <c r="A570" s="43"/>
      <c r="B570" s="43"/>
      <c r="C570" s="43"/>
      <c r="D570" s="43"/>
      <c r="F570" s="43"/>
      <c r="G570" s="43"/>
      <c r="H570" s="43"/>
      <c r="I570" s="43"/>
      <c r="K570" s="43"/>
      <c r="L570" s="43"/>
      <c r="M570" s="43"/>
      <c r="N570" s="43"/>
      <c r="P570" s="43"/>
      <c r="Q570" s="43"/>
      <c r="R570" s="43"/>
      <c r="S570" s="43"/>
    </row>
    <row r="571" spans="1:19" x14ac:dyDescent="0.25">
      <c r="A571" s="43"/>
      <c r="B571" s="43"/>
      <c r="C571" s="43"/>
      <c r="D571" s="43"/>
      <c r="F571" s="43"/>
      <c r="G571" s="43"/>
      <c r="H571" s="43"/>
      <c r="I571" s="43"/>
      <c r="K571" s="43"/>
      <c r="L571" s="43"/>
      <c r="M571" s="43"/>
      <c r="N571" s="43"/>
      <c r="P571" s="43"/>
      <c r="Q571" s="43"/>
      <c r="R571" s="43"/>
      <c r="S571" s="43"/>
    </row>
    <row r="572" spans="1:19" x14ac:dyDescent="0.25">
      <c r="A572" s="43"/>
      <c r="B572" s="43"/>
      <c r="C572" s="43"/>
      <c r="D572" s="43"/>
      <c r="F572" s="43"/>
      <c r="G572" s="43"/>
      <c r="H572" s="43"/>
      <c r="I572" s="43"/>
      <c r="K572" s="43"/>
      <c r="L572" s="43"/>
      <c r="M572" s="43"/>
      <c r="N572" s="43"/>
      <c r="P572" s="43"/>
      <c r="Q572" s="43"/>
      <c r="R572" s="43"/>
      <c r="S572" s="43"/>
    </row>
    <row r="573" spans="1:19" x14ac:dyDescent="0.25">
      <c r="A573" s="43"/>
      <c r="B573" s="43"/>
      <c r="C573" s="43"/>
      <c r="D573" s="43"/>
      <c r="F573" s="43"/>
      <c r="G573" s="43"/>
      <c r="H573" s="43"/>
      <c r="I573" s="43"/>
      <c r="K573" s="43"/>
      <c r="L573" s="43"/>
      <c r="M573" s="43"/>
      <c r="N573" s="43"/>
      <c r="P573" s="43"/>
      <c r="Q573" s="43"/>
      <c r="R573" s="43"/>
      <c r="S573" s="43"/>
    </row>
    <row r="574" spans="1:19" x14ac:dyDescent="0.25">
      <c r="A574" s="43"/>
      <c r="B574" s="43"/>
      <c r="C574" s="43"/>
      <c r="D574" s="43"/>
      <c r="F574" s="43"/>
      <c r="G574" s="43"/>
      <c r="H574" s="43"/>
      <c r="I574" s="43"/>
      <c r="K574" s="43"/>
      <c r="L574" s="43"/>
      <c r="M574" s="43"/>
      <c r="N574" s="43"/>
      <c r="P574" s="43"/>
      <c r="Q574" s="43"/>
      <c r="R574" s="43"/>
      <c r="S574" s="43"/>
    </row>
    <row r="575" spans="1:19" x14ac:dyDescent="0.25">
      <c r="A575" s="43"/>
      <c r="B575" s="43"/>
      <c r="C575" s="43"/>
      <c r="D575" s="43"/>
      <c r="F575" s="43"/>
      <c r="G575" s="43"/>
      <c r="H575" s="43"/>
      <c r="I575" s="43"/>
      <c r="K575" s="43"/>
      <c r="L575" s="43"/>
      <c r="M575" s="43"/>
      <c r="N575" s="43"/>
      <c r="P575" s="43"/>
      <c r="Q575" s="43"/>
      <c r="R575" s="43"/>
      <c r="S575" s="43"/>
    </row>
    <row r="576" spans="1:19" x14ac:dyDescent="0.25">
      <c r="A576" s="43"/>
      <c r="B576" s="43"/>
      <c r="C576" s="43"/>
      <c r="D576" s="43"/>
      <c r="F576" s="43"/>
      <c r="G576" s="43"/>
      <c r="H576" s="43"/>
      <c r="I576" s="43"/>
      <c r="K576" s="43"/>
      <c r="L576" s="43"/>
      <c r="M576" s="43"/>
      <c r="N576" s="43"/>
      <c r="P576" s="43"/>
      <c r="Q576" s="43"/>
      <c r="R576" s="43"/>
      <c r="S576" s="43"/>
    </row>
    <row r="577" spans="1:19" x14ac:dyDescent="0.25">
      <c r="A577" s="43"/>
      <c r="B577" s="43"/>
      <c r="C577" s="43"/>
      <c r="D577" s="43"/>
      <c r="F577" s="43"/>
      <c r="G577" s="43"/>
      <c r="H577" s="43"/>
      <c r="I577" s="43"/>
      <c r="K577" s="43"/>
      <c r="L577" s="43"/>
      <c r="M577" s="43"/>
      <c r="N577" s="43"/>
      <c r="P577" s="43"/>
      <c r="Q577" s="43"/>
      <c r="R577" s="43"/>
      <c r="S577" s="43"/>
    </row>
    <row r="578" spans="1:19" x14ac:dyDescent="0.25">
      <c r="A578" s="43"/>
      <c r="B578" s="43"/>
      <c r="C578" s="43"/>
      <c r="D578" s="43"/>
      <c r="F578" s="43"/>
      <c r="G578" s="43"/>
      <c r="H578" s="43"/>
      <c r="I578" s="43"/>
      <c r="K578" s="43"/>
      <c r="L578" s="43"/>
      <c r="M578" s="43"/>
      <c r="N578" s="43"/>
      <c r="P578" s="43"/>
      <c r="Q578" s="43"/>
      <c r="R578" s="43"/>
      <c r="S578" s="43"/>
    </row>
    <row r="579" spans="1:19" x14ac:dyDescent="0.25">
      <c r="A579" s="43"/>
      <c r="B579" s="43"/>
      <c r="C579" s="43"/>
      <c r="D579" s="43"/>
      <c r="F579" s="43"/>
      <c r="G579" s="43"/>
      <c r="H579" s="43"/>
      <c r="I579" s="43"/>
      <c r="K579" s="43"/>
      <c r="L579" s="43"/>
      <c r="M579" s="43"/>
      <c r="N579" s="43"/>
      <c r="P579" s="43"/>
      <c r="Q579" s="43"/>
      <c r="R579" s="43"/>
      <c r="S579" s="43"/>
    </row>
    <row r="580" spans="1:19" x14ac:dyDescent="0.25">
      <c r="A580" s="43"/>
      <c r="B580" s="43"/>
      <c r="C580" s="43"/>
      <c r="D580" s="43"/>
      <c r="F580" s="43"/>
      <c r="G580" s="43"/>
      <c r="H580" s="43"/>
      <c r="I580" s="43"/>
      <c r="K580" s="43"/>
      <c r="L580" s="43"/>
      <c r="M580" s="43"/>
      <c r="N580" s="43"/>
      <c r="P580" s="43"/>
      <c r="Q580" s="43"/>
      <c r="R580" s="43"/>
      <c r="S580" s="43"/>
    </row>
    <row r="581" spans="1:19" x14ac:dyDescent="0.25">
      <c r="A581" s="43"/>
      <c r="B581" s="43"/>
      <c r="C581" s="43"/>
      <c r="D581" s="43"/>
      <c r="F581" s="43"/>
      <c r="G581" s="43"/>
      <c r="H581" s="43"/>
      <c r="I581" s="43"/>
      <c r="K581" s="43"/>
      <c r="L581" s="43"/>
      <c r="M581" s="43"/>
      <c r="N581" s="43"/>
      <c r="P581" s="43"/>
      <c r="Q581" s="43"/>
      <c r="R581" s="43"/>
      <c r="S581" s="43"/>
    </row>
    <row r="582" spans="1:19" x14ac:dyDescent="0.25">
      <c r="A582" s="43"/>
      <c r="B582" s="43"/>
      <c r="C582" s="43"/>
      <c r="D582" s="43"/>
      <c r="F582" s="43"/>
      <c r="G582" s="43"/>
      <c r="H582" s="43"/>
      <c r="I582" s="43"/>
      <c r="K582" s="43"/>
      <c r="L582" s="43"/>
      <c r="M582" s="43"/>
      <c r="N582" s="43"/>
      <c r="P582" s="43"/>
      <c r="Q582" s="43"/>
      <c r="R582" s="43"/>
      <c r="S582" s="43"/>
    </row>
    <row r="583" spans="1:19" x14ac:dyDescent="0.25">
      <c r="A583" s="43"/>
      <c r="B583" s="43"/>
      <c r="C583" s="43"/>
      <c r="D583" s="43"/>
      <c r="F583" s="43"/>
      <c r="G583" s="43"/>
      <c r="H583" s="43"/>
      <c r="I583" s="43"/>
      <c r="K583" s="43"/>
      <c r="L583" s="43"/>
      <c r="M583" s="43"/>
      <c r="N583" s="43"/>
      <c r="P583" s="43"/>
      <c r="Q583" s="43"/>
      <c r="R583" s="43"/>
      <c r="S583" s="43"/>
    </row>
    <row r="584" spans="1:19" x14ac:dyDescent="0.25">
      <c r="A584" s="43"/>
      <c r="B584" s="43"/>
      <c r="C584" s="43"/>
      <c r="D584" s="43"/>
      <c r="F584" s="43"/>
      <c r="G584" s="43"/>
      <c r="H584" s="43"/>
      <c r="I584" s="43"/>
      <c r="K584" s="43"/>
      <c r="L584" s="43"/>
      <c r="M584" s="43"/>
      <c r="N584" s="43"/>
      <c r="P584" s="43"/>
      <c r="Q584" s="43"/>
      <c r="R584" s="43"/>
      <c r="S584" s="43"/>
    </row>
    <row r="585" spans="1:19" x14ac:dyDescent="0.25">
      <c r="A585" s="43"/>
      <c r="B585" s="43"/>
      <c r="C585" s="43"/>
      <c r="D585" s="43"/>
      <c r="F585" s="43"/>
      <c r="G585" s="43"/>
      <c r="H585" s="43"/>
      <c r="I585" s="43"/>
      <c r="K585" s="43"/>
      <c r="L585" s="43"/>
      <c r="M585" s="43"/>
      <c r="N585" s="43"/>
      <c r="P585" s="43"/>
      <c r="Q585" s="43"/>
      <c r="R585" s="43"/>
      <c r="S585" s="43"/>
    </row>
    <row r="586" spans="1:19" x14ac:dyDescent="0.25">
      <c r="A586" s="43"/>
      <c r="B586" s="43"/>
      <c r="C586" s="43"/>
      <c r="D586" s="43"/>
      <c r="F586" s="43"/>
      <c r="G586" s="43"/>
      <c r="H586" s="43"/>
      <c r="I586" s="43"/>
      <c r="K586" s="43"/>
      <c r="L586" s="43"/>
      <c r="M586" s="43"/>
      <c r="N586" s="43"/>
      <c r="P586" s="43"/>
      <c r="Q586" s="43"/>
      <c r="R586" s="43"/>
      <c r="S586" s="43"/>
    </row>
    <row r="587" spans="1:19" x14ac:dyDescent="0.25">
      <c r="A587" s="43"/>
      <c r="B587" s="43"/>
      <c r="C587" s="43"/>
      <c r="D587" s="43"/>
      <c r="F587" s="43"/>
      <c r="G587" s="43"/>
      <c r="H587" s="43"/>
      <c r="I587" s="43"/>
      <c r="K587" s="43"/>
      <c r="L587" s="43"/>
      <c r="M587" s="43"/>
      <c r="N587" s="43"/>
      <c r="P587" s="43"/>
      <c r="Q587" s="43"/>
      <c r="R587" s="43"/>
      <c r="S587" s="43"/>
    </row>
    <row r="588" spans="1:19" x14ac:dyDescent="0.25">
      <c r="A588" s="43"/>
      <c r="B588" s="43"/>
      <c r="C588" s="43"/>
      <c r="D588" s="43"/>
      <c r="F588" s="43"/>
      <c r="G588" s="43"/>
      <c r="H588" s="43"/>
      <c r="I588" s="43"/>
      <c r="K588" s="43"/>
      <c r="L588" s="43"/>
      <c r="M588" s="43"/>
      <c r="N588" s="43"/>
      <c r="P588" s="43"/>
      <c r="Q588" s="43"/>
      <c r="R588" s="43"/>
      <c r="S588" s="43"/>
    </row>
    <row r="589" spans="1:19" x14ac:dyDescent="0.25">
      <c r="A589" s="43"/>
      <c r="B589" s="43"/>
      <c r="C589" s="43"/>
      <c r="D589" s="43"/>
      <c r="F589" s="43"/>
      <c r="G589" s="43"/>
      <c r="H589" s="43"/>
      <c r="I589" s="43"/>
      <c r="K589" s="43"/>
      <c r="L589" s="43"/>
      <c r="M589" s="43"/>
      <c r="N589" s="43"/>
      <c r="P589" s="43"/>
      <c r="Q589" s="43"/>
      <c r="R589" s="43"/>
      <c r="S589" s="43"/>
    </row>
    <row r="590" spans="1:19" x14ac:dyDescent="0.25">
      <c r="A590" s="43"/>
      <c r="B590" s="43"/>
      <c r="C590" s="43"/>
      <c r="D590" s="43"/>
      <c r="F590" s="43"/>
      <c r="G590" s="43"/>
      <c r="H590" s="43"/>
      <c r="I590" s="43"/>
      <c r="K590" s="43"/>
      <c r="L590" s="43"/>
      <c r="M590" s="43"/>
      <c r="N590" s="43"/>
      <c r="P590" s="43"/>
      <c r="Q590" s="43"/>
      <c r="R590" s="43"/>
      <c r="S590" s="43"/>
    </row>
    <row r="591" spans="1:19" x14ac:dyDescent="0.25">
      <c r="A591" s="43"/>
      <c r="B591" s="43"/>
      <c r="C591" s="43"/>
      <c r="D591" s="43"/>
      <c r="F591" s="43"/>
      <c r="G591" s="43"/>
      <c r="H591" s="43"/>
      <c r="I591" s="43"/>
      <c r="K591" s="43"/>
      <c r="L591" s="43"/>
      <c r="M591" s="43"/>
      <c r="N591" s="43"/>
      <c r="P591" s="43"/>
      <c r="Q591" s="43"/>
      <c r="R591" s="43"/>
      <c r="S591" s="43"/>
    </row>
    <row r="592" spans="1:19" x14ac:dyDescent="0.25">
      <c r="A592" s="43"/>
      <c r="B592" s="43"/>
      <c r="C592" s="43"/>
      <c r="D592" s="43"/>
      <c r="F592" s="43"/>
      <c r="G592" s="43"/>
      <c r="H592" s="43"/>
      <c r="I592" s="43"/>
      <c r="K592" s="43"/>
      <c r="L592" s="43"/>
      <c r="M592" s="43"/>
      <c r="N592" s="43"/>
      <c r="P592" s="43"/>
      <c r="Q592" s="43"/>
      <c r="R592" s="43"/>
      <c r="S592" s="43"/>
    </row>
    <row r="593" spans="1:19" x14ac:dyDescent="0.25">
      <c r="A593" s="43"/>
      <c r="B593" s="43"/>
      <c r="C593" s="43"/>
      <c r="D593" s="43"/>
      <c r="F593" s="43"/>
      <c r="G593" s="43"/>
      <c r="H593" s="43"/>
      <c r="I593" s="43"/>
      <c r="K593" s="43"/>
      <c r="L593" s="43"/>
      <c r="M593" s="43"/>
      <c r="N593" s="43"/>
      <c r="P593" s="43"/>
      <c r="Q593" s="43"/>
      <c r="R593" s="43"/>
      <c r="S593" s="43"/>
    </row>
    <row r="594" spans="1:19" x14ac:dyDescent="0.25">
      <c r="A594" s="43"/>
      <c r="B594" s="43"/>
      <c r="C594" s="43"/>
      <c r="D594" s="43"/>
      <c r="F594" s="43"/>
      <c r="G594" s="43"/>
      <c r="H594" s="43"/>
      <c r="I594" s="43"/>
      <c r="K594" s="43"/>
      <c r="L594" s="43"/>
      <c r="M594" s="43"/>
      <c r="N594" s="43"/>
      <c r="P594" s="43"/>
      <c r="Q594" s="43"/>
      <c r="R594" s="43"/>
      <c r="S594" s="43"/>
    </row>
    <row r="595" spans="1:19" x14ac:dyDescent="0.25">
      <c r="A595" s="43"/>
      <c r="B595" s="43"/>
      <c r="C595" s="43"/>
      <c r="D595" s="43"/>
      <c r="F595" s="43"/>
      <c r="G595" s="43"/>
      <c r="H595" s="43"/>
      <c r="I595" s="43"/>
      <c r="K595" s="43"/>
      <c r="L595" s="43"/>
      <c r="M595" s="43"/>
      <c r="N595" s="43"/>
      <c r="P595" s="43"/>
      <c r="Q595" s="43"/>
      <c r="R595" s="43"/>
      <c r="S595" s="43"/>
    </row>
    <row r="596" spans="1:19" x14ac:dyDescent="0.25">
      <c r="A596" s="43"/>
      <c r="B596" s="43"/>
      <c r="C596" s="43"/>
      <c r="D596" s="43"/>
      <c r="F596" s="43"/>
      <c r="G596" s="43"/>
      <c r="H596" s="43"/>
      <c r="I596" s="43"/>
      <c r="K596" s="43"/>
      <c r="L596" s="43"/>
      <c r="M596" s="43"/>
      <c r="N596" s="43"/>
      <c r="P596" s="43"/>
      <c r="Q596" s="43"/>
      <c r="R596" s="43"/>
      <c r="S596" s="43"/>
    </row>
    <row r="597" spans="1:19" x14ac:dyDescent="0.25">
      <c r="A597" s="43"/>
      <c r="B597" s="43"/>
      <c r="C597" s="43"/>
      <c r="D597" s="43"/>
      <c r="F597" s="43"/>
      <c r="G597" s="43"/>
      <c r="H597" s="43"/>
      <c r="I597" s="43"/>
      <c r="K597" s="43"/>
      <c r="L597" s="43"/>
      <c r="M597" s="43"/>
      <c r="N597" s="43"/>
      <c r="P597" s="43"/>
      <c r="Q597" s="43"/>
      <c r="R597" s="43"/>
      <c r="S597" s="43"/>
    </row>
    <row r="598" spans="1:19" x14ac:dyDescent="0.25">
      <c r="A598" s="43"/>
      <c r="B598" s="43"/>
      <c r="C598" s="43"/>
      <c r="D598" s="43"/>
      <c r="F598" s="43"/>
      <c r="G598" s="43"/>
      <c r="H598" s="43"/>
      <c r="I598" s="43"/>
      <c r="K598" s="43"/>
      <c r="L598" s="43"/>
      <c r="M598" s="43"/>
      <c r="N598" s="43"/>
      <c r="P598" s="43"/>
      <c r="Q598" s="43"/>
      <c r="R598" s="43"/>
      <c r="S598" s="43"/>
    </row>
    <row r="599" spans="1:19" x14ac:dyDescent="0.25">
      <c r="A599" s="43"/>
      <c r="B599" s="43"/>
      <c r="C599" s="43"/>
      <c r="D599" s="43"/>
      <c r="F599" s="43"/>
      <c r="G599" s="43"/>
      <c r="H599" s="43"/>
      <c r="I599" s="43"/>
      <c r="K599" s="43"/>
      <c r="L599" s="43"/>
      <c r="M599" s="43"/>
      <c r="N599" s="43"/>
      <c r="P599" s="43"/>
      <c r="Q599" s="43"/>
      <c r="R599" s="43"/>
      <c r="S599" s="43"/>
    </row>
    <row r="600" spans="1:19" x14ac:dyDescent="0.25">
      <c r="A600" s="43"/>
      <c r="B600" s="43"/>
      <c r="C600" s="43"/>
      <c r="D600" s="43"/>
      <c r="F600" s="43"/>
      <c r="G600" s="43"/>
      <c r="H600" s="43"/>
      <c r="I600" s="43"/>
      <c r="K600" s="43"/>
      <c r="L600" s="43"/>
      <c r="M600" s="43"/>
      <c r="N600" s="43"/>
      <c r="P600" s="43"/>
      <c r="Q600" s="43"/>
      <c r="R600" s="43"/>
      <c r="S600" s="43"/>
    </row>
    <row r="601" spans="1:19" x14ac:dyDescent="0.25">
      <c r="A601" s="43"/>
      <c r="B601" s="43"/>
      <c r="C601" s="43"/>
      <c r="D601" s="43"/>
      <c r="F601" s="43"/>
      <c r="G601" s="43"/>
      <c r="H601" s="43"/>
      <c r="I601" s="43"/>
      <c r="K601" s="43"/>
      <c r="L601" s="43"/>
      <c r="M601" s="43"/>
      <c r="N601" s="43"/>
      <c r="P601" s="43"/>
      <c r="Q601" s="43"/>
      <c r="R601" s="43"/>
      <c r="S601" s="43"/>
    </row>
    <row r="602" spans="1:19" x14ac:dyDescent="0.25">
      <c r="A602" s="43"/>
      <c r="B602" s="43"/>
      <c r="C602" s="43"/>
      <c r="D602" s="43"/>
      <c r="F602" s="43"/>
      <c r="G602" s="43"/>
      <c r="H602" s="43"/>
      <c r="I602" s="43"/>
      <c r="K602" s="43"/>
      <c r="L602" s="43"/>
      <c r="M602" s="43"/>
      <c r="N602" s="43"/>
      <c r="P602" s="43"/>
      <c r="Q602" s="43"/>
      <c r="R602" s="43"/>
      <c r="S602" s="43"/>
    </row>
    <row r="603" spans="1:19" x14ac:dyDescent="0.25">
      <c r="A603" s="43"/>
      <c r="B603" s="43"/>
      <c r="C603" s="43"/>
      <c r="D603" s="43"/>
      <c r="F603" s="43"/>
      <c r="G603" s="43"/>
      <c r="H603" s="43"/>
      <c r="I603" s="43"/>
      <c r="K603" s="43"/>
      <c r="L603" s="43"/>
      <c r="M603" s="43"/>
      <c r="N603" s="43"/>
      <c r="P603" s="43"/>
      <c r="Q603" s="43"/>
      <c r="R603" s="43"/>
      <c r="S603" s="43"/>
    </row>
    <row r="604" spans="1:19" x14ac:dyDescent="0.25">
      <c r="A604" s="43"/>
      <c r="B604" s="43"/>
      <c r="C604" s="43"/>
      <c r="D604" s="43"/>
      <c r="F604" s="43"/>
      <c r="G604" s="43"/>
      <c r="H604" s="43"/>
      <c r="I604" s="43"/>
      <c r="K604" s="43"/>
      <c r="L604" s="43"/>
      <c r="M604" s="43"/>
      <c r="N604" s="43"/>
      <c r="P604" s="43"/>
      <c r="Q604" s="43"/>
      <c r="R604" s="43"/>
      <c r="S604" s="43"/>
    </row>
    <row r="605" spans="1:19" x14ac:dyDescent="0.25">
      <c r="A605" s="43"/>
      <c r="B605" s="43"/>
      <c r="C605" s="43"/>
      <c r="D605" s="43"/>
      <c r="F605" s="43"/>
      <c r="G605" s="43"/>
      <c r="H605" s="43"/>
      <c r="I605" s="43"/>
      <c r="K605" s="43"/>
      <c r="L605" s="43"/>
      <c r="M605" s="43"/>
      <c r="N605" s="43"/>
      <c r="P605" s="43"/>
      <c r="Q605" s="43"/>
      <c r="R605" s="43"/>
      <c r="S605" s="43"/>
    </row>
    <row r="606" spans="1:19" x14ac:dyDescent="0.25">
      <c r="A606" s="43"/>
      <c r="B606" s="43"/>
      <c r="C606" s="43"/>
      <c r="D606" s="43"/>
      <c r="F606" s="43"/>
      <c r="G606" s="43"/>
      <c r="H606" s="43"/>
      <c r="I606" s="43"/>
      <c r="K606" s="43"/>
      <c r="L606" s="43"/>
      <c r="M606" s="43"/>
      <c r="N606" s="43"/>
      <c r="P606" s="43"/>
      <c r="Q606" s="43"/>
      <c r="R606" s="43"/>
      <c r="S606" s="43"/>
    </row>
    <row r="607" spans="1:19" x14ac:dyDescent="0.25">
      <c r="A607" s="43"/>
      <c r="B607" s="43"/>
      <c r="C607" s="43"/>
      <c r="D607" s="43"/>
      <c r="F607" s="43"/>
      <c r="G607" s="43"/>
      <c r="H607" s="43"/>
      <c r="I607" s="43"/>
      <c r="K607" s="43"/>
      <c r="L607" s="43"/>
      <c r="M607" s="43"/>
      <c r="N607" s="43"/>
      <c r="P607" s="43"/>
      <c r="Q607" s="43"/>
      <c r="R607" s="43"/>
      <c r="S607" s="43"/>
    </row>
    <row r="608" spans="1:19" x14ac:dyDescent="0.25">
      <c r="A608" s="43"/>
      <c r="B608" s="43"/>
      <c r="C608" s="43"/>
      <c r="D608" s="43"/>
      <c r="F608" s="43"/>
      <c r="G608" s="43"/>
      <c r="H608" s="43"/>
      <c r="I608" s="43"/>
      <c r="K608" s="43"/>
      <c r="L608" s="43"/>
      <c r="M608" s="43"/>
      <c r="N608" s="43"/>
      <c r="P608" s="43"/>
      <c r="Q608" s="43"/>
      <c r="R608" s="43"/>
      <c r="S608" s="43"/>
    </row>
    <row r="609" spans="1:19" x14ac:dyDescent="0.25">
      <c r="A609" s="43"/>
      <c r="B609" s="43"/>
      <c r="C609" s="43"/>
      <c r="D609" s="43"/>
      <c r="F609" s="43"/>
      <c r="G609" s="43"/>
      <c r="H609" s="43"/>
      <c r="I609" s="43"/>
      <c r="K609" s="43"/>
      <c r="L609" s="43"/>
      <c r="M609" s="43"/>
      <c r="N609" s="43"/>
      <c r="P609" s="43"/>
      <c r="Q609" s="43"/>
      <c r="R609" s="43"/>
      <c r="S609" s="43"/>
    </row>
    <row r="610" spans="1:19" x14ac:dyDescent="0.25">
      <c r="A610" s="43"/>
      <c r="B610" s="43"/>
      <c r="C610" s="43"/>
      <c r="D610" s="43"/>
      <c r="F610" s="43"/>
      <c r="G610" s="43"/>
      <c r="H610" s="43"/>
      <c r="I610" s="43"/>
      <c r="K610" s="43"/>
      <c r="L610" s="43"/>
      <c r="M610" s="43"/>
      <c r="N610" s="43"/>
      <c r="P610" s="43"/>
      <c r="Q610" s="43"/>
      <c r="R610" s="43"/>
      <c r="S610" s="43"/>
    </row>
    <row r="611" spans="1:19" x14ac:dyDescent="0.25">
      <c r="A611" s="43"/>
      <c r="B611" s="43"/>
      <c r="C611" s="43"/>
      <c r="D611" s="43"/>
      <c r="F611" s="43"/>
      <c r="G611" s="43"/>
      <c r="H611" s="43"/>
      <c r="I611" s="43"/>
      <c r="K611" s="43"/>
      <c r="L611" s="43"/>
      <c r="M611" s="43"/>
      <c r="N611" s="43"/>
      <c r="P611" s="43"/>
      <c r="Q611" s="43"/>
      <c r="R611" s="43"/>
      <c r="S611" s="43"/>
    </row>
    <row r="612" spans="1:19" x14ac:dyDescent="0.25">
      <c r="A612" s="43"/>
      <c r="B612" s="43"/>
      <c r="C612" s="43"/>
      <c r="D612" s="43"/>
      <c r="F612" s="43"/>
      <c r="G612" s="43"/>
      <c r="H612" s="43"/>
      <c r="I612" s="43"/>
      <c r="K612" s="43"/>
      <c r="L612" s="43"/>
      <c r="M612" s="43"/>
      <c r="N612" s="43"/>
      <c r="P612" s="43"/>
      <c r="Q612" s="43"/>
      <c r="R612" s="43"/>
      <c r="S612" s="43"/>
    </row>
    <row r="613" spans="1:19" x14ac:dyDescent="0.25">
      <c r="A613" s="43"/>
      <c r="B613" s="43"/>
      <c r="C613" s="43"/>
      <c r="D613" s="43"/>
      <c r="F613" s="43"/>
      <c r="G613" s="43"/>
      <c r="H613" s="43"/>
      <c r="I613" s="43"/>
      <c r="K613" s="43"/>
      <c r="L613" s="43"/>
      <c r="M613" s="43"/>
      <c r="N613" s="43"/>
      <c r="P613" s="43"/>
      <c r="Q613" s="43"/>
      <c r="R613" s="43"/>
      <c r="S613" s="43"/>
    </row>
    <row r="614" spans="1:19" x14ac:dyDescent="0.25">
      <c r="A614" s="43"/>
      <c r="B614" s="43"/>
      <c r="C614" s="43"/>
      <c r="D614" s="43"/>
      <c r="F614" s="43"/>
      <c r="G614" s="43"/>
      <c r="H614" s="43"/>
      <c r="I614" s="43"/>
      <c r="K614" s="43"/>
      <c r="L614" s="43"/>
      <c r="M614" s="43"/>
      <c r="N614" s="43"/>
      <c r="P614" s="43"/>
      <c r="Q614" s="43"/>
      <c r="R614" s="43"/>
      <c r="S614" s="43"/>
    </row>
    <row r="615" spans="1:19" x14ac:dyDescent="0.25">
      <c r="A615" s="43"/>
      <c r="B615" s="43"/>
      <c r="C615" s="43"/>
      <c r="D615" s="43"/>
      <c r="F615" s="43"/>
      <c r="G615" s="43"/>
      <c r="H615" s="43"/>
      <c r="I615" s="43"/>
      <c r="K615" s="43"/>
      <c r="L615" s="43"/>
      <c r="M615" s="43"/>
      <c r="N615" s="43"/>
      <c r="P615" s="43"/>
      <c r="Q615" s="43"/>
      <c r="R615" s="43"/>
      <c r="S615" s="43"/>
    </row>
    <row r="616" spans="1:19" x14ac:dyDescent="0.25">
      <c r="A616" s="43"/>
      <c r="B616" s="43"/>
      <c r="C616" s="43"/>
      <c r="D616" s="43"/>
      <c r="F616" s="43"/>
      <c r="G616" s="43"/>
      <c r="H616" s="43"/>
      <c r="I616" s="43"/>
      <c r="K616" s="43"/>
      <c r="L616" s="43"/>
      <c r="M616" s="43"/>
      <c r="N616" s="43"/>
      <c r="P616" s="43"/>
      <c r="Q616" s="43"/>
      <c r="R616" s="43"/>
      <c r="S616" s="43"/>
    </row>
    <row r="617" spans="1:19" x14ac:dyDescent="0.25">
      <c r="A617" s="43"/>
      <c r="B617" s="43"/>
      <c r="C617" s="43"/>
      <c r="D617" s="43"/>
      <c r="F617" s="43"/>
      <c r="G617" s="43"/>
      <c r="H617" s="43"/>
      <c r="I617" s="43"/>
      <c r="K617" s="43"/>
      <c r="L617" s="43"/>
      <c r="M617" s="43"/>
      <c r="N617" s="43"/>
      <c r="P617" s="43"/>
      <c r="Q617" s="43"/>
      <c r="R617" s="43"/>
      <c r="S617" s="43"/>
    </row>
    <row r="618" spans="1:19" x14ac:dyDescent="0.25">
      <c r="A618" s="43"/>
      <c r="B618" s="43"/>
      <c r="C618" s="43"/>
      <c r="D618" s="43"/>
      <c r="F618" s="43"/>
      <c r="G618" s="43"/>
      <c r="H618" s="43"/>
      <c r="I618" s="43"/>
      <c r="K618" s="43"/>
      <c r="L618" s="43"/>
      <c r="M618" s="43"/>
      <c r="N618" s="43"/>
      <c r="P618" s="43"/>
      <c r="Q618" s="43"/>
      <c r="R618" s="43"/>
      <c r="S618" s="43"/>
    </row>
    <row r="619" spans="1:19" x14ac:dyDescent="0.25">
      <c r="A619" s="43"/>
      <c r="B619" s="43"/>
      <c r="C619" s="43"/>
      <c r="D619" s="43"/>
      <c r="F619" s="43"/>
      <c r="G619" s="43"/>
      <c r="H619" s="43"/>
      <c r="I619" s="43"/>
      <c r="K619" s="43"/>
      <c r="L619" s="43"/>
      <c r="M619" s="43"/>
      <c r="N619" s="43"/>
      <c r="P619" s="43"/>
      <c r="Q619" s="43"/>
      <c r="R619" s="43"/>
      <c r="S619" s="43"/>
    </row>
    <row r="620" spans="1:19" x14ac:dyDescent="0.25">
      <c r="A620" s="43"/>
      <c r="B620" s="43"/>
      <c r="C620" s="43"/>
      <c r="D620" s="43"/>
      <c r="F620" s="43"/>
      <c r="G620" s="43"/>
      <c r="H620" s="43"/>
      <c r="I620" s="43"/>
      <c r="K620" s="43"/>
      <c r="L620" s="43"/>
      <c r="M620" s="43"/>
      <c r="N620" s="43"/>
      <c r="P620" s="43"/>
      <c r="Q620" s="43"/>
      <c r="R620" s="43"/>
      <c r="S620" s="43"/>
    </row>
    <row r="621" spans="1:19" x14ac:dyDescent="0.25">
      <c r="A621" s="43"/>
      <c r="B621" s="43"/>
      <c r="C621" s="43"/>
      <c r="D621" s="43"/>
      <c r="F621" s="43"/>
      <c r="G621" s="43"/>
      <c r="H621" s="43"/>
      <c r="I621" s="43"/>
      <c r="K621" s="43"/>
      <c r="L621" s="43"/>
      <c r="M621" s="43"/>
      <c r="N621" s="43"/>
      <c r="P621" s="43"/>
      <c r="Q621" s="43"/>
      <c r="R621" s="43"/>
      <c r="S621" s="43"/>
    </row>
    <row r="622" spans="1:19" x14ac:dyDescent="0.25">
      <c r="A622" s="43"/>
      <c r="B622" s="43"/>
      <c r="C622" s="43"/>
      <c r="D622" s="43"/>
      <c r="F622" s="43"/>
      <c r="G622" s="43"/>
      <c r="H622" s="43"/>
      <c r="I622" s="43"/>
      <c r="K622" s="43"/>
      <c r="L622" s="43"/>
      <c r="M622" s="43"/>
      <c r="N622" s="43"/>
      <c r="P622" s="43"/>
      <c r="Q622" s="43"/>
      <c r="R622" s="43"/>
      <c r="S622" s="43"/>
    </row>
    <row r="623" spans="1:19" x14ac:dyDescent="0.25">
      <c r="A623" s="43"/>
      <c r="B623" s="43"/>
      <c r="C623" s="43"/>
      <c r="D623" s="43"/>
      <c r="F623" s="43"/>
      <c r="G623" s="43"/>
      <c r="H623" s="43"/>
      <c r="I623" s="43"/>
      <c r="K623" s="43"/>
      <c r="L623" s="43"/>
      <c r="M623" s="43"/>
      <c r="N623" s="43"/>
      <c r="P623" s="43"/>
      <c r="Q623" s="43"/>
      <c r="R623" s="43"/>
      <c r="S623" s="43"/>
    </row>
    <row r="624" spans="1:19" x14ac:dyDescent="0.25">
      <c r="A624" s="43"/>
      <c r="B624" s="43"/>
      <c r="C624" s="43"/>
      <c r="D624" s="43"/>
      <c r="F624" s="43"/>
      <c r="G624" s="43"/>
      <c r="H624" s="43"/>
      <c r="I624" s="43"/>
      <c r="K624" s="43"/>
      <c r="L624" s="43"/>
      <c r="M624" s="43"/>
      <c r="N624" s="43"/>
      <c r="P624" s="43"/>
      <c r="Q624" s="43"/>
      <c r="R624" s="43"/>
      <c r="S624" s="43"/>
    </row>
    <row r="625" spans="1:19" x14ac:dyDescent="0.25">
      <c r="A625" s="43"/>
      <c r="B625" s="43"/>
      <c r="C625" s="43"/>
      <c r="D625" s="43"/>
      <c r="F625" s="43"/>
      <c r="G625" s="43"/>
      <c r="H625" s="43"/>
      <c r="I625" s="43"/>
      <c r="K625" s="43"/>
      <c r="L625" s="43"/>
      <c r="M625" s="43"/>
      <c r="N625" s="43"/>
      <c r="P625" s="43"/>
      <c r="Q625" s="43"/>
      <c r="R625" s="43"/>
      <c r="S625" s="43"/>
    </row>
    <row r="626" spans="1:19" x14ac:dyDescent="0.25">
      <c r="A626" s="43"/>
      <c r="B626" s="43"/>
      <c r="C626" s="43"/>
      <c r="D626" s="43"/>
      <c r="F626" s="43"/>
      <c r="G626" s="43"/>
      <c r="H626" s="43"/>
      <c r="I626" s="43"/>
      <c r="K626" s="43"/>
      <c r="L626" s="43"/>
      <c r="M626" s="43"/>
      <c r="N626" s="43"/>
      <c r="P626" s="43"/>
      <c r="Q626" s="43"/>
      <c r="R626" s="43"/>
      <c r="S626" s="43"/>
    </row>
    <row r="627" spans="1:19" x14ac:dyDescent="0.25">
      <c r="A627" s="43"/>
      <c r="B627" s="43"/>
      <c r="C627" s="43"/>
      <c r="D627" s="43"/>
      <c r="F627" s="43"/>
      <c r="G627" s="43"/>
      <c r="H627" s="43"/>
      <c r="I627" s="43"/>
      <c r="K627" s="43"/>
      <c r="L627" s="43"/>
      <c r="M627" s="43"/>
      <c r="N627" s="43"/>
      <c r="P627" s="43"/>
      <c r="Q627" s="43"/>
      <c r="R627" s="43"/>
      <c r="S627" s="43"/>
    </row>
    <row r="628" spans="1:19" x14ac:dyDescent="0.25">
      <c r="A628" s="43"/>
      <c r="B628" s="43"/>
      <c r="C628" s="43"/>
      <c r="D628" s="43"/>
      <c r="F628" s="43"/>
      <c r="G628" s="43"/>
      <c r="H628" s="43"/>
      <c r="I628" s="43"/>
      <c r="K628" s="43"/>
      <c r="L628" s="43"/>
      <c r="M628" s="43"/>
      <c r="N628" s="43"/>
      <c r="P628" s="43"/>
      <c r="Q628" s="43"/>
      <c r="R628" s="43"/>
      <c r="S628" s="43"/>
    </row>
    <row r="629" spans="1:19" x14ac:dyDescent="0.25">
      <c r="A629" s="43"/>
      <c r="B629" s="43"/>
      <c r="C629" s="43"/>
      <c r="D629" s="43"/>
      <c r="F629" s="43"/>
      <c r="G629" s="43"/>
      <c r="H629" s="43"/>
      <c r="I629" s="43"/>
      <c r="K629" s="43"/>
      <c r="L629" s="43"/>
      <c r="M629" s="43"/>
      <c r="N629" s="43"/>
      <c r="P629" s="43"/>
      <c r="Q629" s="43"/>
      <c r="R629" s="43"/>
      <c r="S629" s="43"/>
    </row>
    <row r="630" spans="1:19" x14ac:dyDescent="0.25">
      <c r="A630" s="43"/>
      <c r="B630" s="43"/>
      <c r="C630" s="43"/>
      <c r="D630" s="43"/>
      <c r="F630" s="43"/>
      <c r="G630" s="43"/>
      <c r="H630" s="43"/>
      <c r="I630" s="43"/>
      <c r="K630" s="43"/>
      <c r="L630" s="43"/>
      <c r="M630" s="43"/>
      <c r="N630" s="43"/>
      <c r="P630" s="43"/>
      <c r="Q630" s="43"/>
      <c r="R630" s="43"/>
      <c r="S630" s="43"/>
    </row>
    <row r="631" spans="1:19" x14ac:dyDescent="0.25">
      <c r="A631" s="43"/>
      <c r="B631" s="43"/>
      <c r="C631" s="43"/>
      <c r="D631" s="43"/>
      <c r="F631" s="43"/>
      <c r="G631" s="43"/>
      <c r="H631" s="43"/>
      <c r="I631" s="43"/>
      <c r="K631" s="43"/>
      <c r="L631" s="43"/>
      <c r="M631" s="43"/>
      <c r="N631" s="43"/>
      <c r="P631" s="43"/>
      <c r="Q631" s="43"/>
      <c r="R631" s="43"/>
      <c r="S631" s="43"/>
    </row>
    <row r="632" spans="1:19" x14ac:dyDescent="0.25">
      <c r="A632" s="43"/>
      <c r="B632" s="43"/>
      <c r="C632" s="43"/>
      <c r="D632" s="43"/>
      <c r="F632" s="43"/>
      <c r="G632" s="43"/>
      <c r="H632" s="43"/>
      <c r="I632" s="43"/>
      <c r="K632" s="43"/>
      <c r="L632" s="43"/>
      <c r="M632" s="43"/>
      <c r="N632" s="43"/>
      <c r="P632" s="43"/>
      <c r="Q632" s="43"/>
      <c r="R632" s="43"/>
      <c r="S632" s="43"/>
    </row>
    <row r="633" spans="1:19" x14ac:dyDescent="0.25">
      <c r="A633" s="43"/>
      <c r="B633" s="43"/>
      <c r="C633" s="43"/>
      <c r="D633" s="43"/>
      <c r="F633" s="43"/>
      <c r="G633" s="43"/>
      <c r="H633" s="43"/>
      <c r="I633" s="43"/>
      <c r="K633" s="43"/>
      <c r="L633" s="43"/>
      <c r="M633" s="43"/>
      <c r="N633" s="43"/>
      <c r="P633" s="43"/>
      <c r="Q633" s="43"/>
      <c r="R633" s="43"/>
      <c r="S633" s="43"/>
    </row>
    <row r="634" spans="1:19" x14ac:dyDescent="0.25">
      <c r="A634" s="43"/>
      <c r="B634" s="43"/>
      <c r="C634" s="43"/>
      <c r="D634" s="43"/>
      <c r="F634" s="43"/>
      <c r="G634" s="43"/>
      <c r="H634" s="43"/>
      <c r="I634" s="43"/>
      <c r="K634" s="43"/>
      <c r="L634" s="43"/>
      <c r="M634" s="43"/>
      <c r="N634" s="43"/>
      <c r="P634" s="43"/>
      <c r="Q634" s="43"/>
      <c r="R634" s="43"/>
      <c r="S634" s="43"/>
    </row>
    <row r="635" spans="1:19" x14ac:dyDescent="0.25">
      <c r="A635" s="43"/>
      <c r="B635" s="43"/>
      <c r="C635" s="43"/>
      <c r="D635" s="43"/>
      <c r="F635" s="43"/>
      <c r="G635" s="43"/>
      <c r="H635" s="43"/>
      <c r="I635" s="43"/>
      <c r="K635" s="43"/>
      <c r="L635" s="43"/>
      <c r="M635" s="43"/>
      <c r="N635" s="43"/>
      <c r="P635" s="43"/>
      <c r="Q635" s="43"/>
      <c r="R635" s="43"/>
      <c r="S635" s="43"/>
    </row>
    <row r="636" spans="1:19" x14ac:dyDescent="0.25">
      <c r="A636" s="43"/>
      <c r="B636" s="43"/>
      <c r="C636" s="43"/>
      <c r="D636" s="43"/>
      <c r="F636" s="43"/>
      <c r="G636" s="43"/>
      <c r="H636" s="43"/>
      <c r="I636" s="43"/>
      <c r="K636" s="43"/>
      <c r="L636" s="43"/>
      <c r="M636" s="43"/>
      <c r="N636" s="43"/>
      <c r="P636" s="43"/>
      <c r="Q636" s="43"/>
      <c r="R636" s="43"/>
      <c r="S636" s="43"/>
    </row>
    <row r="637" spans="1:19" x14ac:dyDescent="0.25">
      <c r="A637" s="43"/>
      <c r="B637" s="43"/>
      <c r="C637" s="43"/>
      <c r="D637" s="43"/>
      <c r="F637" s="43"/>
      <c r="G637" s="43"/>
      <c r="H637" s="43"/>
      <c r="I637" s="43"/>
      <c r="K637" s="43"/>
      <c r="L637" s="43"/>
      <c r="M637" s="43"/>
      <c r="N637" s="43"/>
      <c r="P637" s="43"/>
      <c r="Q637" s="43"/>
      <c r="R637" s="43"/>
      <c r="S637" s="43"/>
    </row>
    <row r="638" spans="1:19" x14ac:dyDescent="0.25">
      <c r="A638" s="43"/>
      <c r="B638" s="43"/>
      <c r="C638" s="43"/>
      <c r="D638" s="43"/>
      <c r="F638" s="43"/>
      <c r="G638" s="43"/>
      <c r="H638" s="43"/>
      <c r="I638" s="43"/>
      <c r="K638" s="43"/>
      <c r="L638" s="43"/>
      <c r="M638" s="43"/>
      <c r="N638" s="43"/>
      <c r="P638" s="43"/>
      <c r="Q638" s="43"/>
      <c r="R638" s="43"/>
      <c r="S638" s="43"/>
    </row>
    <row r="639" spans="1:19" x14ac:dyDescent="0.25">
      <c r="A639" s="43"/>
      <c r="B639" s="43"/>
      <c r="C639" s="43"/>
      <c r="D639" s="43"/>
      <c r="F639" s="43"/>
      <c r="G639" s="43"/>
      <c r="H639" s="43"/>
      <c r="I639" s="43"/>
      <c r="K639" s="43"/>
      <c r="L639" s="43"/>
      <c r="M639" s="43"/>
      <c r="N639" s="43"/>
      <c r="P639" s="43"/>
      <c r="Q639" s="43"/>
      <c r="R639" s="43"/>
      <c r="S639" s="43"/>
    </row>
    <row r="640" spans="1:19" x14ac:dyDescent="0.25">
      <c r="A640" s="43"/>
      <c r="B640" s="43"/>
      <c r="C640" s="43"/>
      <c r="D640" s="43"/>
      <c r="F640" s="43"/>
      <c r="G640" s="43"/>
      <c r="H640" s="43"/>
      <c r="I640" s="43"/>
      <c r="K640" s="43"/>
      <c r="L640" s="43"/>
      <c r="M640" s="43"/>
      <c r="N640" s="43"/>
      <c r="P640" s="43"/>
      <c r="Q640" s="43"/>
      <c r="R640" s="43"/>
      <c r="S640" s="43"/>
    </row>
    <row r="641" spans="1:19" x14ac:dyDescent="0.25">
      <c r="A641" s="43"/>
      <c r="B641" s="43"/>
      <c r="C641" s="43"/>
      <c r="D641" s="43"/>
      <c r="F641" s="43"/>
      <c r="G641" s="43"/>
      <c r="H641" s="43"/>
      <c r="I641" s="43"/>
      <c r="K641" s="43"/>
      <c r="L641" s="43"/>
      <c r="M641" s="43"/>
      <c r="N641" s="43"/>
      <c r="P641" s="43"/>
      <c r="Q641" s="43"/>
      <c r="R641" s="43"/>
      <c r="S641" s="43"/>
    </row>
    <row r="642" spans="1:19" x14ac:dyDescent="0.25">
      <c r="A642" s="43"/>
      <c r="B642" s="43"/>
      <c r="C642" s="43"/>
      <c r="D642" s="43"/>
      <c r="F642" s="43"/>
      <c r="G642" s="43"/>
      <c r="H642" s="43"/>
      <c r="I642" s="43"/>
      <c r="K642" s="43"/>
      <c r="L642" s="43"/>
      <c r="M642" s="43"/>
      <c r="N642" s="43"/>
      <c r="P642" s="43"/>
      <c r="Q642" s="43"/>
      <c r="R642" s="43"/>
      <c r="S642" s="43"/>
    </row>
    <row r="643" spans="1:19" x14ac:dyDescent="0.25">
      <c r="A643" s="43"/>
      <c r="B643" s="43"/>
      <c r="C643" s="43"/>
      <c r="D643" s="43"/>
      <c r="F643" s="43"/>
      <c r="G643" s="43"/>
      <c r="H643" s="43"/>
      <c r="I643" s="43"/>
      <c r="K643" s="43"/>
      <c r="L643" s="43"/>
      <c r="M643" s="43"/>
      <c r="N643" s="43"/>
      <c r="P643" s="43"/>
      <c r="Q643" s="43"/>
      <c r="R643" s="43"/>
      <c r="S643" s="43"/>
    </row>
    <row r="644" spans="1:19" x14ac:dyDescent="0.25">
      <c r="A644" s="43"/>
      <c r="B644" s="43"/>
      <c r="C644" s="43"/>
      <c r="D644" s="43"/>
      <c r="F644" s="43"/>
      <c r="G644" s="43"/>
      <c r="H644" s="43"/>
      <c r="I644" s="43"/>
      <c r="K644" s="43"/>
      <c r="L644" s="43"/>
      <c r="M644" s="43"/>
      <c r="N644" s="43"/>
      <c r="P644" s="43"/>
      <c r="Q644" s="43"/>
      <c r="R644" s="43"/>
      <c r="S644" s="43"/>
    </row>
    <row r="645" spans="1:19" x14ac:dyDescent="0.25">
      <c r="A645" s="43"/>
      <c r="B645" s="43"/>
      <c r="C645" s="43"/>
      <c r="D645" s="43"/>
      <c r="F645" s="43"/>
      <c r="G645" s="43"/>
      <c r="H645" s="43"/>
      <c r="I645" s="43"/>
      <c r="K645" s="43"/>
      <c r="L645" s="43"/>
      <c r="M645" s="43"/>
      <c r="N645" s="43"/>
      <c r="P645" s="43"/>
      <c r="Q645" s="43"/>
      <c r="R645" s="43"/>
      <c r="S645" s="43"/>
    </row>
    <row r="646" spans="1:19" x14ac:dyDescent="0.25">
      <c r="A646" s="43"/>
      <c r="B646" s="43"/>
      <c r="C646" s="43"/>
      <c r="D646" s="43"/>
      <c r="F646" s="43"/>
      <c r="G646" s="43"/>
      <c r="H646" s="43"/>
      <c r="I646" s="43"/>
      <c r="K646" s="43"/>
      <c r="L646" s="43"/>
      <c r="M646" s="43"/>
      <c r="N646" s="43"/>
      <c r="P646" s="43"/>
      <c r="Q646" s="43"/>
      <c r="R646" s="43"/>
      <c r="S646" s="43"/>
    </row>
    <row r="647" spans="1:19" x14ac:dyDescent="0.25">
      <c r="A647" s="43"/>
      <c r="B647" s="43"/>
      <c r="C647" s="43"/>
      <c r="D647" s="43"/>
      <c r="F647" s="43"/>
      <c r="G647" s="43"/>
      <c r="H647" s="43"/>
      <c r="I647" s="43"/>
      <c r="K647" s="43"/>
      <c r="L647" s="43"/>
      <c r="M647" s="43"/>
      <c r="N647" s="43"/>
      <c r="P647" s="43"/>
      <c r="Q647" s="43"/>
      <c r="R647" s="43"/>
      <c r="S647" s="43"/>
    </row>
    <row r="648" spans="1:19" x14ac:dyDescent="0.25">
      <c r="A648" s="43"/>
      <c r="B648" s="43"/>
      <c r="C648" s="43"/>
      <c r="D648" s="43"/>
      <c r="F648" s="43"/>
      <c r="G648" s="43"/>
      <c r="H648" s="43"/>
      <c r="I648" s="43"/>
      <c r="K648" s="43"/>
      <c r="L648" s="43"/>
      <c r="M648" s="43"/>
      <c r="N648" s="43"/>
      <c r="P648" s="43"/>
      <c r="Q648" s="43"/>
      <c r="R648" s="43"/>
      <c r="S648" s="43"/>
    </row>
    <row r="649" spans="1:19" x14ac:dyDescent="0.25">
      <c r="A649" s="43"/>
      <c r="B649" s="43"/>
      <c r="C649" s="43"/>
      <c r="D649" s="43"/>
      <c r="F649" s="43"/>
      <c r="G649" s="43"/>
      <c r="H649" s="43"/>
      <c r="I649" s="43"/>
      <c r="K649" s="43"/>
      <c r="L649" s="43"/>
      <c r="M649" s="43"/>
      <c r="N649" s="43"/>
      <c r="P649" s="43"/>
      <c r="Q649" s="43"/>
      <c r="R649" s="43"/>
      <c r="S649" s="43"/>
    </row>
    <row r="650" spans="1:19" x14ac:dyDescent="0.25">
      <c r="A650" s="43"/>
      <c r="B650" s="43"/>
      <c r="C650" s="43"/>
      <c r="D650" s="43"/>
      <c r="F650" s="43"/>
      <c r="G650" s="43"/>
      <c r="H650" s="43"/>
      <c r="I650" s="43"/>
      <c r="K650" s="43"/>
      <c r="L650" s="43"/>
      <c r="M650" s="43"/>
      <c r="N650" s="43"/>
      <c r="P650" s="43"/>
      <c r="Q650" s="43"/>
      <c r="R650" s="43"/>
      <c r="S650" s="43"/>
    </row>
    <row r="651" spans="1:19" x14ac:dyDescent="0.25">
      <c r="A651" s="43"/>
      <c r="B651" s="43"/>
      <c r="C651" s="43"/>
      <c r="D651" s="43"/>
      <c r="F651" s="43"/>
      <c r="G651" s="43"/>
      <c r="H651" s="43"/>
      <c r="I651" s="43"/>
      <c r="K651" s="43"/>
      <c r="L651" s="43"/>
      <c r="M651" s="43"/>
      <c r="N651" s="43"/>
      <c r="P651" s="43"/>
      <c r="Q651" s="43"/>
      <c r="R651" s="43"/>
      <c r="S651" s="43"/>
    </row>
    <row r="652" spans="1:19" x14ac:dyDescent="0.25">
      <c r="A652" s="43"/>
      <c r="B652" s="43"/>
      <c r="C652" s="43"/>
      <c r="D652" s="43"/>
      <c r="F652" s="43"/>
      <c r="G652" s="43"/>
      <c r="H652" s="43"/>
      <c r="I652" s="43"/>
      <c r="K652" s="43"/>
      <c r="L652" s="43"/>
      <c r="M652" s="43"/>
      <c r="N652" s="43"/>
      <c r="P652" s="43"/>
      <c r="Q652" s="43"/>
      <c r="R652" s="43"/>
      <c r="S652" s="43"/>
    </row>
    <row r="653" spans="1:19" x14ac:dyDescent="0.25">
      <c r="A653" s="43"/>
      <c r="B653" s="43"/>
      <c r="C653" s="43"/>
      <c r="D653" s="43"/>
      <c r="F653" s="43"/>
      <c r="G653" s="43"/>
      <c r="H653" s="43"/>
      <c r="I653" s="43"/>
      <c r="K653" s="43"/>
      <c r="L653" s="43"/>
      <c r="M653" s="43"/>
      <c r="N653" s="43"/>
      <c r="P653" s="43"/>
      <c r="Q653" s="43"/>
      <c r="R653" s="43"/>
      <c r="S653" s="43"/>
    </row>
    <row r="654" spans="1:19" x14ac:dyDescent="0.25">
      <c r="A654" s="43"/>
      <c r="B654" s="43"/>
      <c r="C654" s="43"/>
      <c r="D654" s="43"/>
      <c r="F654" s="43"/>
      <c r="G654" s="43"/>
      <c r="H654" s="43"/>
      <c r="I654" s="43"/>
      <c r="K654" s="43"/>
      <c r="L654" s="43"/>
      <c r="M654" s="43"/>
      <c r="N654" s="43"/>
      <c r="P654" s="43"/>
      <c r="Q654" s="43"/>
      <c r="R654" s="43"/>
      <c r="S654" s="43"/>
    </row>
    <row r="655" spans="1:19" x14ac:dyDescent="0.25">
      <c r="A655" s="43"/>
      <c r="B655" s="43"/>
      <c r="C655" s="43"/>
      <c r="D655" s="43"/>
      <c r="F655" s="43"/>
      <c r="G655" s="43"/>
      <c r="H655" s="43"/>
      <c r="I655" s="43"/>
      <c r="K655" s="43"/>
      <c r="L655" s="43"/>
      <c r="M655" s="43"/>
      <c r="N655" s="43"/>
      <c r="P655" s="43"/>
      <c r="Q655" s="43"/>
      <c r="R655" s="43"/>
      <c r="S655" s="43"/>
    </row>
    <row r="656" spans="1:19" x14ac:dyDescent="0.25">
      <c r="A656" s="43"/>
      <c r="B656" s="43"/>
      <c r="C656" s="43"/>
      <c r="D656" s="43"/>
      <c r="F656" s="43"/>
      <c r="G656" s="43"/>
      <c r="H656" s="43"/>
      <c r="I656" s="43"/>
      <c r="K656" s="43"/>
      <c r="L656" s="43"/>
      <c r="M656" s="43"/>
      <c r="N656" s="43"/>
      <c r="P656" s="43"/>
      <c r="Q656" s="43"/>
      <c r="R656" s="43"/>
      <c r="S656" s="43"/>
    </row>
    <row r="657" spans="1:19" x14ac:dyDescent="0.25">
      <c r="A657" s="43"/>
      <c r="B657" s="43"/>
      <c r="C657" s="43"/>
      <c r="D657" s="43"/>
      <c r="F657" s="43"/>
      <c r="G657" s="43"/>
      <c r="H657" s="43"/>
      <c r="I657" s="43"/>
      <c r="K657" s="43"/>
      <c r="L657" s="43"/>
      <c r="M657" s="43"/>
      <c r="N657" s="43"/>
      <c r="P657" s="43"/>
      <c r="Q657" s="43"/>
      <c r="R657" s="43"/>
      <c r="S657" s="43"/>
    </row>
    <row r="658" spans="1:19" x14ac:dyDescent="0.25">
      <c r="A658" s="43"/>
      <c r="B658" s="43"/>
      <c r="C658" s="43"/>
      <c r="D658" s="43"/>
      <c r="F658" s="43"/>
      <c r="G658" s="43"/>
      <c r="H658" s="43"/>
      <c r="I658" s="43"/>
      <c r="K658" s="43"/>
      <c r="L658" s="43"/>
      <c r="M658" s="43"/>
      <c r="N658" s="43"/>
      <c r="P658" s="43"/>
      <c r="Q658" s="43"/>
      <c r="R658" s="43"/>
      <c r="S658" s="43"/>
    </row>
    <row r="659" spans="1:19" x14ac:dyDescent="0.25">
      <c r="A659" s="43"/>
      <c r="B659" s="43"/>
      <c r="C659" s="43"/>
      <c r="D659" s="43"/>
      <c r="F659" s="43"/>
      <c r="G659" s="43"/>
      <c r="H659" s="43"/>
      <c r="I659" s="43"/>
      <c r="K659" s="43"/>
      <c r="L659" s="43"/>
      <c r="M659" s="43"/>
      <c r="N659" s="43"/>
      <c r="P659" s="43"/>
      <c r="Q659" s="43"/>
      <c r="R659" s="43"/>
      <c r="S659" s="43"/>
    </row>
    <row r="660" spans="1:19" x14ac:dyDescent="0.25">
      <c r="A660" s="43"/>
      <c r="B660" s="43"/>
      <c r="C660" s="43"/>
      <c r="D660" s="43"/>
      <c r="F660" s="43"/>
      <c r="G660" s="43"/>
      <c r="H660" s="43"/>
      <c r="I660" s="43"/>
      <c r="K660" s="43"/>
      <c r="L660" s="43"/>
      <c r="M660" s="43"/>
      <c r="N660" s="43"/>
      <c r="P660" s="43"/>
      <c r="Q660" s="43"/>
      <c r="R660" s="43"/>
      <c r="S660" s="43"/>
    </row>
    <row r="661" spans="1:19" x14ac:dyDescent="0.25">
      <c r="A661" s="43"/>
      <c r="B661" s="43"/>
      <c r="C661" s="43"/>
      <c r="D661" s="43"/>
      <c r="F661" s="43"/>
      <c r="G661" s="43"/>
      <c r="H661" s="43"/>
      <c r="I661" s="43"/>
      <c r="K661" s="43"/>
      <c r="L661" s="43"/>
      <c r="M661" s="43"/>
      <c r="N661" s="43"/>
      <c r="P661" s="43"/>
      <c r="Q661" s="43"/>
      <c r="R661" s="43"/>
      <c r="S661" s="43"/>
    </row>
    <row r="662" spans="1:19" x14ac:dyDescent="0.25">
      <c r="A662" s="43"/>
      <c r="B662" s="43"/>
      <c r="C662" s="43"/>
      <c r="D662" s="43"/>
      <c r="F662" s="43"/>
      <c r="G662" s="43"/>
      <c r="H662" s="43"/>
      <c r="I662" s="43"/>
      <c r="K662" s="43"/>
      <c r="L662" s="43"/>
      <c r="M662" s="43"/>
      <c r="N662" s="43"/>
      <c r="P662" s="43"/>
      <c r="Q662" s="43"/>
      <c r="R662" s="43"/>
      <c r="S662" s="43"/>
    </row>
    <row r="663" spans="1:19" x14ac:dyDescent="0.25">
      <c r="A663" s="43"/>
      <c r="B663" s="43"/>
      <c r="C663" s="43"/>
      <c r="D663" s="43"/>
      <c r="F663" s="43"/>
      <c r="G663" s="43"/>
      <c r="H663" s="43"/>
      <c r="I663" s="43"/>
      <c r="K663" s="43"/>
      <c r="L663" s="43"/>
      <c r="M663" s="43"/>
      <c r="N663" s="43"/>
      <c r="P663" s="43"/>
      <c r="Q663" s="43"/>
      <c r="R663" s="43"/>
      <c r="S663" s="43"/>
    </row>
    <row r="664" spans="1:19" x14ac:dyDescent="0.25">
      <c r="A664" s="43"/>
      <c r="B664" s="43"/>
      <c r="C664" s="43"/>
      <c r="D664" s="43"/>
      <c r="F664" s="43"/>
      <c r="G664" s="43"/>
      <c r="H664" s="43"/>
      <c r="I664" s="43"/>
      <c r="K664" s="43"/>
      <c r="L664" s="43"/>
      <c r="M664" s="43"/>
      <c r="N664" s="43"/>
      <c r="P664" s="43"/>
      <c r="Q664" s="43"/>
      <c r="R664" s="43"/>
      <c r="S664" s="43"/>
    </row>
    <row r="665" spans="1:19" x14ac:dyDescent="0.25">
      <c r="A665" s="43"/>
      <c r="B665" s="43"/>
      <c r="C665" s="43"/>
      <c r="D665" s="43"/>
      <c r="F665" s="43"/>
      <c r="G665" s="43"/>
      <c r="H665" s="43"/>
      <c r="I665" s="43"/>
      <c r="K665" s="43"/>
      <c r="L665" s="43"/>
      <c r="M665" s="43"/>
      <c r="N665" s="43"/>
      <c r="P665" s="43"/>
      <c r="Q665" s="43"/>
      <c r="R665" s="43"/>
      <c r="S665" s="43"/>
    </row>
    <row r="666" spans="1:19" x14ac:dyDescent="0.25">
      <c r="A666" s="43"/>
      <c r="B666" s="43"/>
      <c r="C666" s="43"/>
      <c r="D666" s="43"/>
      <c r="F666" s="43"/>
      <c r="G666" s="43"/>
      <c r="H666" s="43"/>
      <c r="I666" s="43"/>
      <c r="K666" s="43"/>
      <c r="L666" s="43"/>
      <c r="M666" s="43"/>
      <c r="N666" s="43"/>
      <c r="P666" s="43"/>
      <c r="Q666" s="43"/>
      <c r="R666" s="43"/>
      <c r="S666" s="43"/>
    </row>
    <row r="667" spans="1:19" x14ac:dyDescent="0.25">
      <c r="A667" s="43"/>
      <c r="B667" s="43"/>
      <c r="C667" s="43"/>
      <c r="D667" s="43"/>
      <c r="F667" s="43"/>
      <c r="G667" s="43"/>
      <c r="H667" s="43"/>
      <c r="I667" s="43"/>
      <c r="K667" s="43"/>
      <c r="L667" s="43"/>
      <c r="M667" s="43"/>
      <c r="N667" s="43"/>
      <c r="P667" s="43"/>
      <c r="Q667" s="43"/>
      <c r="R667" s="43"/>
      <c r="S667" s="43"/>
    </row>
    <row r="668" spans="1:19" x14ac:dyDescent="0.25">
      <c r="A668" s="43"/>
      <c r="B668" s="43"/>
      <c r="C668" s="43"/>
      <c r="D668" s="43"/>
      <c r="F668" s="43"/>
      <c r="G668" s="43"/>
      <c r="H668" s="43"/>
      <c r="I668" s="43"/>
      <c r="K668" s="43"/>
      <c r="L668" s="43"/>
      <c r="M668" s="43"/>
      <c r="N668" s="43"/>
      <c r="P668" s="43"/>
      <c r="Q668" s="43"/>
      <c r="R668" s="43"/>
      <c r="S668" s="43"/>
    </row>
    <row r="669" spans="1:19" x14ac:dyDescent="0.25">
      <c r="A669" s="43"/>
      <c r="B669" s="43"/>
      <c r="C669" s="43"/>
      <c r="D669" s="43"/>
      <c r="F669" s="43"/>
      <c r="G669" s="43"/>
      <c r="H669" s="43"/>
      <c r="I669" s="43"/>
      <c r="K669" s="43"/>
      <c r="L669" s="43"/>
      <c r="M669" s="43"/>
      <c r="N669" s="43"/>
      <c r="P669" s="43"/>
      <c r="Q669" s="43"/>
      <c r="R669" s="43"/>
      <c r="S669" s="43"/>
    </row>
    <row r="670" spans="1:19" x14ac:dyDescent="0.25">
      <c r="A670" s="43"/>
      <c r="B670" s="43"/>
      <c r="C670" s="43"/>
      <c r="D670" s="43"/>
      <c r="F670" s="43"/>
      <c r="G670" s="43"/>
      <c r="H670" s="43"/>
      <c r="I670" s="43"/>
      <c r="K670" s="43"/>
      <c r="L670" s="43"/>
      <c r="M670" s="43"/>
      <c r="N670" s="43"/>
      <c r="P670" s="43"/>
      <c r="Q670" s="43"/>
      <c r="R670" s="43"/>
      <c r="S670" s="43"/>
    </row>
    <row r="671" spans="1:19" x14ac:dyDescent="0.25">
      <c r="A671" s="43"/>
      <c r="B671" s="43"/>
      <c r="C671" s="43"/>
      <c r="D671" s="43"/>
      <c r="F671" s="43"/>
      <c r="G671" s="43"/>
      <c r="H671" s="43"/>
      <c r="I671" s="43"/>
      <c r="K671" s="43"/>
      <c r="L671" s="43"/>
      <c r="M671" s="43"/>
      <c r="N671" s="43"/>
      <c r="P671" s="43"/>
      <c r="Q671" s="43"/>
      <c r="R671" s="43"/>
      <c r="S671" s="43"/>
    </row>
    <row r="672" spans="1:19" x14ac:dyDescent="0.25">
      <c r="A672" s="43"/>
      <c r="B672" s="43"/>
      <c r="C672" s="43"/>
      <c r="D672" s="43"/>
      <c r="F672" s="43"/>
      <c r="G672" s="43"/>
      <c r="H672" s="43"/>
      <c r="I672" s="43"/>
      <c r="K672" s="43"/>
      <c r="L672" s="43"/>
      <c r="M672" s="43"/>
      <c r="N672" s="43"/>
      <c r="P672" s="43"/>
      <c r="Q672" s="43"/>
      <c r="R672" s="43"/>
      <c r="S672" s="43"/>
    </row>
    <row r="673" spans="1:19" x14ac:dyDescent="0.25">
      <c r="A673" s="43"/>
      <c r="B673" s="43"/>
      <c r="C673" s="43"/>
      <c r="D673" s="43"/>
      <c r="F673" s="43"/>
      <c r="G673" s="43"/>
      <c r="H673" s="43"/>
      <c r="I673" s="43"/>
      <c r="K673" s="43"/>
      <c r="L673" s="43"/>
      <c r="M673" s="43"/>
      <c r="N673" s="43"/>
      <c r="P673" s="43"/>
      <c r="Q673" s="43"/>
      <c r="R673" s="43"/>
      <c r="S673" s="43"/>
    </row>
    <row r="674" spans="1:19" x14ac:dyDescent="0.25">
      <c r="A674" s="43"/>
      <c r="B674" s="43"/>
      <c r="C674" s="43"/>
      <c r="D674" s="43"/>
      <c r="F674" s="43"/>
      <c r="G674" s="43"/>
      <c r="H674" s="43"/>
      <c r="I674" s="43"/>
      <c r="K674" s="43"/>
      <c r="L674" s="43"/>
      <c r="M674" s="43"/>
      <c r="N674" s="43"/>
      <c r="P674" s="43"/>
      <c r="Q674" s="43"/>
      <c r="R674" s="43"/>
      <c r="S674" s="43"/>
    </row>
    <row r="675" spans="1:19" x14ac:dyDescent="0.25">
      <c r="A675" s="43"/>
      <c r="B675" s="43"/>
      <c r="C675" s="43"/>
      <c r="D675" s="43"/>
      <c r="F675" s="43"/>
      <c r="G675" s="43"/>
      <c r="H675" s="43"/>
      <c r="I675" s="43"/>
      <c r="K675" s="43"/>
      <c r="L675" s="43"/>
      <c r="M675" s="43"/>
      <c r="N675" s="43"/>
      <c r="P675" s="43"/>
      <c r="Q675" s="43"/>
      <c r="R675" s="43"/>
      <c r="S675" s="43"/>
    </row>
    <row r="676" spans="1:19" x14ac:dyDescent="0.25">
      <c r="A676" s="43"/>
      <c r="B676" s="43"/>
      <c r="C676" s="43"/>
      <c r="D676" s="43"/>
      <c r="F676" s="43"/>
      <c r="G676" s="43"/>
      <c r="H676" s="43"/>
      <c r="I676" s="43"/>
      <c r="K676" s="43"/>
      <c r="L676" s="43"/>
      <c r="M676" s="43"/>
      <c r="N676" s="43"/>
      <c r="P676" s="43"/>
      <c r="Q676" s="43"/>
      <c r="R676" s="43"/>
      <c r="S676" s="43"/>
    </row>
    <row r="677" spans="1:19" x14ac:dyDescent="0.25">
      <c r="A677" s="43"/>
      <c r="B677" s="43"/>
      <c r="C677" s="43"/>
      <c r="D677" s="43"/>
      <c r="F677" s="43"/>
      <c r="G677" s="43"/>
      <c r="H677" s="43"/>
      <c r="I677" s="43"/>
      <c r="K677" s="43"/>
      <c r="L677" s="43"/>
      <c r="M677" s="43"/>
      <c r="N677" s="43"/>
      <c r="P677" s="43"/>
      <c r="Q677" s="43"/>
      <c r="R677" s="43"/>
      <c r="S677" s="43"/>
    </row>
    <row r="678" spans="1:19" x14ac:dyDescent="0.25">
      <c r="A678" s="43"/>
      <c r="B678" s="43"/>
      <c r="C678" s="43"/>
      <c r="D678" s="43"/>
      <c r="F678" s="43"/>
      <c r="G678" s="43"/>
      <c r="H678" s="43"/>
      <c r="I678" s="43"/>
      <c r="K678" s="43"/>
      <c r="L678" s="43"/>
      <c r="M678" s="43"/>
      <c r="N678" s="43"/>
      <c r="P678" s="43"/>
      <c r="Q678" s="43"/>
      <c r="R678" s="43"/>
      <c r="S678" s="43"/>
    </row>
    <row r="679" spans="1:19" x14ac:dyDescent="0.25">
      <c r="A679" s="43"/>
      <c r="B679" s="43"/>
      <c r="C679" s="43"/>
      <c r="D679" s="43"/>
      <c r="F679" s="43"/>
      <c r="G679" s="43"/>
      <c r="H679" s="43"/>
      <c r="I679" s="43"/>
      <c r="K679" s="43"/>
      <c r="L679" s="43"/>
      <c r="M679" s="43"/>
      <c r="N679" s="43"/>
      <c r="P679" s="43"/>
      <c r="Q679" s="43"/>
      <c r="R679" s="43"/>
      <c r="S679" s="43"/>
    </row>
    <row r="680" spans="1:19" x14ac:dyDescent="0.25">
      <c r="A680" s="43"/>
      <c r="B680" s="43"/>
      <c r="C680" s="43"/>
      <c r="D680" s="43"/>
      <c r="F680" s="43"/>
      <c r="G680" s="43"/>
      <c r="H680" s="43"/>
      <c r="I680" s="43"/>
      <c r="K680" s="43"/>
      <c r="L680" s="43"/>
      <c r="M680" s="43"/>
      <c r="N680" s="43"/>
      <c r="P680" s="43"/>
      <c r="Q680" s="43"/>
      <c r="R680" s="43"/>
      <c r="S680" s="43"/>
    </row>
    <row r="681" spans="1:19" x14ac:dyDescent="0.25">
      <c r="A681" s="43"/>
      <c r="B681" s="43"/>
      <c r="C681" s="43"/>
      <c r="D681" s="43"/>
      <c r="F681" s="43"/>
      <c r="G681" s="43"/>
      <c r="H681" s="43"/>
      <c r="I681" s="43"/>
      <c r="K681" s="43"/>
      <c r="L681" s="43"/>
      <c r="M681" s="43"/>
      <c r="N681" s="43"/>
      <c r="P681" s="43"/>
      <c r="Q681" s="43"/>
      <c r="R681" s="43"/>
      <c r="S681" s="43"/>
    </row>
    <row r="682" spans="1:19" x14ac:dyDescent="0.25">
      <c r="A682" s="43"/>
      <c r="B682" s="43"/>
      <c r="C682" s="43"/>
      <c r="D682" s="43"/>
      <c r="F682" s="43"/>
      <c r="G682" s="43"/>
      <c r="H682" s="43"/>
      <c r="I682" s="43"/>
      <c r="K682" s="43"/>
      <c r="L682" s="43"/>
      <c r="M682" s="43"/>
      <c r="N682" s="43"/>
      <c r="P682" s="43"/>
      <c r="Q682" s="43"/>
      <c r="R682" s="43"/>
      <c r="S682" s="43"/>
    </row>
    <row r="683" spans="1:19" x14ac:dyDescent="0.25">
      <c r="A683" s="43"/>
      <c r="B683" s="43"/>
      <c r="C683" s="43"/>
      <c r="D683" s="43"/>
      <c r="F683" s="43"/>
      <c r="G683" s="43"/>
      <c r="H683" s="43"/>
      <c r="I683" s="43"/>
      <c r="K683" s="43"/>
      <c r="L683" s="43"/>
      <c r="M683" s="43"/>
      <c r="N683" s="43"/>
      <c r="P683" s="43"/>
      <c r="Q683" s="43"/>
      <c r="R683" s="43"/>
      <c r="S683" s="43"/>
    </row>
    <row r="684" spans="1:19" x14ac:dyDescent="0.25">
      <c r="A684" s="43"/>
      <c r="B684" s="43"/>
      <c r="C684" s="43"/>
      <c r="D684" s="43"/>
      <c r="F684" s="43"/>
      <c r="G684" s="43"/>
      <c r="H684" s="43"/>
      <c r="I684" s="43"/>
      <c r="K684" s="43"/>
      <c r="L684" s="43"/>
      <c r="M684" s="43"/>
      <c r="N684" s="43"/>
      <c r="P684" s="43"/>
      <c r="Q684" s="43"/>
      <c r="R684" s="43"/>
      <c r="S684" s="43"/>
    </row>
    <row r="685" spans="1:19" x14ac:dyDescent="0.25">
      <c r="A685" s="43"/>
      <c r="B685" s="43"/>
      <c r="C685" s="43"/>
      <c r="D685" s="43"/>
      <c r="F685" s="43"/>
      <c r="G685" s="43"/>
      <c r="H685" s="43"/>
      <c r="I685" s="43"/>
      <c r="K685" s="43"/>
      <c r="L685" s="43"/>
      <c r="M685" s="43"/>
      <c r="N685" s="43"/>
      <c r="P685" s="43"/>
      <c r="Q685" s="43"/>
      <c r="R685" s="43"/>
      <c r="S685" s="43"/>
    </row>
    <row r="686" spans="1:19" x14ac:dyDescent="0.25">
      <c r="A686" s="43"/>
      <c r="B686" s="43"/>
      <c r="C686" s="43"/>
      <c r="D686" s="43"/>
      <c r="F686" s="43"/>
      <c r="G686" s="43"/>
      <c r="H686" s="43"/>
      <c r="I686" s="43"/>
      <c r="K686" s="43"/>
      <c r="L686" s="43"/>
      <c r="M686" s="43"/>
      <c r="N686" s="43"/>
      <c r="P686" s="43"/>
      <c r="Q686" s="43"/>
      <c r="R686" s="43"/>
      <c r="S686" s="43"/>
    </row>
    <row r="687" spans="1:19" x14ac:dyDescent="0.25">
      <c r="A687" s="43"/>
      <c r="B687" s="43"/>
      <c r="C687" s="43"/>
      <c r="D687" s="43"/>
      <c r="F687" s="43"/>
      <c r="G687" s="43"/>
      <c r="H687" s="43"/>
      <c r="I687" s="43"/>
      <c r="K687" s="43"/>
      <c r="L687" s="43"/>
      <c r="M687" s="43"/>
      <c r="N687" s="43"/>
      <c r="P687" s="43"/>
      <c r="Q687" s="43"/>
      <c r="R687" s="43"/>
      <c r="S687" s="43"/>
    </row>
    <row r="688" spans="1:19" x14ac:dyDescent="0.25">
      <c r="A688" s="43"/>
      <c r="B688" s="43"/>
      <c r="C688" s="43"/>
      <c r="D688" s="43"/>
      <c r="F688" s="43"/>
      <c r="G688" s="43"/>
      <c r="H688" s="43"/>
      <c r="I688" s="43"/>
      <c r="K688" s="43"/>
      <c r="L688" s="43"/>
      <c r="M688" s="43"/>
      <c r="N688" s="43"/>
      <c r="P688" s="43"/>
      <c r="Q688" s="43"/>
      <c r="R688" s="43"/>
      <c r="S688" s="43"/>
    </row>
    <row r="689" spans="1:19" x14ac:dyDescent="0.25">
      <c r="A689" s="43"/>
      <c r="B689" s="43"/>
      <c r="C689" s="43"/>
      <c r="D689" s="43"/>
      <c r="F689" s="43"/>
      <c r="G689" s="43"/>
      <c r="H689" s="43"/>
      <c r="I689" s="43"/>
      <c r="K689" s="43"/>
      <c r="L689" s="43"/>
      <c r="M689" s="43"/>
      <c r="N689" s="43"/>
      <c r="P689" s="43"/>
      <c r="Q689" s="43"/>
      <c r="R689" s="43"/>
      <c r="S689" s="43"/>
    </row>
    <row r="690" spans="1:19" x14ac:dyDescent="0.25">
      <c r="A690" s="43"/>
      <c r="B690" s="43"/>
      <c r="C690" s="43"/>
      <c r="D690" s="43"/>
      <c r="F690" s="43"/>
      <c r="G690" s="43"/>
      <c r="H690" s="43"/>
      <c r="I690" s="43"/>
      <c r="K690" s="43"/>
      <c r="L690" s="43"/>
      <c r="M690" s="43"/>
      <c r="N690" s="43"/>
      <c r="P690" s="43"/>
      <c r="Q690" s="43"/>
      <c r="R690" s="43"/>
      <c r="S690" s="43"/>
    </row>
    <row r="691" spans="1:19" x14ac:dyDescent="0.25">
      <c r="A691" s="43"/>
      <c r="B691" s="43"/>
      <c r="C691" s="43"/>
      <c r="D691" s="43"/>
      <c r="F691" s="43"/>
      <c r="G691" s="43"/>
      <c r="H691" s="43"/>
      <c r="I691" s="43"/>
      <c r="K691" s="43"/>
      <c r="L691" s="43"/>
      <c r="M691" s="43"/>
      <c r="N691" s="43"/>
      <c r="P691" s="43"/>
      <c r="Q691" s="43"/>
      <c r="R691" s="43"/>
      <c r="S691" s="43"/>
    </row>
    <row r="692" spans="1:19" x14ac:dyDescent="0.25">
      <c r="A692" s="43"/>
      <c r="B692" s="43"/>
      <c r="C692" s="43"/>
      <c r="D692" s="43"/>
      <c r="F692" s="43"/>
      <c r="G692" s="43"/>
      <c r="H692" s="43"/>
      <c r="I692" s="43"/>
      <c r="K692" s="43"/>
      <c r="L692" s="43"/>
      <c r="M692" s="43"/>
      <c r="N692" s="43"/>
      <c r="P692" s="43"/>
      <c r="Q692" s="43"/>
      <c r="R692" s="43"/>
      <c r="S692" s="43"/>
    </row>
    <row r="693" spans="1:19" x14ac:dyDescent="0.25">
      <c r="A693" s="43"/>
      <c r="B693" s="43"/>
      <c r="C693" s="43"/>
      <c r="D693" s="43"/>
      <c r="F693" s="43"/>
      <c r="G693" s="43"/>
      <c r="H693" s="43"/>
      <c r="I693" s="43"/>
      <c r="K693" s="43"/>
      <c r="L693" s="43"/>
      <c r="M693" s="43"/>
      <c r="N693" s="43"/>
      <c r="P693" s="43"/>
      <c r="Q693" s="43"/>
      <c r="R693" s="43"/>
      <c r="S693" s="43"/>
    </row>
    <row r="694" spans="1:19" x14ac:dyDescent="0.25">
      <c r="A694" s="43"/>
      <c r="B694" s="43"/>
      <c r="C694" s="43"/>
      <c r="D694" s="43"/>
      <c r="F694" s="43"/>
      <c r="G694" s="43"/>
      <c r="H694" s="43"/>
      <c r="I694" s="43"/>
      <c r="K694" s="43"/>
      <c r="L694" s="43"/>
      <c r="M694" s="43"/>
      <c r="N694" s="43"/>
      <c r="P694" s="43"/>
      <c r="Q694" s="43"/>
      <c r="R694" s="43"/>
      <c r="S694" s="43"/>
    </row>
    <row r="695" spans="1:19" x14ac:dyDescent="0.25">
      <c r="A695" s="43"/>
      <c r="B695" s="43"/>
      <c r="C695" s="43"/>
      <c r="D695" s="43"/>
      <c r="F695" s="43"/>
      <c r="G695" s="43"/>
      <c r="H695" s="43"/>
      <c r="I695" s="43"/>
      <c r="K695" s="43"/>
      <c r="L695" s="43"/>
      <c r="M695" s="43"/>
      <c r="N695" s="43"/>
      <c r="P695" s="43"/>
      <c r="Q695" s="43"/>
      <c r="R695" s="43"/>
      <c r="S695" s="43"/>
    </row>
    <row r="696" spans="1:19" x14ac:dyDescent="0.25">
      <c r="A696" s="43"/>
      <c r="B696" s="43"/>
      <c r="C696" s="43"/>
      <c r="D696" s="43"/>
      <c r="F696" s="43"/>
      <c r="G696" s="43"/>
      <c r="H696" s="43"/>
      <c r="I696" s="43"/>
      <c r="K696" s="43"/>
      <c r="L696" s="43"/>
      <c r="M696" s="43"/>
      <c r="N696" s="43"/>
      <c r="P696" s="43"/>
      <c r="Q696" s="43"/>
      <c r="R696" s="43"/>
      <c r="S696" s="43"/>
    </row>
    <row r="697" spans="1:19" x14ac:dyDescent="0.25">
      <c r="A697" s="43"/>
      <c r="B697" s="43"/>
      <c r="C697" s="43"/>
      <c r="D697" s="43"/>
      <c r="F697" s="43"/>
      <c r="G697" s="43"/>
      <c r="H697" s="43"/>
      <c r="I697" s="43"/>
      <c r="K697" s="43"/>
      <c r="L697" s="43"/>
      <c r="M697" s="43"/>
      <c r="N697" s="43"/>
      <c r="P697" s="43"/>
      <c r="Q697" s="43"/>
      <c r="R697" s="43"/>
      <c r="S697" s="43"/>
    </row>
    <row r="698" spans="1:19" x14ac:dyDescent="0.25">
      <c r="A698" s="43"/>
      <c r="B698" s="43"/>
      <c r="C698" s="43"/>
      <c r="D698" s="43"/>
      <c r="F698" s="43"/>
      <c r="G698" s="43"/>
      <c r="H698" s="43"/>
      <c r="I698" s="43"/>
      <c r="K698" s="43"/>
      <c r="L698" s="43"/>
      <c r="M698" s="43"/>
      <c r="N698" s="43"/>
      <c r="P698" s="43"/>
      <c r="Q698" s="43"/>
      <c r="R698" s="43"/>
      <c r="S698" s="43"/>
    </row>
    <row r="699" spans="1:19" x14ac:dyDescent="0.25">
      <c r="A699" s="43"/>
      <c r="B699" s="43"/>
      <c r="C699" s="43"/>
      <c r="D699" s="43"/>
      <c r="F699" s="43"/>
      <c r="G699" s="43"/>
      <c r="H699" s="43"/>
      <c r="I699" s="43"/>
      <c r="K699" s="43"/>
      <c r="L699" s="43"/>
      <c r="M699" s="43"/>
      <c r="N699" s="43"/>
      <c r="P699" s="43"/>
      <c r="Q699" s="43"/>
      <c r="R699" s="43"/>
      <c r="S699" s="43"/>
    </row>
    <row r="700" spans="1:19" x14ac:dyDescent="0.25">
      <c r="A700" s="43"/>
      <c r="B700" s="43"/>
      <c r="C700" s="43"/>
      <c r="D700" s="43"/>
      <c r="F700" s="43"/>
      <c r="G700" s="43"/>
      <c r="H700" s="43"/>
      <c r="I700" s="43"/>
      <c r="K700" s="43"/>
      <c r="L700" s="43"/>
      <c r="M700" s="43"/>
      <c r="N700" s="43"/>
      <c r="P700" s="43"/>
      <c r="Q700" s="43"/>
      <c r="R700" s="43"/>
      <c r="S700" s="43"/>
    </row>
    <row r="701" spans="1:19" x14ac:dyDescent="0.25">
      <c r="A701" s="43"/>
      <c r="B701" s="43"/>
      <c r="C701" s="43"/>
      <c r="D701" s="43"/>
      <c r="F701" s="43"/>
      <c r="G701" s="43"/>
      <c r="H701" s="43"/>
      <c r="I701" s="43"/>
      <c r="K701" s="43"/>
      <c r="L701" s="43"/>
      <c r="M701" s="43"/>
      <c r="N701" s="43"/>
      <c r="P701" s="43"/>
      <c r="Q701" s="43"/>
      <c r="R701" s="43"/>
      <c r="S701" s="43"/>
    </row>
    <row r="702" spans="1:19" x14ac:dyDescent="0.25">
      <c r="A702" s="43"/>
      <c r="B702" s="43"/>
      <c r="C702" s="43"/>
      <c r="D702" s="43"/>
      <c r="F702" s="43"/>
      <c r="G702" s="43"/>
      <c r="H702" s="43"/>
      <c r="I702" s="43"/>
      <c r="K702" s="43"/>
      <c r="L702" s="43"/>
      <c r="M702" s="43"/>
      <c r="N702" s="43"/>
      <c r="P702" s="43"/>
      <c r="Q702" s="43"/>
      <c r="R702" s="43"/>
      <c r="S702" s="43"/>
    </row>
    <row r="703" spans="1:19" x14ac:dyDescent="0.25">
      <c r="A703" s="43"/>
      <c r="B703" s="43"/>
      <c r="C703" s="43"/>
      <c r="D703" s="43"/>
      <c r="F703" s="43"/>
      <c r="G703" s="43"/>
      <c r="H703" s="43"/>
      <c r="I703" s="43"/>
      <c r="K703" s="43"/>
      <c r="L703" s="43"/>
      <c r="M703" s="43"/>
      <c r="N703" s="43"/>
      <c r="P703" s="43"/>
      <c r="Q703" s="43"/>
      <c r="R703" s="43"/>
      <c r="S703" s="43"/>
    </row>
    <row r="704" spans="1:19" x14ac:dyDescent="0.25">
      <c r="A704" s="43"/>
      <c r="B704" s="43"/>
      <c r="C704" s="43"/>
      <c r="D704" s="43"/>
      <c r="F704" s="43"/>
      <c r="G704" s="43"/>
      <c r="H704" s="43"/>
      <c r="I704" s="43"/>
      <c r="K704" s="43"/>
      <c r="L704" s="43"/>
      <c r="M704" s="43"/>
      <c r="N704" s="43"/>
      <c r="P704" s="43"/>
      <c r="Q704" s="43"/>
      <c r="R704" s="43"/>
      <c r="S704" s="43"/>
    </row>
    <row r="705" spans="1:19" x14ac:dyDescent="0.25">
      <c r="A705" s="43"/>
      <c r="B705" s="43"/>
      <c r="C705" s="43"/>
      <c r="D705" s="43"/>
      <c r="F705" s="43"/>
      <c r="G705" s="43"/>
      <c r="H705" s="43"/>
      <c r="I705" s="43"/>
      <c r="K705" s="43"/>
      <c r="L705" s="43"/>
      <c r="M705" s="43"/>
      <c r="N705" s="43"/>
      <c r="P705" s="43"/>
      <c r="Q705" s="43"/>
      <c r="R705" s="43"/>
      <c r="S705" s="43"/>
    </row>
    <row r="706" spans="1:19" x14ac:dyDescent="0.25">
      <c r="A706" s="43"/>
      <c r="B706" s="43"/>
      <c r="C706" s="43"/>
      <c r="D706" s="43"/>
      <c r="F706" s="43"/>
      <c r="G706" s="43"/>
      <c r="H706" s="43"/>
      <c r="I706" s="43"/>
      <c r="K706" s="43"/>
      <c r="L706" s="43"/>
      <c r="M706" s="43"/>
      <c r="N706" s="43"/>
      <c r="P706" s="43"/>
      <c r="Q706" s="43"/>
      <c r="R706" s="43"/>
      <c r="S706" s="43"/>
    </row>
    <row r="707" spans="1:19" x14ac:dyDescent="0.25">
      <c r="A707" s="43"/>
      <c r="B707" s="43"/>
      <c r="C707" s="43"/>
      <c r="D707" s="43"/>
      <c r="F707" s="43"/>
      <c r="G707" s="43"/>
      <c r="H707" s="43"/>
      <c r="I707" s="43"/>
      <c r="K707" s="43"/>
      <c r="L707" s="43"/>
      <c r="M707" s="43"/>
      <c r="N707" s="43"/>
      <c r="P707" s="43"/>
      <c r="Q707" s="43"/>
      <c r="R707" s="43"/>
      <c r="S707" s="43"/>
    </row>
    <row r="708" spans="1:19" x14ac:dyDescent="0.25">
      <c r="A708" s="43"/>
      <c r="B708" s="43"/>
      <c r="C708" s="43"/>
      <c r="D708" s="43"/>
      <c r="F708" s="43"/>
      <c r="G708" s="43"/>
      <c r="H708" s="43"/>
      <c r="I708" s="43"/>
      <c r="K708" s="43"/>
      <c r="L708" s="43"/>
      <c r="M708" s="43"/>
      <c r="N708" s="43"/>
      <c r="P708" s="43"/>
      <c r="Q708" s="43"/>
      <c r="R708" s="43"/>
      <c r="S708" s="43"/>
    </row>
    <row r="709" spans="1:19" x14ac:dyDescent="0.25">
      <c r="A709" s="43"/>
      <c r="B709" s="43"/>
      <c r="C709" s="43"/>
      <c r="D709" s="43"/>
      <c r="F709" s="43"/>
      <c r="G709" s="43"/>
      <c r="H709" s="43"/>
      <c r="I709" s="43"/>
      <c r="K709" s="43"/>
      <c r="L709" s="43"/>
      <c r="M709" s="43"/>
      <c r="N709" s="43"/>
      <c r="P709" s="43"/>
      <c r="Q709" s="43"/>
      <c r="R709" s="43"/>
      <c r="S709" s="43"/>
    </row>
    <row r="710" spans="1:19" x14ac:dyDescent="0.25">
      <c r="A710" s="43"/>
      <c r="B710" s="43"/>
      <c r="C710" s="43"/>
      <c r="D710" s="43"/>
      <c r="F710" s="43"/>
      <c r="G710" s="43"/>
      <c r="H710" s="43"/>
      <c r="I710" s="43"/>
      <c r="K710" s="43"/>
      <c r="L710" s="43"/>
      <c r="M710" s="43"/>
      <c r="N710" s="43"/>
      <c r="P710" s="43"/>
      <c r="Q710" s="43"/>
      <c r="R710" s="43"/>
      <c r="S710" s="43"/>
    </row>
    <row r="711" spans="1:19" x14ac:dyDescent="0.25">
      <c r="A711" s="43"/>
      <c r="B711" s="43"/>
      <c r="C711" s="43"/>
      <c r="D711" s="43"/>
      <c r="F711" s="43"/>
      <c r="G711" s="43"/>
      <c r="H711" s="43"/>
      <c r="I711" s="43"/>
      <c r="K711" s="43"/>
      <c r="L711" s="43"/>
      <c r="M711" s="43"/>
      <c r="N711" s="43"/>
      <c r="P711" s="43"/>
      <c r="Q711" s="43"/>
      <c r="R711" s="43"/>
      <c r="S711" s="43"/>
    </row>
    <row r="712" spans="1:19" x14ac:dyDescent="0.25">
      <c r="A712" s="43"/>
      <c r="B712" s="43"/>
      <c r="C712" s="43"/>
      <c r="D712" s="43"/>
      <c r="F712" s="43"/>
      <c r="G712" s="43"/>
      <c r="H712" s="43"/>
      <c r="I712" s="43"/>
      <c r="K712" s="43"/>
      <c r="L712" s="43"/>
      <c r="M712" s="43"/>
      <c r="N712" s="43"/>
      <c r="P712" s="43"/>
      <c r="Q712" s="43"/>
      <c r="R712" s="43"/>
      <c r="S712" s="43"/>
    </row>
    <row r="713" spans="1:19" x14ac:dyDescent="0.25">
      <c r="A713" s="43"/>
      <c r="B713" s="43"/>
      <c r="C713" s="43"/>
      <c r="D713" s="43"/>
      <c r="F713" s="43"/>
      <c r="G713" s="43"/>
      <c r="H713" s="43"/>
      <c r="I713" s="43"/>
      <c r="K713" s="43"/>
      <c r="L713" s="43"/>
      <c r="M713" s="43"/>
      <c r="N713" s="43"/>
      <c r="P713" s="43"/>
      <c r="Q713" s="43"/>
      <c r="R713" s="43"/>
      <c r="S713" s="43"/>
    </row>
    <row r="714" spans="1:19" x14ac:dyDescent="0.25">
      <c r="A714" s="43"/>
      <c r="B714" s="43"/>
      <c r="C714" s="43"/>
      <c r="D714" s="43"/>
      <c r="F714" s="43"/>
      <c r="G714" s="43"/>
      <c r="H714" s="43"/>
      <c r="I714" s="43"/>
      <c r="K714" s="43"/>
      <c r="L714" s="43"/>
      <c r="M714" s="43"/>
      <c r="N714" s="43"/>
      <c r="P714" s="43"/>
      <c r="Q714" s="43"/>
      <c r="R714" s="43"/>
      <c r="S714" s="43"/>
    </row>
    <row r="715" spans="1:19" x14ac:dyDescent="0.25">
      <c r="A715" s="43"/>
      <c r="B715" s="43"/>
      <c r="C715" s="43"/>
      <c r="D715" s="43"/>
      <c r="F715" s="43"/>
      <c r="G715" s="43"/>
      <c r="H715" s="43"/>
      <c r="I715" s="43"/>
      <c r="K715" s="43"/>
      <c r="L715" s="43"/>
      <c r="M715" s="43"/>
      <c r="N715" s="43"/>
      <c r="P715" s="43"/>
      <c r="Q715" s="43"/>
      <c r="R715" s="43"/>
      <c r="S715" s="43"/>
    </row>
    <row r="716" spans="1:19" x14ac:dyDescent="0.25">
      <c r="A716" s="43"/>
      <c r="B716" s="43"/>
      <c r="C716" s="43"/>
      <c r="D716" s="43"/>
      <c r="F716" s="43"/>
      <c r="G716" s="43"/>
      <c r="H716" s="43"/>
      <c r="I716" s="43"/>
      <c r="K716" s="43"/>
      <c r="L716" s="43"/>
      <c r="M716" s="43"/>
      <c r="N716" s="43"/>
      <c r="P716" s="43"/>
      <c r="Q716" s="43"/>
      <c r="R716" s="43"/>
      <c r="S716" s="43"/>
    </row>
    <row r="717" spans="1:19" x14ac:dyDescent="0.25">
      <c r="A717" s="43"/>
      <c r="B717" s="43"/>
      <c r="C717" s="43"/>
      <c r="D717" s="43"/>
      <c r="F717" s="43"/>
      <c r="G717" s="43"/>
      <c r="H717" s="43"/>
      <c r="I717" s="43"/>
      <c r="K717" s="43"/>
      <c r="L717" s="43"/>
      <c r="M717" s="43"/>
      <c r="N717" s="43"/>
      <c r="P717" s="43"/>
      <c r="Q717" s="43"/>
      <c r="R717" s="43"/>
      <c r="S717" s="43"/>
    </row>
    <row r="718" spans="1:19" x14ac:dyDescent="0.25">
      <c r="A718" s="43"/>
      <c r="B718" s="43"/>
      <c r="C718" s="43"/>
      <c r="D718" s="43"/>
      <c r="F718" s="43"/>
      <c r="G718" s="43"/>
      <c r="H718" s="43"/>
      <c r="I718" s="43"/>
      <c r="K718" s="43"/>
      <c r="L718" s="43"/>
      <c r="M718" s="43"/>
      <c r="N718" s="43"/>
      <c r="P718" s="43"/>
      <c r="Q718" s="43"/>
      <c r="R718" s="43"/>
      <c r="S718" s="43"/>
    </row>
    <row r="719" spans="1:19" x14ac:dyDescent="0.25">
      <c r="A719" s="43"/>
      <c r="B719" s="43"/>
      <c r="C719" s="43"/>
      <c r="D719" s="43"/>
      <c r="F719" s="43"/>
      <c r="G719" s="43"/>
      <c r="H719" s="43"/>
      <c r="I719" s="43"/>
      <c r="K719" s="43"/>
      <c r="L719" s="43"/>
      <c r="M719" s="43"/>
      <c r="N719" s="43"/>
      <c r="P719" s="43"/>
      <c r="Q719" s="43"/>
      <c r="R719" s="43"/>
      <c r="S719" s="43"/>
    </row>
    <row r="720" spans="1:19" x14ac:dyDescent="0.25">
      <c r="A720" s="43"/>
      <c r="B720" s="43"/>
      <c r="C720" s="43"/>
      <c r="D720" s="43"/>
      <c r="F720" s="43"/>
      <c r="G720" s="43"/>
      <c r="H720" s="43"/>
      <c r="I720" s="43"/>
      <c r="K720" s="43"/>
      <c r="L720" s="43"/>
      <c r="M720" s="43"/>
      <c r="N720" s="43"/>
      <c r="P720" s="43"/>
      <c r="Q720" s="43"/>
      <c r="R720" s="43"/>
      <c r="S720" s="43"/>
    </row>
    <row r="721" spans="1:19" x14ac:dyDescent="0.25">
      <c r="A721" s="43"/>
      <c r="B721" s="43"/>
      <c r="C721" s="43"/>
      <c r="D721" s="43"/>
      <c r="F721" s="43"/>
      <c r="G721" s="43"/>
      <c r="H721" s="43"/>
      <c r="I721" s="43"/>
      <c r="K721" s="43"/>
      <c r="L721" s="43"/>
      <c r="M721" s="43"/>
      <c r="N721" s="43"/>
      <c r="P721" s="43"/>
      <c r="Q721" s="43"/>
      <c r="R721" s="43"/>
      <c r="S721" s="43"/>
    </row>
    <row r="722" spans="1:19" x14ac:dyDescent="0.25">
      <c r="A722" s="43"/>
      <c r="B722" s="43"/>
      <c r="C722" s="43"/>
      <c r="D722" s="43"/>
      <c r="F722" s="43"/>
      <c r="G722" s="43"/>
      <c r="H722" s="43"/>
      <c r="I722" s="43"/>
      <c r="K722" s="43"/>
      <c r="L722" s="43"/>
      <c r="M722" s="43"/>
      <c r="N722" s="43"/>
      <c r="P722" s="43"/>
      <c r="Q722" s="43"/>
      <c r="R722" s="43"/>
      <c r="S722" s="43"/>
    </row>
    <row r="723" spans="1:19" x14ac:dyDescent="0.25">
      <c r="A723" s="43"/>
      <c r="B723" s="43"/>
      <c r="C723" s="43"/>
      <c r="D723" s="43"/>
      <c r="F723" s="43"/>
      <c r="G723" s="43"/>
      <c r="H723" s="43"/>
      <c r="I723" s="43"/>
      <c r="K723" s="43"/>
      <c r="L723" s="43"/>
      <c r="M723" s="43"/>
      <c r="N723" s="43"/>
      <c r="P723" s="43"/>
      <c r="Q723" s="43"/>
      <c r="R723" s="43"/>
      <c r="S723" s="43"/>
    </row>
    <row r="724" spans="1:19" x14ac:dyDescent="0.25">
      <c r="A724" s="43"/>
      <c r="B724" s="43"/>
      <c r="C724" s="43"/>
      <c r="D724" s="43"/>
      <c r="F724" s="43"/>
      <c r="G724" s="43"/>
      <c r="H724" s="43"/>
      <c r="I724" s="43"/>
      <c r="K724" s="43"/>
      <c r="L724" s="43"/>
      <c r="M724" s="43"/>
      <c r="N724" s="43"/>
      <c r="P724" s="43"/>
      <c r="Q724" s="43"/>
      <c r="R724" s="43"/>
      <c r="S724" s="43"/>
    </row>
    <row r="725" spans="1:19" x14ac:dyDescent="0.25">
      <c r="A725" s="43"/>
      <c r="B725" s="43"/>
      <c r="C725" s="43"/>
      <c r="D725" s="43"/>
      <c r="F725" s="43"/>
      <c r="G725" s="43"/>
      <c r="H725" s="43"/>
      <c r="I725" s="43"/>
      <c r="K725" s="43"/>
      <c r="L725" s="43"/>
      <c r="M725" s="43"/>
      <c r="N725" s="43"/>
      <c r="P725" s="43"/>
      <c r="Q725" s="43"/>
      <c r="R725" s="43"/>
      <c r="S725" s="43"/>
    </row>
    <row r="726" spans="1:19" x14ac:dyDescent="0.25">
      <c r="A726" s="43"/>
      <c r="B726" s="43"/>
      <c r="C726" s="43"/>
      <c r="D726" s="43"/>
      <c r="F726" s="43"/>
      <c r="G726" s="43"/>
      <c r="H726" s="43"/>
      <c r="I726" s="43"/>
      <c r="K726" s="43"/>
      <c r="L726" s="43"/>
      <c r="M726" s="43"/>
      <c r="N726" s="43"/>
      <c r="P726" s="43"/>
      <c r="Q726" s="43"/>
      <c r="R726" s="43"/>
      <c r="S726" s="43"/>
    </row>
    <row r="727" spans="1:19" x14ac:dyDescent="0.25">
      <c r="A727" s="43"/>
      <c r="B727" s="43"/>
      <c r="C727" s="43"/>
      <c r="D727" s="43"/>
      <c r="F727" s="43"/>
      <c r="G727" s="43"/>
      <c r="H727" s="43"/>
      <c r="I727" s="43"/>
      <c r="K727" s="43"/>
      <c r="L727" s="43"/>
      <c r="M727" s="43"/>
      <c r="N727" s="43"/>
      <c r="P727" s="43"/>
      <c r="Q727" s="43"/>
      <c r="R727" s="43"/>
      <c r="S727" s="43"/>
    </row>
    <row r="728" spans="1:19" x14ac:dyDescent="0.25">
      <c r="A728" s="43"/>
      <c r="B728" s="43"/>
      <c r="C728" s="43"/>
      <c r="D728" s="43"/>
      <c r="F728" s="43"/>
      <c r="G728" s="43"/>
      <c r="H728" s="43"/>
      <c r="I728" s="43"/>
      <c r="K728" s="43"/>
      <c r="L728" s="43"/>
      <c r="M728" s="43"/>
      <c r="N728" s="43"/>
      <c r="P728" s="43"/>
      <c r="Q728" s="43"/>
      <c r="R728" s="43"/>
      <c r="S728" s="43"/>
    </row>
    <row r="729" spans="1:19" x14ac:dyDescent="0.25">
      <c r="A729" s="43"/>
      <c r="B729" s="43"/>
      <c r="C729" s="43"/>
      <c r="D729" s="43"/>
      <c r="F729" s="43"/>
      <c r="G729" s="43"/>
      <c r="H729" s="43"/>
      <c r="I729" s="43"/>
      <c r="K729" s="43"/>
      <c r="L729" s="43"/>
      <c r="M729" s="43"/>
      <c r="N729" s="43"/>
      <c r="P729" s="43"/>
      <c r="Q729" s="43"/>
      <c r="R729" s="43"/>
      <c r="S729" s="43"/>
    </row>
    <row r="730" spans="1:19" x14ac:dyDescent="0.25">
      <c r="A730" s="43"/>
      <c r="B730" s="43"/>
      <c r="C730" s="43"/>
      <c r="D730" s="43"/>
      <c r="F730" s="43"/>
      <c r="G730" s="43"/>
      <c r="H730" s="43"/>
      <c r="I730" s="43"/>
      <c r="K730" s="43"/>
      <c r="L730" s="43"/>
      <c r="M730" s="43"/>
      <c r="N730" s="43"/>
      <c r="P730" s="43"/>
      <c r="Q730" s="43"/>
      <c r="R730" s="43"/>
      <c r="S730" s="43"/>
    </row>
    <row r="731" spans="1:19" x14ac:dyDescent="0.25">
      <c r="A731" s="43"/>
      <c r="B731" s="43"/>
      <c r="C731" s="43"/>
      <c r="D731" s="43"/>
      <c r="F731" s="43"/>
      <c r="G731" s="43"/>
      <c r="H731" s="43"/>
      <c r="I731" s="43"/>
      <c r="K731" s="43"/>
      <c r="L731" s="43"/>
      <c r="M731" s="43"/>
      <c r="N731" s="43"/>
      <c r="P731" s="43"/>
      <c r="Q731" s="43"/>
      <c r="R731" s="43"/>
      <c r="S731" s="43"/>
    </row>
    <row r="732" spans="1:19" x14ac:dyDescent="0.25">
      <c r="A732" s="43"/>
      <c r="B732" s="43"/>
      <c r="C732" s="43"/>
      <c r="D732" s="43"/>
      <c r="F732" s="43"/>
      <c r="G732" s="43"/>
      <c r="H732" s="43"/>
      <c r="I732" s="43"/>
      <c r="K732" s="43"/>
      <c r="L732" s="43"/>
      <c r="M732" s="43"/>
      <c r="N732" s="43"/>
      <c r="P732" s="43"/>
      <c r="Q732" s="43"/>
      <c r="R732" s="43"/>
      <c r="S732" s="43"/>
    </row>
    <row r="733" spans="1:19" x14ac:dyDescent="0.25">
      <c r="A733" s="43"/>
      <c r="B733" s="43"/>
      <c r="C733" s="43"/>
      <c r="D733" s="43"/>
      <c r="F733" s="43"/>
      <c r="G733" s="43"/>
      <c r="H733" s="43"/>
      <c r="I733" s="43"/>
      <c r="K733" s="43"/>
      <c r="L733" s="43"/>
      <c r="M733" s="43"/>
      <c r="N733" s="43"/>
      <c r="P733" s="43"/>
      <c r="Q733" s="43"/>
      <c r="R733" s="43"/>
      <c r="S733" s="43"/>
    </row>
    <row r="734" spans="1:19" x14ac:dyDescent="0.25">
      <c r="A734" s="43"/>
      <c r="B734" s="43"/>
      <c r="C734" s="43"/>
      <c r="D734" s="43"/>
      <c r="F734" s="43"/>
      <c r="G734" s="43"/>
      <c r="H734" s="43"/>
      <c r="I734" s="43"/>
      <c r="K734" s="43"/>
      <c r="L734" s="43"/>
      <c r="M734" s="43"/>
      <c r="N734" s="43"/>
      <c r="P734" s="43"/>
      <c r="Q734" s="43"/>
      <c r="R734" s="43"/>
      <c r="S734" s="43"/>
    </row>
    <row r="735" spans="1:19" x14ac:dyDescent="0.25">
      <c r="A735" s="43"/>
      <c r="B735" s="43"/>
      <c r="C735" s="43"/>
      <c r="D735" s="43"/>
      <c r="F735" s="43"/>
      <c r="G735" s="43"/>
      <c r="H735" s="43"/>
      <c r="I735" s="43"/>
      <c r="K735" s="43"/>
      <c r="L735" s="43"/>
      <c r="M735" s="43"/>
      <c r="N735" s="43"/>
      <c r="P735" s="43"/>
      <c r="Q735" s="43"/>
      <c r="R735" s="43"/>
      <c r="S735" s="43"/>
    </row>
    <row r="736" spans="1:19" x14ac:dyDescent="0.25">
      <c r="A736" s="43"/>
      <c r="B736" s="43"/>
      <c r="C736" s="43"/>
      <c r="D736" s="43"/>
      <c r="F736" s="43"/>
      <c r="G736" s="43"/>
      <c r="H736" s="43"/>
      <c r="I736" s="43"/>
      <c r="K736" s="43"/>
      <c r="L736" s="43"/>
      <c r="M736" s="43"/>
      <c r="N736" s="43"/>
      <c r="P736" s="43"/>
      <c r="Q736" s="43"/>
      <c r="R736" s="43"/>
      <c r="S736" s="43"/>
    </row>
    <row r="737" spans="1:19" x14ac:dyDescent="0.25">
      <c r="A737" s="43"/>
      <c r="B737" s="43"/>
      <c r="C737" s="43"/>
      <c r="D737" s="43"/>
      <c r="F737" s="43"/>
      <c r="G737" s="43"/>
      <c r="H737" s="43"/>
      <c r="I737" s="43"/>
      <c r="K737" s="43"/>
      <c r="L737" s="43"/>
      <c r="M737" s="43"/>
      <c r="N737" s="43"/>
      <c r="P737" s="43"/>
      <c r="Q737" s="43"/>
      <c r="R737" s="43"/>
      <c r="S737" s="43"/>
    </row>
    <row r="738" spans="1:19" x14ac:dyDescent="0.25">
      <c r="A738" s="43"/>
      <c r="B738" s="43"/>
      <c r="C738" s="43"/>
      <c r="D738" s="43"/>
      <c r="F738" s="43"/>
      <c r="G738" s="43"/>
      <c r="H738" s="43"/>
      <c r="I738" s="43"/>
      <c r="K738" s="43"/>
      <c r="L738" s="43"/>
      <c r="M738" s="43"/>
      <c r="N738" s="43"/>
      <c r="P738" s="43"/>
      <c r="Q738" s="43"/>
      <c r="R738" s="43"/>
      <c r="S738" s="43"/>
    </row>
    <row r="739" spans="1:19" x14ac:dyDescent="0.25">
      <c r="A739" s="43"/>
      <c r="B739" s="43"/>
      <c r="C739" s="43"/>
      <c r="D739" s="43"/>
      <c r="F739" s="43"/>
      <c r="G739" s="43"/>
      <c r="H739" s="43"/>
      <c r="I739" s="43"/>
      <c r="K739" s="43"/>
      <c r="L739" s="43"/>
      <c r="M739" s="43"/>
      <c r="N739" s="43"/>
      <c r="P739" s="43"/>
      <c r="Q739" s="43"/>
      <c r="R739" s="43"/>
      <c r="S739" s="43"/>
    </row>
    <row r="740" spans="1:19" x14ac:dyDescent="0.25">
      <c r="A740" s="43"/>
      <c r="B740" s="43"/>
      <c r="C740" s="43"/>
      <c r="D740" s="43"/>
      <c r="F740" s="43"/>
      <c r="G740" s="43"/>
      <c r="H740" s="43"/>
      <c r="I740" s="43"/>
      <c r="K740" s="43"/>
      <c r="L740" s="43"/>
      <c r="M740" s="43"/>
      <c r="N740" s="43"/>
      <c r="P740" s="43"/>
      <c r="Q740" s="43"/>
      <c r="R740" s="43"/>
      <c r="S740" s="43"/>
    </row>
    <row r="741" spans="1:19" x14ac:dyDescent="0.25">
      <c r="A741" s="43"/>
      <c r="B741" s="43"/>
      <c r="C741" s="43"/>
      <c r="D741" s="43"/>
      <c r="F741" s="43"/>
      <c r="G741" s="43"/>
      <c r="H741" s="43"/>
      <c r="I741" s="43"/>
      <c r="K741" s="43"/>
      <c r="L741" s="43"/>
      <c r="M741" s="43"/>
      <c r="N741" s="43"/>
      <c r="P741" s="43"/>
      <c r="Q741" s="43"/>
      <c r="R741" s="43"/>
      <c r="S741" s="43"/>
    </row>
    <row r="742" spans="1:19" x14ac:dyDescent="0.25">
      <c r="A742" s="43"/>
      <c r="B742" s="43"/>
      <c r="C742" s="43"/>
      <c r="D742" s="43"/>
      <c r="F742" s="43"/>
      <c r="G742" s="43"/>
      <c r="H742" s="43"/>
      <c r="I742" s="43"/>
      <c r="K742" s="43"/>
      <c r="L742" s="43"/>
      <c r="M742" s="43"/>
      <c r="N742" s="43"/>
      <c r="P742" s="43"/>
      <c r="Q742" s="43"/>
      <c r="R742" s="43"/>
      <c r="S742" s="43"/>
    </row>
    <row r="743" spans="1:19" x14ac:dyDescent="0.25">
      <c r="A743" s="43"/>
      <c r="B743" s="43"/>
      <c r="C743" s="43"/>
      <c r="D743" s="43"/>
      <c r="F743" s="43"/>
      <c r="G743" s="43"/>
      <c r="H743" s="43"/>
      <c r="I743" s="43"/>
      <c r="K743" s="43"/>
      <c r="L743" s="43"/>
      <c r="M743" s="43"/>
      <c r="N743" s="43"/>
      <c r="P743" s="43"/>
      <c r="Q743" s="43"/>
      <c r="R743" s="43"/>
      <c r="S743" s="43"/>
    </row>
    <row r="744" spans="1:19" x14ac:dyDescent="0.25">
      <c r="A744" s="43"/>
      <c r="B744" s="43"/>
      <c r="C744" s="43"/>
      <c r="D744" s="43"/>
      <c r="F744" s="43"/>
      <c r="G744" s="43"/>
      <c r="H744" s="43"/>
      <c r="I744" s="43"/>
      <c r="K744" s="43"/>
      <c r="L744" s="43"/>
      <c r="M744" s="43"/>
      <c r="N744" s="43"/>
      <c r="P744" s="43"/>
      <c r="Q744" s="43"/>
      <c r="R744" s="43"/>
      <c r="S744" s="43"/>
    </row>
    <row r="745" spans="1:19" x14ac:dyDescent="0.25">
      <c r="A745" s="43"/>
      <c r="B745" s="43"/>
      <c r="C745" s="43"/>
      <c r="D745" s="43"/>
      <c r="F745" s="43"/>
      <c r="G745" s="43"/>
      <c r="H745" s="43"/>
      <c r="I745" s="43"/>
      <c r="K745" s="43"/>
      <c r="L745" s="43"/>
      <c r="M745" s="43"/>
      <c r="N745" s="43"/>
      <c r="P745" s="43"/>
      <c r="Q745" s="43"/>
      <c r="R745" s="43"/>
      <c r="S745" s="43"/>
    </row>
    <row r="746" spans="1:19" x14ac:dyDescent="0.25">
      <c r="A746" s="43"/>
      <c r="B746" s="43"/>
      <c r="C746" s="43"/>
      <c r="D746" s="43"/>
      <c r="F746" s="43"/>
      <c r="G746" s="43"/>
      <c r="H746" s="43"/>
      <c r="I746" s="43"/>
      <c r="K746" s="43"/>
      <c r="L746" s="43"/>
      <c r="M746" s="43"/>
      <c r="N746" s="43"/>
      <c r="P746" s="43"/>
      <c r="Q746" s="43"/>
      <c r="R746" s="43"/>
      <c r="S746" s="43"/>
    </row>
    <row r="747" spans="1:19" x14ac:dyDescent="0.25">
      <c r="A747" s="43"/>
      <c r="B747" s="43"/>
      <c r="C747" s="43"/>
      <c r="D747" s="43"/>
      <c r="F747" s="43"/>
      <c r="G747" s="43"/>
      <c r="H747" s="43"/>
      <c r="I747" s="43"/>
      <c r="K747" s="43"/>
      <c r="L747" s="43"/>
      <c r="M747" s="43"/>
      <c r="N747" s="43"/>
      <c r="P747" s="43"/>
      <c r="Q747" s="43"/>
      <c r="R747" s="43"/>
      <c r="S747" s="43"/>
    </row>
    <row r="748" spans="1:19" x14ac:dyDescent="0.25">
      <c r="A748" s="43"/>
      <c r="B748" s="43"/>
      <c r="C748" s="43"/>
      <c r="D748" s="43"/>
      <c r="F748" s="43"/>
      <c r="G748" s="43"/>
      <c r="H748" s="43"/>
      <c r="I748" s="43"/>
      <c r="K748" s="43"/>
      <c r="L748" s="43"/>
      <c r="M748" s="43"/>
      <c r="N748" s="43"/>
      <c r="P748" s="43"/>
      <c r="Q748" s="43"/>
      <c r="R748" s="43"/>
      <c r="S748" s="43"/>
    </row>
    <row r="749" spans="1:19" x14ac:dyDescent="0.25">
      <c r="A749" s="43"/>
      <c r="B749" s="43"/>
      <c r="C749" s="43"/>
      <c r="D749" s="43"/>
      <c r="F749" s="43"/>
      <c r="G749" s="43"/>
      <c r="H749" s="43"/>
      <c r="I749" s="43"/>
      <c r="K749" s="43"/>
      <c r="L749" s="43"/>
      <c r="M749" s="43"/>
      <c r="N749" s="43"/>
      <c r="P749" s="43"/>
      <c r="Q749" s="43"/>
      <c r="R749" s="43"/>
      <c r="S749" s="43"/>
    </row>
    <row r="750" spans="1:19" x14ac:dyDescent="0.25">
      <c r="A750" s="43"/>
      <c r="B750" s="43"/>
      <c r="C750" s="43"/>
      <c r="D750" s="43"/>
      <c r="F750" s="43"/>
      <c r="G750" s="43"/>
      <c r="H750" s="43"/>
      <c r="I750" s="43"/>
      <c r="K750" s="43"/>
      <c r="L750" s="43"/>
      <c r="M750" s="43"/>
      <c r="N750" s="43"/>
      <c r="P750" s="43"/>
      <c r="Q750" s="43"/>
      <c r="R750" s="43"/>
      <c r="S750" s="43"/>
    </row>
    <row r="751" spans="1:19" x14ac:dyDescent="0.25">
      <c r="A751" s="43"/>
      <c r="B751" s="43"/>
      <c r="C751" s="43"/>
      <c r="D751" s="43"/>
      <c r="F751" s="43"/>
      <c r="G751" s="43"/>
      <c r="H751" s="43"/>
      <c r="I751" s="43"/>
      <c r="K751" s="43"/>
      <c r="L751" s="43"/>
      <c r="M751" s="43"/>
      <c r="N751" s="43"/>
      <c r="P751" s="43"/>
      <c r="Q751" s="43"/>
      <c r="R751" s="43"/>
      <c r="S751" s="43"/>
    </row>
    <row r="752" spans="1:19" x14ac:dyDescent="0.25">
      <c r="A752" s="43"/>
      <c r="B752" s="43"/>
      <c r="C752" s="43"/>
      <c r="D752" s="43"/>
      <c r="F752" s="43"/>
      <c r="G752" s="43"/>
      <c r="H752" s="43"/>
      <c r="I752" s="43"/>
      <c r="K752" s="43"/>
      <c r="L752" s="43"/>
      <c r="M752" s="43"/>
      <c r="N752" s="43"/>
      <c r="P752" s="43"/>
      <c r="Q752" s="43"/>
      <c r="R752" s="43"/>
      <c r="S752" s="43"/>
    </row>
    <row r="753" spans="1:19" x14ac:dyDescent="0.25">
      <c r="A753" s="43"/>
      <c r="B753" s="43"/>
      <c r="C753" s="43"/>
      <c r="D753" s="43"/>
      <c r="F753" s="43"/>
      <c r="G753" s="43"/>
      <c r="H753" s="43"/>
      <c r="I753" s="43"/>
      <c r="K753" s="43"/>
      <c r="L753" s="43"/>
      <c r="M753" s="43"/>
      <c r="N753" s="43"/>
      <c r="P753" s="43"/>
      <c r="Q753" s="43"/>
      <c r="R753" s="43"/>
      <c r="S753" s="43"/>
    </row>
    <row r="754" spans="1:19" x14ac:dyDescent="0.25">
      <c r="A754" s="43"/>
      <c r="B754" s="43"/>
      <c r="C754" s="43"/>
      <c r="D754" s="43"/>
      <c r="F754" s="43"/>
      <c r="G754" s="43"/>
      <c r="H754" s="43"/>
      <c r="I754" s="43"/>
      <c r="K754" s="43"/>
      <c r="L754" s="43"/>
      <c r="M754" s="43"/>
      <c r="N754" s="43"/>
      <c r="P754" s="43"/>
      <c r="Q754" s="43"/>
      <c r="R754" s="43"/>
      <c r="S754" s="43"/>
    </row>
    <row r="755" spans="1:19" x14ac:dyDescent="0.25">
      <c r="A755" s="43"/>
      <c r="B755" s="43"/>
      <c r="C755" s="43"/>
      <c r="D755" s="43"/>
      <c r="F755" s="43"/>
      <c r="G755" s="43"/>
      <c r="H755" s="43"/>
      <c r="I755" s="43"/>
      <c r="K755" s="43"/>
      <c r="L755" s="43"/>
      <c r="M755" s="43"/>
      <c r="N755" s="43"/>
      <c r="P755" s="43"/>
      <c r="Q755" s="43"/>
      <c r="R755" s="43"/>
      <c r="S755" s="43"/>
    </row>
    <row r="756" spans="1:19" x14ac:dyDescent="0.25">
      <c r="A756" s="43"/>
      <c r="B756" s="43"/>
      <c r="C756" s="43"/>
      <c r="D756" s="43"/>
      <c r="F756" s="43"/>
      <c r="G756" s="43"/>
      <c r="H756" s="43"/>
      <c r="I756" s="43"/>
      <c r="K756" s="43"/>
      <c r="L756" s="43"/>
      <c r="M756" s="43"/>
      <c r="N756" s="43"/>
      <c r="P756" s="43"/>
      <c r="Q756" s="43"/>
      <c r="R756" s="43"/>
      <c r="S756" s="43"/>
    </row>
    <row r="757" spans="1:19" x14ac:dyDescent="0.25">
      <c r="A757" s="43"/>
      <c r="B757" s="43"/>
      <c r="C757" s="43"/>
      <c r="D757" s="43"/>
      <c r="F757" s="43"/>
      <c r="G757" s="43"/>
      <c r="H757" s="43"/>
      <c r="I757" s="43"/>
      <c r="K757" s="43"/>
      <c r="L757" s="43"/>
      <c r="M757" s="43"/>
      <c r="N757" s="43"/>
      <c r="P757" s="43"/>
      <c r="Q757" s="43"/>
      <c r="R757" s="43"/>
      <c r="S757" s="43"/>
    </row>
    <row r="758" spans="1:19" x14ac:dyDescent="0.25">
      <c r="A758" s="43"/>
      <c r="B758" s="43"/>
      <c r="C758" s="43"/>
      <c r="D758" s="43"/>
      <c r="F758" s="43"/>
      <c r="G758" s="43"/>
      <c r="H758" s="43"/>
      <c r="I758" s="43"/>
      <c r="K758" s="43"/>
      <c r="L758" s="43"/>
      <c r="M758" s="43"/>
      <c r="N758" s="43"/>
      <c r="P758" s="43"/>
      <c r="Q758" s="43"/>
      <c r="R758" s="43"/>
      <c r="S758" s="43"/>
    </row>
    <row r="759" spans="1:19" x14ac:dyDescent="0.25">
      <c r="A759" s="43"/>
      <c r="B759" s="43"/>
      <c r="C759" s="43"/>
      <c r="D759" s="43"/>
      <c r="F759" s="43"/>
      <c r="G759" s="43"/>
      <c r="H759" s="43"/>
      <c r="I759" s="43"/>
      <c r="K759" s="43"/>
      <c r="L759" s="43"/>
      <c r="M759" s="43"/>
      <c r="N759" s="43"/>
      <c r="P759" s="43"/>
      <c r="Q759" s="43"/>
      <c r="R759" s="43"/>
      <c r="S759" s="43"/>
    </row>
    <row r="760" spans="1:19" x14ac:dyDescent="0.25">
      <c r="A760" s="43"/>
      <c r="B760" s="43"/>
      <c r="C760" s="43"/>
      <c r="D760" s="43"/>
      <c r="F760" s="43"/>
      <c r="G760" s="43"/>
      <c r="H760" s="43"/>
      <c r="I760" s="43"/>
      <c r="K760" s="43"/>
      <c r="L760" s="43"/>
      <c r="M760" s="43"/>
      <c r="N760" s="43"/>
      <c r="P760" s="43"/>
      <c r="Q760" s="43"/>
      <c r="R760" s="43"/>
      <c r="S760" s="43"/>
    </row>
    <row r="761" spans="1:19" x14ac:dyDescent="0.25">
      <c r="A761" s="43"/>
      <c r="B761" s="43"/>
      <c r="C761" s="43"/>
      <c r="D761" s="43"/>
      <c r="F761" s="43"/>
      <c r="G761" s="43"/>
      <c r="H761" s="43"/>
      <c r="I761" s="43"/>
      <c r="K761" s="43"/>
      <c r="L761" s="43"/>
      <c r="M761" s="43"/>
      <c r="N761" s="43"/>
      <c r="P761" s="43"/>
      <c r="Q761" s="43"/>
      <c r="R761" s="43"/>
      <c r="S761" s="43"/>
    </row>
    <row r="762" spans="1:19" x14ac:dyDescent="0.25">
      <c r="A762" s="43"/>
      <c r="B762" s="43"/>
      <c r="C762" s="43"/>
      <c r="D762" s="43"/>
      <c r="F762" s="43"/>
      <c r="G762" s="43"/>
      <c r="H762" s="43"/>
      <c r="I762" s="43"/>
      <c r="K762" s="43"/>
      <c r="L762" s="43"/>
      <c r="M762" s="43"/>
      <c r="N762" s="43"/>
      <c r="P762" s="43"/>
      <c r="Q762" s="43"/>
      <c r="R762" s="43"/>
      <c r="S762" s="43"/>
    </row>
    <row r="763" spans="1:19" x14ac:dyDescent="0.25">
      <c r="A763" s="43"/>
      <c r="B763" s="43"/>
      <c r="C763" s="43"/>
      <c r="D763" s="43"/>
      <c r="F763" s="43"/>
      <c r="G763" s="43"/>
      <c r="H763" s="43"/>
      <c r="I763" s="43"/>
      <c r="K763" s="43"/>
      <c r="L763" s="43"/>
      <c r="M763" s="43"/>
      <c r="N763" s="43"/>
      <c r="P763" s="43"/>
      <c r="Q763" s="43"/>
      <c r="R763" s="43"/>
      <c r="S763" s="43"/>
    </row>
    <row r="764" spans="1:19" x14ac:dyDescent="0.25">
      <c r="A764" s="43"/>
      <c r="B764" s="43"/>
      <c r="C764" s="43"/>
      <c r="D764" s="43"/>
      <c r="F764" s="43"/>
      <c r="G764" s="43"/>
      <c r="H764" s="43"/>
      <c r="I764" s="43"/>
      <c r="K764" s="43"/>
      <c r="L764" s="43"/>
      <c r="M764" s="43"/>
      <c r="N764" s="43"/>
      <c r="P764" s="43"/>
      <c r="Q764" s="43"/>
      <c r="R764" s="43"/>
      <c r="S764" s="43"/>
    </row>
    <row r="765" spans="1:19" x14ac:dyDescent="0.25">
      <c r="A765" s="43"/>
      <c r="B765" s="43"/>
      <c r="C765" s="43"/>
      <c r="D765" s="43"/>
      <c r="F765" s="43"/>
      <c r="G765" s="43"/>
      <c r="H765" s="43"/>
      <c r="I765" s="43"/>
      <c r="K765" s="43"/>
      <c r="L765" s="43"/>
      <c r="M765" s="43"/>
      <c r="N765" s="43"/>
      <c r="P765" s="43"/>
      <c r="Q765" s="43"/>
      <c r="R765" s="43"/>
      <c r="S765" s="43"/>
    </row>
    <row r="766" spans="1:19" x14ac:dyDescent="0.25">
      <c r="A766" s="43"/>
      <c r="B766" s="43"/>
      <c r="C766" s="43"/>
      <c r="D766" s="43"/>
      <c r="F766" s="43"/>
      <c r="G766" s="43"/>
      <c r="H766" s="43"/>
      <c r="I766" s="43"/>
      <c r="K766" s="43"/>
      <c r="L766" s="43"/>
      <c r="M766" s="43"/>
      <c r="N766" s="43"/>
      <c r="P766" s="43"/>
      <c r="Q766" s="43"/>
      <c r="R766" s="43"/>
      <c r="S766" s="43"/>
    </row>
    <row r="767" spans="1:19" x14ac:dyDescent="0.25">
      <c r="A767" s="43"/>
      <c r="B767" s="43"/>
      <c r="C767" s="43"/>
      <c r="D767" s="43"/>
      <c r="F767" s="43"/>
      <c r="G767" s="43"/>
      <c r="H767" s="43"/>
      <c r="I767" s="43"/>
      <c r="K767" s="43"/>
      <c r="L767" s="43"/>
      <c r="M767" s="43"/>
      <c r="N767" s="43"/>
      <c r="P767" s="43"/>
      <c r="Q767" s="43"/>
      <c r="R767" s="43"/>
      <c r="S767" s="43"/>
    </row>
    <row r="768" spans="1:19" x14ac:dyDescent="0.25">
      <c r="A768" s="43"/>
      <c r="B768" s="43"/>
      <c r="C768" s="43"/>
      <c r="D768" s="43"/>
      <c r="F768" s="43"/>
      <c r="G768" s="43"/>
      <c r="H768" s="43"/>
      <c r="I768" s="43"/>
      <c r="K768" s="43"/>
      <c r="L768" s="43"/>
      <c r="M768" s="43"/>
      <c r="N768" s="43"/>
      <c r="P768" s="43"/>
      <c r="Q768" s="43"/>
      <c r="R768" s="43"/>
      <c r="S768" s="43"/>
    </row>
    <row r="769" spans="1:19" x14ac:dyDescent="0.25">
      <c r="A769" s="43"/>
      <c r="B769" s="43"/>
      <c r="C769" s="43"/>
      <c r="D769" s="43"/>
      <c r="F769" s="43"/>
      <c r="G769" s="43"/>
      <c r="H769" s="43"/>
      <c r="I769" s="43"/>
      <c r="K769" s="43"/>
      <c r="L769" s="43"/>
      <c r="M769" s="43"/>
      <c r="N769" s="43"/>
      <c r="P769" s="43"/>
      <c r="Q769" s="43"/>
      <c r="R769" s="43"/>
      <c r="S769" s="43"/>
    </row>
    <row r="770" spans="1:19" x14ac:dyDescent="0.25">
      <c r="A770" s="43"/>
      <c r="B770" s="43"/>
      <c r="C770" s="43"/>
      <c r="D770" s="43"/>
      <c r="F770" s="43"/>
      <c r="G770" s="43"/>
      <c r="H770" s="43"/>
      <c r="I770" s="43"/>
      <c r="K770" s="43"/>
      <c r="L770" s="43"/>
      <c r="M770" s="43"/>
      <c r="N770" s="43"/>
      <c r="P770" s="43"/>
      <c r="Q770" s="43"/>
      <c r="R770" s="43"/>
      <c r="S770" s="43"/>
    </row>
    <row r="771" spans="1:19" x14ac:dyDescent="0.25">
      <c r="A771" s="43"/>
      <c r="B771" s="43"/>
      <c r="C771" s="43"/>
      <c r="D771" s="43"/>
      <c r="F771" s="43"/>
      <c r="G771" s="43"/>
      <c r="H771" s="43"/>
      <c r="I771" s="43"/>
      <c r="K771" s="43"/>
      <c r="L771" s="43"/>
      <c r="M771" s="43"/>
      <c r="N771" s="43"/>
      <c r="P771" s="43"/>
      <c r="Q771" s="43"/>
      <c r="R771" s="43"/>
      <c r="S771" s="43"/>
    </row>
    <row r="772" spans="1:19" x14ac:dyDescent="0.25">
      <c r="A772" s="43"/>
      <c r="B772" s="43"/>
      <c r="C772" s="43"/>
      <c r="D772" s="43"/>
      <c r="F772" s="43"/>
      <c r="G772" s="43"/>
      <c r="H772" s="43"/>
      <c r="I772" s="43"/>
      <c r="K772" s="43"/>
      <c r="L772" s="43"/>
      <c r="M772" s="43"/>
      <c r="N772" s="43"/>
      <c r="P772" s="43"/>
      <c r="Q772" s="43"/>
      <c r="R772" s="43"/>
      <c r="S772" s="43"/>
    </row>
    <row r="773" spans="1:19" x14ac:dyDescent="0.25">
      <c r="A773" s="43"/>
      <c r="B773" s="43"/>
      <c r="C773" s="43"/>
      <c r="D773" s="43"/>
      <c r="F773" s="43"/>
      <c r="G773" s="43"/>
      <c r="H773" s="43"/>
      <c r="I773" s="43"/>
      <c r="K773" s="43"/>
      <c r="L773" s="43"/>
      <c r="M773" s="43"/>
      <c r="N773" s="43"/>
      <c r="P773" s="43"/>
      <c r="Q773" s="43"/>
      <c r="R773" s="43"/>
      <c r="S773" s="43"/>
    </row>
    <row r="774" spans="1:19" x14ac:dyDescent="0.25">
      <c r="A774" s="43"/>
      <c r="B774" s="43"/>
      <c r="C774" s="43"/>
      <c r="D774" s="43"/>
      <c r="F774" s="43"/>
      <c r="G774" s="43"/>
      <c r="H774" s="43"/>
      <c r="I774" s="43"/>
      <c r="K774" s="43"/>
      <c r="L774" s="43"/>
      <c r="M774" s="43"/>
      <c r="N774" s="43"/>
      <c r="P774" s="43"/>
      <c r="Q774" s="43"/>
      <c r="R774" s="43"/>
      <c r="S774" s="43"/>
    </row>
    <row r="775" spans="1:19" x14ac:dyDescent="0.25">
      <c r="A775" s="43"/>
      <c r="B775" s="43"/>
      <c r="C775" s="43"/>
      <c r="D775" s="43"/>
      <c r="F775" s="43"/>
      <c r="G775" s="43"/>
      <c r="H775" s="43"/>
      <c r="I775" s="43"/>
      <c r="K775" s="43"/>
      <c r="L775" s="43"/>
      <c r="M775" s="43"/>
      <c r="N775" s="43"/>
      <c r="P775" s="43"/>
      <c r="Q775" s="43"/>
      <c r="R775" s="43"/>
      <c r="S775" s="43"/>
    </row>
    <row r="776" spans="1:19" x14ac:dyDescent="0.25">
      <c r="A776" s="43"/>
      <c r="B776" s="43"/>
      <c r="C776" s="43"/>
      <c r="D776" s="43"/>
      <c r="F776" s="43"/>
      <c r="G776" s="43"/>
      <c r="H776" s="43"/>
      <c r="I776" s="43"/>
      <c r="K776" s="43"/>
      <c r="L776" s="43"/>
      <c r="M776" s="43"/>
      <c r="N776" s="43"/>
      <c r="P776" s="43"/>
      <c r="Q776" s="43"/>
      <c r="R776" s="43"/>
      <c r="S776" s="43"/>
    </row>
    <row r="777" spans="1:19" x14ac:dyDescent="0.25">
      <c r="A777" s="43"/>
      <c r="B777" s="43"/>
      <c r="C777" s="43"/>
      <c r="D777" s="43"/>
      <c r="F777" s="43"/>
      <c r="G777" s="43"/>
      <c r="H777" s="43"/>
      <c r="I777" s="43"/>
      <c r="K777" s="43"/>
      <c r="L777" s="43"/>
      <c r="M777" s="43"/>
      <c r="N777" s="43"/>
      <c r="P777" s="43"/>
      <c r="Q777" s="43"/>
      <c r="R777" s="43"/>
      <c r="S777" s="43"/>
    </row>
    <row r="778" spans="1:19" x14ac:dyDescent="0.25">
      <c r="A778" s="43"/>
      <c r="B778" s="43"/>
      <c r="C778" s="43"/>
      <c r="D778" s="43"/>
      <c r="F778" s="43"/>
      <c r="G778" s="43"/>
      <c r="H778" s="43"/>
      <c r="I778" s="43"/>
      <c r="K778" s="43"/>
      <c r="L778" s="43"/>
      <c r="M778" s="43"/>
      <c r="N778" s="43"/>
      <c r="P778" s="43"/>
      <c r="Q778" s="43"/>
      <c r="R778" s="43"/>
      <c r="S778" s="43"/>
    </row>
    <row r="779" spans="1:19" x14ac:dyDescent="0.25">
      <c r="A779" s="43"/>
      <c r="B779" s="43"/>
      <c r="C779" s="43"/>
      <c r="D779" s="43"/>
      <c r="F779" s="43"/>
      <c r="G779" s="43"/>
      <c r="H779" s="43"/>
      <c r="I779" s="43"/>
      <c r="K779" s="43"/>
      <c r="L779" s="43"/>
      <c r="M779" s="43"/>
      <c r="N779" s="43"/>
      <c r="P779" s="43"/>
      <c r="Q779" s="43"/>
      <c r="R779" s="43"/>
      <c r="S779" s="43"/>
    </row>
    <row r="780" spans="1:19" x14ac:dyDescent="0.25">
      <c r="A780" s="43"/>
      <c r="B780" s="43"/>
      <c r="C780" s="43"/>
      <c r="D780" s="43"/>
      <c r="F780" s="43"/>
      <c r="G780" s="43"/>
      <c r="H780" s="43"/>
      <c r="I780" s="43"/>
      <c r="K780" s="43"/>
      <c r="L780" s="43"/>
      <c r="M780" s="43"/>
      <c r="N780" s="43"/>
      <c r="P780" s="43"/>
      <c r="Q780" s="43"/>
      <c r="R780" s="43"/>
      <c r="S780" s="43"/>
    </row>
    <row r="781" spans="1:19" x14ac:dyDescent="0.25">
      <c r="A781" s="43"/>
      <c r="B781" s="43"/>
      <c r="C781" s="43"/>
      <c r="D781" s="43"/>
      <c r="F781" s="43"/>
      <c r="G781" s="43"/>
      <c r="H781" s="43"/>
      <c r="I781" s="43"/>
      <c r="K781" s="43"/>
      <c r="L781" s="43"/>
      <c r="M781" s="43"/>
      <c r="N781" s="43"/>
      <c r="P781" s="43"/>
      <c r="Q781" s="43"/>
      <c r="R781" s="43"/>
      <c r="S781" s="43"/>
    </row>
    <row r="782" spans="1:19" x14ac:dyDescent="0.25">
      <c r="A782" s="43"/>
      <c r="B782" s="43"/>
      <c r="C782" s="43"/>
      <c r="D782" s="43"/>
      <c r="F782" s="43"/>
      <c r="G782" s="43"/>
      <c r="H782" s="43"/>
      <c r="I782" s="43"/>
      <c r="K782" s="43"/>
      <c r="L782" s="43"/>
      <c r="M782" s="43"/>
      <c r="N782" s="43"/>
      <c r="P782" s="43"/>
      <c r="Q782" s="43"/>
      <c r="R782" s="43"/>
      <c r="S782" s="43"/>
    </row>
    <row r="783" spans="1:19" x14ac:dyDescent="0.25">
      <c r="A783" s="43"/>
      <c r="B783" s="43"/>
      <c r="C783" s="43"/>
      <c r="D783" s="43"/>
      <c r="F783" s="43"/>
      <c r="G783" s="43"/>
      <c r="H783" s="43"/>
      <c r="I783" s="43"/>
      <c r="K783" s="43"/>
      <c r="L783" s="43"/>
      <c r="M783" s="43"/>
      <c r="N783" s="43"/>
      <c r="P783" s="43"/>
      <c r="Q783" s="43"/>
      <c r="R783" s="43"/>
      <c r="S783" s="43"/>
    </row>
    <row r="784" spans="1:19" x14ac:dyDescent="0.25">
      <c r="A784" s="43"/>
      <c r="B784" s="43"/>
      <c r="C784" s="43"/>
      <c r="D784" s="43"/>
      <c r="F784" s="43"/>
      <c r="G784" s="43"/>
      <c r="H784" s="43"/>
      <c r="I784" s="43"/>
      <c r="K784" s="43"/>
      <c r="L784" s="43"/>
      <c r="M784" s="43"/>
      <c r="N784" s="43"/>
      <c r="P784" s="43"/>
      <c r="Q784" s="43"/>
      <c r="R784" s="43"/>
      <c r="S784" s="43"/>
    </row>
    <row r="785" spans="1:19" x14ac:dyDescent="0.25">
      <c r="A785" s="43"/>
      <c r="B785" s="43"/>
      <c r="C785" s="43"/>
      <c r="D785" s="43"/>
      <c r="F785" s="43"/>
      <c r="G785" s="43"/>
      <c r="H785" s="43"/>
      <c r="I785" s="43"/>
      <c r="K785" s="43"/>
      <c r="L785" s="43"/>
      <c r="M785" s="43"/>
      <c r="N785" s="43"/>
      <c r="P785" s="43"/>
      <c r="Q785" s="43"/>
      <c r="R785" s="43"/>
      <c r="S785" s="43"/>
    </row>
    <row r="786" spans="1:19" x14ac:dyDescent="0.25">
      <c r="A786" s="43"/>
      <c r="B786" s="43"/>
      <c r="C786" s="43"/>
      <c r="D786" s="43"/>
      <c r="F786" s="43"/>
      <c r="G786" s="43"/>
      <c r="H786" s="43"/>
      <c r="I786" s="43"/>
      <c r="K786" s="43"/>
      <c r="L786" s="43"/>
      <c r="M786" s="43"/>
      <c r="N786" s="43"/>
      <c r="P786" s="43"/>
      <c r="Q786" s="43"/>
      <c r="R786" s="43"/>
      <c r="S786" s="43"/>
    </row>
    <row r="787" spans="1:19" x14ac:dyDescent="0.25">
      <c r="A787" s="43"/>
      <c r="B787" s="43"/>
      <c r="C787" s="43"/>
      <c r="D787" s="43"/>
      <c r="F787" s="43"/>
      <c r="G787" s="43"/>
      <c r="H787" s="43"/>
      <c r="I787" s="43"/>
      <c r="K787" s="43"/>
      <c r="L787" s="43"/>
      <c r="M787" s="43"/>
      <c r="N787" s="43"/>
      <c r="P787" s="43"/>
      <c r="Q787" s="43"/>
      <c r="R787" s="43"/>
      <c r="S787" s="43"/>
    </row>
    <row r="788" spans="1:19" x14ac:dyDescent="0.25">
      <c r="A788" s="43"/>
      <c r="B788" s="43"/>
      <c r="C788" s="43"/>
      <c r="D788" s="43"/>
      <c r="F788" s="43"/>
      <c r="G788" s="43"/>
      <c r="H788" s="43"/>
      <c r="I788" s="43"/>
      <c r="K788" s="43"/>
      <c r="L788" s="43"/>
      <c r="M788" s="43"/>
      <c r="N788" s="43"/>
      <c r="P788" s="43"/>
      <c r="Q788" s="43"/>
      <c r="R788" s="43"/>
      <c r="S788" s="43"/>
    </row>
    <row r="789" spans="1:19" x14ac:dyDescent="0.25">
      <c r="A789" s="43"/>
      <c r="B789" s="43"/>
      <c r="C789" s="43"/>
      <c r="D789" s="43"/>
      <c r="F789" s="43"/>
      <c r="G789" s="43"/>
      <c r="H789" s="43"/>
      <c r="I789" s="43"/>
      <c r="K789" s="43"/>
      <c r="L789" s="43"/>
      <c r="M789" s="43"/>
      <c r="N789" s="43"/>
      <c r="P789" s="43"/>
      <c r="Q789" s="43"/>
      <c r="R789" s="43"/>
      <c r="S789" s="43"/>
    </row>
    <row r="790" spans="1:19" x14ac:dyDescent="0.25">
      <c r="A790" s="43"/>
      <c r="B790" s="43"/>
      <c r="C790" s="43"/>
      <c r="D790" s="43"/>
      <c r="F790" s="43"/>
      <c r="G790" s="43"/>
      <c r="H790" s="43"/>
      <c r="I790" s="43"/>
      <c r="K790" s="43"/>
      <c r="L790" s="43"/>
      <c r="M790" s="43"/>
      <c r="N790" s="43"/>
      <c r="P790" s="43"/>
      <c r="Q790" s="43"/>
      <c r="R790" s="43"/>
      <c r="S790" s="43"/>
    </row>
    <row r="791" spans="1:19" x14ac:dyDescent="0.25">
      <c r="A791" s="43"/>
      <c r="B791" s="43"/>
      <c r="C791" s="43"/>
      <c r="D791" s="43"/>
      <c r="F791" s="43"/>
      <c r="G791" s="43"/>
      <c r="H791" s="43"/>
      <c r="I791" s="43"/>
      <c r="K791" s="43"/>
      <c r="L791" s="43"/>
      <c r="M791" s="43"/>
      <c r="N791" s="43"/>
      <c r="P791" s="43"/>
      <c r="Q791" s="43"/>
      <c r="R791" s="43"/>
      <c r="S791" s="43"/>
    </row>
    <row r="792" spans="1:19" x14ac:dyDescent="0.25">
      <c r="A792" s="43"/>
      <c r="B792" s="43"/>
      <c r="C792" s="43"/>
      <c r="D792" s="43"/>
      <c r="F792" s="43"/>
      <c r="G792" s="43"/>
      <c r="H792" s="43"/>
      <c r="I792" s="43"/>
      <c r="K792" s="43"/>
      <c r="L792" s="43"/>
      <c r="M792" s="43"/>
      <c r="N792" s="43"/>
      <c r="P792" s="43"/>
      <c r="Q792" s="43"/>
      <c r="R792" s="43"/>
      <c r="S792" s="43"/>
    </row>
    <row r="793" spans="1:19" x14ac:dyDescent="0.25">
      <c r="A793" s="43"/>
      <c r="B793" s="43"/>
      <c r="C793" s="43"/>
      <c r="D793" s="43"/>
      <c r="F793" s="43"/>
      <c r="G793" s="43"/>
      <c r="H793" s="43"/>
      <c r="I793" s="43"/>
      <c r="K793" s="43"/>
      <c r="L793" s="43"/>
      <c r="M793" s="43"/>
      <c r="N793" s="43"/>
      <c r="P793" s="43"/>
      <c r="Q793" s="43"/>
      <c r="R793" s="43"/>
      <c r="S793" s="43"/>
    </row>
    <row r="794" spans="1:19" x14ac:dyDescent="0.25">
      <c r="A794" s="43"/>
      <c r="B794" s="43"/>
      <c r="C794" s="43"/>
      <c r="D794" s="43"/>
      <c r="F794" s="43"/>
      <c r="G794" s="43"/>
      <c r="H794" s="43"/>
      <c r="I794" s="43"/>
      <c r="K794" s="43"/>
      <c r="L794" s="43"/>
      <c r="M794" s="43"/>
      <c r="N794" s="43"/>
      <c r="P794" s="43"/>
      <c r="Q794" s="43"/>
      <c r="R794" s="43"/>
      <c r="S794" s="43"/>
    </row>
    <row r="795" spans="1:19" x14ac:dyDescent="0.25">
      <c r="A795" s="43"/>
      <c r="B795" s="43"/>
      <c r="C795" s="43"/>
      <c r="D795" s="43"/>
      <c r="F795" s="43"/>
      <c r="G795" s="43"/>
      <c r="H795" s="43"/>
      <c r="I795" s="43"/>
      <c r="K795" s="43"/>
      <c r="L795" s="43"/>
      <c r="M795" s="43"/>
      <c r="N795" s="43"/>
      <c r="P795" s="43"/>
      <c r="Q795" s="43"/>
      <c r="R795" s="43"/>
      <c r="S795" s="43"/>
    </row>
    <row r="796" spans="1:19" x14ac:dyDescent="0.25">
      <c r="A796" s="43"/>
      <c r="B796" s="43"/>
      <c r="C796" s="43"/>
      <c r="D796" s="43"/>
      <c r="F796" s="43"/>
      <c r="G796" s="43"/>
      <c r="H796" s="43"/>
      <c r="I796" s="43"/>
      <c r="K796" s="43"/>
      <c r="L796" s="43"/>
      <c r="M796" s="43"/>
      <c r="N796" s="43"/>
      <c r="P796" s="43"/>
      <c r="Q796" s="43"/>
      <c r="R796" s="43"/>
      <c r="S796" s="43"/>
    </row>
    <row r="797" spans="1:19" x14ac:dyDescent="0.25">
      <c r="A797" s="43"/>
      <c r="B797" s="43"/>
      <c r="C797" s="43"/>
      <c r="D797" s="43"/>
      <c r="F797" s="43"/>
      <c r="G797" s="43"/>
      <c r="H797" s="43"/>
      <c r="I797" s="43"/>
      <c r="K797" s="43"/>
      <c r="L797" s="43"/>
      <c r="M797" s="43"/>
      <c r="N797" s="43"/>
      <c r="P797" s="43"/>
      <c r="Q797" s="43"/>
      <c r="R797" s="43"/>
      <c r="S797" s="43"/>
    </row>
    <row r="798" spans="1:19" x14ac:dyDescent="0.25">
      <c r="A798" s="43"/>
      <c r="B798" s="43"/>
      <c r="C798" s="43"/>
      <c r="D798" s="43"/>
      <c r="F798" s="43"/>
      <c r="G798" s="43"/>
      <c r="H798" s="43"/>
      <c r="I798" s="43"/>
      <c r="K798" s="43"/>
      <c r="L798" s="43"/>
      <c r="M798" s="43"/>
      <c r="N798" s="43"/>
      <c r="P798" s="43"/>
      <c r="Q798" s="43"/>
      <c r="R798" s="43"/>
      <c r="S798" s="43"/>
    </row>
    <row r="799" spans="1:19" x14ac:dyDescent="0.25">
      <c r="A799" s="43"/>
      <c r="B799" s="43"/>
      <c r="C799" s="43"/>
      <c r="D799" s="43"/>
      <c r="F799" s="43"/>
      <c r="G799" s="43"/>
      <c r="H799" s="43"/>
      <c r="I799" s="43"/>
      <c r="K799" s="43"/>
      <c r="L799" s="43"/>
      <c r="M799" s="43"/>
      <c r="N799" s="43"/>
      <c r="P799" s="43"/>
      <c r="Q799" s="43"/>
      <c r="R799" s="43"/>
      <c r="S799" s="43"/>
    </row>
    <row r="800" spans="1:19" x14ac:dyDescent="0.25">
      <c r="A800" s="43"/>
      <c r="B800" s="43"/>
      <c r="C800" s="43"/>
      <c r="D800" s="43"/>
      <c r="F800" s="43"/>
      <c r="G800" s="43"/>
      <c r="H800" s="43"/>
      <c r="I800" s="43"/>
      <c r="K800" s="43"/>
      <c r="L800" s="43"/>
      <c r="M800" s="43"/>
      <c r="N800" s="43"/>
      <c r="P800" s="43"/>
      <c r="Q800" s="43"/>
      <c r="R800" s="43"/>
      <c r="S800" s="43"/>
    </row>
    <row r="801" spans="1:19" x14ac:dyDescent="0.25">
      <c r="A801" s="43"/>
      <c r="B801" s="43"/>
      <c r="C801" s="43"/>
      <c r="D801" s="43"/>
      <c r="F801" s="43"/>
      <c r="G801" s="43"/>
      <c r="H801" s="43"/>
      <c r="I801" s="43"/>
      <c r="K801" s="43"/>
      <c r="L801" s="43"/>
      <c r="M801" s="43"/>
      <c r="N801" s="43"/>
      <c r="P801" s="43"/>
      <c r="Q801" s="43"/>
      <c r="R801" s="43"/>
      <c r="S801" s="43"/>
    </row>
    <row r="802" spans="1:19" x14ac:dyDescent="0.25">
      <c r="A802" s="43"/>
      <c r="B802" s="43"/>
      <c r="C802" s="43"/>
      <c r="D802" s="43"/>
      <c r="F802" s="43"/>
      <c r="G802" s="43"/>
      <c r="H802" s="43"/>
      <c r="I802" s="43"/>
      <c r="K802" s="43"/>
      <c r="L802" s="43"/>
      <c r="M802" s="43"/>
      <c r="N802" s="43"/>
      <c r="P802" s="43"/>
      <c r="Q802" s="43"/>
      <c r="R802" s="43"/>
      <c r="S802" s="43"/>
    </row>
    <row r="803" spans="1:19" x14ac:dyDescent="0.25">
      <c r="A803" s="43"/>
      <c r="B803" s="43"/>
      <c r="C803" s="43"/>
      <c r="D803" s="43"/>
      <c r="F803" s="43"/>
      <c r="G803" s="43"/>
      <c r="H803" s="43"/>
      <c r="I803" s="43"/>
      <c r="K803" s="43"/>
      <c r="L803" s="43"/>
      <c r="M803" s="43"/>
      <c r="N803" s="43"/>
      <c r="P803" s="43"/>
      <c r="Q803" s="43"/>
      <c r="R803" s="43"/>
      <c r="S803" s="43"/>
    </row>
    <row r="804" spans="1:19" x14ac:dyDescent="0.25">
      <c r="A804" s="43"/>
      <c r="B804" s="43"/>
      <c r="C804" s="43"/>
      <c r="D804" s="43"/>
      <c r="F804" s="43"/>
      <c r="G804" s="43"/>
      <c r="H804" s="43"/>
      <c r="I804" s="43"/>
      <c r="K804" s="43"/>
      <c r="L804" s="43"/>
      <c r="M804" s="43"/>
      <c r="N804" s="43"/>
      <c r="P804" s="43"/>
      <c r="Q804" s="43"/>
      <c r="R804" s="43"/>
      <c r="S804" s="43"/>
    </row>
    <row r="805" spans="1:19" x14ac:dyDescent="0.25">
      <c r="A805" s="43"/>
      <c r="B805" s="43"/>
      <c r="C805" s="43"/>
      <c r="D805" s="43"/>
      <c r="F805" s="43"/>
      <c r="G805" s="43"/>
      <c r="H805" s="43"/>
      <c r="I805" s="43"/>
      <c r="K805" s="43"/>
      <c r="L805" s="43"/>
      <c r="M805" s="43"/>
      <c r="N805" s="43"/>
      <c r="P805" s="43"/>
      <c r="Q805" s="43"/>
      <c r="R805" s="43"/>
      <c r="S805" s="43"/>
    </row>
    <row r="806" spans="1:19" x14ac:dyDescent="0.25">
      <c r="A806" s="43"/>
      <c r="B806" s="43"/>
      <c r="C806" s="43"/>
      <c r="D806" s="43"/>
      <c r="F806" s="43"/>
      <c r="G806" s="43"/>
      <c r="H806" s="43"/>
      <c r="I806" s="43"/>
      <c r="K806" s="43"/>
      <c r="L806" s="43"/>
      <c r="M806" s="43"/>
      <c r="N806" s="43"/>
      <c r="P806" s="43"/>
      <c r="Q806" s="43"/>
      <c r="R806" s="43"/>
      <c r="S806" s="43"/>
    </row>
    <row r="807" spans="1:19" x14ac:dyDescent="0.25">
      <c r="A807" s="43"/>
      <c r="B807" s="43"/>
      <c r="C807" s="43"/>
      <c r="D807" s="43"/>
      <c r="F807" s="43"/>
      <c r="G807" s="43"/>
      <c r="H807" s="43"/>
      <c r="I807" s="43"/>
      <c r="K807" s="43"/>
      <c r="L807" s="43"/>
      <c r="M807" s="43"/>
      <c r="N807" s="43"/>
      <c r="P807" s="43"/>
      <c r="Q807" s="43"/>
      <c r="R807" s="43"/>
      <c r="S807" s="43"/>
    </row>
    <row r="808" spans="1:19" x14ac:dyDescent="0.25">
      <c r="A808" s="43"/>
      <c r="B808" s="43"/>
      <c r="C808" s="43"/>
      <c r="D808" s="43"/>
      <c r="F808" s="43"/>
      <c r="G808" s="43"/>
      <c r="H808" s="43"/>
      <c r="I808" s="43"/>
      <c r="K808" s="43"/>
      <c r="L808" s="43"/>
      <c r="M808" s="43"/>
      <c r="N808" s="43"/>
      <c r="P808" s="43"/>
      <c r="Q808" s="43"/>
      <c r="R808" s="43"/>
      <c r="S808" s="43"/>
    </row>
    <row r="809" spans="1:19" x14ac:dyDescent="0.25">
      <c r="A809" s="43"/>
      <c r="B809" s="43"/>
      <c r="C809" s="43"/>
      <c r="D809" s="43"/>
      <c r="F809" s="43"/>
      <c r="G809" s="43"/>
      <c r="H809" s="43"/>
      <c r="I809" s="43"/>
      <c r="K809" s="43"/>
      <c r="L809" s="43"/>
      <c r="M809" s="43"/>
      <c r="N809" s="43"/>
      <c r="P809" s="43"/>
      <c r="Q809" s="43"/>
      <c r="R809" s="43"/>
      <c r="S809" s="43"/>
    </row>
    <row r="810" spans="1:19" x14ac:dyDescent="0.25">
      <c r="A810" s="43"/>
      <c r="B810" s="43"/>
      <c r="C810" s="43"/>
      <c r="D810" s="43"/>
      <c r="F810" s="43"/>
      <c r="G810" s="43"/>
      <c r="H810" s="43"/>
      <c r="I810" s="43"/>
      <c r="K810" s="43"/>
      <c r="L810" s="43"/>
      <c r="M810" s="43"/>
      <c r="N810" s="43"/>
      <c r="P810" s="43"/>
      <c r="Q810" s="43"/>
      <c r="R810" s="43"/>
      <c r="S810" s="43"/>
    </row>
    <row r="811" spans="1:19" x14ac:dyDescent="0.25">
      <c r="A811" s="43"/>
      <c r="B811" s="43"/>
      <c r="C811" s="43"/>
      <c r="D811" s="43"/>
      <c r="F811" s="43"/>
      <c r="G811" s="43"/>
      <c r="H811" s="43"/>
      <c r="I811" s="43"/>
      <c r="K811" s="43"/>
      <c r="L811" s="43"/>
      <c r="M811" s="43"/>
      <c r="N811" s="43"/>
      <c r="P811" s="43"/>
      <c r="Q811" s="43"/>
      <c r="R811" s="43"/>
      <c r="S811" s="43"/>
    </row>
    <row r="812" spans="1:19" x14ac:dyDescent="0.25">
      <c r="A812" s="43"/>
      <c r="B812" s="43"/>
      <c r="C812" s="43"/>
      <c r="D812" s="43"/>
      <c r="F812" s="43"/>
      <c r="G812" s="43"/>
      <c r="H812" s="43"/>
      <c r="I812" s="43"/>
      <c r="K812" s="43"/>
      <c r="L812" s="43"/>
      <c r="M812" s="43"/>
      <c r="N812" s="43"/>
      <c r="P812" s="43"/>
      <c r="Q812" s="43"/>
      <c r="R812" s="43"/>
      <c r="S812" s="43"/>
    </row>
    <row r="813" spans="1:19" x14ac:dyDescent="0.25">
      <c r="A813" s="43"/>
      <c r="B813" s="43"/>
      <c r="C813" s="43"/>
      <c r="D813" s="43"/>
      <c r="F813" s="43"/>
      <c r="G813" s="43"/>
      <c r="H813" s="43"/>
      <c r="I813" s="43"/>
      <c r="K813" s="43"/>
      <c r="L813" s="43"/>
      <c r="M813" s="43"/>
      <c r="N813" s="43"/>
      <c r="P813" s="43"/>
      <c r="Q813" s="43"/>
      <c r="R813" s="43"/>
      <c r="S813" s="43"/>
    </row>
    <row r="814" spans="1:19" x14ac:dyDescent="0.25">
      <c r="A814" s="43"/>
      <c r="B814" s="43"/>
      <c r="C814" s="43"/>
      <c r="D814" s="43"/>
      <c r="F814" s="43"/>
      <c r="G814" s="43"/>
      <c r="H814" s="43"/>
      <c r="I814" s="43"/>
      <c r="K814" s="43"/>
      <c r="L814" s="43"/>
      <c r="M814" s="43"/>
      <c r="N814" s="43"/>
      <c r="P814" s="43"/>
      <c r="Q814" s="43"/>
      <c r="R814" s="43"/>
      <c r="S814" s="43"/>
    </row>
    <row r="815" spans="1:19" x14ac:dyDescent="0.25">
      <c r="A815" s="43"/>
      <c r="B815" s="43"/>
      <c r="C815" s="43"/>
      <c r="D815" s="43"/>
      <c r="F815" s="43"/>
      <c r="G815" s="43"/>
      <c r="H815" s="43"/>
      <c r="I815" s="43"/>
      <c r="K815" s="43"/>
      <c r="L815" s="43"/>
      <c r="M815" s="43"/>
      <c r="N815" s="43"/>
      <c r="P815" s="43"/>
      <c r="Q815" s="43"/>
      <c r="R815" s="43"/>
      <c r="S815" s="43"/>
    </row>
    <row r="816" spans="1:19" x14ac:dyDescent="0.25">
      <c r="A816" s="43"/>
      <c r="B816" s="43"/>
      <c r="C816" s="43"/>
      <c r="D816" s="43"/>
      <c r="F816" s="43"/>
      <c r="G816" s="43"/>
      <c r="H816" s="43"/>
      <c r="I816" s="43"/>
      <c r="K816" s="43"/>
      <c r="L816" s="43"/>
      <c r="M816" s="43"/>
      <c r="N816" s="43"/>
      <c r="P816" s="43"/>
      <c r="Q816" s="43"/>
      <c r="R816" s="43"/>
      <c r="S816" s="43"/>
    </row>
    <row r="817" spans="1:19" x14ac:dyDescent="0.25">
      <c r="A817" s="43"/>
      <c r="B817" s="43"/>
      <c r="C817" s="43"/>
      <c r="D817" s="43"/>
      <c r="F817" s="43"/>
      <c r="G817" s="43"/>
      <c r="H817" s="43"/>
      <c r="I817" s="43"/>
      <c r="K817" s="43"/>
      <c r="L817" s="43"/>
      <c r="M817" s="43"/>
      <c r="N817" s="43"/>
      <c r="P817" s="43"/>
      <c r="Q817" s="43"/>
      <c r="R817" s="43"/>
      <c r="S817" s="43"/>
    </row>
    <row r="818" spans="1:19" x14ac:dyDescent="0.25">
      <c r="A818" s="43"/>
      <c r="B818" s="43"/>
      <c r="C818" s="43"/>
      <c r="D818" s="43"/>
      <c r="F818" s="43"/>
      <c r="G818" s="43"/>
      <c r="H818" s="43"/>
      <c r="I818" s="43"/>
      <c r="K818" s="43"/>
      <c r="L818" s="43"/>
      <c r="M818" s="43"/>
      <c r="N818" s="43"/>
      <c r="P818" s="43"/>
      <c r="Q818" s="43"/>
      <c r="R818" s="43"/>
      <c r="S818" s="43"/>
    </row>
    <row r="819" spans="1:19" x14ac:dyDescent="0.25">
      <c r="A819" s="43"/>
      <c r="B819" s="43"/>
      <c r="C819" s="43"/>
      <c r="D819" s="43"/>
      <c r="F819" s="43"/>
      <c r="G819" s="43"/>
      <c r="H819" s="43"/>
      <c r="I819" s="43"/>
      <c r="K819" s="43"/>
      <c r="L819" s="43"/>
      <c r="M819" s="43"/>
      <c r="N819" s="43"/>
      <c r="P819" s="43"/>
      <c r="Q819" s="43"/>
      <c r="R819" s="43"/>
      <c r="S819" s="43"/>
    </row>
    <row r="820" spans="1:19" x14ac:dyDescent="0.25">
      <c r="A820" s="43"/>
      <c r="B820" s="43"/>
      <c r="C820" s="43"/>
      <c r="D820" s="43"/>
      <c r="F820" s="43"/>
      <c r="G820" s="43"/>
      <c r="H820" s="43"/>
      <c r="I820" s="43"/>
      <c r="K820" s="43"/>
      <c r="L820" s="43"/>
      <c r="M820" s="43"/>
      <c r="N820" s="43"/>
      <c r="P820" s="43"/>
      <c r="Q820" s="43"/>
      <c r="R820" s="43"/>
      <c r="S820" s="43"/>
    </row>
    <row r="821" spans="1:19" x14ac:dyDescent="0.25">
      <c r="A821" s="43"/>
      <c r="B821" s="43"/>
      <c r="C821" s="43"/>
      <c r="D821" s="43"/>
      <c r="F821" s="43"/>
      <c r="G821" s="43"/>
      <c r="H821" s="43"/>
      <c r="I821" s="43"/>
      <c r="K821" s="43"/>
      <c r="L821" s="43"/>
      <c r="M821" s="43"/>
      <c r="N821" s="43"/>
      <c r="P821" s="43"/>
      <c r="Q821" s="43"/>
      <c r="R821" s="43"/>
      <c r="S821" s="43"/>
    </row>
    <row r="822" spans="1:19" x14ac:dyDescent="0.25">
      <c r="A822" s="43"/>
      <c r="B822" s="43"/>
      <c r="C822" s="43"/>
      <c r="D822" s="43"/>
      <c r="F822" s="43"/>
      <c r="G822" s="43"/>
      <c r="H822" s="43"/>
      <c r="I822" s="43"/>
      <c r="K822" s="43"/>
      <c r="L822" s="43"/>
      <c r="M822" s="43"/>
      <c r="N822" s="43"/>
      <c r="P822" s="43"/>
      <c r="Q822" s="43"/>
      <c r="R822" s="43"/>
      <c r="S822" s="43"/>
    </row>
    <row r="823" spans="1:19" x14ac:dyDescent="0.25">
      <c r="A823" s="43"/>
      <c r="B823" s="43"/>
      <c r="C823" s="43"/>
      <c r="D823" s="43"/>
      <c r="F823" s="43"/>
      <c r="G823" s="43"/>
      <c r="H823" s="43"/>
      <c r="I823" s="43"/>
      <c r="K823" s="43"/>
      <c r="L823" s="43"/>
      <c r="M823" s="43"/>
      <c r="N823" s="43"/>
      <c r="P823" s="43"/>
      <c r="Q823" s="43"/>
      <c r="R823" s="43"/>
      <c r="S823" s="43"/>
    </row>
    <row r="824" spans="1:19" x14ac:dyDescent="0.25">
      <c r="A824" s="43"/>
      <c r="B824" s="43"/>
      <c r="C824" s="43"/>
      <c r="D824" s="43"/>
      <c r="F824" s="43"/>
      <c r="G824" s="43"/>
      <c r="H824" s="43"/>
      <c r="I824" s="43"/>
      <c r="K824" s="43"/>
      <c r="L824" s="43"/>
      <c r="M824" s="43"/>
      <c r="N824" s="43"/>
      <c r="P824" s="43"/>
      <c r="Q824" s="43"/>
      <c r="R824" s="43"/>
      <c r="S824" s="43"/>
    </row>
    <row r="825" spans="1:19" x14ac:dyDescent="0.25">
      <c r="A825" s="43"/>
      <c r="B825" s="43"/>
      <c r="C825" s="43"/>
      <c r="D825" s="43"/>
      <c r="F825" s="43"/>
      <c r="G825" s="43"/>
      <c r="H825" s="43"/>
      <c r="I825" s="43"/>
      <c r="K825" s="43"/>
      <c r="L825" s="43"/>
      <c r="M825" s="43"/>
      <c r="N825" s="43"/>
      <c r="P825" s="43"/>
      <c r="Q825" s="43"/>
      <c r="R825" s="43"/>
      <c r="S825" s="43"/>
    </row>
    <row r="826" spans="1:19" x14ac:dyDescent="0.25">
      <c r="A826" s="43"/>
      <c r="B826" s="43"/>
      <c r="C826" s="43"/>
      <c r="D826" s="43"/>
      <c r="F826" s="43"/>
      <c r="G826" s="43"/>
      <c r="H826" s="43"/>
      <c r="I826" s="43"/>
      <c r="K826" s="43"/>
      <c r="L826" s="43"/>
      <c r="M826" s="43"/>
      <c r="N826" s="43"/>
      <c r="P826" s="43"/>
      <c r="Q826" s="43"/>
      <c r="R826" s="43"/>
      <c r="S826" s="43"/>
    </row>
    <row r="827" spans="1:19" x14ac:dyDescent="0.25">
      <c r="A827" s="43"/>
      <c r="B827" s="43"/>
      <c r="C827" s="43"/>
      <c r="D827" s="43"/>
      <c r="F827" s="43"/>
      <c r="G827" s="43"/>
      <c r="H827" s="43"/>
      <c r="I827" s="43"/>
      <c r="K827" s="43"/>
      <c r="L827" s="43"/>
      <c r="M827" s="43"/>
      <c r="N827" s="43"/>
      <c r="P827" s="43"/>
      <c r="Q827" s="43"/>
      <c r="R827" s="43"/>
      <c r="S827" s="43"/>
    </row>
    <row r="828" spans="1:19" x14ac:dyDescent="0.25">
      <c r="A828" s="43"/>
      <c r="B828" s="43"/>
      <c r="C828" s="43"/>
      <c r="D828" s="43"/>
      <c r="F828" s="43"/>
      <c r="G828" s="43"/>
      <c r="H828" s="43"/>
      <c r="I828" s="43"/>
      <c r="K828" s="43"/>
      <c r="L828" s="43"/>
      <c r="M828" s="43"/>
      <c r="N828" s="43"/>
      <c r="P828" s="43"/>
      <c r="Q828" s="43"/>
      <c r="R828" s="43"/>
      <c r="S828" s="43"/>
    </row>
    <row r="829" spans="1:19" x14ac:dyDescent="0.25">
      <c r="A829" s="43"/>
      <c r="B829" s="43"/>
      <c r="C829" s="43"/>
      <c r="D829" s="43"/>
      <c r="F829" s="43"/>
      <c r="G829" s="43"/>
      <c r="H829" s="43"/>
      <c r="I829" s="43"/>
      <c r="K829" s="43"/>
      <c r="L829" s="43"/>
      <c r="M829" s="43"/>
      <c r="N829" s="43"/>
      <c r="P829" s="43"/>
      <c r="Q829" s="43"/>
      <c r="R829" s="43"/>
      <c r="S829" s="43"/>
    </row>
    <row r="830" spans="1:19" x14ac:dyDescent="0.25">
      <c r="A830" s="43"/>
      <c r="B830" s="43"/>
      <c r="C830" s="43"/>
      <c r="D830" s="43"/>
      <c r="F830" s="43"/>
      <c r="G830" s="43"/>
      <c r="H830" s="43"/>
      <c r="I830" s="43"/>
      <c r="K830" s="43"/>
      <c r="L830" s="43"/>
      <c r="M830" s="43"/>
      <c r="N830" s="43"/>
      <c r="P830" s="43"/>
      <c r="Q830" s="43"/>
      <c r="R830" s="43"/>
      <c r="S830" s="43"/>
    </row>
    <row r="831" spans="1:19" x14ac:dyDescent="0.25">
      <c r="A831" s="43"/>
      <c r="B831" s="43"/>
      <c r="C831" s="43"/>
      <c r="D831" s="43"/>
      <c r="F831" s="43"/>
      <c r="G831" s="43"/>
      <c r="H831" s="43"/>
      <c r="I831" s="43"/>
      <c r="K831" s="43"/>
      <c r="L831" s="43"/>
      <c r="M831" s="43"/>
      <c r="N831" s="43"/>
      <c r="P831" s="43"/>
      <c r="Q831" s="43"/>
      <c r="R831" s="43"/>
      <c r="S831" s="43"/>
    </row>
    <row r="832" spans="1:19" x14ac:dyDescent="0.25">
      <c r="A832" s="43"/>
      <c r="B832" s="43"/>
      <c r="C832" s="43"/>
      <c r="D832" s="43"/>
      <c r="F832" s="43"/>
      <c r="G832" s="43"/>
      <c r="H832" s="43"/>
      <c r="I832" s="43"/>
      <c r="K832" s="43"/>
      <c r="L832" s="43"/>
      <c r="M832" s="43"/>
      <c r="N832" s="43"/>
      <c r="P832" s="43"/>
      <c r="Q832" s="43"/>
      <c r="R832" s="43"/>
      <c r="S832" s="43"/>
    </row>
    <row r="833" spans="1:19" x14ac:dyDescent="0.25">
      <c r="A833" s="43"/>
      <c r="B833" s="43"/>
      <c r="C833" s="43"/>
      <c r="D833" s="43"/>
      <c r="F833" s="43"/>
      <c r="G833" s="43"/>
      <c r="H833" s="43"/>
      <c r="I833" s="43"/>
      <c r="K833" s="43"/>
      <c r="L833" s="43"/>
      <c r="M833" s="43"/>
      <c r="N833" s="43"/>
      <c r="P833" s="43"/>
      <c r="Q833" s="43"/>
      <c r="R833" s="43"/>
      <c r="S833" s="43"/>
    </row>
    <row r="834" spans="1:19" x14ac:dyDescent="0.25">
      <c r="A834" s="43"/>
      <c r="B834" s="43"/>
      <c r="C834" s="43"/>
      <c r="D834" s="43"/>
      <c r="F834" s="43"/>
      <c r="G834" s="43"/>
      <c r="H834" s="43"/>
      <c r="I834" s="43"/>
      <c r="K834" s="43"/>
      <c r="L834" s="43"/>
      <c r="M834" s="43"/>
      <c r="N834" s="43"/>
      <c r="P834" s="43"/>
      <c r="Q834" s="43"/>
      <c r="R834" s="43"/>
      <c r="S834" s="43"/>
    </row>
    <row r="835" spans="1:19" x14ac:dyDescent="0.25">
      <c r="A835" s="43"/>
      <c r="B835" s="43"/>
      <c r="C835" s="43"/>
      <c r="D835" s="43"/>
      <c r="F835" s="43"/>
      <c r="G835" s="43"/>
      <c r="H835" s="43"/>
      <c r="I835" s="43"/>
      <c r="K835" s="43"/>
      <c r="L835" s="43"/>
      <c r="M835" s="43"/>
      <c r="N835" s="43"/>
      <c r="P835" s="43"/>
      <c r="Q835" s="43"/>
      <c r="R835" s="43"/>
      <c r="S835" s="43"/>
    </row>
    <row r="836" spans="1:19" x14ac:dyDescent="0.25">
      <c r="A836" s="43"/>
      <c r="B836" s="43"/>
      <c r="C836" s="43"/>
      <c r="D836" s="43"/>
      <c r="F836" s="43"/>
      <c r="G836" s="43"/>
      <c r="H836" s="43"/>
      <c r="I836" s="43"/>
      <c r="K836" s="43"/>
      <c r="L836" s="43"/>
      <c r="M836" s="43"/>
      <c r="N836" s="43"/>
      <c r="P836" s="43"/>
      <c r="Q836" s="43"/>
      <c r="R836" s="43"/>
      <c r="S836" s="43"/>
    </row>
    <row r="837" spans="1:19" x14ac:dyDescent="0.25">
      <c r="A837" s="43"/>
      <c r="B837" s="43"/>
      <c r="C837" s="43"/>
      <c r="D837" s="43"/>
      <c r="F837" s="43"/>
      <c r="G837" s="43"/>
      <c r="H837" s="43"/>
      <c r="I837" s="43"/>
      <c r="K837" s="43"/>
      <c r="L837" s="43"/>
      <c r="M837" s="43"/>
      <c r="N837" s="43"/>
      <c r="P837" s="43"/>
      <c r="Q837" s="43"/>
      <c r="R837" s="43"/>
      <c r="S837" s="43"/>
    </row>
    <row r="838" spans="1:19" x14ac:dyDescent="0.25">
      <c r="A838" s="43"/>
      <c r="B838" s="43"/>
      <c r="C838" s="43"/>
      <c r="D838" s="43"/>
      <c r="F838" s="43"/>
      <c r="G838" s="43"/>
      <c r="H838" s="43"/>
      <c r="I838" s="43"/>
      <c r="K838" s="43"/>
      <c r="L838" s="43"/>
      <c r="M838" s="43"/>
      <c r="N838" s="43"/>
      <c r="P838" s="43"/>
      <c r="Q838" s="43"/>
      <c r="R838" s="43"/>
      <c r="S838" s="43"/>
    </row>
    <row r="839" spans="1:19" x14ac:dyDescent="0.25">
      <c r="A839" s="43"/>
      <c r="B839" s="43"/>
      <c r="C839" s="43"/>
      <c r="D839" s="43"/>
      <c r="F839" s="43"/>
      <c r="G839" s="43"/>
      <c r="H839" s="43"/>
      <c r="I839" s="43"/>
      <c r="K839" s="43"/>
      <c r="L839" s="43"/>
      <c r="M839" s="43"/>
      <c r="N839" s="43"/>
      <c r="P839" s="43"/>
      <c r="Q839" s="43"/>
      <c r="R839" s="43"/>
      <c r="S839" s="43"/>
    </row>
    <row r="840" spans="1:19" x14ac:dyDescent="0.25">
      <c r="A840" s="43"/>
      <c r="B840" s="43"/>
      <c r="C840" s="43"/>
      <c r="D840" s="43"/>
      <c r="F840" s="43"/>
      <c r="G840" s="43"/>
      <c r="H840" s="43"/>
      <c r="I840" s="43"/>
      <c r="K840" s="43"/>
      <c r="L840" s="43"/>
      <c r="M840" s="43"/>
      <c r="N840" s="43"/>
      <c r="P840" s="43"/>
      <c r="Q840" s="43"/>
      <c r="R840" s="43"/>
      <c r="S840" s="43"/>
    </row>
    <row r="841" spans="1:19" x14ac:dyDescent="0.25">
      <c r="A841" s="43"/>
      <c r="B841" s="43"/>
      <c r="C841" s="43"/>
      <c r="D841" s="43"/>
      <c r="F841" s="43"/>
      <c r="G841" s="43"/>
      <c r="H841" s="43"/>
      <c r="I841" s="43"/>
      <c r="K841" s="43"/>
      <c r="L841" s="43"/>
      <c r="M841" s="43"/>
      <c r="N841" s="43"/>
      <c r="P841" s="43"/>
      <c r="Q841" s="43"/>
      <c r="R841" s="43"/>
      <c r="S841" s="43"/>
    </row>
    <row r="842" spans="1:19" x14ac:dyDescent="0.25">
      <c r="A842" s="43"/>
      <c r="B842" s="43"/>
      <c r="C842" s="43"/>
      <c r="D842" s="43"/>
      <c r="F842" s="43"/>
      <c r="G842" s="43"/>
      <c r="H842" s="43"/>
      <c r="I842" s="43"/>
      <c r="K842" s="43"/>
      <c r="L842" s="43"/>
      <c r="M842" s="43"/>
      <c r="N842" s="43"/>
      <c r="P842" s="43"/>
      <c r="Q842" s="43"/>
      <c r="R842" s="43"/>
      <c r="S842" s="43"/>
    </row>
    <row r="843" spans="1:19" x14ac:dyDescent="0.25">
      <c r="A843" s="43"/>
      <c r="B843" s="43"/>
      <c r="C843" s="43"/>
      <c r="D843" s="43"/>
      <c r="F843" s="43"/>
      <c r="G843" s="43"/>
      <c r="H843" s="43"/>
      <c r="I843" s="43"/>
      <c r="K843" s="43"/>
      <c r="L843" s="43"/>
      <c r="M843" s="43"/>
      <c r="N843" s="43"/>
      <c r="P843" s="43"/>
      <c r="Q843" s="43"/>
      <c r="R843" s="43"/>
      <c r="S843" s="43"/>
    </row>
    <row r="844" spans="1:19" x14ac:dyDescent="0.25">
      <c r="A844" s="43"/>
      <c r="B844" s="43"/>
      <c r="C844" s="43"/>
      <c r="D844" s="43"/>
      <c r="F844" s="43"/>
      <c r="G844" s="43"/>
      <c r="H844" s="43"/>
      <c r="I844" s="43"/>
      <c r="K844" s="43"/>
      <c r="L844" s="43"/>
      <c r="M844" s="43"/>
      <c r="N844" s="43"/>
      <c r="P844" s="43"/>
      <c r="Q844" s="43"/>
      <c r="R844" s="43"/>
      <c r="S844" s="43"/>
    </row>
    <row r="845" spans="1:19" x14ac:dyDescent="0.25">
      <c r="A845" s="43"/>
      <c r="B845" s="43"/>
      <c r="C845" s="43"/>
      <c r="D845" s="43"/>
      <c r="F845" s="43"/>
      <c r="G845" s="43"/>
      <c r="H845" s="43"/>
      <c r="I845" s="43"/>
      <c r="K845" s="43"/>
      <c r="L845" s="43"/>
      <c r="M845" s="43"/>
      <c r="N845" s="43"/>
      <c r="P845" s="43"/>
      <c r="Q845" s="43"/>
      <c r="R845" s="43"/>
      <c r="S845" s="43"/>
    </row>
    <row r="846" spans="1:19" x14ac:dyDescent="0.25">
      <c r="A846" s="43"/>
      <c r="B846" s="43"/>
      <c r="C846" s="43"/>
      <c r="D846" s="43"/>
      <c r="F846" s="43"/>
      <c r="G846" s="43"/>
      <c r="H846" s="43"/>
      <c r="I846" s="43"/>
      <c r="K846" s="43"/>
      <c r="L846" s="43"/>
      <c r="M846" s="43"/>
      <c r="N846" s="43"/>
      <c r="P846" s="43"/>
      <c r="Q846" s="43"/>
      <c r="R846" s="43"/>
      <c r="S846" s="43"/>
    </row>
    <row r="847" spans="1:19" x14ac:dyDescent="0.25">
      <c r="A847" s="43"/>
      <c r="B847" s="43"/>
      <c r="C847" s="43"/>
      <c r="D847" s="43"/>
      <c r="F847" s="43"/>
      <c r="G847" s="43"/>
      <c r="H847" s="43"/>
      <c r="I847" s="43"/>
      <c r="K847" s="43"/>
      <c r="L847" s="43"/>
      <c r="M847" s="43"/>
      <c r="N847" s="43"/>
      <c r="P847" s="43"/>
      <c r="Q847" s="43"/>
      <c r="R847" s="43"/>
      <c r="S847" s="43"/>
    </row>
    <row r="848" spans="1:19" x14ac:dyDescent="0.25">
      <c r="A848" s="43"/>
      <c r="B848" s="43"/>
      <c r="C848" s="43"/>
      <c r="D848" s="43"/>
      <c r="F848" s="43"/>
      <c r="G848" s="43"/>
      <c r="H848" s="43"/>
      <c r="I848" s="43"/>
      <c r="K848" s="43"/>
      <c r="L848" s="43"/>
      <c r="M848" s="43"/>
      <c r="N848" s="43"/>
      <c r="P848" s="43"/>
      <c r="Q848" s="43"/>
      <c r="R848" s="43"/>
      <c r="S848" s="43"/>
    </row>
    <row r="849" spans="1:19" x14ac:dyDescent="0.25">
      <c r="A849" s="43"/>
      <c r="B849" s="43"/>
      <c r="C849" s="43"/>
      <c r="D849" s="43"/>
      <c r="F849" s="43"/>
      <c r="G849" s="43"/>
      <c r="H849" s="43"/>
      <c r="I849" s="43"/>
      <c r="K849" s="43"/>
      <c r="L849" s="43"/>
      <c r="M849" s="43"/>
      <c r="N849" s="43"/>
      <c r="P849" s="43"/>
      <c r="Q849" s="43"/>
      <c r="R849" s="43"/>
      <c r="S849" s="43"/>
    </row>
    <row r="850" spans="1:19" x14ac:dyDescent="0.25">
      <c r="A850" s="43"/>
      <c r="B850" s="43"/>
      <c r="C850" s="43"/>
      <c r="D850" s="43"/>
      <c r="F850" s="43"/>
      <c r="G850" s="43"/>
      <c r="H850" s="43"/>
      <c r="I850" s="43"/>
      <c r="K850" s="43"/>
      <c r="L850" s="43"/>
      <c r="M850" s="43"/>
      <c r="N850" s="43"/>
      <c r="P850" s="43"/>
      <c r="Q850" s="43"/>
      <c r="R850" s="43"/>
      <c r="S850" s="43"/>
    </row>
    <row r="851" spans="1:19" x14ac:dyDescent="0.25">
      <c r="A851" s="43"/>
      <c r="B851" s="43"/>
      <c r="C851" s="43"/>
      <c r="D851" s="43"/>
      <c r="F851" s="43"/>
      <c r="G851" s="43"/>
      <c r="H851" s="43"/>
      <c r="I851" s="43"/>
      <c r="K851" s="43"/>
      <c r="L851" s="43"/>
      <c r="M851" s="43"/>
      <c r="N851" s="43"/>
      <c r="P851" s="43"/>
      <c r="Q851" s="43"/>
      <c r="R851" s="43"/>
      <c r="S851" s="43"/>
    </row>
    <row r="852" spans="1:19" x14ac:dyDescent="0.25">
      <c r="A852" s="43"/>
      <c r="B852" s="43"/>
      <c r="C852" s="43"/>
      <c r="D852" s="43"/>
      <c r="F852" s="43"/>
      <c r="G852" s="43"/>
      <c r="H852" s="43"/>
      <c r="I852" s="43"/>
      <c r="K852" s="43"/>
      <c r="L852" s="43"/>
      <c r="M852" s="43"/>
      <c r="N852" s="43"/>
      <c r="P852" s="43"/>
      <c r="Q852" s="43"/>
      <c r="R852" s="43"/>
      <c r="S852" s="43"/>
    </row>
    <row r="853" spans="1:19" x14ac:dyDescent="0.25">
      <c r="A853" s="43"/>
      <c r="B853" s="43"/>
      <c r="C853" s="43"/>
      <c r="D853" s="43"/>
      <c r="F853" s="43"/>
      <c r="G853" s="43"/>
      <c r="H853" s="43"/>
      <c r="I853" s="43"/>
      <c r="K853" s="43"/>
      <c r="L853" s="43"/>
      <c r="M853" s="43"/>
      <c r="N853" s="43"/>
      <c r="P853" s="43"/>
      <c r="Q853" s="43"/>
      <c r="R853" s="43"/>
      <c r="S853" s="43"/>
    </row>
    <row r="854" spans="1:19" x14ac:dyDescent="0.25">
      <c r="A854" s="43"/>
      <c r="B854" s="43"/>
      <c r="C854" s="43"/>
      <c r="D854" s="43"/>
      <c r="F854" s="43"/>
      <c r="G854" s="43"/>
      <c r="H854" s="43"/>
      <c r="I854" s="43"/>
      <c r="K854" s="43"/>
      <c r="L854" s="43"/>
      <c r="M854" s="43"/>
      <c r="N854" s="43"/>
      <c r="P854" s="43"/>
      <c r="Q854" s="43"/>
      <c r="R854" s="43"/>
      <c r="S854" s="43"/>
    </row>
    <row r="855" spans="1:19" x14ac:dyDescent="0.25">
      <c r="A855" s="43"/>
      <c r="B855" s="43"/>
      <c r="C855" s="43"/>
      <c r="D855" s="43"/>
      <c r="F855" s="43"/>
      <c r="G855" s="43"/>
      <c r="H855" s="43"/>
      <c r="I855" s="43"/>
      <c r="K855" s="43"/>
      <c r="L855" s="43"/>
      <c r="M855" s="43"/>
      <c r="N855" s="43"/>
      <c r="P855" s="43"/>
      <c r="Q855" s="43"/>
      <c r="R855" s="43"/>
      <c r="S855" s="43"/>
    </row>
    <row r="856" spans="1:19" x14ac:dyDescent="0.25">
      <c r="A856" s="43"/>
      <c r="B856" s="43"/>
      <c r="C856" s="43"/>
      <c r="D856" s="43"/>
      <c r="F856" s="43"/>
      <c r="G856" s="43"/>
      <c r="H856" s="43"/>
      <c r="I856" s="43"/>
      <c r="K856" s="43"/>
      <c r="L856" s="43"/>
      <c r="M856" s="43"/>
      <c r="N856" s="43"/>
      <c r="P856" s="43"/>
      <c r="Q856" s="43"/>
      <c r="R856" s="43"/>
      <c r="S856" s="43"/>
    </row>
    <row r="857" spans="1:19" x14ac:dyDescent="0.25">
      <c r="A857" s="43"/>
      <c r="B857" s="43"/>
      <c r="C857" s="43"/>
      <c r="D857" s="43"/>
      <c r="F857" s="43"/>
      <c r="G857" s="43"/>
      <c r="H857" s="43"/>
      <c r="I857" s="43"/>
      <c r="K857" s="43"/>
      <c r="L857" s="43"/>
      <c r="M857" s="43"/>
      <c r="N857" s="43"/>
      <c r="P857" s="43"/>
      <c r="Q857" s="43"/>
      <c r="R857" s="43"/>
      <c r="S857" s="43"/>
    </row>
    <row r="858" spans="1:19" x14ac:dyDescent="0.25">
      <c r="A858" s="43"/>
      <c r="B858" s="43"/>
      <c r="C858" s="43"/>
      <c r="D858" s="43"/>
      <c r="F858" s="43"/>
      <c r="G858" s="43"/>
      <c r="H858" s="43"/>
      <c r="I858" s="43"/>
      <c r="K858" s="43"/>
      <c r="L858" s="43"/>
      <c r="M858" s="43"/>
      <c r="N858" s="43"/>
      <c r="P858" s="43"/>
      <c r="Q858" s="43"/>
      <c r="R858" s="43"/>
      <c r="S858" s="43"/>
    </row>
    <row r="859" spans="1:19" x14ac:dyDescent="0.25">
      <c r="A859" s="43"/>
      <c r="B859" s="43"/>
      <c r="C859" s="43"/>
      <c r="D859" s="43"/>
      <c r="F859" s="43"/>
      <c r="G859" s="43"/>
      <c r="H859" s="43"/>
      <c r="I859" s="43"/>
      <c r="K859" s="43"/>
      <c r="L859" s="43"/>
      <c r="M859" s="43"/>
      <c r="N859" s="43"/>
      <c r="P859" s="43"/>
      <c r="Q859" s="43"/>
      <c r="R859" s="43"/>
      <c r="S859" s="43"/>
    </row>
    <row r="860" spans="1:19" x14ac:dyDescent="0.25">
      <c r="A860" s="43"/>
      <c r="B860" s="43"/>
      <c r="C860" s="43"/>
      <c r="D860" s="43"/>
      <c r="F860" s="43"/>
      <c r="G860" s="43"/>
      <c r="H860" s="43"/>
      <c r="I860" s="43"/>
      <c r="K860" s="43"/>
      <c r="L860" s="43"/>
      <c r="M860" s="43"/>
      <c r="N860" s="43"/>
      <c r="P860" s="43"/>
      <c r="Q860" s="43"/>
      <c r="R860" s="43"/>
      <c r="S860" s="43"/>
    </row>
    <row r="861" spans="1:19" x14ac:dyDescent="0.25">
      <c r="A861" s="43"/>
      <c r="B861" s="43"/>
      <c r="C861" s="43"/>
      <c r="D861" s="43"/>
      <c r="F861" s="43"/>
      <c r="G861" s="43"/>
      <c r="H861" s="43"/>
      <c r="I861" s="43"/>
      <c r="K861" s="43"/>
      <c r="L861" s="43"/>
      <c r="M861" s="43"/>
      <c r="N861" s="43"/>
      <c r="P861" s="43"/>
      <c r="Q861" s="43"/>
      <c r="R861" s="43"/>
      <c r="S861" s="43"/>
    </row>
    <row r="862" spans="1:19" x14ac:dyDescent="0.25">
      <c r="A862" s="43"/>
      <c r="B862" s="43"/>
      <c r="C862" s="43"/>
      <c r="D862" s="43"/>
      <c r="F862" s="43"/>
      <c r="G862" s="43"/>
      <c r="H862" s="43"/>
      <c r="I862" s="43"/>
      <c r="K862" s="43"/>
      <c r="L862" s="43"/>
      <c r="M862" s="43"/>
      <c r="N862" s="43"/>
      <c r="P862" s="43"/>
      <c r="Q862" s="43"/>
      <c r="R862" s="43"/>
      <c r="S862" s="43"/>
    </row>
    <row r="863" spans="1:19" x14ac:dyDescent="0.25">
      <c r="A863" s="43"/>
      <c r="B863" s="43"/>
      <c r="C863" s="43"/>
      <c r="D863" s="43"/>
      <c r="F863" s="43"/>
      <c r="G863" s="43"/>
      <c r="H863" s="43"/>
      <c r="I863" s="43"/>
      <c r="K863" s="43"/>
      <c r="L863" s="43"/>
      <c r="M863" s="43"/>
      <c r="N863" s="43"/>
      <c r="P863" s="43"/>
      <c r="Q863" s="43"/>
      <c r="R863" s="43"/>
      <c r="S863" s="43"/>
    </row>
    <row r="864" spans="1:19" x14ac:dyDescent="0.25">
      <c r="A864" s="43"/>
      <c r="B864" s="43"/>
      <c r="C864" s="43"/>
      <c r="D864" s="43"/>
      <c r="F864" s="43"/>
      <c r="G864" s="43"/>
      <c r="H864" s="43"/>
      <c r="I864" s="43"/>
      <c r="K864" s="43"/>
      <c r="L864" s="43"/>
      <c r="M864" s="43"/>
      <c r="N864" s="43"/>
      <c r="P864" s="43"/>
      <c r="Q864" s="43"/>
      <c r="R864" s="43"/>
      <c r="S864" s="43"/>
    </row>
    <row r="865" spans="1:19" x14ac:dyDescent="0.25">
      <c r="A865" s="43"/>
      <c r="B865" s="43"/>
      <c r="C865" s="43"/>
      <c r="D865" s="43"/>
      <c r="F865" s="43"/>
      <c r="G865" s="43"/>
      <c r="H865" s="43"/>
      <c r="I865" s="43"/>
      <c r="K865" s="43"/>
      <c r="L865" s="43"/>
      <c r="M865" s="43"/>
      <c r="N865" s="43"/>
      <c r="P865" s="43"/>
      <c r="Q865" s="43"/>
      <c r="R865" s="43"/>
      <c r="S865" s="43"/>
    </row>
    <row r="866" spans="1:19" x14ac:dyDescent="0.25">
      <c r="A866" s="43"/>
      <c r="B866" s="43"/>
      <c r="C866" s="43"/>
      <c r="D866" s="43"/>
      <c r="F866" s="43"/>
      <c r="G866" s="43"/>
      <c r="H866" s="43"/>
      <c r="I866" s="43"/>
      <c r="K866" s="43"/>
      <c r="L866" s="43"/>
      <c r="M866" s="43"/>
      <c r="N866" s="43"/>
      <c r="P866" s="43"/>
      <c r="Q866" s="43"/>
      <c r="R866" s="43"/>
      <c r="S866" s="43"/>
    </row>
    <row r="867" spans="1:19" x14ac:dyDescent="0.25">
      <c r="A867" s="43"/>
      <c r="B867" s="43"/>
      <c r="C867" s="43"/>
      <c r="D867" s="43"/>
      <c r="F867" s="43"/>
      <c r="G867" s="43"/>
      <c r="H867" s="43"/>
      <c r="I867" s="43"/>
      <c r="K867" s="43"/>
      <c r="L867" s="43"/>
      <c r="M867" s="43"/>
      <c r="N867" s="43"/>
      <c r="P867" s="43"/>
      <c r="Q867" s="43"/>
      <c r="R867" s="43"/>
      <c r="S867" s="43"/>
    </row>
    <row r="868" spans="1:19" x14ac:dyDescent="0.25">
      <c r="A868" s="43"/>
      <c r="B868" s="43"/>
      <c r="C868" s="43"/>
      <c r="D868" s="43"/>
      <c r="F868" s="43"/>
      <c r="G868" s="43"/>
      <c r="H868" s="43"/>
      <c r="I868" s="43"/>
      <c r="K868" s="43"/>
      <c r="L868" s="43"/>
      <c r="M868" s="43"/>
      <c r="N868" s="43"/>
      <c r="P868" s="43"/>
      <c r="Q868" s="43"/>
      <c r="R868" s="43"/>
      <c r="S868" s="43"/>
    </row>
    <row r="869" spans="1:19" x14ac:dyDescent="0.25">
      <c r="A869" s="43"/>
      <c r="B869" s="43"/>
      <c r="C869" s="43"/>
      <c r="D869" s="43"/>
      <c r="F869" s="43"/>
      <c r="G869" s="43"/>
      <c r="H869" s="43"/>
      <c r="I869" s="43"/>
      <c r="K869" s="43"/>
      <c r="L869" s="43"/>
      <c r="M869" s="43"/>
      <c r="N869" s="43"/>
      <c r="P869" s="43"/>
      <c r="Q869" s="43"/>
      <c r="R869" s="43"/>
      <c r="S869" s="43"/>
    </row>
    <row r="870" spans="1:19" x14ac:dyDescent="0.25">
      <c r="A870" s="43"/>
      <c r="B870" s="43"/>
      <c r="C870" s="43"/>
      <c r="D870" s="43"/>
      <c r="F870" s="43"/>
      <c r="G870" s="43"/>
      <c r="H870" s="43"/>
      <c r="I870" s="43"/>
      <c r="K870" s="43"/>
      <c r="L870" s="43"/>
      <c r="M870" s="43"/>
      <c r="N870" s="43"/>
      <c r="P870" s="43"/>
      <c r="Q870" s="43"/>
      <c r="R870" s="43"/>
      <c r="S870" s="43"/>
    </row>
    <row r="871" spans="1:19" x14ac:dyDescent="0.25">
      <c r="A871" s="43"/>
      <c r="B871" s="43"/>
      <c r="C871" s="43"/>
      <c r="D871" s="43"/>
      <c r="F871" s="43"/>
      <c r="G871" s="43"/>
      <c r="H871" s="43"/>
      <c r="I871" s="43"/>
      <c r="K871" s="43"/>
      <c r="L871" s="43"/>
      <c r="M871" s="43"/>
      <c r="N871" s="43"/>
      <c r="P871" s="43"/>
      <c r="Q871" s="43"/>
      <c r="R871" s="43"/>
      <c r="S871" s="43"/>
    </row>
    <row r="872" spans="1:19" x14ac:dyDescent="0.25">
      <c r="A872" s="43"/>
      <c r="B872" s="43"/>
      <c r="C872" s="43"/>
      <c r="D872" s="43"/>
      <c r="F872" s="43"/>
      <c r="G872" s="43"/>
      <c r="H872" s="43"/>
      <c r="I872" s="43"/>
      <c r="K872" s="43"/>
      <c r="L872" s="43"/>
      <c r="M872" s="43"/>
      <c r="N872" s="43"/>
      <c r="P872" s="43"/>
      <c r="Q872" s="43"/>
      <c r="R872" s="43"/>
      <c r="S872" s="43"/>
    </row>
    <row r="873" spans="1:19" x14ac:dyDescent="0.25">
      <c r="A873" s="43"/>
      <c r="B873" s="43"/>
      <c r="C873" s="43"/>
      <c r="D873" s="43"/>
      <c r="F873" s="43"/>
      <c r="G873" s="43"/>
      <c r="H873" s="43"/>
      <c r="I873" s="43"/>
      <c r="K873" s="43"/>
      <c r="L873" s="43"/>
      <c r="M873" s="43"/>
      <c r="N873" s="43"/>
      <c r="P873" s="43"/>
      <c r="Q873" s="43"/>
      <c r="R873" s="43"/>
      <c r="S873" s="43"/>
    </row>
    <row r="874" spans="1:19" x14ac:dyDescent="0.25">
      <c r="A874" s="43"/>
      <c r="B874" s="43"/>
      <c r="C874" s="43"/>
      <c r="D874" s="43"/>
      <c r="F874" s="43"/>
      <c r="G874" s="43"/>
      <c r="H874" s="43"/>
      <c r="I874" s="43"/>
      <c r="K874" s="43"/>
      <c r="L874" s="43"/>
      <c r="M874" s="43"/>
      <c r="N874" s="43"/>
      <c r="P874" s="43"/>
      <c r="Q874" s="43"/>
      <c r="R874" s="43"/>
      <c r="S874" s="43"/>
    </row>
    <row r="875" spans="1:19" x14ac:dyDescent="0.25">
      <c r="A875" s="43"/>
      <c r="B875" s="43"/>
      <c r="C875" s="43"/>
      <c r="D875" s="43"/>
      <c r="F875" s="43"/>
      <c r="G875" s="43"/>
      <c r="H875" s="43"/>
      <c r="I875" s="43"/>
      <c r="K875" s="43"/>
      <c r="L875" s="43"/>
      <c r="M875" s="43"/>
      <c r="N875" s="43"/>
      <c r="P875" s="43"/>
      <c r="Q875" s="43"/>
      <c r="R875" s="43"/>
      <c r="S875" s="43"/>
    </row>
    <row r="876" spans="1:19" x14ac:dyDescent="0.25">
      <c r="A876" s="43"/>
      <c r="B876" s="43"/>
      <c r="C876" s="43"/>
      <c r="D876" s="43"/>
      <c r="F876" s="43"/>
      <c r="G876" s="43"/>
      <c r="H876" s="43"/>
      <c r="I876" s="43"/>
      <c r="K876" s="43"/>
      <c r="L876" s="43"/>
      <c r="M876" s="43"/>
      <c r="N876" s="43"/>
      <c r="P876" s="43"/>
      <c r="Q876" s="43"/>
      <c r="R876" s="43"/>
      <c r="S876" s="43"/>
    </row>
    <row r="877" spans="1:19" x14ac:dyDescent="0.25">
      <c r="A877" s="43"/>
      <c r="B877" s="43"/>
      <c r="C877" s="43"/>
      <c r="D877" s="43"/>
      <c r="F877" s="43"/>
      <c r="G877" s="43"/>
      <c r="H877" s="43"/>
      <c r="I877" s="43"/>
      <c r="K877" s="43"/>
      <c r="L877" s="43"/>
      <c r="M877" s="43"/>
      <c r="N877" s="43"/>
      <c r="P877" s="43"/>
      <c r="Q877" s="43"/>
      <c r="R877" s="43"/>
      <c r="S877" s="43"/>
    </row>
    <row r="878" spans="1:19" x14ac:dyDescent="0.25">
      <c r="A878" s="43"/>
      <c r="B878" s="43"/>
      <c r="C878" s="43"/>
      <c r="D878" s="43"/>
      <c r="F878" s="43"/>
      <c r="G878" s="43"/>
      <c r="H878" s="43"/>
      <c r="I878" s="43"/>
      <c r="K878" s="43"/>
      <c r="L878" s="43"/>
      <c r="M878" s="43"/>
      <c r="N878" s="43"/>
      <c r="P878" s="43"/>
      <c r="Q878" s="43"/>
      <c r="R878" s="43"/>
      <c r="S878" s="43"/>
    </row>
    <row r="879" spans="1:19" x14ac:dyDescent="0.25">
      <c r="A879" s="43"/>
      <c r="B879" s="43"/>
      <c r="C879" s="43"/>
      <c r="D879" s="43"/>
      <c r="F879" s="43"/>
      <c r="G879" s="43"/>
      <c r="H879" s="43"/>
      <c r="I879" s="43"/>
      <c r="K879" s="43"/>
      <c r="L879" s="43"/>
      <c r="M879" s="43"/>
      <c r="N879" s="43"/>
      <c r="P879" s="43"/>
      <c r="Q879" s="43"/>
      <c r="R879" s="43"/>
      <c r="S879" s="43"/>
    </row>
    <row r="880" spans="1:19" x14ac:dyDescent="0.25">
      <c r="A880" s="43"/>
      <c r="B880" s="43"/>
      <c r="C880" s="43"/>
      <c r="D880" s="43"/>
      <c r="F880" s="43"/>
      <c r="G880" s="43"/>
      <c r="H880" s="43"/>
      <c r="I880" s="43"/>
      <c r="K880" s="43"/>
      <c r="L880" s="43"/>
      <c r="M880" s="43"/>
      <c r="N880" s="43"/>
      <c r="P880" s="43"/>
      <c r="Q880" s="43"/>
      <c r="R880" s="43"/>
      <c r="S880" s="43"/>
    </row>
    <row r="881" spans="1:19" x14ac:dyDescent="0.25">
      <c r="A881" s="43"/>
      <c r="B881" s="43"/>
      <c r="C881" s="43"/>
      <c r="D881" s="43"/>
      <c r="F881" s="43"/>
      <c r="G881" s="43"/>
      <c r="H881" s="43"/>
      <c r="I881" s="43"/>
      <c r="K881" s="43"/>
      <c r="L881" s="43"/>
      <c r="M881" s="43"/>
      <c r="N881" s="43"/>
      <c r="P881" s="43"/>
      <c r="Q881" s="43"/>
      <c r="R881" s="43"/>
      <c r="S881" s="43"/>
    </row>
    <row r="882" spans="1:19" x14ac:dyDescent="0.25">
      <c r="A882" s="43"/>
      <c r="B882" s="43"/>
      <c r="C882" s="43"/>
      <c r="D882" s="43"/>
      <c r="F882" s="43"/>
      <c r="G882" s="43"/>
      <c r="H882" s="43"/>
      <c r="I882" s="43"/>
      <c r="K882" s="43"/>
      <c r="L882" s="43"/>
      <c r="M882" s="43"/>
      <c r="N882" s="43"/>
      <c r="P882" s="43"/>
      <c r="Q882" s="43"/>
      <c r="R882" s="43"/>
      <c r="S882" s="43"/>
    </row>
    <row r="883" spans="1:19" x14ac:dyDescent="0.25">
      <c r="A883" s="43"/>
      <c r="B883" s="43"/>
      <c r="C883" s="43"/>
      <c r="D883" s="43"/>
      <c r="F883" s="43"/>
      <c r="G883" s="43"/>
      <c r="H883" s="43"/>
      <c r="I883" s="43"/>
      <c r="K883" s="43"/>
      <c r="L883" s="43"/>
      <c r="M883" s="43"/>
      <c r="N883" s="43"/>
      <c r="P883" s="43"/>
      <c r="Q883" s="43"/>
      <c r="R883" s="43"/>
      <c r="S883" s="43"/>
    </row>
    <row r="884" spans="1:19" x14ac:dyDescent="0.25">
      <c r="A884" s="43"/>
      <c r="B884" s="43"/>
      <c r="C884" s="43"/>
      <c r="D884" s="43"/>
      <c r="F884" s="43"/>
      <c r="G884" s="43"/>
      <c r="H884" s="43"/>
      <c r="I884" s="43"/>
      <c r="K884" s="43"/>
      <c r="L884" s="43"/>
      <c r="M884" s="43"/>
      <c r="N884" s="43"/>
      <c r="P884" s="43"/>
      <c r="Q884" s="43"/>
      <c r="R884" s="43"/>
      <c r="S884" s="43"/>
    </row>
    <row r="885" spans="1:19" x14ac:dyDescent="0.25">
      <c r="A885" s="43"/>
      <c r="B885" s="43"/>
      <c r="C885" s="43"/>
      <c r="D885" s="43"/>
      <c r="F885" s="43"/>
      <c r="G885" s="43"/>
      <c r="H885" s="43"/>
      <c r="I885" s="43"/>
      <c r="K885" s="43"/>
      <c r="L885" s="43"/>
      <c r="M885" s="43"/>
      <c r="N885" s="43"/>
      <c r="P885" s="43"/>
      <c r="Q885" s="43"/>
      <c r="R885" s="43"/>
      <c r="S885" s="43"/>
    </row>
    <row r="886" spans="1:19" x14ac:dyDescent="0.25">
      <c r="A886" s="43"/>
      <c r="B886" s="43"/>
      <c r="C886" s="43"/>
      <c r="D886" s="43"/>
      <c r="F886" s="43"/>
      <c r="G886" s="43"/>
      <c r="H886" s="43"/>
      <c r="I886" s="43"/>
      <c r="K886" s="43"/>
      <c r="L886" s="43"/>
      <c r="M886" s="43"/>
      <c r="N886" s="43"/>
      <c r="P886" s="43"/>
      <c r="Q886" s="43"/>
      <c r="R886" s="43"/>
      <c r="S886" s="43"/>
    </row>
    <row r="887" spans="1:19" x14ac:dyDescent="0.25">
      <c r="A887" s="43"/>
      <c r="B887" s="43"/>
      <c r="C887" s="43"/>
      <c r="D887" s="43"/>
      <c r="F887" s="43"/>
      <c r="G887" s="43"/>
      <c r="H887" s="43"/>
      <c r="I887" s="43"/>
      <c r="K887" s="43"/>
      <c r="L887" s="43"/>
      <c r="M887" s="43"/>
      <c r="N887" s="43"/>
      <c r="P887" s="43"/>
      <c r="Q887" s="43"/>
      <c r="R887" s="43"/>
      <c r="S887" s="43"/>
    </row>
    <row r="888" spans="1:19" x14ac:dyDescent="0.25">
      <c r="A888" s="43"/>
      <c r="B888" s="43"/>
      <c r="C888" s="43"/>
      <c r="D888" s="43"/>
      <c r="F888" s="43"/>
      <c r="G888" s="43"/>
      <c r="H888" s="43"/>
      <c r="I888" s="43"/>
      <c r="K888" s="43"/>
      <c r="L888" s="43"/>
      <c r="M888" s="43"/>
      <c r="N888" s="43"/>
      <c r="P888" s="43"/>
      <c r="Q888" s="43"/>
      <c r="R888" s="43"/>
      <c r="S888" s="43"/>
    </row>
    <row r="889" spans="1:19" x14ac:dyDescent="0.25">
      <c r="A889" s="43"/>
      <c r="B889" s="43"/>
      <c r="C889" s="43"/>
      <c r="D889" s="43"/>
      <c r="F889" s="43"/>
      <c r="G889" s="43"/>
      <c r="H889" s="43"/>
      <c r="I889" s="43"/>
      <c r="K889" s="43"/>
      <c r="L889" s="43"/>
      <c r="M889" s="43"/>
      <c r="N889" s="43"/>
      <c r="P889" s="43"/>
      <c r="Q889" s="43"/>
      <c r="R889" s="43"/>
      <c r="S889" s="43"/>
    </row>
    <row r="890" spans="1:19" x14ac:dyDescent="0.25">
      <c r="A890" s="43"/>
      <c r="B890" s="43"/>
      <c r="C890" s="43"/>
      <c r="D890" s="43"/>
      <c r="F890" s="43"/>
      <c r="G890" s="43"/>
      <c r="H890" s="43"/>
      <c r="I890" s="43"/>
      <c r="K890" s="43"/>
      <c r="L890" s="43"/>
      <c r="M890" s="43"/>
      <c r="N890" s="43"/>
      <c r="P890" s="43"/>
      <c r="Q890" s="43"/>
      <c r="R890" s="43"/>
      <c r="S890" s="43"/>
    </row>
    <row r="891" spans="1:19" x14ac:dyDescent="0.25">
      <c r="A891" s="43"/>
      <c r="B891" s="43"/>
      <c r="C891" s="43"/>
      <c r="D891" s="43"/>
      <c r="F891" s="43"/>
      <c r="G891" s="43"/>
      <c r="H891" s="43"/>
      <c r="I891" s="43"/>
      <c r="K891" s="43"/>
      <c r="L891" s="43"/>
      <c r="M891" s="43"/>
      <c r="N891" s="43"/>
      <c r="P891" s="43"/>
      <c r="Q891" s="43"/>
      <c r="R891" s="43"/>
      <c r="S891" s="43"/>
    </row>
    <row r="892" spans="1:19" x14ac:dyDescent="0.25">
      <c r="A892" s="43"/>
      <c r="B892" s="43"/>
      <c r="C892" s="43"/>
      <c r="D892" s="43"/>
      <c r="F892" s="43"/>
      <c r="G892" s="43"/>
      <c r="H892" s="43"/>
      <c r="I892" s="43"/>
      <c r="K892" s="43"/>
      <c r="L892" s="43"/>
      <c r="M892" s="43"/>
      <c r="N892" s="43"/>
      <c r="P892" s="43"/>
      <c r="Q892" s="43"/>
      <c r="R892" s="43"/>
      <c r="S892" s="43"/>
    </row>
    <row r="893" spans="1:19" x14ac:dyDescent="0.25">
      <c r="A893" s="43"/>
      <c r="B893" s="43"/>
      <c r="C893" s="43"/>
      <c r="D893" s="43"/>
      <c r="F893" s="43"/>
      <c r="G893" s="43"/>
      <c r="H893" s="43"/>
      <c r="I893" s="43"/>
      <c r="K893" s="43"/>
      <c r="L893" s="43"/>
      <c r="M893" s="43"/>
      <c r="N893" s="43"/>
      <c r="P893" s="43"/>
      <c r="Q893" s="43"/>
      <c r="R893" s="43"/>
      <c r="S893" s="43"/>
    </row>
    <row r="894" spans="1:19" x14ac:dyDescent="0.25">
      <c r="A894" s="43"/>
      <c r="B894" s="43"/>
      <c r="C894" s="43"/>
      <c r="D894" s="43"/>
      <c r="F894" s="43"/>
      <c r="G894" s="43"/>
      <c r="H894" s="43"/>
      <c r="I894" s="43"/>
      <c r="K894" s="43"/>
      <c r="L894" s="43"/>
      <c r="M894" s="43"/>
      <c r="N894" s="43"/>
      <c r="P894" s="43"/>
      <c r="Q894" s="43"/>
      <c r="R894" s="43"/>
      <c r="S894" s="43"/>
    </row>
    <row r="895" spans="1:19" x14ac:dyDescent="0.25">
      <c r="A895" s="43"/>
      <c r="B895" s="43"/>
      <c r="C895" s="43"/>
      <c r="D895" s="43"/>
      <c r="F895" s="43"/>
      <c r="G895" s="43"/>
      <c r="H895" s="43"/>
      <c r="I895" s="43"/>
      <c r="K895" s="43"/>
      <c r="L895" s="43"/>
      <c r="M895" s="43"/>
      <c r="N895" s="43"/>
      <c r="P895" s="43"/>
      <c r="Q895" s="43"/>
      <c r="R895" s="43"/>
      <c r="S895" s="43"/>
    </row>
    <row r="896" spans="1:19" x14ac:dyDescent="0.25">
      <c r="A896" s="43"/>
      <c r="B896" s="43"/>
      <c r="C896" s="43"/>
      <c r="D896" s="43"/>
      <c r="F896" s="43"/>
      <c r="G896" s="43"/>
      <c r="H896" s="43"/>
      <c r="I896" s="43"/>
      <c r="K896" s="43"/>
      <c r="L896" s="43"/>
      <c r="M896" s="43"/>
      <c r="N896" s="43"/>
      <c r="P896" s="43"/>
      <c r="Q896" s="43"/>
      <c r="R896" s="43"/>
      <c r="S896" s="43"/>
    </row>
    <row r="897" spans="1:19" x14ac:dyDescent="0.25">
      <c r="A897" s="43"/>
      <c r="B897" s="43"/>
      <c r="C897" s="43"/>
      <c r="D897" s="43"/>
      <c r="F897" s="43"/>
      <c r="G897" s="43"/>
      <c r="H897" s="43"/>
      <c r="I897" s="43"/>
      <c r="K897" s="43"/>
      <c r="L897" s="43"/>
      <c r="M897" s="43"/>
      <c r="N897" s="43"/>
      <c r="P897" s="43"/>
      <c r="Q897" s="43"/>
      <c r="R897" s="43"/>
      <c r="S897" s="43"/>
    </row>
    <row r="898" spans="1:19" x14ac:dyDescent="0.25">
      <c r="A898" s="43"/>
      <c r="B898" s="43"/>
      <c r="C898" s="43"/>
      <c r="D898" s="43"/>
      <c r="F898" s="43"/>
      <c r="G898" s="43"/>
      <c r="H898" s="43"/>
      <c r="I898" s="43"/>
      <c r="K898" s="43"/>
      <c r="L898" s="43"/>
      <c r="M898" s="43"/>
      <c r="N898" s="43"/>
      <c r="P898" s="43"/>
      <c r="Q898" s="43"/>
      <c r="R898" s="43"/>
      <c r="S898" s="43"/>
    </row>
    <row r="899" spans="1:19" x14ac:dyDescent="0.25">
      <c r="A899" s="43"/>
      <c r="B899" s="43"/>
      <c r="C899" s="43"/>
      <c r="D899" s="43"/>
      <c r="F899" s="43"/>
      <c r="G899" s="43"/>
      <c r="H899" s="43"/>
      <c r="I899" s="43"/>
      <c r="K899" s="43"/>
      <c r="L899" s="43"/>
      <c r="M899" s="43"/>
      <c r="N899" s="43"/>
      <c r="P899" s="43"/>
      <c r="Q899" s="43"/>
      <c r="R899" s="43"/>
      <c r="S899" s="43"/>
    </row>
    <row r="900" spans="1:19" x14ac:dyDescent="0.25">
      <c r="A900" s="43"/>
      <c r="B900" s="43"/>
      <c r="C900" s="43"/>
      <c r="D900" s="43"/>
      <c r="F900" s="43"/>
      <c r="G900" s="43"/>
      <c r="H900" s="43"/>
      <c r="I900" s="43"/>
      <c r="K900" s="43"/>
      <c r="L900" s="43"/>
      <c r="M900" s="43"/>
      <c r="N900" s="43"/>
      <c r="P900" s="43"/>
      <c r="Q900" s="43"/>
      <c r="R900" s="43"/>
      <c r="S900" s="43"/>
    </row>
    <row r="901" spans="1:19" x14ac:dyDescent="0.25">
      <c r="A901" s="43"/>
      <c r="B901" s="43"/>
      <c r="C901" s="43"/>
      <c r="D901" s="43"/>
      <c r="F901" s="43"/>
      <c r="G901" s="43"/>
      <c r="H901" s="43"/>
      <c r="I901" s="43"/>
      <c r="K901" s="43"/>
      <c r="L901" s="43"/>
      <c r="M901" s="43"/>
      <c r="N901" s="43"/>
      <c r="P901" s="43"/>
      <c r="Q901" s="43"/>
      <c r="R901" s="43"/>
      <c r="S901" s="43"/>
    </row>
    <row r="902" spans="1:19" x14ac:dyDescent="0.25">
      <c r="A902" s="43"/>
      <c r="B902" s="43"/>
      <c r="C902" s="43"/>
      <c r="D902" s="43"/>
      <c r="F902" s="43"/>
      <c r="G902" s="43"/>
      <c r="H902" s="43"/>
      <c r="I902" s="43"/>
      <c r="K902" s="43"/>
      <c r="L902" s="43"/>
      <c r="M902" s="43"/>
      <c r="N902" s="43"/>
      <c r="P902" s="43"/>
      <c r="Q902" s="43"/>
      <c r="R902" s="43"/>
      <c r="S902" s="43"/>
    </row>
    <row r="903" spans="1:19" x14ac:dyDescent="0.25">
      <c r="A903" s="43"/>
      <c r="B903" s="43"/>
      <c r="C903" s="43"/>
      <c r="D903" s="43"/>
      <c r="F903" s="43"/>
      <c r="G903" s="43"/>
      <c r="H903" s="43"/>
      <c r="I903" s="43"/>
      <c r="K903" s="43"/>
      <c r="L903" s="43"/>
      <c r="M903" s="43"/>
      <c r="N903" s="43"/>
      <c r="P903" s="43"/>
      <c r="Q903" s="43"/>
      <c r="R903" s="43"/>
      <c r="S903" s="43"/>
    </row>
    <row r="904" spans="1:19" x14ac:dyDescent="0.25">
      <c r="A904" s="43"/>
      <c r="B904" s="43"/>
      <c r="C904" s="43"/>
      <c r="D904" s="43"/>
      <c r="F904" s="43"/>
      <c r="G904" s="43"/>
      <c r="H904" s="43"/>
      <c r="I904" s="43"/>
      <c r="K904" s="43"/>
      <c r="L904" s="43"/>
      <c r="M904" s="43"/>
      <c r="N904" s="43"/>
      <c r="P904" s="43"/>
      <c r="Q904" s="43"/>
      <c r="R904" s="43"/>
      <c r="S904" s="43"/>
    </row>
    <row r="905" spans="1:19" x14ac:dyDescent="0.25">
      <c r="A905" s="43"/>
      <c r="B905" s="43"/>
      <c r="C905" s="43"/>
      <c r="D905" s="43"/>
      <c r="F905" s="43"/>
      <c r="G905" s="43"/>
      <c r="H905" s="43"/>
      <c r="I905" s="43"/>
      <c r="K905" s="43"/>
      <c r="L905" s="43"/>
      <c r="M905" s="43"/>
      <c r="N905" s="43"/>
      <c r="P905" s="43"/>
      <c r="Q905" s="43"/>
      <c r="R905" s="43"/>
      <c r="S905" s="43"/>
    </row>
    <row r="906" spans="1:19" x14ac:dyDescent="0.25">
      <c r="A906" s="43"/>
      <c r="B906" s="43"/>
      <c r="C906" s="43"/>
      <c r="D906" s="43"/>
      <c r="F906" s="43"/>
      <c r="G906" s="43"/>
      <c r="H906" s="43"/>
      <c r="I906" s="43"/>
      <c r="K906" s="43"/>
      <c r="L906" s="43"/>
      <c r="M906" s="43"/>
      <c r="N906" s="43"/>
      <c r="P906" s="43"/>
      <c r="Q906" s="43"/>
      <c r="R906" s="43"/>
      <c r="S906" s="43"/>
    </row>
    <row r="907" spans="1:19" x14ac:dyDescent="0.25">
      <c r="A907" s="43"/>
      <c r="B907" s="43"/>
      <c r="C907" s="43"/>
      <c r="D907" s="43"/>
      <c r="F907" s="43"/>
      <c r="G907" s="43"/>
      <c r="H907" s="43"/>
      <c r="I907" s="43"/>
      <c r="K907" s="43"/>
      <c r="L907" s="43"/>
      <c r="M907" s="43"/>
      <c r="N907" s="43"/>
      <c r="P907" s="43"/>
      <c r="Q907" s="43"/>
      <c r="R907" s="43"/>
      <c r="S907" s="43"/>
    </row>
    <row r="908" spans="1:19" x14ac:dyDescent="0.25">
      <c r="A908" s="43"/>
      <c r="B908" s="43"/>
      <c r="C908" s="43"/>
      <c r="D908" s="43"/>
      <c r="F908" s="43"/>
      <c r="G908" s="43"/>
      <c r="H908" s="43"/>
      <c r="I908" s="43"/>
      <c r="K908" s="43"/>
      <c r="L908" s="43"/>
      <c r="M908" s="43"/>
      <c r="N908" s="43"/>
      <c r="P908" s="43"/>
      <c r="Q908" s="43"/>
      <c r="R908" s="43"/>
      <c r="S908" s="43"/>
    </row>
    <row r="909" spans="1:19" x14ac:dyDescent="0.25">
      <c r="A909" s="43"/>
      <c r="B909" s="43"/>
      <c r="C909" s="43"/>
      <c r="D909" s="43"/>
      <c r="F909" s="43"/>
      <c r="G909" s="43"/>
      <c r="H909" s="43"/>
      <c r="I909" s="43"/>
      <c r="K909" s="43"/>
      <c r="L909" s="43"/>
      <c r="M909" s="43"/>
      <c r="N909" s="43"/>
      <c r="P909" s="43"/>
      <c r="Q909" s="43"/>
      <c r="R909" s="43"/>
      <c r="S909" s="43"/>
    </row>
    <row r="910" spans="1:19" x14ac:dyDescent="0.25">
      <c r="A910" s="43"/>
      <c r="B910" s="43"/>
      <c r="C910" s="43"/>
      <c r="D910" s="43"/>
      <c r="F910" s="43"/>
      <c r="G910" s="43"/>
      <c r="H910" s="43"/>
      <c r="I910" s="43"/>
      <c r="K910" s="43"/>
      <c r="L910" s="43"/>
      <c r="M910" s="43"/>
      <c r="N910" s="43"/>
      <c r="P910" s="43"/>
      <c r="Q910" s="43"/>
      <c r="R910" s="43"/>
      <c r="S910" s="43"/>
    </row>
    <row r="911" spans="1:19" x14ac:dyDescent="0.25">
      <c r="A911" s="43"/>
      <c r="B911" s="43"/>
      <c r="C911" s="43"/>
      <c r="D911" s="43"/>
      <c r="F911" s="43"/>
      <c r="G911" s="43"/>
      <c r="H911" s="43"/>
      <c r="I911" s="43"/>
      <c r="K911" s="43"/>
      <c r="L911" s="43"/>
      <c r="M911" s="43"/>
      <c r="N911" s="43"/>
      <c r="P911" s="43"/>
      <c r="Q911" s="43"/>
      <c r="R911" s="43"/>
      <c r="S911" s="43"/>
    </row>
    <row r="912" spans="1:19" x14ac:dyDescent="0.25">
      <c r="A912" s="43"/>
      <c r="B912" s="43"/>
      <c r="C912" s="43"/>
      <c r="D912" s="43"/>
      <c r="F912" s="43"/>
      <c r="G912" s="43"/>
      <c r="H912" s="43"/>
      <c r="I912" s="43"/>
      <c r="K912" s="43"/>
      <c r="L912" s="43"/>
      <c r="M912" s="43"/>
      <c r="N912" s="43"/>
      <c r="P912" s="43"/>
      <c r="Q912" s="43"/>
      <c r="R912" s="43"/>
      <c r="S912" s="43"/>
    </row>
    <row r="913" spans="1:19" x14ac:dyDescent="0.25">
      <c r="A913" s="43"/>
      <c r="B913" s="43"/>
      <c r="C913" s="43"/>
      <c r="D913" s="43"/>
      <c r="F913" s="43"/>
      <c r="G913" s="43"/>
      <c r="H913" s="43"/>
      <c r="I913" s="43"/>
      <c r="K913" s="43"/>
      <c r="L913" s="43"/>
      <c r="M913" s="43"/>
      <c r="N913" s="43"/>
      <c r="P913" s="43"/>
      <c r="Q913" s="43"/>
      <c r="R913" s="43"/>
      <c r="S913" s="43"/>
    </row>
    <row r="914" spans="1:19" x14ac:dyDescent="0.25">
      <c r="A914" s="43"/>
      <c r="B914" s="43"/>
      <c r="C914" s="43"/>
      <c r="D914" s="43"/>
      <c r="F914" s="43"/>
      <c r="G914" s="43"/>
      <c r="H914" s="43"/>
      <c r="I914" s="43"/>
      <c r="K914" s="43"/>
      <c r="L914" s="43"/>
      <c r="M914" s="43"/>
      <c r="N914" s="43"/>
      <c r="P914" s="43"/>
      <c r="Q914" s="43"/>
      <c r="R914" s="43"/>
      <c r="S914" s="43"/>
    </row>
    <row r="915" spans="1:19" x14ac:dyDescent="0.25">
      <c r="A915" s="43"/>
      <c r="B915" s="43"/>
      <c r="C915" s="43"/>
      <c r="D915" s="43"/>
      <c r="F915" s="43"/>
      <c r="G915" s="43"/>
      <c r="H915" s="43"/>
      <c r="I915" s="43"/>
      <c r="K915" s="43"/>
      <c r="L915" s="43"/>
      <c r="M915" s="43"/>
      <c r="N915" s="43"/>
      <c r="P915" s="43"/>
      <c r="Q915" s="43"/>
      <c r="R915" s="43"/>
      <c r="S915" s="43"/>
    </row>
    <row r="916" spans="1:19" x14ac:dyDescent="0.25">
      <c r="A916" s="43"/>
      <c r="B916" s="43"/>
      <c r="C916" s="43"/>
      <c r="D916" s="43"/>
      <c r="F916" s="43"/>
      <c r="G916" s="43"/>
      <c r="H916" s="43"/>
      <c r="I916" s="43"/>
      <c r="K916" s="43"/>
      <c r="L916" s="43"/>
      <c r="M916" s="43"/>
      <c r="N916" s="43"/>
      <c r="P916" s="43"/>
      <c r="Q916" s="43"/>
      <c r="R916" s="43"/>
      <c r="S916" s="43"/>
    </row>
    <row r="917" spans="1:19" x14ac:dyDescent="0.25">
      <c r="A917" s="43"/>
      <c r="B917" s="43"/>
      <c r="C917" s="43"/>
      <c r="D917" s="43"/>
      <c r="F917" s="43"/>
      <c r="G917" s="43"/>
      <c r="H917" s="43"/>
      <c r="I917" s="43"/>
      <c r="K917" s="43"/>
      <c r="L917" s="43"/>
      <c r="M917" s="43"/>
      <c r="N917" s="43"/>
      <c r="P917" s="43"/>
      <c r="Q917" s="43"/>
      <c r="R917" s="43"/>
      <c r="S917" s="43"/>
    </row>
    <row r="918" spans="1:19" x14ac:dyDescent="0.25">
      <c r="A918" s="43"/>
      <c r="B918" s="43"/>
      <c r="C918" s="43"/>
      <c r="D918" s="43"/>
      <c r="F918" s="43"/>
      <c r="G918" s="43"/>
      <c r="H918" s="43"/>
      <c r="I918" s="43"/>
      <c r="K918" s="43"/>
      <c r="L918" s="43"/>
      <c r="M918" s="43"/>
      <c r="N918" s="43"/>
      <c r="P918" s="43"/>
      <c r="Q918" s="43"/>
      <c r="R918" s="43"/>
      <c r="S918" s="43"/>
    </row>
    <row r="919" spans="1:19" x14ac:dyDescent="0.25">
      <c r="A919" s="43"/>
      <c r="B919" s="43"/>
      <c r="C919" s="43"/>
      <c r="D919" s="43"/>
      <c r="F919" s="43"/>
      <c r="G919" s="43"/>
      <c r="H919" s="43"/>
      <c r="I919" s="43"/>
      <c r="K919" s="43"/>
      <c r="L919" s="43"/>
      <c r="M919" s="43"/>
      <c r="N919" s="43"/>
      <c r="P919" s="43"/>
      <c r="Q919" s="43"/>
      <c r="R919" s="43"/>
      <c r="S919" s="43"/>
    </row>
    <row r="920" spans="1:19" x14ac:dyDescent="0.25">
      <c r="A920" s="43"/>
      <c r="B920" s="43"/>
      <c r="C920" s="43"/>
      <c r="D920" s="43"/>
      <c r="F920" s="43"/>
      <c r="G920" s="43"/>
      <c r="H920" s="43"/>
      <c r="I920" s="43"/>
      <c r="K920" s="43"/>
      <c r="L920" s="43"/>
      <c r="M920" s="43"/>
      <c r="N920" s="43"/>
      <c r="P920" s="43"/>
      <c r="Q920" s="43"/>
      <c r="R920" s="43"/>
      <c r="S920" s="43"/>
    </row>
    <row r="921" spans="1:19" x14ac:dyDescent="0.25">
      <c r="A921" s="43"/>
      <c r="B921" s="43"/>
      <c r="C921" s="43"/>
      <c r="D921" s="43"/>
      <c r="F921" s="43"/>
      <c r="G921" s="43"/>
      <c r="H921" s="43"/>
      <c r="I921" s="43"/>
      <c r="K921" s="43"/>
      <c r="L921" s="43"/>
      <c r="M921" s="43"/>
      <c r="N921" s="43"/>
      <c r="P921" s="43"/>
      <c r="Q921" s="43"/>
      <c r="R921" s="43"/>
      <c r="S921" s="43"/>
    </row>
    <row r="922" spans="1:19" x14ac:dyDescent="0.25">
      <c r="A922" s="43"/>
      <c r="B922" s="43"/>
      <c r="C922" s="43"/>
      <c r="D922" s="43"/>
      <c r="F922" s="43"/>
      <c r="G922" s="43"/>
      <c r="H922" s="43"/>
      <c r="I922" s="43"/>
      <c r="K922" s="43"/>
      <c r="L922" s="43"/>
      <c r="M922" s="43"/>
      <c r="N922" s="43"/>
      <c r="P922" s="43"/>
      <c r="Q922" s="43"/>
      <c r="R922" s="43"/>
      <c r="S922" s="43"/>
    </row>
    <row r="923" spans="1:19" x14ac:dyDescent="0.25">
      <c r="A923" s="43"/>
      <c r="B923" s="43"/>
      <c r="C923" s="43"/>
      <c r="D923" s="43"/>
      <c r="F923" s="43"/>
      <c r="G923" s="43"/>
      <c r="H923" s="43"/>
      <c r="I923" s="43"/>
      <c r="K923" s="43"/>
      <c r="L923" s="43"/>
      <c r="M923" s="43"/>
      <c r="N923" s="43"/>
      <c r="P923" s="43"/>
      <c r="Q923" s="43"/>
      <c r="R923" s="43"/>
      <c r="S923" s="43"/>
    </row>
    <row r="924" spans="1:19" x14ac:dyDescent="0.25">
      <c r="A924" s="43"/>
      <c r="B924" s="43"/>
      <c r="C924" s="43"/>
      <c r="D924" s="43"/>
      <c r="F924" s="43"/>
      <c r="G924" s="43"/>
      <c r="H924" s="43"/>
      <c r="I924" s="43"/>
      <c r="K924" s="43"/>
      <c r="L924" s="43"/>
      <c r="M924" s="43"/>
      <c r="N924" s="43"/>
      <c r="P924" s="43"/>
      <c r="Q924" s="43"/>
      <c r="R924" s="43"/>
      <c r="S924" s="43"/>
    </row>
    <row r="925" spans="1:19" x14ac:dyDescent="0.25">
      <c r="A925" s="43"/>
      <c r="B925" s="43"/>
      <c r="C925" s="43"/>
      <c r="D925" s="43"/>
      <c r="F925" s="43"/>
      <c r="G925" s="43"/>
      <c r="H925" s="43"/>
      <c r="I925" s="43"/>
      <c r="K925" s="43"/>
      <c r="L925" s="43"/>
      <c r="M925" s="43"/>
      <c r="N925" s="43"/>
      <c r="P925" s="43"/>
      <c r="Q925" s="43"/>
      <c r="R925" s="43"/>
      <c r="S925" s="43"/>
    </row>
    <row r="926" spans="1:19" x14ac:dyDescent="0.25">
      <c r="A926" s="43"/>
      <c r="B926" s="43"/>
      <c r="C926" s="43"/>
      <c r="D926" s="43"/>
      <c r="F926" s="43"/>
      <c r="G926" s="43"/>
      <c r="H926" s="43"/>
      <c r="I926" s="43"/>
      <c r="K926" s="43"/>
      <c r="L926" s="43"/>
      <c r="M926" s="43"/>
      <c r="N926" s="43"/>
      <c r="P926" s="43"/>
      <c r="Q926" s="43"/>
      <c r="R926" s="43"/>
      <c r="S926" s="43"/>
    </row>
    <row r="927" spans="1:19" x14ac:dyDescent="0.25">
      <c r="A927" s="43"/>
      <c r="B927" s="43"/>
      <c r="C927" s="43"/>
      <c r="D927" s="43"/>
      <c r="F927" s="43"/>
      <c r="G927" s="43"/>
      <c r="H927" s="43"/>
      <c r="I927" s="43"/>
      <c r="K927" s="43"/>
      <c r="L927" s="43"/>
      <c r="M927" s="43"/>
      <c r="N927" s="43"/>
      <c r="P927" s="43"/>
      <c r="Q927" s="43"/>
      <c r="R927" s="43"/>
      <c r="S927" s="43"/>
    </row>
    <row r="928" spans="1:19" x14ac:dyDescent="0.25">
      <c r="A928" s="43"/>
      <c r="B928" s="43"/>
      <c r="C928" s="43"/>
      <c r="D928" s="43"/>
      <c r="F928" s="43"/>
      <c r="G928" s="43"/>
      <c r="H928" s="43"/>
      <c r="I928" s="43"/>
      <c r="K928" s="43"/>
      <c r="L928" s="43"/>
      <c r="M928" s="43"/>
      <c r="N928" s="43"/>
      <c r="P928" s="43"/>
      <c r="Q928" s="43"/>
      <c r="R928" s="43"/>
      <c r="S928" s="43"/>
    </row>
    <row r="929" spans="1:19" x14ac:dyDescent="0.25">
      <c r="A929" s="43"/>
      <c r="B929" s="43"/>
      <c r="C929" s="43"/>
      <c r="D929" s="43"/>
      <c r="F929" s="43"/>
      <c r="G929" s="43"/>
      <c r="H929" s="43"/>
      <c r="I929" s="43"/>
      <c r="K929" s="43"/>
      <c r="L929" s="43"/>
      <c r="M929" s="43"/>
      <c r="N929" s="43"/>
      <c r="P929" s="43"/>
      <c r="Q929" s="43"/>
      <c r="R929" s="43"/>
      <c r="S929" s="43"/>
    </row>
    <row r="930" spans="1:19" x14ac:dyDescent="0.25">
      <c r="A930" s="43"/>
      <c r="B930" s="43"/>
      <c r="C930" s="43"/>
      <c r="D930" s="43"/>
      <c r="F930" s="43"/>
      <c r="G930" s="43"/>
      <c r="H930" s="43"/>
      <c r="I930" s="43"/>
      <c r="K930" s="43"/>
      <c r="L930" s="43"/>
      <c r="M930" s="43"/>
      <c r="N930" s="43"/>
      <c r="P930" s="43"/>
      <c r="Q930" s="43"/>
      <c r="R930" s="43"/>
      <c r="S930" s="43"/>
    </row>
    <row r="931" spans="1:19" x14ac:dyDescent="0.25">
      <c r="A931" s="43"/>
      <c r="B931" s="43"/>
      <c r="C931" s="43"/>
      <c r="D931" s="43"/>
      <c r="F931" s="43"/>
      <c r="G931" s="43"/>
      <c r="H931" s="43"/>
      <c r="I931" s="43"/>
      <c r="K931" s="43"/>
      <c r="L931" s="43"/>
      <c r="M931" s="43"/>
      <c r="N931" s="43"/>
      <c r="P931" s="43"/>
      <c r="Q931" s="43"/>
      <c r="R931" s="43"/>
      <c r="S931" s="43"/>
    </row>
    <row r="932" spans="1:19" x14ac:dyDescent="0.25">
      <c r="A932" s="43"/>
      <c r="B932" s="43"/>
      <c r="C932" s="43"/>
      <c r="D932" s="43"/>
      <c r="F932" s="43"/>
      <c r="G932" s="43"/>
      <c r="H932" s="43"/>
      <c r="I932" s="43"/>
      <c r="K932" s="43"/>
      <c r="L932" s="43"/>
      <c r="M932" s="43"/>
      <c r="N932" s="43"/>
      <c r="P932" s="43"/>
      <c r="Q932" s="43"/>
      <c r="R932" s="43"/>
      <c r="S932" s="43"/>
    </row>
    <row r="933" spans="1:19" x14ac:dyDescent="0.25">
      <c r="A933" s="43"/>
      <c r="B933" s="43"/>
      <c r="C933" s="43"/>
      <c r="D933" s="43"/>
      <c r="F933" s="43"/>
      <c r="G933" s="43"/>
      <c r="H933" s="43"/>
      <c r="I933" s="43"/>
      <c r="K933" s="43"/>
      <c r="L933" s="43"/>
      <c r="M933" s="43"/>
      <c r="N933" s="43"/>
      <c r="P933" s="43"/>
      <c r="Q933" s="43"/>
      <c r="R933" s="43"/>
      <c r="S933" s="43"/>
    </row>
    <row r="934" spans="1:19" x14ac:dyDescent="0.25">
      <c r="A934" s="43"/>
      <c r="B934" s="43"/>
      <c r="C934" s="43"/>
      <c r="D934" s="43"/>
      <c r="F934" s="43"/>
      <c r="G934" s="43"/>
      <c r="H934" s="43"/>
      <c r="I934" s="43"/>
      <c r="K934" s="43"/>
      <c r="L934" s="43"/>
      <c r="M934" s="43"/>
      <c r="N934" s="43"/>
      <c r="P934" s="43"/>
      <c r="Q934" s="43"/>
      <c r="R934" s="43"/>
      <c r="S934" s="43"/>
    </row>
    <row r="935" spans="1:19" x14ac:dyDescent="0.25">
      <c r="A935" s="43"/>
      <c r="B935" s="43"/>
      <c r="C935" s="43"/>
      <c r="D935" s="43"/>
      <c r="F935" s="43"/>
      <c r="G935" s="43"/>
      <c r="H935" s="43"/>
      <c r="I935" s="43"/>
      <c r="K935" s="43"/>
      <c r="L935" s="43"/>
      <c r="M935" s="43"/>
      <c r="N935" s="43"/>
      <c r="P935" s="43"/>
      <c r="Q935" s="43"/>
      <c r="R935" s="43"/>
      <c r="S935" s="43"/>
    </row>
    <row r="936" spans="1:19" x14ac:dyDescent="0.25">
      <c r="A936" s="43"/>
      <c r="B936" s="43"/>
      <c r="C936" s="43"/>
      <c r="D936" s="43"/>
      <c r="F936" s="43"/>
      <c r="G936" s="43"/>
      <c r="H936" s="43"/>
      <c r="I936" s="43"/>
      <c r="K936" s="43"/>
      <c r="L936" s="43"/>
      <c r="M936" s="43"/>
      <c r="N936" s="43"/>
      <c r="P936" s="43"/>
      <c r="Q936" s="43"/>
      <c r="R936" s="43"/>
      <c r="S936" s="43"/>
    </row>
    <row r="937" spans="1:19" x14ac:dyDescent="0.25">
      <c r="A937" s="43"/>
      <c r="B937" s="43"/>
      <c r="C937" s="43"/>
      <c r="D937" s="43"/>
      <c r="F937" s="43"/>
      <c r="G937" s="43"/>
      <c r="H937" s="43"/>
      <c r="I937" s="43"/>
      <c r="K937" s="43"/>
      <c r="L937" s="43"/>
      <c r="M937" s="43"/>
      <c r="N937" s="43"/>
      <c r="P937" s="43"/>
      <c r="Q937" s="43"/>
      <c r="R937" s="43"/>
      <c r="S937" s="43"/>
    </row>
    <row r="938" spans="1:19" x14ac:dyDescent="0.25">
      <c r="A938" s="43"/>
      <c r="B938" s="43"/>
      <c r="C938" s="43"/>
      <c r="D938" s="43"/>
      <c r="F938" s="43"/>
      <c r="G938" s="43"/>
      <c r="H938" s="43"/>
      <c r="I938" s="43"/>
      <c r="K938" s="43"/>
      <c r="L938" s="43"/>
      <c r="M938" s="43"/>
      <c r="N938" s="43"/>
      <c r="P938" s="43"/>
      <c r="Q938" s="43"/>
      <c r="R938" s="43"/>
      <c r="S938" s="43"/>
    </row>
    <row r="939" spans="1:19" x14ac:dyDescent="0.25">
      <c r="A939" s="43"/>
      <c r="B939" s="43"/>
      <c r="C939" s="43"/>
      <c r="D939" s="43"/>
      <c r="F939" s="43"/>
      <c r="G939" s="43"/>
      <c r="H939" s="43"/>
      <c r="I939" s="43"/>
      <c r="K939" s="43"/>
      <c r="L939" s="43"/>
      <c r="M939" s="43"/>
      <c r="N939" s="43"/>
      <c r="P939" s="43"/>
      <c r="Q939" s="43"/>
      <c r="R939" s="43"/>
      <c r="S939" s="43"/>
    </row>
    <row r="940" spans="1:19" x14ac:dyDescent="0.25">
      <c r="A940" s="43"/>
      <c r="B940" s="43"/>
      <c r="C940" s="43"/>
      <c r="D940" s="43"/>
      <c r="F940" s="43"/>
      <c r="G940" s="43"/>
      <c r="H940" s="43"/>
      <c r="I940" s="43"/>
      <c r="K940" s="43"/>
      <c r="L940" s="43"/>
      <c r="M940" s="43"/>
      <c r="N940" s="43"/>
      <c r="P940" s="43"/>
      <c r="Q940" s="43"/>
      <c r="R940" s="43"/>
      <c r="S940" s="43"/>
    </row>
    <row r="941" spans="1:19" x14ac:dyDescent="0.25">
      <c r="A941" s="43"/>
      <c r="B941" s="43"/>
      <c r="C941" s="43"/>
      <c r="D941" s="43"/>
      <c r="F941" s="43"/>
      <c r="G941" s="43"/>
      <c r="H941" s="43"/>
      <c r="I941" s="43"/>
      <c r="K941" s="43"/>
      <c r="L941" s="43"/>
      <c r="M941" s="43"/>
      <c r="N941" s="43"/>
      <c r="P941" s="43"/>
      <c r="Q941" s="43"/>
      <c r="R941" s="43"/>
      <c r="S941" s="43"/>
    </row>
    <row r="942" spans="1:19" x14ac:dyDescent="0.25">
      <c r="A942" s="43"/>
      <c r="B942" s="43"/>
      <c r="C942" s="43"/>
      <c r="D942" s="43"/>
      <c r="F942" s="43"/>
      <c r="G942" s="43"/>
      <c r="H942" s="43"/>
      <c r="I942" s="43"/>
      <c r="K942" s="43"/>
      <c r="L942" s="43"/>
      <c r="M942" s="43"/>
      <c r="N942" s="43"/>
      <c r="P942" s="43"/>
      <c r="Q942" s="43"/>
      <c r="R942" s="43"/>
      <c r="S942" s="43"/>
    </row>
    <row r="943" spans="1:19" x14ac:dyDescent="0.25">
      <c r="A943" s="43"/>
      <c r="B943" s="43"/>
      <c r="C943" s="43"/>
      <c r="D943" s="43"/>
      <c r="F943" s="43"/>
      <c r="G943" s="43"/>
      <c r="H943" s="43"/>
      <c r="I943" s="43"/>
      <c r="K943" s="43"/>
      <c r="L943" s="43"/>
      <c r="M943" s="43"/>
      <c r="N943" s="43"/>
      <c r="P943" s="43"/>
      <c r="Q943" s="43"/>
      <c r="R943" s="43"/>
      <c r="S943" s="43"/>
    </row>
    <row r="944" spans="1:19" x14ac:dyDescent="0.25">
      <c r="A944" s="43"/>
      <c r="B944" s="43"/>
      <c r="C944" s="43"/>
      <c r="D944" s="43"/>
      <c r="F944" s="43"/>
      <c r="G944" s="43"/>
      <c r="H944" s="43"/>
      <c r="I944" s="43"/>
      <c r="K944" s="43"/>
      <c r="L944" s="43"/>
      <c r="M944" s="43"/>
      <c r="N944" s="43"/>
      <c r="P944" s="43"/>
      <c r="Q944" s="43"/>
      <c r="R944" s="43"/>
      <c r="S944" s="43"/>
    </row>
    <row r="945" spans="1:19" x14ac:dyDescent="0.25">
      <c r="A945" s="43"/>
      <c r="B945" s="43"/>
      <c r="C945" s="43"/>
      <c r="D945" s="43"/>
      <c r="F945" s="43"/>
      <c r="G945" s="43"/>
      <c r="H945" s="43"/>
      <c r="I945" s="43"/>
      <c r="K945" s="43"/>
      <c r="L945" s="43"/>
      <c r="M945" s="43"/>
      <c r="N945" s="43"/>
      <c r="P945" s="43"/>
      <c r="Q945" s="43"/>
      <c r="R945" s="43"/>
      <c r="S945" s="43"/>
    </row>
    <row r="946" spans="1:19" x14ac:dyDescent="0.25">
      <c r="A946" s="43"/>
      <c r="B946" s="43"/>
      <c r="C946" s="43"/>
      <c r="D946" s="43"/>
      <c r="F946" s="43"/>
      <c r="G946" s="43"/>
      <c r="H946" s="43"/>
      <c r="I946" s="43"/>
      <c r="K946" s="43"/>
      <c r="L946" s="43"/>
      <c r="M946" s="43"/>
      <c r="N946" s="43"/>
      <c r="P946" s="43"/>
      <c r="Q946" s="43"/>
      <c r="R946" s="43"/>
      <c r="S946" s="43"/>
    </row>
    <row r="947" spans="1:19" x14ac:dyDescent="0.25">
      <c r="A947" s="43"/>
      <c r="B947" s="43"/>
      <c r="C947" s="43"/>
      <c r="D947" s="43"/>
      <c r="F947" s="43"/>
      <c r="G947" s="43"/>
      <c r="H947" s="43"/>
      <c r="I947" s="43"/>
      <c r="K947" s="43"/>
      <c r="L947" s="43"/>
      <c r="M947" s="43"/>
      <c r="N947" s="43"/>
      <c r="P947" s="43"/>
      <c r="Q947" s="43"/>
      <c r="R947" s="43"/>
      <c r="S947" s="43"/>
    </row>
    <row r="948" spans="1:19" x14ac:dyDescent="0.25">
      <c r="A948" s="43"/>
      <c r="B948" s="43"/>
      <c r="C948" s="43"/>
      <c r="D948" s="43"/>
      <c r="F948" s="43"/>
      <c r="G948" s="43"/>
      <c r="H948" s="43"/>
      <c r="I948" s="43"/>
      <c r="K948" s="43"/>
      <c r="L948" s="43"/>
      <c r="M948" s="43"/>
      <c r="N948" s="43"/>
      <c r="P948" s="43"/>
      <c r="Q948" s="43"/>
      <c r="R948" s="43"/>
      <c r="S948" s="43"/>
    </row>
    <row r="949" spans="1:19" x14ac:dyDescent="0.25">
      <c r="A949" s="43"/>
      <c r="B949" s="43"/>
      <c r="C949" s="43"/>
      <c r="D949" s="43"/>
      <c r="F949" s="43"/>
      <c r="G949" s="43"/>
      <c r="H949" s="43"/>
      <c r="I949" s="43"/>
      <c r="K949" s="43"/>
      <c r="L949" s="43"/>
      <c r="M949" s="43"/>
      <c r="N949" s="43"/>
      <c r="P949" s="43"/>
      <c r="Q949" s="43"/>
      <c r="R949" s="43"/>
      <c r="S949" s="43"/>
    </row>
    <row r="950" spans="1:19" x14ac:dyDescent="0.25">
      <c r="A950" s="43"/>
      <c r="B950" s="43"/>
      <c r="C950" s="43"/>
      <c r="D950" s="43"/>
      <c r="F950" s="43"/>
      <c r="G950" s="43"/>
      <c r="H950" s="43"/>
      <c r="I950" s="43"/>
      <c r="K950" s="43"/>
      <c r="L950" s="43"/>
      <c r="M950" s="43"/>
      <c r="N950" s="43"/>
      <c r="P950" s="43"/>
      <c r="Q950" s="43"/>
      <c r="R950" s="43"/>
      <c r="S950" s="43"/>
    </row>
    <row r="951" spans="1:19" x14ac:dyDescent="0.25">
      <c r="A951" s="43"/>
      <c r="B951" s="43"/>
      <c r="C951" s="43"/>
      <c r="D951" s="43"/>
      <c r="F951" s="43"/>
      <c r="G951" s="43"/>
      <c r="H951" s="43"/>
      <c r="I951" s="43"/>
      <c r="K951" s="43"/>
      <c r="L951" s="43"/>
      <c r="M951" s="43"/>
      <c r="N951" s="43"/>
      <c r="P951" s="43"/>
      <c r="Q951" s="43"/>
      <c r="R951" s="43"/>
      <c r="S951" s="43"/>
    </row>
    <row r="952" spans="1:19" x14ac:dyDescent="0.25">
      <c r="A952" s="43"/>
      <c r="B952" s="43"/>
      <c r="C952" s="43"/>
      <c r="D952" s="43"/>
      <c r="F952" s="43"/>
      <c r="G952" s="43"/>
      <c r="H952" s="43"/>
      <c r="I952" s="43"/>
      <c r="K952" s="43"/>
      <c r="L952" s="43"/>
      <c r="M952" s="43"/>
      <c r="N952" s="43"/>
      <c r="P952" s="43"/>
      <c r="Q952" s="43"/>
      <c r="R952" s="43"/>
      <c r="S952" s="43"/>
    </row>
    <row r="953" spans="1:19" x14ac:dyDescent="0.25">
      <c r="A953" s="43"/>
      <c r="B953" s="43"/>
      <c r="C953" s="43"/>
      <c r="D953" s="43"/>
      <c r="F953" s="43"/>
      <c r="G953" s="43"/>
      <c r="H953" s="43"/>
      <c r="I953" s="43"/>
      <c r="K953" s="43"/>
      <c r="L953" s="43"/>
      <c r="M953" s="43"/>
      <c r="N953" s="43"/>
      <c r="P953" s="43"/>
      <c r="Q953" s="43"/>
      <c r="R953" s="43"/>
      <c r="S953" s="43"/>
    </row>
    <row r="954" spans="1:19" x14ac:dyDescent="0.25">
      <c r="A954" s="43"/>
      <c r="B954" s="43"/>
      <c r="C954" s="43"/>
      <c r="D954" s="43"/>
      <c r="F954" s="43"/>
      <c r="G954" s="43"/>
      <c r="H954" s="43"/>
      <c r="I954" s="43"/>
      <c r="K954" s="43"/>
      <c r="L954" s="43"/>
      <c r="M954" s="43"/>
      <c r="N954" s="43"/>
      <c r="P954" s="43"/>
      <c r="Q954" s="43"/>
      <c r="R954" s="43"/>
      <c r="S954" s="43"/>
    </row>
    <row r="955" spans="1:19" x14ac:dyDescent="0.25">
      <c r="A955" s="43"/>
      <c r="B955" s="43"/>
      <c r="C955" s="43"/>
      <c r="D955" s="43"/>
      <c r="F955" s="43"/>
      <c r="G955" s="43"/>
      <c r="H955" s="43"/>
      <c r="I955" s="43"/>
      <c r="K955" s="43"/>
      <c r="L955" s="43"/>
      <c r="M955" s="43"/>
      <c r="N955" s="43"/>
      <c r="P955" s="43"/>
      <c r="Q955" s="43"/>
      <c r="R955" s="43"/>
      <c r="S955" s="43"/>
    </row>
    <row r="956" spans="1:19" x14ac:dyDescent="0.25">
      <c r="A956" s="43"/>
      <c r="B956" s="43"/>
      <c r="C956" s="43"/>
      <c r="D956" s="43"/>
      <c r="F956" s="43"/>
      <c r="G956" s="43"/>
      <c r="H956" s="43"/>
      <c r="I956" s="43"/>
      <c r="K956" s="43"/>
      <c r="L956" s="43"/>
      <c r="M956" s="43"/>
      <c r="N956" s="43"/>
      <c r="P956" s="43"/>
      <c r="Q956" s="43"/>
      <c r="R956" s="43"/>
      <c r="S956" s="43"/>
    </row>
    <row r="957" spans="1:19" x14ac:dyDescent="0.25">
      <c r="A957" s="43"/>
      <c r="B957" s="43"/>
      <c r="C957" s="43"/>
      <c r="D957" s="43"/>
      <c r="F957" s="43"/>
      <c r="G957" s="43"/>
      <c r="H957" s="43"/>
      <c r="I957" s="43"/>
      <c r="K957" s="43"/>
      <c r="L957" s="43"/>
      <c r="M957" s="43"/>
      <c r="N957" s="43"/>
      <c r="P957" s="43"/>
      <c r="Q957" s="43"/>
      <c r="R957" s="43"/>
      <c r="S957" s="43"/>
    </row>
    <row r="958" spans="1:19" x14ac:dyDescent="0.25">
      <c r="A958" s="43"/>
      <c r="B958" s="43"/>
      <c r="C958" s="43"/>
      <c r="D958" s="43"/>
      <c r="F958" s="43"/>
      <c r="G958" s="43"/>
      <c r="H958" s="43"/>
      <c r="I958" s="43"/>
      <c r="K958" s="43"/>
      <c r="L958" s="43"/>
      <c r="M958" s="43"/>
      <c r="N958" s="43"/>
      <c r="P958" s="43"/>
      <c r="Q958" s="43"/>
      <c r="R958" s="43"/>
      <c r="S958" s="43"/>
    </row>
    <row r="959" spans="1:19" x14ac:dyDescent="0.25">
      <c r="A959" s="43"/>
      <c r="B959" s="43"/>
      <c r="C959" s="43"/>
      <c r="D959" s="43"/>
      <c r="F959" s="43"/>
      <c r="G959" s="43"/>
      <c r="H959" s="43"/>
      <c r="I959" s="43"/>
      <c r="K959" s="43"/>
      <c r="L959" s="43"/>
      <c r="M959" s="43"/>
      <c r="N959" s="43"/>
      <c r="P959" s="43"/>
      <c r="Q959" s="43"/>
      <c r="R959" s="43"/>
      <c r="S959" s="43"/>
    </row>
    <row r="960" spans="1:19" x14ac:dyDescent="0.25">
      <c r="A960" s="43"/>
      <c r="B960" s="43"/>
      <c r="C960" s="43"/>
      <c r="D960" s="43"/>
      <c r="F960" s="43"/>
      <c r="G960" s="43"/>
      <c r="H960" s="43"/>
      <c r="I960" s="43"/>
      <c r="K960" s="43"/>
      <c r="L960" s="43"/>
      <c r="M960" s="43"/>
      <c r="N960" s="43"/>
      <c r="P960" s="43"/>
      <c r="Q960" s="43"/>
      <c r="R960" s="43"/>
      <c r="S960" s="43"/>
    </row>
    <row r="961" spans="1:19" x14ac:dyDescent="0.25">
      <c r="A961" s="43"/>
      <c r="B961" s="43"/>
      <c r="C961" s="43"/>
      <c r="D961" s="43"/>
      <c r="F961" s="43"/>
      <c r="G961" s="43"/>
      <c r="H961" s="43"/>
      <c r="I961" s="43"/>
      <c r="K961" s="43"/>
      <c r="L961" s="43"/>
      <c r="M961" s="43"/>
      <c r="N961" s="43"/>
      <c r="P961" s="43"/>
      <c r="Q961" s="43"/>
      <c r="R961" s="43"/>
      <c r="S961" s="43"/>
    </row>
    <row r="962" spans="1:19" x14ac:dyDescent="0.25">
      <c r="A962" s="43"/>
      <c r="B962" s="43"/>
      <c r="C962" s="43"/>
      <c r="D962" s="43"/>
      <c r="F962" s="43"/>
      <c r="G962" s="43"/>
      <c r="H962" s="43"/>
      <c r="I962" s="43"/>
      <c r="K962" s="43"/>
      <c r="L962" s="43"/>
      <c r="M962" s="43"/>
      <c r="N962" s="43"/>
      <c r="P962" s="43"/>
      <c r="Q962" s="43"/>
      <c r="R962" s="43"/>
      <c r="S962" s="43"/>
    </row>
    <row r="963" spans="1:19" x14ac:dyDescent="0.25">
      <c r="A963" s="43"/>
      <c r="B963" s="43"/>
      <c r="C963" s="43"/>
      <c r="D963" s="43"/>
      <c r="F963" s="43"/>
      <c r="G963" s="43"/>
      <c r="H963" s="43"/>
      <c r="I963" s="43"/>
      <c r="K963" s="43"/>
      <c r="L963" s="43"/>
      <c r="M963" s="43"/>
      <c r="N963" s="43"/>
      <c r="P963" s="43"/>
      <c r="Q963" s="43"/>
      <c r="R963" s="43"/>
      <c r="S963" s="43"/>
    </row>
    <row r="964" spans="1:19" x14ac:dyDescent="0.25">
      <c r="A964" s="43"/>
      <c r="B964" s="43"/>
      <c r="C964" s="43"/>
      <c r="D964" s="43"/>
      <c r="F964" s="43"/>
      <c r="G964" s="43"/>
      <c r="H964" s="43"/>
      <c r="I964" s="43"/>
      <c r="K964" s="43"/>
      <c r="L964" s="43"/>
      <c r="M964" s="43"/>
      <c r="N964" s="43"/>
      <c r="P964" s="43"/>
      <c r="Q964" s="43"/>
      <c r="R964" s="43"/>
      <c r="S964" s="43"/>
    </row>
    <row r="965" spans="1:19" x14ac:dyDescent="0.25">
      <c r="A965" s="43"/>
      <c r="B965" s="43"/>
      <c r="C965" s="43"/>
      <c r="D965" s="43"/>
      <c r="F965" s="43"/>
      <c r="G965" s="43"/>
      <c r="H965" s="43"/>
      <c r="I965" s="43"/>
      <c r="K965" s="43"/>
      <c r="L965" s="43"/>
      <c r="M965" s="43"/>
      <c r="N965" s="43"/>
      <c r="P965" s="43"/>
      <c r="Q965" s="43"/>
      <c r="R965" s="43"/>
      <c r="S965" s="43"/>
    </row>
    <row r="966" spans="1:19" x14ac:dyDescent="0.25">
      <c r="A966" s="43"/>
      <c r="B966" s="43"/>
      <c r="C966" s="43"/>
      <c r="D966" s="43"/>
      <c r="F966" s="43"/>
      <c r="G966" s="43"/>
      <c r="H966" s="43"/>
      <c r="I966" s="43"/>
      <c r="K966" s="43"/>
      <c r="L966" s="43"/>
      <c r="M966" s="43"/>
      <c r="N966" s="43"/>
      <c r="P966" s="43"/>
      <c r="Q966" s="43"/>
      <c r="R966" s="43"/>
      <c r="S966" s="43"/>
    </row>
    <row r="967" spans="1:19" x14ac:dyDescent="0.25">
      <c r="A967" s="43"/>
      <c r="B967" s="43"/>
      <c r="C967" s="43"/>
      <c r="D967" s="43"/>
      <c r="F967" s="43"/>
      <c r="G967" s="43"/>
      <c r="H967" s="43"/>
      <c r="I967" s="43"/>
      <c r="K967" s="43"/>
      <c r="L967" s="43"/>
      <c r="M967" s="43"/>
      <c r="N967" s="43"/>
      <c r="P967" s="43"/>
      <c r="Q967" s="43"/>
      <c r="R967" s="43"/>
      <c r="S967" s="43"/>
    </row>
    <row r="968" spans="1:19" x14ac:dyDescent="0.25">
      <c r="A968" s="43"/>
      <c r="B968" s="43"/>
      <c r="C968" s="43"/>
      <c r="D968" s="43"/>
      <c r="F968" s="43"/>
      <c r="G968" s="43"/>
      <c r="H968" s="43"/>
      <c r="I968" s="43"/>
      <c r="K968" s="43"/>
      <c r="L968" s="43"/>
      <c r="M968" s="43"/>
      <c r="N968" s="43"/>
      <c r="P968" s="43"/>
      <c r="Q968" s="43"/>
      <c r="R968" s="43"/>
      <c r="S968" s="43"/>
    </row>
    <row r="969" spans="1:19" x14ac:dyDescent="0.25">
      <c r="A969" s="43"/>
      <c r="B969" s="43"/>
      <c r="C969" s="43"/>
      <c r="D969" s="43"/>
      <c r="F969" s="43"/>
      <c r="G969" s="43"/>
      <c r="H969" s="43"/>
      <c r="I969" s="43"/>
      <c r="K969" s="43"/>
      <c r="L969" s="43"/>
      <c r="M969" s="43"/>
      <c r="N969" s="43"/>
      <c r="P969" s="43"/>
      <c r="Q969" s="43"/>
      <c r="R969" s="43"/>
      <c r="S969" s="43"/>
    </row>
    <row r="970" spans="1:19" x14ac:dyDescent="0.25">
      <c r="A970" s="43"/>
      <c r="B970" s="43"/>
      <c r="C970" s="43"/>
      <c r="D970" s="43"/>
      <c r="F970" s="43"/>
      <c r="G970" s="43"/>
      <c r="H970" s="43"/>
      <c r="I970" s="43"/>
      <c r="K970" s="43"/>
      <c r="L970" s="43"/>
      <c r="M970" s="43"/>
      <c r="N970" s="43"/>
      <c r="P970" s="43"/>
      <c r="Q970" s="43"/>
      <c r="R970" s="43"/>
      <c r="S970" s="43"/>
    </row>
    <row r="971" spans="1:19" x14ac:dyDescent="0.25">
      <c r="A971" s="43"/>
      <c r="B971" s="43"/>
      <c r="C971" s="43"/>
      <c r="D971" s="43"/>
      <c r="F971" s="43"/>
      <c r="G971" s="43"/>
      <c r="H971" s="43"/>
      <c r="I971" s="43"/>
      <c r="K971" s="43"/>
      <c r="L971" s="43"/>
      <c r="M971" s="43"/>
      <c r="N971" s="43"/>
      <c r="P971" s="43"/>
      <c r="Q971" s="43"/>
      <c r="R971" s="43"/>
      <c r="S971" s="43"/>
    </row>
    <row r="972" spans="1:19" x14ac:dyDescent="0.25">
      <c r="A972" s="43"/>
      <c r="B972" s="43"/>
      <c r="C972" s="43"/>
      <c r="D972" s="43"/>
      <c r="F972" s="43"/>
      <c r="G972" s="43"/>
      <c r="H972" s="43"/>
      <c r="I972" s="43"/>
      <c r="K972" s="43"/>
      <c r="L972" s="43"/>
      <c r="M972" s="43"/>
      <c r="N972" s="43"/>
      <c r="P972" s="43"/>
      <c r="Q972" s="43"/>
      <c r="R972" s="43"/>
      <c r="S972" s="43"/>
    </row>
    <row r="973" spans="1:19" x14ac:dyDescent="0.25">
      <c r="A973" s="43"/>
      <c r="B973" s="43"/>
      <c r="C973" s="43"/>
      <c r="D973" s="43"/>
      <c r="F973" s="43"/>
      <c r="G973" s="43"/>
      <c r="H973" s="43"/>
      <c r="I973" s="43"/>
      <c r="K973" s="43"/>
      <c r="L973" s="43"/>
      <c r="M973" s="43"/>
      <c r="N973" s="43"/>
      <c r="P973" s="43"/>
      <c r="Q973" s="43"/>
      <c r="R973" s="43"/>
      <c r="S973" s="43"/>
    </row>
    <row r="974" spans="1:19" x14ac:dyDescent="0.25">
      <c r="A974" s="43"/>
      <c r="B974" s="43"/>
      <c r="C974" s="43"/>
      <c r="D974" s="43"/>
      <c r="F974" s="43"/>
      <c r="G974" s="43"/>
      <c r="H974" s="43"/>
      <c r="I974" s="43"/>
      <c r="K974" s="43"/>
      <c r="L974" s="43"/>
      <c r="M974" s="43"/>
      <c r="N974" s="43"/>
      <c r="P974" s="43"/>
      <c r="Q974" s="43"/>
      <c r="R974" s="43"/>
      <c r="S974" s="43"/>
    </row>
    <row r="975" spans="1:19" x14ac:dyDescent="0.25">
      <c r="A975" s="43"/>
      <c r="B975" s="43"/>
      <c r="C975" s="43"/>
      <c r="D975" s="43"/>
      <c r="F975" s="43"/>
      <c r="G975" s="43"/>
      <c r="H975" s="43"/>
      <c r="I975" s="43"/>
      <c r="K975" s="43"/>
      <c r="L975" s="43"/>
      <c r="M975" s="43"/>
      <c r="N975" s="43"/>
      <c r="P975" s="43"/>
      <c r="Q975" s="43"/>
      <c r="R975" s="43"/>
      <c r="S975" s="43"/>
    </row>
    <row r="976" spans="1:19" x14ac:dyDescent="0.25">
      <c r="A976" s="43"/>
      <c r="B976" s="43"/>
      <c r="C976" s="43"/>
      <c r="D976" s="43"/>
      <c r="F976" s="43"/>
      <c r="G976" s="43"/>
      <c r="H976" s="43"/>
      <c r="I976" s="43"/>
      <c r="K976" s="43"/>
      <c r="L976" s="43"/>
      <c r="M976" s="43"/>
      <c r="N976" s="43"/>
      <c r="P976" s="43"/>
      <c r="Q976" s="43"/>
      <c r="R976" s="43"/>
      <c r="S976" s="43"/>
    </row>
    <row r="977" spans="1:19" x14ac:dyDescent="0.25">
      <c r="A977" s="43"/>
      <c r="B977" s="43"/>
      <c r="C977" s="43"/>
      <c r="D977" s="43"/>
      <c r="F977" s="43"/>
      <c r="G977" s="43"/>
      <c r="H977" s="43"/>
      <c r="I977" s="43"/>
      <c r="K977" s="43"/>
      <c r="L977" s="43"/>
      <c r="M977" s="43"/>
      <c r="N977" s="43"/>
      <c r="P977" s="43"/>
      <c r="Q977" s="43"/>
      <c r="R977" s="43"/>
      <c r="S977" s="43"/>
    </row>
    <row r="978" spans="1:19" x14ac:dyDescent="0.25">
      <c r="A978" s="43"/>
      <c r="B978" s="43"/>
      <c r="C978" s="43"/>
      <c r="D978" s="43"/>
      <c r="F978" s="43"/>
      <c r="G978" s="43"/>
      <c r="H978" s="43"/>
      <c r="I978" s="43"/>
      <c r="K978" s="43"/>
      <c r="L978" s="43"/>
      <c r="M978" s="43"/>
      <c r="N978" s="43"/>
      <c r="P978" s="43"/>
      <c r="Q978" s="43"/>
      <c r="R978" s="43"/>
      <c r="S978" s="43"/>
    </row>
    <row r="979" spans="1:19" x14ac:dyDescent="0.25">
      <c r="A979" s="43"/>
      <c r="B979" s="43"/>
      <c r="C979" s="43"/>
      <c r="D979" s="43"/>
      <c r="F979" s="43"/>
      <c r="G979" s="43"/>
      <c r="H979" s="43"/>
      <c r="I979" s="43"/>
      <c r="K979" s="43"/>
      <c r="L979" s="43"/>
      <c r="M979" s="43"/>
      <c r="N979" s="43"/>
      <c r="P979" s="43"/>
      <c r="Q979" s="43"/>
      <c r="R979" s="43"/>
      <c r="S979" s="43"/>
    </row>
    <row r="980" spans="1:19" x14ac:dyDescent="0.25">
      <c r="A980" s="43"/>
      <c r="B980" s="43"/>
      <c r="C980" s="43"/>
      <c r="D980" s="43"/>
      <c r="F980" s="43"/>
      <c r="G980" s="43"/>
      <c r="H980" s="43"/>
      <c r="I980" s="43"/>
      <c r="K980" s="43"/>
      <c r="L980" s="43"/>
      <c r="M980" s="43"/>
      <c r="N980" s="43"/>
      <c r="P980" s="43"/>
      <c r="Q980" s="43"/>
      <c r="R980" s="43"/>
      <c r="S980" s="43"/>
    </row>
    <row r="981" spans="1:19" x14ac:dyDescent="0.25">
      <c r="A981" s="43"/>
      <c r="B981" s="43"/>
      <c r="C981" s="43"/>
      <c r="D981" s="43"/>
      <c r="F981" s="43"/>
      <c r="G981" s="43"/>
      <c r="H981" s="43"/>
      <c r="I981" s="43"/>
      <c r="K981" s="43"/>
      <c r="L981" s="43"/>
      <c r="M981" s="43"/>
      <c r="N981" s="43"/>
      <c r="P981" s="43"/>
      <c r="Q981" s="43"/>
      <c r="R981" s="43"/>
      <c r="S981" s="43"/>
    </row>
    <row r="982" spans="1:19" x14ac:dyDescent="0.25">
      <c r="A982" s="43"/>
      <c r="B982" s="43"/>
      <c r="C982" s="43"/>
      <c r="D982" s="43"/>
      <c r="F982" s="43"/>
      <c r="G982" s="43"/>
      <c r="H982" s="43"/>
      <c r="I982" s="43"/>
      <c r="K982" s="43"/>
      <c r="L982" s="43"/>
      <c r="M982" s="43"/>
      <c r="N982" s="43"/>
      <c r="P982" s="43"/>
      <c r="Q982" s="43"/>
      <c r="R982" s="43"/>
      <c r="S982" s="43"/>
    </row>
    <row r="983" spans="1:19" x14ac:dyDescent="0.25">
      <c r="A983" s="43"/>
      <c r="B983" s="43"/>
      <c r="C983" s="43"/>
      <c r="D983" s="43"/>
      <c r="F983" s="43"/>
      <c r="G983" s="43"/>
      <c r="H983" s="43"/>
      <c r="I983" s="43"/>
      <c r="K983" s="43"/>
      <c r="L983" s="43"/>
      <c r="M983" s="43"/>
      <c r="N983" s="43"/>
      <c r="P983" s="43"/>
      <c r="Q983" s="43"/>
      <c r="R983" s="43"/>
      <c r="S983" s="43"/>
    </row>
    <row r="984" spans="1:19" x14ac:dyDescent="0.25">
      <c r="A984" s="43"/>
      <c r="B984" s="43"/>
      <c r="C984" s="43"/>
      <c r="D984" s="43"/>
      <c r="F984" s="43"/>
      <c r="G984" s="43"/>
      <c r="H984" s="43"/>
      <c r="I984" s="43"/>
      <c r="K984" s="43"/>
      <c r="L984" s="43"/>
      <c r="M984" s="43"/>
      <c r="N984" s="43"/>
      <c r="P984" s="43"/>
      <c r="Q984" s="43"/>
      <c r="R984" s="43"/>
      <c r="S984" s="43"/>
    </row>
    <row r="985" spans="1:19" x14ac:dyDescent="0.25">
      <c r="A985" s="43"/>
      <c r="B985" s="43"/>
      <c r="C985" s="43"/>
      <c r="D985" s="43"/>
      <c r="F985" s="43"/>
      <c r="G985" s="43"/>
      <c r="H985" s="43"/>
      <c r="I985" s="43"/>
      <c r="K985" s="43"/>
      <c r="L985" s="43"/>
      <c r="M985" s="43"/>
      <c r="N985" s="43"/>
      <c r="P985" s="43"/>
      <c r="Q985" s="43"/>
      <c r="R985" s="43"/>
      <c r="S985" s="43"/>
    </row>
    <row r="986" spans="1:19" x14ac:dyDescent="0.25">
      <c r="A986" s="43"/>
      <c r="B986" s="43"/>
      <c r="C986" s="43"/>
      <c r="D986" s="43"/>
      <c r="F986" s="43"/>
      <c r="G986" s="43"/>
      <c r="H986" s="43"/>
      <c r="I986" s="43"/>
      <c r="K986" s="43"/>
      <c r="L986" s="43"/>
      <c r="M986" s="43"/>
      <c r="N986" s="43"/>
      <c r="P986" s="43"/>
      <c r="Q986" s="43"/>
      <c r="R986" s="43"/>
      <c r="S986" s="43"/>
    </row>
    <row r="987" spans="1:19" x14ac:dyDescent="0.25">
      <c r="A987" s="43"/>
      <c r="B987" s="43"/>
      <c r="C987" s="43"/>
      <c r="D987" s="43"/>
      <c r="F987" s="43"/>
      <c r="G987" s="43"/>
      <c r="H987" s="43"/>
      <c r="I987" s="43"/>
      <c r="K987" s="43"/>
      <c r="L987" s="43"/>
      <c r="M987" s="43"/>
      <c r="N987" s="43"/>
      <c r="P987" s="43"/>
      <c r="Q987" s="43"/>
      <c r="R987" s="43"/>
      <c r="S987" s="43"/>
    </row>
    <row r="988" spans="1:19" x14ac:dyDescent="0.25">
      <c r="A988" s="43"/>
      <c r="B988" s="43"/>
      <c r="C988" s="43"/>
      <c r="D988" s="43"/>
      <c r="F988" s="43"/>
      <c r="G988" s="43"/>
      <c r="H988" s="43"/>
      <c r="I988" s="43"/>
      <c r="K988" s="43"/>
      <c r="L988" s="43"/>
      <c r="M988" s="43"/>
      <c r="N988" s="43"/>
      <c r="P988" s="43"/>
      <c r="Q988" s="43"/>
      <c r="R988" s="43"/>
      <c r="S988" s="43"/>
    </row>
    <row r="989" spans="1:19" x14ac:dyDescent="0.25">
      <c r="A989" s="43"/>
      <c r="B989" s="43"/>
      <c r="C989" s="43"/>
      <c r="D989" s="43"/>
      <c r="F989" s="43"/>
      <c r="G989" s="43"/>
      <c r="H989" s="43"/>
      <c r="I989" s="43"/>
      <c r="K989" s="43"/>
      <c r="L989" s="43"/>
      <c r="M989" s="43"/>
      <c r="N989" s="43"/>
      <c r="P989" s="43"/>
      <c r="Q989" s="43"/>
      <c r="R989" s="43"/>
      <c r="S989" s="43"/>
    </row>
    <row r="990" spans="1:19" x14ac:dyDescent="0.25">
      <c r="A990" s="43"/>
      <c r="B990" s="43"/>
      <c r="C990" s="43"/>
      <c r="D990" s="43"/>
      <c r="F990" s="43"/>
      <c r="G990" s="43"/>
      <c r="H990" s="43"/>
      <c r="I990" s="43"/>
      <c r="K990" s="43"/>
      <c r="L990" s="43"/>
      <c r="M990" s="43"/>
      <c r="N990" s="43"/>
      <c r="P990" s="43"/>
      <c r="Q990" s="43"/>
      <c r="R990" s="43"/>
      <c r="S990" s="43"/>
    </row>
    <row r="991" spans="1:19" x14ac:dyDescent="0.25">
      <c r="A991" s="43"/>
      <c r="B991" s="43"/>
      <c r="C991" s="43"/>
      <c r="D991" s="43"/>
      <c r="F991" s="43"/>
      <c r="G991" s="43"/>
      <c r="H991" s="43"/>
      <c r="I991" s="43"/>
      <c r="K991" s="43"/>
      <c r="L991" s="43"/>
      <c r="M991" s="43"/>
      <c r="N991" s="43"/>
      <c r="P991" s="43"/>
      <c r="Q991" s="43"/>
      <c r="R991" s="43"/>
      <c r="S991" s="43"/>
    </row>
    <row r="992" spans="1:19" x14ac:dyDescent="0.25">
      <c r="A992" s="43"/>
      <c r="B992" s="43"/>
      <c r="C992" s="43"/>
      <c r="D992" s="43"/>
      <c r="F992" s="43"/>
      <c r="G992" s="43"/>
      <c r="H992" s="43"/>
      <c r="I992" s="43"/>
      <c r="K992" s="43"/>
      <c r="L992" s="43"/>
      <c r="M992" s="43"/>
      <c r="N992" s="43"/>
      <c r="P992" s="43"/>
      <c r="Q992" s="43"/>
      <c r="R992" s="43"/>
      <c r="S992" s="43"/>
    </row>
    <row r="993" spans="1:19" x14ac:dyDescent="0.25">
      <c r="A993" s="43"/>
      <c r="B993" s="43"/>
      <c r="C993" s="43"/>
      <c r="D993" s="43"/>
      <c r="F993" s="43"/>
      <c r="G993" s="43"/>
      <c r="H993" s="43"/>
      <c r="I993" s="43"/>
      <c r="K993" s="43"/>
      <c r="L993" s="43"/>
      <c r="M993" s="43"/>
      <c r="N993" s="43"/>
      <c r="P993" s="43"/>
      <c r="Q993" s="43"/>
      <c r="R993" s="43"/>
      <c r="S993" s="43"/>
    </row>
    <row r="994" spans="1:19" x14ac:dyDescent="0.25">
      <c r="A994" s="43"/>
      <c r="B994" s="43"/>
      <c r="C994" s="43"/>
      <c r="D994" s="43"/>
      <c r="F994" s="43"/>
      <c r="G994" s="43"/>
      <c r="H994" s="43"/>
      <c r="I994" s="43"/>
      <c r="K994" s="43"/>
      <c r="L994" s="43"/>
      <c r="M994" s="43"/>
      <c r="N994" s="43"/>
      <c r="P994" s="43"/>
      <c r="Q994" s="43"/>
      <c r="R994" s="43"/>
      <c r="S994" s="43"/>
    </row>
    <row r="995" spans="1:19" x14ac:dyDescent="0.25">
      <c r="A995" s="43"/>
      <c r="B995" s="43"/>
      <c r="C995" s="43"/>
      <c r="D995" s="43"/>
      <c r="F995" s="43"/>
      <c r="G995" s="43"/>
      <c r="H995" s="43"/>
      <c r="I995" s="43"/>
      <c r="K995" s="43"/>
      <c r="L995" s="43"/>
      <c r="M995" s="43"/>
      <c r="N995" s="43"/>
      <c r="P995" s="43"/>
      <c r="Q995" s="43"/>
      <c r="R995" s="43"/>
      <c r="S995" s="43"/>
    </row>
    <row r="996" spans="1:19" x14ac:dyDescent="0.25">
      <c r="A996" s="43"/>
      <c r="B996" s="43"/>
      <c r="C996" s="43"/>
      <c r="D996" s="43"/>
      <c r="F996" s="43"/>
      <c r="G996" s="43"/>
      <c r="H996" s="43"/>
      <c r="I996" s="43"/>
      <c r="K996" s="43"/>
      <c r="L996" s="43"/>
      <c r="M996" s="43"/>
      <c r="N996" s="43"/>
      <c r="P996" s="43"/>
      <c r="Q996" s="43"/>
      <c r="R996" s="43"/>
      <c r="S996" s="43"/>
    </row>
    <row r="997" spans="1:19" x14ac:dyDescent="0.25">
      <c r="A997" s="43"/>
      <c r="B997" s="43"/>
      <c r="C997" s="43"/>
      <c r="D997" s="43"/>
      <c r="F997" s="43"/>
      <c r="G997" s="43"/>
      <c r="H997" s="43"/>
      <c r="I997" s="43"/>
      <c r="K997" s="43"/>
      <c r="L997" s="43"/>
      <c r="M997" s="43"/>
      <c r="N997" s="43"/>
      <c r="P997" s="43"/>
      <c r="Q997" s="43"/>
      <c r="R997" s="43"/>
      <c r="S997" s="43"/>
    </row>
    <row r="998" spans="1:19" x14ac:dyDescent="0.25">
      <c r="A998" s="43"/>
      <c r="B998" s="43"/>
      <c r="C998" s="43"/>
      <c r="D998" s="43"/>
      <c r="F998" s="43"/>
      <c r="G998" s="43"/>
      <c r="H998" s="43"/>
      <c r="I998" s="43"/>
      <c r="K998" s="43"/>
      <c r="L998" s="43"/>
      <c r="M998" s="43"/>
      <c r="N998" s="43"/>
      <c r="P998" s="43"/>
      <c r="Q998" s="43"/>
      <c r="R998" s="43"/>
      <c r="S998" s="43"/>
    </row>
    <row r="999" spans="1:19" x14ac:dyDescent="0.25">
      <c r="A999" s="43"/>
      <c r="B999" s="43"/>
      <c r="C999" s="43"/>
      <c r="D999" s="43"/>
      <c r="F999" s="43"/>
      <c r="G999" s="43"/>
      <c r="H999" s="43"/>
      <c r="I999" s="43"/>
      <c r="K999" s="43"/>
      <c r="L999" s="43"/>
      <c r="M999" s="43"/>
      <c r="N999" s="43"/>
      <c r="P999" s="43"/>
      <c r="Q999" s="43"/>
      <c r="R999" s="43"/>
      <c r="S999" s="43"/>
    </row>
    <row r="1000" spans="1:19" x14ac:dyDescent="0.25">
      <c r="A1000" s="68"/>
      <c r="B1000" s="68"/>
      <c r="C1000" s="68"/>
      <c r="D1000" s="68"/>
      <c r="F1000" s="68"/>
      <c r="G1000" s="68"/>
      <c r="H1000" s="68"/>
      <c r="I1000" s="68"/>
      <c r="K1000" s="68"/>
      <c r="L1000" s="68"/>
      <c r="M1000" s="68"/>
      <c r="N1000" s="68"/>
      <c r="P1000" s="68"/>
      <c r="Q1000" s="68"/>
      <c r="R1000" s="68"/>
      <c r="S1000" s="6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BB303"/>
  <sheetViews>
    <sheetView topLeftCell="A22" zoomScale="80" zoomScaleNormal="80" workbookViewId="0">
      <selection activeCell="P70" sqref="P70"/>
    </sheetView>
  </sheetViews>
  <sheetFormatPr defaultRowHeight="15" x14ac:dyDescent="0.25"/>
  <cols>
    <col min="3" max="3" width="9.140625" customWidth="1"/>
    <col min="9" max="9" width="12.140625" style="18" customWidth="1"/>
    <col min="10" max="10" width="16.28515625" style="18" customWidth="1"/>
    <col min="11" max="11" width="18.42578125" style="18" customWidth="1"/>
    <col min="12" max="12" width="12.7109375" style="18" customWidth="1"/>
    <col min="15" max="15" width="8.42578125" bestFit="1" customWidth="1"/>
    <col min="16" max="16" width="20.5703125" bestFit="1" customWidth="1"/>
    <col min="17" max="17" width="14.85546875" style="18" customWidth="1"/>
    <col min="18" max="18" width="11.7109375" style="18" customWidth="1"/>
    <col min="19" max="19" width="7.85546875" bestFit="1" customWidth="1"/>
    <col min="20" max="20" width="5.85546875" bestFit="1" customWidth="1"/>
    <col min="21" max="25" width="5.5703125" bestFit="1" customWidth="1"/>
    <col min="26" max="26" width="5.28515625" bestFit="1" customWidth="1"/>
    <col min="27" max="31" width="5.5703125" bestFit="1" customWidth="1"/>
    <col min="32" max="32" width="4.7109375" bestFit="1" customWidth="1"/>
    <col min="33" max="33" width="5.5703125" bestFit="1" customWidth="1"/>
    <col min="34" max="34" width="5.28515625" bestFit="1" customWidth="1"/>
    <col min="35" max="36" width="5.5703125" bestFit="1" customWidth="1"/>
    <col min="37" max="42" width="4.7109375" bestFit="1" customWidth="1"/>
    <col min="43" max="43" width="5.5703125" bestFit="1" customWidth="1"/>
    <col min="44" max="53" width="4.7109375" bestFit="1" customWidth="1"/>
    <col min="54" max="54" width="5.28515625" bestFit="1" customWidth="1"/>
  </cols>
  <sheetData>
    <row r="1" spans="2:29" x14ac:dyDescent="0.25">
      <c r="B1" s="5"/>
      <c r="C1" s="5"/>
      <c r="D1" s="5"/>
      <c r="E1" s="5"/>
      <c r="F1" s="5"/>
      <c r="G1" s="5"/>
      <c r="H1" s="5"/>
      <c r="I1" s="5"/>
      <c r="J1" s="5"/>
      <c r="K1" s="5"/>
      <c r="L1" s="5"/>
      <c r="M1" s="5"/>
      <c r="R1" s="18" t="s">
        <v>1805</v>
      </c>
    </row>
    <row r="2" spans="2:29" ht="15.75" thickBot="1" x14ac:dyDescent="0.3">
      <c r="B2" s="27" t="s">
        <v>151</v>
      </c>
      <c r="C2" s="5"/>
      <c r="D2" s="5"/>
      <c r="E2" s="5"/>
      <c r="F2" s="5"/>
      <c r="G2" s="5"/>
      <c r="H2" s="5"/>
      <c r="I2" s="5"/>
      <c r="J2" s="5"/>
      <c r="K2" s="5"/>
      <c r="L2" s="5"/>
      <c r="M2" s="5"/>
      <c r="O2" t="s">
        <v>0</v>
      </c>
      <c r="P2" t="s">
        <v>1</v>
      </c>
      <c r="Q2" s="18" t="s">
        <v>150</v>
      </c>
      <c r="S2" t="s">
        <v>103</v>
      </c>
    </row>
    <row r="3" spans="2:29" ht="15.75" thickBot="1" x14ac:dyDescent="0.3">
      <c r="B3" s="23" t="s">
        <v>20</v>
      </c>
      <c r="C3" s="24" t="s">
        <v>21</v>
      </c>
      <c r="D3" s="24" t="s">
        <v>22</v>
      </c>
      <c r="E3" s="24" t="s">
        <v>23</v>
      </c>
      <c r="F3" s="24" t="s">
        <v>24</v>
      </c>
      <c r="G3" s="24" t="s">
        <v>25</v>
      </c>
      <c r="H3" s="24" t="s">
        <v>26</v>
      </c>
      <c r="I3" s="24" t="s">
        <v>27</v>
      </c>
      <c r="J3" s="24" t="s">
        <v>28</v>
      </c>
      <c r="K3" s="24" t="s">
        <v>29</v>
      </c>
      <c r="L3" s="24" t="s">
        <v>30</v>
      </c>
      <c r="M3" s="25" t="s">
        <v>31</v>
      </c>
      <c r="O3" s="1">
        <v>1</v>
      </c>
      <c r="P3" s="2" t="s">
        <v>93</v>
      </c>
      <c r="Q3" s="3" t="s">
        <v>35</v>
      </c>
      <c r="R3" s="1"/>
      <c r="S3" s="2">
        <v>101</v>
      </c>
      <c r="T3" s="2">
        <v>169</v>
      </c>
      <c r="U3" s="2">
        <v>197</v>
      </c>
      <c r="V3" s="3">
        <v>199</v>
      </c>
    </row>
    <row r="4" spans="2:29" ht="15.75" thickBot="1" x14ac:dyDescent="0.3">
      <c r="B4" s="1"/>
      <c r="C4" s="2"/>
      <c r="D4" s="2"/>
      <c r="E4" s="2"/>
      <c r="F4" s="2"/>
      <c r="G4" s="2"/>
      <c r="H4" s="2"/>
      <c r="I4" s="2"/>
      <c r="J4" s="116"/>
      <c r="K4" s="2"/>
      <c r="L4" s="2"/>
      <c r="M4" s="3"/>
      <c r="O4" s="4">
        <v>1</v>
      </c>
      <c r="P4" s="5" t="s">
        <v>104</v>
      </c>
      <c r="Q4" s="6" t="s">
        <v>9</v>
      </c>
      <c r="R4" s="20"/>
      <c r="S4" s="21">
        <v>36</v>
      </c>
      <c r="T4" s="21">
        <v>96</v>
      </c>
      <c r="U4" s="21">
        <v>101</v>
      </c>
      <c r="V4" s="21">
        <v>169</v>
      </c>
      <c r="W4" s="21">
        <v>200</v>
      </c>
      <c r="X4" s="21">
        <v>211</v>
      </c>
      <c r="Y4" s="21">
        <v>254</v>
      </c>
      <c r="Z4" s="21">
        <v>255</v>
      </c>
      <c r="AA4" s="21">
        <v>271</v>
      </c>
      <c r="AB4" s="21">
        <v>283</v>
      </c>
      <c r="AC4" s="22">
        <v>299</v>
      </c>
    </row>
    <row r="5" spans="2:29" x14ac:dyDescent="0.25">
      <c r="B5" s="4" t="str">
        <f>Q3</f>
        <v>DN</v>
      </c>
      <c r="C5" s="5" t="str">
        <f>Q7</f>
        <v>Tri</v>
      </c>
      <c r="D5" s="5" t="str">
        <f>Q14</f>
        <v>But</v>
      </c>
      <c r="E5" s="5" t="str">
        <f>Q25</f>
        <v>Ala</v>
      </c>
      <c r="F5" s="5" t="str">
        <f>Q34</f>
        <v>Mon</v>
      </c>
      <c r="G5" s="5" t="str">
        <f>Q39</f>
        <v>Fre</v>
      </c>
      <c r="H5" s="5" t="str">
        <f>Q44</f>
        <v>Ven</v>
      </c>
      <c r="I5" s="5" t="str">
        <f>Q46</f>
        <v>Riv</v>
      </c>
      <c r="J5" s="117" t="str">
        <f>Q48</f>
        <v>Mno</v>
      </c>
      <c r="K5" s="5" t="str">
        <f>Q50</f>
        <v>Alp</v>
      </c>
      <c r="L5" s="5" t="str">
        <f>Q58</f>
        <v>SD</v>
      </c>
      <c r="M5" s="6" t="str">
        <f>Q60</f>
        <v>Ora</v>
      </c>
      <c r="O5" s="4">
        <v>1</v>
      </c>
      <c r="P5" s="5" t="s">
        <v>80</v>
      </c>
      <c r="Q5" s="6" t="s">
        <v>17</v>
      </c>
      <c r="S5">
        <v>1</v>
      </c>
      <c r="T5">
        <v>20</v>
      </c>
      <c r="U5">
        <v>101</v>
      </c>
      <c r="V5">
        <v>128</v>
      </c>
      <c r="W5">
        <v>162</v>
      </c>
      <c r="X5">
        <v>175</v>
      </c>
      <c r="Y5">
        <v>222</v>
      </c>
      <c r="Z5">
        <v>253</v>
      </c>
      <c r="AA5">
        <v>271</v>
      </c>
    </row>
    <row r="6" spans="2:29" ht="15.75" thickBot="1" x14ac:dyDescent="0.3">
      <c r="B6" s="4" t="str">
        <f>Q4</f>
        <v>Hum</v>
      </c>
      <c r="C6" s="5" t="str">
        <f t="shared" ref="C6:C11" si="0">Q8</f>
        <v>Sis</v>
      </c>
      <c r="D6" s="5" t="str">
        <f t="shared" ref="D6:D15" si="1">Q15</f>
        <v>Col</v>
      </c>
      <c r="E6" s="5" t="str">
        <f t="shared" ref="E6:E13" si="2">Q26</f>
        <v>CC</v>
      </c>
      <c r="F6" s="5" t="str">
        <f>Q35</f>
        <v>SBt</v>
      </c>
      <c r="G6" s="5" t="str">
        <f>Q40</f>
        <v>Ker</v>
      </c>
      <c r="H6" s="5" t="str">
        <f>Q45</f>
        <v>LA</v>
      </c>
      <c r="I6" s="5" t="str">
        <f>Q47</f>
        <v>SBd</v>
      </c>
      <c r="J6" s="117" t="str">
        <f>Q49</f>
        <v>Iny</v>
      </c>
      <c r="K6" s="5" t="str">
        <f t="shared" ref="K6:K12" si="3">Q51</f>
        <v>Ama</v>
      </c>
      <c r="L6" s="5" t="str">
        <f>Q59</f>
        <v>Imp</v>
      </c>
      <c r="M6" s="6"/>
      <c r="O6" s="7">
        <v>1</v>
      </c>
      <c r="P6" s="8" t="s">
        <v>77</v>
      </c>
      <c r="Q6" s="9" t="s">
        <v>14</v>
      </c>
      <c r="S6">
        <v>20</v>
      </c>
      <c r="T6">
        <v>29</v>
      </c>
      <c r="U6">
        <v>53</v>
      </c>
      <c r="V6">
        <v>175</v>
      </c>
      <c r="W6">
        <v>281</v>
      </c>
    </row>
    <row r="7" spans="2:29" x14ac:dyDescent="0.25">
      <c r="B7" s="4" t="str">
        <f>Q5</f>
        <v>Men</v>
      </c>
      <c r="C7" s="5" t="str">
        <f t="shared" si="0"/>
        <v>Sha</v>
      </c>
      <c r="D7" s="5" t="str">
        <f t="shared" si="1"/>
        <v>ED</v>
      </c>
      <c r="E7" s="5" t="str">
        <f t="shared" si="2"/>
        <v>SF</v>
      </c>
      <c r="F7" s="5" t="str">
        <f>Q36</f>
        <v>SLO</v>
      </c>
      <c r="G7" s="5" t="str">
        <f>Q41</f>
        <v>Kin</v>
      </c>
      <c r="H7" s="5"/>
      <c r="I7" s="5"/>
      <c r="J7" s="118" t="s">
        <v>12</v>
      </c>
      <c r="K7" s="5" t="str">
        <f t="shared" si="3"/>
        <v>Cal</v>
      </c>
      <c r="L7" s="5"/>
      <c r="M7" s="6"/>
      <c r="O7" s="1">
        <v>2</v>
      </c>
      <c r="P7" s="2" t="s">
        <v>100</v>
      </c>
      <c r="Q7" s="3" t="s">
        <v>135</v>
      </c>
      <c r="S7">
        <v>3</v>
      </c>
      <c r="T7">
        <v>36</v>
      </c>
      <c r="U7">
        <v>299</v>
      </c>
    </row>
    <row r="8" spans="2:29" x14ac:dyDescent="0.25">
      <c r="B8" s="4" t="str">
        <f>Q6</f>
        <v>Lak</v>
      </c>
      <c r="C8" s="5" t="str">
        <f t="shared" si="0"/>
        <v>Teh</v>
      </c>
      <c r="D8" s="5" t="str">
        <f t="shared" si="1"/>
        <v>Gle</v>
      </c>
      <c r="E8" s="5" t="str">
        <f t="shared" si="2"/>
        <v>SM</v>
      </c>
      <c r="F8" s="5" t="str">
        <f>Q37</f>
        <v>SB</v>
      </c>
      <c r="G8" s="5" t="str">
        <f>Q42</f>
        <v>Mad</v>
      </c>
      <c r="H8" s="5"/>
      <c r="I8" s="5"/>
      <c r="J8" s="5"/>
      <c r="K8" s="5" t="str">
        <f t="shared" si="3"/>
        <v>Mer</v>
      </c>
      <c r="L8" s="5"/>
      <c r="M8" s="6"/>
      <c r="O8" s="4">
        <v>2</v>
      </c>
      <c r="P8" s="5" t="s">
        <v>105</v>
      </c>
      <c r="Q8" s="6" t="s">
        <v>136</v>
      </c>
      <c r="S8">
        <v>3</v>
      </c>
      <c r="T8">
        <v>5</v>
      </c>
      <c r="U8">
        <v>89</v>
      </c>
      <c r="V8">
        <v>96</v>
      </c>
      <c r="W8">
        <v>97</v>
      </c>
    </row>
    <row r="9" spans="2:29" x14ac:dyDescent="0.25">
      <c r="B9" s="4" t="s">
        <v>32</v>
      </c>
      <c r="C9" s="5" t="str">
        <f t="shared" si="0"/>
        <v>Plu</v>
      </c>
      <c r="D9" s="5" t="str">
        <f t="shared" si="1"/>
        <v>Sac</v>
      </c>
      <c r="E9" s="5" t="str">
        <f t="shared" si="2"/>
        <v>SCl</v>
      </c>
      <c r="F9" s="5" t="str">
        <f>Q38</f>
        <v>SCr</v>
      </c>
      <c r="G9" s="5" t="str">
        <f>Q43</f>
        <v>Tul</v>
      </c>
      <c r="H9" s="5"/>
      <c r="I9" s="5"/>
      <c r="J9" s="5"/>
      <c r="K9" s="5" t="str">
        <f t="shared" si="3"/>
        <v>Mpa</v>
      </c>
      <c r="L9" s="5"/>
      <c r="M9" s="6"/>
      <c r="O9" s="4">
        <v>2</v>
      </c>
      <c r="P9" s="5" t="s">
        <v>87</v>
      </c>
      <c r="Q9" s="6" t="s">
        <v>59</v>
      </c>
      <c r="S9">
        <v>5</v>
      </c>
      <c r="T9">
        <v>36</v>
      </c>
      <c r="U9">
        <v>44</v>
      </c>
      <c r="V9">
        <v>89</v>
      </c>
      <c r="W9">
        <v>151</v>
      </c>
      <c r="X9">
        <v>273</v>
      </c>
      <c r="Y9">
        <v>299</v>
      </c>
    </row>
    <row r="10" spans="2:29" x14ac:dyDescent="0.25">
      <c r="B10" s="4" t="s">
        <v>32</v>
      </c>
      <c r="C10" s="5" t="str">
        <f t="shared" si="0"/>
        <v>Las</v>
      </c>
      <c r="D10" s="5" t="str">
        <f t="shared" si="1"/>
        <v>Sie</v>
      </c>
      <c r="E10" s="5" t="str">
        <f t="shared" si="2"/>
        <v>Sol</v>
      </c>
      <c r="F10" s="5" t="s">
        <v>32</v>
      </c>
      <c r="G10" s="5"/>
      <c r="H10" s="5"/>
      <c r="I10" s="5"/>
      <c r="J10" s="5"/>
      <c r="K10" s="5" t="str">
        <f t="shared" si="3"/>
        <v>SJ</v>
      </c>
      <c r="L10" s="5"/>
      <c r="M10" s="6"/>
      <c r="O10" s="4">
        <v>2</v>
      </c>
      <c r="P10" s="5" t="s">
        <v>99</v>
      </c>
      <c r="Q10" s="19" t="s">
        <v>137</v>
      </c>
      <c r="S10">
        <v>5</v>
      </c>
      <c r="T10">
        <v>32</v>
      </c>
      <c r="U10">
        <v>36</v>
      </c>
      <c r="V10">
        <v>72</v>
      </c>
      <c r="W10">
        <v>89</v>
      </c>
      <c r="X10">
        <v>99</v>
      </c>
    </row>
    <row r="11" spans="2:29" x14ac:dyDescent="0.25">
      <c r="B11" s="4" t="s">
        <v>32</v>
      </c>
      <c r="C11" s="5" t="str">
        <f t="shared" si="0"/>
        <v>Mod</v>
      </c>
      <c r="D11" s="5" t="str">
        <f t="shared" si="1"/>
        <v>Sut</v>
      </c>
      <c r="E11" s="5" t="str">
        <f t="shared" si="2"/>
        <v>Son</v>
      </c>
      <c r="F11" s="5" t="s">
        <v>32</v>
      </c>
      <c r="G11" s="5" t="s">
        <v>32</v>
      </c>
      <c r="H11" s="5"/>
      <c r="I11" s="5"/>
      <c r="J11" s="5"/>
      <c r="K11" s="5" t="str">
        <f t="shared" si="3"/>
        <v>Sta</v>
      </c>
      <c r="L11" s="5"/>
      <c r="M11" s="6"/>
      <c r="O11" s="4">
        <v>2</v>
      </c>
      <c r="P11" s="5" t="s">
        <v>106</v>
      </c>
      <c r="Q11" s="6" t="s">
        <v>47</v>
      </c>
      <c r="S11">
        <v>36</v>
      </c>
      <c r="T11">
        <v>49</v>
      </c>
      <c r="U11">
        <v>70</v>
      </c>
      <c r="V11">
        <v>89</v>
      </c>
      <c r="W11">
        <v>147</v>
      </c>
      <c r="X11">
        <v>284</v>
      </c>
    </row>
    <row r="12" spans="2:29" x14ac:dyDescent="0.25">
      <c r="B12" s="4"/>
      <c r="C12" s="5"/>
      <c r="D12" s="5" t="str">
        <f t="shared" si="1"/>
        <v>Nev</v>
      </c>
      <c r="E12" s="5" t="str">
        <f t="shared" si="2"/>
        <v>Nap</v>
      </c>
      <c r="F12" s="5"/>
      <c r="G12" s="5"/>
      <c r="H12" s="5"/>
      <c r="I12" s="5"/>
      <c r="J12" s="5"/>
      <c r="K12" s="5" t="str">
        <f t="shared" si="3"/>
        <v>Tuo</v>
      </c>
      <c r="L12" s="5"/>
      <c r="M12" s="6"/>
      <c r="O12" s="4">
        <v>2</v>
      </c>
      <c r="P12" s="5" t="s">
        <v>78</v>
      </c>
      <c r="Q12" s="6" t="s">
        <v>15</v>
      </c>
      <c r="S12">
        <v>36</v>
      </c>
      <c r="T12">
        <v>44</v>
      </c>
      <c r="U12">
        <v>70</v>
      </c>
      <c r="V12">
        <v>139</v>
      </c>
      <c r="W12">
        <v>147</v>
      </c>
      <c r="X12">
        <v>299</v>
      </c>
      <c r="Y12">
        <v>395</v>
      </c>
    </row>
    <row r="13" spans="2:29" ht="15.75" thickBot="1" x14ac:dyDescent="0.3">
      <c r="B13" s="4" t="s">
        <v>32</v>
      </c>
      <c r="C13" s="5" t="s">
        <v>32</v>
      </c>
      <c r="D13" s="5" t="str">
        <f t="shared" si="1"/>
        <v>Pla</v>
      </c>
      <c r="E13" s="5" t="str">
        <f t="shared" si="2"/>
        <v>Mrn</v>
      </c>
      <c r="F13" s="5" t="s">
        <v>32</v>
      </c>
      <c r="G13" s="5" t="s">
        <v>32</v>
      </c>
      <c r="H13" s="5"/>
      <c r="I13" s="5"/>
      <c r="J13" s="5"/>
      <c r="K13" s="5"/>
      <c r="L13" s="5"/>
      <c r="M13" s="6"/>
      <c r="O13" s="7">
        <v>2</v>
      </c>
      <c r="P13" s="8" t="s">
        <v>82</v>
      </c>
      <c r="Q13" s="9" t="s">
        <v>40</v>
      </c>
      <c r="S13">
        <v>139</v>
      </c>
      <c r="T13">
        <v>299</v>
      </c>
      <c r="U13">
        <v>395</v>
      </c>
    </row>
    <row r="14" spans="2:29" x14ac:dyDescent="0.25">
      <c r="B14" s="4" t="s">
        <v>32</v>
      </c>
      <c r="C14" s="5" t="s">
        <v>32</v>
      </c>
      <c r="D14" s="5" t="str">
        <f t="shared" si="1"/>
        <v>Yub</v>
      </c>
      <c r="E14" s="5" t="s">
        <v>32</v>
      </c>
      <c r="F14" s="5" t="s">
        <v>32</v>
      </c>
      <c r="G14" s="5" t="s">
        <v>32</v>
      </c>
      <c r="H14" s="5"/>
      <c r="I14" s="5"/>
      <c r="J14" s="5"/>
      <c r="K14" s="5"/>
      <c r="L14" s="5"/>
      <c r="M14" s="6"/>
      <c r="O14" s="1">
        <v>3</v>
      </c>
      <c r="P14" s="2" t="s">
        <v>73</v>
      </c>
      <c r="Q14" s="3" t="s">
        <v>4</v>
      </c>
      <c r="S14">
        <v>32</v>
      </c>
      <c r="T14">
        <v>70</v>
      </c>
      <c r="U14">
        <v>99</v>
      </c>
      <c r="V14">
        <v>149</v>
      </c>
      <c r="W14">
        <v>162</v>
      </c>
      <c r="X14">
        <v>191</v>
      </c>
    </row>
    <row r="15" spans="2:29" ht="15.75" thickBot="1" x14ac:dyDescent="0.3">
      <c r="B15" s="7" t="s">
        <v>32</v>
      </c>
      <c r="C15" s="8" t="s">
        <v>32</v>
      </c>
      <c r="D15" s="8" t="str">
        <f t="shared" si="1"/>
        <v>Yol</v>
      </c>
      <c r="E15" s="8" t="s">
        <v>32</v>
      </c>
      <c r="F15" s="8" t="s">
        <v>32</v>
      </c>
      <c r="G15" s="8" t="s">
        <v>32</v>
      </c>
      <c r="H15" s="8"/>
      <c r="I15" s="8"/>
      <c r="J15" s="8"/>
      <c r="K15" s="8"/>
      <c r="L15" s="8"/>
      <c r="M15" s="9"/>
      <c r="O15" s="4">
        <v>3</v>
      </c>
      <c r="P15" s="5" t="s">
        <v>75</v>
      </c>
      <c r="Q15" s="6" t="s">
        <v>6</v>
      </c>
      <c r="S15">
        <v>5</v>
      </c>
      <c r="T15">
        <v>16</v>
      </c>
      <c r="U15">
        <v>20</v>
      </c>
      <c r="V15">
        <v>45</v>
      </c>
    </row>
    <row r="16" spans="2:29" x14ac:dyDescent="0.25">
      <c r="B16" s="5" t="s">
        <v>32</v>
      </c>
      <c r="C16" s="5" t="s">
        <v>32</v>
      </c>
      <c r="D16" s="26" t="s">
        <v>148</v>
      </c>
      <c r="E16" s="5"/>
      <c r="F16" s="5"/>
      <c r="G16" s="5"/>
      <c r="H16" s="5"/>
      <c r="O16" s="4">
        <v>3</v>
      </c>
      <c r="P16" s="5" t="s">
        <v>149</v>
      </c>
      <c r="Q16" s="6" t="s">
        <v>36</v>
      </c>
      <c r="S16">
        <v>49</v>
      </c>
      <c r="T16">
        <v>50</v>
      </c>
      <c r="U16">
        <v>89</v>
      </c>
      <c r="V16">
        <v>153</v>
      </c>
      <c r="W16">
        <v>193</v>
      </c>
    </row>
    <row r="17" spans="2:36" x14ac:dyDescent="0.25">
      <c r="B17" s="5" t="s">
        <v>32</v>
      </c>
      <c r="C17" s="5" t="s">
        <v>32</v>
      </c>
      <c r="D17" s="5" t="s">
        <v>32</v>
      </c>
      <c r="E17" s="5" t="s">
        <v>32</v>
      </c>
      <c r="F17" s="5" t="s">
        <v>32</v>
      </c>
      <c r="G17" s="5" t="s">
        <v>32</v>
      </c>
      <c r="H17" s="5"/>
      <c r="K17" s="5"/>
      <c r="M17" s="50" t="s">
        <v>1786</v>
      </c>
      <c r="O17" s="4">
        <v>3</v>
      </c>
      <c r="P17" s="5" t="s">
        <v>107</v>
      </c>
      <c r="Q17" s="6" t="s">
        <v>8</v>
      </c>
      <c r="S17">
        <v>5</v>
      </c>
      <c r="T17">
        <v>32</v>
      </c>
      <c r="U17">
        <v>45</v>
      </c>
      <c r="V17">
        <v>162</v>
      </c>
    </row>
    <row r="18" spans="2:36" ht="15.75" thickBot="1" x14ac:dyDescent="0.3">
      <c r="B18" s="5" t="s">
        <v>32</v>
      </c>
      <c r="C18" s="5" t="s">
        <v>32</v>
      </c>
      <c r="D18" s="5" t="s">
        <v>32</v>
      </c>
      <c r="E18" s="5" t="s">
        <v>32</v>
      </c>
      <c r="F18" s="5" t="s">
        <v>32</v>
      </c>
      <c r="G18" s="5" t="s">
        <v>32</v>
      </c>
      <c r="H18" s="5"/>
      <c r="I18" s="44" t="s">
        <v>1783</v>
      </c>
      <c r="J18" s="33" t="s">
        <v>1784</v>
      </c>
      <c r="K18" s="33" t="s">
        <v>1785</v>
      </c>
      <c r="M18" s="51" t="s">
        <v>1787</v>
      </c>
      <c r="O18" s="4">
        <v>3</v>
      </c>
      <c r="P18" s="5" t="s">
        <v>86</v>
      </c>
      <c r="Q18" s="6" t="s">
        <v>49</v>
      </c>
      <c r="S18">
        <v>5</v>
      </c>
      <c r="T18">
        <v>12</v>
      </c>
      <c r="U18">
        <v>16</v>
      </c>
      <c r="V18">
        <v>50</v>
      </c>
      <c r="W18">
        <v>51</v>
      </c>
      <c r="X18">
        <v>80</v>
      </c>
      <c r="Y18">
        <v>99</v>
      </c>
      <c r="Z18">
        <v>104</v>
      </c>
      <c r="AA18">
        <v>160</v>
      </c>
      <c r="AB18">
        <v>220</v>
      </c>
      <c r="AC18">
        <v>244</v>
      </c>
      <c r="AD18">
        <v>275</v>
      </c>
    </row>
    <row r="19" spans="2:36" x14ac:dyDescent="0.25">
      <c r="B19" s="5" t="s">
        <v>32</v>
      </c>
      <c r="C19" s="5" t="s">
        <v>32</v>
      </c>
      <c r="D19" s="5" t="s">
        <v>32</v>
      </c>
      <c r="E19" s="5">
        <f>route</f>
        <v>0</v>
      </c>
      <c r="F19" s="30" t="s">
        <v>158</v>
      </c>
      <c r="G19" s="5" t="s">
        <v>32</v>
      </c>
      <c r="H19" s="5"/>
      <c r="I19" s="5"/>
      <c r="J19" s="5"/>
      <c r="K19" s="36"/>
      <c r="L19" s="37"/>
      <c r="O19" s="4">
        <v>3</v>
      </c>
      <c r="P19" s="5" t="s">
        <v>96</v>
      </c>
      <c r="Q19" s="6" t="s">
        <v>138</v>
      </c>
      <c r="S19">
        <v>49</v>
      </c>
      <c r="T19">
        <v>80</v>
      </c>
      <c r="U19">
        <v>89</v>
      </c>
      <c r="V19">
        <v>395</v>
      </c>
    </row>
    <row r="20" spans="2:36" ht="15.75" customHeight="1" x14ac:dyDescent="0.25">
      <c r="B20" s="5" t="s">
        <v>32</v>
      </c>
      <c r="C20" s="5" t="s">
        <v>32</v>
      </c>
      <c r="D20" s="5" t="s">
        <v>32</v>
      </c>
      <c r="E20" s="5" t="s">
        <v>157</v>
      </c>
      <c r="F20" s="31" t="s">
        <v>32</v>
      </c>
      <c r="G20" s="5" t="s">
        <v>32</v>
      </c>
      <c r="H20" s="5"/>
      <c r="I20" s="40"/>
      <c r="J20" s="52"/>
      <c r="K20" s="53"/>
      <c r="L20" s="54"/>
      <c r="O20" s="4">
        <v>3</v>
      </c>
      <c r="P20" s="5" t="s">
        <v>98</v>
      </c>
      <c r="Q20" s="6" t="s">
        <v>139</v>
      </c>
      <c r="S20">
        <v>20</v>
      </c>
      <c r="T20">
        <v>70</v>
      </c>
      <c r="U20">
        <v>99</v>
      </c>
      <c r="V20">
        <v>113</v>
      </c>
    </row>
    <row r="21" spans="2:36" x14ac:dyDescent="0.25">
      <c r="B21" s="5" t="s">
        <v>32</v>
      </c>
      <c r="C21" s="5" t="s">
        <v>32</v>
      </c>
      <c r="D21" s="5" t="s">
        <v>32</v>
      </c>
      <c r="E21" s="5" t="s">
        <v>156</v>
      </c>
      <c r="F21" s="31" t="e">
        <f>VLOOKUP(E19,D25:G303,3)</f>
        <v>#N/A</v>
      </c>
      <c r="G21" s="5" t="s">
        <v>32</v>
      </c>
      <c r="H21" s="28"/>
      <c r="I21" s="35"/>
      <c r="O21" s="4">
        <v>3</v>
      </c>
      <c r="P21" s="5" t="s">
        <v>83</v>
      </c>
      <c r="Q21" s="6" t="s">
        <v>44</v>
      </c>
      <c r="S21">
        <v>20</v>
      </c>
      <c r="T21">
        <v>49</v>
      </c>
      <c r="U21">
        <v>80</v>
      </c>
      <c r="V21">
        <v>89</v>
      </c>
      <c r="W21">
        <v>174</v>
      </c>
      <c r="X21">
        <v>267</v>
      </c>
    </row>
    <row r="22" spans="2:36" ht="15.75" thickBot="1" x14ac:dyDescent="0.3">
      <c r="B22" s="5" t="s">
        <v>32</v>
      </c>
      <c r="C22" s="5" t="s">
        <v>32</v>
      </c>
      <c r="D22" s="5" t="s">
        <v>32</v>
      </c>
      <c r="E22" s="5" t="s">
        <v>155</v>
      </c>
      <c r="F22" s="32" t="e">
        <f>VLOOKUP(E19,D25:G303,4)</f>
        <v>#N/A</v>
      </c>
      <c r="G22" s="5" t="s">
        <v>32</v>
      </c>
      <c r="H22" s="28"/>
      <c r="I22" s="35"/>
      <c r="J22" s="41" t="s">
        <v>180</v>
      </c>
      <c r="K22" s="33" t="str">
        <f>IF(layer="","",IF(layer=J20,J24,IF(layer=K20,K24,L24)))</f>
        <v/>
      </c>
      <c r="O22" s="4">
        <v>3</v>
      </c>
      <c r="P22" s="5" t="s">
        <v>85</v>
      </c>
      <c r="Q22" s="6" t="s">
        <v>46</v>
      </c>
      <c r="S22">
        <v>20</v>
      </c>
      <c r="T22">
        <v>28</v>
      </c>
      <c r="U22">
        <v>49</v>
      </c>
      <c r="V22">
        <v>65</v>
      </c>
      <c r="W22">
        <v>67</v>
      </c>
      <c r="X22">
        <v>80</v>
      </c>
      <c r="Y22">
        <v>89</v>
      </c>
      <c r="Z22">
        <v>174</v>
      </c>
      <c r="AA22">
        <v>193</v>
      </c>
      <c r="AB22">
        <v>267</v>
      </c>
    </row>
    <row r="23" spans="2:36" x14ac:dyDescent="0.25">
      <c r="B23" s="5" t="s">
        <v>32</v>
      </c>
      <c r="C23" s="5" t="s">
        <v>32</v>
      </c>
      <c r="D23" s="5" t="s">
        <v>32</v>
      </c>
      <c r="E23" s="5" t="s">
        <v>32</v>
      </c>
      <c r="F23" s="5" t="s">
        <v>32</v>
      </c>
      <c r="G23" s="5"/>
      <c r="H23" s="28"/>
      <c r="I23" s="35"/>
      <c r="O23" s="4">
        <v>3</v>
      </c>
      <c r="P23" s="5" t="s">
        <v>102</v>
      </c>
      <c r="Q23" s="6" t="s">
        <v>140</v>
      </c>
      <c r="S23">
        <v>20</v>
      </c>
      <c r="T23">
        <v>49</v>
      </c>
      <c r="U23">
        <v>65</v>
      </c>
      <c r="V23">
        <v>70</v>
      </c>
    </row>
    <row r="24" spans="2:36" ht="15.75" thickBot="1" x14ac:dyDescent="0.3">
      <c r="B24" s="5" t="s">
        <v>152</v>
      </c>
      <c r="C24" s="5" t="s">
        <v>32</v>
      </c>
      <c r="D24" s="10" t="s">
        <v>66</v>
      </c>
      <c r="E24" s="11" t="s">
        <v>67</v>
      </c>
      <c r="F24" s="18" t="s">
        <v>88</v>
      </c>
      <c r="G24" s="18" t="s">
        <v>89</v>
      </c>
      <c r="H24" s="29"/>
      <c r="I24" s="5"/>
      <c r="J24" s="18" t="s">
        <v>178</v>
      </c>
      <c r="K24" s="18" t="s">
        <v>179</v>
      </c>
      <c r="L24" s="18" t="s">
        <v>181</v>
      </c>
      <c r="O24" s="7">
        <v>3</v>
      </c>
      <c r="P24" s="8" t="s">
        <v>108</v>
      </c>
      <c r="Q24" s="9" t="s">
        <v>141</v>
      </c>
      <c r="S24">
        <v>5</v>
      </c>
      <c r="T24">
        <v>16</v>
      </c>
      <c r="U24">
        <v>45</v>
      </c>
      <c r="V24">
        <v>50</v>
      </c>
      <c r="W24">
        <v>80</v>
      </c>
      <c r="X24">
        <v>84</v>
      </c>
      <c r="Y24">
        <v>113</v>
      </c>
      <c r="Z24">
        <v>128</v>
      </c>
      <c r="AA24">
        <v>275</v>
      </c>
      <c r="AB24">
        <v>505</v>
      </c>
    </row>
    <row r="25" spans="2:36" x14ac:dyDescent="0.25">
      <c r="B25" s="5"/>
      <c r="C25" s="5">
        <f>COUNTIF($S$3:$BB$60,D25)</f>
        <v>13</v>
      </c>
      <c r="D25" s="12">
        <v>1</v>
      </c>
      <c r="E25" s="13" t="s">
        <v>68</v>
      </c>
      <c r="F25" s="18" t="str">
        <f>IF(E25="S-N","NB","EB")</f>
        <v>NB</v>
      </c>
      <c r="G25" s="18" t="str">
        <f>IF(F25="NB","SB","WB")</f>
        <v>SB</v>
      </c>
      <c r="H25" s="5"/>
      <c r="I25" s="5"/>
      <c r="J25" s="45"/>
      <c r="K25" s="46"/>
      <c r="L25" s="47"/>
      <c r="O25" s="1">
        <v>4</v>
      </c>
      <c r="P25" s="2" t="s">
        <v>109</v>
      </c>
      <c r="Q25" s="3" t="s">
        <v>33</v>
      </c>
      <c r="S25">
        <v>13</v>
      </c>
      <c r="T25">
        <v>24</v>
      </c>
      <c r="U25">
        <v>61</v>
      </c>
      <c r="V25">
        <v>77</v>
      </c>
      <c r="W25">
        <v>80</v>
      </c>
      <c r="X25">
        <v>84</v>
      </c>
      <c r="Y25">
        <v>92</v>
      </c>
      <c r="Z25">
        <v>112</v>
      </c>
      <c r="AA25">
        <v>123</v>
      </c>
      <c r="AB25">
        <v>185</v>
      </c>
      <c r="AC25">
        <v>205</v>
      </c>
      <c r="AD25">
        <v>238</v>
      </c>
      <c r="AE25">
        <v>260</v>
      </c>
      <c r="AF25">
        <v>262</v>
      </c>
      <c r="AG25">
        <v>580</v>
      </c>
      <c r="AH25">
        <v>680</v>
      </c>
      <c r="AI25">
        <v>880</v>
      </c>
      <c r="AJ25">
        <v>980</v>
      </c>
    </row>
    <row r="26" spans="2:36" x14ac:dyDescent="0.25">
      <c r="B26" s="5" t="s">
        <v>153</v>
      </c>
      <c r="C26" s="5">
        <f t="shared" ref="C26:C90" si="4">COUNTIF($S$3:$BB$60,D26)</f>
        <v>2</v>
      </c>
      <c r="D26" s="12">
        <v>2</v>
      </c>
      <c r="E26" s="13" t="s">
        <v>69</v>
      </c>
      <c r="F26" s="18" t="str">
        <f t="shared" ref="F26:F90" si="5">IF(E26="S-N","NB","EB")</f>
        <v>EB</v>
      </c>
      <c r="G26" s="18" t="str">
        <f t="shared" ref="G26:G90" si="6">IF(F26="NB","SB","WB")</f>
        <v>WB</v>
      </c>
      <c r="H26" s="5"/>
      <c r="I26" s="38"/>
      <c r="J26" s="48"/>
      <c r="K26" s="48"/>
      <c r="L26" s="48"/>
      <c r="O26" s="4">
        <v>4</v>
      </c>
      <c r="P26" s="5" t="s">
        <v>110</v>
      </c>
      <c r="Q26" s="6" t="s">
        <v>34</v>
      </c>
      <c r="S26">
        <v>4</v>
      </c>
      <c r="T26">
        <v>24</v>
      </c>
      <c r="U26">
        <v>80</v>
      </c>
      <c r="V26">
        <v>123</v>
      </c>
      <c r="W26">
        <v>160</v>
      </c>
      <c r="X26">
        <v>580</v>
      </c>
      <c r="Y26">
        <v>680</v>
      </c>
    </row>
    <row r="27" spans="2:36" x14ac:dyDescent="0.25">
      <c r="B27" s="5" t="s">
        <v>154</v>
      </c>
      <c r="C27" s="5">
        <f t="shared" si="4"/>
        <v>2</v>
      </c>
      <c r="D27" s="12">
        <v>3</v>
      </c>
      <c r="E27" s="13" t="s">
        <v>68</v>
      </c>
      <c r="F27" s="18" t="str">
        <f t="shared" si="5"/>
        <v>NB</v>
      </c>
      <c r="G27" s="18" t="str">
        <f t="shared" si="6"/>
        <v>SB</v>
      </c>
      <c r="H27" s="5"/>
      <c r="I27" s="34"/>
      <c r="J27" s="46"/>
      <c r="K27" s="46"/>
      <c r="L27" s="46"/>
      <c r="O27" s="4">
        <v>4</v>
      </c>
      <c r="P27" s="5" t="s">
        <v>111</v>
      </c>
      <c r="Q27" s="6" t="s">
        <v>53</v>
      </c>
      <c r="S27">
        <v>1</v>
      </c>
      <c r="T27">
        <v>35</v>
      </c>
      <c r="U27">
        <v>80</v>
      </c>
      <c r="V27">
        <v>82</v>
      </c>
      <c r="W27">
        <v>101</v>
      </c>
      <c r="X27">
        <v>280</v>
      </c>
    </row>
    <row r="28" spans="2:36" x14ac:dyDescent="0.25">
      <c r="B28" s="5" t="s">
        <v>32</v>
      </c>
      <c r="C28" s="5">
        <f t="shared" si="4"/>
        <v>5</v>
      </c>
      <c r="D28" s="12">
        <v>4</v>
      </c>
      <c r="E28" s="13" t="s">
        <v>69</v>
      </c>
      <c r="F28" s="18" t="str">
        <f t="shared" si="5"/>
        <v>EB</v>
      </c>
      <c r="G28" s="18" t="str">
        <f t="shared" si="6"/>
        <v>WB</v>
      </c>
      <c r="H28" s="5"/>
      <c r="I28" s="39"/>
      <c r="J28" s="46"/>
      <c r="K28" s="46"/>
      <c r="L28" s="46"/>
      <c r="O28" s="4">
        <v>4</v>
      </c>
      <c r="P28" s="5" t="s">
        <v>112</v>
      </c>
      <c r="Q28" s="6" t="s">
        <v>56</v>
      </c>
      <c r="S28">
        <v>1</v>
      </c>
      <c r="T28">
        <v>9</v>
      </c>
      <c r="U28">
        <v>35</v>
      </c>
      <c r="V28">
        <v>82</v>
      </c>
      <c r="W28">
        <v>84</v>
      </c>
      <c r="X28">
        <v>92</v>
      </c>
      <c r="Y28">
        <v>101</v>
      </c>
      <c r="Z28">
        <v>109</v>
      </c>
      <c r="AA28">
        <v>114</v>
      </c>
      <c r="AB28">
        <v>280</v>
      </c>
      <c r="AC28">
        <v>380</v>
      </c>
    </row>
    <row r="29" spans="2:36" x14ac:dyDescent="0.25">
      <c r="B29" s="5" t="s">
        <v>32</v>
      </c>
      <c r="C29" s="5">
        <f t="shared" si="4"/>
        <v>16</v>
      </c>
      <c r="D29" s="12">
        <v>5</v>
      </c>
      <c r="E29" s="13" t="s">
        <v>68</v>
      </c>
      <c r="F29" s="18" t="str">
        <f t="shared" si="5"/>
        <v>NB</v>
      </c>
      <c r="G29" s="18" t="str">
        <f t="shared" si="6"/>
        <v>SB</v>
      </c>
      <c r="H29" s="5"/>
      <c r="I29" s="35"/>
      <c r="J29" s="35"/>
      <c r="K29" s="35"/>
      <c r="L29" s="5"/>
      <c r="O29" s="4">
        <v>4</v>
      </c>
      <c r="P29" s="5" t="s">
        <v>113</v>
      </c>
      <c r="Q29" s="6" t="s">
        <v>57</v>
      </c>
      <c r="S29">
        <v>9</v>
      </c>
      <c r="T29">
        <v>17</v>
      </c>
      <c r="U29">
        <v>25</v>
      </c>
      <c r="V29">
        <v>35</v>
      </c>
      <c r="W29">
        <v>82</v>
      </c>
      <c r="X29">
        <v>85</v>
      </c>
      <c r="Y29">
        <v>87</v>
      </c>
      <c r="Z29">
        <v>101</v>
      </c>
      <c r="AA29">
        <v>130</v>
      </c>
      <c r="AB29">
        <v>152</v>
      </c>
      <c r="AC29">
        <v>156</v>
      </c>
      <c r="AD29">
        <v>237</v>
      </c>
      <c r="AE29">
        <v>280</v>
      </c>
      <c r="AF29">
        <v>680</v>
      </c>
      <c r="AG29">
        <v>880</v>
      </c>
    </row>
    <row r="30" spans="2:36" x14ac:dyDescent="0.25">
      <c r="B30" s="5" t="s">
        <v>32</v>
      </c>
      <c r="C30" s="5">
        <f t="shared" si="4"/>
        <v>2</v>
      </c>
      <c r="D30" s="12">
        <v>6</v>
      </c>
      <c r="E30" s="13" t="s">
        <v>68</v>
      </c>
      <c r="F30" s="18" t="str">
        <f t="shared" si="5"/>
        <v>NB</v>
      </c>
      <c r="G30" s="18" t="str">
        <f t="shared" si="6"/>
        <v>SB</v>
      </c>
      <c r="H30" s="5"/>
      <c r="I30" s="18" t="s">
        <v>1794</v>
      </c>
      <c r="J30" s="18" t="s">
        <v>182</v>
      </c>
      <c r="L30" s="18" t="s">
        <v>1788</v>
      </c>
      <c r="M30" t="s">
        <v>1795</v>
      </c>
      <c r="O30" s="4">
        <v>4</v>
      </c>
      <c r="P30" s="5" t="s">
        <v>114</v>
      </c>
      <c r="Q30" s="6" t="s">
        <v>142</v>
      </c>
      <c r="S30">
        <v>12</v>
      </c>
      <c r="T30">
        <v>29</v>
      </c>
      <c r="U30">
        <v>37</v>
      </c>
      <c r="V30">
        <v>80</v>
      </c>
      <c r="W30">
        <v>84</v>
      </c>
      <c r="X30">
        <v>113</v>
      </c>
      <c r="Y30">
        <v>128</v>
      </c>
      <c r="Z30">
        <v>220</v>
      </c>
      <c r="AA30">
        <v>505</v>
      </c>
      <c r="AB30">
        <v>680</v>
      </c>
      <c r="AC30">
        <v>780</v>
      </c>
    </row>
    <row r="31" spans="2:36" x14ac:dyDescent="0.25">
      <c r="B31" s="5" t="s">
        <v>32</v>
      </c>
      <c r="C31" s="5">
        <f t="shared" si="4"/>
        <v>1</v>
      </c>
      <c r="D31" s="12">
        <v>7</v>
      </c>
      <c r="E31" s="13" t="s">
        <v>68</v>
      </c>
      <c r="F31" s="18" t="str">
        <f t="shared" si="5"/>
        <v>NB</v>
      </c>
      <c r="G31" s="18" t="str">
        <f t="shared" si="6"/>
        <v>SB</v>
      </c>
      <c r="H31" s="5"/>
      <c r="O31" s="4">
        <v>4</v>
      </c>
      <c r="P31" s="5" t="s">
        <v>115</v>
      </c>
      <c r="Q31" s="6" t="s">
        <v>143</v>
      </c>
      <c r="S31">
        <v>1</v>
      </c>
      <c r="T31">
        <v>12</v>
      </c>
      <c r="U31">
        <v>37</v>
      </c>
      <c r="V31">
        <v>101</v>
      </c>
      <c r="W31">
        <v>116</v>
      </c>
      <c r="X31">
        <v>121</v>
      </c>
      <c r="Y31">
        <v>128</v>
      </c>
    </row>
    <row r="32" spans="2:36" x14ac:dyDescent="0.25">
      <c r="B32" s="5" t="s">
        <v>32</v>
      </c>
      <c r="C32" s="5">
        <f t="shared" si="4"/>
        <v>2</v>
      </c>
      <c r="D32" s="12">
        <v>8</v>
      </c>
      <c r="E32" s="13" t="s">
        <v>69</v>
      </c>
      <c r="F32" s="18" t="str">
        <f t="shared" si="5"/>
        <v>EB</v>
      </c>
      <c r="G32" s="18" t="str">
        <f t="shared" si="6"/>
        <v>WB</v>
      </c>
      <c r="H32" s="5"/>
      <c r="I32" s="18">
        <v>0.1</v>
      </c>
      <c r="J32" s="18" t="s">
        <v>183</v>
      </c>
      <c r="L32" s="18" t="s">
        <v>1789</v>
      </c>
      <c r="M32">
        <v>1</v>
      </c>
      <c r="O32" s="4">
        <v>4</v>
      </c>
      <c r="P32" s="5" t="s">
        <v>116</v>
      </c>
      <c r="Q32" s="6" t="s">
        <v>43</v>
      </c>
      <c r="S32">
        <v>12</v>
      </c>
      <c r="T32">
        <v>29</v>
      </c>
      <c r="U32">
        <v>80</v>
      </c>
      <c r="V32">
        <v>121</v>
      </c>
      <c r="W32">
        <v>128</v>
      </c>
      <c r="X32">
        <v>221</v>
      </c>
    </row>
    <row r="33" spans="2:54" ht="15.75" thickBot="1" x14ac:dyDescent="0.3">
      <c r="B33" s="5" t="s">
        <v>32</v>
      </c>
      <c r="C33" s="5">
        <f t="shared" si="4"/>
        <v>3</v>
      </c>
      <c r="D33" s="12">
        <v>9</v>
      </c>
      <c r="E33" s="13" t="s">
        <v>68</v>
      </c>
      <c r="F33" s="18" t="str">
        <f t="shared" si="5"/>
        <v>NB</v>
      </c>
      <c r="G33" s="18" t="str">
        <f t="shared" si="6"/>
        <v>SB</v>
      </c>
      <c r="H33" s="5"/>
      <c r="I33" s="18">
        <v>0.15</v>
      </c>
      <c r="J33" s="18" t="s">
        <v>184</v>
      </c>
      <c r="L33" s="18" t="s">
        <v>1790</v>
      </c>
      <c r="M33">
        <v>2</v>
      </c>
      <c r="O33" s="7">
        <v>4</v>
      </c>
      <c r="P33" s="8" t="s">
        <v>117</v>
      </c>
      <c r="Q33" s="9" t="s">
        <v>38</v>
      </c>
      <c r="S33">
        <v>1</v>
      </c>
      <c r="T33">
        <v>37</v>
      </c>
      <c r="U33">
        <v>101</v>
      </c>
      <c r="V33">
        <v>131</v>
      </c>
      <c r="W33">
        <v>580</v>
      </c>
    </row>
    <row r="34" spans="2:54" x14ac:dyDescent="0.25">
      <c r="B34" s="5" t="s">
        <v>32</v>
      </c>
      <c r="C34" s="5">
        <f t="shared" si="4"/>
        <v>3</v>
      </c>
      <c r="D34" s="12">
        <v>10</v>
      </c>
      <c r="E34" s="13" t="s">
        <v>69</v>
      </c>
      <c r="F34" s="18" t="str">
        <f t="shared" si="5"/>
        <v>EB</v>
      </c>
      <c r="G34" s="18" t="str">
        <f t="shared" si="6"/>
        <v>WB</v>
      </c>
      <c r="H34" s="5"/>
      <c r="I34" s="18">
        <v>0.2</v>
      </c>
      <c r="J34" s="18" t="s">
        <v>185</v>
      </c>
      <c r="L34" s="18" t="s">
        <v>1791</v>
      </c>
      <c r="M34">
        <v>3</v>
      </c>
      <c r="O34" s="1">
        <v>5</v>
      </c>
      <c r="P34" s="2" t="s">
        <v>118</v>
      </c>
      <c r="Q34" s="3" t="s">
        <v>42</v>
      </c>
      <c r="S34">
        <v>1</v>
      </c>
      <c r="T34">
        <v>25</v>
      </c>
      <c r="U34">
        <v>68</v>
      </c>
      <c r="V34">
        <v>101</v>
      </c>
      <c r="W34">
        <v>146</v>
      </c>
      <c r="X34">
        <v>156</v>
      </c>
      <c r="Y34">
        <v>183</v>
      </c>
      <c r="Z34">
        <v>198</v>
      </c>
      <c r="AA34">
        <v>218</v>
      </c>
    </row>
    <row r="35" spans="2:54" x14ac:dyDescent="0.25">
      <c r="B35" s="5" t="s">
        <v>32</v>
      </c>
      <c r="C35" s="5">
        <f t="shared" si="4"/>
        <v>6</v>
      </c>
      <c r="D35" s="12">
        <v>12</v>
      </c>
      <c r="E35" s="13" t="s">
        <v>69</v>
      </c>
      <c r="F35" s="18" t="str">
        <f t="shared" si="5"/>
        <v>EB</v>
      </c>
      <c r="G35" s="18" t="str">
        <f t="shared" si="6"/>
        <v>WB</v>
      </c>
      <c r="H35" s="5"/>
      <c r="I35" s="18">
        <v>0.25</v>
      </c>
      <c r="J35" s="18" t="s">
        <v>186</v>
      </c>
      <c r="L35" s="18" t="s">
        <v>1792</v>
      </c>
      <c r="M35">
        <v>4</v>
      </c>
      <c r="O35" s="4">
        <v>5</v>
      </c>
      <c r="P35" s="5" t="s">
        <v>119</v>
      </c>
      <c r="Q35" s="6" t="s">
        <v>50</v>
      </c>
      <c r="S35">
        <v>25</v>
      </c>
      <c r="T35">
        <v>101</v>
      </c>
      <c r="U35">
        <v>129</v>
      </c>
      <c r="V35">
        <v>146</v>
      </c>
      <c r="W35">
        <v>156</v>
      </c>
    </row>
    <row r="36" spans="2:54" x14ac:dyDescent="0.25">
      <c r="B36" s="5" t="s">
        <v>32</v>
      </c>
      <c r="C36" s="5">
        <f t="shared" si="4"/>
        <v>1</v>
      </c>
      <c r="D36" s="12">
        <v>13</v>
      </c>
      <c r="E36" s="13" t="s">
        <v>68</v>
      </c>
      <c r="F36" s="18" t="str">
        <f t="shared" si="5"/>
        <v>NB</v>
      </c>
      <c r="G36" s="18" t="str">
        <f t="shared" si="6"/>
        <v>SB</v>
      </c>
      <c r="H36" s="5"/>
      <c r="I36" s="18">
        <v>0.3</v>
      </c>
      <c r="J36" s="18" t="s">
        <v>187</v>
      </c>
      <c r="L36" s="18" t="s">
        <v>1793</v>
      </c>
      <c r="M36">
        <v>5</v>
      </c>
      <c r="O36" s="4">
        <v>5</v>
      </c>
      <c r="P36" s="5" t="s">
        <v>120</v>
      </c>
      <c r="Q36" s="6" t="s">
        <v>55</v>
      </c>
      <c r="S36">
        <v>1</v>
      </c>
      <c r="T36">
        <v>33</v>
      </c>
      <c r="U36">
        <v>41</v>
      </c>
      <c r="V36">
        <v>46</v>
      </c>
      <c r="W36">
        <v>58</v>
      </c>
      <c r="X36">
        <v>101</v>
      </c>
      <c r="Y36">
        <v>166</v>
      </c>
      <c r="Z36">
        <v>227</v>
      </c>
      <c r="AA36">
        <v>229</v>
      </c>
    </row>
    <row r="37" spans="2:54" x14ac:dyDescent="0.25">
      <c r="B37" s="5" t="s">
        <v>32</v>
      </c>
      <c r="C37" s="5">
        <f t="shared" si="4"/>
        <v>2</v>
      </c>
      <c r="D37" s="12">
        <v>14</v>
      </c>
      <c r="E37" s="13" t="s">
        <v>68</v>
      </c>
      <c r="F37" s="18" t="str">
        <f t="shared" si="5"/>
        <v>NB</v>
      </c>
      <c r="G37" s="18" t="str">
        <f t="shared" si="6"/>
        <v>SB</v>
      </c>
      <c r="H37" s="5"/>
      <c r="I37" s="18">
        <v>0.35</v>
      </c>
      <c r="J37" s="18" t="s">
        <v>188</v>
      </c>
      <c r="O37" s="4">
        <v>5</v>
      </c>
      <c r="P37" s="5" t="s">
        <v>121</v>
      </c>
      <c r="Q37" s="6" t="s">
        <v>19</v>
      </c>
      <c r="S37">
        <v>1</v>
      </c>
      <c r="T37">
        <v>33</v>
      </c>
      <c r="U37">
        <v>101</v>
      </c>
      <c r="V37">
        <v>135</v>
      </c>
      <c r="W37">
        <v>144</v>
      </c>
      <c r="X37">
        <v>150</v>
      </c>
      <c r="Y37">
        <v>154</v>
      </c>
      <c r="Z37">
        <v>166</v>
      </c>
      <c r="AA37">
        <v>192</v>
      </c>
      <c r="AB37">
        <v>217</v>
      </c>
      <c r="AC37">
        <v>225</v>
      </c>
      <c r="AD37">
        <v>246</v>
      </c>
    </row>
    <row r="38" spans="2:54" ht="15.75" thickBot="1" x14ac:dyDescent="0.3">
      <c r="B38" s="5" t="s">
        <v>32</v>
      </c>
      <c r="C38" s="5">
        <f t="shared" si="4"/>
        <v>3</v>
      </c>
      <c r="D38" s="12">
        <v>15</v>
      </c>
      <c r="E38" s="13" t="s">
        <v>68</v>
      </c>
      <c r="F38" s="18" t="str">
        <f t="shared" si="5"/>
        <v>NB</v>
      </c>
      <c r="G38" s="18" t="str">
        <f t="shared" si="6"/>
        <v>SB</v>
      </c>
      <c r="H38" s="5"/>
      <c r="I38" s="18">
        <v>0.4</v>
      </c>
      <c r="J38" s="18" t="s">
        <v>189</v>
      </c>
      <c r="O38" s="7">
        <v>5</v>
      </c>
      <c r="P38" s="8" t="s">
        <v>122</v>
      </c>
      <c r="Q38" s="9" t="s">
        <v>58</v>
      </c>
      <c r="S38">
        <v>1</v>
      </c>
      <c r="T38">
        <v>9</v>
      </c>
      <c r="U38">
        <v>17</v>
      </c>
      <c r="V38">
        <v>35</v>
      </c>
      <c r="W38">
        <v>129</v>
      </c>
      <c r="X38">
        <v>152</v>
      </c>
      <c r="Y38">
        <v>236</v>
      </c>
    </row>
    <row r="39" spans="2:54" x14ac:dyDescent="0.25">
      <c r="B39" s="5" t="s">
        <v>32</v>
      </c>
      <c r="C39" s="5">
        <f t="shared" si="4"/>
        <v>4</v>
      </c>
      <c r="D39" s="12">
        <v>16</v>
      </c>
      <c r="E39" s="13" t="s">
        <v>69</v>
      </c>
      <c r="F39" s="18" t="str">
        <f t="shared" si="5"/>
        <v>EB</v>
      </c>
      <c r="G39" s="18" t="str">
        <f t="shared" si="6"/>
        <v>WB</v>
      </c>
      <c r="H39" s="5"/>
      <c r="I39" s="18">
        <v>0.45</v>
      </c>
      <c r="J39" s="18" t="s">
        <v>190</v>
      </c>
      <c r="O39" s="1">
        <v>6</v>
      </c>
      <c r="P39" s="2" t="s">
        <v>123</v>
      </c>
      <c r="Q39" s="3" t="s">
        <v>7</v>
      </c>
      <c r="S39">
        <v>5</v>
      </c>
      <c r="T39">
        <v>33</v>
      </c>
      <c r="U39">
        <v>41</v>
      </c>
      <c r="V39">
        <v>43</v>
      </c>
      <c r="W39">
        <v>63</v>
      </c>
      <c r="X39">
        <v>99</v>
      </c>
      <c r="Y39">
        <v>145</v>
      </c>
      <c r="Z39">
        <v>168</v>
      </c>
      <c r="AA39">
        <v>180</v>
      </c>
      <c r="AB39">
        <v>198</v>
      </c>
      <c r="AC39">
        <v>201</v>
      </c>
      <c r="AD39">
        <v>245</v>
      </c>
      <c r="AE39">
        <v>269</v>
      </c>
    </row>
    <row r="40" spans="2:54" x14ac:dyDescent="0.25">
      <c r="B40" s="5" t="s">
        <v>32</v>
      </c>
      <c r="C40" s="5">
        <f t="shared" si="4"/>
        <v>2</v>
      </c>
      <c r="D40" s="12">
        <v>17</v>
      </c>
      <c r="E40" s="13" t="s">
        <v>68</v>
      </c>
      <c r="F40" s="18" t="str">
        <f t="shared" si="5"/>
        <v>NB</v>
      </c>
      <c r="G40" s="18" t="str">
        <f t="shared" si="6"/>
        <v>SB</v>
      </c>
      <c r="H40" s="5"/>
      <c r="I40" s="18">
        <v>0.5</v>
      </c>
      <c r="J40" s="18" t="s">
        <v>191</v>
      </c>
      <c r="O40" s="4">
        <v>6</v>
      </c>
      <c r="P40" s="5" t="s">
        <v>124</v>
      </c>
      <c r="Q40" s="6" t="s">
        <v>12</v>
      </c>
      <c r="S40">
        <v>5</v>
      </c>
      <c r="T40">
        <v>14</v>
      </c>
      <c r="U40">
        <v>33</v>
      </c>
      <c r="V40">
        <v>41</v>
      </c>
      <c r="W40">
        <v>43</v>
      </c>
      <c r="X40">
        <v>46</v>
      </c>
      <c r="Y40">
        <v>58</v>
      </c>
      <c r="Z40">
        <v>65</v>
      </c>
      <c r="AA40">
        <v>99</v>
      </c>
      <c r="AB40">
        <v>119</v>
      </c>
      <c r="AC40">
        <v>155</v>
      </c>
      <c r="AD40">
        <v>166</v>
      </c>
      <c r="AE40">
        <v>178</v>
      </c>
      <c r="AF40">
        <v>184</v>
      </c>
      <c r="AG40">
        <v>202</v>
      </c>
      <c r="AH40">
        <v>204</v>
      </c>
      <c r="AI40">
        <v>223</v>
      </c>
      <c r="AJ40">
        <v>395</v>
      </c>
    </row>
    <row r="41" spans="2:54" x14ac:dyDescent="0.25">
      <c r="B41" s="5" t="s">
        <v>32</v>
      </c>
      <c r="C41" s="5">
        <f t="shared" si="4"/>
        <v>2</v>
      </c>
      <c r="D41" s="12">
        <v>18</v>
      </c>
      <c r="E41" s="13" t="s">
        <v>68</v>
      </c>
      <c r="F41" s="18" t="str">
        <f t="shared" si="5"/>
        <v>NB</v>
      </c>
      <c r="G41" s="18" t="str">
        <f t="shared" si="6"/>
        <v>SB</v>
      </c>
      <c r="H41" s="5"/>
      <c r="I41" s="18">
        <v>0.55000000000000004</v>
      </c>
      <c r="J41" s="18" t="s">
        <v>192</v>
      </c>
      <c r="O41" s="4">
        <v>6</v>
      </c>
      <c r="P41" s="5" t="s">
        <v>125</v>
      </c>
      <c r="Q41" s="6" t="s">
        <v>13</v>
      </c>
      <c r="S41">
        <v>5</v>
      </c>
      <c r="T41">
        <v>33</v>
      </c>
      <c r="U41">
        <v>41</v>
      </c>
      <c r="V41">
        <v>43</v>
      </c>
      <c r="W41">
        <v>137</v>
      </c>
      <c r="X41">
        <v>198</v>
      </c>
      <c r="Y41">
        <v>269</v>
      </c>
    </row>
    <row r="42" spans="2:54" x14ac:dyDescent="0.25">
      <c r="B42" s="5" t="s">
        <v>32</v>
      </c>
      <c r="C42" s="5">
        <f t="shared" si="4"/>
        <v>1</v>
      </c>
      <c r="D42" s="12">
        <v>19</v>
      </c>
      <c r="E42" s="13" t="s">
        <v>68</v>
      </c>
      <c r="F42" s="18" t="str">
        <f t="shared" si="5"/>
        <v>NB</v>
      </c>
      <c r="G42" s="18" t="str">
        <f t="shared" si="6"/>
        <v>SB</v>
      </c>
      <c r="H42" s="5"/>
      <c r="I42" s="18">
        <v>0.6</v>
      </c>
      <c r="J42" s="18" t="s">
        <v>193</v>
      </c>
      <c r="O42" s="4">
        <v>6</v>
      </c>
      <c r="P42" s="5" t="s">
        <v>126</v>
      </c>
      <c r="Q42" s="6" t="s">
        <v>16</v>
      </c>
      <c r="S42">
        <v>41</v>
      </c>
      <c r="T42">
        <v>49</v>
      </c>
      <c r="U42">
        <v>59</v>
      </c>
      <c r="V42">
        <v>99</v>
      </c>
      <c r="W42">
        <v>145</v>
      </c>
      <c r="X42">
        <v>152</v>
      </c>
      <c r="Y42">
        <v>233</v>
      </c>
    </row>
    <row r="43" spans="2:54" ht="15.75" thickBot="1" x14ac:dyDescent="0.3">
      <c r="B43" s="5" t="s">
        <v>32</v>
      </c>
      <c r="C43" s="5">
        <f t="shared" si="4"/>
        <v>7</v>
      </c>
      <c r="D43" s="12">
        <v>20</v>
      </c>
      <c r="E43" s="13" t="s">
        <v>69</v>
      </c>
      <c r="F43" s="18" t="str">
        <f t="shared" si="5"/>
        <v>EB</v>
      </c>
      <c r="G43" s="18" t="str">
        <f t="shared" si="6"/>
        <v>WB</v>
      </c>
      <c r="H43" s="5"/>
      <c r="I43" s="18">
        <v>0.65</v>
      </c>
      <c r="J43" s="18" t="s">
        <v>194</v>
      </c>
      <c r="O43" s="7">
        <v>6</v>
      </c>
      <c r="P43" s="8" t="s">
        <v>127</v>
      </c>
      <c r="Q43" s="9" t="s">
        <v>144</v>
      </c>
      <c r="S43">
        <v>43</v>
      </c>
      <c r="T43">
        <v>63</v>
      </c>
      <c r="U43">
        <v>65</v>
      </c>
      <c r="V43">
        <v>99</v>
      </c>
      <c r="W43">
        <v>137</v>
      </c>
      <c r="X43">
        <v>180</v>
      </c>
      <c r="Y43">
        <v>190</v>
      </c>
      <c r="Z43">
        <v>198</v>
      </c>
      <c r="AA43">
        <v>201</v>
      </c>
      <c r="AB43">
        <v>216</v>
      </c>
      <c r="AC43">
        <v>245</v>
      </c>
    </row>
    <row r="44" spans="2:54" x14ac:dyDescent="0.25">
      <c r="B44" s="5" t="s">
        <v>160</v>
      </c>
      <c r="C44" s="5">
        <f t="shared" si="4"/>
        <v>2</v>
      </c>
      <c r="D44" s="12">
        <v>22</v>
      </c>
      <c r="E44" s="13" t="s">
        <v>69</v>
      </c>
      <c r="F44" s="18" t="str">
        <f t="shared" si="5"/>
        <v>EB</v>
      </c>
      <c r="G44" s="18" t="str">
        <f t="shared" si="6"/>
        <v>WB</v>
      </c>
      <c r="H44" s="5"/>
      <c r="I44" s="18">
        <v>0.7</v>
      </c>
      <c r="J44" s="49" t="s">
        <v>1808</v>
      </c>
      <c r="L44" s="63"/>
      <c r="O44" s="1">
        <v>7</v>
      </c>
      <c r="P44" s="2" t="s">
        <v>128</v>
      </c>
      <c r="Q44" s="3" t="s">
        <v>147</v>
      </c>
      <c r="S44">
        <v>1</v>
      </c>
      <c r="T44">
        <v>23</v>
      </c>
      <c r="U44">
        <v>33</v>
      </c>
      <c r="V44">
        <v>34</v>
      </c>
      <c r="W44">
        <v>101</v>
      </c>
      <c r="X44">
        <v>118</v>
      </c>
      <c r="Y44">
        <v>126</v>
      </c>
      <c r="Z44">
        <v>150</v>
      </c>
      <c r="AA44">
        <v>232</v>
      </c>
    </row>
    <row r="45" spans="2:54" ht="15.75" thickBot="1" x14ac:dyDescent="0.3">
      <c r="B45" s="5" t="s">
        <v>32</v>
      </c>
      <c r="C45" s="5">
        <f t="shared" si="4"/>
        <v>2</v>
      </c>
      <c r="D45" s="12">
        <v>23</v>
      </c>
      <c r="E45" s="13" t="s">
        <v>68</v>
      </c>
      <c r="F45" s="18" t="str">
        <f t="shared" si="5"/>
        <v>NB</v>
      </c>
      <c r="G45" s="18" t="str">
        <f t="shared" si="6"/>
        <v>SB</v>
      </c>
      <c r="H45" s="5"/>
      <c r="I45" s="18">
        <v>0.75</v>
      </c>
      <c r="J45" s="49"/>
      <c r="L45" s="64" t="s">
        <v>1807</v>
      </c>
      <c r="O45" s="7">
        <v>7</v>
      </c>
      <c r="P45" s="8" t="s">
        <v>129</v>
      </c>
      <c r="Q45" s="9" t="s">
        <v>37</v>
      </c>
      <c r="S45">
        <v>1</v>
      </c>
      <c r="T45">
        <v>2</v>
      </c>
      <c r="U45">
        <v>5</v>
      </c>
      <c r="V45">
        <v>10</v>
      </c>
      <c r="W45">
        <v>14</v>
      </c>
      <c r="X45">
        <v>18</v>
      </c>
      <c r="Y45">
        <v>19</v>
      </c>
      <c r="Z45">
        <v>22</v>
      </c>
      <c r="AA45">
        <v>23</v>
      </c>
      <c r="AB45">
        <v>27</v>
      </c>
      <c r="AC45">
        <v>39</v>
      </c>
      <c r="AD45">
        <v>47</v>
      </c>
      <c r="AE45">
        <v>57</v>
      </c>
      <c r="AF45">
        <v>60</v>
      </c>
      <c r="AG45">
        <v>66</v>
      </c>
      <c r="AH45">
        <v>71</v>
      </c>
      <c r="AI45">
        <v>72</v>
      </c>
      <c r="AJ45">
        <v>90</v>
      </c>
      <c r="AK45">
        <v>91</v>
      </c>
      <c r="AL45">
        <v>101</v>
      </c>
      <c r="AM45">
        <v>103</v>
      </c>
      <c r="AN45">
        <v>105</v>
      </c>
      <c r="AO45">
        <v>107</v>
      </c>
      <c r="AP45">
        <v>110</v>
      </c>
      <c r="AQ45">
        <v>118</v>
      </c>
      <c r="AR45">
        <v>126</v>
      </c>
      <c r="AS45">
        <v>134</v>
      </c>
      <c r="AT45">
        <v>138</v>
      </c>
      <c r="AU45">
        <v>164</v>
      </c>
      <c r="AV45">
        <v>170</v>
      </c>
      <c r="AW45">
        <v>187</v>
      </c>
      <c r="AX45">
        <v>210</v>
      </c>
      <c r="AY45">
        <v>213</v>
      </c>
      <c r="AZ45">
        <v>405</v>
      </c>
      <c r="BA45">
        <v>605</v>
      </c>
      <c r="BB45">
        <v>710</v>
      </c>
    </row>
    <row r="46" spans="2:54" x14ac:dyDescent="0.25">
      <c r="B46" s="5" t="s">
        <v>32</v>
      </c>
      <c r="C46" s="5">
        <f t="shared" si="4"/>
        <v>2</v>
      </c>
      <c r="D46" s="12">
        <v>24</v>
      </c>
      <c r="E46" s="13" t="s">
        <v>69</v>
      </c>
      <c r="F46" s="18" t="str">
        <f t="shared" si="5"/>
        <v>EB</v>
      </c>
      <c r="G46" s="18" t="str">
        <f t="shared" si="6"/>
        <v>WB</v>
      </c>
      <c r="H46" s="5"/>
      <c r="I46" s="18">
        <v>0.8</v>
      </c>
      <c r="J46" s="49" t="s">
        <v>1809</v>
      </c>
      <c r="L46" s="63"/>
      <c r="O46" s="1">
        <v>8</v>
      </c>
      <c r="P46" s="2" t="s">
        <v>130</v>
      </c>
      <c r="Q46" s="3" t="s">
        <v>48</v>
      </c>
      <c r="S46">
        <v>10</v>
      </c>
      <c r="T46">
        <v>15</v>
      </c>
      <c r="U46">
        <v>60</v>
      </c>
      <c r="V46">
        <v>62</v>
      </c>
      <c r="W46">
        <v>71</v>
      </c>
      <c r="X46">
        <v>74</v>
      </c>
      <c r="Y46">
        <v>78</v>
      </c>
      <c r="Z46">
        <v>79</v>
      </c>
      <c r="AA46">
        <v>86</v>
      </c>
      <c r="AB46">
        <v>91</v>
      </c>
      <c r="AC46">
        <v>95</v>
      </c>
      <c r="AD46">
        <v>111</v>
      </c>
      <c r="AE46">
        <v>177</v>
      </c>
      <c r="AF46">
        <v>195</v>
      </c>
      <c r="AG46">
        <v>215</v>
      </c>
      <c r="AH46">
        <v>243</v>
      </c>
      <c r="AI46">
        <v>371</v>
      </c>
    </row>
    <row r="47" spans="2:54" ht="15.75" thickBot="1" x14ac:dyDescent="0.3">
      <c r="B47" s="5" t="s">
        <v>32</v>
      </c>
      <c r="C47" s="5">
        <f t="shared" si="4"/>
        <v>4</v>
      </c>
      <c r="D47" s="12">
        <v>25</v>
      </c>
      <c r="E47" s="13" t="s">
        <v>68</v>
      </c>
      <c r="F47" s="18" t="str">
        <f t="shared" si="5"/>
        <v>NB</v>
      </c>
      <c r="G47" s="18" t="str">
        <f t="shared" si="6"/>
        <v>SB</v>
      </c>
      <c r="H47" s="5"/>
      <c r="I47" s="18">
        <v>0.85</v>
      </c>
      <c r="J47" s="49" t="s">
        <v>1810</v>
      </c>
      <c r="L47" s="63"/>
      <c r="O47" s="7">
        <v>8</v>
      </c>
      <c r="P47" s="8" t="s">
        <v>131</v>
      </c>
      <c r="Q47" s="9" t="s">
        <v>51</v>
      </c>
      <c r="S47">
        <v>2</v>
      </c>
      <c r="T47">
        <v>10</v>
      </c>
      <c r="U47">
        <v>15</v>
      </c>
      <c r="V47">
        <v>18</v>
      </c>
      <c r="W47">
        <v>38</v>
      </c>
      <c r="X47">
        <v>40</v>
      </c>
      <c r="Y47">
        <v>58</v>
      </c>
      <c r="Z47">
        <v>60</v>
      </c>
      <c r="AA47">
        <v>62</v>
      </c>
      <c r="AB47">
        <v>66</v>
      </c>
      <c r="AC47">
        <v>71</v>
      </c>
      <c r="AD47">
        <v>83</v>
      </c>
      <c r="AE47">
        <v>95</v>
      </c>
      <c r="AF47">
        <v>127</v>
      </c>
      <c r="AG47">
        <v>138</v>
      </c>
      <c r="AH47">
        <v>142</v>
      </c>
      <c r="AI47">
        <v>173</v>
      </c>
      <c r="AJ47">
        <v>178</v>
      </c>
      <c r="AK47">
        <v>189</v>
      </c>
      <c r="AL47">
        <v>210</v>
      </c>
      <c r="AM47">
        <v>215</v>
      </c>
      <c r="AN47">
        <v>247</v>
      </c>
      <c r="AO47">
        <v>259</v>
      </c>
      <c r="AP47">
        <v>330</v>
      </c>
      <c r="AQ47">
        <v>395</v>
      </c>
    </row>
    <row r="48" spans="2:54" x14ac:dyDescent="0.25">
      <c r="B48" s="5" t="s">
        <v>32</v>
      </c>
      <c r="C48" s="5">
        <f t="shared" si="4"/>
        <v>3</v>
      </c>
      <c r="D48" s="12">
        <v>26</v>
      </c>
      <c r="E48" s="13" t="s">
        <v>69</v>
      </c>
      <c r="F48" s="18" t="str">
        <f t="shared" si="5"/>
        <v>EB</v>
      </c>
      <c r="G48" s="18" t="str">
        <f t="shared" si="6"/>
        <v>WB</v>
      </c>
      <c r="H48" s="5"/>
      <c r="I48" s="18">
        <v>0.9</v>
      </c>
      <c r="J48" s="49" t="str">
        <f>"OGFC on New"</f>
        <v>OGFC on New</v>
      </c>
      <c r="K48" s="55"/>
      <c r="L48" s="63"/>
      <c r="O48" s="1">
        <v>9</v>
      </c>
      <c r="P48" s="2" t="s">
        <v>132</v>
      </c>
      <c r="Q48" s="3" t="s">
        <v>41</v>
      </c>
      <c r="S48">
        <v>6</v>
      </c>
      <c r="T48">
        <v>89</v>
      </c>
      <c r="U48">
        <v>108</v>
      </c>
      <c r="V48">
        <v>120</v>
      </c>
      <c r="W48">
        <v>158</v>
      </c>
      <c r="X48">
        <v>167</v>
      </c>
      <c r="Y48">
        <v>168</v>
      </c>
      <c r="Z48">
        <v>182</v>
      </c>
      <c r="AA48">
        <v>203</v>
      </c>
      <c r="AB48">
        <v>270</v>
      </c>
      <c r="AC48">
        <v>395</v>
      </c>
    </row>
    <row r="49" spans="2:36" ht="15.75" thickBot="1" x14ac:dyDescent="0.3">
      <c r="B49" s="5"/>
      <c r="C49" s="5">
        <f t="shared" si="4"/>
        <v>1</v>
      </c>
      <c r="D49" s="12">
        <v>27</v>
      </c>
      <c r="E49" s="13" t="s">
        <v>68</v>
      </c>
      <c r="F49" s="18" t="str">
        <f t="shared" si="5"/>
        <v>NB</v>
      </c>
      <c r="G49" s="18" t="str">
        <f t="shared" si="6"/>
        <v>SB</v>
      </c>
      <c r="H49" s="5"/>
      <c r="I49" s="18">
        <v>0.95</v>
      </c>
      <c r="O49" s="7">
        <v>9</v>
      </c>
      <c r="P49" s="8" t="s">
        <v>133</v>
      </c>
      <c r="Q49" s="9" t="s">
        <v>11</v>
      </c>
      <c r="S49">
        <v>6</v>
      </c>
      <c r="T49">
        <v>127</v>
      </c>
      <c r="U49">
        <v>136</v>
      </c>
      <c r="V49">
        <v>168</v>
      </c>
      <c r="W49">
        <v>178</v>
      </c>
      <c r="X49">
        <v>190</v>
      </c>
      <c r="Y49">
        <v>395</v>
      </c>
    </row>
    <row r="50" spans="2:36" x14ac:dyDescent="0.25">
      <c r="B50" s="5"/>
      <c r="C50" s="5">
        <f t="shared" si="4"/>
        <v>1</v>
      </c>
      <c r="D50" s="12">
        <v>28</v>
      </c>
      <c r="E50" s="13" t="s">
        <v>69</v>
      </c>
      <c r="F50" s="18" t="str">
        <f t="shared" si="5"/>
        <v>EB</v>
      </c>
      <c r="G50" s="18" t="str">
        <f t="shared" si="6"/>
        <v>WB</v>
      </c>
      <c r="H50" s="5"/>
      <c r="I50" s="18">
        <v>1</v>
      </c>
      <c r="O50" s="1">
        <v>10</v>
      </c>
      <c r="P50" s="2" t="s">
        <v>134</v>
      </c>
      <c r="Q50" s="3" t="s">
        <v>2</v>
      </c>
      <c r="S50">
        <v>4</v>
      </c>
      <c r="T50">
        <v>88</v>
      </c>
      <c r="U50">
        <v>89</v>
      </c>
      <c r="V50">
        <v>207</v>
      </c>
    </row>
    <row r="51" spans="2:36" x14ac:dyDescent="0.25">
      <c r="C51" s="5">
        <f t="shared" si="4"/>
        <v>3</v>
      </c>
      <c r="D51" s="12">
        <v>29</v>
      </c>
      <c r="E51" s="13" t="s">
        <v>68</v>
      </c>
      <c r="F51" s="18" t="str">
        <f t="shared" si="5"/>
        <v>NB</v>
      </c>
      <c r="G51" s="18" t="str">
        <f t="shared" si="6"/>
        <v>SB</v>
      </c>
      <c r="H51" s="5"/>
      <c r="I51" s="18">
        <v>1.05</v>
      </c>
      <c r="O51" s="4">
        <v>10</v>
      </c>
      <c r="P51" s="5" t="s">
        <v>72</v>
      </c>
      <c r="Q51" s="6" t="s">
        <v>3</v>
      </c>
      <c r="S51">
        <v>16</v>
      </c>
      <c r="T51">
        <v>26</v>
      </c>
      <c r="U51">
        <v>49</v>
      </c>
      <c r="V51">
        <v>88</v>
      </c>
      <c r="W51">
        <v>104</v>
      </c>
      <c r="X51">
        <v>124</v>
      </c>
    </row>
    <row r="52" spans="2:36" x14ac:dyDescent="0.25">
      <c r="B52" t="s">
        <v>159</v>
      </c>
      <c r="C52" s="5">
        <f t="shared" si="4"/>
        <v>0</v>
      </c>
      <c r="D52" s="12">
        <v>30</v>
      </c>
      <c r="E52" s="13" t="s">
        <v>69</v>
      </c>
      <c r="F52" s="18" t="str">
        <f t="shared" si="5"/>
        <v>EB</v>
      </c>
      <c r="G52" s="18" t="str">
        <f t="shared" si="6"/>
        <v>WB</v>
      </c>
      <c r="H52" s="5"/>
      <c r="I52" s="18">
        <v>1.1000000000000001</v>
      </c>
      <c r="O52" s="4">
        <v>10</v>
      </c>
      <c r="P52" s="5" t="s">
        <v>74</v>
      </c>
      <c r="Q52" s="6" t="s">
        <v>5</v>
      </c>
      <c r="S52">
        <v>4</v>
      </c>
      <c r="T52">
        <v>12</v>
      </c>
      <c r="U52">
        <v>26</v>
      </c>
      <c r="V52">
        <v>49</v>
      </c>
    </row>
    <row r="53" spans="2:36" x14ac:dyDescent="0.25">
      <c r="B53" t="s">
        <v>159</v>
      </c>
      <c r="C53" s="5">
        <f t="shared" si="4"/>
        <v>0</v>
      </c>
      <c r="D53" s="12">
        <v>31</v>
      </c>
      <c r="E53" s="13" t="s">
        <v>68</v>
      </c>
      <c r="F53" s="18" t="str">
        <f t="shared" si="5"/>
        <v>NB</v>
      </c>
      <c r="G53" s="18" t="str">
        <f t="shared" si="6"/>
        <v>SB</v>
      </c>
      <c r="H53" s="5"/>
      <c r="I53" s="18">
        <v>1.1499999999999999</v>
      </c>
      <c r="O53" s="4">
        <v>10</v>
      </c>
      <c r="P53" s="5" t="s">
        <v>81</v>
      </c>
      <c r="Q53" s="6" t="s">
        <v>18</v>
      </c>
      <c r="S53">
        <v>5</v>
      </c>
      <c r="T53">
        <v>33</v>
      </c>
      <c r="U53">
        <v>59</v>
      </c>
      <c r="V53">
        <v>99</v>
      </c>
      <c r="W53">
        <v>140</v>
      </c>
      <c r="X53">
        <v>152</v>
      </c>
      <c r="Y53">
        <v>165</v>
      </c>
      <c r="Z53">
        <v>1</v>
      </c>
      <c r="AA53">
        <v>25</v>
      </c>
      <c r="AB53">
        <v>68</v>
      </c>
      <c r="AC53">
        <v>101</v>
      </c>
      <c r="AD53">
        <v>146</v>
      </c>
      <c r="AE53">
        <v>156</v>
      </c>
      <c r="AF53">
        <v>183</v>
      </c>
      <c r="AG53">
        <v>198</v>
      </c>
      <c r="AH53">
        <v>218</v>
      </c>
    </row>
    <row r="54" spans="2:36" x14ac:dyDescent="0.25">
      <c r="C54" s="5">
        <f t="shared" si="4"/>
        <v>3</v>
      </c>
      <c r="D54" s="12">
        <v>32</v>
      </c>
      <c r="E54" s="13" t="s">
        <v>69</v>
      </c>
      <c r="F54" s="18" t="str">
        <f t="shared" si="5"/>
        <v>EB</v>
      </c>
      <c r="G54" s="18" t="str">
        <f t="shared" si="6"/>
        <v>WB</v>
      </c>
      <c r="H54" s="5"/>
      <c r="O54" s="4">
        <v>10</v>
      </c>
      <c r="P54" s="5" t="s">
        <v>79</v>
      </c>
      <c r="Q54" s="6" t="s">
        <v>39</v>
      </c>
      <c r="S54">
        <v>41</v>
      </c>
      <c r="T54">
        <v>49</v>
      </c>
      <c r="U54">
        <v>120</v>
      </c>
      <c r="V54">
        <v>132</v>
      </c>
      <c r="W54">
        <v>140</v>
      </c>
    </row>
    <row r="55" spans="2:36" x14ac:dyDescent="0.25">
      <c r="C55" s="5">
        <f t="shared" si="4"/>
        <v>9</v>
      </c>
      <c r="D55" s="12">
        <v>33</v>
      </c>
      <c r="E55" s="13" t="s">
        <v>68</v>
      </c>
      <c r="F55" s="18" t="str">
        <f t="shared" si="5"/>
        <v>NB</v>
      </c>
      <c r="G55" s="18" t="str">
        <f t="shared" si="6"/>
        <v>SB</v>
      </c>
      <c r="H55" s="5"/>
      <c r="O55" s="4">
        <v>10</v>
      </c>
      <c r="P55" s="5" t="s">
        <v>95</v>
      </c>
      <c r="Q55" s="6" t="s">
        <v>54</v>
      </c>
      <c r="S55">
        <v>4</v>
      </c>
      <c r="T55">
        <v>5</v>
      </c>
      <c r="U55">
        <v>12</v>
      </c>
      <c r="V55">
        <v>26</v>
      </c>
      <c r="W55">
        <v>33</v>
      </c>
      <c r="X55">
        <v>88</v>
      </c>
      <c r="Y55">
        <v>99</v>
      </c>
      <c r="Z55">
        <v>120</v>
      </c>
      <c r="AA55">
        <v>132</v>
      </c>
      <c r="AB55">
        <v>205</v>
      </c>
      <c r="AC55">
        <v>580</v>
      </c>
    </row>
    <row r="56" spans="2:36" x14ac:dyDescent="0.25">
      <c r="C56" s="5">
        <f t="shared" si="4"/>
        <v>1</v>
      </c>
      <c r="D56" s="12">
        <v>34</v>
      </c>
      <c r="E56" s="13" t="s">
        <v>69</v>
      </c>
      <c r="F56" s="18" t="str">
        <f t="shared" si="5"/>
        <v>EB</v>
      </c>
      <c r="G56" s="18" t="str">
        <f t="shared" si="6"/>
        <v>WB</v>
      </c>
      <c r="H56" s="5"/>
      <c r="O56" s="4">
        <v>10</v>
      </c>
      <c r="P56" s="5" t="s">
        <v>97</v>
      </c>
      <c r="Q56" s="6" t="s">
        <v>145</v>
      </c>
      <c r="S56">
        <v>4</v>
      </c>
      <c r="T56">
        <v>5</v>
      </c>
      <c r="U56">
        <v>33</v>
      </c>
      <c r="V56">
        <v>99</v>
      </c>
      <c r="W56">
        <v>108</v>
      </c>
      <c r="X56">
        <v>120</v>
      </c>
      <c r="Y56">
        <v>132</v>
      </c>
      <c r="Z56">
        <v>165</v>
      </c>
      <c r="AA56">
        <v>219</v>
      </c>
    </row>
    <row r="57" spans="2:36" ht="15.75" thickBot="1" x14ac:dyDescent="0.3">
      <c r="C57" s="5">
        <f t="shared" si="4"/>
        <v>4</v>
      </c>
      <c r="D57" s="12">
        <v>35</v>
      </c>
      <c r="E57" s="13" t="s">
        <v>68</v>
      </c>
      <c r="F57" s="18" t="str">
        <f t="shared" si="5"/>
        <v>NB</v>
      </c>
      <c r="G57" s="18" t="str">
        <f t="shared" si="6"/>
        <v>SB</v>
      </c>
      <c r="H57" s="5"/>
      <c r="O57" s="7">
        <v>10</v>
      </c>
      <c r="P57" s="8" t="s">
        <v>101</v>
      </c>
      <c r="Q57" s="9" t="s">
        <v>146</v>
      </c>
      <c r="S57">
        <v>49</v>
      </c>
      <c r="T57">
        <v>108</v>
      </c>
      <c r="U57">
        <v>120</v>
      </c>
      <c r="V57">
        <v>132</v>
      </c>
    </row>
    <row r="58" spans="2:36" x14ac:dyDescent="0.25">
      <c r="C58" s="5">
        <f t="shared" si="4"/>
        <v>6</v>
      </c>
      <c r="D58" s="12">
        <v>36</v>
      </c>
      <c r="E58" s="13" t="s">
        <v>69</v>
      </c>
      <c r="F58" s="18" t="str">
        <f t="shared" si="5"/>
        <v>EB</v>
      </c>
      <c r="G58" s="18" t="str">
        <f t="shared" si="6"/>
        <v>WB</v>
      </c>
      <c r="H58" s="5"/>
      <c r="O58" s="1">
        <v>11</v>
      </c>
      <c r="P58" s="2" t="s">
        <v>94</v>
      </c>
      <c r="Q58" s="3" t="s">
        <v>52</v>
      </c>
      <c r="S58">
        <v>5</v>
      </c>
      <c r="T58">
        <v>8</v>
      </c>
      <c r="U58">
        <v>15</v>
      </c>
      <c r="V58">
        <v>52</v>
      </c>
      <c r="W58">
        <v>54</v>
      </c>
      <c r="X58">
        <v>56</v>
      </c>
      <c r="Y58">
        <v>67</v>
      </c>
      <c r="Z58">
        <v>75</v>
      </c>
      <c r="AA58">
        <v>76</v>
      </c>
      <c r="AB58">
        <v>78</v>
      </c>
      <c r="AC58">
        <v>79</v>
      </c>
      <c r="AD58">
        <v>94</v>
      </c>
      <c r="AE58">
        <v>125</v>
      </c>
      <c r="AF58">
        <v>163</v>
      </c>
      <c r="AG58">
        <v>188</v>
      </c>
      <c r="AH58">
        <v>282</v>
      </c>
      <c r="AI58">
        <v>805</v>
      </c>
      <c r="AJ58">
        <v>905</v>
      </c>
    </row>
    <row r="59" spans="2:36" ht="15.75" thickBot="1" x14ac:dyDescent="0.3">
      <c r="C59" s="5">
        <f t="shared" si="4"/>
        <v>3</v>
      </c>
      <c r="D59" s="12">
        <v>37</v>
      </c>
      <c r="E59" s="13" t="s">
        <v>69</v>
      </c>
      <c r="F59" s="18" t="str">
        <f t="shared" si="5"/>
        <v>EB</v>
      </c>
      <c r="G59" s="18" t="str">
        <f t="shared" si="6"/>
        <v>WB</v>
      </c>
      <c r="H59" s="5"/>
      <c r="O59" s="7">
        <v>11</v>
      </c>
      <c r="P59" s="8" t="s">
        <v>76</v>
      </c>
      <c r="Q59" s="9" t="s">
        <v>10</v>
      </c>
      <c r="S59">
        <v>7</v>
      </c>
      <c r="T59">
        <v>8</v>
      </c>
      <c r="U59">
        <v>78</v>
      </c>
      <c r="V59">
        <v>86</v>
      </c>
      <c r="W59">
        <v>98</v>
      </c>
      <c r="X59">
        <v>111</v>
      </c>
      <c r="Y59">
        <v>115</v>
      </c>
      <c r="Z59">
        <v>186</v>
      </c>
    </row>
    <row r="60" spans="2:36" ht="15.75" thickBot="1" x14ac:dyDescent="0.3">
      <c r="C60" s="5">
        <f t="shared" si="4"/>
        <v>1</v>
      </c>
      <c r="D60" s="12">
        <v>38</v>
      </c>
      <c r="E60" s="13" t="s">
        <v>69</v>
      </c>
      <c r="F60" s="18" t="str">
        <f t="shared" si="5"/>
        <v>EB</v>
      </c>
      <c r="G60" s="18" t="str">
        <f t="shared" si="6"/>
        <v>WB</v>
      </c>
      <c r="H60" s="5"/>
      <c r="O60" s="20">
        <v>12</v>
      </c>
      <c r="P60" s="21" t="s">
        <v>84</v>
      </c>
      <c r="Q60" s="22" t="s">
        <v>45</v>
      </c>
      <c r="S60">
        <v>1</v>
      </c>
      <c r="T60">
        <v>5</v>
      </c>
      <c r="U60">
        <v>22</v>
      </c>
      <c r="V60">
        <v>39</v>
      </c>
      <c r="W60">
        <v>55</v>
      </c>
      <c r="X60">
        <v>57</v>
      </c>
      <c r="Y60">
        <v>72</v>
      </c>
      <c r="Z60">
        <v>73</v>
      </c>
      <c r="AA60">
        <v>74</v>
      </c>
      <c r="AB60">
        <v>90</v>
      </c>
      <c r="AC60">
        <v>91</v>
      </c>
      <c r="AD60">
        <v>133</v>
      </c>
      <c r="AE60">
        <v>142</v>
      </c>
      <c r="AF60">
        <v>241</v>
      </c>
      <c r="AG60">
        <v>261</v>
      </c>
      <c r="AH60">
        <v>405</v>
      </c>
      <c r="AI60">
        <v>605</v>
      </c>
    </row>
    <row r="61" spans="2:36" x14ac:dyDescent="0.25">
      <c r="C61" s="5">
        <f t="shared" si="4"/>
        <v>2</v>
      </c>
      <c r="D61" s="12">
        <v>39</v>
      </c>
      <c r="E61" s="13" t="s">
        <v>68</v>
      </c>
      <c r="F61" s="18" t="str">
        <f t="shared" si="5"/>
        <v>NB</v>
      </c>
      <c r="G61" s="18" t="str">
        <f t="shared" si="6"/>
        <v>SB</v>
      </c>
      <c r="H61" s="5"/>
      <c r="O61" s="119">
        <v>9</v>
      </c>
      <c r="P61" s="117" t="s">
        <v>124</v>
      </c>
      <c r="Q61" s="120" t="s">
        <v>12</v>
      </c>
      <c r="S61">
        <v>14</v>
      </c>
      <c r="T61">
        <v>58</v>
      </c>
      <c r="U61">
        <v>202</v>
      </c>
      <c r="V61">
        <v>178</v>
      </c>
      <c r="W61">
        <v>395</v>
      </c>
    </row>
    <row r="62" spans="2:36" x14ac:dyDescent="0.25">
      <c r="C62" s="5">
        <f t="shared" si="4"/>
        <v>1</v>
      </c>
      <c r="D62" s="12">
        <v>40</v>
      </c>
      <c r="E62" s="13" t="s">
        <v>69</v>
      </c>
      <c r="F62" s="18" t="str">
        <f t="shared" si="5"/>
        <v>EB</v>
      </c>
      <c r="G62" s="18" t="str">
        <f t="shared" si="6"/>
        <v>WB</v>
      </c>
      <c r="H62" s="5"/>
    </row>
    <row r="63" spans="2:36" x14ac:dyDescent="0.25">
      <c r="C63" s="5">
        <f t="shared" si="4"/>
        <v>6</v>
      </c>
      <c r="D63" s="12">
        <v>41</v>
      </c>
      <c r="E63" s="13" t="s">
        <v>68</v>
      </c>
      <c r="F63" s="18" t="str">
        <f t="shared" si="5"/>
        <v>NB</v>
      </c>
      <c r="G63" s="18" t="str">
        <f t="shared" si="6"/>
        <v>SB</v>
      </c>
      <c r="H63" s="5"/>
      <c r="O63" s="124" t="s">
        <v>1900</v>
      </c>
      <c r="P63" s="124"/>
      <c r="Q63" s="124"/>
      <c r="R63" s="124"/>
      <c r="S63" s="124"/>
      <c r="T63" s="124"/>
      <c r="U63" s="124"/>
      <c r="V63" s="124"/>
      <c r="W63" s="124"/>
      <c r="X63" s="124"/>
      <c r="Y63" s="124"/>
      <c r="Z63" s="124"/>
      <c r="AA63" s="124"/>
      <c r="AB63" s="124"/>
      <c r="AC63" s="124"/>
      <c r="AD63" s="124"/>
      <c r="AE63" s="124"/>
    </row>
    <row r="64" spans="2:36" x14ac:dyDescent="0.25">
      <c r="B64" t="s">
        <v>159</v>
      </c>
      <c r="C64" s="5">
        <f t="shared" si="4"/>
        <v>0</v>
      </c>
      <c r="D64" s="12">
        <v>42</v>
      </c>
      <c r="E64" s="13" t="s">
        <v>69</v>
      </c>
      <c r="F64" s="18" t="str">
        <f t="shared" si="5"/>
        <v>EB</v>
      </c>
      <c r="G64" s="18" t="str">
        <f t="shared" si="6"/>
        <v>WB</v>
      </c>
      <c r="H64" s="5"/>
      <c r="O64" s="124"/>
      <c r="P64" s="123" t="s">
        <v>1899</v>
      </c>
      <c r="Q64" s="124"/>
      <c r="R64" s="124"/>
      <c r="S64" s="124"/>
      <c r="T64" s="124"/>
      <c r="U64" s="124"/>
      <c r="V64" s="124"/>
      <c r="W64" s="124"/>
      <c r="X64" s="124"/>
      <c r="Y64" s="124"/>
      <c r="Z64" s="124"/>
      <c r="AA64" s="124"/>
      <c r="AB64" s="124"/>
      <c r="AC64" s="124"/>
      <c r="AD64" s="124"/>
      <c r="AE64" s="124"/>
    </row>
    <row r="65" spans="3:16" x14ac:dyDescent="0.25">
      <c r="C65" s="5">
        <f t="shared" si="4"/>
        <v>4</v>
      </c>
      <c r="D65" s="12">
        <v>43</v>
      </c>
      <c r="E65" s="13" t="s">
        <v>68</v>
      </c>
      <c r="F65" s="18" t="str">
        <f t="shared" si="5"/>
        <v>NB</v>
      </c>
      <c r="G65" s="18" t="str">
        <f t="shared" si="6"/>
        <v>SB</v>
      </c>
      <c r="H65" s="5"/>
      <c r="P65" s="122"/>
    </row>
    <row r="66" spans="3:16" x14ac:dyDescent="0.25">
      <c r="C66" s="5">
        <f t="shared" si="4"/>
        <v>2</v>
      </c>
      <c r="D66" s="12">
        <v>44</v>
      </c>
      <c r="E66" s="13" t="s">
        <v>69</v>
      </c>
      <c r="F66" s="18" t="str">
        <f t="shared" si="5"/>
        <v>EB</v>
      </c>
      <c r="G66" s="18" t="str">
        <f t="shared" si="6"/>
        <v>WB</v>
      </c>
      <c r="H66" s="5"/>
    </row>
    <row r="67" spans="3:16" x14ac:dyDescent="0.25">
      <c r="C67" s="5">
        <f t="shared" si="4"/>
        <v>3</v>
      </c>
      <c r="D67" s="12">
        <v>45</v>
      </c>
      <c r="E67" s="13" t="s">
        <v>68</v>
      </c>
      <c r="F67" s="18" t="str">
        <f t="shared" si="5"/>
        <v>NB</v>
      </c>
      <c r="G67" s="18" t="str">
        <f t="shared" si="6"/>
        <v>SB</v>
      </c>
      <c r="H67" s="5"/>
      <c r="P67" s="121"/>
    </row>
    <row r="68" spans="3:16" x14ac:dyDescent="0.25">
      <c r="C68" s="5">
        <f t="shared" si="4"/>
        <v>2</v>
      </c>
      <c r="D68" s="14">
        <v>46</v>
      </c>
      <c r="E68" s="14" t="s">
        <v>69</v>
      </c>
      <c r="F68" s="18" t="str">
        <f t="shared" si="5"/>
        <v>EB</v>
      </c>
      <c r="G68" s="18" t="str">
        <f t="shared" si="6"/>
        <v>WB</v>
      </c>
      <c r="H68" s="5"/>
    </row>
    <row r="69" spans="3:16" x14ac:dyDescent="0.25">
      <c r="C69" s="5">
        <f t="shared" si="4"/>
        <v>1</v>
      </c>
      <c r="D69" s="14">
        <v>47</v>
      </c>
      <c r="E69" s="14" t="s">
        <v>68</v>
      </c>
      <c r="F69" s="18" t="str">
        <f t="shared" si="5"/>
        <v>NB</v>
      </c>
      <c r="G69" s="18" t="str">
        <f t="shared" si="6"/>
        <v>SB</v>
      </c>
      <c r="H69" s="5"/>
    </row>
    <row r="70" spans="3:16" x14ac:dyDescent="0.25">
      <c r="C70" s="5">
        <f t="shared" si="4"/>
        <v>11</v>
      </c>
      <c r="D70" s="14">
        <v>49</v>
      </c>
      <c r="E70" s="14" t="s">
        <v>68</v>
      </c>
      <c r="F70" s="18" t="str">
        <f t="shared" si="5"/>
        <v>NB</v>
      </c>
      <c r="G70" s="18" t="str">
        <f t="shared" si="6"/>
        <v>SB</v>
      </c>
      <c r="H70" s="5"/>
    </row>
    <row r="71" spans="3:16" x14ac:dyDescent="0.25">
      <c r="C71" s="5">
        <f t="shared" si="4"/>
        <v>3</v>
      </c>
      <c r="D71" s="14">
        <v>50</v>
      </c>
      <c r="E71" s="14" t="s">
        <v>69</v>
      </c>
      <c r="F71" s="18" t="str">
        <f t="shared" si="5"/>
        <v>EB</v>
      </c>
      <c r="G71" s="18" t="str">
        <f t="shared" si="6"/>
        <v>WB</v>
      </c>
      <c r="H71" s="5"/>
    </row>
    <row r="72" spans="3:16" x14ac:dyDescent="0.25">
      <c r="C72" s="5">
        <f t="shared" si="4"/>
        <v>1</v>
      </c>
      <c r="D72" s="14">
        <v>51</v>
      </c>
      <c r="E72" s="14" t="s">
        <v>68</v>
      </c>
      <c r="F72" s="18" t="str">
        <f t="shared" si="5"/>
        <v>NB</v>
      </c>
      <c r="G72" s="18" t="str">
        <f t="shared" si="6"/>
        <v>SB</v>
      </c>
      <c r="H72" s="5"/>
    </row>
    <row r="73" spans="3:16" x14ac:dyDescent="0.25">
      <c r="C73" s="5">
        <f t="shared" si="4"/>
        <v>1</v>
      </c>
      <c r="D73" s="14">
        <v>52</v>
      </c>
      <c r="E73" s="14" t="s">
        <v>69</v>
      </c>
      <c r="F73" s="18" t="str">
        <f t="shared" si="5"/>
        <v>EB</v>
      </c>
      <c r="G73" s="18" t="str">
        <f t="shared" si="6"/>
        <v>WB</v>
      </c>
      <c r="H73" s="5"/>
    </row>
    <row r="74" spans="3:16" x14ac:dyDescent="0.25">
      <c r="C74" s="5">
        <f t="shared" si="4"/>
        <v>1</v>
      </c>
      <c r="D74" s="14">
        <v>53</v>
      </c>
      <c r="E74" s="14" t="s">
        <v>68</v>
      </c>
      <c r="F74" s="18" t="str">
        <f t="shared" si="5"/>
        <v>NB</v>
      </c>
      <c r="G74" s="18" t="str">
        <f t="shared" si="6"/>
        <v>SB</v>
      </c>
      <c r="H74" s="5"/>
    </row>
    <row r="75" spans="3:16" x14ac:dyDescent="0.25">
      <c r="C75" s="5">
        <f t="shared" si="4"/>
        <v>1</v>
      </c>
      <c r="D75" s="14">
        <v>54</v>
      </c>
      <c r="E75" s="14" t="s">
        <v>69</v>
      </c>
      <c r="F75" s="18" t="str">
        <f t="shared" si="5"/>
        <v>EB</v>
      </c>
      <c r="G75" s="18" t="str">
        <f t="shared" si="6"/>
        <v>WB</v>
      </c>
      <c r="H75" s="5"/>
    </row>
    <row r="76" spans="3:16" x14ac:dyDescent="0.25">
      <c r="C76" s="5">
        <f t="shared" si="4"/>
        <v>1</v>
      </c>
      <c r="D76" s="14">
        <v>55</v>
      </c>
      <c r="E76" s="14" t="s">
        <v>68</v>
      </c>
      <c r="F76" s="18" t="str">
        <f t="shared" si="5"/>
        <v>NB</v>
      </c>
      <c r="G76" s="18" t="str">
        <f t="shared" si="6"/>
        <v>SB</v>
      </c>
      <c r="H76" s="5"/>
    </row>
    <row r="77" spans="3:16" x14ac:dyDescent="0.25">
      <c r="C77" s="5">
        <f t="shared" si="4"/>
        <v>1</v>
      </c>
      <c r="D77" s="14">
        <v>56</v>
      </c>
      <c r="E77" s="14" t="s">
        <v>69</v>
      </c>
      <c r="F77" s="18" t="str">
        <f t="shared" si="5"/>
        <v>EB</v>
      </c>
      <c r="G77" s="18" t="str">
        <f t="shared" si="6"/>
        <v>WB</v>
      </c>
      <c r="H77" s="5"/>
    </row>
    <row r="78" spans="3:16" x14ac:dyDescent="0.25">
      <c r="C78" s="5">
        <f t="shared" si="4"/>
        <v>2</v>
      </c>
      <c r="D78" s="14">
        <v>57</v>
      </c>
      <c r="E78" s="14" t="s">
        <v>68</v>
      </c>
      <c r="F78" s="18" t="str">
        <f t="shared" si="5"/>
        <v>NB</v>
      </c>
      <c r="G78" s="18" t="str">
        <f t="shared" si="6"/>
        <v>SB</v>
      </c>
      <c r="H78" s="5"/>
    </row>
    <row r="79" spans="3:16" x14ac:dyDescent="0.25">
      <c r="C79" s="5">
        <f t="shared" si="4"/>
        <v>3</v>
      </c>
      <c r="D79" s="14">
        <v>58</v>
      </c>
      <c r="E79" s="14" t="s">
        <v>69</v>
      </c>
      <c r="F79" s="18" t="str">
        <f t="shared" si="5"/>
        <v>EB</v>
      </c>
      <c r="G79" s="18" t="str">
        <f t="shared" si="6"/>
        <v>WB</v>
      </c>
      <c r="H79" s="5"/>
    </row>
    <row r="80" spans="3:16" s="18" customFormat="1" x14ac:dyDescent="0.25">
      <c r="C80" s="42">
        <f t="shared" si="4"/>
        <v>2</v>
      </c>
      <c r="D80" s="14">
        <v>59</v>
      </c>
      <c r="E80" s="14" t="s">
        <v>68</v>
      </c>
      <c r="F80" s="18" t="str">
        <f t="shared" ref="F80" si="7">IF(E80="S-N","NB","EB")</f>
        <v>NB</v>
      </c>
      <c r="G80" s="18" t="str">
        <f t="shared" ref="G80" si="8">IF(F80="NB","SB","WB")</f>
        <v>SB</v>
      </c>
      <c r="H80" s="5"/>
    </row>
    <row r="81" spans="2:8" x14ac:dyDescent="0.25">
      <c r="C81" s="5">
        <f t="shared" si="4"/>
        <v>3</v>
      </c>
      <c r="D81" s="14">
        <v>60</v>
      </c>
      <c r="E81" s="14" t="s">
        <v>69</v>
      </c>
      <c r="F81" s="18" t="str">
        <f t="shared" si="5"/>
        <v>EB</v>
      </c>
      <c r="G81" s="18" t="str">
        <f t="shared" si="6"/>
        <v>WB</v>
      </c>
      <c r="H81" s="5"/>
    </row>
    <row r="82" spans="2:8" x14ac:dyDescent="0.25">
      <c r="C82" s="5">
        <f t="shared" si="4"/>
        <v>1</v>
      </c>
      <c r="D82" s="14">
        <v>61</v>
      </c>
      <c r="E82" s="14" t="s">
        <v>68</v>
      </c>
      <c r="F82" s="18" t="str">
        <f t="shared" si="5"/>
        <v>NB</v>
      </c>
      <c r="G82" s="18" t="str">
        <f t="shared" si="6"/>
        <v>SB</v>
      </c>
      <c r="H82" s="5"/>
    </row>
    <row r="83" spans="2:8" x14ac:dyDescent="0.25">
      <c r="C83" s="5">
        <f t="shared" si="4"/>
        <v>2</v>
      </c>
      <c r="D83" s="14">
        <v>62</v>
      </c>
      <c r="E83" s="14" t="s">
        <v>69</v>
      </c>
      <c r="F83" s="18" t="str">
        <f t="shared" si="5"/>
        <v>EB</v>
      </c>
      <c r="G83" s="18" t="str">
        <f t="shared" si="6"/>
        <v>WB</v>
      </c>
      <c r="H83" s="5"/>
    </row>
    <row r="84" spans="2:8" x14ac:dyDescent="0.25">
      <c r="C84" s="5">
        <f t="shared" si="4"/>
        <v>2</v>
      </c>
      <c r="D84" s="14">
        <v>63</v>
      </c>
      <c r="E84" s="14" t="s">
        <v>68</v>
      </c>
      <c r="F84" s="18" t="str">
        <f t="shared" si="5"/>
        <v>NB</v>
      </c>
      <c r="G84" s="18" t="str">
        <f t="shared" si="6"/>
        <v>SB</v>
      </c>
      <c r="H84" s="5"/>
    </row>
    <row r="85" spans="2:8" x14ac:dyDescent="0.25">
      <c r="B85" t="s">
        <v>163</v>
      </c>
      <c r="C85" s="5">
        <f t="shared" si="4"/>
        <v>0</v>
      </c>
      <c r="D85" s="14">
        <v>64</v>
      </c>
      <c r="E85" s="14" t="s">
        <v>69</v>
      </c>
      <c r="F85" s="18" t="str">
        <f t="shared" si="5"/>
        <v>EB</v>
      </c>
      <c r="G85" s="18" t="str">
        <f t="shared" si="6"/>
        <v>WB</v>
      </c>
      <c r="H85" s="5"/>
    </row>
    <row r="86" spans="2:8" x14ac:dyDescent="0.25">
      <c r="C86" s="5">
        <f t="shared" si="4"/>
        <v>4</v>
      </c>
      <c r="D86" s="14">
        <v>65</v>
      </c>
      <c r="E86" s="14" t="s">
        <v>68</v>
      </c>
      <c r="F86" s="18" t="str">
        <f t="shared" si="5"/>
        <v>NB</v>
      </c>
      <c r="G86" s="18" t="str">
        <f t="shared" si="6"/>
        <v>SB</v>
      </c>
      <c r="H86" s="5"/>
    </row>
    <row r="87" spans="2:8" x14ac:dyDescent="0.25">
      <c r="C87" s="5">
        <f t="shared" si="4"/>
        <v>2</v>
      </c>
      <c r="D87" s="14">
        <v>66</v>
      </c>
      <c r="E87" s="14" t="s">
        <v>69</v>
      </c>
      <c r="F87" s="18" t="str">
        <f t="shared" si="5"/>
        <v>EB</v>
      </c>
      <c r="G87" s="18" t="str">
        <f t="shared" si="6"/>
        <v>WB</v>
      </c>
      <c r="H87" s="5"/>
    </row>
    <row r="88" spans="2:8" x14ac:dyDescent="0.25">
      <c r="C88" s="5">
        <f t="shared" si="4"/>
        <v>2</v>
      </c>
      <c r="D88" s="14">
        <v>67</v>
      </c>
      <c r="E88" s="14" t="s">
        <v>68</v>
      </c>
      <c r="F88" s="18" t="str">
        <f t="shared" si="5"/>
        <v>NB</v>
      </c>
      <c r="G88" s="18" t="str">
        <f t="shared" si="6"/>
        <v>SB</v>
      </c>
      <c r="H88" s="5"/>
    </row>
    <row r="89" spans="2:8" x14ac:dyDescent="0.25">
      <c r="C89" s="5">
        <f t="shared" si="4"/>
        <v>2</v>
      </c>
      <c r="D89" s="14">
        <v>68</v>
      </c>
      <c r="E89" s="14" t="s">
        <v>69</v>
      </c>
      <c r="F89" s="18" t="str">
        <f t="shared" si="5"/>
        <v>EB</v>
      </c>
      <c r="G89" s="18" t="str">
        <f t="shared" si="6"/>
        <v>WB</v>
      </c>
      <c r="H89" s="5"/>
    </row>
    <row r="90" spans="2:8" x14ac:dyDescent="0.25">
      <c r="B90" t="s">
        <v>161</v>
      </c>
      <c r="C90" s="5">
        <f t="shared" si="4"/>
        <v>5</v>
      </c>
      <c r="D90" s="14">
        <v>70</v>
      </c>
      <c r="E90" s="14" t="s">
        <v>69</v>
      </c>
      <c r="F90" s="18" t="str">
        <f t="shared" si="5"/>
        <v>EB</v>
      </c>
      <c r="G90" s="18" t="str">
        <f t="shared" si="6"/>
        <v>WB</v>
      </c>
      <c r="H90" s="5"/>
    </row>
    <row r="91" spans="2:8" x14ac:dyDescent="0.25">
      <c r="C91" s="5">
        <f t="shared" ref="C91:C154" si="9">COUNTIF($S$3:$BB$60,D91)</f>
        <v>3</v>
      </c>
      <c r="D91" s="15">
        <v>71</v>
      </c>
      <c r="E91" s="15" t="s">
        <v>70</v>
      </c>
      <c r="F91" s="18" t="str">
        <f t="shared" ref="F91:F154" si="10">IF(E91="S-N","NB","EB")</f>
        <v>EB</v>
      </c>
      <c r="G91" s="18" t="str">
        <f t="shared" ref="G91:G154" si="11">IF(F91="NB","SB","WB")</f>
        <v>WB</v>
      </c>
      <c r="H91" s="5"/>
    </row>
    <row r="92" spans="2:8" x14ac:dyDescent="0.25">
      <c r="C92" s="5">
        <f t="shared" si="9"/>
        <v>3</v>
      </c>
      <c r="D92" s="14">
        <v>72</v>
      </c>
      <c r="E92" s="14" t="s">
        <v>68</v>
      </c>
      <c r="F92" s="18" t="str">
        <f t="shared" si="10"/>
        <v>NB</v>
      </c>
      <c r="G92" s="18" t="str">
        <f t="shared" si="11"/>
        <v>SB</v>
      </c>
      <c r="H92" s="5"/>
    </row>
    <row r="93" spans="2:8" x14ac:dyDescent="0.25">
      <c r="C93" s="5">
        <f t="shared" si="9"/>
        <v>1</v>
      </c>
      <c r="D93" s="14">
        <v>73</v>
      </c>
      <c r="E93" s="14" t="s">
        <v>68</v>
      </c>
      <c r="F93" s="18" t="str">
        <f t="shared" si="10"/>
        <v>NB</v>
      </c>
      <c r="G93" s="18" t="str">
        <f t="shared" si="11"/>
        <v>SB</v>
      </c>
      <c r="H93" s="5"/>
    </row>
    <row r="94" spans="2:8" x14ac:dyDescent="0.25">
      <c r="C94" s="5">
        <f t="shared" si="9"/>
        <v>2</v>
      </c>
      <c r="D94" s="14">
        <v>74</v>
      </c>
      <c r="E94" s="14" t="s">
        <v>69</v>
      </c>
      <c r="F94" s="18" t="str">
        <f t="shared" si="10"/>
        <v>EB</v>
      </c>
      <c r="G94" s="18" t="str">
        <f t="shared" si="11"/>
        <v>WB</v>
      </c>
      <c r="H94" s="5"/>
    </row>
    <row r="95" spans="2:8" x14ac:dyDescent="0.25">
      <c r="C95" s="5">
        <f t="shared" si="9"/>
        <v>1</v>
      </c>
      <c r="D95" s="14">
        <v>75</v>
      </c>
      <c r="E95" s="14" t="s">
        <v>68</v>
      </c>
      <c r="F95" s="18" t="str">
        <f t="shared" si="10"/>
        <v>NB</v>
      </c>
      <c r="G95" s="18" t="str">
        <f t="shared" si="11"/>
        <v>SB</v>
      </c>
      <c r="H95" s="5"/>
    </row>
    <row r="96" spans="2:8" x14ac:dyDescent="0.25">
      <c r="C96" s="5">
        <f t="shared" si="9"/>
        <v>1</v>
      </c>
      <c r="D96" s="14">
        <v>76</v>
      </c>
      <c r="E96" s="14" t="s">
        <v>69</v>
      </c>
      <c r="F96" s="18" t="str">
        <f t="shared" si="10"/>
        <v>EB</v>
      </c>
      <c r="G96" s="18" t="str">
        <f t="shared" si="11"/>
        <v>WB</v>
      </c>
      <c r="H96" s="5"/>
    </row>
    <row r="97" spans="2:8" x14ac:dyDescent="0.25">
      <c r="C97" s="5">
        <f t="shared" si="9"/>
        <v>1</v>
      </c>
      <c r="D97" s="14">
        <v>77</v>
      </c>
      <c r="E97" s="14" t="s">
        <v>68</v>
      </c>
      <c r="F97" s="18" t="str">
        <f t="shared" si="10"/>
        <v>NB</v>
      </c>
      <c r="G97" s="18" t="str">
        <f t="shared" si="11"/>
        <v>SB</v>
      </c>
      <c r="H97" s="5"/>
    </row>
    <row r="98" spans="2:8" x14ac:dyDescent="0.25">
      <c r="C98" s="5">
        <f t="shared" si="9"/>
        <v>3</v>
      </c>
      <c r="D98" s="14">
        <v>78</v>
      </c>
      <c r="E98" s="14" t="s">
        <v>69</v>
      </c>
      <c r="F98" s="18" t="str">
        <f t="shared" si="10"/>
        <v>EB</v>
      </c>
      <c r="G98" s="18" t="str">
        <f t="shared" si="11"/>
        <v>WB</v>
      </c>
      <c r="H98" s="5"/>
    </row>
    <row r="99" spans="2:8" x14ac:dyDescent="0.25">
      <c r="C99" s="5">
        <f t="shared" si="9"/>
        <v>2</v>
      </c>
      <c r="D99" s="14">
        <v>79</v>
      </c>
      <c r="E99" s="14" t="s">
        <v>68</v>
      </c>
      <c r="F99" s="18" t="str">
        <f t="shared" si="10"/>
        <v>NB</v>
      </c>
      <c r="G99" s="18" t="str">
        <f t="shared" si="11"/>
        <v>SB</v>
      </c>
      <c r="H99" s="5"/>
    </row>
    <row r="100" spans="2:8" x14ac:dyDescent="0.25">
      <c r="C100" s="5">
        <f t="shared" si="9"/>
        <v>10</v>
      </c>
      <c r="D100" s="14">
        <v>80</v>
      </c>
      <c r="E100" s="14" t="s">
        <v>69</v>
      </c>
      <c r="F100" s="18" t="str">
        <f t="shared" si="10"/>
        <v>EB</v>
      </c>
      <c r="G100" s="18" t="str">
        <f t="shared" si="11"/>
        <v>WB</v>
      </c>
      <c r="H100" s="5"/>
    </row>
    <row r="101" spans="2:8" x14ac:dyDescent="0.25">
      <c r="B101" t="s">
        <v>162</v>
      </c>
      <c r="C101" s="5">
        <f t="shared" si="9"/>
        <v>0</v>
      </c>
      <c r="D101" s="14">
        <v>81</v>
      </c>
      <c r="E101" s="14" t="s">
        <v>68</v>
      </c>
      <c r="F101" s="18" t="str">
        <f t="shared" si="10"/>
        <v>NB</v>
      </c>
      <c r="G101" s="18" t="str">
        <f t="shared" si="11"/>
        <v>SB</v>
      </c>
      <c r="H101" s="5"/>
    </row>
    <row r="102" spans="2:8" x14ac:dyDescent="0.25">
      <c r="C102" s="5">
        <f t="shared" si="9"/>
        <v>3</v>
      </c>
      <c r="D102" s="14">
        <v>82</v>
      </c>
      <c r="E102" s="14" t="s">
        <v>68</v>
      </c>
      <c r="F102" s="18" t="str">
        <f t="shared" si="10"/>
        <v>NB</v>
      </c>
      <c r="G102" s="18" t="str">
        <f t="shared" si="11"/>
        <v>SB</v>
      </c>
      <c r="H102" s="5"/>
    </row>
    <row r="103" spans="2:8" x14ac:dyDescent="0.25">
      <c r="C103" s="5">
        <f t="shared" si="9"/>
        <v>1</v>
      </c>
      <c r="D103" s="14">
        <v>83</v>
      </c>
      <c r="E103" s="14" t="s">
        <v>68</v>
      </c>
      <c r="F103" s="18" t="str">
        <f t="shared" si="10"/>
        <v>NB</v>
      </c>
      <c r="G103" s="18" t="str">
        <f t="shared" si="11"/>
        <v>SB</v>
      </c>
      <c r="H103" s="5"/>
    </row>
    <row r="104" spans="2:8" x14ac:dyDescent="0.25">
      <c r="C104" s="5">
        <f t="shared" si="9"/>
        <v>4</v>
      </c>
      <c r="D104" s="14">
        <v>84</v>
      </c>
      <c r="E104" s="14" t="s">
        <v>68</v>
      </c>
      <c r="F104" s="18" t="str">
        <f t="shared" si="10"/>
        <v>NB</v>
      </c>
      <c r="G104" s="18" t="str">
        <f t="shared" si="11"/>
        <v>SB</v>
      </c>
      <c r="H104" s="5"/>
    </row>
    <row r="105" spans="2:8" x14ac:dyDescent="0.25">
      <c r="C105" s="5">
        <f t="shared" si="9"/>
        <v>1</v>
      </c>
      <c r="D105" s="14">
        <v>85</v>
      </c>
      <c r="E105" s="14" t="s">
        <v>68</v>
      </c>
      <c r="F105" s="18" t="str">
        <f t="shared" si="10"/>
        <v>NB</v>
      </c>
      <c r="G105" s="18" t="str">
        <f t="shared" si="11"/>
        <v>SB</v>
      </c>
      <c r="H105" s="5"/>
    </row>
    <row r="106" spans="2:8" x14ac:dyDescent="0.25">
      <c r="C106" s="5">
        <f t="shared" si="9"/>
        <v>2</v>
      </c>
      <c r="D106" s="14">
        <v>86</v>
      </c>
      <c r="E106" s="14" t="s">
        <v>68</v>
      </c>
      <c r="F106" s="18" t="str">
        <f t="shared" si="10"/>
        <v>NB</v>
      </c>
      <c r="G106" s="18" t="str">
        <f t="shared" si="11"/>
        <v>SB</v>
      </c>
      <c r="H106" s="5"/>
    </row>
    <row r="107" spans="2:8" x14ac:dyDescent="0.25">
      <c r="C107" s="5">
        <f t="shared" si="9"/>
        <v>1</v>
      </c>
      <c r="D107" s="14">
        <v>87</v>
      </c>
      <c r="E107" s="14" t="s">
        <v>68</v>
      </c>
      <c r="F107" s="18" t="str">
        <f t="shared" si="10"/>
        <v>NB</v>
      </c>
      <c r="G107" s="18" t="str">
        <f t="shared" si="11"/>
        <v>SB</v>
      </c>
      <c r="H107" s="5"/>
    </row>
    <row r="108" spans="2:8" x14ac:dyDescent="0.25">
      <c r="C108" s="5">
        <f t="shared" si="9"/>
        <v>3</v>
      </c>
      <c r="D108" s="14">
        <v>88</v>
      </c>
      <c r="E108" s="14" t="s">
        <v>69</v>
      </c>
      <c r="F108" s="18" t="str">
        <f t="shared" si="10"/>
        <v>EB</v>
      </c>
      <c r="G108" s="18" t="str">
        <f t="shared" si="11"/>
        <v>WB</v>
      </c>
      <c r="H108" s="5"/>
    </row>
    <row r="109" spans="2:8" x14ac:dyDescent="0.25">
      <c r="C109" s="5">
        <f t="shared" si="9"/>
        <v>10</v>
      </c>
      <c r="D109" s="14">
        <v>89</v>
      </c>
      <c r="E109" s="14" t="s">
        <v>68</v>
      </c>
      <c r="F109" s="18" t="str">
        <f t="shared" si="10"/>
        <v>NB</v>
      </c>
      <c r="G109" s="18" t="str">
        <f t="shared" si="11"/>
        <v>SB</v>
      </c>
      <c r="H109" s="5"/>
    </row>
    <row r="110" spans="2:8" x14ac:dyDescent="0.25">
      <c r="C110" s="5">
        <f t="shared" si="9"/>
        <v>10</v>
      </c>
      <c r="D110" s="14">
        <v>89</v>
      </c>
      <c r="E110" s="14" t="s">
        <v>68</v>
      </c>
      <c r="F110" s="18" t="str">
        <f t="shared" si="10"/>
        <v>NB</v>
      </c>
      <c r="G110" s="18" t="str">
        <f t="shared" si="11"/>
        <v>SB</v>
      </c>
      <c r="H110" s="5"/>
    </row>
    <row r="111" spans="2:8" x14ac:dyDescent="0.25">
      <c r="C111" s="5">
        <f t="shared" si="9"/>
        <v>2</v>
      </c>
      <c r="D111" s="14">
        <v>90</v>
      </c>
      <c r="E111" s="14" t="s">
        <v>69</v>
      </c>
      <c r="F111" s="18" t="str">
        <f t="shared" si="10"/>
        <v>EB</v>
      </c>
      <c r="G111" s="18" t="str">
        <f t="shared" si="11"/>
        <v>WB</v>
      </c>
      <c r="H111" s="5"/>
    </row>
    <row r="112" spans="2:8" x14ac:dyDescent="0.25">
      <c r="C112" s="5">
        <f t="shared" si="9"/>
        <v>3</v>
      </c>
      <c r="D112" s="14">
        <v>91</v>
      </c>
      <c r="E112" s="14" t="s">
        <v>69</v>
      </c>
      <c r="F112" s="18" t="str">
        <f t="shared" si="10"/>
        <v>EB</v>
      </c>
      <c r="G112" s="18" t="str">
        <f t="shared" si="11"/>
        <v>WB</v>
      </c>
      <c r="H112" s="5"/>
    </row>
    <row r="113" spans="2:8" x14ac:dyDescent="0.25">
      <c r="C113" s="5">
        <f t="shared" si="9"/>
        <v>2</v>
      </c>
      <c r="D113" s="14">
        <v>92</v>
      </c>
      <c r="E113" s="14" t="s">
        <v>69</v>
      </c>
      <c r="F113" s="18" t="str">
        <f t="shared" si="10"/>
        <v>EB</v>
      </c>
      <c r="G113" s="18" t="str">
        <f t="shared" si="11"/>
        <v>WB</v>
      </c>
      <c r="H113" s="5"/>
    </row>
    <row r="114" spans="2:8" x14ac:dyDescent="0.25">
      <c r="B114" t="s">
        <v>164</v>
      </c>
      <c r="C114" s="5">
        <f t="shared" si="9"/>
        <v>0</v>
      </c>
      <c r="D114" s="14">
        <v>93</v>
      </c>
      <c r="E114" s="14" t="s">
        <v>68</v>
      </c>
      <c r="F114" s="18" t="str">
        <f t="shared" si="10"/>
        <v>NB</v>
      </c>
      <c r="G114" s="18" t="str">
        <f t="shared" si="11"/>
        <v>SB</v>
      </c>
      <c r="H114" s="5"/>
    </row>
    <row r="115" spans="2:8" x14ac:dyDescent="0.25">
      <c r="C115" s="5">
        <f t="shared" si="9"/>
        <v>1</v>
      </c>
      <c r="D115" s="14">
        <v>94</v>
      </c>
      <c r="E115" s="14" t="s">
        <v>69</v>
      </c>
      <c r="F115" s="18" t="str">
        <f t="shared" si="10"/>
        <v>EB</v>
      </c>
      <c r="G115" s="18" t="str">
        <f t="shared" si="11"/>
        <v>WB</v>
      </c>
      <c r="H115" s="5"/>
    </row>
    <row r="116" spans="2:8" x14ac:dyDescent="0.25">
      <c r="C116" s="5">
        <f t="shared" si="9"/>
        <v>2</v>
      </c>
      <c r="D116" s="14">
        <v>95</v>
      </c>
      <c r="E116" s="14" t="s">
        <v>68</v>
      </c>
      <c r="F116" s="18" t="str">
        <f t="shared" si="10"/>
        <v>NB</v>
      </c>
      <c r="G116" s="18" t="str">
        <f t="shared" si="11"/>
        <v>SB</v>
      </c>
      <c r="H116" s="5"/>
    </row>
    <row r="117" spans="2:8" x14ac:dyDescent="0.25">
      <c r="C117" s="5">
        <f t="shared" si="9"/>
        <v>2</v>
      </c>
      <c r="D117" s="14">
        <v>96</v>
      </c>
      <c r="E117" s="14" t="s">
        <v>69</v>
      </c>
      <c r="F117" s="18" t="str">
        <f t="shared" si="10"/>
        <v>EB</v>
      </c>
      <c r="G117" s="18" t="str">
        <f t="shared" si="11"/>
        <v>WB</v>
      </c>
      <c r="H117" s="5"/>
    </row>
    <row r="118" spans="2:8" x14ac:dyDescent="0.25">
      <c r="C118" s="5">
        <f t="shared" si="9"/>
        <v>1</v>
      </c>
      <c r="D118" s="14">
        <v>97</v>
      </c>
      <c r="E118" s="14" t="s">
        <v>68</v>
      </c>
      <c r="F118" s="18" t="str">
        <f t="shared" si="10"/>
        <v>NB</v>
      </c>
      <c r="G118" s="18" t="str">
        <f t="shared" si="11"/>
        <v>SB</v>
      </c>
      <c r="H118" s="5"/>
    </row>
    <row r="119" spans="2:8" x14ac:dyDescent="0.25">
      <c r="C119" s="5">
        <f t="shared" si="9"/>
        <v>1</v>
      </c>
      <c r="D119" s="14">
        <v>98</v>
      </c>
      <c r="E119" s="14" t="s">
        <v>69</v>
      </c>
      <c r="F119" s="18" t="str">
        <f t="shared" si="10"/>
        <v>EB</v>
      </c>
      <c r="G119" s="18" t="str">
        <f t="shared" si="11"/>
        <v>WB</v>
      </c>
      <c r="H119" s="5"/>
    </row>
    <row r="120" spans="2:8" x14ac:dyDescent="0.25">
      <c r="C120" s="5">
        <f t="shared" si="9"/>
        <v>11</v>
      </c>
      <c r="D120" s="14">
        <v>99</v>
      </c>
      <c r="E120" s="14" t="s">
        <v>68</v>
      </c>
      <c r="F120" s="18" t="str">
        <f t="shared" si="10"/>
        <v>NB</v>
      </c>
      <c r="G120" s="18" t="str">
        <f t="shared" si="11"/>
        <v>SB</v>
      </c>
      <c r="H120" s="5"/>
    </row>
    <row r="121" spans="2:8" x14ac:dyDescent="0.25">
      <c r="C121" s="5">
        <f t="shared" si="9"/>
        <v>0</v>
      </c>
      <c r="D121" s="14">
        <v>100</v>
      </c>
      <c r="E121" s="14" t="s">
        <v>69</v>
      </c>
      <c r="F121" s="18" t="str">
        <f t="shared" si="10"/>
        <v>EB</v>
      </c>
      <c r="G121" s="18" t="str">
        <f t="shared" si="11"/>
        <v>WB</v>
      </c>
      <c r="H121" s="5"/>
    </row>
    <row r="122" spans="2:8" x14ac:dyDescent="0.25">
      <c r="C122" s="5">
        <f t="shared" si="9"/>
        <v>15</v>
      </c>
      <c r="D122" s="14">
        <v>101</v>
      </c>
      <c r="E122" s="14" t="s">
        <v>68</v>
      </c>
      <c r="F122" s="18" t="str">
        <f t="shared" si="10"/>
        <v>NB</v>
      </c>
      <c r="G122" s="18" t="str">
        <f t="shared" si="11"/>
        <v>SB</v>
      </c>
      <c r="H122" s="5"/>
    </row>
    <row r="123" spans="2:8" x14ac:dyDescent="0.25">
      <c r="B123" t="s">
        <v>165</v>
      </c>
      <c r="C123" s="5">
        <f t="shared" si="9"/>
        <v>0</v>
      </c>
      <c r="D123" s="14">
        <v>102</v>
      </c>
      <c r="E123" s="14" t="s">
        <v>69</v>
      </c>
      <c r="F123" s="18" t="str">
        <f t="shared" si="10"/>
        <v>EB</v>
      </c>
      <c r="G123" s="18" t="str">
        <f t="shared" si="11"/>
        <v>WB</v>
      </c>
      <c r="H123" s="5"/>
    </row>
    <row r="124" spans="2:8" x14ac:dyDescent="0.25">
      <c r="C124" s="5">
        <f t="shared" si="9"/>
        <v>1</v>
      </c>
      <c r="D124" s="14">
        <v>103</v>
      </c>
      <c r="E124" s="14" t="s">
        <v>68</v>
      </c>
      <c r="F124" s="18" t="str">
        <f t="shared" si="10"/>
        <v>NB</v>
      </c>
      <c r="G124" s="18" t="str">
        <f t="shared" si="11"/>
        <v>SB</v>
      </c>
      <c r="H124" s="5"/>
    </row>
    <row r="125" spans="2:8" x14ac:dyDescent="0.25">
      <c r="C125" s="5">
        <f t="shared" si="9"/>
        <v>2</v>
      </c>
      <c r="D125" s="14">
        <v>104</v>
      </c>
      <c r="E125" s="14" t="s">
        <v>69</v>
      </c>
      <c r="F125" s="18" t="str">
        <f t="shared" si="10"/>
        <v>EB</v>
      </c>
      <c r="G125" s="18" t="str">
        <f t="shared" si="11"/>
        <v>WB</v>
      </c>
      <c r="H125" s="5"/>
    </row>
    <row r="126" spans="2:8" x14ac:dyDescent="0.25">
      <c r="C126" s="5">
        <f t="shared" si="9"/>
        <v>1</v>
      </c>
      <c r="D126" s="14">
        <v>105</v>
      </c>
      <c r="E126" s="14" t="s">
        <v>69</v>
      </c>
      <c r="F126" s="18" t="str">
        <f t="shared" si="10"/>
        <v>EB</v>
      </c>
      <c r="G126" s="18" t="str">
        <f t="shared" si="11"/>
        <v>WB</v>
      </c>
      <c r="H126" s="5"/>
    </row>
    <row r="127" spans="2:8" x14ac:dyDescent="0.25">
      <c r="C127" s="5">
        <f t="shared" si="9"/>
        <v>1</v>
      </c>
      <c r="D127" s="14">
        <v>107</v>
      </c>
      <c r="E127" s="14" t="s">
        <v>68</v>
      </c>
      <c r="F127" s="18" t="str">
        <f t="shared" si="10"/>
        <v>NB</v>
      </c>
      <c r="G127" s="18" t="str">
        <f t="shared" si="11"/>
        <v>SB</v>
      </c>
      <c r="H127" s="5"/>
    </row>
    <row r="128" spans="2:8" x14ac:dyDescent="0.25">
      <c r="C128" s="5">
        <f t="shared" si="9"/>
        <v>3</v>
      </c>
      <c r="D128" s="14">
        <v>108</v>
      </c>
      <c r="E128" s="14" t="s">
        <v>69</v>
      </c>
      <c r="F128" s="18" t="str">
        <f t="shared" si="10"/>
        <v>EB</v>
      </c>
      <c r="G128" s="18" t="str">
        <f t="shared" si="11"/>
        <v>WB</v>
      </c>
      <c r="H128" s="5"/>
    </row>
    <row r="129" spans="2:8" x14ac:dyDescent="0.25">
      <c r="C129" s="5">
        <f t="shared" si="9"/>
        <v>1</v>
      </c>
      <c r="D129" s="14">
        <v>109</v>
      </c>
      <c r="E129" s="14" t="s">
        <v>68</v>
      </c>
      <c r="F129" s="18" t="str">
        <f t="shared" si="10"/>
        <v>NB</v>
      </c>
      <c r="G129" s="18" t="str">
        <f t="shared" si="11"/>
        <v>SB</v>
      </c>
      <c r="H129" s="5"/>
    </row>
    <row r="130" spans="2:8" x14ac:dyDescent="0.25">
      <c r="C130" s="5">
        <f t="shared" si="9"/>
        <v>1</v>
      </c>
      <c r="D130" s="14">
        <v>110</v>
      </c>
      <c r="E130" s="14" t="s">
        <v>68</v>
      </c>
      <c r="F130" s="18" t="str">
        <f t="shared" si="10"/>
        <v>NB</v>
      </c>
      <c r="G130" s="18" t="str">
        <f t="shared" si="11"/>
        <v>SB</v>
      </c>
      <c r="H130" s="5"/>
    </row>
    <row r="131" spans="2:8" x14ac:dyDescent="0.25">
      <c r="C131" s="5">
        <f t="shared" si="9"/>
        <v>2</v>
      </c>
      <c r="D131" s="14">
        <v>111</v>
      </c>
      <c r="E131" s="14" t="s">
        <v>68</v>
      </c>
      <c r="F131" s="18" t="str">
        <f t="shared" si="10"/>
        <v>NB</v>
      </c>
      <c r="G131" s="18" t="str">
        <f t="shared" si="11"/>
        <v>SB</v>
      </c>
      <c r="H131" s="5"/>
    </row>
    <row r="132" spans="2:8" x14ac:dyDescent="0.25">
      <c r="C132" s="5">
        <f t="shared" si="9"/>
        <v>1</v>
      </c>
      <c r="D132" s="14">
        <v>112</v>
      </c>
      <c r="E132" s="14" t="s">
        <v>69</v>
      </c>
      <c r="F132" s="18" t="str">
        <f t="shared" si="10"/>
        <v>EB</v>
      </c>
      <c r="G132" s="18" t="str">
        <f t="shared" si="11"/>
        <v>WB</v>
      </c>
      <c r="H132" s="5"/>
    </row>
    <row r="133" spans="2:8" x14ac:dyDescent="0.25">
      <c r="C133" s="5">
        <f t="shared" si="9"/>
        <v>3</v>
      </c>
      <c r="D133" s="14">
        <v>113</v>
      </c>
      <c r="E133" s="14" t="s">
        <v>68</v>
      </c>
      <c r="F133" s="18" t="str">
        <f t="shared" si="10"/>
        <v>NB</v>
      </c>
      <c r="G133" s="18" t="str">
        <f t="shared" si="11"/>
        <v>SB</v>
      </c>
      <c r="H133" s="5"/>
    </row>
    <row r="134" spans="2:8" x14ac:dyDescent="0.25">
      <c r="C134" s="5">
        <f t="shared" si="9"/>
        <v>1</v>
      </c>
      <c r="D134" s="14">
        <v>114</v>
      </c>
      <c r="E134" s="14" t="s">
        <v>68</v>
      </c>
      <c r="F134" s="18" t="str">
        <f t="shared" si="10"/>
        <v>NB</v>
      </c>
      <c r="G134" s="18" t="str">
        <f t="shared" si="11"/>
        <v>SB</v>
      </c>
      <c r="H134" s="5"/>
    </row>
    <row r="135" spans="2:8" x14ac:dyDescent="0.25">
      <c r="C135" s="5">
        <f t="shared" si="9"/>
        <v>1</v>
      </c>
      <c r="D135" s="14">
        <v>115</v>
      </c>
      <c r="E135" s="14" t="s">
        <v>68</v>
      </c>
      <c r="F135" s="18" t="str">
        <f t="shared" si="10"/>
        <v>NB</v>
      </c>
      <c r="G135" s="18" t="str">
        <f t="shared" si="11"/>
        <v>SB</v>
      </c>
      <c r="H135" s="5"/>
    </row>
    <row r="136" spans="2:8" x14ac:dyDescent="0.25">
      <c r="C136" s="5">
        <f t="shared" si="9"/>
        <v>1</v>
      </c>
      <c r="D136" s="14">
        <v>116</v>
      </c>
      <c r="E136" s="14" t="s">
        <v>69</v>
      </c>
      <c r="F136" s="18" t="str">
        <f t="shared" si="10"/>
        <v>EB</v>
      </c>
      <c r="G136" s="18" t="str">
        <f t="shared" si="11"/>
        <v>WB</v>
      </c>
      <c r="H136" s="5"/>
    </row>
    <row r="137" spans="2:8" x14ac:dyDescent="0.25">
      <c r="C137" s="5">
        <f t="shared" si="9"/>
        <v>2</v>
      </c>
      <c r="D137" s="14">
        <v>118</v>
      </c>
      <c r="E137" s="14" t="s">
        <v>69</v>
      </c>
      <c r="F137" s="18" t="str">
        <f t="shared" si="10"/>
        <v>EB</v>
      </c>
      <c r="G137" s="18" t="str">
        <f t="shared" si="11"/>
        <v>WB</v>
      </c>
      <c r="H137" s="5"/>
    </row>
    <row r="138" spans="2:8" x14ac:dyDescent="0.25">
      <c r="C138" s="5">
        <f t="shared" si="9"/>
        <v>1</v>
      </c>
      <c r="D138" s="14">
        <v>119</v>
      </c>
      <c r="E138" s="14" t="s">
        <v>69</v>
      </c>
      <c r="F138" s="18" t="str">
        <f t="shared" si="10"/>
        <v>EB</v>
      </c>
      <c r="G138" s="18" t="str">
        <f t="shared" si="11"/>
        <v>WB</v>
      </c>
      <c r="H138" s="5"/>
    </row>
    <row r="139" spans="2:8" x14ac:dyDescent="0.25">
      <c r="C139" s="5">
        <f t="shared" si="9"/>
        <v>5</v>
      </c>
      <c r="D139" s="14">
        <v>120</v>
      </c>
      <c r="E139" s="14" t="s">
        <v>69</v>
      </c>
      <c r="F139" s="18" t="str">
        <f t="shared" si="10"/>
        <v>EB</v>
      </c>
      <c r="G139" s="18" t="str">
        <f t="shared" si="11"/>
        <v>WB</v>
      </c>
      <c r="H139" s="5"/>
    </row>
    <row r="140" spans="2:8" x14ac:dyDescent="0.25">
      <c r="C140" s="5">
        <f t="shared" si="9"/>
        <v>2</v>
      </c>
      <c r="D140" s="14">
        <v>121</v>
      </c>
      <c r="E140" s="14" t="s">
        <v>68</v>
      </c>
      <c r="F140" s="18" t="str">
        <f t="shared" si="10"/>
        <v>NB</v>
      </c>
      <c r="G140" s="18" t="str">
        <f t="shared" si="11"/>
        <v>SB</v>
      </c>
      <c r="H140" s="5"/>
    </row>
    <row r="141" spans="2:8" x14ac:dyDescent="0.25">
      <c r="B141" t="s">
        <v>166</v>
      </c>
      <c r="C141" s="5">
        <f t="shared" si="9"/>
        <v>0</v>
      </c>
      <c r="D141" s="14">
        <v>122</v>
      </c>
      <c r="E141" s="14" t="s">
        <v>69</v>
      </c>
      <c r="F141" s="18" t="str">
        <f t="shared" si="10"/>
        <v>EB</v>
      </c>
      <c r="G141" s="18" t="str">
        <f t="shared" si="11"/>
        <v>WB</v>
      </c>
      <c r="H141" s="5"/>
    </row>
    <row r="142" spans="2:8" x14ac:dyDescent="0.25">
      <c r="C142" s="5">
        <f t="shared" si="9"/>
        <v>2</v>
      </c>
      <c r="D142" s="14">
        <v>123</v>
      </c>
      <c r="E142" s="14" t="s">
        <v>68</v>
      </c>
      <c r="F142" s="18" t="str">
        <f t="shared" si="10"/>
        <v>NB</v>
      </c>
      <c r="G142" s="18" t="str">
        <f t="shared" si="11"/>
        <v>SB</v>
      </c>
      <c r="H142" s="5"/>
    </row>
    <row r="143" spans="2:8" x14ac:dyDescent="0.25">
      <c r="C143" s="5">
        <f t="shared" si="9"/>
        <v>1</v>
      </c>
      <c r="D143" s="14">
        <v>124</v>
      </c>
      <c r="E143" s="14" t="s">
        <v>68</v>
      </c>
      <c r="F143" s="18" t="str">
        <f t="shared" si="10"/>
        <v>NB</v>
      </c>
      <c r="G143" s="18" t="str">
        <f t="shared" si="11"/>
        <v>SB</v>
      </c>
      <c r="H143" s="5"/>
    </row>
    <row r="144" spans="2:8" x14ac:dyDescent="0.25">
      <c r="C144" s="5">
        <f t="shared" si="9"/>
        <v>1</v>
      </c>
      <c r="D144" s="14">
        <v>125</v>
      </c>
      <c r="E144" s="14" t="s">
        <v>68</v>
      </c>
      <c r="F144" s="18" t="str">
        <f t="shared" si="10"/>
        <v>NB</v>
      </c>
      <c r="G144" s="18" t="str">
        <f t="shared" si="11"/>
        <v>SB</v>
      </c>
      <c r="H144" s="5"/>
    </row>
    <row r="145" spans="3:8" x14ac:dyDescent="0.25">
      <c r="C145" s="5">
        <f t="shared" si="9"/>
        <v>2</v>
      </c>
      <c r="D145" s="14">
        <v>126</v>
      </c>
      <c r="E145" s="14" t="s">
        <v>69</v>
      </c>
      <c r="F145" s="18" t="str">
        <f t="shared" si="10"/>
        <v>EB</v>
      </c>
      <c r="G145" s="18" t="str">
        <f t="shared" si="11"/>
        <v>WB</v>
      </c>
      <c r="H145" s="5"/>
    </row>
    <row r="146" spans="3:8" x14ac:dyDescent="0.25">
      <c r="C146" s="5">
        <f t="shared" si="9"/>
        <v>2</v>
      </c>
      <c r="D146" s="14">
        <v>127</v>
      </c>
      <c r="E146" s="14" t="s">
        <v>68</v>
      </c>
      <c r="F146" s="18" t="str">
        <f t="shared" si="10"/>
        <v>NB</v>
      </c>
      <c r="G146" s="18" t="str">
        <f t="shared" si="11"/>
        <v>SB</v>
      </c>
      <c r="H146" s="5"/>
    </row>
    <row r="147" spans="3:8" x14ac:dyDescent="0.25">
      <c r="C147" s="5">
        <f t="shared" si="9"/>
        <v>5</v>
      </c>
      <c r="D147" s="14">
        <v>128</v>
      </c>
      <c r="E147" s="14" t="s">
        <v>69</v>
      </c>
      <c r="F147" s="18" t="str">
        <f t="shared" si="10"/>
        <v>EB</v>
      </c>
      <c r="G147" s="18" t="str">
        <f t="shared" si="11"/>
        <v>WB</v>
      </c>
      <c r="H147" s="5"/>
    </row>
    <row r="148" spans="3:8" x14ac:dyDescent="0.25">
      <c r="C148" s="5">
        <f t="shared" si="9"/>
        <v>2</v>
      </c>
      <c r="D148" s="14">
        <v>129</v>
      </c>
      <c r="E148" s="14" t="s">
        <v>69</v>
      </c>
      <c r="F148" s="18" t="str">
        <f t="shared" si="10"/>
        <v>EB</v>
      </c>
      <c r="G148" s="18" t="str">
        <f t="shared" si="11"/>
        <v>WB</v>
      </c>
      <c r="H148" s="5"/>
    </row>
    <row r="149" spans="3:8" x14ac:dyDescent="0.25">
      <c r="C149" s="5">
        <f t="shared" si="9"/>
        <v>1</v>
      </c>
      <c r="D149" s="14">
        <v>130</v>
      </c>
      <c r="E149" s="14" t="s">
        <v>69</v>
      </c>
      <c r="F149" s="18" t="str">
        <f t="shared" si="10"/>
        <v>EB</v>
      </c>
      <c r="G149" s="18" t="str">
        <f t="shared" si="11"/>
        <v>WB</v>
      </c>
      <c r="H149" s="5"/>
    </row>
    <row r="150" spans="3:8" x14ac:dyDescent="0.25">
      <c r="C150" s="5">
        <f t="shared" si="9"/>
        <v>1</v>
      </c>
      <c r="D150" s="14">
        <v>131</v>
      </c>
      <c r="E150" s="14" t="s">
        <v>69</v>
      </c>
      <c r="F150" s="18" t="str">
        <f t="shared" si="10"/>
        <v>EB</v>
      </c>
      <c r="G150" s="18" t="str">
        <f t="shared" si="11"/>
        <v>WB</v>
      </c>
      <c r="H150" s="5"/>
    </row>
    <row r="151" spans="3:8" x14ac:dyDescent="0.25">
      <c r="C151" s="5">
        <f t="shared" si="9"/>
        <v>4</v>
      </c>
      <c r="D151" s="14">
        <v>132</v>
      </c>
      <c r="E151" s="14" t="s">
        <v>69</v>
      </c>
      <c r="F151" s="18" t="str">
        <f t="shared" si="10"/>
        <v>EB</v>
      </c>
      <c r="G151" s="18" t="str">
        <f t="shared" si="11"/>
        <v>WB</v>
      </c>
      <c r="H151" s="5"/>
    </row>
    <row r="152" spans="3:8" x14ac:dyDescent="0.25">
      <c r="C152" s="5">
        <f t="shared" si="9"/>
        <v>1</v>
      </c>
      <c r="D152" s="14">
        <v>133</v>
      </c>
      <c r="E152" s="14" t="s">
        <v>68</v>
      </c>
      <c r="F152" s="18" t="str">
        <f t="shared" si="10"/>
        <v>NB</v>
      </c>
      <c r="G152" s="18" t="str">
        <f t="shared" si="11"/>
        <v>SB</v>
      </c>
      <c r="H152" s="5"/>
    </row>
    <row r="153" spans="3:8" x14ac:dyDescent="0.25">
      <c r="C153" s="5">
        <f t="shared" si="9"/>
        <v>1</v>
      </c>
      <c r="D153" s="14">
        <v>134</v>
      </c>
      <c r="E153" s="14" t="s">
        <v>69</v>
      </c>
      <c r="F153" s="18" t="str">
        <f t="shared" si="10"/>
        <v>EB</v>
      </c>
      <c r="G153" s="18" t="str">
        <f t="shared" si="11"/>
        <v>WB</v>
      </c>
      <c r="H153" s="5"/>
    </row>
    <row r="154" spans="3:8" x14ac:dyDescent="0.25">
      <c r="C154" s="5">
        <f t="shared" si="9"/>
        <v>1</v>
      </c>
      <c r="D154" s="14">
        <v>135</v>
      </c>
      <c r="E154" s="14" t="s">
        <v>68</v>
      </c>
      <c r="F154" s="18" t="str">
        <f t="shared" si="10"/>
        <v>NB</v>
      </c>
      <c r="G154" s="18" t="str">
        <f t="shared" si="11"/>
        <v>SB</v>
      </c>
      <c r="H154" s="5"/>
    </row>
    <row r="155" spans="3:8" x14ac:dyDescent="0.25">
      <c r="C155" s="5">
        <f t="shared" ref="C155:C218" si="12">COUNTIF($S$3:$BB$60,D155)</f>
        <v>1</v>
      </c>
      <c r="D155" s="14">
        <v>136</v>
      </c>
      <c r="E155" s="14" t="s">
        <v>69</v>
      </c>
      <c r="F155" s="18" t="str">
        <f t="shared" ref="F155:F218" si="13">IF(E155="S-N","NB","EB")</f>
        <v>EB</v>
      </c>
      <c r="G155" s="18" t="str">
        <f t="shared" ref="G155:G218" si="14">IF(F155="NB","SB","WB")</f>
        <v>WB</v>
      </c>
      <c r="H155" s="5"/>
    </row>
    <row r="156" spans="3:8" x14ac:dyDescent="0.25">
      <c r="C156" s="5">
        <f t="shared" si="12"/>
        <v>2</v>
      </c>
      <c r="D156" s="14">
        <v>137</v>
      </c>
      <c r="E156" s="14" t="s">
        <v>69</v>
      </c>
      <c r="F156" s="18" t="str">
        <f t="shared" si="13"/>
        <v>EB</v>
      </c>
      <c r="G156" s="18" t="str">
        <f t="shared" si="14"/>
        <v>WB</v>
      </c>
      <c r="H156" s="5"/>
    </row>
    <row r="157" spans="3:8" x14ac:dyDescent="0.25">
      <c r="C157" s="5">
        <f t="shared" si="12"/>
        <v>2</v>
      </c>
      <c r="D157" s="14">
        <v>138</v>
      </c>
      <c r="E157" s="14" t="s">
        <v>69</v>
      </c>
      <c r="F157" s="18" t="str">
        <f t="shared" si="13"/>
        <v>EB</v>
      </c>
      <c r="G157" s="18" t="str">
        <f t="shared" si="14"/>
        <v>WB</v>
      </c>
      <c r="H157" s="5"/>
    </row>
    <row r="158" spans="3:8" x14ac:dyDescent="0.25">
      <c r="C158" s="5">
        <f t="shared" si="12"/>
        <v>2</v>
      </c>
      <c r="D158" s="14">
        <v>139</v>
      </c>
      <c r="E158" s="14" t="s">
        <v>68</v>
      </c>
      <c r="F158" s="18" t="str">
        <f t="shared" si="13"/>
        <v>NB</v>
      </c>
      <c r="G158" s="18" t="str">
        <f t="shared" si="14"/>
        <v>SB</v>
      </c>
      <c r="H158" s="5"/>
    </row>
    <row r="159" spans="3:8" x14ac:dyDescent="0.25">
      <c r="C159" s="5">
        <f t="shared" si="12"/>
        <v>2</v>
      </c>
      <c r="D159" s="14">
        <v>140</v>
      </c>
      <c r="E159" s="14" t="s">
        <v>69</v>
      </c>
      <c r="F159" s="18" t="str">
        <f t="shared" si="13"/>
        <v>EB</v>
      </c>
      <c r="G159" s="18" t="str">
        <f t="shared" si="14"/>
        <v>WB</v>
      </c>
      <c r="H159" s="5"/>
    </row>
    <row r="160" spans="3:8" x14ac:dyDescent="0.25">
      <c r="C160" s="5">
        <f t="shared" si="12"/>
        <v>0</v>
      </c>
      <c r="D160" s="14">
        <v>141</v>
      </c>
      <c r="E160" s="14" t="s">
        <v>68</v>
      </c>
      <c r="F160" s="18" t="str">
        <f t="shared" si="13"/>
        <v>NB</v>
      </c>
      <c r="G160" s="18" t="str">
        <f t="shared" si="14"/>
        <v>SB</v>
      </c>
      <c r="H160" s="5"/>
    </row>
    <row r="161" spans="2:8" x14ac:dyDescent="0.25">
      <c r="C161" s="5">
        <f t="shared" si="12"/>
        <v>2</v>
      </c>
      <c r="D161" s="14">
        <v>142</v>
      </c>
      <c r="E161" s="14" t="s">
        <v>69</v>
      </c>
      <c r="F161" s="18" t="str">
        <f t="shared" si="13"/>
        <v>EB</v>
      </c>
      <c r="G161" s="18" t="str">
        <f t="shared" si="14"/>
        <v>WB</v>
      </c>
      <c r="H161" s="5"/>
    </row>
    <row r="162" spans="2:8" x14ac:dyDescent="0.25">
      <c r="B162" t="s">
        <v>167</v>
      </c>
      <c r="C162" s="5">
        <f t="shared" si="12"/>
        <v>0</v>
      </c>
      <c r="D162" s="14">
        <v>143</v>
      </c>
      <c r="E162" s="14" t="s">
        <v>68</v>
      </c>
      <c r="F162" s="18" t="str">
        <f t="shared" si="13"/>
        <v>NB</v>
      </c>
      <c r="G162" s="18" t="str">
        <f t="shared" si="14"/>
        <v>SB</v>
      </c>
      <c r="H162" s="5"/>
    </row>
    <row r="163" spans="2:8" x14ac:dyDescent="0.25">
      <c r="B163" s="18"/>
      <c r="C163" s="5">
        <f t="shared" si="12"/>
        <v>1</v>
      </c>
      <c r="D163" s="14">
        <v>144</v>
      </c>
      <c r="E163" s="14" t="s">
        <v>68</v>
      </c>
      <c r="F163" s="18" t="str">
        <f t="shared" si="13"/>
        <v>NB</v>
      </c>
      <c r="G163" s="18" t="str">
        <f t="shared" si="14"/>
        <v>SB</v>
      </c>
      <c r="H163" s="5"/>
    </row>
    <row r="164" spans="2:8" x14ac:dyDescent="0.25">
      <c r="C164" s="5">
        <f t="shared" si="12"/>
        <v>2</v>
      </c>
      <c r="D164" s="14">
        <v>145</v>
      </c>
      <c r="E164" s="14" t="s">
        <v>68</v>
      </c>
      <c r="F164" s="18" t="str">
        <f t="shared" si="13"/>
        <v>NB</v>
      </c>
      <c r="G164" s="18" t="str">
        <f t="shared" si="14"/>
        <v>SB</v>
      </c>
      <c r="H164" s="5"/>
    </row>
    <row r="165" spans="2:8" x14ac:dyDescent="0.25">
      <c r="C165" s="5">
        <f t="shared" si="12"/>
        <v>3</v>
      </c>
      <c r="D165" s="14">
        <v>146</v>
      </c>
      <c r="E165" s="14" t="s">
        <v>69</v>
      </c>
      <c r="F165" s="18" t="str">
        <f t="shared" si="13"/>
        <v>EB</v>
      </c>
      <c r="G165" s="18" t="str">
        <f t="shared" si="14"/>
        <v>WB</v>
      </c>
      <c r="H165" s="5"/>
    </row>
    <row r="166" spans="2:8" x14ac:dyDescent="0.25">
      <c r="C166" s="5">
        <f t="shared" si="12"/>
        <v>2</v>
      </c>
      <c r="D166" s="14">
        <v>147</v>
      </c>
      <c r="E166" s="14" t="s">
        <v>68</v>
      </c>
      <c r="F166" s="18" t="str">
        <f t="shared" si="13"/>
        <v>NB</v>
      </c>
      <c r="G166" s="18" t="str">
        <f t="shared" si="14"/>
        <v>SB</v>
      </c>
      <c r="H166" s="5"/>
    </row>
    <row r="167" spans="2:8" x14ac:dyDescent="0.25">
      <c r="B167" s="18" t="s">
        <v>167</v>
      </c>
      <c r="C167" s="5">
        <f t="shared" si="12"/>
        <v>0</v>
      </c>
      <c r="D167" s="14">
        <v>148</v>
      </c>
      <c r="E167" s="14" t="s">
        <v>69</v>
      </c>
      <c r="F167" s="18" t="str">
        <f t="shared" si="13"/>
        <v>EB</v>
      </c>
      <c r="G167" s="18" t="str">
        <f t="shared" si="14"/>
        <v>WB</v>
      </c>
      <c r="H167" s="5"/>
    </row>
    <row r="168" spans="2:8" x14ac:dyDescent="0.25">
      <c r="C168" s="5">
        <f t="shared" si="12"/>
        <v>1</v>
      </c>
      <c r="D168" s="14">
        <v>149</v>
      </c>
      <c r="E168" s="14" t="s">
        <v>68</v>
      </c>
      <c r="F168" s="18" t="str">
        <f t="shared" si="13"/>
        <v>NB</v>
      </c>
      <c r="G168" s="18" t="str">
        <f t="shared" si="14"/>
        <v>SB</v>
      </c>
      <c r="H168" s="5"/>
    </row>
    <row r="169" spans="2:8" x14ac:dyDescent="0.25">
      <c r="C169" s="5">
        <f t="shared" si="12"/>
        <v>2</v>
      </c>
      <c r="D169" s="14">
        <v>150</v>
      </c>
      <c r="E169" s="14" t="s">
        <v>69</v>
      </c>
      <c r="F169" s="18" t="str">
        <f t="shared" si="13"/>
        <v>EB</v>
      </c>
      <c r="G169" s="18" t="str">
        <f t="shared" si="14"/>
        <v>WB</v>
      </c>
      <c r="H169" s="5"/>
    </row>
    <row r="170" spans="2:8" x14ac:dyDescent="0.25">
      <c r="C170" s="5">
        <f t="shared" si="12"/>
        <v>1</v>
      </c>
      <c r="D170" s="14">
        <v>151</v>
      </c>
      <c r="E170" s="14" t="s">
        <v>69</v>
      </c>
      <c r="F170" s="18" t="str">
        <f t="shared" si="13"/>
        <v>EB</v>
      </c>
      <c r="G170" s="18" t="str">
        <f t="shared" si="14"/>
        <v>WB</v>
      </c>
      <c r="H170" s="5"/>
    </row>
    <row r="171" spans="2:8" x14ac:dyDescent="0.25">
      <c r="C171" s="5">
        <f t="shared" si="12"/>
        <v>4</v>
      </c>
      <c r="D171" s="14">
        <v>152</v>
      </c>
      <c r="E171" s="14" t="s">
        <v>69</v>
      </c>
      <c r="F171" s="18" t="str">
        <f t="shared" si="13"/>
        <v>EB</v>
      </c>
      <c r="G171" s="18" t="str">
        <f t="shared" si="14"/>
        <v>WB</v>
      </c>
      <c r="H171" s="5"/>
    </row>
    <row r="172" spans="2:8" x14ac:dyDescent="0.25">
      <c r="C172" s="5">
        <f t="shared" si="12"/>
        <v>1</v>
      </c>
      <c r="D172" s="15">
        <v>153</v>
      </c>
      <c r="E172" s="15" t="s">
        <v>71</v>
      </c>
      <c r="F172" s="18" t="str">
        <f t="shared" si="13"/>
        <v>EB</v>
      </c>
      <c r="G172" s="18" t="str">
        <f t="shared" si="14"/>
        <v>WB</v>
      </c>
      <c r="H172" s="5"/>
    </row>
    <row r="173" spans="2:8" x14ac:dyDescent="0.25">
      <c r="C173" s="5">
        <f t="shared" si="12"/>
        <v>1</v>
      </c>
      <c r="D173" s="14">
        <v>154</v>
      </c>
      <c r="E173" s="14" t="s">
        <v>69</v>
      </c>
      <c r="F173" s="18" t="str">
        <f t="shared" si="13"/>
        <v>EB</v>
      </c>
      <c r="G173" s="18" t="str">
        <f t="shared" si="14"/>
        <v>WB</v>
      </c>
      <c r="H173" s="5"/>
    </row>
    <row r="174" spans="2:8" x14ac:dyDescent="0.25">
      <c r="C174" s="5">
        <f t="shared" si="12"/>
        <v>1</v>
      </c>
      <c r="D174" s="14">
        <v>155</v>
      </c>
      <c r="E174" s="14" t="s">
        <v>69</v>
      </c>
      <c r="F174" s="18" t="str">
        <f t="shared" si="13"/>
        <v>EB</v>
      </c>
      <c r="G174" s="18" t="str">
        <f t="shared" si="14"/>
        <v>WB</v>
      </c>
      <c r="H174" s="5"/>
    </row>
    <row r="175" spans="2:8" x14ac:dyDescent="0.25">
      <c r="C175" s="5">
        <f t="shared" si="12"/>
        <v>4</v>
      </c>
      <c r="D175" s="14">
        <v>156</v>
      </c>
      <c r="E175" s="14" t="s">
        <v>69</v>
      </c>
      <c r="F175" s="18" t="str">
        <f t="shared" si="13"/>
        <v>EB</v>
      </c>
      <c r="G175" s="18" t="str">
        <f t="shared" si="14"/>
        <v>WB</v>
      </c>
      <c r="H175" s="5"/>
    </row>
    <row r="176" spans="2:8" x14ac:dyDescent="0.25">
      <c r="C176" s="5">
        <f t="shared" si="12"/>
        <v>0</v>
      </c>
      <c r="D176" s="14">
        <v>157</v>
      </c>
      <c r="E176" s="14" t="s">
        <v>69</v>
      </c>
      <c r="F176" s="18" t="str">
        <f t="shared" si="13"/>
        <v>EB</v>
      </c>
      <c r="G176" s="18" t="str">
        <f t="shared" si="14"/>
        <v>WB</v>
      </c>
      <c r="H176" s="5"/>
    </row>
    <row r="177" spans="2:8" x14ac:dyDescent="0.25">
      <c r="C177" s="5">
        <f t="shared" si="12"/>
        <v>1</v>
      </c>
      <c r="D177" s="14">
        <v>158</v>
      </c>
      <c r="E177" s="14" t="s">
        <v>68</v>
      </c>
      <c r="F177" s="18" t="str">
        <f t="shared" si="13"/>
        <v>NB</v>
      </c>
      <c r="G177" s="18" t="str">
        <f t="shared" si="14"/>
        <v>SB</v>
      </c>
      <c r="H177" s="5"/>
    </row>
    <row r="178" spans="2:8" x14ac:dyDescent="0.25">
      <c r="B178" t="s">
        <v>159</v>
      </c>
      <c r="C178" s="5">
        <f t="shared" si="12"/>
        <v>0</v>
      </c>
      <c r="D178" s="14">
        <v>159</v>
      </c>
      <c r="E178" s="14" t="s">
        <v>68</v>
      </c>
      <c r="F178" s="18" t="str">
        <f t="shared" si="13"/>
        <v>NB</v>
      </c>
      <c r="G178" s="18" t="str">
        <f t="shared" si="14"/>
        <v>SB</v>
      </c>
      <c r="H178" s="5"/>
    </row>
    <row r="179" spans="2:8" x14ac:dyDescent="0.25">
      <c r="C179" s="5">
        <f t="shared" si="12"/>
        <v>2</v>
      </c>
      <c r="D179" s="14">
        <v>160</v>
      </c>
      <c r="E179" s="14" t="s">
        <v>68</v>
      </c>
      <c r="F179" s="18" t="str">
        <f t="shared" si="13"/>
        <v>NB</v>
      </c>
      <c r="G179" s="18" t="str">
        <f t="shared" si="14"/>
        <v>SB</v>
      </c>
      <c r="H179" s="5"/>
    </row>
    <row r="180" spans="2:8" x14ac:dyDescent="0.25">
      <c r="B180" t="s">
        <v>168</v>
      </c>
      <c r="C180" s="5">
        <f t="shared" si="12"/>
        <v>0</v>
      </c>
      <c r="D180" s="14">
        <v>161</v>
      </c>
      <c r="E180" s="14" t="s">
        <v>69</v>
      </c>
      <c r="F180" s="18" t="str">
        <f t="shared" si="13"/>
        <v>EB</v>
      </c>
      <c r="G180" s="18" t="str">
        <f t="shared" si="14"/>
        <v>WB</v>
      </c>
      <c r="H180" s="5"/>
    </row>
    <row r="181" spans="2:8" x14ac:dyDescent="0.25">
      <c r="C181" s="5">
        <f t="shared" si="12"/>
        <v>3</v>
      </c>
      <c r="D181" s="14">
        <v>162</v>
      </c>
      <c r="E181" s="14" t="s">
        <v>69</v>
      </c>
      <c r="F181" s="18" t="str">
        <f t="shared" si="13"/>
        <v>EB</v>
      </c>
      <c r="G181" s="18" t="str">
        <f t="shared" si="14"/>
        <v>WB</v>
      </c>
      <c r="H181" s="5"/>
    </row>
    <row r="182" spans="2:8" x14ac:dyDescent="0.25">
      <c r="C182" s="5">
        <f t="shared" si="12"/>
        <v>1</v>
      </c>
      <c r="D182" s="14">
        <v>163</v>
      </c>
      <c r="E182" s="14" t="s">
        <v>68</v>
      </c>
      <c r="F182" s="18" t="str">
        <f t="shared" si="13"/>
        <v>NB</v>
      </c>
      <c r="G182" s="18" t="str">
        <f t="shared" si="14"/>
        <v>SB</v>
      </c>
      <c r="H182" s="5"/>
    </row>
    <row r="183" spans="2:8" x14ac:dyDescent="0.25">
      <c r="C183" s="5">
        <f t="shared" si="12"/>
        <v>1</v>
      </c>
      <c r="D183" s="14">
        <v>164</v>
      </c>
      <c r="E183" s="14" t="s">
        <v>68</v>
      </c>
      <c r="F183" s="18" t="str">
        <f t="shared" si="13"/>
        <v>NB</v>
      </c>
      <c r="G183" s="18" t="str">
        <f t="shared" si="14"/>
        <v>SB</v>
      </c>
      <c r="H183" s="5"/>
    </row>
    <row r="184" spans="2:8" x14ac:dyDescent="0.25">
      <c r="C184" s="5">
        <f t="shared" si="12"/>
        <v>2</v>
      </c>
      <c r="D184" s="14">
        <v>165</v>
      </c>
      <c r="E184" s="14" t="s">
        <v>68</v>
      </c>
      <c r="F184" s="18" t="str">
        <f t="shared" si="13"/>
        <v>NB</v>
      </c>
      <c r="G184" s="18" t="str">
        <f t="shared" si="14"/>
        <v>SB</v>
      </c>
      <c r="H184" s="5"/>
    </row>
    <row r="185" spans="2:8" x14ac:dyDescent="0.25">
      <c r="C185" s="5">
        <f t="shared" si="12"/>
        <v>3</v>
      </c>
      <c r="D185" s="14">
        <v>166</v>
      </c>
      <c r="E185" s="14" t="s">
        <v>69</v>
      </c>
      <c r="F185" s="18" t="str">
        <f t="shared" si="13"/>
        <v>EB</v>
      </c>
      <c r="G185" s="18" t="str">
        <f t="shared" si="14"/>
        <v>WB</v>
      </c>
      <c r="H185" s="5"/>
    </row>
    <row r="186" spans="2:8" x14ac:dyDescent="0.25">
      <c r="C186" s="5">
        <f t="shared" si="12"/>
        <v>1</v>
      </c>
      <c r="D186" s="14">
        <v>167</v>
      </c>
      <c r="E186" s="14" t="s">
        <v>69</v>
      </c>
      <c r="F186" s="18" t="str">
        <f t="shared" si="13"/>
        <v>EB</v>
      </c>
      <c r="G186" s="18" t="str">
        <f t="shared" si="14"/>
        <v>WB</v>
      </c>
      <c r="H186" s="5"/>
    </row>
    <row r="187" spans="2:8" x14ac:dyDescent="0.25">
      <c r="C187" s="5">
        <f t="shared" si="12"/>
        <v>3</v>
      </c>
      <c r="D187" s="14">
        <v>168</v>
      </c>
      <c r="E187" s="14" t="s">
        <v>69</v>
      </c>
      <c r="F187" s="18" t="str">
        <f t="shared" si="13"/>
        <v>EB</v>
      </c>
      <c r="G187" s="18" t="str">
        <f t="shared" si="14"/>
        <v>WB</v>
      </c>
      <c r="H187" s="5"/>
    </row>
    <row r="188" spans="2:8" x14ac:dyDescent="0.25">
      <c r="C188" s="5">
        <f t="shared" si="12"/>
        <v>2</v>
      </c>
      <c r="D188" s="14">
        <v>169</v>
      </c>
      <c r="E188" s="14" t="s">
        <v>69</v>
      </c>
      <c r="F188" s="18" t="str">
        <f t="shared" si="13"/>
        <v>EB</v>
      </c>
      <c r="G188" s="18" t="str">
        <f t="shared" si="14"/>
        <v>WB</v>
      </c>
      <c r="H188" s="5"/>
    </row>
    <row r="189" spans="2:8" x14ac:dyDescent="0.25">
      <c r="C189" s="5">
        <f t="shared" si="12"/>
        <v>1</v>
      </c>
      <c r="D189" s="14">
        <v>170</v>
      </c>
      <c r="E189" s="14" t="s">
        <v>68</v>
      </c>
      <c r="F189" s="18" t="str">
        <f t="shared" si="13"/>
        <v>NB</v>
      </c>
      <c r="G189" s="18" t="str">
        <f t="shared" si="14"/>
        <v>SB</v>
      </c>
      <c r="H189" s="5"/>
    </row>
    <row r="190" spans="2:8" x14ac:dyDescent="0.25">
      <c r="B190" t="s">
        <v>159</v>
      </c>
      <c r="C190" s="5">
        <f t="shared" si="12"/>
        <v>0</v>
      </c>
      <c r="D190" s="14">
        <v>171</v>
      </c>
      <c r="E190" s="14" t="s">
        <v>69</v>
      </c>
      <c r="F190" s="18" t="str">
        <f t="shared" si="13"/>
        <v>EB</v>
      </c>
      <c r="G190" s="18" t="str">
        <f t="shared" si="14"/>
        <v>WB</v>
      </c>
      <c r="H190" s="5"/>
    </row>
    <row r="191" spans="2:8" x14ac:dyDescent="0.25">
      <c r="C191" s="5">
        <f t="shared" si="12"/>
        <v>0</v>
      </c>
      <c r="D191" s="14">
        <v>172</v>
      </c>
      <c r="E191" s="14" t="s">
        <v>69</v>
      </c>
      <c r="F191" s="18" t="str">
        <f t="shared" si="13"/>
        <v>EB</v>
      </c>
      <c r="G191" s="18" t="str">
        <f t="shared" si="14"/>
        <v>WB</v>
      </c>
      <c r="H191" s="5"/>
    </row>
    <row r="192" spans="2:8" x14ac:dyDescent="0.25">
      <c r="C192" s="5">
        <f t="shared" si="12"/>
        <v>1</v>
      </c>
      <c r="D192" s="14">
        <v>173</v>
      </c>
      <c r="E192" s="14" t="s">
        <v>69</v>
      </c>
      <c r="F192" s="18" t="str">
        <f t="shared" si="13"/>
        <v>EB</v>
      </c>
      <c r="G192" s="18" t="str">
        <f t="shared" si="14"/>
        <v>WB</v>
      </c>
      <c r="H192" s="5"/>
    </row>
    <row r="193" spans="3:8" x14ac:dyDescent="0.25">
      <c r="C193" s="5">
        <f t="shared" si="12"/>
        <v>2</v>
      </c>
      <c r="D193" s="14">
        <v>174</v>
      </c>
      <c r="E193" s="14" t="s">
        <v>68</v>
      </c>
      <c r="F193" s="18" t="str">
        <f t="shared" si="13"/>
        <v>NB</v>
      </c>
      <c r="G193" s="18" t="str">
        <f t="shared" si="14"/>
        <v>SB</v>
      </c>
      <c r="H193" s="5"/>
    </row>
    <row r="194" spans="3:8" x14ac:dyDescent="0.25">
      <c r="C194" s="5">
        <f t="shared" si="12"/>
        <v>2</v>
      </c>
      <c r="D194" s="14">
        <v>175</v>
      </c>
      <c r="E194" s="14" t="s">
        <v>69</v>
      </c>
      <c r="F194" s="18" t="str">
        <f t="shared" si="13"/>
        <v>EB</v>
      </c>
      <c r="G194" s="18" t="str">
        <f t="shared" si="14"/>
        <v>WB</v>
      </c>
      <c r="H194" s="5"/>
    </row>
    <row r="195" spans="3:8" x14ac:dyDescent="0.25">
      <c r="C195" s="5">
        <f t="shared" si="12"/>
        <v>1</v>
      </c>
      <c r="D195" s="14">
        <v>177</v>
      </c>
      <c r="E195" s="14" t="s">
        <v>68</v>
      </c>
      <c r="F195" s="18" t="str">
        <f t="shared" si="13"/>
        <v>NB</v>
      </c>
      <c r="G195" s="18" t="str">
        <f t="shared" si="14"/>
        <v>SB</v>
      </c>
      <c r="H195" s="5"/>
    </row>
    <row r="196" spans="3:8" x14ac:dyDescent="0.25">
      <c r="C196" s="5">
        <f t="shared" si="12"/>
        <v>3</v>
      </c>
      <c r="D196" s="14">
        <v>178</v>
      </c>
      <c r="E196" s="14" t="s">
        <v>69</v>
      </c>
      <c r="F196" s="18" t="str">
        <f t="shared" si="13"/>
        <v>EB</v>
      </c>
      <c r="G196" s="18" t="str">
        <f t="shared" si="14"/>
        <v>WB</v>
      </c>
      <c r="H196" s="5"/>
    </row>
    <row r="197" spans="3:8" x14ac:dyDescent="0.25">
      <c r="C197" s="5">
        <f t="shared" si="12"/>
        <v>0</v>
      </c>
      <c r="D197" s="14">
        <v>179</v>
      </c>
      <c r="E197" s="14" t="s">
        <v>68</v>
      </c>
      <c r="F197" s="18" t="str">
        <f t="shared" si="13"/>
        <v>NB</v>
      </c>
      <c r="G197" s="18" t="str">
        <f t="shared" si="14"/>
        <v>SB</v>
      </c>
      <c r="H197" s="5"/>
    </row>
    <row r="198" spans="3:8" x14ac:dyDescent="0.25">
      <c r="C198" s="5">
        <f t="shared" si="12"/>
        <v>2</v>
      </c>
      <c r="D198" s="14">
        <v>180</v>
      </c>
      <c r="E198" s="14" t="s">
        <v>69</v>
      </c>
      <c r="F198" s="18" t="str">
        <f t="shared" si="13"/>
        <v>EB</v>
      </c>
      <c r="G198" s="18" t="str">
        <f t="shared" si="14"/>
        <v>WB</v>
      </c>
      <c r="H198" s="5"/>
    </row>
    <row r="199" spans="3:8" x14ac:dyDescent="0.25">
      <c r="C199" s="5">
        <f t="shared" si="12"/>
        <v>0</v>
      </c>
      <c r="D199" s="14">
        <v>181</v>
      </c>
      <c r="E199" s="14" t="s">
        <v>69</v>
      </c>
      <c r="F199" s="18" t="str">
        <f t="shared" si="13"/>
        <v>EB</v>
      </c>
      <c r="G199" s="18" t="str">
        <f t="shared" si="14"/>
        <v>WB</v>
      </c>
      <c r="H199" s="5"/>
    </row>
    <row r="200" spans="3:8" x14ac:dyDescent="0.25">
      <c r="C200" s="5">
        <f t="shared" si="12"/>
        <v>1</v>
      </c>
      <c r="D200" s="14">
        <v>182</v>
      </c>
      <c r="E200" s="14" t="s">
        <v>68</v>
      </c>
      <c r="F200" s="18" t="str">
        <f t="shared" si="13"/>
        <v>NB</v>
      </c>
      <c r="G200" s="18" t="str">
        <f t="shared" si="14"/>
        <v>SB</v>
      </c>
      <c r="H200" s="5"/>
    </row>
    <row r="201" spans="3:8" x14ac:dyDescent="0.25">
      <c r="C201" s="5">
        <f t="shared" si="12"/>
        <v>2</v>
      </c>
      <c r="D201" s="14">
        <v>183</v>
      </c>
      <c r="E201" s="14" t="s">
        <v>68</v>
      </c>
      <c r="F201" s="18" t="str">
        <f t="shared" si="13"/>
        <v>NB</v>
      </c>
      <c r="G201" s="18" t="str">
        <f t="shared" si="14"/>
        <v>SB</v>
      </c>
      <c r="H201" s="5"/>
    </row>
    <row r="202" spans="3:8" x14ac:dyDescent="0.25">
      <c r="C202" s="5">
        <f t="shared" si="12"/>
        <v>1</v>
      </c>
      <c r="D202" s="14">
        <v>184</v>
      </c>
      <c r="E202" s="14" t="s">
        <v>68</v>
      </c>
      <c r="F202" s="18" t="str">
        <f t="shared" si="13"/>
        <v>NB</v>
      </c>
      <c r="G202" s="18" t="str">
        <f t="shared" si="14"/>
        <v>SB</v>
      </c>
      <c r="H202" s="5"/>
    </row>
    <row r="203" spans="3:8" x14ac:dyDescent="0.25">
      <c r="C203" s="5">
        <f t="shared" si="12"/>
        <v>1</v>
      </c>
      <c r="D203" s="14">
        <v>185</v>
      </c>
      <c r="E203" s="14" t="s">
        <v>68</v>
      </c>
      <c r="F203" s="18" t="str">
        <f t="shared" si="13"/>
        <v>NB</v>
      </c>
      <c r="G203" s="18" t="str">
        <f t="shared" si="14"/>
        <v>SB</v>
      </c>
      <c r="H203" s="5"/>
    </row>
    <row r="204" spans="3:8" x14ac:dyDescent="0.25">
      <c r="C204" s="5">
        <f t="shared" si="12"/>
        <v>1</v>
      </c>
      <c r="D204" s="14">
        <v>186</v>
      </c>
      <c r="E204" s="14" t="s">
        <v>68</v>
      </c>
      <c r="F204" s="18" t="str">
        <f t="shared" si="13"/>
        <v>NB</v>
      </c>
      <c r="G204" s="18" t="str">
        <f t="shared" si="14"/>
        <v>SB</v>
      </c>
      <c r="H204" s="5"/>
    </row>
    <row r="205" spans="3:8" x14ac:dyDescent="0.25">
      <c r="C205" s="5">
        <f t="shared" si="12"/>
        <v>1</v>
      </c>
      <c r="D205" s="14">
        <v>187</v>
      </c>
      <c r="E205" s="14" t="s">
        <v>69</v>
      </c>
      <c r="F205" s="18" t="str">
        <f t="shared" si="13"/>
        <v>EB</v>
      </c>
      <c r="G205" s="18" t="str">
        <f t="shared" si="14"/>
        <v>WB</v>
      </c>
      <c r="H205" s="5"/>
    </row>
    <row r="206" spans="3:8" x14ac:dyDescent="0.25">
      <c r="C206" s="5">
        <f t="shared" si="12"/>
        <v>1</v>
      </c>
      <c r="D206" s="14">
        <v>188</v>
      </c>
      <c r="E206" s="14" t="s">
        <v>68</v>
      </c>
      <c r="F206" s="18" t="str">
        <f t="shared" si="13"/>
        <v>NB</v>
      </c>
      <c r="G206" s="18" t="str">
        <f t="shared" si="14"/>
        <v>SB</v>
      </c>
      <c r="H206" s="5"/>
    </row>
    <row r="207" spans="3:8" x14ac:dyDescent="0.25">
      <c r="C207" s="5">
        <f t="shared" si="12"/>
        <v>1</v>
      </c>
      <c r="D207" s="14">
        <v>189</v>
      </c>
      <c r="E207" s="14" t="s">
        <v>69</v>
      </c>
      <c r="F207" s="18" t="str">
        <f t="shared" si="13"/>
        <v>EB</v>
      </c>
      <c r="G207" s="18" t="str">
        <f t="shared" si="14"/>
        <v>WB</v>
      </c>
      <c r="H207" s="5"/>
    </row>
    <row r="208" spans="3:8" x14ac:dyDescent="0.25">
      <c r="C208" s="5">
        <f t="shared" si="12"/>
        <v>2</v>
      </c>
      <c r="D208" s="14">
        <v>190</v>
      </c>
      <c r="E208" s="14" t="s">
        <v>69</v>
      </c>
      <c r="F208" s="18" t="str">
        <f t="shared" si="13"/>
        <v>EB</v>
      </c>
      <c r="G208" s="18" t="str">
        <f t="shared" si="14"/>
        <v>WB</v>
      </c>
      <c r="H208" s="5"/>
    </row>
    <row r="209" spans="2:8" x14ac:dyDescent="0.25">
      <c r="C209" s="5">
        <f t="shared" si="12"/>
        <v>1</v>
      </c>
      <c r="D209" s="14">
        <v>191</v>
      </c>
      <c r="E209" s="14" t="s">
        <v>68</v>
      </c>
      <c r="F209" s="18" t="str">
        <f t="shared" si="13"/>
        <v>NB</v>
      </c>
      <c r="G209" s="18" t="str">
        <f t="shared" si="14"/>
        <v>SB</v>
      </c>
      <c r="H209" s="5"/>
    </row>
    <row r="210" spans="2:8" x14ac:dyDescent="0.25">
      <c r="C210" s="5">
        <f t="shared" si="12"/>
        <v>1</v>
      </c>
      <c r="D210" s="14">
        <v>192</v>
      </c>
      <c r="E210" s="14" t="s">
        <v>69</v>
      </c>
      <c r="F210" s="18" t="str">
        <f t="shared" si="13"/>
        <v>EB</v>
      </c>
      <c r="G210" s="18" t="str">
        <f t="shared" si="14"/>
        <v>WB</v>
      </c>
      <c r="H210" s="5"/>
    </row>
    <row r="211" spans="2:8" x14ac:dyDescent="0.25">
      <c r="C211" s="5">
        <f t="shared" si="12"/>
        <v>2</v>
      </c>
      <c r="D211" s="14">
        <v>193</v>
      </c>
      <c r="E211" s="14" t="s">
        <v>69</v>
      </c>
      <c r="F211" s="18" t="str">
        <f t="shared" si="13"/>
        <v>EB</v>
      </c>
      <c r="G211" s="18" t="str">
        <f t="shared" si="14"/>
        <v>WB</v>
      </c>
      <c r="H211" s="5"/>
    </row>
    <row r="212" spans="2:8" x14ac:dyDescent="0.25">
      <c r="C212" s="5">
        <f t="shared" si="12"/>
        <v>1</v>
      </c>
      <c r="D212" s="14">
        <v>195</v>
      </c>
      <c r="E212" s="14" t="s">
        <v>69</v>
      </c>
      <c r="F212" s="18" t="str">
        <f t="shared" si="13"/>
        <v>EB</v>
      </c>
      <c r="G212" s="18" t="str">
        <f t="shared" si="14"/>
        <v>WB</v>
      </c>
      <c r="H212" s="5"/>
    </row>
    <row r="213" spans="2:8" x14ac:dyDescent="0.25">
      <c r="C213" s="5">
        <f t="shared" si="12"/>
        <v>1</v>
      </c>
      <c r="D213" s="14">
        <v>197</v>
      </c>
      <c r="E213" s="14" t="s">
        <v>68</v>
      </c>
      <c r="F213" s="18" t="str">
        <f t="shared" si="13"/>
        <v>NB</v>
      </c>
      <c r="G213" s="18" t="str">
        <f t="shared" si="14"/>
        <v>SB</v>
      </c>
      <c r="H213" s="5"/>
    </row>
    <row r="214" spans="2:8" x14ac:dyDescent="0.25">
      <c r="C214" s="5">
        <f t="shared" si="12"/>
        <v>5</v>
      </c>
      <c r="D214" s="14">
        <v>198</v>
      </c>
      <c r="E214" s="14" t="s">
        <v>69</v>
      </c>
      <c r="F214" s="18" t="str">
        <f t="shared" si="13"/>
        <v>EB</v>
      </c>
      <c r="G214" s="18" t="str">
        <f t="shared" si="14"/>
        <v>WB</v>
      </c>
      <c r="H214" s="5"/>
    </row>
    <row r="215" spans="2:8" x14ac:dyDescent="0.25">
      <c r="C215" s="5">
        <f t="shared" si="12"/>
        <v>1</v>
      </c>
      <c r="D215" s="14">
        <v>199</v>
      </c>
      <c r="E215" s="14" t="s">
        <v>68</v>
      </c>
      <c r="F215" s="18" t="str">
        <f t="shared" si="13"/>
        <v>NB</v>
      </c>
      <c r="G215" s="18" t="str">
        <f t="shared" si="14"/>
        <v>SB</v>
      </c>
      <c r="H215" s="5"/>
    </row>
    <row r="216" spans="2:8" x14ac:dyDescent="0.25">
      <c r="C216" s="5">
        <f t="shared" si="12"/>
        <v>1</v>
      </c>
      <c r="D216" s="14">
        <v>200</v>
      </c>
      <c r="E216" s="14" t="s">
        <v>69</v>
      </c>
      <c r="F216" s="18" t="str">
        <f t="shared" si="13"/>
        <v>EB</v>
      </c>
      <c r="G216" s="18" t="str">
        <f t="shared" si="14"/>
        <v>WB</v>
      </c>
      <c r="H216" s="5"/>
    </row>
    <row r="217" spans="2:8" x14ac:dyDescent="0.25">
      <c r="C217" s="5">
        <f t="shared" si="12"/>
        <v>2</v>
      </c>
      <c r="D217" s="14">
        <v>201</v>
      </c>
      <c r="E217" s="14" t="s">
        <v>69</v>
      </c>
      <c r="F217" s="18" t="str">
        <f t="shared" si="13"/>
        <v>EB</v>
      </c>
      <c r="G217" s="18" t="str">
        <f t="shared" si="14"/>
        <v>WB</v>
      </c>
      <c r="H217" s="5"/>
    </row>
    <row r="218" spans="2:8" x14ac:dyDescent="0.25">
      <c r="C218" s="5">
        <f t="shared" si="12"/>
        <v>1</v>
      </c>
      <c r="D218" s="14">
        <v>202</v>
      </c>
      <c r="E218" s="14" t="s">
        <v>69</v>
      </c>
      <c r="F218" s="18" t="str">
        <f t="shared" si="13"/>
        <v>EB</v>
      </c>
      <c r="G218" s="18" t="str">
        <f t="shared" si="14"/>
        <v>WB</v>
      </c>
      <c r="H218" s="5"/>
    </row>
    <row r="219" spans="2:8" x14ac:dyDescent="0.25">
      <c r="C219" s="5">
        <f t="shared" ref="C219:C282" si="15">COUNTIF($S$3:$BB$60,D219)</f>
        <v>1</v>
      </c>
      <c r="D219" s="14">
        <v>203</v>
      </c>
      <c r="E219" s="14" t="s">
        <v>69</v>
      </c>
      <c r="F219" s="18" t="str">
        <f t="shared" ref="F219:F282" si="16">IF(E219="S-N","NB","EB")</f>
        <v>EB</v>
      </c>
      <c r="G219" s="18" t="str">
        <f t="shared" ref="G219:G282" si="17">IF(F219="NB","SB","WB")</f>
        <v>WB</v>
      </c>
      <c r="H219" s="5"/>
    </row>
    <row r="220" spans="2:8" x14ac:dyDescent="0.25">
      <c r="C220" s="5">
        <f t="shared" si="15"/>
        <v>1</v>
      </c>
      <c r="D220" s="14">
        <v>204</v>
      </c>
      <c r="E220" s="14" t="s">
        <v>68</v>
      </c>
      <c r="F220" s="18" t="str">
        <f t="shared" si="16"/>
        <v>NB</v>
      </c>
      <c r="G220" s="18" t="str">
        <f t="shared" si="17"/>
        <v>SB</v>
      </c>
      <c r="H220" s="5"/>
    </row>
    <row r="221" spans="2:8" x14ac:dyDescent="0.25">
      <c r="C221" s="5">
        <f t="shared" si="15"/>
        <v>2</v>
      </c>
      <c r="D221" s="14">
        <v>205</v>
      </c>
      <c r="E221" s="14" t="s">
        <v>69</v>
      </c>
      <c r="F221" s="18" t="str">
        <f t="shared" si="16"/>
        <v>EB</v>
      </c>
      <c r="G221" s="18" t="str">
        <f t="shared" si="17"/>
        <v>WB</v>
      </c>
      <c r="H221" s="5"/>
    </row>
    <row r="222" spans="2:8" x14ac:dyDescent="0.25">
      <c r="B222" t="s">
        <v>159</v>
      </c>
      <c r="C222" s="5">
        <f t="shared" si="15"/>
        <v>0</v>
      </c>
      <c r="D222" s="14">
        <v>206</v>
      </c>
      <c r="E222" s="14" t="s">
        <v>68</v>
      </c>
      <c r="F222" s="18" t="str">
        <f t="shared" si="16"/>
        <v>NB</v>
      </c>
      <c r="G222" s="18" t="str">
        <f t="shared" si="17"/>
        <v>SB</v>
      </c>
      <c r="H222" s="5"/>
    </row>
    <row r="223" spans="2:8" x14ac:dyDescent="0.25">
      <c r="C223" s="5">
        <f t="shared" si="15"/>
        <v>1</v>
      </c>
      <c r="D223" s="14">
        <v>207</v>
      </c>
      <c r="E223" s="14" t="s">
        <v>68</v>
      </c>
      <c r="F223" s="18" t="str">
        <f t="shared" si="16"/>
        <v>NB</v>
      </c>
      <c r="G223" s="18" t="str">
        <f t="shared" si="17"/>
        <v>SB</v>
      </c>
      <c r="H223" s="5"/>
    </row>
    <row r="224" spans="2:8" x14ac:dyDescent="0.25">
      <c r="B224" t="s">
        <v>159</v>
      </c>
      <c r="C224" s="5">
        <f t="shared" si="15"/>
        <v>0</v>
      </c>
      <c r="D224" s="14">
        <v>209</v>
      </c>
      <c r="E224" s="14" t="s">
        <v>68</v>
      </c>
      <c r="F224" s="18" t="str">
        <f t="shared" si="16"/>
        <v>NB</v>
      </c>
      <c r="G224" s="18" t="str">
        <f t="shared" si="17"/>
        <v>SB</v>
      </c>
      <c r="H224" s="5"/>
    </row>
    <row r="225" spans="2:8" x14ac:dyDescent="0.25">
      <c r="C225" s="5">
        <f t="shared" si="15"/>
        <v>2</v>
      </c>
      <c r="D225" s="14">
        <v>210</v>
      </c>
      <c r="E225" s="14" t="s">
        <v>69</v>
      </c>
      <c r="F225" s="18" t="str">
        <f t="shared" si="16"/>
        <v>EB</v>
      </c>
      <c r="G225" s="18" t="str">
        <f t="shared" si="17"/>
        <v>WB</v>
      </c>
      <c r="H225" s="5"/>
    </row>
    <row r="226" spans="2:8" x14ac:dyDescent="0.25">
      <c r="C226" s="5">
        <f t="shared" si="15"/>
        <v>1</v>
      </c>
      <c r="D226" s="14">
        <v>211</v>
      </c>
      <c r="E226" s="14" t="s">
        <v>68</v>
      </c>
      <c r="F226" s="18" t="str">
        <f t="shared" si="16"/>
        <v>NB</v>
      </c>
      <c r="G226" s="18" t="str">
        <f t="shared" si="17"/>
        <v>SB</v>
      </c>
      <c r="H226" s="5"/>
    </row>
    <row r="227" spans="2:8" x14ac:dyDescent="0.25">
      <c r="C227" s="5">
        <f t="shared" si="15"/>
        <v>1</v>
      </c>
      <c r="D227" s="14">
        <v>213</v>
      </c>
      <c r="E227" s="14" t="s">
        <v>68</v>
      </c>
      <c r="F227" s="18" t="str">
        <f t="shared" si="16"/>
        <v>NB</v>
      </c>
      <c r="G227" s="18" t="str">
        <f t="shared" si="17"/>
        <v>SB</v>
      </c>
      <c r="H227" s="5"/>
    </row>
    <row r="228" spans="2:8" x14ac:dyDescent="0.25">
      <c r="B228" t="s">
        <v>159</v>
      </c>
      <c r="C228" s="5">
        <f t="shared" si="15"/>
        <v>0</v>
      </c>
      <c r="D228" s="14">
        <v>214</v>
      </c>
      <c r="E228" s="14" t="s">
        <v>69</v>
      </c>
      <c r="F228" s="18" t="str">
        <f t="shared" si="16"/>
        <v>EB</v>
      </c>
      <c r="G228" s="18" t="str">
        <f t="shared" si="17"/>
        <v>WB</v>
      </c>
      <c r="H228" s="5"/>
    </row>
    <row r="229" spans="2:8" x14ac:dyDescent="0.25">
      <c r="C229" s="5">
        <f t="shared" si="15"/>
        <v>2</v>
      </c>
      <c r="D229" s="14">
        <v>215</v>
      </c>
      <c r="E229" s="14" t="s">
        <v>68</v>
      </c>
      <c r="F229" s="18" t="str">
        <f t="shared" si="16"/>
        <v>NB</v>
      </c>
      <c r="G229" s="18" t="str">
        <f t="shared" si="17"/>
        <v>SB</v>
      </c>
      <c r="H229" s="5"/>
    </row>
    <row r="230" spans="2:8" x14ac:dyDescent="0.25">
      <c r="C230" s="5">
        <f t="shared" si="15"/>
        <v>1</v>
      </c>
      <c r="D230" s="14">
        <v>216</v>
      </c>
      <c r="E230" s="14" t="s">
        <v>69</v>
      </c>
      <c r="F230" s="18" t="str">
        <f t="shared" si="16"/>
        <v>EB</v>
      </c>
      <c r="G230" s="18" t="str">
        <f t="shared" si="17"/>
        <v>WB</v>
      </c>
      <c r="H230" s="5"/>
    </row>
    <row r="231" spans="2:8" x14ac:dyDescent="0.25">
      <c r="C231" s="5">
        <f t="shared" si="15"/>
        <v>1</v>
      </c>
      <c r="D231" s="14">
        <v>217</v>
      </c>
      <c r="E231" s="14" t="s">
        <v>69</v>
      </c>
      <c r="F231" s="18" t="str">
        <f t="shared" si="16"/>
        <v>EB</v>
      </c>
      <c r="G231" s="18" t="str">
        <f t="shared" si="17"/>
        <v>WB</v>
      </c>
      <c r="H231" s="5"/>
    </row>
    <row r="232" spans="2:8" x14ac:dyDescent="0.25">
      <c r="C232" s="5">
        <f t="shared" si="15"/>
        <v>2</v>
      </c>
      <c r="D232" s="14">
        <v>218</v>
      </c>
      <c r="E232" s="14" t="s">
        <v>69</v>
      </c>
      <c r="F232" s="18" t="str">
        <f t="shared" si="16"/>
        <v>EB</v>
      </c>
      <c r="G232" s="18" t="str">
        <f t="shared" si="17"/>
        <v>WB</v>
      </c>
      <c r="H232" s="5"/>
    </row>
    <row r="233" spans="2:8" x14ac:dyDescent="0.25">
      <c r="C233" s="5">
        <f t="shared" si="15"/>
        <v>1</v>
      </c>
      <c r="D233" s="14">
        <v>219</v>
      </c>
      <c r="E233" s="14" t="s">
        <v>69</v>
      </c>
      <c r="F233" s="18" t="str">
        <f t="shared" si="16"/>
        <v>EB</v>
      </c>
      <c r="G233" s="18" t="str">
        <f t="shared" si="17"/>
        <v>WB</v>
      </c>
      <c r="H233" s="5"/>
    </row>
    <row r="234" spans="2:8" x14ac:dyDescent="0.25">
      <c r="C234" s="5">
        <f t="shared" si="15"/>
        <v>2</v>
      </c>
      <c r="D234" s="14">
        <v>220</v>
      </c>
      <c r="E234" s="14" t="s">
        <v>69</v>
      </c>
      <c r="F234" s="18" t="str">
        <f t="shared" si="16"/>
        <v>EB</v>
      </c>
      <c r="G234" s="18" t="str">
        <f t="shared" si="17"/>
        <v>WB</v>
      </c>
      <c r="H234" s="5"/>
    </row>
    <row r="235" spans="2:8" x14ac:dyDescent="0.25">
      <c r="C235" s="5">
        <f t="shared" si="15"/>
        <v>1</v>
      </c>
      <c r="D235" s="14">
        <v>221</v>
      </c>
      <c r="E235" s="14" t="s">
        <v>68</v>
      </c>
      <c r="F235" s="18" t="str">
        <f t="shared" si="16"/>
        <v>NB</v>
      </c>
      <c r="G235" s="18" t="str">
        <f t="shared" si="17"/>
        <v>SB</v>
      </c>
      <c r="H235" s="5"/>
    </row>
    <row r="236" spans="2:8" x14ac:dyDescent="0.25">
      <c r="C236" s="5">
        <f t="shared" si="15"/>
        <v>1</v>
      </c>
      <c r="D236" s="14">
        <v>222</v>
      </c>
      <c r="E236" s="14" t="s">
        <v>69</v>
      </c>
      <c r="F236" s="18" t="str">
        <f t="shared" si="16"/>
        <v>EB</v>
      </c>
      <c r="G236" s="18" t="str">
        <f t="shared" si="17"/>
        <v>WB</v>
      </c>
      <c r="H236" s="5"/>
    </row>
    <row r="237" spans="2:8" x14ac:dyDescent="0.25">
      <c r="C237" s="5">
        <f t="shared" si="15"/>
        <v>1</v>
      </c>
      <c r="D237" s="14">
        <v>223</v>
      </c>
      <c r="E237" s="14" t="s">
        <v>69</v>
      </c>
      <c r="F237" s="18" t="str">
        <f t="shared" si="16"/>
        <v>EB</v>
      </c>
      <c r="G237" s="18" t="str">
        <f t="shared" si="17"/>
        <v>WB</v>
      </c>
      <c r="H237" s="5"/>
    </row>
    <row r="238" spans="2:8" x14ac:dyDescent="0.25">
      <c r="C238" s="5">
        <f t="shared" si="15"/>
        <v>1</v>
      </c>
      <c r="D238" s="14">
        <v>225</v>
      </c>
      <c r="E238" s="14" t="s">
        <v>69</v>
      </c>
      <c r="F238" s="18" t="str">
        <f t="shared" si="16"/>
        <v>EB</v>
      </c>
      <c r="G238" s="18" t="str">
        <f t="shared" si="17"/>
        <v>WB</v>
      </c>
      <c r="H238" s="5"/>
    </row>
    <row r="239" spans="2:8" x14ac:dyDescent="0.25">
      <c r="C239" s="5">
        <f t="shared" si="15"/>
        <v>1</v>
      </c>
      <c r="D239" s="14">
        <v>227</v>
      </c>
      <c r="E239" s="14" t="s">
        <v>68</v>
      </c>
      <c r="F239" s="18" t="str">
        <f t="shared" si="16"/>
        <v>NB</v>
      </c>
      <c r="G239" s="18" t="str">
        <f t="shared" si="17"/>
        <v>SB</v>
      </c>
      <c r="H239" s="5"/>
    </row>
    <row r="240" spans="2:8" x14ac:dyDescent="0.25">
      <c r="B240" t="s">
        <v>159</v>
      </c>
      <c r="C240" s="5">
        <f t="shared" si="15"/>
        <v>0</v>
      </c>
      <c r="D240" s="14">
        <v>228</v>
      </c>
      <c r="E240" s="14" t="s">
        <v>68</v>
      </c>
      <c r="F240" s="18" t="str">
        <f t="shared" si="16"/>
        <v>NB</v>
      </c>
      <c r="G240" s="18" t="str">
        <f t="shared" si="17"/>
        <v>SB</v>
      </c>
      <c r="H240" s="5"/>
    </row>
    <row r="241" spans="3:8" x14ac:dyDescent="0.25">
      <c r="C241" s="5">
        <f t="shared" si="15"/>
        <v>1</v>
      </c>
      <c r="D241" s="14">
        <v>229</v>
      </c>
      <c r="E241" s="14" t="s">
        <v>68</v>
      </c>
      <c r="F241" s="18" t="str">
        <f t="shared" si="16"/>
        <v>NB</v>
      </c>
      <c r="G241" s="18" t="str">
        <f t="shared" si="17"/>
        <v>SB</v>
      </c>
      <c r="H241" s="5"/>
    </row>
    <row r="242" spans="3:8" x14ac:dyDescent="0.25">
      <c r="C242" s="5">
        <f t="shared" si="15"/>
        <v>0</v>
      </c>
      <c r="D242" s="14">
        <v>230</v>
      </c>
      <c r="E242" s="14" t="s">
        <v>69</v>
      </c>
      <c r="F242" s="18" t="str">
        <f t="shared" si="16"/>
        <v>EB</v>
      </c>
      <c r="G242" s="18" t="str">
        <f t="shared" si="17"/>
        <v>WB</v>
      </c>
      <c r="H242" s="5"/>
    </row>
    <row r="243" spans="3:8" x14ac:dyDescent="0.25">
      <c r="C243" s="5">
        <f t="shared" si="15"/>
        <v>1</v>
      </c>
      <c r="D243" s="14">
        <v>232</v>
      </c>
      <c r="E243" s="14" t="s">
        <v>68</v>
      </c>
      <c r="F243" s="18" t="str">
        <f t="shared" si="16"/>
        <v>NB</v>
      </c>
      <c r="G243" s="18" t="str">
        <f t="shared" si="17"/>
        <v>SB</v>
      </c>
      <c r="H243" s="5"/>
    </row>
    <row r="244" spans="3:8" x14ac:dyDescent="0.25">
      <c r="C244" s="5">
        <f t="shared" si="15"/>
        <v>1</v>
      </c>
      <c r="D244" s="14">
        <v>233</v>
      </c>
      <c r="E244" s="14" t="s">
        <v>68</v>
      </c>
      <c r="F244" s="18" t="str">
        <f t="shared" si="16"/>
        <v>NB</v>
      </c>
      <c r="G244" s="18" t="str">
        <f t="shared" si="17"/>
        <v>SB</v>
      </c>
      <c r="H244" s="5"/>
    </row>
    <row r="245" spans="3:8" x14ac:dyDescent="0.25">
      <c r="C245" s="5">
        <f t="shared" si="15"/>
        <v>0</v>
      </c>
      <c r="D245" s="14">
        <v>234</v>
      </c>
      <c r="E245" s="14" t="s">
        <v>69</v>
      </c>
      <c r="F245" s="18" t="str">
        <f t="shared" si="16"/>
        <v>EB</v>
      </c>
      <c r="G245" s="18" t="str">
        <f t="shared" si="17"/>
        <v>WB</v>
      </c>
      <c r="H245" s="5"/>
    </row>
    <row r="246" spans="3:8" x14ac:dyDescent="0.25">
      <c r="C246" s="5">
        <f t="shared" si="15"/>
        <v>0</v>
      </c>
      <c r="D246" s="14">
        <v>235</v>
      </c>
      <c r="E246" s="14" t="s">
        <v>69</v>
      </c>
      <c r="F246" s="18" t="str">
        <f t="shared" si="16"/>
        <v>EB</v>
      </c>
      <c r="G246" s="18" t="str">
        <f t="shared" si="17"/>
        <v>WB</v>
      </c>
      <c r="H246" s="5"/>
    </row>
    <row r="247" spans="3:8" x14ac:dyDescent="0.25">
      <c r="C247" s="5">
        <f t="shared" si="15"/>
        <v>1</v>
      </c>
      <c r="D247" s="14">
        <v>236</v>
      </c>
      <c r="E247" s="14" t="s">
        <v>68</v>
      </c>
      <c r="F247" s="18" t="str">
        <f t="shared" si="16"/>
        <v>NB</v>
      </c>
      <c r="G247" s="18" t="str">
        <f t="shared" si="17"/>
        <v>SB</v>
      </c>
      <c r="H247" s="5"/>
    </row>
    <row r="248" spans="3:8" x14ac:dyDescent="0.25">
      <c r="C248" s="5">
        <f t="shared" si="15"/>
        <v>1</v>
      </c>
      <c r="D248" s="14">
        <v>237</v>
      </c>
      <c r="E248" s="14" t="s">
        <v>69</v>
      </c>
      <c r="F248" s="18" t="str">
        <f t="shared" si="16"/>
        <v>EB</v>
      </c>
      <c r="G248" s="18" t="str">
        <f t="shared" si="17"/>
        <v>WB</v>
      </c>
      <c r="H248" s="5"/>
    </row>
    <row r="249" spans="3:8" x14ac:dyDescent="0.25">
      <c r="C249" s="5">
        <f t="shared" si="15"/>
        <v>1</v>
      </c>
      <c r="D249" s="14">
        <v>238</v>
      </c>
      <c r="E249" s="14" t="s">
        <v>68</v>
      </c>
      <c r="F249" s="18" t="str">
        <f t="shared" si="16"/>
        <v>NB</v>
      </c>
      <c r="G249" s="18" t="str">
        <f t="shared" si="17"/>
        <v>SB</v>
      </c>
      <c r="H249" s="5"/>
    </row>
    <row r="250" spans="3:8" x14ac:dyDescent="0.25">
      <c r="C250" s="5">
        <f t="shared" si="15"/>
        <v>0</v>
      </c>
      <c r="D250" s="14">
        <v>239</v>
      </c>
      <c r="E250" s="14" t="s">
        <v>68</v>
      </c>
      <c r="F250" s="18" t="str">
        <f t="shared" si="16"/>
        <v>NB</v>
      </c>
      <c r="G250" s="18" t="str">
        <f t="shared" si="17"/>
        <v>SB</v>
      </c>
      <c r="H250" s="5"/>
    </row>
    <row r="251" spans="3:8" x14ac:dyDescent="0.25">
      <c r="C251" s="5">
        <f t="shared" si="15"/>
        <v>1</v>
      </c>
      <c r="D251" s="14">
        <v>241</v>
      </c>
      <c r="E251" s="14" t="s">
        <v>68</v>
      </c>
      <c r="F251" s="18" t="str">
        <f t="shared" si="16"/>
        <v>NB</v>
      </c>
      <c r="G251" s="18" t="str">
        <f t="shared" si="17"/>
        <v>SB</v>
      </c>
      <c r="H251" s="5"/>
    </row>
    <row r="252" spans="3:8" x14ac:dyDescent="0.25">
      <c r="C252" s="5">
        <f t="shared" si="15"/>
        <v>0</v>
      </c>
      <c r="D252" s="14">
        <v>242</v>
      </c>
      <c r="E252" s="14" t="s">
        <v>68</v>
      </c>
      <c r="F252" s="18" t="str">
        <f t="shared" si="16"/>
        <v>NB</v>
      </c>
      <c r="G252" s="18" t="str">
        <f t="shared" si="17"/>
        <v>SB</v>
      </c>
      <c r="H252" s="5"/>
    </row>
    <row r="253" spans="3:8" x14ac:dyDescent="0.25">
      <c r="C253" s="5">
        <f t="shared" si="15"/>
        <v>1</v>
      </c>
      <c r="D253" s="14">
        <v>243</v>
      </c>
      <c r="E253" s="14" t="s">
        <v>68</v>
      </c>
      <c r="F253" s="18" t="str">
        <f t="shared" si="16"/>
        <v>NB</v>
      </c>
      <c r="G253" s="18" t="str">
        <f t="shared" si="17"/>
        <v>SB</v>
      </c>
      <c r="H253" s="5"/>
    </row>
    <row r="254" spans="3:8" x14ac:dyDescent="0.25">
      <c r="C254" s="5">
        <f t="shared" si="15"/>
        <v>1</v>
      </c>
      <c r="D254" s="14">
        <v>244</v>
      </c>
      <c r="E254" s="14" t="s">
        <v>69</v>
      </c>
      <c r="F254" s="18" t="str">
        <f t="shared" si="16"/>
        <v>EB</v>
      </c>
      <c r="G254" s="18" t="str">
        <f t="shared" si="17"/>
        <v>WB</v>
      </c>
      <c r="H254" s="5"/>
    </row>
    <row r="255" spans="3:8" x14ac:dyDescent="0.25">
      <c r="C255" s="5">
        <f t="shared" si="15"/>
        <v>2</v>
      </c>
      <c r="D255" s="14">
        <v>245</v>
      </c>
      <c r="E255" s="14" t="s">
        <v>68</v>
      </c>
      <c r="F255" s="18" t="str">
        <f t="shared" si="16"/>
        <v>NB</v>
      </c>
      <c r="G255" s="18" t="str">
        <f t="shared" si="17"/>
        <v>SB</v>
      </c>
      <c r="H255" s="5"/>
    </row>
    <row r="256" spans="3:8" x14ac:dyDescent="0.25">
      <c r="C256" s="5">
        <f t="shared" si="15"/>
        <v>1</v>
      </c>
      <c r="D256" s="14">
        <v>246</v>
      </c>
      <c r="E256" s="14" t="s">
        <v>69</v>
      </c>
      <c r="F256" s="18" t="str">
        <f t="shared" si="16"/>
        <v>EB</v>
      </c>
      <c r="G256" s="18" t="str">
        <f t="shared" si="17"/>
        <v>WB</v>
      </c>
      <c r="H256" s="5"/>
    </row>
    <row r="257" spans="3:8" x14ac:dyDescent="0.25">
      <c r="C257" s="5">
        <f t="shared" si="15"/>
        <v>1</v>
      </c>
      <c r="D257" s="14">
        <v>247</v>
      </c>
      <c r="E257" s="14" t="s">
        <v>68</v>
      </c>
      <c r="F257" s="18" t="str">
        <f t="shared" si="16"/>
        <v>NB</v>
      </c>
      <c r="G257" s="18" t="str">
        <f t="shared" si="17"/>
        <v>SB</v>
      </c>
      <c r="H257" s="5"/>
    </row>
    <row r="258" spans="3:8" x14ac:dyDescent="0.25">
      <c r="C258" s="5">
        <f t="shared" si="15"/>
        <v>0</v>
      </c>
      <c r="D258" s="14">
        <v>248</v>
      </c>
      <c r="E258" s="14" t="s">
        <v>69</v>
      </c>
      <c r="F258" s="18" t="str">
        <f t="shared" si="16"/>
        <v>EB</v>
      </c>
      <c r="G258" s="18" t="str">
        <f t="shared" si="17"/>
        <v>WB</v>
      </c>
      <c r="H258" s="5"/>
    </row>
    <row r="259" spans="3:8" x14ac:dyDescent="0.25">
      <c r="C259" s="5">
        <f t="shared" si="15"/>
        <v>0</v>
      </c>
      <c r="D259" s="14">
        <v>249</v>
      </c>
      <c r="E259" s="14" t="s">
        <v>68</v>
      </c>
      <c r="F259" s="18" t="str">
        <f t="shared" si="16"/>
        <v>NB</v>
      </c>
      <c r="G259" s="18" t="str">
        <f t="shared" si="17"/>
        <v>SB</v>
      </c>
      <c r="H259" s="5"/>
    </row>
    <row r="260" spans="3:8" x14ac:dyDescent="0.25">
      <c r="C260" s="5">
        <f t="shared" si="15"/>
        <v>0</v>
      </c>
      <c r="D260" s="14">
        <v>251</v>
      </c>
      <c r="E260" s="14" t="s">
        <v>69</v>
      </c>
      <c r="F260" s="18" t="str">
        <f t="shared" si="16"/>
        <v>EB</v>
      </c>
      <c r="G260" s="18" t="str">
        <f t="shared" si="17"/>
        <v>WB</v>
      </c>
      <c r="H260" s="5"/>
    </row>
    <row r="261" spans="3:8" x14ac:dyDescent="0.25">
      <c r="C261" s="5">
        <f t="shared" si="15"/>
        <v>0</v>
      </c>
      <c r="D261" s="14">
        <v>252</v>
      </c>
      <c r="E261" s="14" t="s">
        <v>69</v>
      </c>
      <c r="F261" s="18" t="str">
        <f t="shared" si="16"/>
        <v>EB</v>
      </c>
      <c r="G261" s="18" t="str">
        <f t="shared" si="17"/>
        <v>WB</v>
      </c>
      <c r="H261" s="5"/>
    </row>
    <row r="262" spans="3:8" x14ac:dyDescent="0.25">
      <c r="C262" s="5">
        <f t="shared" si="15"/>
        <v>1</v>
      </c>
      <c r="D262" s="14">
        <v>253</v>
      </c>
      <c r="E262" s="14" t="s">
        <v>69</v>
      </c>
      <c r="F262" s="18" t="str">
        <f t="shared" si="16"/>
        <v>EB</v>
      </c>
      <c r="G262" s="18" t="str">
        <f t="shared" si="17"/>
        <v>WB</v>
      </c>
      <c r="H262" s="5"/>
    </row>
    <row r="263" spans="3:8" x14ac:dyDescent="0.25">
      <c r="C263" s="5">
        <f t="shared" si="15"/>
        <v>1</v>
      </c>
      <c r="D263" s="14">
        <v>254</v>
      </c>
      <c r="E263" s="14" t="s">
        <v>68</v>
      </c>
      <c r="F263" s="18" t="str">
        <f t="shared" si="16"/>
        <v>NB</v>
      </c>
      <c r="G263" s="18" t="str">
        <f t="shared" si="17"/>
        <v>SB</v>
      </c>
      <c r="H263" s="5"/>
    </row>
    <row r="264" spans="3:8" x14ac:dyDescent="0.25">
      <c r="C264" s="5">
        <f t="shared" si="15"/>
        <v>1</v>
      </c>
      <c r="D264" s="14">
        <v>255</v>
      </c>
      <c r="E264" s="14" t="s">
        <v>68</v>
      </c>
      <c r="F264" s="18" t="str">
        <f t="shared" si="16"/>
        <v>NB</v>
      </c>
      <c r="G264" s="18" t="str">
        <f t="shared" si="17"/>
        <v>SB</v>
      </c>
      <c r="H264" s="5"/>
    </row>
    <row r="265" spans="3:8" x14ac:dyDescent="0.25">
      <c r="C265" s="5">
        <f t="shared" si="15"/>
        <v>0</v>
      </c>
      <c r="D265" s="14">
        <v>256</v>
      </c>
      <c r="E265" s="14" t="s">
        <v>68</v>
      </c>
      <c r="F265" s="18" t="str">
        <f t="shared" si="16"/>
        <v>NB</v>
      </c>
      <c r="G265" s="18" t="str">
        <f t="shared" si="17"/>
        <v>SB</v>
      </c>
      <c r="H265" s="5"/>
    </row>
    <row r="266" spans="3:8" x14ac:dyDescent="0.25">
      <c r="C266" s="5">
        <f t="shared" si="15"/>
        <v>0</v>
      </c>
      <c r="D266" s="14">
        <v>257</v>
      </c>
      <c r="E266" s="14" t="s">
        <v>68</v>
      </c>
      <c r="F266" s="18" t="str">
        <f t="shared" si="16"/>
        <v>NB</v>
      </c>
      <c r="G266" s="18" t="str">
        <f t="shared" si="17"/>
        <v>SB</v>
      </c>
      <c r="H266" s="5"/>
    </row>
    <row r="267" spans="3:8" x14ac:dyDescent="0.25">
      <c r="C267" s="5">
        <f t="shared" si="15"/>
        <v>0</v>
      </c>
      <c r="D267" s="14">
        <v>258</v>
      </c>
      <c r="E267" s="14" t="s">
        <v>68</v>
      </c>
      <c r="F267" s="18" t="str">
        <f t="shared" si="16"/>
        <v>NB</v>
      </c>
      <c r="G267" s="18" t="str">
        <f t="shared" si="17"/>
        <v>SB</v>
      </c>
      <c r="H267" s="5"/>
    </row>
    <row r="268" spans="3:8" x14ac:dyDescent="0.25">
      <c r="C268" s="5">
        <f t="shared" si="15"/>
        <v>1</v>
      </c>
      <c r="D268" s="14">
        <v>259</v>
      </c>
      <c r="E268" s="14" t="s">
        <v>68</v>
      </c>
      <c r="F268" s="18" t="str">
        <f t="shared" si="16"/>
        <v>NB</v>
      </c>
      <c r="G268" s="18" t="str">
        <f t="shared" si="17"/>
        <v>SB</v>
      </c>
      <c r="H268" s="5"/>
    </row>
    <row r="269" spans="3:8" x14ac:dyDescent="0.25">
      <c r="C269" s="5">
        <f t="shared" si="15"/>
        <v>1</v>
      </c>
      <c r="D269" s="14">
        <v>260</v>
      </c>
      <c r="E269" s="14" t="s">
        <v>68</v>
      </c>
      <c r="F269" s="18" t="str">
        <f t="shared" si="16"/>
        <v>NB</v>
      </c>
      <c r="G269" s="18" t="str">
        <f t="shared" si="17"/>
        <v>SB</v>
      </c>
      <c r="H269" s="5"/>
    </row>
    <row r="270" spans="3:8" x14ac:dyDescent="0.25">
      <c r="C270" s="5">
        <f t="shared" si="15"/>
        <v>1</v>
      </c>
      <c r="D270" s="16">
        <v>261</v>
      </c>
      <c r="E270" s="17" t="s">
        <v>68</v>
      </c>
      <c r="F270" s="18" t="str">
        <f t="shared" si="16"/>
        <v>NB</v>
      </c>
      <c r="G270" s="18" t="str">
        <f t="shared" si="17"/>
        <v>SB</v>
      </c>
      <c r="H270" s="5"/>
    </row>
    <row r="271" spans="3:8" x14ac:dyDescent="0.25">
      <c r="C271" s="5">
        <f t="shared" si="15"/>
        <v>1</v>
      </c>
      <c r="D271" s="14">
        <v>262</v>
      </c>
      <c r="E271" s="14" t="s">
        <v>68</v>
      </c>
      <c r="F271" s="18" t="str">
        <f t="shared" si="16"/>
        <v>NB</v>
      </c>
      <c r="G271" s="18" t="str">
        <f t="shared" si="17"/>
        <v>SB</v>
      </c>
      <c r="H271" s="5"/>
    </row>
    <row r="272" spans="3:8" x14ac:dyDescent="0.25">
      <c r="C272" s="5">
        <f t="shared" si="15"/>
        <v>0</v>
      </c>
      <c r="D272" s="14">
        <v>263</v>
      </c>
      <c r="E272" s="14" t="s">
        <v>68</v>
      </c>
      <c r="F272" s="18" t="str">
        <f t="shared" si="16"/>
        <v>NB</v>
      </c>
      <c r="G272" s="18" t="str">
        <f t="shared" si="17"/>
        <v>SB</v>
      </c>
      <c r="H272" s="5"/>
    </row>
    <row r="273" spans="3:8" x14ac:dyDescent="0.25">
      <c r="C273" s="5">
        <f t="shared" si="15"/>
        <v>0</v>
      </c>
      <c r="D273" s="14">
        <v>265</v>
      </c>
      <c r="E273" s="14" t="s">
        <v>68</v>
      </c>
      <c r="F273" s="18" t="str">
        <f t="shared" si="16"/>
        <v>NB</v>
      </c>
      <c r="G273" s="18" t="str">
        <f t="shared" si="17"/>
        <v>SB</v>
      </c>
      <c r="H273" s="5"/>
    </row>
    <row r="274" spans="3:8" x14ac:dyDescent="0.25">
      <c r="C274" s="5">
        <f t="shared" si="15"/>
        <v>0</v>
      </c>
      <c r="D274" s="14">
        <v>266</v>
      </c>
      <c r="E274" s="14" t="s">
        <v>68</v>
      </c>
      <c r="F274" s="18" t="str">
        <f t="shared" si="16"/>
        <v>NB</v>
      </c>
      <c r="G274" s="18" t="str">
        <f t="shared" si="17"/>
        <v>SB</v>
      </c>
      <c r="H274" s="5"/>
    </row>
    <row r="275" spans="3:8" x14ac:dyDescent="0.25">
      <c r="C275" s="5">
        <f t="shared" si="15"/>
        <v>2</v>
      </c>
      <c r="D275" s="14">
        <v>267</v>
      </c>
      <c r="E275" s="14" t="s">
        <v>69</v>
      </c>
      <c r="F275" s="18" t="str">
        <f t="shared" si="16"/>
        <v>EB</v>
      </c>
      <c r="G275" s="18" t="str">
        <f t="shared" si="17"/>
        <v>WB</v>
      </c>
      <c r="H275" s="5"/>
    </row>
    <row r="276" spans="3:8" x14ac:dyDescent="0.25">
      <c r="C276" s="5">
        <f t="shared" si="15"/>
        <v>2</v>
      </c>
      <c r="D276" s="14">
        <v>269</v>
      </c>
      <c r="E276" s="14" t="s">
        <v>68</v>
      </c>
      <c r="F276" s="18" t="str">
        <f t="shared" si="16"/>
        <v>NB</v>
      </c>
      <c r="G276" s="18" t="str">
        <f t="shared" si="17"/>
        <v>SB</v>
      </c>
      <c r="H276" s="5"/>
    </row>
    <row r="277" spans="3:8" x14ac:dyDescent="0.25">
      <c r="C277" s="5">
        <f t="shared" si="15"/>
        <v>1</v>
      </c>
      <c r="D277" s="14">
        <v>270</v>
      </c>
      <c r="E277" s="14" t="s">
        <v>69</v>
      </c>
      <c r="F277" s="18" t="str">
        <f t="shared" si="16"/>
        <v>EB</v>
      </c>
      <c r="G277" s="18" t="str">
        <f t="shared" si="17"/>
        <v>WB</v>
      </c>
      <c r="H277" s="5"/>
    </row>
    <row r="278" spans="3:8" x14ac:dyDescent="0.25">
      <c r="C278" s="5">
        <f t="shared" si="15"/>
        <v>2</v>
      </c>
      <c r="D278" s="14">
        <v>271</v>
      </c>
      <c r="E278" s="14" t="s">
        <v>68</v>
      </c>
      <c r="F278" s="18" t="str">
        <f t="shared" si="16"/>
        <v>NB</v>
      </c>
      <c r="G278" s="18" t="str">
        <f t="shared" si="17"/>
        <v>SB</v>
      </c>
      <c r="H278" s="5"/>
    </row>
    <row r="279" spans="3:8" x14ac:dyDescent="0.25">
      <c r="C279" s="5">
        <f t="shared" si="15"/>
        <v>1</v>
      </c>
      <c r="D279" s="14">
        <v>273</v>
      </c>
      <c r="E279" s="14" t="s">
        <v>68</v>
      </c>
      <c r="F279" s="18" t="str">
        <f t="shared" si="16"/>
        <v>NB</v>
      </c>
      <c r="G279" s="18" t="str">
        <f t="shared" si="17"/>
        <v>SB</v>
      </c>
      <c r="H279" s="5"/>
    </row>
    <row r="280" spans="3:8" x14ac:dyDescent="0.25">
      <c r="C280" s="5">
        <f t="shared" si="15"/>
        <v>2</v>
      </c>
      <c r="D280" s="14">
        <v>275</v>
      </c>
      <c r="E280" s="14" t="s">
        <v>69</v>
      </c>
      <c r="F280" s="18" t="str">
        <f t="shared" si="16"/>
        <v>EB</v>
      </c>
      <c r="G280" s="18" t="str">
        <f t="shared" si="17"/>
        <v>WB</v>
      </c>
      <c r="H280" s="5"/>
    </row>
    <row r="281" spans="3:8" x14ac:dyDescent="0.25">
      <c r="C281" s="5">
        <f t="shared" si="15"/>
        <v>0</v>
      </c>
      <c r="D281" s="14">
        <v>276</v>
      </c>
      <c r="E281" s="14" t="s">
        <v>69</v>
      </c>
      <c r="F281" s="18" t="str">
        <f t="shared" si="16"/>
        <v>EB</v>
      </c>
      <c r="G281" s="18" t="str">
        <f t="shared" si="17"/>
        <v>WB</v>
      </c>
      <c r="H281" s="5"/>
    </row>
    <row r="282" spans="3:8" x14ac:dyDescent="0.25">
      <c r="C282" s="5">
        <f t="shared" si="15"/>
        <v>3</v>
      </c>
      <c r="D282" s="14">
        <v>280</v>
      </c>
      <c r="E282" s="14" t="s">
        <v>68</v>
      </c>
      <c r="F282" s="18" t="str">
        <f t="shared" si="16"/>
        <v>NB</v>
      </c>
      <c r="G282" s="18" t="str">
        <f t="shared" si="17"/>
        <v>SB</v>
      </c>
      <c r="H282" s="5"/>
    </row>
    <row r="283" spans="3:8" x14ac:dyDescent="0.25">
      <c r="C283" s="5">
        <f t="shared" ref="C283:C303" si="18">COUNTIF($S$3:$BB$60,D283)</f>
        <v>1</v>
      </c>
      <c r="D283" s="14">
        <v>281</v>
      </c>
      <c r="E283" s="14" t="s">
        <v>69</v>
      </c>
      <c r="F283" s="18" t="str">
        <f t="shared" ref="F283:F303" si="19">IF(E283="S-N","NB","EB")</f>
        <v>EB</v>
      </c>
      <c r="G283" s="18" t="str">
        <f t="shared" ref="G283:G303" si="20">IF(F283="NB","SB","WB")</f>
        <v>WB</v>
      </c>
      <c r="H283" s="5"/>
    </row>
    <row r="284" spans="3:8" x14ac:dyDescent="0.25">
      <c r="C284" s="5">
        <f t="shared" si="18"/>
        <v>1</v>
      </c>
      <c r="D284" s="14">
        <v>283</v>
      </c>
      <c r="E284" s="14" t="s">
        <v>68</v>
      </c>
      <c r="F284" s="18" t="str">
        <f t="shared" si="19"/>
        <v>NB</v>
      </c>
      <c r="G284" s="18" t="str">
        <f t="shared" si="20"/>
        <v>SB</v>
      </c>
      <c r="H284" s="5"/>
    </row>
    <row r="285" spans="3:8" x14ac:dyDescent="0.25">
      <c r="C285" s="5">
        <f t="shared" si="18"/>
        <v>1</v>
      </c>
      <c r="D285" s="14">
        <v>284</v>
      </c>
      <c r="E285" s="14" t="s">
        <v>68</v>
      </c>
      <c r="F285" s="18" t="str">
        <f t="shared" si="19"/>
        <v>NB</v>
      </c>
      <c r="G285" s="18" t="str">
        <f t="shared" si="20"/>
        <v>SB</v>
      </c>
      <c r="H285" s="5"/>
    </row>
    <row r="286" spans="3:8" x14ac:dyDescent="0.25">
      <c r="C286" s="5">
        <f t="shared" si="18"/>
        <v>0</v>
      </c>
      <c r="D286" s="14">
        <v>285</v>
      </c>
      <c r="E286" s="14" t="s">
        <v>68</v>
      </c>
      <c r="F286" s="18" t="str">
        <f t="shared" si="19"/>
        <v>NB</v>
      </c>
      <c r="G286" s="18" t="str">
        <f t="shared" si="20"/>
        <v>SB</v>
      </c>
      <c r="H286" s="5"/>
    </row>
    <row r="287" spans="3:8" x14ac:dyDescent="0.25">
      <c r="C287" s="5">
        <f t="shared" si="18"/>
        <v>5</v>
      </c>
      <c r="D287" s="14">
        <v>299</v>
      </c>
      <c r="E287" s="14" t="s">
        <v>69</v>
      </c>
      <c r="F287" s="18" t="str">
        <f t="shared" si="19"/>
        <v>EB</v>
      </c>
      <c r="G287" s="18" t="str">
        <f t="shared" si="20"/>
        <v>WB</v>
      </c>
      <c r="H287" s="5"/>
    </row>
    <row r="288" spans="3:8" x14ac:dyDescent="0.25">
      <c r="C288" s="5">
        <f t="shared" si="18"/>
        <v>1</v>
      </c>
      <c r="D288" s="14">
        <v>330</v>
      </c>
      <c r="E288" s="14" t="s">
        <v>68</v>
      </c>
      <c r="F288" s="18" t="str">
        <f t="shared" si="19"/>
        <v>NB</v>
      </c>
      <c r="G288" s="18" t="str">
        <f t="shared" si="20"/>
        <v>SB</v>
      </c>
      <c r="H288" s="5"/>
    </row>
    <row r="289" spans="3:8" x14ac:dyDescent="0.25">
      <c r="C289" s="5">
        <f t="shared" si="18"/>
        <v>1</v>
      </c>
      <c r="D289" s="14">
        <v>371</v>
      </c>
      <c r="E289" s="14" t="s">
        <v>69</v>
      </c>
      <c r="F289" s="18" t="str">
        <f t="shared" si="19"/>
        <v>EB</v>
      </c>
      <c r="G289" s="18" t="str">
        <f t="shared" si="20"/>
        <v>WB</v>
      </c>
      <c r="H289" s="5"/>
    </row>
    <row r="290" spans="3:8" x14ac:dyDescent="0.25">
      <c r="C290" s="5">
        <f t="shared" si="18"/>
        <v>1</v>
      </c>
      <c r="D290" s="14">
        <v>380</v>
      </c>
      <c r="E290" s="14" t="s">
        <v>69</v>
      </c>
      <c r="F290" s="18" t="str">
        <f t="shared" si="19"/>
        <v>EB</v>
      </c>
      <c r="G290" s="18" t="str">
        <f t="shared" si="20"/>
        <v>WB</v>
      </c>
      <c r="H290" s="5"/>
    </row>
    <row r="291" spans="3:8" x14ac:dyDescent="0.25">
      <c r="C291" s="5">
        <f t="shared" si="18"/>
        <v>7</v>
      </c>
      <c r="D291" s="14">
        <v>395</v>
      </c>
      <c r="E291" s="14" t="s">
        <v>68</v>
      </c>
      <c r="F291" s="18" t="str">
        <f t="shared" si="19"/>
        <v>NB</v>
      </c>
      <c r="G291" s="18" t="str">
        <f t="shared" si="20"/>
        <v>SB</v>
      </c>
      <c r="H291" s="5"/>
    </row>
    <row r="292" spans="3:8" x14ac:dyDescent="0.25">
      <c r="C292" s="5">
        <f t="shared" si="18"/>
        <v>2</v>
      </c>
      <c r="D292" s="14">
        <v>405</v>
      </c>
      <c r="E292" s="14" t="s">
        <v>68</v>
      </c>
      <c r="F292" s="18" t="str">
        <f t="shared" si="19"/>
        <v>NB</v>
      </c>
      <c r="G292" s="18" t="str">
        <f t="shared" si="20"/>
        <v>SB</v>
      </c>
      <c r="H292" s="5"/>
    </row>
    <row r="293" spans="3:8" x14ac:dyDescent="0.25">
      <c r="C293" s="5">
        <f t="shared" si="18"/>
        <v>2</v>
      </c>
      <c r="D293" s="14">
        <v>505</v>
      </c>
      <c r="E293" s="14" t="s">
        <v>68</v>
      </c>
      <c r="F293" s="18" t="str">
        <f t="shared" si="19"/>
        <v>NB</v>
      </c>
      <c r="G293" s="18" t="str">
        <f t="shared" si="20"/>
        <v>SB</v>
      </c>
      <c r="H293" s="5"/>
    </row>
    <row r="294" spans="3:8" x14ac:dyDescent="0.25">
      <c r="C294" s="5">
        <f t="shared" si="18"/>
        <v>4</v>
      </c>
      <c r="D294" s="15">
        <v>580</v>
      </c>
      <c r="E294" s="15" t="s">
        <v>71</v>
      </c>
      <c r="F294" s="18" t="str">
        <f t="shared" si="19"/>
        <v>EB</v>
      </c>
      <c r="G294" s="18" t="str">
        <f t="shared" si="20"/>
        <v>WB</v>
      </c>
      <c r="H294" s="5"/>
    </row>
    <row r="295" spans="3:8" x14ac:dyDescent="0.25">
      <c r="C295" s="5">
        <f t="shared" si="18"/>
        <v>2</v>
      </c>
      <c r="D295" s="14">
        <v>605</v>
      </c>
      <c r="E295" s="14" t="s">
        <v>68</v>
      </c>
      <c r="F295" s="18" t="str">
        <f t="shared" si="19"/>
        <v>NB</v>
      </c>
      <c r="G295" s="18" t="str">
        <f t="shared" si="20"/>
        <v>SB</v>
      </c>
      <c r="H295" s="5"/>
    </row>
    <row r="296" spans="3:8" x14ac:dyDescent="0.25">
      <c r="C296" s="5">
        <f t="shared" si="18"/>
        <v>4</v>
      </c>
      <c r="D296" s="14">
        <v>680</v>
      </c>
      <c r="E296" s="14" t="s">
        <v>68</v>
      </c>
      <c r="F296" s="18" t="str">
        <f t="shared" si="19"/>
        <v>NB</v>
      </c>
      <c r="G296" s="18" t="str">
        <f t="shared" si="20"/>
        <v>SB</v>
      </c>
      <c r="H296" s="5"/>
    </row>
    <row r="297" spans="3:8" x14ac:dyDescent="0.25">
      <c r="C297" s="5">
        <f t="shared" si="18"/>
        <v>1</v>
      </c>
      <c r="D297" s="14">
        <v>710</v>
      </c>
      <c r="E297" s="14" t="s">
        <v>68</v>
      </c>
      <c r="F297" s="18" t="str">
        <f t="shared" si="19"/>
        <v>NB</v>
      </c>
      <c r="G297" s="18" t="str">
        <f t="shared" si="20"/>
        <v>SB</v>
      </c>
      <c r="H297" s="5"/>
    </row>
    <row r="298" spans="3:8" x14ac:dyDescent="0.25">
      <c r="C298" s="5">
        <f t="shared" si="18"/>
        <v>1</v>
      </c>
      <c r="D298" s="15">
        <v>780</v>
      </c>
      <c r="E298" s="15" t="s">
        <v>71</v>
      </c>
      <c r="F298" s="18" t="str">
        <f t="shared" si="19"/>
        <v>EB</v>
      </c>
      <c r="G298" s="18" t="str">
        <f t="shared" si="20"/>
        <v>WB</v>
      </c>
      <c r="H298" s="5"/>
    </row>
    <row r="299" spans="3:8" x14ac:dyDescent="0.25">
      <c r="C299" s="5">
        <f t="shared" si="18"/>
        <v>1</v>
      </c>
      <c r="D299" s="14">
        <v>805</v>
      </c>
      <c r="E299" s="14" t="s">
        <v>68</v>
      </c>
      <c r="F299" s="18" t="str">
        <f t="shared" si="19"/>
        <v>NB</v>
      </c>
      <c r="G299" s="18" t="str">
        <f t="shared" si="20"/>
        <v>SB</v>
      </c>
      <c r="H299" s="5"/>
    </row>
    <row r="300" spans="3:8" x14ac:dyDescent="0.25">
      <c r="C300" s="5">
        <f t="shared" si="18"/>
        <v>2</v>
      </c>
      <c r="D300" s="14">
        <v>880</v>
      </c>
      <c r="E300" s="14" t="s">
        <v>68</v>
      </c>
      <c r="F300" s="18" t="str">
        <f t="shared" si="19"/>
        <v>NB</v>
      </c>
      <c r="G300" s="18" t="str">
        <f t="shared" si="20"/>
        <v>SB</v>
      </c>
      <c r="H300" s="5"/>
    </row>
    <row r="301" spans="3:8" x14ac:dyDescent="0.25">
      <c r="C301" s="5">
        <f t="shared" si="18"/>
        <v>1</v>
      </c>
      <c r="D301" s="14">
        <v>905</v>
      </c>
      <c r="E301" s="14" t="s">
        <v>69</v>
      </c>
      <c r="F301" s="18" t="str">
        <f t="shared" si="19"/>
        <v>EB</v>
      </c>
      <c r="G301" s="18" t="str">
        <f t="shared" si="20"/>
        <v>WB</v>
      </c>
      <c r="H301" s="5"/>
    </row>
    <row r="302" spans="3:8" x14ac:dyDescent="0.25">
      <c r="C302" s="5">
        <f t="shared" si="18"/>
        <v>1</v>
      </c>
      <c r="D302" s="14">
        <v>980</v>
      </c>
      <c r="E302" s="14" t="s">
        <v>69</v>
      </c>
      <c r="F302" s="18" t="str">
        <f t="shared" si="19"/>
        <v>EB</v>
      </c>
      <c r="G302" s="18" t="str">
        <f t="shared" si="20"/>
        <v>WB</v>
      </c>
      <c r="H302" s="5"/>
    </row>
    <row r="303" spans="3:8" x14ac:dyDescent="0.25">
      <c r="C303" s="5">
        <f t="shared" si="18"/>
        <v>1</v>
      </c>
      <c r="D303" s="14">
        <v>980</v>
      </c>
      <c r="E303" s="14" t="s">
        <v>69</v>
      </c>
      <c r="F303" s="18" t="str">
        <f t="shared" si="19"/>
        <v>EB</v>
      </c>
      <c r="G303" s="18" t="str">
        <f t="shared" si="20"/>
        <v>WB</v>
      </c>
      <c r="H303" s="5"/>
    </row>
  </sheetData>
  <sheetProtection algorithmName="SHA-512" hashValue="UdIN4mLc5h8xG7LfHXH+HeEYrzR5RfhBkRAkFj359inQggzdC7dEmTU2zqBlWNrIiPtZvNvzJBaPC7tGygohVQ==" saltValue="C5zucifWkEVClfkEvlSOzg==" spinCount="100000" sheet="1" objects="1" scenarios="1"/>
  <pageMargins left="0.7" right="0.7"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117</vt:i4>
      </vt:variant>
    </vt:vector>
  </HeadingPairs>
  <TitlesOfParts>
    <vt:vector size="127" baseType="lpstr">
      <vt:lpstr>PayAdj</vt:lpstr>
      <vt:lpstr>EXIST IP</vt:lpstr>
      <vt:lpstr>BASELINE</vt:lpstr>
      <vt:lpstr>FINAL</vt:lpstr>
      <vt:lpstr>VerEXIST</vt:lpstr>
      <vt:lpstr>VerBASELINE</vt:lpstr>
      <vt:lpstr>VerFINAL</vt:lpstr>
      <vt:lpstr>temp contractor data</vt:lpstr>
      <vt:lpstr>LISTS</vt:lpstr>
      <vt:lpstr>Contractor List</vt:lpstr>
      <vt:lpstr>Ala</vt:lpstr>
      <vt:lpstr>Alp</vt:lpstr>
      <vt:lpstr>Ama</vt:lpstr>
      <vt:lpstr>anchor</vt:lpstr>
      <vt:lpstr>begpm</vt:lpstr>
      <vt:lpstr>begsta</vt:lpstr>
      <vt:lpstr>bidprice</vt:lpstr>
      <vt:lpstr>But</vt:lpstr>
      <vt:lpstr>Cal</vt:lpstr>
      <vt:lpstr>CC</vt:lpstr>
      <vt:lpstr>Col</vt:lpstr>
      <vt:lpstr>contractno</vt:lpstr>
      <vt:lpstr>contractor</vt:lpstr>
      <vt:lpstr>county</vt:lpstr>
      <vt:lpstr>date</vt:lpstr>
      <vt:lpstr>defhmatype</vt:lpstr>
      <vt:lpstr>defops</vt:lpstr>
      <vt:lpstr>defsurfp</vt:lpstr>
      <vt:lpstr>dir</vt:lpstr>
      <vt:lpstr>dist</vt:lpstr>
      <vt:lpstr>dist01</vt:lpstr>
      <vt:lpstr>dist02</vt:lpstr>
      <vt:lpstr>dist03</vt:lpstr>
      <vt:lpstr>dist04</vt:lpstr>
      <vt:lpstr>dist05</vt:lpstr>
      <vt:lpstr>dist06</vt:lpstr>
      <vt:lpstr>dist07</vt:lpstr>
      <vt:lpstr>dist08</vt:lpstr>
      <vt:lpstr>dist09</vt:lpstr>
      <vt:lpstr>dist10</vt:lpstr>
      <vt:lpstr>dist11</vt:lpstr>
      <vt:lpstr>dist12</vt:lpstr>
      <vt:lpstr>LISTS!DistricCountyRoutes</vt:lpstr>
      <vt:lpstr>districts</vt:lpstr>
      <vt:lpstr>DN</vt:lpstr>
      <vt:lpstr>EA</vt:lpstr>
      <vt:lpstr>ED</vt:lpstr>
      <vt:lpstr>efisno</vt:lpstr>
      <vt:lpstr>endpm</vt:lpstr>
      <vt:lpstr>endsta</vt:lpstr>
      <vt:lpstr>filenameassembled</vt:lpstr>
      <vt:lpstr>firstbeg</vt:lpstr>
      <vt:lpstr>Fre</vt:lpstr>
      <vt:lpstr>Gle</vt:lpstr>
      <vt:lpstr>hmatype</vt:lpstr>
      <vt:lpstr>Hum</vt:lpstr>
      <vt:lpstr>Imp</vt:lpstr>
      <vt:lpstr>Iny</vt:lpstr>
      <vt:lpstr>Ker</vt:lpstr>
      <vt:lpstr>Kin</vt:lpstr>
      <vt:lpstr>LA</vt:lpstr>
      <vt:lpstr>Lak</vt:lpstr>
      <vt:lpstr>lane</vt:lpstr>
      <vt:lpstr>Las</vt:lpstr>
      <vt:lpstr>lastcolumndata</vt:lpstr>
      <vt:lpstr>lastend</vt:lpstr>
      <vt:lpstr>lastrowdata</vt:lpstr>
      <vt:lpstr>layer</vt:lpstr>
      <vt:lpstr>layert</vt:lpstr>
      <vt:lpstr>layertable</vt:lpstr>
      <vt:lpstr>Mad</vt:lpstr>
      <vt:lpstr>manualaddcontractor</vt:lpstr>
      <vt:lpstr>medium</vt:lpstr>
      <vt:lpstr>Men</vt:lpstr>
      <vt:lpstr>Mer</vt:lpstr>
      <vt:lpstr>Mno</vt:lpstr>
      <vt:lpstr>Mod</vt:lpstr>
      <vt:lpstr>Mon</vt:lpstr>
      <vt:lpstr>Mpa</vt:lpstr>
      <vt:lpstr>Mrn</vt:lpstr>
      <vt:lpstr>mustcorr</vt:lpstr>
      <vt:lpstr>Nap</vt:lpstr>
      <vt:lpstr>Nev</vt:lpstr>
      <vt:lpstr>newogfcnewhma</vt:lpstr>
      <vt:lpstr>ogfccorex</vt:lpstr>
      <vt:lpstr>ogfcmfds</vt:lpstr>
      <vt:lpstr>ogfcmfss</vt:lpstr>
      <vt:lpstr>ogfcuncorex</vt:lpstr>
      <vt:lpstr>OPPS</vt:lpstr>
      <vt:lpstr>Ora</vt:lpstr>
      <vt:lpstr>pavcontractor</vt:lpstr>
      <vt:lpstr>Pla</vt:lpstr>
      <vt:lpstr>Plu</vt:lpstr>
      <vt:lpstr>PayAdj!Print_Area</vt:lpstr>
      <vt:lpstr>Riv</vt:lpstr>
      <vt:lpstr>route</vt:lpstr>
      <vt:lpstr>rowsofdata</vt:lpstr>
      <vt:lpstr>Sac</vt:lpstr>
      <vt:lpstr>SB</vt:lpstr>
      <vt:lpstr>SBd</vt:lpstr>
      <vt:lpstr>SBt</vt:lpstr>
      <vt:lpstr>SCl</vt:lpstr>
      <vt:lpstr>SCr</vt:lpstr>
      <vt:lpstr>SD</vt:lpstr>
      <vt:lpstr>selectedt</vt:lpstr>
      <vt:lpstr>SF</vt:lpstr>
      <vt:lpstr>Sha</vt:lpstr>
      <vt:lpstr>Sie</vt:lpstr>
      <vt:lpstr>Sis</vt:lpstr>
      <vt:lpstr>SJ</vt:lpstr>
      <vt:lpstr>SLO</vt:lpstr>
      <vt:lpstr>SM</vt:lpstr>
      <vt:lpstr>Sol</vt:lpstr>
      <vt:lpstr>Son</vt:lpstr>
      <vt:lpstr>Sta</vt:lpstr>
      <vt:lpstr>stadirlist</vt:lpstr>
      <vt:lpstr>Sut</vt:lpstr>
      <vt:lpstr>Teh</vt:lpstr>
      <vt:lpstr>thick</vt:lpstr>
      <vt:lpstr>thin</vt:lpstr>
      <vt:lpstr>Tri</vt:lpstr>
      <vt:lpstr>Tul</vt:lpstr>
      <vt:lpstr>Tuo</vt:lpstr>
      <vt:lpstr>Ven</vt:lpstr>
      <vt:lpstr>versionidentifier</vt:lpstr>
      <vt:lpstr>Yol</vt:lpstr>
      <vt:lpstr>Yub</vt:lpstr>
    </vt:vector>
  </TitlesOfParts>
  <Company>Caltrans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Spector, Pete B@DOT</dc:creator>
  <cp:lastModifiedBy>Spector, Pete B@DOT</cp:lastModifiedBy>
  <cp:lastPrinted>2020-05-04T18:05:15Z</cp:lastPrinted>
  <dcterms:created xsi:type="dcterms:W3CDTF">2018-06-21T22:56:53Z</dcterms:created>
  <dcterms:modified xsi:type="dcterms:W3CDTF">2020-06-26T21:01:48Z</dcterms:modified>
</cp:coreProperties>
</file>