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45151\Desktop\"/>
    </mc:Choice>
  </mc:AlternateContent>
  <xr:revisionPtr revIDLastSave="0" documentId="8_{384D33E4-881A-4C53-AF43-ADAC9F4E0C59}" xr6:coauthVersionLast="44" xr6:coauthVersionMax="44" xr10:uidLastSave="{00000000-0000-0000-0000-000000000000}"/>
  <bookViews>
    <workbookView xWindow="-110" yWindow="-110" windowWidth="19420" windowHeight="10420" xr2:uid="{9EC4E955-79C6-42D6-BB73-363B97118B51}"/>
  </bookViews>
  <sheets>
    <sheet name="ADA CONSTRUCTION NOV 2020 CAA" sheetId="1" r:id="rId1"/>
  </sheets>
  <functionGroups builtInGroupCount="19"/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6" i="1" l="1"/>
  <c r="D194" i="1"/>
  <c r="D187" i="1"/>
  <c r="D195" i="1"/>
  <c r="D188" i="1"/>
  <c r="D189" i="1"/>
  <c r="D190" i="1"/>
  <c r="D193" i="1"/>
  <c r="D191" i="1"/>
  <c r="D184" i="1"/>
  <c r="D192" i="1"/>
  <c r="D185" i="1"/>
  <c r="D196" i="1"/>
  <c r="D183" i="1"/>
  <c r="J186" i="1"/>
  <c r="J194" i="1"/>
  <c r="J187" i="1"/>
  <c r="J195" i="1"/>
  <c r="J188" i="1"/>
  <c r="J196" i="1"/>
  <c r="J189" i="1"/>
  <c r="J185" i="1"/>
  <c r="J190" i="1"/>
  <c r="J191" i="1"/>
  <c r="J184" i="1"/>
  <c r="J192" i="1"/>
  <c r="J193" i="1"/>
  <c r="J183" i="1"/>
  <c r="G186" i="1"/>
  <c r="G194" i="1"/>
  <c r="G187" i="1"/>
  <c r="G195" i="1"/>
  <c r="G189" i="1"/>
  <c r="G191" i="1"/>
  <c r="G185" i="1"/>
  <c r="G188" i="1"/>
  <c r="G190" i="1"/>
  <c r="G184" i="1"/>
  <c r="G192" i="1"/>
  <c r="G193" i="1"/>
  <c r="G196" i="1"/>
  <c r="G183" i="1"/>
  <c r="H33" i="1"/>
  <c r="H41" i="1"/>
  <c r="H49" i="1"/>
  <c r="H57" i="1"/>
  <c r="H65" i="1"/>
  <c r="H73" i="1"/>
  <c r="H81" i="1"/>
  <c r="H97" i="1"/>
  <c r="H105" i="1"/>
  <c r="H113" i="1"/>
  <c r="H121" i="1"/>
  <c r="H136" i="1"/>
  <c r="H144" i="1"/>
  <c r="H152" i="1"/>
  <c r="H160" i="1"/>
  <c r="H168" i="1"/>
  <c r="H34" i="1"/>
  <c r="H42" i="1"/>
  <c r="H50" i="1"/>
  <c r="H58" i="1"/>
  <c r="H66" i="1"/>
  <c r="H82" i="1"/>
  <c r="H98" i="1"/>
  <c r="H106" i="1"/>
  <c r="H114" i="1"/>
  <c r="H122" i="1"/>
  <c r="H137" i="1"/>
  <c r="H145" i="1"/>
  <c r="H153" i="1"/>
  <c r="H161" i="1"/>
  <c r="H169" i="1"/>
  <c r="H35" i="1"/>
  <c r="H43" i="1"/>
  <c r="H51" i="1"/>
  <c r="H59" i="1"/>
  <c r="H67" i="1"/>
  <c r="H83" i="1"/>
  <c r="H91" i="1"/>
  <c r="H99" i="1"/>
  <c r="H107" i="1"/>
  <c r="H123" i="1"/>
  <c r="H138" i="1"/>
  <c r="H146" i="1"/>
  <c r="H154" i="1"/>
  <c r="H162" i="1"/>
  <c r="H170" i="1"/>
  <c r="H36" i="1"/>
  <c r="H44" i="1"/>
  <c r="H52" i="1"/>
  <c r="H60" i="1"/>
  <c r="H68" i="1"/>
  <c r="H76" i="1"/>
  <c r="H84" i="1"/>
  <c r="H92" i="1"/>
  <c r="H100" i="1"/>
  <c r="H108" i="1"/>
  <c r="H124" i="1"/>
  <c r="H131" i="1"/>
  <c r="H147" i="1"/>
  <c r="H163" i="1"/>
  <c r="H143" i="1"/>
  <c r="H159" i="1"/>
  <c r="H139" i="1"/>
  <c r="H155" i="1"/>
  <c r="H171" i="1"/>
  <c r="H167" i="1"/>
  <c r="H37" i="1"/>
  <c r="H45" i="1"/>
  <c r="H61" i="1"/>
  <c r="H69" i="1"/>
  <c r="H77" i="1"/>
  <c r="H85" i="1"/>
  <c r="H93" i="1"/>
  <c r="H109" i="1"/>
  <c r="H117" i="1"/>
  <c r="H125" i="1"/>
  <c r="H132" i="1"/>
  <c r="H140" i="1"/>
  <c r="H148" i="1"/>
  <c r="H156" i="1"/>
  <c r="H164" i="1"/>
  <c r="H172" i="1"/>
  <c r="H38" i="1"/>
  <c r="H46" i="1"/>
  <c r="H70" i="1"/>
  <c r="H78" i="1"/>
  <c r="H86" i="1"/>
  <c r="H94" i="1"/>
  <c r="H110" i="1"/>
  <c r="H118" i="1"/>
  <c r="H126" i="1"/>
  <c r="H133" i="1"/>
  <c r="H141" i="1"/>
  <c r="H149" i="1"/>
  <c r="H157" i="1"/>
  <c r="H165" i="1"/>
  <c r="H17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42" i="1"/>
  <c r="H150" i="1"/>
  <c r="H158" i="1"/>
  <c r="H166" i="1"/>
  <c r="H174" i="1"/>
  <c r="H32" i="1"/>
  <c r="H40" i="1"/>
  <c r="H48" i="1"/>
  <c r="H64" i="1"/>
  <c r="H72" i="1"/>
  <c r="H80" i="1"/>
  <c r="H88" i="1"/>
  <c r="H96" i="1"/>
  <c r="H104" i="1"/>
  <c r="H112" i="1"/>
  <c r="H120" i="1"/>
  <c r="H128" i="1"/>
  <c r="H151" i="1"/>
  <c r="H30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1" i="1"/>
  <c r="C127" i="1"/>
  <c r="C126" i="1"/>
  <c r="C125" i="1"/>
  <c r="C124" i="1"/>
  <c r="C123" i="1"/>
  <c r="C122" i="1"/>
  <c r="C121" i="1"/>
  <c r="C120" i="1"/>
  <c r="C119" i="1"/>
  <c r="C118" i="1"/>
  <c r="C117" i="1"/>
  <c r="C110" i="1"/>
  <c r="C109" i="1"/>
  <c r="C108" i="1"/>
  <c r="C107" i="1"/>
  <c r="C106" i="1"/>
  <c r="C105" i="1"/>
  <c r="C104" i="1"/>
  <c r="C103" i="1"/>
  <c r="C97" i="1"/>
  <c r="C96" i="1"/>
  <c r="C95" i="1"/>
  <c r="C94" i="1"/>
  <c r="C93" i="1"/>
  <c r="C92" i="1"/>
  <c r="C10" i="1" s="1"/>
  <c r="H10" i="1" s="1"/>
  <c r="C91" i="1"/>
  <c r="C87" i="1"/>
  <c r="C86" i="1"/>
  <c r="C85" i="1"/>
  <c r="C84" i="1"/>
  <c r="C83" i="1"/>
  <c r="C82" i="1"/>
  <c r="C81" i="1"/>
  <c r="C80" i="1"/>
  <c r="C79" i="1"/>
  <c r="C78" i="1"/>
  <c r="C77" i="1"/>
  <c r="C76" i="1"/>
  <c r="C16" i="1" s="1"/>
  <c r="H16" i="1" s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E24" i="1" s="1"/>
  <c r="C37" i="1"/>
  <c r="C36" i="1"/>
  <c r="C35" i="1"/>
  <c r="C34" i="1"/>
  <c r="C33" i="1"/>
  <c r="C32" i="1"/>
  <c r="C31" i="1"/>
  <c r="C30" i="1"/>
  <c r="D25" i="1"/>
  <c r="D24" i="1"/>
  <c r="D23" i="1"/>
  <c r="H19" i="1"/>
  <c r="E18" i="1"/>
  <c r="D18" i="1"/>
  <c r="C18" i="1"/>
  <c r="H18" i="1" s="1"/>
  <c r="E17" i="1"/>
  <c r="D17" i="1"/>
  <c r="E16" i="1"/>
  <c r="D16" i="1"/>
  <c r="E15" i="1"/>
  <c r="D15" i="1"/>
  <c r="E14" i="1"/>
  <c r="D14" i="1"/>
  <c r="C14" i="1"/>
  <c r="H14" i="1" s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F5" i="1"/>
  <c r="C21" i="1" s="1"/>
  <c r="F33" i="1"/>
  <c r="F41" i="1"/>
  <c r="F49" i="1"/>
  <c r="F57" i="1"/>
  <c r="F65" i="1"/>
  <c r="F73" i="1"/>
  <c r="F81" i="1"/>
  <c r="F97" i="1"/>
  <c r="F105" i="1"/>
  <c r="F113" i="1"/>
  <c r="F121" i="1"/>
  <c r="F136" i="1"/>
  <c r="F144" i="1"/>
  <c r="F152" i="1"/>
  <c r="F160" i="1"/>
  <c r="F168" i="1"/>
  <c r="F176" i="1"/>
  <c r="F34" i="1"/>
  <c r="F42" i="1"/>
  <c r="F50" i="1"/>
  <c r="F58" i="1"/>
  <c r="F66" i="1"/>
  <c r="F82" i="1"/>
  <c r="F98" i="1"/>
  <c r="F106" i="1"/>
  <c r="F114" i="1"/>
  <c r="F122" i="1"/>
  <c r="F137" i="1"/>
  <c r="F145" i="1"/>
  <c r="F153" i="1"/>
  <c r="F161" i="1"/>
  <c r="F169" i="1"/>
  <c r="F177" i="1"/>
  <c r="F35" i="1"/>
  <c r="F43" i="1"/>
  <c r="F51" i="1"/>
  <c r="F59" i="1"/>
  <c r="F67" i="1"/>
  <c r="F83" i="1"/>
  <c r="F91" i="1"/>
  <c r="F99" i="1"/>
  <c r="F107" i="1"/>
  <c r="F123" i="1"/>
  <c r="F138" i="1"/>
  <c r="F146" i="1"/>
  <c r="F154" i="1"/>
  <c r="F162" i="1"/>
  <c r="F170" i="1"/>
  <c r="F178" i="1"/>
  <c r="F48" i="1"/>
  <c r="F64" i="1"/>
  <c r="F80" i="1"/>
  <c r="F96" i="1"/>
  <c r="F120" i="1"/>
  <c r="F159" i="1"/>
  <c r="F175" i="1"/>
  <c r="F36" i="1"/>
  <c r="F44" i="1"/>
  <c r="F52" i="1"/>
  <c r="F60" i="1"/>
  <c r="F68" i="1"/>
  <c r="F76" i="1"/>
  <c r="F84" i="1"/>
  <c r="F92" i="1"/>
  <c r="F100" i="1"/>
  <c r="F108" i="1"/>
  <c r="F124" i="1"/>
  <c r="F131" i="1"/>
  <c r="F139" i="1"/>
  <c r="F147" i="1"/>
  <c r="F155" i="1"/>
  <c r="F163" i="1"/>
  <c r="F171" i="1"/>
  <c r="F32" i="1"/>
  <c r="F112" i="1"/>
  <c r="F151" i="1"/>
  <c r="F37" i="1"/>
  <c r="F45" i="1"/>
  <c r="F61" i="1"/>
  <c r="F69" i="1"/>
  <c r="F77" i="1"/>
  <c r="F85" i="1"/>
  <c r="F93" i="1"/>
  <c r="F109" i="1"/>
  <c r="F117" i="1"/>
  <c r="F125" i="1"/>
  <c r="F132" i="1"/>
  <c r="F140" i="1"/>
  <c r="F148" i="1"/>
  <c r="F156" i="1"/>
  <c r="F164" i="1"/>
  <c r="F172" i="1"/>
  <c r="F38" i="1"/>
  <c r="F46" i="1"/>
  <c r="F70" i="1"/>
  <c r="F78" i="1"/>
  <c r="F86" i="1"/>
  <c r="F94" i="1"/>
  <c r="F110" i="1"/>
  <c r="F118" i="1"/>
  <c r="F126" i="1"/>
  <c r="F133" i="1"/>
  <c r="F141" i="1"/>
  <c r="F149" i="1"/>
  <c r="F157" i="1"/>
  <c r="F165" i="1"/>
  <c r="F173" i="1"/>
  <c r="F31" i="1"/>
  <c r="F39" i="1"/>
  <c r="F47" i="1"/>
  <c r="F55" i="1"/>
  <c r="F63" i="1"/>
  <c r="F71" i="1"/>
  <c r="F79" i="1"/>
  <c r="F87" i="1"/>
  <c r="F95" i="1"/>
  <c r="F103" i="1"/>
  <c r="F111" i="1"/>
  <c r="F119" i="1"/>
  <c r="F127" i="1"/>
  <c r="F142" i="1"/>
  <c r="F150" i="1"/>
  <c r="F158" i="1"/>
  <c r="F166" i="1"/>
  <c r="F174" i="1"/>
  <c r="F40" i="1"/>
  <c r="F72" i="1"/>
  <c r="F88" i="1"/>
  <c r="F104" i="1"/>
  <c r="F128" i="1"/>
  <c r="F143" i="1"/>
  <c r="F167" i="1"/>
  <c r="F30" i="1"/>
  <c r="C12" i="1" l="1"/>
  <c r="H12" i="1" s="1"/>
  <c r="D20" i="1"/>
  <c r="C17" i="1"/>
  <c r="H17" i="1" s="1"/>
  <c r="E23" i="1"/>
  <c r="C7" i="1"/>
  <c r="H7" i="1" s="1"/>
  <c r="C8" i="1"/>
  <c r="H8" i="1" s="1"/>
  <c r="C9" i="1"/>
  <c r="H9" i="1" s="1"/>
  <c r="C11" i="1"/>
  <c r="H11" i="1" s="1"/>
  <c r="C15" i="1"/>
  <c r="H15" i="1" s="1"/>
  <c r="C13" i="1"/>
  <c r="H13" i="1" s="1"/>
  <c r="E20" i="1"/>
  <c r="F12" i="1" s="1"/>
  <c r="D5" i="1" l="1"/>
  <c r="G13" i="1" s="1"/>
  <c r="F7" i="1"/>
  <c r="F8" i="1"/>
  <c r="F10" i="1"/>
  <c r="F16" i="1"/>
  <c r="F17" i="1"/>
  <c r="F15" i="1"/>
  <c r="F13" i="1"/>
  <c r="F11" i="1"/>
  <c r="F9" i="1"/>
  <c r="F19" i="1"/>
  <c r="F18" i="1"/>
  <c r="F14" i="1"/>
  <c r="G16" i="1" l="1"/>
  <c r="G8" i="1"/>
  <c r="G18" i="1"/>
  <c r="F23" i="1"/>
  <c r="F24" i="1"/>
  <c r="G7" i="1"/>
  <c r="E25" i="1"/>
  <c r="F25" i="1" s="1"/>
  <c r="G14" i="1"/>
  <c r="G10" i="1"/>
  <c r="G17" i="1"/>
  <c r="G11" i="1"/>
  <c r="G9" i="1"/>
  <c r="G19" i="1"/>
  <c r="G12" i="1"/>
  <c r="G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Leah Van Dyne</author>
    <author>tc={B8B4F105-E15F-4C33-AC09-2F5B0FD07E0F}</author>
    <author>tc={3788820D-BD08-42B4-9F5C-764CE79C4062}</author>
    <author>tc={90E2188B-8D12-4B5F-9AA9-E35EF68E734E}</author>
    <author>tc={46B46CFA-A8A5-472A-957A-FF498859DB72}</author>
    <author>tc={C983527E-694D-4558-A7F7-6B293B5895EE}</author>
    <author>tc={6347DAA0-6511-424F-AA6F-CC97EE25D499}</author>
    <author>tc={051CB55D-7216-443F-9337-8708081CABBE}</author>
    <author>tc={AA946497-E8CB-47F8-B7F3-C76CF7AA8AB5}</author>
    <author>Van Dyne, Leah@DOT</author>
    <author>tc={9886C477-F91F-40F8-BEDF-FEAFAF481E69}</author>
  </authors>
  <commentList>
    <comment ref="E30" authorId="0" shapeId="0" xr:uid="{B34E4D86-4AB6-41EC-BAE1-BFB6B08A8C2B}">
      <text>
        <r>
          <rPr>
            <sz val="9"/>
            <color indexed="81"/>
            <rFont val="Tahoma"/>
            <family val="2"/>
          </rPr>
          <t>04-2G4604
10-0X5204
01-0B6204</t>
        </r>
      </text>
    </comment>
    <comment ref="G30" authorId="0" shapeId="0" xr:uid="{C14B3FE4-BB5B-43D0-9DC2-7C5FF6A4620C}">
      <text>
        <r>
          <rPr>
            <sz val="9"/>
            <color indexed="81"/>
            <rFont val="Tahoma"/>
            <family val="2"/>
          </rPr>
          <t>CALIFORNIA HIGHWAY CONSTRUCTION GROUP INC
GEORGE REED INC</t>
        </r>
      </text>
    </comment>
    <comment ref="E31" authorId="0" shapeId="0" xr:uid="{F41BC990-0BCD-47EA-A3B5-F41150A9EB6D}">
      <text>
        <r>
          <rPr>
            <sz val="9"/>
            <color indexed="81"/>
            <rFont val="Tahoma"/>
            <family val="2"/>
          </rPr>
          <t>05-1H0604
06-0X0404
01-0B6204
01-0G33U4
03-0H4604
10-1E5314
04-269804
06-0Q9204
04-0J5304
10-1C1704</t>
        </r>
      </text>
    </comment>
    <comment ref="G31" authorId="0" shapeId="0" xr:uid="{AB2E6EC6-5E80-449B-9365-904937A7DFDC}">
      <text>
        <r>
          <rPr>
            <sz val="9"/>
            <color indexed="81"/>
            <rFont val="Tahoma"/>
            <family val="2"/>
          </rPr>
          <t>TEICHERT AND SON
GRANITE CONSTRUCTION
CALIFORNIA HIGHWAY CONSTRUCTION GROUP
O.C. JONES &amp; SONS INC
MYERS &amp; SONS CONSTRUCTION
FBD VANGUARD CONSTRUCTION
GRIFFITH-ATKINSON JV</t>
        </r>
      </text>
    </comment>
    <comment ref="E32" authorId="0" shapeId="0" xr:uid="{4237828F-CA96-4726-9DC4-70F39111C562}">
      <text>
        <r>
          <rPr>
            <sz val="9"/>
            <color indexed="81"/>
            <rFont val="Tahoma"/>
            <family val="2"/>
          </rPr>
          <t>10-0X5204</t>
        </r>
      </text>
    </comment>
    <comment ref="G32" authorId="0" shapeId="0" xr:uid="{0F4D7973-6E69-47DD-8A2F-B3242E1F5033}">
      <text>
        <r>
          <rPr>
            <sz val="9"/>
            <color indexed="81"/>
            <rFont val="Tahoma"/>
            <family val="2"/>
          </rPr>
          <t>GEORGE REED</t>
        </r>
      </text>
    </comment>
    <comment ref="E33" authorId="0" shapeId="0" xr:uid="{CC37654B-1D61-44E7-B769-A894DA164544}">
      <text>
        <r>
          <rPr>
            <sz val="9"/>
            <color indexed="81"/>
            <rFont val="Tahoma"/>
            <family val="2"/>
          </rPr>
          <t>01-0F4704</t>
        </r>
      </text>
    </comment>
    <comment ref="G33" authorId="0" shapeId="0" xr:uid="{FDB9ED07-F1E4-46BA-9369-AFED4D22D8AD}">
      <text>
        <r>
          <rPr>
            <sz val="9"/>
            <color indexed="81"/>
            <rFont val="Tahoma"/>
            <family val="2"/>
          </rPr>
          <t>MERCER FRASER COMPANY</t>
        </r>
      </text>
    </comment>
    <comment ref="E34" authorId="0" shapeId="0" xr:uid="{F98F6D3A-715E-423C-AA4D-C3CD1345CD6C}">
      <text>
        <r>
          <rPr>
            <sz val="9"/>
            <color indexed="81"/>
            <rFont val="Tahoma"/>
            <family val="2"/>
          </rPr>
          <t>05-1F4904
05-1H0604
10-1C2804
04-3J7004
05-1F5004
07-302404
10-0L8704
04-269804
10-1C5004
10-1C1704</t>
        </r>
      </text>
    </comment>
    <comment ref="G34" authorId="0" shapeId="0" xr:uid="{B06D207B-EB2A-4545-9069-0F2621D31B99}">
      <text>
        <r>
          <rPr>
            <sz val="9"/>
            <color indexed="81"/>
            <rFont val="Tahoma"/>
            <family val="2"/>
          </rPr>
          <t>SOUZA ENGINEERING CONTRACTING
TEICHERT AND SON INC
SECURITY PAVING COMPANY
FBD VANGUARD CONSTRUCTION INC
CALPORTLAND CONSTRUCTION
GRANITE CONSTRUCTION COMPANY</t>
        </r>
      </text>
    </comment>
    <comment ref="E35" authorId="0" shapeId="0" xr:uid="{0AE974CF-5086-4706-B911-873F19B25CC8}">
      <text>
        <r>
          <rPr>
            <sz val="9"/>
            <color indexed="81"/>
            <rFont val="Tahoma"/>
            <family val="2"/>
          </rPr>
          <t>01-0G33U4
04-160304
04-269804
04-0J5304
10-1C1704</t>
        </r>
      </text>
    </comment>
    <comment ref="G35" authorId="0" shapeId="0" xr:uid="{DF043870-A13B-43A1-8871-BB08A5569274}">
      <text>
        <r>
          <rPr>
            <sz val="9"/>
            <color indexed="81"/>
            <rFont val="Tahoma"/>
            <family val="2"/>
          </rPr>
          <t>O.C. JONES &amp; SONS INC
VIKING CONSTRUCTION COMPANY
FBD VANGUARD CONSTRUCTION
TEICHERT &amp; SON INC</t>
        </r>
      </text>
    </comment>
    <comment ref="E36" authorId="0" shapeId="0" xr:uid="{B08E254C-30C4-4B13-B2A3-31FD4F58FDB7}">
      <text>
        <r>
          <rPr>
            <sz val="9"/>
            <color indexed="81"/>
            <rFont val="Tahoma"/>
            <family val="2"/>
          </rPr>
          <t>11-418104</t>
        </r>
      </text>
    </comment>
    <comment ref="G36" authorId="0" shapeId="0" xr:uid="{F96A69BD-0F9E-4C98-A4F2-3893C126C71F}">
      <text>
        <r>
          <rPr>
            <sz val="9"/>
            <color indexed="81"/>
            <rFont val="Tahoma"/>
            <family val="2"/>
          </rPr>
          <t>PAL GENERAL ENGINEERING</t>
        </r>
      </text>
    </comment>
    <comment ref="E37" authorId="0" shapeId="0" xr:uid="{75B1A6D6-8DF4-417A-AA40-3D42FBD6426B}">
      <text>
        <r>
          <rPr>
            <sz val="9"/>
            <color indexed="81"/>
            <rFont val="Tahoma"/>
            <family val="2"/>
          </rPr>
          <t>05-1J7104
05-1C4204</t>
        </r>
      </text>
    </comment>
    <comment ref="G37" authorId="0" shapeId="0" xr:uid="{A5EE0797-DF60-492C-B404-CFB41CEE45D3}">
      <text>
        <r>
          <rPr>
            <sz val="9"/>
            <color indexed="81"/>
            <rFont val="Tahoma"/>
            <family val="2"/>
          </rPr>
          <t>PAPICH CONSTRUCTION COMPANY
CERTIFIED COATINGS COMPANY</t>
        </r>
      </text>
    </comment>
    <comment ref="E38" authorId="0" shapeId="0" xr:uid="{68942EE1-8BA2-4C12-BFE3-555C478FC61B}">
      <text>
        <r>
          <rPr>
            <sz val="9"/>
            <color indexed="81"/>
            <rFont val="Tahoma"/>
            <family val="2"/>
          </rPr>
          <t>10-1C2804
10-1E5314</t>
        </r>
      </text>
    </comment>
    <comment ref="G38" authorId="0" shapeId="0" xr:uid="{8148549B-4997-4C6D-A884-0C9C6A7310B6}">
      <text>
        <r>
          <rPr>
            <sz val="9"/>
            <color indexed="81"/>
            <rFont val="Tahoma"/>
            <family val="2"/>
          </rPr>
          <t>SECURITY PAVING COMPANY
O.C. JONES &amp; SONS INC</t>
        </r>
      </text>
    </comment>
    <comment ref="E39" authorId="0" shapeId="0" xr:uid="{97081C13-5F0E-46A2-A4F5-87EA65EC294B}">
      <text>
        <r>
          <rPr>
            <sz val="9"/>
            <color indexed="81"/>
            <rFont val="Tahoma"/>
            <family val="2"/>
          </rPr>
          <t>12-0P0304
12-0Q7904
12-0M82U4</t>
        </r>
      </text>
    </comment>
    <comment ref="G39" authorId="0" shapeId="0" xr:uid="{B45658CB-C9FF-4547-8ED7-85246DE726D3}">
      <text>
        <r>
          <rPr>
            <sz val="9"/>
            <color indexed="81"/>
            <rFont val="Tahoma"/>
            <family val="2"/>
          </rPr>
          <t>AMERICAN CIVIL CONSTRUCTORS WEST COAST
SPECTRUM CONSTRUCTION GROUP INC</t>
        </r>
      </text>
    </comment>
    <comment ref="E40" authorId="0" shapeId="0" xr:uid="{295D6B13-A79C-440C-86BB-3B8E0BF0E148}">
      <text>
        <r>
          <rPr>
            <sz val="9"/>
            <color indexed="81"/>
            <rFont val="Tahoma"/>
            <family val="2"/>
          </rPr>
          <t>01-0G33U4
03-0H4604
10-1E5314</t>
        </r>
      </text>
    </comment>
    <comment ref="G40" authorId="0" shapeId="0" xr:uid="{D93AA4FE-7E44-4920-80F7-38664157D214}">
      <text>
        <r>
          <rPr>
            <sz val="9"/>
            <color indexed="81"/>
            <rFont val="Tahoma"/>
            <family val="2"/>
          </rPr>
          <t>O.C. JONES &amp; SONS INC
MYERS &amp; SONS CONSTRUCTION LLC</t>
        </r>
      </text>
    </comment>
    <comment ref="E41" authorId="0" shapeId="0" xr:uid="{A3D27392-F36F-40C4-86B0-40E476F97A03}">
      <text>
        <r>
          <rPr>
            <sz val="9"/>
            <color indexed="81"/>
            <rFont val="Tahoma"/>
            <family val="2"/>
          </rPr>
          <t>01-0F6804
10-1C5004</t>
        </r>
      </text>
    </comment>
    <comment ref="G41" authorId="0" shapeId="0" xr:uid="{58649DC5-0130-4C40-A488-76F17DBF9AC2}">
      <text>
        <r>
          <rPr>
            <sz val="9"/>
            <color indexed="81"/>
            <rFont val="Tahoma"/>
            <family val="2"/>
          </rPr>
          <t>R. BROWN CONSTRUCTION COMPANY
SECURITY PAVING COMPANY</t>
        </r>
      </text>
    </comment>
    <comment ref="E42" authorId="0" shapeId="0" xr:uid="{2188C4FB-FAF8-451C-B328-BF2145B13331}">
      <text>
        <r>
          <rPr>
            <sz val="9"/>
            <color indexed="81"/>
            <rFont val="Tahoma"/>
            <family val="2"/>
          </rPr>
          <t>07-317304
07-260804</t>
        </r>
      </text>
    </comment>
    <comment ref="G42" authorId="0" shapeId="0" xr:uid="{F82B6687-D2B3-4F38-BF55-73E3CE5D7779}">
      <text>
        <r>
          <rPr>
            <sz val="9"/>
            <color indexed="81"/>
            <rFont val="Tahoma"/>
            <family val="2"/>
          </rPr>
          <t>PETERSON-CHASE GENERAL ENGINEERING COMPANY
POWELL CONSTRUCTORS INC</t>
        </r>
      </text>
    </comment>
    <comment ref="E43" authorId="0" shapeId="0" xr:uid="{10FDE5E2-E774-427F-8483-523C68BFB8E5}">
      <text>
        <r>
          <rPr>
            <sz val="9"/>
            <color indexed="81"/>
            <rFont val="Tahoma"/>
            <family val="2"/>
          </rPr>
          <t>10-1C2804
01-0G33U4
05-1C4204
10-1E5314
01-0F4704</t>
        </r>
      </text>
    </comment>
    <comment ref="G43" authorId="0" shapeId="0" xr:uid="{CCC1787F-69B9-41D9-A99C-8B658238A1A1}">
      <text>
        <r>
          <rPr>
            <sz val="9"/>
            <color indexed="81"/>
            <rFont val="Tahoma"/>
            <family val="2"/>
          </rPr>
          <t>SECURITY PAVING COMPANY
CERTIFIED COATINGS COMPANY
O.C. JONES &amp; SONS INC
MERCER FRASER COMPANY</t>
        </r>
      </text>
    </comment>
    <comment ref="E44" authorId="0" shapeId="0" xr:uid="{975D9ACB-425C-44AC-815E-A66BBF3800D8}">
      <text>
        <r>
          <rPr>
            <sz val="9"/>
            <color indexed="81"/>
            <rFont val="Tahoma"/>
            <family val="2"/>
          </rPr>
          <t>05-1H0604
10-0X5204
07-317304</t>
        </r>
      </text>
    </comment>
    <comment ref="G44" authorId="0" shapeId="0" xr:uid="{82A9466D-0439-49FD-BBB8-6928D15CBD6C}">
      <text>
        <r>
          <rPr>
            <sz val="9"/>
            <color indexed="81"/>
            <rFont val="Tahoma"/>
            <family val="2"/>
          </rPr>
          <t>TEICHERT AND SON 
GEORGE REED INC
PETERSON CHASE GENERAL ENGINEERING</t>
        </r>
      </text>
    </comment>
    <comment ref="E45" authorId="0" shapeId="0" xr:uid="{640799A8-38F6-4395-AF59-7ACEE5238508}">
      <text>
        <r>
          <rPr>
            <sz val="9"/>
            <color indexed="81"/>
            <rFont val="Tahoma"/>
            <family val="2"/>
          </rPr>
          <t>01-0G33U4
03-1H8704</t>
        </r>
      </text>
    </comment>
    <comment ref="G45" authorId="0" shapeId="0" xr:uid="{C5971081-7310-4A26-A03E-C20418826D39}">
      <text>
        <r>
          <rPr>
            <sz val="9"/>
            <color indexed="81"/>
            <rFont val="Tahoma"/>
            <family val="2"/>
          </rPr>
          <t>O.C. JONES &amp; SONS INC
APEX FENCE CO INC</t>
        </r>
      </text>
    </comment>
    <comment ref="E46" authorId="0" shapeId="0" xr:uid="{D56300D7-8620-419B-8148-21436B2960B1}">
      <text>
        <r>
          <rPr>
            <sz val="9"/>
            <color indexed="81"/>
            <rFont val="Tahoma"/>
            <family val="2"/>
          </rPr>
          <t>07-317304</t>
        </r>
      </text>
    </comment>
    <comment ref="G46" authorId="0" shapeId="0" xr:uid="{DEB7F1EE-D3E7-4D2B-8E19-EFB0E21B48CC}">
      <text>
        <r>
          <rPr>
            <sz val="9"/>
            <color indexed="81"/>
            <rFont val="Tahoma"/>
            <family val="2"/>
          </rPr>
          <t>PETERSON-CHASE GENERAL ENGINEERING COMPANY</t>
        </r>
      </text>
    </comment>
    <comment ref="E47" authorId="0" shapeId="0" xr:uid="{DCC654C3-3A68-4CCE-AB63-62D3EB03E651}">
      <text>
        <r>
          <rPr>
            <sz val="9"/>
            <color indexed="81"/>
            <rFont val="Tahoma"/>
            <family val="2"/>
          </rPr>
          <t>08-0G7904
07-303904
08-1C8504
06-0Q9204</t>
        </r>
      </text>
    </comment>
    <comment ref="G47" authorId="0" shapeId="0" xr:uid="{4CC6F563-D939-479E-A200-6E78BAD4F84E}">
      <text>
        <r>
          <rPr>
            <sz val="9"/>
            <color indexed="81"/>
            <rFont val="Tahoma"/>
            <family val="2"/>
          </rPr>
          <t>SELECT ELECTRIC
SECURITY PAVING COMPANY
GRANITE CONSTRUCTION COMPANY
GRIFFITH-ATKINSON JV</t>
        </r>
      </text>
    </comment>
    <comment ref="E48" authorId="0" shapeId="0" xr:uid="{FE9AF3C1-1AAC-46F0-B40D-AAE7E514E45F}">
      <text>
        <r>
          <rPr>
            <sz val="9"/>
            <color indexed="81"/>
            <rFont val="Tahoma"/>
            <family val="2"/>
          </rPr>
          <t>07-317304
07-260804</t>
        </r>
      </text>
    </comment>
    <comment ref="G48" authorId="0" shapeId="0" xr:uid="{BCA54B50-9629-4EC5-90F4-3ABCC61CC80A}">
      <text>
        <r>
          <rPr>
            <sz val="9"/>
            <color indexed="81"/>
            <rFont val="Tahoma"/>
            <family val="2"/>
          </rPr>
          <t>PETERSON-CHASE GENERAL ENGINEERING
POWELL CONSTRUCTORS INC</t>
        </r>
      </text>
    </comment>
    <comment ref="E49" authorId="0" shapeId="0" xr:uid="{8EDE7C02-465C-49D0-AC51-E00F4339F9FC}">
      <text>
        <r>
          <rPr>
            <sz val="9"/>
            <color indexed="81"/>
            <rFont val="Tahoma"/>
            <family val="2"/>
          </rPr>
          <t>10-0L8704
10-1C1704</t>
        </r>
      </text>
    </comment>
    <comment ref="G49" authorId="0" shapeId="0" xr:uid="{EF3545A1-C8CA-4F2B-BF08-E0416911AE05}">
      <text>
        <r>
          <rPr>
            <sz val="9"/>
            <color indexed="81"/>
            <rFont val="Tahoma"/>
            <family val="2"/>
          </rPr>
          <t>SECURITY PAVING COMPANY
TEICHERT &amp; SON INC</t>
        </r>
      </text>
    </comment>
    <comment ref="E50" authorId="0" shapeId="0" xr:uid="{9D26D635-D821-4A43-B489-94D797CCCC9C}">
      <text>
        <r>
          <rPr>
            <sz val="9"/>
            <color indexed="81"/>
            <rFont val="Tahoma"/>
            <family val="2"/>
          </rPr>
          <t>06-0X0404
06-0Q9204</t>
        </r>
      </text>
    </comment>
    <comment ref="G50" authorId="0" shapeId="0" xr:uid="{FFCECB20-ADE9-4E50-820F-EFCB760D70E9}">
      <text>
        <r>
          <rPr>
            <sz val="9"/>
            <color indexed="81"/>
            <rFont val="Tahoma"/>
            <family val="2"/>
          </rPr>
          <t>GRANITE CONSTRUCTION COMPANY
GRIFFITH ATKINSON JV</t>
        </r>
      </text>
    </comment>
    <comment ref="E51" authorId="0" shapeId="0" xr:uid="{80504570-6EE9-4360-82B1-9DBF0990C6B0}">
      <text>
        <r>
          <rPr>
            <sz val="9"/>
            <color indexed="81"/>
            <rFont val="Tahoma"/>
            <family val="2"/>
          </rPr>
          <t>04-2G4604
01-0B6204</t>
        </r>
      </text>
    </comment>
    <comment ref="G51" authorId="0" shapeId="0" xr:uid="{184EBCCF-D0DA-4852-8D78-7A8A4B05F667}">
      <text>
        <r>
          <rPr>
            <sz val="9"/>
            <color indexed="81"/>
            <rFont val="Tahoma"/>
            <family val="2"/>
          </rPr>
          <t>CALIFORNIA HIGHWAY CONSTRUCTION</t>
        </r>
      </text>
    </comment>
    <comment ref="E52" authorId="0" shapeId="0" xr:uid="{CD1FB5E0-8BE1-469C-8D38-6FD9D554E50C}">
      <text>
        <r>
          <rPr>
            <sz val="9"/>
            <color indexed="81"/>
            <rFont val="Tahoma"/>
            <family val="2"/>
          </rPr>
          <t>01-0C5704
01-0F4704
01-0F6804</t>
        </r>
      </text>
    </comment>
    <comment ref="G52" authorId="0" shapeId="0" xr:uid="{D7995950-CE4B-4D76-8E2D-4CE9F7DF2C0E}">
      <text>
        <r>
          <rPr>
            <sz val="9"/>
            <color indexed="81"/>
            <rFont val="Tahoma"/>
            <family val="2"/>
          </rPr>
          <t>MERCER FRASER COMPANY
R BROWN CONSTRUCTION COMPANY</t>
        </r>
      </text>
    </comment>
    <comment ref="E53" authorId="1" shapeId="0" xr:uid="{B8B4F105-E15F-4C33-AC09-2F5B0FD07E0F}">
      <text>
        <t>[Threaded comment]
Your version of Excel allows you to read this threaded comment; however, any edits to it will get removed if the file is opened in a newer version of Excel. Learn more: https://go.microsoft.com/fwlink/?linkid=870924
Comment:
    10-1J3004</t>
      </text>
    </comment>
    <comment ref="G53" authorId="2" shapeId="0" xr:uid="{3788820D-BD08-42B4-9F5C-764CE79C4062}">
      <text>
        <t>[Threaded comment]
Your version of Excel allows you to read this threaded comment; however, any edits to it will get removed if the file is opened in a newer version of Excel. Learn more: https://go.microsoft.com/fwlink/?linkid=870924
Comment:
    AGEE CONSTRUCTION CORPORATION</t>
      </text>
    </comment>
    <comment ref="E54" authorId="3" shapeId="0" xr:uid="{90E2188B-8D12-4B5F-9AA9-E35EF68E734E}">
      <text>
        <t>[Threaded comment]
Your version of Excel allows you to read this threaded comment; however, any edits to it will get removed if the file is opened in a newer version of Excel. Learn more: https://go.microsoft.com/fwlink/?linkid=870924
Comment:
    07-260804</t>
      </text>
    </comment>
    <comment ref="G54" authorId="4" shapeId="0" xr:uid="{46B46CFA-A8A5-472A-957A-FF498859DB72}">
      <text>
        <t>[Threaded comment]
Your version of Excel allows you to read this threaded comment; however, any edits to it will get removed if the file is opened in a newer version of Excel. Learn more: https://go.microsoft.com/fwlink/?linkid=870924
Comment:
    POWELL CONSTRUCTION INC</t>
      </text>
    </comment>
    <comment ref="E55" authorId="0" shapeId="0" xr:uid="{BF534505-0C64-497A-B5A0-2494929C14EB}">
      <text>
        <r>
          <rPr>
            <sz val="9"/>
            <color indexed="81"/>
            <rFont val="Tahoma"/>
            <family val="2"/>
          </rPr>
          <t>08-0G7904
08-1G0104
11-429704
07-302404
07-303904
08-1C8504
11-419304
12-0P0304
12-0Q7904
11-080284
07-332604</t>
        </r>
      </text>
    </comment>
    <comment ref="G55" authorId="0" shapeId="0" xr:uid="{715656E9-1A44-4191-90DB-B3EFC2BDF2AF}">
      <text>
        <r>
          <rPr>
            <sz val="9"/>
            <color indexed="81"/>
            <rFont val="Tahoma"/>
            <family val="2"/>
          </rPr>
          <t>SELECT ELECTRIC INC
GRANITE CONSTRUCTION
SECURITY PAVING COMPANY INC
HAZARD CONSTRUCTION COMPANY
AMERICAN CIVIL CONSTRUCTORS WEST COAST
SPECTRUM CONSTRUCTION GROUP
CHUMO CONSTRUCTION INC</t>
        </r>
      </text>
    </comment>
    <comment ref="E56" authorId="5" shapeId="0" xr:uid="{C983527E-694D-4558-A7F7-6B293B5895EE}">
      <text>
        <t>[Threaded comment]
Your version of Excel allows you to read this threaded comment; however, any edits to it will get removed if the file is opened in a newer version of Excel. Learn more: https://go.microsoft.com/fwlink/?linkid=870924
Comment:
    07-260804</t>
      </text>
    </comment>
    <comment ref="G56" authorId="6" shapeId="0" xr:uid="{6347DAA0-6511-424F-AA6F-CC97EE25D499}">
      <text>
        <t>[Threaded comment]
Your version of Excel allows you to read this threaded comment; however, any edits to it will get removed if the file is opened in a newer version of Excel. Learn more: https://go.microsoft.com/fwlink/?linkid=870924
Comment:
    POWELL CONSTRUCTORS INC</t>
      </text>
    </comment>
    <comment ref="E57" authorId="0" shapeId="0" xr:uid="{21D44425-7187-4593-AD2E-B12398B34E0B}">
      <text>
        <r>
          <rPr>
            <sz val="9"/>
            <color indexed="81"/>
            <rFont val="Tahoma"/>
            <family val="2"/>
          </rPr>
          <t>08-1G0104
07-303904</t>
        </r>
      </text>
    </comment>
    <comment ref="G57" authorId="0" shapeId="0" xr:uid="{4A238E85-3C13-450D-A711-86B9C698C144}">
      <text>
        <r>
          <rPr>
            <sz val="9"/>
            <color indexed="81"/>
            <rFont val="Tahoma"/>
            <family val="2"/>
          </rPr>
          <t>GRANITE CONSTRUCTION
SECURITY PAVING COMPANY INC</t>
        </r>
      </text>
    </comment>
    <comment ref="E58" authorId="0" shapeId="0" xr:uid="{DE0C856E-C5B8-4C78-9C46-1190D918F75F}">
      <text>
        <r>
          <rPr>
            <sz val="9"/>
            <color indexed="81"/>
            <rFont val="Tahoma"/>
            <family val="2"/>
          </rPr>
          <t>08-1F1434</t>
        </r>
      </text>
    </comment>
    <comment ref="G58" authorId="0" shapeId="0" xr:uid="{EE2F427E-DD59-410D-BB71-61A0861F600B}">
      <text>
        <r>
          <rPr>
            <sz val="9"/>
            <color indexed="81"/>
            <rFont val="Tahoma"/>
            <family val="2"/>
          </rPr>
          <t xml:space="preserve">MYERS &amp; SONS CONSTRUCTION </t>
        </r>
      </text>
    </comment>
    <comment ref="E59" authorId="0" shapeId="0" xr:uid="{8424BFB5-E9EB-48A9-8763-FFE82BBA6652}">
      <text>
        <r>
          <rPr>
            <sz val="9"/>
            <color indexed="81"/>
            <rFont val="Tahoma"/>
            <family val="2"/>
          </rPr>
          <t>12-0P0304</t>
        </r>
      </text>
    </comment>
    <comment ref="G59" authorId="0" shapeId="0" xr:uid="{42BE28C2-25A4-4B20-A5EE-AC2D97392DE1}">
      <text>
        <r>
          <rPr>
            <sz val="9"/>
            <color indexed="81"/>
            <rFont val="Tahoma"/>
            <family val="2"/>
          </rPr>
          <t>AMERICAN CIVIL CONSTRUCTORS WEST COAST</t>
        </r>
      </text>
    </comment>
    <comment ref="E60" authorId="0" shapeId="0" xr:uid="{88A456A6-2CDC-424F-8FA1-457B3592FA58}">
      <text>
        <r>
          <rPr>
            <sz val="9"/>
            <color indexed="81"/>
            <rFont val="Tahoma"/>
            <family val="2"/>
          </rPr>
          <t>11-419304</t>
        </r>
      </text>
    </comment>
    <comment ref="G60" authorId="0" shapeId="0" xr:uid="{CADE07C2-CB1F-40A5-8A31-88B52A512406}">
      <text>
        <r>
          <rPr>
            <sz val="9"/>
            <color indexed="81"/>
            <rFont val="Tahoma"/>
            <family val="2"/>
          </rPr>
          <t>HAZARD CONSTRUCTION COMPANY</t>
        </r>
      </text>
    </comment>
    <comment ref="E61" authorId="0" shapeId="0" xr:uid="{CB86738B-3DD9-40F1-89CC-A3CBAAF4EDD4}">
      <text>
        <r>
          <rPr>
            <sz val="9"/>
            <color indexed="81"/>
            <rFont val="Tahoma"/>
            <family val="2"/>
          </rPr>
          <t>10-0X5204
10-1C0404
10-1C2804
01-0C5704
10-1C0704</t>
        </r>
      </text>
    </comment>
    <comment ref="G61" authorId="0" shapeId="0" xr:uid="{110BE1E6-03AA-42C7-993D-E96937F7DD38}">
      <text>
        <r>
          <rPr>
            <sz val="9"/>
            <color indexed="81"/>
            <rFont val="Tahoma"/>
            <family val="2"/>
          </rPr>
          <t>GEORGE REED INC
TEICHERT &amp; SON INC
SECURITY PAVING COMPANY
MERCER FRASER COMPANY</t>
        </r>
      </text>
    </comment>
    <comment ref="E62" authorId="7" shapeId="0" xr:uid="{051CB55D-7216-443F-9337-8708081CABBE}">
      <text>
        <t>[Threaded comment]
Your version of Excel allows you to read this threaded comment; however, any edits to it will get removed if the file is opened in a newer version of Excel. Learn more: https://go.microsoft.com/fwlink/?linkid=870924
Comment:
    04-0J5304</t>
      </text>
    </comment>
    <comment ref="G62" authorId="8" shapeId="0" xr:uid="{AA946497-E8CB-47F8-B7F3-C76CF7AA8AB5}">
      <text>
        <t>[Threaded comment]
Your version of Excel allows you to read this threaded comment; however, any edits to it will get removed if the file is opened in a newer version of Excel. Learn more: https://go.microsoft.com/fwlink/?linkid=870924
Comment:
    O.C. JONES &amp; SONS INC</t>
      </text>
    </comment>
    <comment ref="E63" authorId="0" shapeId="0" xr:uid="{5BF56FD0-B7F2-4118-9382-E2F1CCD8A27C}">
      <text>
        <r>
          <rPr>
            <sz val="9"/>
            <color indexed="81"/>
            <rFont val="Tahoma"/>
            <family val="2"/>
          </rPr>
          <t>11-418104</t>
        </r>
      </text>
    </comment>
    <comment ref="G63" authorId="0" shapeId="0" xr:uid="{F3ECE551-5C76-4D3A-9136-88DCFA8F1406}">
      <text>
        <r>
          <rPr>
            <sz val="9"/>
            <color indexed="81"/>
            <rFont val="Tahoma"/>
            <family val="2"/>
          </rPr>
          <t>PAL GENERAL ENGINEERING</t>
        </r>
      </text>
    </comment>
    <comment ref="E64" authorId="0" shapeId="0" xr:uid="{42CD5668-4239-49B6-9A95-A50809FAABA5}">
      <text>
        <r>
          <rPr>
            <sz val="9"/>
            <color indexed="81"/>
            <rFont val="Tahoma"/>
            <family val="2"/>
          </rPr>
          <t>04-160304</t>
        </r>
      </text>
    </comment>
    <comment ref="G64" authorId="0" shapeId="0" xr:uid="{2EA2EBBA-84CB-4309-99F9-79138D2E04CE}">
      <text>
        <r>
          <rPr>
            <sz val="9"/>
            <color indexed="81"/>
            <rFont val="Tahoma"/>
            <family val="2"/>
          </rPr>
          <t>VIKING CONSTRUCTION COMPANY</t>
        </r>
      </text>
    </comment>
    <comment ref="E65" authorId="0" shapeId="0" xr:uid="{EAA993C1-E837-4A9A-9657-D4D4A507F41A}">
      <text>
        <r>
          <rPr>
            <sz val="9"/>
            <color indexed="81"/>
            <rFont val="Tahoma"/>
            <family val="2"/>
          </rPr>
          <t>08-1C8504</t>
        </r>
      </text>
    </comment>
    <comment ref="G65" authorId="0" shapeId="0" xr:uid="{B4A86F08-68AE-4FF6-A3FB-CE3DB5F6C3D3}">
      <text>
        <r>
          <rPr>
            <sz val="9"/>
            <color indexed="81"/>
            <rFont val="Tahoma"/>
            <family val="2"/>
          </rPr>
          <t>GRANITE CONSTRUCTION COMPANY</t>
        </r>
      </text>
    </comment>
    <comment ref="E66" authorId="0" shapeId="0" xr:uid="{F31AB761-D6CD-410F-BA79-32089DD06E86}">
      <text>
        <r>
          <rPr>
            <sz val="9"/>
            <color indexed="81"/>
            <rFont val="Tahoma"/>
            <family val="2"/>
          </rPr>
          <t>01-0F4704
03-0H4604
07-317304
10-1E5314
10-1C5004
04-0J5304
10-1C1704</t>
        </r>
      </text>
    </comment>
    <comment ref="G66" authorId="0" shapeId="0" xr:uid="{6AB7B0A1-E0CD-4DF3-AD06-2706CB349CE8}">
      <text>
        <r>
          <rPr>
            <sz val="9"/>
            <color indexed="81"/>
            <rFont val="Tahoma"/>
            <family val="2"/>
          </rPr>
          <t>MERCER FRASER COMPANY
MYERS &amp; SONS CONSTRUCTION LLC
PETERSON CHASE GENERAL ENGINEERING CONSTRUCTION INC
O.C. JONES &amp; SONS INC
SECURITY PAVING COMPANY INC
TEICHERT &amp; SON INC</t>
        </r>
      </text>
    </comment>
    <comment ref="E67" authorId="0" shapeId="0" xr:uid="{EEE496AE-3C7B-4D99-BA62-2E0B8C709DDD}">
      <text>
        <r>
          <rPr>
            <sz val="9"/>
            <color indexed="81"/>
            <rFont val="Tahoma"/>
            <family val="2"/>
          </rPr>
          <t>01-0G33U4
04-0J5304</t>
        </r>
      </text>
    </comment>
    <comment ref="G67" authorId="0" shapeId="0" xr:uid="{C10442F2-5471-40E3-AD0C-857AF07CEF09}">
      <text>
        <r>
          <rPr>
            <sz val="9"/>
            <color indexed="81"/>
            <rFont val="Tahoma"/>
            <family val="2"/>
          </rPr>
          <t>O.C. JONES &amp; SONS INC</t>
        </r>
      </text>
    </comment>
    <comment ref="E68" authorId="0" shapeId="0" xr:uid="{70FE5AE3-AD43-44FA-A167-94D2E3D800C9}">
      <text>
        <r>
          <rPr>
            <sz val="9"/>
            <color indexed="81"/>
            <rFont val="Tahoma"/>
            <family val="2"/>
          </rPr>
          <t>04-269804</t>
        </r>
      </text>
    </comment>
    <comment ref="G68" authorId="0" shapeId="0" xr:uid="{48A951EE-2CD3-4FB7-A418-E8F06663E290}">
      <text>
        <r>
          <rPr>
            <sz val="9"/>
            <color indexed="81"/>
            <rFont val="Tahoma"/>
            <family val="2"/>
          </rPr>
          <t>04-269804</t>
        </r>
      </text>
    </comment>
    <comment ref="E69" authorId="0" shapeId="0" xr:uid="{532CDB4B-A7BC-4365-8B78-2FDC1F243B17}">
      <text>
        <r>
          <rPr>
            <sz val="9"/>
            <color indexed="81"/>
            <rFont val="Tahoma"/>
            <family val="2"/>
          </rPr>
          <t>01-0C5704
01-0F4704
01-0C4504</t>
        </r>
      </text>
    </comment>
    <comment ref="G69" authorId="0" shapeId="0" xr:uid="{0B2DD03D-75F8-4905-A606-9B90F0A2612D}">
      <text>
        <r>
          <rPr>
            <sz val="9"/>
            <color indexed="81"/>
            <rFont val="Tahoma"/>
            <family val="2"/>
          </rPr>
          <t>MERCER-FRASER COMPANY</t>
        </r>
      </text>
    </comment>
    <comment ref="E76" authorId="0" shapeId="0" xr:uid="{4A598C7A-3A10-46F4-9C63-B1B0C17F1023}">
      <text>
        <r>
          <rPr>
            <sz val="9"/>
            <color indexed="81"/>
            <rFont val="Tahoma"/>
            <family val="2"/>
          </rPr>
          <t>10-1J3004</t>
        </r>
      </text>
    </comment>
    <comment ref="G76" authorId="0" shapeId="0" xr:uid="{0C605C7D-FD3F-402E-B713-E0F786E7B8E4}">
      <text>
        <r>
          <rPr>
            <sz val="9"/>
            <color indexed="81"/>
            <rFont val="Tahoma"/>
            <family val="2"/>
          </rPr>
          <t>AGEE CONSTRUCTION CORPORATION</t>
        </r>
      </text>
    </comment>
    <comment ref="E77" authorId="0" shapeId="0" xr:uid="{77BC3460-C707-4938-9520-F98B919D0353}">
      <text>
        <r>
          <rPr>
            <sz val="9"/>
            <color indexed="81"/>
            <rFont val="Tahoma"/>
            <family val="2"/>
          </rPr>
          <t>05-1J7104
06-0X0404
10-1C0404
06-0Q9204</t>
        </r>
      </text>
    </comment>
    <comment ref="G77" authorId="0" shapeId="0" xr:uid="{719DFAF3-457D-4E14-95EB-E7D1CC3450B7}">
      <text>
        <r>
          <rPr>
            <sz val="9"/>
            <color indexed="81"/>
            <rFont val="Tahoma"/>
            <family val="2"/>
          </rPr>
          <t>PAPICH CONSTRUCTION COMPANY
GRANITE CONSTRUCTION
TEICHERT &amp; SON
GRIFFITH-ATKINSON JV</t>
        </r>
      </text>
    </comment>
    <comment ref="E78" authorId="9" shapeId="0" xr:uid="{433BBA7C-7783-4254-A478-149394062B2C}">
      <text>
        <r>
          <rPr>
            <sz val="9"/>
            <color indexed="81"/>
            <rFont val="Tahoma"/>
            <family val="2"/>
          </rPr>
          <t>04-0J5304</t>
        </r>
      </text>
    </comment>
    <comment ref="G78" authorId="10" shapeId="0" xr:uid="{9886C477-F91F-40F8-BEDF-FEAFAF481E69}">
      <text>
        <t>[Threaded comment]
Your version of Excel allows you to read this threaded comment; however, any edits to it will get removed if the file is opened in a newer version of Excel. Learn more: https://go.microsoft.com/fwlink/?linkid=870924
Comment:
    O.C. JONES &amp; SONS INC</t>
      </text>
    </comment>
    <comment ref="E79" authorId="0" shapeId="0" xr:uid="{64B23A86-F38B-4B4D-9500-4A1F335B2D70}">
      <text>
        <r>
          <rPr>
            <sz val="9"/>
            <color indexed="81"/>
            <rFont val="Tahoma"/>
            <family val="2"/>
          </rPr>
          <t>10-0X5204
10-1C0404</t>
        </r>
      </text>
    </comment>
    <comment ref="G79" authorId="0" shapeId="0" xr:uid="{6A66F8AF-5DBE-4561-A8C9-208F53EBAD4E}">
      <text>
        <r>
          <rPr>
            <sz val="9"/>
            <color indexed="81"/>
            <rFont val="Tahoma"/>
            <family val="2"/>
          </rPr>
          <t>GEORGE REED INC
TEICHERT &amp; SON INC</t>
        </r>
      </text>
    </comment>
    <comment ref="E80" authorId="0" shapeId="0" xr:uid="{851802CC-D35E-456B-A399-98C5FA04CDD5}">
      <text>
        <r>
          <rPr>
            <sz val="9"/>
            <color indexed="81"/>
            <rFont val="Tahoma"/>
            <family val="2"/>
          </rPr>
          <t>01-0F6804
01-0G33U4</t>
        </r>
      </text>
    </comment>
    <comment ref="G80" authorId="0" shapeId="0" xr:uid="{A6AD1B94-53AD-443D-B95A-6FF08A10FEAD}">
      <text>
        <r>
          <rPr>
            <sz val="9"/>
            <color indexed="81"/>
            <rFont val="Tahoma"/>
            <family val="2"/>
          </rPr>
          <t>R.BROWN CONSTRUCTION COMPANY INC
O.C. JONES&amp; SONS INC</t>
        </r>
      </text>
    </comment>
    <comment ref="E81" authorId="0" shapeId="0" xr:uid="{65954201-A3CA-46E3-A558-53FB5A47A718}">
      <text>
        <r>
          <rPr>
            <sz val="9"/>
            <color indexed="81"/>
            <rFont val="Tahoma"/>
            <family val="2"/>
          </rPr>
          <t>05-1J7104
06-0X0404
05-1F5004
06-0Y0304
03-0H7204
03-1H8704</t>
        </r>
      </text>
    </comment>
    <comment ref="G81" authorId="0" shapeId="0" xr:uid="{6637A76D-D142-4630-8E74-C3AB9D20CCF4}">
      <text>
        <r>
          <rPr>
            <sz val="9"/>
            <color indexed="81"/>
            <rFont val="Tahoma"/>
            <family val="2"/>
          </rPr>
          <t>PAPICH CONSTRUCTION COMPANY
GRANITE CONSTRUCTION COMPANY
CALPORTLAND CONSTRUCTION
BUSH ENGINEERING INC
HIGHWAY SPECIALTY COMPANY INC
APEX FENCE CO INC</t>
        </r>
      </text>
    </comment>
    <comment ref="E82" authorId="0" shapeId="0" xr:uid="{86723825-487F-4E26-AC98-4A64D31C9374}">
      <text>
        <r>
          <rPr>
            <sz val="9"/>
            <color indexed="81"/>
            <rFont val="Tahoma"/>
            <family val="2"/>
          </rPr>
          <t>01-0C5704
01-0C6604
03-0H7204</t>
        </r>
      </text>
    </comment>
    <comment ref="G82" authorId="0" shapeId="0" xr:uid="{80B5D2A0-EE2E-43D5-ABB4-4A8913655241}">
      <text>
        <r>
          <rPr>
            <sz val="9"/>
            <color indexed="81"/>
            <rFont val="Tahoma"/>
            <family val="2"/>
          </rPr>
          <t>MERCER FRASER COMPANY
S.T. RHOADES CONSTRUCTION INC
HIGHWAY SPECIALTY COMPANY INC</t>
        </r>
      </text>
    </comment>
    <comment ref="E83" authorId="0" shapeId="0" xr:uid="{3E8E3DCF-AE86-4B0F-8A6D-39CD1FE5348D}">
      <text>
        <r>
          <rPr>
            <sz val="9"/>
            <color indexed="81"/>
            <rFont val="Tahoma"/>
            <family val="2"/>
          </rPr>
          <t>10-1C2804
01-0B6204
01-0G33U4
07-303904
10-0L8704
11-424604</t>
        </r>
      </text>
    </comment>
    <comment ref="G83" authorId="0" shapeId="0" xr:uid="{DC088844-08B2-44E5-8850-3FB64EE69EA5}">
      <text>
        <r>
          <rPr>
            <sz val="9"/>
            <color indexed="81"/>
            <rFont val="Tahoma"/>
            <family val="2"/>
          </rPr>
          <t>SECURITY PAVING COMPANY
CALIFORNIA HIGHWAY CONSTRUCTION GROUP
O.C. JONES AND SONS INC
S &amp; B ENGINEERING INC</t>
        </r>
      </text>
    </comment>
    <comment ref="E84" authorId="0" shapeId="0" xr:uid="{71890CEE-4AD5-42BA-B7C0-BF5DCF5C3D83}">
      <text>
        <r>
          <rPr>
            <sz val="9"/>
            <color indexed="81"/>
            <rFont val="Tahoma"/>
            <family val="2"/>
          </rPr>
          <t xml:space="preserve">05-1E0104
</t>
        </r>
      </text>
    </comment>
    <comment ref="G84" authorId="0" shapeId="0" xr:uid="{61C9C5EA-1D0C-4C37-BDB6-C7A9FB88235E}">
      <text>
        <r>
          <rPr>
            <sz val="9"/>
            <color indexed="81"/>
            <rFont val="Tahoma"/>
            <family val="2"/>
          </rPr>
          <t>SPECIALTY CONSTRUCTION IN</t>
        </r>
      </text>
    </comment>
    <comment ref="E85" authorId="0" shapeId="0" xr:uid="{70198D05-14CE-441A-9B36-AF79C0E7A243}">
      <text>
        <r>
          <rPr>
            <sz val="9"/>
            <color indexed="81"/>
            <rFont val="Tahoma"/>
            <family val="2"/>
          </rPr>
          <t>04-3J7104
10-0L8704</t>
        </r>
      </text>
    </comment>
    <comment ref="G85" authorId="0" shapeId="0" xr:uid="{55AD63C3-8B49-4FF4-A46C-E2C239DD15EC}">
      <text>
        <r>
          <rPr>
            <sz val="9"/>
            <color indexed="81"/>
            <rFont val="Tahoma"/>
            <family val="2"/>
          </rPr>
          <t>GRANITE ROCK COMPANY
SECURITY PAVING COMPANY INC</t>
        </r>
      </text>
    </comment>
    <comment ref="E86" authorId="0" shapeId="0" xr:uid="{3F77D4A8-99D1-424D-9738-8A50B74B6E04}">
      <text>
        <r>
          <rPr>
            <sz val="9"/>
            <color indexed="81"/>
            <rFont val="Tahoma"/>
            <family val="2"/>
          </rPr>
          <t>01-0F6804</t>
        </r>
      </text>
    </comment>
    <comment ref="G86" authorId="0" shapeId="0" xr:uid="{AB472B24-B48E-4E0D-9B1D-6F3EAEBF6E76}">
      <text>
        <r>
          <rPr>
            <sz val="9"/>
            <color indexed="81"/>
            <rFont val="Tahoma"/>
            <family val="2"/>
          </rPr>
          <t>R BROWN CONSTRUCTION COMPANY INC</t>
        </r>
      </text>
    </comment>
    <comment ref="E87" authorId="0" shapeId="0" xr:uid="{68E2AFBE-EB01-4F04-AF4E-58974BAD2D50}">
      <text>
        <r>
          <rPr>
            <sz val="9"/>
            <color indexed="81"/>
            <rFont val="Tahoma"/>
            <family val="2"/>
          </rPr>
          <t>01-0F6804</t>
        </r>
      </text>
    </comment>
    <comment ref="G87" authorId="0" shapeId="0" xr:uid="{7E75CEC4-1FF3-4775-9309-613BD23AABC8}">
      <text>
        <r>
          <rPr>
            <sz val="9"/>
            <color indexed="81"/>
            <rFont val="Tahoma"/>
            <family val="2"/>
          </rPr>
          <t>R BROWN CONSTRUCTION COMPANY INC</t>
        </r>
      </text>
    </comment>
    <comment ref="E91" authorId="0" shapeId="0" xr:uid="{E7A7C560-04C5-4CCE-B313-7DD34C277D60}">
      <text>
        <r>
          <rPr>
            <sz val="9"/>
            <color indexed="81"/>
            <rFont val="Tahoma"/>
            <family val="2"/>
          </rPr>
          <t xml:space="preserve">03-0H4604
</t>
        </r>
      </text>
    </comment>
    <comment ref="G91" authorId="0" shapeId="0" xr:uid="{E0E646CF-BA3B-45A8-8FBC-ACCFE0457741}">
      <text>
        <r>
          <rPr>
            <sz val="9"/>
            <color indexed="81"/>
            <rFont val="Tahoma"/>
            <family val="2"/>
          </rPr>
          <t xml:space="preserve">MYERS &amp; SONS CONSTRUCTION LLC
</t>
        </r>
      </text>
    </comment>
    <comment ref="E92" authorId="0" shapeId="0" xr:uid="{57F372D9-159B-45CF-9AB8-48BC762AFD8E}">
      <text>
        <r>
          <rPr>
            <sz val="9"/>
            <color indexed="81"/>
            <rFont val="Tahoma"/>
            <family val="2"/>
          </rPr>
          <t>01-0G4304
06-0X0404
01-0C4504</t>
        </r>
      </text>
    </comment>
    <comment ref="G92" authorId="0" shapeId="0" xr:uid="{556A8790-C1C2-4910-AC0E-DBF96D94E8B0}">
      <text>
        <r>
          <rPr>
            <sz val="9"/>
            <color indexed="81"/>
            <rFont val="Tahoma"/>
            <family val="2"/>
          </rPr>
          <t>REGE CONSTRUCTION 
GRANITE CONSTRUCTION
MERCER FRASER COMPANY</t>
        </r>
      </text>
    </comment>
    <comment ref="E93" authorId="0" shapeId="0" xr:uid="{463D42A2-656A-4F66-946C-CC577D10D512}">
      <text>
        <r>
          <rPr>
            <sz val="9"/>
            <color indexed="81"/>
            <rFont val="Tahoma"/>
            <family val="2"/>
          </rPr>
          <t>08-1G0104
10-0X5204
10-1C0404
01-0C5704
01-0G33U4
10-1C1704</t>
        </r>
      </text>
    </comment>
    <comment ref="G93" authorId="0" shapeId="0" xr:uid="{3406F154-F4CD-496E-8938-359522CA2170}">
      <text>
        <r>
          <rPr>
            <sz val="9"/>
            <color indexed="81"/>
            <rFont val="Tahoma"/>
            <family val="2"/>
          </rPr>
          <t>GRANITE CONSTRUCTION COMPANY
GEORGE REED INC
TEICHERT &amp; SON INC
MERCER-FRASER COMPANY
O.C. JONES &amp; SONS INC</t>
        </r>
      </text>
    </comment>
    <comment ref="E94" authorId="0" shapeId="0" xr:uid="{ECF20770-809D-4492-B241-8AB6B834121B}">
      <text>
        <r>
          <rPr>
            <sz val="9"/>
            <color indexed="81"/>
            <rFont val="Tahoma"/>
            <family val="2"/>
          </rPr>
          <t>08-0G7904</t>
        </r>
      </text>
    </comment>
    <comment ref="G94" authorId="0" shapeId="0" xr:uid="{33149D49-9009-448A-8E11-545EA0FF1E15}">
      <text>
        <r>
          <rPr>
            <sz val="9"/>
            <color indexed="81"/>
            <rFont val="Tahoma"/>
            <family val="2"/>
          </rPr>
          <t>SELECT ELECTRIC</t>
        </r>
      </text>
    </comment>
    <comment ref="E95" authorId="0" shapeId="0" xr:uid="{22885C37-05CF-429A-B092-B5E16AF4E13A}">
      <text>
        <r>
          <rPr>
            <sz val="9"/>
            <color indexed="81"/>
            <rFont val="Tahoma"/>
            <family val="2"/>
          </rPr>
          <t>11-424604</t>
        </r>
      </text>
    </comment>
    <comment ref="G95" authorId="0" shapeId="0" xr:uid="{58E5804C-78E5-4EFE-9E7B-2BB3743AA38B}">
      <text>
        <r>
          <rPr>
            <sz val="9"/>
            <color indexed="81"/>
            <rFont val="Tahoma"/>
            <family val="2"/>
          </rPr>
          <t>S &amp; B ENGINEERING INC</t>
        </r>
      </text>
    </comment>
    <comment ref="E96" authorId="0" shapeId="0" xr:uid="{201710C5-237A-4C48-9B31-D99CBBE10540}">
      <text>
        <r>
          <rPr>
            <sz val="9"/>
            <color indexed="81"/>
            <rFont val="Tahoma"/>
            <family val="2"/>
          </rPr>
          <t>11-080284</t>
        </r>
      </text>
    </comment>
    <comment ref="G96" authorId="0" shapeId="0" xr:uid="{DA9392BB-F84B-4816-9F6E-C7307383FA03}">
      <text>
        <r>
          <rPr>
            <sz val="9"/>
            <color indexed="81"/>
            <rFont val="Tahoma"/>
            <family val="2"/>
          </rPr>
          <t>SPECTRUM CONSTRUCTION</t>
        </r>
      </text>
    </comment>
    <comment ref="E97" authorId="0" shapeId="0" xr:uid="{941D5996-90C9-4898-B104-83EA607B7576}">
      <text>
        <r>
          <rPr>
            <sz val="9"/>
            <color indexed="81"/>
            <rFont val="Tahoma"/>
            <family val="2"/>
          </rPr>
          <t>05-1C4204</t>
        </r>
      </text>
    </comment>
    <comment ref="G97" authorId="0" shapeId="0" xr:uid="{10C817B7-FA0D-4C9F-BD5B-94BEC864568B}">
      <text>
        <r>
          <rPr>
            <sz val="9"/>
            <color indexed="81"/>
            <rFont val="Tahoma"/>
            <family val="2"/>
          </rPr>
          <t>CERTIFIED COATINGS COMPANY</t>
        </r>
      </text>
    </comment>
    <comment ref="E103" authorId="0" shapeId="0" xr:uid="{8709384D-F783-4523-AB9E-F2F412CCE53E}">
      <text>
        <r>
          <rPr>
            <sz val="9"/>
            <color indexed="81"/>
            <rFont val="Tahoma"/>
            <family val="2"/>
          </rPr>
          <t>05-1H0604</t>
        </r>
      </text>
    </comment>
    <comment ref="G103" authorId="0" shapeId="0" xr:uid="{01311D0E-4CCF-4C62-9289-B8372C834E27}">
      <text>
        <r>
          <rPr>
            <sz val="9"/>
            <color indexed="81"/>
            <rFont val="Tahoma"/>
            <family val="2"/>
          </rPr>
          <t>TEICHERT AND SON</t>
        </r>
      </text>
    </comment>
    <comment ref="E104" authorId="0" shapeId="0" xr:uid="{058DD2A2-6ADC-4580-A867-A68A6372416A}">
      <text>
        <r>
          <rPr>
            <sz val="9"/>
            <color indexed="81"/>
            <rFont val="Tahoma"/>
            <family val="2"/>
          </rPr>
          <t>10-1C2804
10-0L8704
04-4J7304
04-269804
10-1C5004
04-0J5304
04-4J3904</t>
        </r>
      </text>
    </comment>
    <comment ref="G104" authorId="0" shapeId="0" xr:uid="{6D45C830-E264-4B3E-950B-D5F2BA16BBE8}">
      <text>
        <r>
          <rPr>
            <sz val="9"/>
            <color indexed="81"/>
            <rFont val="Tahoma"/>
            <family val="2"/>
          </rPr>
          <t>SECURITY PAVING COMPANY
TEICHERT AND SON
FBD VANGUARD CONSTRUCTION
O.C. JONES &amp; SONS INC</t>
        </r>
      </text>
    </comment>
    <comment ref="E105" authorId="0" shapeId="0" xr:uid="{9CFDE257-CFDF-41A2-A51B-C73D4EAFB007}">
      <text>
        <r>
          <rPr>
            <sz val="9"/>
            <color indexed="81"/>
            <rFont val="Tahoma"/>
            <family val="2"/>
          </rPr>
          <t>04-4J0804</t>
        </r>
      </text>
    </comment>
    <comment ref="G105" authorId="0" shapeId="0" xr:uid="{E264FF9C-236D-4AD4-92E8-28C167BE1A70}">
      <text>
        <r>
          <rPr>
            <sz val="9"/>
            <color indexed="81"/>
            <rFont val="Tahoma"/>
            <family val="2"/>
          </rPr>
          <t>AMERICAN PACIFIC CONSTRUCTION</t>
        </r>
      </text>
    </comment>
    <comment ref="E106" authorId="0" shapeId="0" xr:uid="{CD124E55-B0CF-42CE-B930-D18520E378AE}">
      <text>
        <r>
          <rPr>
            <sz val="9"/>
            <color indexed="81"/>
            <rFont val="Tahoma"/>
            <family val="2"/>
          </rPr>
          <t>10-0X5204
10-1C0404
10-1C2804</t>
        </r>
      </text>
    </comment>
    <comment ref="G106" authorId="0" shapeId="0" xr:uid="{55370EA8-1F2F-4447-91FB-8664486B53E0}">
      <text>
        <r>
          <rPr>
            <sz val="9"/>
            <color indexed="81"/>
            <rFont val="Tahoma"/>
            <family val="2"/>
          </rPr>
          <t>GEORGE REED INC
TEICHERT &amp; SON INC
SECURITY PAVING COMPANY</t>
        </r>
      </text>
    </comment>
    <comment ref="E107" authorId="0" shapeId="0" xr:uid="{12AACC04-FE25-4354-82FF-359D1730DECD}">
      <text>
        <r>
          <rPr>
            <sz val="9"/>
            <color indexed="81"/>
            <rFont val="Tahoma"/>
            <family val="2"/>
          </rPr>
          <t>05-1G9904
08-1G0004</t>
        </r>
      </text>
    </comment>
    <comment ref="G107" authorId="0" shapeId="0" xr:uid="{3902C02D-43A3-48F4-B9B0-633FF5F1E334}">
      <text>
        <r>
          <rPr>
            <sz val="9"/>
            <color indexed="81"/>
            <rFont val="Tahoma"/>
            <family val="2"/>
          </rPr>
          <t>DREAMBUILDER CONSTRUCITON</t>
        </r>
      </text>
    </comment>
    <comment ref="E108" authorId="0" shapeId="0" xr:uid="{45198389-8105-4BF6-8DA6-D24F6F6B8E0E}">
      <text>
        <r>
          <rPr>
            <sz val="9"/>
            <color indexed="81"/>
            <rFont val="Tahoma"/>
            <family val="2"/>
          </rPr>
          <t>05-1H0604</t>
        </r>
      </text>
    </comment>
    <comment ref="G108" authorId="0" shapeId="0" xr:uid="{BF0823AC-D33C-4F91-86AA-C6AF8C99676A}">
      <text>
        <r>
          <rPr>
            <sz val="9"/>
            <color indexed="81"/>
            <rFont val="Tahoma"/>
            <family val="2"/>
          </rPr>
          <t>TEICHERT AND SON</t>
        </r>
      </text>
    </comment>
    <comment ref="E109" authorId="0" shapeId="0" xr:uid="{F0318B1C-2497-48F6-9180-DF0617DA55A2}">
      <text>
        <r>
          <rPr>
            <sz val="9"/>
            <color indexed="81"/>
            <rFont val="Tahoma"/>
            <family val="2"/>
          </rPr>
          <t>08-1G0104
0-302404
11-419304
06-0Q9204</t>
        </r>
      </text>
    </comment>
    <comment ref="G109" authorId="0" shapeId="0" xr:uid="{4A7CB295-DCD2-4014-9DE9-5E9ECBB22925}">
      <text>
        <r>
          <rPr>
            <sz val="9"/>
            <color indexed="81"/>
            <rFont val="Tahoma"/>
            <family val="2"/>
          </rPr>
          <t>GRANITE CONSTRUCTION COMPANY
HAZARD CONSTRUCTION COMPANY
GRIFFITH-ATKINSON JV</t>
        </r>
      </text>
    </comment>
    <comment ref="E110" authorId="0" shapeId="0" xr:uid="{B5987825-78A8-4819-9A3B-0F5BAB01C2B8}">
      <text>
        <r>
          <rPr>
            <sz val="9"/>
            <color indexed="81"/>
            <rFont val="Tahoma"/>
            <family val="2"/>
          </rPr>
          <t>10-1E5314</t>
        </r>
      </text>
    </comment>
    <comment ref="G110" authorId="0" shapeId="0" xr:uid="{9EFD9094-D2B1-4C53-9CFD-E778479495FA}">
      <text>
        <r>
          <rPr>
            <sz val="9"/>
            <color indexed="81"/>
            <rFont val="Tahoma"/>
            <family val="2"/>
          </rPr>
          <t>O.C. JONES &amp; SONS INC</t>
        </r>
      </text>
    </comment>
    <comment ref="E117" authorId="0" shapeId="0" xr:uid="{B7D65284-A33E-4546-9B24-259323E11172}">
      <text>
        <r>
          <rPr>
            <sz val="9"/>
            <color indexed="81"/>
            <rFont val="Tahoma"/>
            <family val="2"/>
          </rPr>
          <t>08-1F1434
06-0Q9204
07-260804</t>
        </r>
      </text>
    </comment>
    <comment ref="G117" authorId="0" shapeId="0" xr:uid="{28DFAEE3-7C2A-40E7-82D4-AB488D0DE672}">
      <text>
        <r>
          <rPr>
            <sz val="9"/>
            <color indexed="81"/>
            <rFont val="Tahoma"/>
            <family val="2"/>
          </rPr>
          <t>MYERS &amp; SONS CONSTRUCTION
GRIFFITH-ATKINSON JV
POWELL CONSTRUCTORS INC</t>
        </r>
      </text>
    </comment>
    <comment ref="E118" authorId="0" shapeId="0" xr:uid="{8C67F115-AA09-4620-BC3D-5F557CF27963}">
      <text>
        <r>
          <rPr>
            <sz val="9"/>
            <color indexed="81"/>
            <rFont val="Tahoma"/>
            <family val="2"/>
          </rPr>
          <t>06-0Y0304
08-1F1434</t>
        </r>
      </text>
    </comment>
    <comment ref="G118" authorId="0" shapeId="0" xr:uid="{11B54873-45FF-4E7B-97F2-80C8ACF262CB}">
      <text>
        <r>
          <rPr>
            <sz val="9"/>
            <color indexed="81"/>
            <rFont val="Tahoma"/>
            <family val="2"/>
          </rPr>
          <t>BUSH ENGINEERING INC
MYERS &amp; SONS CONSTRUCTION</t>
        </r>
      </text>
    </comment>
    <comment ref="E119" authorId="0" shapeId="0" xr:uid="{B183F230-9042-4A80-9BCD-EB530EE7AA0E}">
      <text>
        <r>
          <rPr>
            <sz val="9"/>
            <color indexed="81"/>
            <rFont val="Tahoma"/>
            <family val="2"/>
          </rPr>
          <t>01-0G4304
10-1C2804
01-0F4704
04-160304
04-4J3904</t>
        </r>
      </text>
    </comment>
    <comment ref="G119" authorId="0" shapeId="0" xr:uid="{10A3F274-AB25-41D0-8CE2-42811F205E38}">
      <text>
        <r>
          <rPr>
            <sz val="9"/>
            <color indexed="81"/>
            <rFont val="Tahoma"/>
            <family val="2"/>
          </rPr>
          <t>REGE CONSTRUCTION INC
SECURITY PAVING COMPANY
MERCER FRASER COMPANY
VIKING CONSTRUCTION COMPANY
FBD VANGUARD CONSTRUCTION INC</t>
        </r>
      </text>
    </comment>
    <comment ref="E120" authorId="0" shapeId="0" xr:uid="{A8ECB717-3542-4B75-A1A3-B6AFC7DD51BB}">
      <text>
        <r>
          <rPr>
            <sz val="9"/>
            <color indexed="81"/>
            <rFont val="Tahoma"/>
            <family val="2"/>
          </rPr>
          <t>05-1E0104</t>
        </r>
      </text>
    </comment>
    <comment ref="G120" authorId="0" shapeId="0" xr:uid="{B3F4B839-6938-47B1-A48D-33B2A8884207}">
      <text>
        <r>
          <rPr>
            <sz val="9"/>
            <color indexed="81"/>
            <rFont val="Tahoma"/>
            <family val="2"/>
          </rPr>
          <t>SPECIALTY CONSTRUCTION INC</t>
        </r>
      </text>
    </comment>
    <comment ref="E121" authorId="0" shapeId="0" xr:uid="{D8B8EE4A-ADD5-467F-87F7-77B52E83DDFD}">
      <text>
        <r>
          <rPr>
            <sz val="9"/>
            <color indexed="81"/>
            <rFont val="Tahoma"/>
            <family val="2"/>
          </rPr>
          <t>06-0X0404
11-429704
07-302404
07-303904
11-419304
08-1F1434
06-0Q9204
04-4J3904</t>
        </r>
      </text>
    </comment>
    <comment ref="G121" authorId="0" shapeId="0" xr:uid="{B89FA503-9438-4A36-A8A6-CF9D6BE0AF4B}">
      <text>
        <r>
          <rPr>
            <sz val="9"/>
            <color indexed="81"/>
            <rFont val="Tahoma"/>
            <family val="2"/>
          </rPr>
          <t>GRANITE CONSTRUCTION COMPANY
SELECT ELECTRIC INC
SECURITY PAVING COMPANY
HAZARD CONSTRUCTION COMPANY
MYERS &amp; SONS CONSTRUCTION
GRIFFITH-ATKINSON JV
FBD VANGUARD CONSTRUCTION INC</t>
        </r>
      </text>
    </comment>
    <comment ref="E122" authorId="0" shapeId="0" xr:uid="{9370EBA7-1D8F-42AB-97DA-80AC1B88E98D}">
      <text>
        <r>
          <rPr>
            <sz val="9"/>
            <color indexed="81"/>
            <rFont val="Tahoma"/>
            <family val="2"/>
          </rPr>
          <t>08-1G0104
05-1F5004
07-302404
11-419304
12-0P0304
08-1F1434</t>
        </r>
      </text>
    </comment>
    <comment ref="G122" authorId="0" shapeId="0" xr:uid="{B000990A-00A0-46E7-96E4-A4C3DB67F83F}">
      <text>
        <r>
          <rPr>
            <sz val="9"/>
            <color indexed="81"/>
            <rFont val="Tahoma"/>
            <family val="2"/>
          </rPr>
          <t xml:space="preserve">GRANITE CONSTRUCTION COMPANY
CALPORTLAND CONSTRUCTION
HAZARD CONSTRUCTION COMPANY 
AMERICAN CIVIL CONSTRUCTORS WEST COAST
MYERS &amp; SONS CONSTRUCTION </t>
        </r>
      </text>
    </comment>
    <comment ref="E123" authorId="0" shapeId="0" xr:uid="{220CF5AA-CBDB-4935-9AEE-3C1512F22CAE}">
      <text>
        <r>
          <rPr>
            <sz val="9"/>
            <color indexed="81"/>
            <rFont val="Tahoma"/>
            <family val="2"/>
          </rPr>
          <t>05-1H0604</t>
        </r>
      </text>
    </comment>
    <comment ref="G123" authorId="0" shapeId="0" xr:uid="{BE9E1068-E546-4A69-9D40-2C4770D2027B}">
      <text>
        <r>
          <rPr>
            <sz val="9"/>
            <color indexed="81"/>
            <rFont val="Tahoma"/>
            <family val="2"/>
          </rPr>
          <t>TEICHERT AND SON</t>
        </r>
      </text>
    </comment>
    <comment ref="E124" authorId="0" shapeId="0" xr:uid="{FD38D812-A518-414A-BB92-2D5AA3876760}">
      <text>
        <r>
          <rPr>
            <sz val="9"/>
            <color indexed="81"/>
            <rFont val="Tahoma"/>
            <family val="2"/>
          </rPr>
          <t>01-0G4304</t>
        </r>
      </text>
    </comment>
    <comment ref="G124" authorId="0" shapeId="0" xr:uid="{C468BCEE-DF26-4751-A059-FF78678B4DFA}">
      <text>
        <r>
          <rPr>
            <sz val="9"/>
            <color indexed="81"/>
            <rFont val="Tahoma"/>
            <family val="2"/>
          </rPr>
          <t>REGE CONSTRUCTION INC</t>
        </r>
      </text>
    </comment>
    <comment ref="E125" authorId="0" shapeId="0" xr:uid="{8BDD039A-BF8F-4C52-BA8E-3FC8758B37AB}">
      <text>
        <r>
          <rPr>
            <sz val="9"/>
            <color indexed="81"/>
            <rFont val="Tahoma"/>
            <family val="2"/>
          </rPr>
          <t>01-0G4304
01-0C4504</t>
        </r>
      </text>
    </comment>
    <comment ref="G125" authorId="0" shapeId="0" xr:uid="{910B20C8-2887-4B96-985E-931B460B61B2}">
      <text>
        <r>
          <rPr>
            <sz val="9"/>
            <color indexed="81"/>
            <rFont val="Tahoma"/>
            <family val="2"/>
          </rPr>
          <t>REGE CONSTRUCTION INC
MERCER-FRASER COMPANY</t>
        </r>
      </text>
    </comment>
    <comment ref="E126" authorId="0" shapeId="0" xr:uid="{4E464D11-32C5-4231-9708-06EA4F2B4781}">
      <text>
        <r>
          <rPr>
            <sz val="9"/>
            <color indexed="81"/>
            <rFont val="Tahoma"/>
            <family val="2"/>
          </rPr>
          <t>08-1C8504</t>
        </r>
      </text>
    </comment>
    <comment ref="G126" authorId="0" shapeId="0" xr:uid="{1A6F99DC-3628-4B89-960D-A941873824E0}">
      <text>
        <r>
          <rPr>
            <sz val="9"/>
            <color indexed="81"/>
            <rFont val="Tahoma"/>
            <family val="2"/>
          </rPr>
          <t>GRANITE CONSTRUCTION</t>
        </r>
      </text>
    </comment>
    <comment ref="E127" authorId="0" shapeId="0" xr:uid="{57F595A2-5CF2-4D48-8579-15E42792AB73}">
      <text>
        <r>
          <rPr>
            <sz val="9"/>
            <color indexed="81"/>
            <rFont val="Tahoma"/>
            <family val="2"/>
          </rPr>
          <t>05-1H0604
06-0Q9204</t>
        </r>
      </text>
    </comment>
    <comment ref="G127" authorId="0" shapeId="0" xr:uid="{117D0E14-EA8E-407D-BD0B-191EEA85AA62}">
      <text>
        <r>
          <rPr>
            <sz val="9"/>
            <color indexed="81"/>
            <rFont val="Tahoma"/>
            <family val="2"/>
          </rPr>
          <t>TEICHERT AND SON
GRIFFITH-ATKINSON JV</t>
        </r>
      </text>
    </comment>
    <comment ref="E131" authorId="0" shapeId="0" xr:uid="{27E36A9B-6254-41CD-81D8-16AA6ACA8070}">
      <text>
        <r>
          <rPr>
            <sz val="9"/>
            <color indexed="81"/>
            <rFont val="Tahoma"/>
            <family val="2"/>
          </rPr>
          <t>01-0B6204
01-0C6604</t>
        </r>
      </text>
    </comment>
    <comment ref="G131" authorId="0" shapeId="0" xr:uid="{DB114C36-568E-4DBD-A575-962F975760C8}">
      <text>
        <r>
          <rPr>
            <sz val="9"/>
            <color indexed="81"/>
            <rFont val="Tahoma"/>
            <family val="2"/>
          </rPr>
          <t>CALIFORNIA HIGHWAY CONSTRUCTION GROUP
S.T. RHOADES CONSTRUCTION INC</t>
        </r>
      </text>
    </comment>
    <comment ref="E136" authorId="0" shapeId="0" xr:uid="{19DFA7A3-E8BC-4AF6-9CD7-7321D1576DA5}">
      <text>
        <r>
          <rPr>
            <sz val="9"/>
            <color indexed="81"/>
            <rFont val="Tahoma"/>
            <family val="2"/>
          </rPr>
          <t>01-0G33U4</t>
        </r>
      </text>
    </comment>
    <comment ref="G136" authorId="0" shapeId="0" xr:uid="{68A00374-88A4-4427-BF91-538B347D2B0D}">
      <text>
        <r>
          <rPr>
            <sz val="9"/>
            <color indexed="81"/>
            <rFont val="Tahoma"/>
            <family val="2"/>
          </rPr>
          <t>O.C. JONES &amp; SONS INC</t>
        </r>
      </text>
    </comment>
    <comment ref="E137" authorId="0" shapeId="0" xr:uid="{5DCD5E42-1E01-4C88-BD81-2EADBA0F444E}">
      <text>
        <r>
          <rPr>
            <sz val="9"/>
            <color indexed="81"/>
            <rFont val="Tahoma"/>
            <family val="2"/>
          </rPr>
          <t>10-1C5004</t>
        </r>
      </text>
    </comment>
    <comment ref="G137" authorId="0" shapeId="0" xr:uid="{D53FE61A-63D6-4F7A-9ED6-0D1F416BA92E}">
      <text>
        <r>
          <rPr>
            <sz val="9"/>
            <color indexed="81"/>
            <rFont val="Tahoma"/>
            <family val="2"/>
          </rPr>
          <t>SECURITY PAVING COMPANY</t>
        </r>
      </text>
    </comment>
    <comment ref="E138" authorId="0" shapeId="0" xr:uid="{5C3DCED9-EF76-4613-A3CA-76B3513A328D}">
      <text>
        <r>
          <rPr>
            <sz val="9"/>
            <color indexed="81"/>
            <rFont val="Tahoma"/>
            <family val="2"/>
          </rPr>
          <t>01-0G33U4
07-317304
10-1E5314
07-260804</t>
        </r>
      </text>
    </comment>
    <comment ref="G138" authorId="0" shapeId="0" xr:uid="{A819EB34-2E5B-4DE7-BFB2-CEA0539DBF53}">
      <text>
        <r>
          <rPr>
            <sz val="9"/>
            <color indexed="81"/>
            <rFont val="Tahoma"/>
            <family val="2"/>
          </rPr>
          <t>O.C. JONES &amp; SONS INC
PETERSON CHASE GENERAL ENGINEERING
POWELL CONSTRUCTORS</t>
        </r>
      </text>
    </comment>
    <comment ref="E139" authorId="0" shapeId="0" xr:uid="{D75DA3C8-8AB2-4A11-B884-35D3E8CB57FF}">
      <text>
        <r>
          <rPr>
            <sz val="9"/>
            <color indexed="81"/>
            <rFont val="Tahoma"/>
            <family val="2"/>
          </rPr>
          <t>05-1F4904
05-1F5004
05-1E0104</t>
        </r>
      </text>
    </comment>
    <comment ref="G139" authorId="0" shapeId="0" xr:uid="{7D94098A-2068-44DE-8787-9B9DEB62EA9B}">
      <text>
        <r>
          <rPr>
            <sz val="9"/>
            <color indexed="81"/>
            <rFont val="Tahoma"/>
            <family val="2"/>
          </rPr>
          <t>SOUZA ENGINEERING CONTRACTING
CALPORTLAND CONSTRUCTON
SPECIALTY CONSTRUCTION INC</t>
        </r>
      </text>
    </comment>
    <comment ref="E140" authorId="0" shapeId="0" xr:uid="{3CF256D7-A903-4A07-917A-52A462587B91}">
      <text>
        <r>
          <rPr>
            <sz val="9"/>
            <color indexed="81"/>
            <rFont val="Tahoma"/>
            <family val="2"/>
          </rPr>
          <t>10-1C0404
10-1C1704</t>
        </r>
      </text>
    </comment>
    <comment ref="G140" authorId="0" shapeId="0" xr:uid="{8380328B-75FF-4EC1-B315-890C085EBAF6}">
      <text>
        <r>
          <rPr>
            <sz val="9"/>
            <color indexed="81"/>
            <rFont val="Tahoma"/>
            <family val="2"/>
          </rPr>
          <t>TEICHERT &amp; SON</t>
        </r>
      </text>
    </comment>
    <comment ref="E141" authorId="0" shapeId="0" xr:uid="{B4A1A6DE-2C28-4C47-9E1A-096F1B65B442}">
      <text>
        <r>
          <rPr>
            <sz val="9"/>
            <color indexed="81"/>
            <rFont val="Tahoma"/>
            <family val="2"/>
          </rPr>
          <t>07-302404
05-1E0104
06-0Q9204
10-1C1704</t>
        </r>
      </text>
    </comment>
    <comment ref="G141" authorId="0" shapeId="0" xr:uid="{448AB760-ECBB-4DF5-9954-0F6DEF9985E1}">
      <text>
        <r>
          <rPr>
            <sz val="9"/>
            <color indexed="81"/>
            <rFont val="Tahoma"/>
            <family val="2"/>
          </rPr>
          <t xml:space="preserve">GRANITE CONSTRUCTION COMPANY
SPECIALTY CONSTRUCTION INC
GRIFFITH-ATKINSON JV
TEICHERT &amp; SON INC </t>
        </r>
      </text>
    </comment>
    <comment ref="E142" authorId="0" shapeId="0" xr:uid="{E2237238-1AA2-445B-960B-FEDED8C0590E}">
      <text>
        <r>
          <rPr>
            <sz val="9"/>
            <color indexed="81"/>
            <rFont val="Tahoma"/>
            <family val="2"/>
          </rPr>
          <t>11-429704</t>
        </r>
      </text>
    </comment>
    <comment ref="G142" authorId="0" shapeId="0" xr:uid="{666A1690-C152-4C01-A9E1-5E20364192D5}">
      <text>
        <r>
          <rPr>
            <sz val="9"/>
            <color indexed="81"/>
            <rFont val="Tahoma"/>
            <family val="2"/>
          </rPr>
          <t>SELECT ELECTRIC</t>
        </r>
      </text>
    </comment>
    <comment ref="E143" authorId="0" shapeId="0" xr:uid="{0173625F-5C6A-420D-8211-7A5FC12325EF}">
      <text>
        <r>
          <rPr>
            <sz val="9"/>
            <color indexed="81"/>
            <rFont val="Tahoma"/>
            <family val="2"/>
          </rPr>
          <t>04-3J7004
04-4J4504
04-4J7304</t>
        </r>
      </text>
    </comment>
    <comment ref="G143" authorId="0" shapeId="0" xr:uid="{14F2FEC6-3128-4BA5-9204-BFD4632A9062}">
      <text>
        <r>
          <rPr>
            <sz val="9"/>
            <color indexed="81"/>
            <rFont val="Tahoma"/>
            <family val="2"/>
          </rPr>
          <t>FBD VANGUARD CONSTRUCTION INC
GHILOTTI BROS INC
TEICHERT AND SON INC</t>
        </r>
      </text>
    </comment>
    <comment ref="E144" authorId="0" shapeId="0" xr:uid="{FC2775A9-244D-4E15-9072-FB5DFD5A92F2}">
      <text>
        <r>
          <rPr>
            <sz val="9"/>
            <color indexed="81"/>
            <rFont val="Tahoma"/>
            <family val="2"/>
          </rPr>
          <t>04-4J4504</t>
        </r>
      </text>
    </comment>
    <comment ref="G144" authorId="0" shapeId="0" xr:uid="{28262CFA-328F-487A-9655-BF015FB31C8A}">
      <text>
        <r>
          <rPr>
            <sz val="9"/>
            <color indexed="81"/>
            <rFont val="Tahoma"/>
            <family val="2"/>
          </rPr>
          <t>GHILOTTI BROS INC</t>
        </r>
      </text>
    </comment>
    <comment ref="E145" authorId="0" shapeId="0" xr:uid="{470B12CE-D7FF-406C-AD2F-911670CE3011}">
      <text>
        <r>
          <rPr>
            <sz val="9"/>
            <color indexed="81"/>
            <rFont val="Tahoma"/>
            <family val="2"/>
          </rPr>
          <t>12-0P0304
07-332604</t>
        </r>
      </text>
    </comment>
    <comment ref="G145" authorId="0" shapeId="0" xr:uid="{DFA3FEB8-D505-4B53-A723-3CBFF171DA53}">
      <text>
        <r>
          <rPr>
            <sz val="9"/>
            <color indexed="81"/>
            <rFont val="Tahoma"/>
            <family val="2"/>
          </rPr>
          <t>AMERICAN CIVIL CONSTRUCTORS
CHUMO CONSTRUCTION INC</t>
        </r>
      </text>
    </comment>
    <comment ref="E146" authorId="0" shapeId="0" xr:uid="{D2623BDA-0D6B-4E5B-A366-162BB19C30DB}">
      <text>
        <r>
          <rPr>
            <sz val="9"/>
            <color indexed="81"/>
            <rFont val="Tahoma"/>
            <family val="2"/>
          </rPr>
          <t>10-1C2804
01-0F4704
03-0H4604
04-160304
10-1C5004</t>
        </r>
      </text>
    </comment>
    <comment ref="G146" authorId="0" shapeId="0" xr:uid="{31E57CB2-3100-4940-B7D4-66A70EDCF6A0}">
      <text>
        <r>
          <rPr>
            <sz val="9"/>
            <color indexed="81"/>
            <rFont val="Tahoma"/>
            <family val="2"/>
          </rPr>
          <t>SECURITY PAVING COMPANY
MERCER-FRASER COMPANY
MYERS &amp; SONS CONSTRUCTION
CALPORTLAND CONSTRUCTION</t>
        </r>
      </text>
    </comment>
    <comment ref="E147" authorId="0" shapeId="0" xr:uid="{2666C4B5-5077-4207-841C-29E8FBD2AB9B}">
      <text>
        <r>
          <rPr>
            <sz val="9"/>
            <color indexed="81"/>
            <rFont val="Tahoma"/>
            <family val="2"/>
          </rPr>
          <t xml:space="preserve">11-429704
07-332604
</t>
        </r>
      </text>
    </comment>
    <comment ref="G147" authorId="0" shapeId="0" xr:uid="{047769ED-5087-4000-8D4C-EFAC8A0C802D}">
      <text>
        <r>
          <rPr>
            <sz val="9"/>
            <color indexed="81"/>
            <rFont val="Tahoma"/>
            <family val="2"/>
          </rPr>
          <t>SELECT ELECTRIC
CHUMO CONSTRUCTION INC</t>
        </r>
      </text>
    </comment>
    <comment ref="E148" authorId="0" shapeId="0" xr:uid="{B743BF86-0490-4521-A455-7F4BFABAC114}">
      <text>
        <r>
          <rPr>
            <sz val="9"/>
            <color indexed="81"/>
            <rFont val="Tahoma"/>
            <family val="2"/>
          </rPr>
          <t>05-1F4904
10-0L8704
10-1C1704</t>
        </r>
      </text>
    </comment>
    <comment ref="G148" authorId="0" shapeId="0" xr:uid="{6D941529-5D2F-486B-8B56-D13D1B6E0BB2}">
      <text>
        <r>
          <rPr>
            <sz val="9"/>
            <color indexed="81"/>
            <rFont val="Tahoma"/>
            <family val="2"/>
          </rPr>
          <t>SOUZA ENGINEERING CONTRACTING
SECURITY PAVING COMPANY
TEICHERT &amp; SON</t>
        </r>
      </text>
    </comment>
    <comment ref="E149" authorId="0" shapeId="0" xr:uid="{D412BC13-4FE2-4D3C-9CEE-0FA67E3122D9}">
      <text>
        <r>
          <rPr>
            <sz val="9"/>
            <color indexed="81"/>
            <rFont val="Tahoma"/>
            <family val="2"/>
          </rPr>
          <t>04-4J7304</t>
        </r>
      </text>
    </comment>
    <comment ref="G149" authorId="0" shapeId="0" xr:uid="{265FA236-7E24-4A22-805D-43D88FFE6C4F}">
      <text>
        <r>
          <rPr>
            <sz val="9"/>
            <color indexed="81"/>
            <rFont val="Tahoma"/>
            <family val="2"/>
          </rPr>
          <t>TEICHER AND SON</t>
        </r>
      </text>
    </comment>
    <comment ref="E150" authorId="0" shapeId="0" xr:uid="{CDA7F88C-984B-4DED-ADA2-0BB968A0E892}">
      <text>
        <r>
          <rPr>
            <sz val="9"/>
            <color indexed="81"/>
            <rFont val="Tahoma"/>
            <family val="2"/>
          </rPr>
          <t>10-1C2804
01-0F4704
03-0H4604
05-1F5004
10-0L8704</t>
        </r>
      </text>
    </comment>
    <comment ref="G150" authorId="0" shapeId="0" xr:uid="{FF2C6E92-F77D-4DBE-B628-ACD0F080017D}">
      <text>
        <r>
          <rPr>
            <sz val="9"/>
            <color indexed="81"/>
            <rFont val="Tahoma"/>
            <family val="2"/>
          </rPr>
          <t>SECURITY PAVING COMPANY
MERCER FRASER COMPANY
MYERS &amp; SONS CONSTRUCTION
CALPORTLAND CONSTRUCTION</t>
        </r>
      </text>
    </comment>
    <comment ref="E151" authorId="0" shapeId="0" xr:uid="{B36AE738-DD9F-4E12-8E45-D1DBA6A40EC0}">
      <text>
        <r>
          <rPr>
            <sz val="9"/>
            <color indexed="81"/>
            <rFont val="Tahoma"/>
            <family val="2"/>
          </rPr>
          <t>05-1H0604</t>
        </r>
      </text>
    </comment>
    <comment ref="G151" authorId="0" shapeId="0" xr:uid="{FB324276-16F2-4A4A-B3C7-DF0C4618B8A7}">
      <text>
        <r>
          <rPr>
            <sz val="9"/>
            <color indexed="81"/>
            <rFont val="Tahoma"/>
            <family val="2"/>
          </rPr>
          <t>TEICHERT AND SON</t>
        </r>
      </text>
    </comment>
    <comment ref="E152" authorId="0" shapeId="0" xr:uid="{A32E72BD-E2D6-4413-8B61-532880FE790D}">
      <text>
        <r>
          <rPr>
            <sz val="9"/>
            <color indexed="81"/>
            <rFont val="Tahoma"/>
            <family val="2"/>
          </rPr>
          <t>05-1F4904</t>
        </r>
      </text>
    </comment>
    <comment ref="G152" authorId="0" shapeId="0" xr:uid="{1CECD4B7-9EA7-48C1-AFF3-D27B7B36DFD6}">
      <text>
        <r>
          <rPr>
            <sz val="9"/>
            <color indexed="81"/>
            <rFont val="Tahoma"/>
            <family val="2"/>
          </rPr>
          <t>SOUZA ENGINEERING CONTRACTING</t>
        </r>
      </text>
    </comment>
    <comment ref="E153" authorId="0" shapeId="0" xr:uid="{5DDDE1C5-BE4E-4DA3-B70F-B58DB766F1A1}">
      <text>
        <r>
          <rPr>
            <sz val="9"/>
            <color indexed="81"/>
            <rFont val="Tahoma"/>
            <family val="2"/>
          </rPr>
          <t>08-1G0104</t>
        </r>
      </text>
    </comment>
    <comment ref="G153" authorId="0" shapeId="0" xr:uid="{DADF3956-3D41-4303-9C1F-93B59D43952C}">
      <text>
        <r>
          <rPr>
            <sz val="9"/>
            <color indexed="81"/>
            <rFont val="Tahoma"/>
            <family val="2"/>
          </rPr>
          <t>GRANITE CONSTRUCTION COMPANY</t>
        </r>
      </text>
    </comment>
    <comment ref="E154" authorId="0" shapeId="0" xr:uid="{ED836B3E-F1E8-4E24-A892-15A437967C9C}">
      <text>
        <r>
          <rPr>
            <sz val="9"/>
            <color indexed="81"/>
            <rFont val="Tahoma"/>
            <family val="2"/>
          </rPr>
          <t>10-0X5204
10-1E5314</t>
        </r>
      </text>
    </comment>
    <comment ref="G154" authorId="0" shapeId="0" xr:uid="{F128BD74-5512-4975-8110-98131DBB03F6}">
      <text>
        <r>
          <rPr>
            <sz val="9"/>
            <color indexed="81"/>
            <rFont val="Tahoma"/>
            <family val="2"/>
          </rPr>
          <t>GEORGE REED INC
O.C. JONES &amp; SONS INC</t>
        </r>
      </text>
    </comment>
    <comment ref="E155" authorId="0" shapeId="0" xr:uid="{7D9911B0-63EB-448A-A321-EE08A8FF3D36}">
      <text>
        <r>
          <rPr>
            <sz val="9"/>
            <color indexed="81"/>
            <rFont val="Tahoma"/>
            <family val="2"/>
          </rPr>
          <t>07-302404
08-1C8504
11-419304</t>
        </r>
      </text>
    </comment>
    <comment ref="G155" authorId="0" shapeId="0" xr:uid="{F8561D90-2976-4F80-9236-C22E8E998813}">
      <text>
        <r>
          <rPr>
            <sz val="9"/>
            <color indexed="81"/>
            <rFont val="Tahoma"/>
            <family val="2"/>
          </rPr>
          <t>GRANITE CONSTRUCTION COMPANY
HAZARD CONSTRUCTION COMPANY</t>
        </r>
      </text>
    </comment>
    <comment ref="E156" authorId="0" shapeId="0" xr:uid="{228AA397-EBBE-4D08-8540-F62953BCDE09}">
      <text>
        <r>
          <rPr>
            <sz val="9"/>
            <color indexed="81"/>
            <rFont val="Tahoma"/>
            <family val="2"/>
          </rPr>
          <t>08-1G0104</t>
        </r>
      </text>
    </comment>
    <comment ref="G156" authorId="0" shapeId="0" xr:uid="{19AF37BF-1E58-432A-9594-A40627B08438}">
      <text>
        <r>
          <rPr>
            <sz val="9"/>
            <color indexed="81"/>
            <rFont val="Tahoma"/>
            <family val="2"/>
          </rPr>
          <t>GRANITE CONSTRUCTION COMPANY</t>
        </r>
      </text>
    </comment>
    <comment ref="E157" authorId="0" shapeId="0" xr:uid="{34D323AD-4DBD-4B81-B4DC-F304F9B15931}">
      <text>
        <r>
          <rPr>
            <sz val="9"/>
            <color indexed="81"/>
            <rFont val="Tahoma"/>
            <family val="2"/>
          </rPr>
          <t>01-0F6804</t>
        </r>
      </text>
    </comment>
    <comment ref="G157" authorId="0" shapeId="0" xr:uid="{3216E6E5-6341-4846-9621-EFD987AE91E2}">
      <text>
        <r>
          <rPr>
            <sz val="9"/>
            <color indexed="81"/>
            <rFont val="Tahoma"/>
            <family val="2"/>
          </rPr>
          <t>R BROWN CONSTRUCTION COMPANY INC</t>
        </r>
      </text>
    </comment>
    <comment ref="E158" authorId="0" shapeId="0" xr:uid="{84642A49-EF42-4F2A-8A77-105EB45E9ED8}">
      <text>
        <r>
          <rPr>
            <sz val="9"/>
            <color indexed="81"/>
            <rFont val="Tahoma"/>
            <family val="2"/>
          </rPr>
          <t>04-269804</t>
        </r>
      </text>
    </comment>
    <comment ref="G158" authorId="0" shapeId="0" xr:uid="{55D5BB4C-E696-41CD-AAD4-BEA1E7187BEB}">
      <text>
        <r>
          <rPr>
            <sz val="9"/>
            <color indexed="81"/>
            <rFont val="Tahoma"/>
            <family val="2"/>
          </rPr>
          <t>FBD VANGUARD CONSTRUCTION</t>
        </r>
      </text>
    </comment>
    <comment ref="E159" authorId="0" shapeId="0" xr:uid="{DAAC7EC9-6477-4E5A-8B82-4764D2D60FB6}">
      <text>
        <r>
          <rPr>
            <sz val="9"/>
            <color indexed="81"/>
            <rFont val="Tahoma"/>
            <family val="2"/>
          </rPr>
          <t>11-429704
11-419304
12-0P0304
11-080284
12-0M82U4</t>
        </r>
      </text>
    </comment>
    <comment ref="G159" authorId="0" shapeId="0" xr:uid="{35BC1A3D-5FEF-476A-B049-1683268F0944}">
      <text>
        <r>
          <rPr>
            <sz val="9"/>
            <color indexed="81"/>
            <rFont val="Tahoma"/>
            <family val="2"/>
          </rPr>
          <t>SELECT ELECTRIC
HAZARD CONSTRUCTION COMPANY
AMERICAN CIVIL CONSTRUCTORS WEST COAST
SPECTRUM CONSTRUCTION GROUP</t>
        </r>
      </text>
    </comment>
    <comment ref="E160" authorId="9" shapeId="0" xr:uid="{462CFF31-37EA-4505-AC11-CD204EB79B8E}">
      <text>
        <r>
          <rPr>
            <sz val="9"/>
            <color indexed="81"/>
            <rFont val="Tahoma"/>
            <family val="2"/>
          </rPr>
          <t>04-0J5304</t>
        </r>
      </text>
    </comment>
    <comment ref="G160" authorId="9" shapeId="0" xr:uid="{8F267076-0B6B-4B83-A2BF-6509E399760D}">
      <text>
        <r>
          <rPr>
            <sz val="9"/>
            <color indexed="81"/>
            <rFont val="Tahoma"/>
            <family val="2"/>
          </rPr>
          <t>O.C. JONES &amp; SONS INC</t>
        </r>
      </text>
    </comment>
    <comment ref="E161" authorId="0" shapeId="0" xr:uid="{28D7CB1D-BA65-476C-83D7-EF97631854C8}">
      <text>
        <r>
          <rPr>
            <sz val="9"/>
            <color indexed="81"/>
            <rFont val="Tahoma"/>
            <family val="2"/>
          </rPr>
          <t>01-0G4304</t>
        </r>
      </text>
    </comment>
    <comment ref="G161" authorId="0" shapeId="0" xr:uid="{AB4BDAB3-3ED3-4532-B292-8CA073A0ED72}">
      <text>
        <r>
          <rPr>
            <sz val="9"/>
            <color indexed="81"/>
            <rFont val="Tahoma"/>
            <family val="2"/>
          </rPr>
          <t>REGE CONSTRUCTION INC</t>
        </r>
      </text>
    </comment>
    <comment ref="E162" authorId="0" shapeId="0" xr:uid="{8F0DA385-FB07-47A1-B73C-CB705FE4E336}">
      <text>
        <r>
          <rPr>
            <sz val="9"/>
            <color indexed="81"/>
            <rFont val="Tahoma"/>
            <family val="2"/>
          </rPr>
          <t>10-1C2804
01-0G4304
01-0C5704
01-0F4704
01-0G33U4
01-0C6604
01-0C4504
03-0H7204</t>
        </r>
      </text>
    </comment>
    <comment ref="G162" authorId="0" shapeId="0" xr:uid="{5E6EB68B-974D-4436-B7CC-636D6970B656}">
      <text>
        <r>
          <rPr>
            <sz val="9"/>
            <color indexed="81"/>
            <rFont val="Tahoma"/>
            <family val="2"/>
          </rPr>
          <t>SECURITY PAVING COMPANY
REGE CONSTRUCTION INC
MERCER FRASER COMPANY
O.C. JONES &amp; SONS
S.T. RHOADES CONSTRCTION INC
HIGHWAY SPECIALTY COMPANY INC</t>
        </r>
      </text>
    </comment>
    <comment ref="E163" authorId="0" shapeId="0" xr:uid="{40E1A11E-902B-46E5-9E33-76B48068B318}">
      <text>
        <r>
          <rPr>
            <sz val="9"/>
            <color indexed="81"/>
            <rFont val="Tahoma"/>
            <family val="2"/>
          </rPr>
          <t>01-0F4704
03-0H4604</t>
        </r>
      </text>
    </comment>
    <comment ref="G163" authorId="0" shapeId="0" xr:uid="{EB93B417-8FA0-41D5-8EA2-E2361E78AAA9}">
      <text>
        <r>
          <rPr>
            <sz val="9"/>
            <color indexed="81"/>
            <rFont val="Tahoma"/>
            <family val="2"/>
          </rPr>
          <t>MERCER FRASER COMPANY
MYERS &amp; SONS CONSTRUCTION LLC</t>
        </r>
      </text>
    </comment>
    <comment ref="E164" authorId="0" shapeId="0" xr:uid="{4E31E1B0-9294-40E1-8F6A-B901CF5540C8}">
      <text>
        <r>
          <rPr>
            <sz val="9"/>
            <color indexed="81"/>
            <rFont val="Tahoma"/>
            <family val="2"/>
          </rPr>
          <t>04-2G4604</t>
        </r>
      </text>
    </comment>
    <comment ref="G164" authorId="0" shapeId="0" xr:uid="{76C281DB-BFF4-43C8-879E-DF0360CB129F}">
      <text>
        <r>
          <rPr>
            <sz val="9"/>
            <color indexed="81"/>
            <rFont val="Tahoma"/>
            <family val="2"/>
          </rPr>
          <t>CALIFORNIA HIGHWAY CONSTRUCTION</t>
        </r>
      </text>
    </comment>
    <comment ref="E165" authorId="0" shapeId="0" xr:uid="{84B7DFE2-5251-4D2D-B508-DCFD2EDCC589}">
      <text>
        <r>
          <rPr>
            <sz val="9"/>
            <color indexed="81"/>
            <rFont val="Tahoma"/>
            <family val="2"/>
          </rPr>
          <t>08-1C8504</t>
        </r>
      </text>
    </comment>
    <comment ref="G165" authorId="0" shapeId="0" xr:uid="{4BC3F5F7-7D82-46EE-811A-AC7988DAB194}">
      <text>
        <r>
          <rPr>
            <sz val="9"/>
            <color indexed="81"/>
            <rFont val="Tahoma"/>
            <family val="2"/>
          </rPr>
          <t>GRANITE CONSTRUCTION COMPANY</t>
        </r>
      </text>
    </comment>
    <comment ref="E166" authorId="0" shapeId="0" xr:uid="{8FDBA557-40AF-490C-AE60-1BB09273483C}">
      <text>
        <r>
          <rPr>
            <sz val="9"/>
            <color indexed="81"/>
            <rFont val="Tahoma"/>
            <family val="2"/>
          </rPr>
          <t>05-1F4904
05-1H0604
05-1E0104</t>
        </r>
      </text>
    </comment>
    <comment ref="G166" authorId="0" shapeId="0" xr:uid="{D814597E-73C2-453C-BFD9-9E06BA3A660E}">
      <text>
        <r>
          <rPr>
            <sz val="9"/>
            <color indexed="81"/>
            <rFont val="Tahoma"/>
            <family val="2"/>
          </rPr>
          <t>SOUZA ENGINEERING CONTRACTING
TEICHERT AND SON
SPECIALTY CONSTRUCTION INC</t>
        </r>
      </text>
    </comment>
    <comment ref="E167" authorId="0" shapeId="0" xr:uid="{B19C19CA-E07A-4490-9373-60012109E1B9}">
      <text>
        <r>
          <rPr>
            <sz val="9"/>
            <color indexed="81"/>
            <rFont val="Tahoma"/>
            <family val="2"/>
          </rPr>
          <t>01-0B6204
01-0F6804
01-0G33U4
10-1E5314
03-1H8704
04-0J5304</t>
        </r>
      </text>
    </comment>
    <comment ref="G167" authorId="0" shapeId="0" xr:uid="{C60C01A5-D78B-42A3-AE71-E6E424D36B23}">
      <text>
        <r>
          <rPr>
            <sz val="9"/>
            <color indexed="81"/>
            <rFont val="Tahoma"/>
            <family val="2"/>
          </rPr>
          <t>R BROWN CONSTRUCTION COMPANY INC
CALIFORNIA HIGHWAY CONSTRUCTION GROUP
O.C. JONES &amp; SONS INC
APEX FENCE CO INC</t>
        </r>
      </text>
    </comment>
    <comment ref="E168" authorId="0" shapeId="0" xr:uid="{73CEF6E2-5161-409B-A514-255B50CCBB0B}">
      <text>
        <r>
          <rPr>
            <sz val="9"/>
            <color indexed="81"/>
            <rFont val="Tahoma"/>
            <family val="2"/>
          </rPr>
          <t>04-269804</t>
        </r>
      </text>
    </comment>
    <comment ref="G168" authorId="0" shapeId="0" xr:uid="{C7B67B09-022E-429F-819F-10915D1084B7}">
      <text>
        <r>
          <rPr>
            <sz val="9"/>
            <color indexed="81"/>
            <rFont val="Tahoma"/>
            <family val="2"/>
          </rPr>
          <t>FBD VANGUARD CONSTRUCTION</t>
        </r>
      </text>
    </comment>
    <comment ref="E169" authorId="0" shapeId="0" xr:uid="{9E5C68FF-8BA8-4057-9CC1-6061B0D5B8B2}">
      <text>
        <r>
          <rPr>
            <sz val="9"/>
            <color indexed="81"/>
            <rFont val="Tahoma"/>
            <family val="2"/>
          </rPr>
          <t>05-1F4904
05-1H0604
11-080284</t>
        </r>
      </text>
    </comment>
    <comment ref="G169" authorId="0" shapeId="0" xr:uid="{8F50DACE-FA45-46D4-BEE8-53E6BC7AB41E}">
      <text>
        <r>
          <rPr>
            <sz val="9"/>
            <color indexed="81"/>
            <rFont val="Tahoma"/>
            <family val="2"/>
          </rPr>
          <t>SOUZA ENGINEERING CONTRACTING
TEICHERT AND SON
SPECTRUM CONSTRUCTION GROUP</t>
        </r>
      </text>
    </comment>
    <comment ref="E170" authorId="0" shapeId="0" xr:uid="{877C3228-CB31-4FC1-9401-2A0E9D238F51}">
      <text>
        <r>
          <rPr>
            <sz val="9"/>
            <color indexed="81"/>
            <rFont val="Tahoma"/>
            <family val="2"/>
          </rPr>
          <t>10-1C2804
01-0F4704
01-0G33U4
03-0H4604
04-160304</t>
        </r>
      </text>
    </comment>
    <comment ref="G170" authorId="0" shapeId="0" xr:uid="{15DA78E6-14D8-4681-9EA5-A01DBFFC3F9B}">
      <text>
        <r>
          <rPr>
            <sz val="9"/>
            <color indexed="81"/>
            <rFont val="Tahoma"/>
            <family val="2"/>
          </rPr>
          <t>SECURITY PAVING COMPANY
MERCER FRASER COMPANY
O.C. JONES &amp; SONS INC
MYERS &amp; SONS CONSTRUCTION LLC
VIKING CONSTRUCTION COMPANY</t>
        </r>
      </text>
    </comment>
    <comment ref="E171" authorId="0" shapeId="0" xr:uid="{B90E666E-3C09-4B7F-99FF-391E6F2CA892}">
      <text>
        <r>
          <rPr>
            <sz val="9"/>
            <color indexed="81"/>
            <rFont val="Tahoma"/>
            <family val="2"/>
          </rPr>
          <t>07-302404</t>
        </r>
      </text>
    </comment>
    <comment ref="G171" authorId="0" shapeId="0" xr:uid="{E626C693-C35E-4BAC-89B3-39B260346D58}">
      <text>
        <r>
          <rPr>
            <sz val="9"/>
            <color indexed="81"/>
            <rFont val="Tahoma"/>
            <family val="2"/>
          </rPr>
          <t>GRANITE CONSTRUCTION COMPANY</t>
        </r>
      </text>
    </comment>
    <comment ref="E172" authorId="9" shapeId="0" xr:uid="{B707CCCB-F9B2-4807-AC61-3B7AC9386CE2}">
      <text>
        <r>
          <rPr>
            <sz val="9"/>
            <color indexed="81"/>
            <rFont val="Tahoma"/>
            <family val="2"/>
          </rPr>
          <t>03-0H7204</t>
        </r>
      </text>
    </comment>
    <comment ref="G172" authorId="9" shapeId="0" xr:uid="{B1F512FC-D315-4D2B-A67E-6B765A97033D}">
      <text>
        <r>
          <rPr>
            <sz val="9"/>
            <color indexed="81"/>
            <rFont val="Tahoma"/>
            <family val="2"/>
          </rPr>
          <t>HIGHWAY SPECIALTY COMPANY</t>
        </r>
      </text>
    </comment>
    <comment ref="E173" authorId="0" shapeId="0" xr:uid="{D98FBC35-1939-4816-8852-3EFC846884D5}">
      <text>
        <r>
          <rPr>
            <sz val="9"/>
            <color indexed="81"/>
            <rFont val="Tahoma"/>
            <family val="2"/>
          </rPr>
          <t>07-302404</t>
        </r>
      </text>
    </comment>
    <comment ref="G173" authorId="0" shapeId="0" xr:uid="{E5AE8A0C-0516-44A6-99BE-59559B283CFE}">
      <text>
        <r>
          <rPr>
            <sz val="9"/>
            <color indexed="81"/>
            <rFont val="Tahoma"/>
            <family val="2"/>
          </rPr>
          <t>GRANITE CONSTRUCTION COMPANY</t>
        </r>
      </text>
    </comment>
    <comment ref="E174" authorId="0" shapeId="0" xr:uid="{0C7D2B2B-3BF5-45F7-AC49-B58F889B8B7C}">
      <text>
        <r>
          <rPr>
            <sz val="9"/>
            <color indexed="81"/>
            <rFont val="Tahoma"/>
            <family val="2"/>
          </rPr>
          <t>01-0F4704
10-1E5314
01-0C4504
04-0J5304</t>
        </r>
      </text>
    </comment>
    <comment ref="G174" authorId="0" shapeId="0" xr:uid="{25563E86-2442-4EE1-A2E9-53DCB00C11AD}">
      <text>
        <r>
          <rPr>
            <sz val="9"/>
            <color indexed="81"/>
            <rFont val="Tahoma"/>
            <family val="2"/>
          </rPr>
          <t>MERCER FRASER COMPANY
O.C. JONES &amp; SONS INC</t>
        </r>
      </text>
    </comment>
    <comment ref="G175" authorId="0" shapeId="0" xr:uid="{5C0333E8-137B-4689-B991-CEFE5B660034}">
      <text>
        <r>
          <rPr>
            <sz val="9"/>
            <color indexed="81"/>
            <rFont val="Tahoma"/>
            <family val="2"/>
          </rPr>
          <t>MYERS &amp; SONS CONSTRUCTION LLC</t>
        </r>
      </text>
    </comment>
    <comment ref="C183" authorId="0" shapeId="0" xr:uid="{E1154145-283B-4CAB-81E7-1FAC683F2124}">
      <text>
        <r>
          <rPr>
            <sz val="9"/>
            <color indexed="81"/>
            <rFont val="Tahoma"/>
            <family val="2"/>
          </rPr>
          <t>10-1C0404
05-1H0604
04-4J7304
10-1C1704</t>
        </r>
      </text>
    </comment>
    <comment ref="F183" authorId="0" shapeId="0" xr:uid="{A01EDC5D-78A1-41F7-BF90-825385585525}">
      <text>
        <r>
          <rPr>
            <sz val="9"/>
            <color indexed="81"/>
            <rFont val="Tahoma"/>
            <family val="2"/>
          </rPr>
          <t>08-1G0104
06-0X0404
07-302404
08-1C8504</t>
        </r>
      </text>
    </comment>
    <comment ref="I183" authorId="0" shapeId="0" xr:uid="{D74EA77F-EE6E-4C81-A5F7-55418EDB1364}">
      <text>
        <r>
          <rPr>
            <sz val="9"/>
            <color indexed="81"/>
            <rFont val="Tahoma"/>
            <family val="2"/>
          </rPr>
          <t>01-0F6804</t>
        </r>
      </text>
    </comment>
    <comment ref="C184" authorId="9" shapeId="0" xr:uid="{84B9418B-044A-420A-831F-CBA6F928341D}">
      <text>
        <r>
          <rPr>
            <sz val="9"/>
            <color indexed="81"/>
            <rFont val="Tahoma"/>
            <family val="2"/>
          </rPr>
          <t>10-1J3004</t>
        </r>
      </text>
    </comment>
    <comment ref="F184" authorId="0" shapeId="0" xr:uid="{E5B74281-BAF3-40AF-AE22-B09371753D5C}">
      <text>
        <r>
          <rPr>
            <sz val="9"/>
            <color indexed="81"/>
            <rFont val="Tahoma"/>
            <family val="2"/>
          </rPr>
          <t>04-3J7104</t>
        </r>
      </text>
    </comment>
    <comment ref="I184" authorId="0" shapeId="0" xr:uid="{AAF3D7C3-725F-45B7-A28F-1CC71430B8E6}">
      <text>
        <r>
          <rPr>
            <sz val="9"/>
            <color indexed="81"/>
            <rFont val="Tahoma"/>
            <family val="2"/>
          </rPr>
          <t>01-0G4304</t>
        </r>
      </text>
    </comment>
    <comment ref="C185" authorId="0" shapeId="0" xr:uid="{3B8F7AC8-8A29-4D2B-ADBD-4AFB6BADE999}">
      <text>
        <r>
          <rPr>
            <sz val="9"/>
            <color indexed="81"/>
            <rFont val="Tahoma"/>
            <family val="2"/>
          </rPr>
          <t>12-0P0304
12-0Q7904</t>
        </r>
      </text>
    </comment>
    <comment ref="F185" authorId="0" shapeId="0" xr:uid="{404EB382-2E2B-4378-81F0-9024612238B3}">
      <text>
        <r>
          <rPr>
            <sz val="9"/>
            <color indexed="81"/>
            <rFont val="Tahoma"/>
            <family val="2"/>
          </rPr>
          <t>06-0Q9204</t>
        </r>
      </text>
    </comment>
    <comment ref="I185" authorId="0" shapeId="0" xr:uid="{A8FC74B8-E3D6-4B9F-B548-22F552400191}">
      <text>
        <r>
          <rPr>
            <sz val="9"/>
            <color indexed="81"/>
            <rFont val="Tahoma"/>
            <family val="2"/>
          </rPr>
          <t>11-424604</t>
        </r>
      </text>
    </comment>
    <comment ref="C186" authorId="0" shapeId="0" xr:uid="{B4D6FB52-F8DE-41B0-BEFF-B46C030091AE}">
      <text>
        <r>
          <rPr>
            <sz val="9"/>
            <color indexed="81"/>
            <rFont val="Tahoma"/>
            <family val="2"/>
          </rPr>
          <t>04-4J0804</t>
        </r>
      </text>
    </comment>
    <comment ref="F186" authorId="0" shapeId="0" xr:uid="{429F42AB-DC78-4678-9150-5930A8A9F709}">
      <text>
        <r>
          <rPr>
            <sz val="9"/>
            <color indexed="81"/>
            <rFont val="Tahoma"/>
            <family val="2"/>
          </rPr>
          <t>11-419304</t>
        </r>
      </text>
    </comment>
    <comment ref="I186" authorId="0" shapeId="0" xr:uid="{D929E1F1-446C-47E4-923E-4E05C09E73D3}">
      <text>
        <r>
          <rPr>
            <sz val="9"/>
            <color indexed="81"/>
            <rFont val="Tahoma"/>
            <family val="2"/>
          </rPr>
          <t>01-0C6604</t>
        </r>
      </text>
    </comment>
    <comment ref="C187" authorId="9" shapeId="0" xr:uid="{CE7A38AA-20B9-4625-AEAC-78299689DDC0}">
      <text>
        <r>
          <rPr>
            <sz val="9"/>
            <color indexed="81"/>
            <rFont val="Tahoma"/>
            <family val="2"/>
          </rPr>
          <t>03-1H8704</t>
        </r>
      </text>
    </comment>
    <comment ref="F187" authorId="0" shapeId="0" xr:uid="{96D202F2-61F7-4A93-81E5-6E8C1EFFBC00}">
      <text>
        <r>
          <rPr>
            <sz val="9"/>
            <color indexed="81"/>
            <rFont val="Tahoma"/>
            <family val="2"/>
          </rPr>
          <t>03-0H7204</t>
        </r>
      </text>
    </comment>
    <comment ref="I187" authorId="0" shapeId="0" xr:uid="{46645C66-22E2-404E-B63B-72F1567748B8}">
      <text>
        <r>
          <rPr>
            <sz val="9"/>
            <color indexed="81"/>
            <rFont val="Tahoma"/>
            <family val="2"/>
          </rPr>
          <t>10-1C2804
07-303904
10-0L8704
10-1C5004</t>
        </r>
      </text>
    </comment>
    <comment ref="C188" authorId="0" shapeId="0" xr:uid="{BBFCF391-11B8-4B1E-B4DA-57AAF867A846}">
      <text>
        <r>
          <rPr>
            <sz val="9"/>
            <color indexed="81"/>
            <rFont val="Tahoma"/>
            <family val="2"/>
          </rPr>
          <t>06-0Y0304</t>
        </r>
      </text>
    </comment>
    <comment ref="F188" authorId="0" shapeId="0" xr:uid="{F474BF1E-094F-4B6F-943E-A3F0D73E3774}">
      <text>
        <r>
          <rPr>
            <sz val="9"/>
            <color indexed="81"/>
            <rFont val="Tahoma"/>
            <family val="2"/>
          </rPr>
          <t>07-318804</t>
        </r>
      </text>
    </comment>
    <comment ref="I188" authorId="0" shapeId="0" xr:uid="{AD71C529-C75C-4C0C-8B96-1BFBD2721C0E}">
      <text>
        <r>
          <rPr>
            <sz val="9"/>
            <color indexed="81"/>
            <rFont val="Tahoma"/>
            <family val="2"/>
          </rPr>
          <t>11-429704
08-0G7904</t>
        </r>
      </text>
    </comment>
    <comment ref="C189" authorId="0" shapeId="0" xr:uid="{B6453634-3507-423C-A7FD-A430BCF37203}">
      <text>
        <r>
          <rPr>
            <sz val="9"/>
            <color indexed="81"/>
            <rFont val="Tahoma"/>
            <family val="2"/>
          </rPr>
          <t>04-2G4604
01-0B6204</t>
        </r>
      </text>
    </comment>
    <comment ref="F189" authorId="0" shapeId="0" xr:uid="{59F2CB2B-6EB0-453B-B767-160078FB778B}">
      <text>
        <r>
          <rPr>
            <sz val="9"/>
            <color indexed="81"/>
            <rFont val="Tahoma"/>
            <family val="2"/>
          </rPr>
          <t>08-1E8404</t>
        </r>
      </text>
    </comment>
    <comment ref="I189" authorId="0" shapeId="0" xr:uid="{8AD2F45B-B284-4DC9-B19F-FFE2D0A38C61}">
      <text>
        <r>
          <rPr>
            <sz val="9"/>
            <color indexed="81"/>
            <rFont val="Tahoma"/>
            <family val="2"/>
          </rPr>
          <t>05-1F4904</t>
        </r>
      </text>
    </comment>
    <comment ref="C190" authorId="0" shapeId="0" xr:uid="{A6ACCA68-09FD-48AB-8D4C-9C80F5C99786}">
      <text>
        <r>
          <rPr>
            <sz val="9"/>
            <color indexed="81"/>
            <rFont val="Tahoma"/>
            <family val="2"/>
          </rPr>
          <t>05-1F5004</t>
        </r>
      </text>
    </comment>
    <comment ref="F190" authorId="0" shapeId="0" xr:uid="{10A77917-74C5-483E-A6D8-2C1247150EC9}">
      <text>
        <r>
          <rPr>
            <sz val="9"/>
            <color indexed="81"/>
            <rFont val="Tahoma"/>
            <family val="2"/>
          </rPr>
          <t xml:space="preserve">01-0C5704
01-0F4704
01-0C4504
</t>
        </r>
      </text>
    </comment>
    <comment ref="I190" authorId="0" shapeId="0" xr:uid="{0598812D-7FFB-4160-B513-4F235197A948}">
      <text>
        <r>
          <rPr>
            <sz val="9"/>
            <color indexed="81"/>
            <rFont val="Tahoma"/>
            <family val="2"/>
          </rPr>
          <t>05-1E0104</t>
        </r>
      </text>
    </comment>
    <comment ref="C191" authorId="0" shapeId="0" xr:uid="{73838BE2-ACDE-4BF4-A340-3F583FA80FD2}">
      <text>
        <r>
          <rPr>
            <sz val="9"/>
            <color indexed="81"/>
            <rFont val="Tahoma"/>
            <family val="2"/>
          </rPr>
          <t>05-1C4204</t>
        </r>
      </text>
    </comment>
    <comment ref="F191" authorId="0" shapeId="0" xr:uid="{6EBD3C49-C9EF-47D1-A6B8-ED809337D190}">
      <text>
        <r>
          <rPr>
            <sz val="9"/>
            <color indexed="81"/>
            <rFont val="Tahoma"/>
            <family val="2"/>
          </rPr>
          <t>03-0H4604
08-1F1434</t>
        </r>
      </text>
    </comment>
    <comment ref="I191" authorId="0" shapeId="0" xr:uid="{73C92F77-5A02-4F35-A7A4-1376B1C53360}">
      <text>
        <r>
          <rPr>
            <sz val="9"/>
            <color indexed="81"/>
            <rFont val="Tahoma"/>
            <family val="2"/>
          </rPr>
          <t>11-080284
12-0M82U4</t>
        </r>
      </text>
    </comment>
    <comment ref="C192" authorId="0" shapeId="0" xr:uid="{97306C32-E28E-4ACF-B0EB-AF015797F10E}">
      <text>
        <r>
          <rPr>
            <sz val="9"/>
            <color indexed="81"/>
            <rFont val="Tahoma"/>
            <family val="2"/>
          </rPr>
          <t>07-332604</t>
        </r>
      </text>
    </comment>
    <comment ref="F192" authorId="0" shapeId="0" xr:uid="{9A2B8969-9C0B-4905-9866-7CEE4168DC06}">
      <text>
        <r>
          <rPr>
            <sz val="9"/>
            <color indexed="81"/>
            <rFont val="Tahoma"/>
            <family val="2"/>
          </rPr>
          <t>01-0G33U4
10-1E5314
04-0J5304</t>
        </r>
      </text>
    </comment>
    <comment ref="I192" authorId="0" shapeId="0" xr:uid="{45280B6B-70E2-421F-A868-3F223B720972}">
      <text>
        <r>
          <rPr>
            <sz val="9"/>
            <color indexed="81"/>
            <rFont val="Tahoma"/>
            <family val="2"/>
          </rPr>
          <t>04-160304</t>
        </r>
      </text>
    </comment>
    <comment ref="C193" authorId="0" shapeId="0" xr:uid="{8FB5E634-7A46-4657-BC43-7AB654BBBFF5}">
      <text>
        <r>
          <rPr>
            <sz val="9"/>
            <color indexed="81"/>
            <rFont val="Tahoma"/>
            <family val="2"/>
          </rPr>
          <t>05-1G9904
08-1G0004</t>
        </r>
      </text>
    </comment>
    <comment ref="F193" authorId="0" shapeId="0" xr:uid="{7C0715E6-B840-43C6-9434-B389A1B8D02C}">
      <text>
        <r>
          <rPr>
            <sz val="9"/>
            <color indexed="81"/>
            <rFont val="Tahoma"/>
            <family val="2"/>
          </rPr>
          <t>11-418104</t>
        </r>
      </text>
    </comment>
    <comment ref="I193" authorId="0" shapeId="0" xr:uid="{B1CDD24E-7BC1-4060-A043-25DA0539ADEA}">
      <text>
        <r>
          <rPr>
            <sz val="9"/>
            <color indexed="81"/>
            <rFont val="Tahoma"/>
            <family val="2"/>
          </rPr>
          <t>05-1F4904</t>
        </r>
      </text>
    </comment>
    <comment ref="C194" authorId="0" shapeId="0" xr:uid="{317EDDF0-8B4B-45BC-A944-EDD620EE0F4D}">
      <text>
        <r>
          <rPr>
            <sz val="9"/>
            <color indexed="81"/>
            <rFont val="Tahoma"/>
            <family val="2"/>
          </rPr>
          <t>04-3J7004
04-269804
04-4J3904</t>
        </r>
      </text>
    </comment>
    <comment ref="F194" authorId="0" shapeId="0" xr:uid="{ABEC406C-DF82-44F3-BB19-66829AB44BDA}">
      <text>
        <r>
          <rPr>
            <sz val="9"/>
            <color indexed="81"/>
            <rFont val="Tahoma"/>
            <family val="2"/>
          </rPr>
          <t>05-1J7104</t>
        </r>
      </text>
    </comment>
    <comment ref="I194" authorId="0" shapeId="0" xr:uid="{550F761F-4358-42A3-9B71-835B932B4867}">
      <text>
        <r>
          <rPr>
            <sz val="9"/>
            <color indexed="81"/>
            <rFont val="Tahoma"/>
            <family val="2"/>
          </rPr>
          <t>05-1E0104</t>
        </r>
      </text>
    </comment>
    <comment ref="C195" authorId="0" shapeId="0" xr:uid="{C84F811D-923F-4591-B171-6E54847E6EA9}">
      <text>
        <r>
          <rPr>
            <sz val="9"/>
            <color indexed="81"/>
            <rFont val="Tahoma"/>
            <family val="2"/>
          </rPr>
          <t>10-0X5204</t>
        </r>
      </text>
    </comment>
    <comment ref="F195" authorId="0" shapeId="0" xr:uid="{5E7338E1-187D-4E6B-BD77-E14EEF8B94BE}">
      <text>
        <r>
          <rPr>
            <sz val="9"/>
            <color indexed="81"/>
            <rFont val="Tahoma"/>
            <family val="2"/>
          </rPr>
          <t>07-317304</t>
        </r>
      </text>
    </comment>
    <comment ref="I195" authorId="0" shapeId="0" xr:uid="{26B35F92-D1D0-413F-87D2-7E33D15075BF}">
      <text>
        <r>
          <rPr>
            <sz val="9"/>
            <color indexed="81"/>
            <rFont val="Tahoma"/>
            <family val="2"/>
          </rPr>
          <t>11-080284
12-0M82U4</t>
        </r>
      </text>
    </comment>
    <comment ref="C196" authorId="0" shapeId="0" xr:uid="{7034AB3D-24E7-43BE-83F8-464DFF2F7785}">
      <text>
        <r>
          <rPr>
            <sz val="9"/>
            <color indexed="81"/>
            <rFont val="Tahoma"/>
            <family val="2"/>
          </rPr>
          <t>04-4J4504</t>
        </r>
      </text>
    </comment>
    <comment ref="F196" authorId="0" shapeId="0" xr:uid="{45FE1471-A9CA-48ED-9775-3E8706EF6BD3}">
      <text>
        <r>
          <rPr>
            <sz val="9"/>
            <color indexed="81"/>
            <rFont val="Tahoma"/>
            <family val="2"/>
          </rPr>
          <t>07-260804</t>
        </r>
      </text>
    </comment>
    <comment ref="I196" authorId="0" shapeId="0" xr:uid="{17ABF008-1DD2-466B-9665-AC0AA508CCB8}">
      <text>
        <r>
          <rPr>
            <sz val="9"/>
            <color indexed="81"/>
            <rFont val="Tahoma"/>
            <family val="2"/>
          </rPr>
          <t>04-160304</t>
        </r>
      </text>
    </comment>
  </commentList>
</comments>
</file>

<file path=xl/sharedStrings.xml><?xml version="1.0" encoding="utf-8"?>
<sst xmlns="http://schemas.openxmlformats.org/spreadsheetml/2006/main" count="437" uniqueCount="247">
  <si>
    <t>DEPARTMENT OF TRANSPORTATION - CALTRANS</t>
  </si>
  <si>
    <r>
      <t xml:space="preserve">DBE Commitment at Award (CAA) on Federally Funded Major </t>
    </r>
    <r>
      <rPr>
        <i/>
        <sz val="12"/>
        <color rgb="FF000000"/>
        <rFont val="Century Gothic"/>
        <family val="2"/>
      </rPr>
      <t>Construction Contracts</t>
    </r>
    <r>
      <rPr>
        <sz val="12"/>
        <color rgb="FF000000"/>
        <rFont val="Century Gothic"/>
        <family val="2"/>
      </rPr>
      <t xml:space="preserve"> - October 1, 2020 - January 31, 2021</t>
    </r>
  </si>
  <si>
    <t>Total DBE Commitment Amount</t>
  </si>
  <si>
    <t>Total Prime Contracts Awarded</t>
  </si>
  <si>
    <t>Groups</t>
  </si>
  <si>
    <t>Commitment Dollars</t>
  </si>
  <si>
    <t>Firms</t>
  </si>
  <si>
    <t>Contracts</t>
  </si>
  <si>
    <t>% of Contracts</t>
  </si>
  <si>
    <t>% of DBE $</t>
  </si>
  <si>
    <t>% of Total $</t>
  </si>
  <si>
    <t>Hispanic American Male</t>
  </si>
  <si>
    <t>Hispanic American Female</t>
  </si>
  <si>
    <t>African American Male</t>
  </si>
  <si>
    <t>African American Female</t>
  </si>
  <si>
    <t>Asian Pacific Male</t>
  </si>
  <si>
    <t>Asian Pacific Female</t>
  </si>
  <si>
    <t>Subcontinent Asian Male</t>
  </si>
  <si>
    <t>Subcontinent Asian Female</t>
  </si>
  <si>
    <t>Native American Male</t>
  </si>
  <si>
    <t>Native American Female</t>
  </si>
  <si>
    <t>Non Minority Women</t>
  </si>
  <si>
    <t>Other Men</t>
  </si>
  <si>
    <t xml:space="preserve">Total  </t>
  </si>
  <si>
    <t>Total Primes Contractors</t>
  </si>
  <si>
    <t>Yellow = DBEs</t>
  </si>
  <si>
    <t>Green = Trucking</t>
  </si>
  <si>
    <t>Red = Prime Contractor</t>
  </si>
  <si>
    <t>Blue = Supplier</t>
  </si>
  <si>
    <t>Red Italic = DBE firm as Prime</t>
  </si>
  <si>
    <t>White = Other</t>
  </si>
  <si>
    <r>
      <rPr>
        <b/>
        <sz val="12"/>
        <color rgb="FF000000"/>
        <rFont val="Century Gothic"/>
        <family val="2"/>
      </rPr>
      <t>BOLD</t>
    </r>
    <r>
      <rPr>
        <sz val="12"/>
        <color rgb="FF000000"/>
        <rFont val="Century Gothic"/>
        <family val="2"/>
      </rPr>
      <t xml:space="preserve"> = women</t>
    </r>
  </si>
  <si>
    <t>* = Used both as Trucking &amp; Supplier</t>
  </si>
  <si>
    <t>Hispanic American</t>
  </si>
  <si>
    <t>Column1</t>
  </si>
  <si>
    <t>Dollars</t>
  </si>
  <si>
    <t>M/F</t>
  </si>
  <si>
    <t>Contract</t>
  </si>
  <si>
    <t>Prime</t>
  </si>
  <si>
    <t>Districts</t>
  </si>
  <si>
    <t>A &amp; M CONSULTING ENGINEERS</t>
  </si>
  <si>
    <t>M</t>
  </si>
  <si>
    <t>1,4,10</t>
  </si>
  <si>
    <t>ABSL CONSTRUCTION</t>
  </si>
  <si>
    <t>1,3,4,5,6,10</t>
  </si>
  <si>
    <t>ACCURATE SAWCUTTING INC</t>
  </si>
  <si>
    <t>F</t>
  </si>
  <si>
    <t>AERO-ENVIRONMENTAL CONSULTING</t>
  </si>
  <si>
    <t>AUSTIN ENTERPRISE</t>
  </si>
  <si>
    <t>4,5,7,10</t>
  </si>
  <si>
    <t>C &amp; N REINFORCING INC</t>
  </si>
  <si>
    <t>CALI CONSTRUCTION</t>
  </si>
  <si>
    <t>CENTRAL COAST TRAFFIC SAFETY</t>
  </si>
  <si>
    <t>CHAVEZ TRUCKING</t>
  </si>
  <si>
    <t>D.B. ELECTRIC INC</t>
  </si>
  <si>
    <t>DOUBLE M TRUCKING</t>
  </si>
  <si>
    <t>1,3,10</t>
  </si>
  <si>
    <t>DRAGON MATERIAL TRANSPORT</t>
  </si>
  <si>
    <t>1,10</t>
  </si>
  <si>
    <t>DRS REBAR INC</t>
  </si>
  <si>
    <t>ENDEMIC ENVIRONMENTAL</t>
  </si>
  <si>
    <t>1,5,10</t>
  </si>
  <si>
    <t>FLASH TRAFFIC INC</t>
  </si>
  <si>
    <t>5,7,10</t>
  </si>
  <si>
    <t>FRANK MEDINA GENERAL</t>
  </si>
  <si>
    <t>1,3</t>
  </si>
  <si>
    <t>FULL TRAFFIC MAINTENANCE INC</t>
  </si>
  <si>
    <t>G &amp; F CONCRETE CUTTING</t>
  </si>
  <si>
    <t>6,7,8</t>
  </si>
  <si>
    <t>G &amp; G ELECTRIC</t>
  </si>
  <si>
    <t>HIGH LIGHT ELECTRIC INC</t>
  </si>
  <si>
    <t>KODIAK TRUCKING INC</t>
  </si>
  <si>
    <t>L.S. TRUCKING</t>
  </si>
  <si>
    <t>1,4</t>
  </si>
  <si>
    <t xml:space="preserve">M &amp; S ENVIRONMENTAL </t>
  </si>
  <si>
    <t>MADERA CONCRETE COMPANY INC</t>
  </si>
  <si>
    <t>MANERI TRAFFIC CONTROL</t>
  </si>
  <si>
    <t>7,8,11,12</t>
  </si>
  <si>
    <t>MIRANDA LOGISTICS ENTERPRISE LLC</t>
  </si>
  <si>
    <t>MONZON &amp; SON ENTERPRISES INC</t>
  </si>
  <si>
    <t>7,8</t>
  </si>
  <si>
    <t>PG CUTTING SERVICES</t>
  </si>
  <si>
    <t>PRE-CON PRODUCTS LTD</t>
  </si>
  <si>
    <t xml:space="preserve">QUALITY TRAFFIC CONTROL </t>
  </si>
  <si>
    <t>ROBINSON SWEEPING INC</t>
  </si>
  <si>
    <t>S &amp; S TRUCKING</t>
  </si>
  <si>
    <t>STATEWIDE STRIPES INC</t>
  </si>
  <si>
    <t>T.D.W. CONSTRUCTION INC</t>
  </si>
  <si>
    <t>TREESMITH ENTERPRISES INC</t>
  </si>
  <si>
    <t>TULLY INC</t>
  </si>
  <si>
    <t>1,3,4,7,10</t>
  </si>
  <si>
    <t>VALDIVIA TRUCKING</t>
  </si>
  <si>
    <t>WESTERN TRAFFIC SUPPLY</t>
  </si>
  <si>
    <t>ZABEL ENTERPRISES</t>
  </si>
  <si>
    <t>Native American</t>
  </si>
  <si>
    <t>AGEE CONSTRUCTION CORPORATION</t>
  </si>
  <si>
    <t xml:space="preserve">DIABLED AMERICAN VETERAN </t>
  </si>
  <si>
    <t>5,6,10</t>
  </si>
  <si>
    <t>FDT STRUCTURAL SPECIALTIES</t>
  </si>
  <si>
    <t>FORCE TRAFFIC CONTROL</t>
  </si>
  <si>
    <t>G R SUNDBERG INC</t>
  </si>
  <si>
    <t>KRC SAFETY CO INC</t>
  </si>
  <si>
    <t>3,5,6</t>
  </si>
  <si>
    <t>S.T. RHOADES CONSTRUCTION</t>
  </si>
  <si>
    <t>SAM'S EQUIPMENT &amp; SUPPLIES</t>
  </si>
  <si>
    <t>1,7,10,11</t>
  </si>
  <si>
    <t>SHORE-TEK</t>
  </si>
  <si>
    <t xml:space="preserve">TOTAL TRAFFIC CONTROL </t>
  </si>
  <si>
    <t>4,10</t>
  </si>
  <si>
    <t xml:space="preserve">TRINITY VALLEY CONSULTING </t>
  </si>
  <si>
    <t>WILLOW HAWK INC</t>
  </si>
  <si>
    <t>African American</t>
  </si>
  <si>
    <t>ALLUVION BIOLOGICAL CONSULTING</t>
  </si>
  <si>
    <t>APPIAN UDBE SWPPPS</t>
  </si>
  <si>
    <t>1,6</t>
  </si>
  <si>
    <t>BLACK DIAMOND ASPHALT INC</t>
  </si>
  <si>
    <t>1,8,10</t>
  </si>
  <si>
    <t xml:space="preserve">DAVIDSON &amp; MORRIS DBE SERVICES </t>
  </si>
  <si>
    <t>E-NOR INNOVATIONS INC</t>
  </si>
  <si>
    <t>PCA TRUCKING LLC</t>
  </si>
  <si>
    <t>WCS PROTECTION SERVICES</t>
  </si>
  <si>
    <t>Sub Cont Asian</t>
  </si>
  <si>
    <t>101 TRUCKING</t>
  </si>
  <si>
    <t>ALL CITY TRUCKING</t>
  </si>
  <si>
    <t>AMERICA PACIFIC CONSTRUCTION</t>
  </si>
  <si>
    <t>DESTINATION ANYWHERE INC</t>
  </si>
  <si>
    <t>DREAMBUILDER</t>
  </si>
  <si>
    <t>5,8</t>
  </si>
  <si>
    <t>NAMAN TRUCKING</t>
  </si>
  <si>
    <t>SEQUOIA CONSULTANT INC</t>
  </si>
  <si>
    <t>6,7,8,11</t>
  </si>
  <si>
    <t>SHK HAULING INC</t>
  </si>
  <si>
    <t>Asian Pacific</t>
  </si>
  <si>
    <t>ACE FENCE COMPANY</t>
  </si>
  <si>
    <t>CALIFORNIA PROFESSIONAL</t>
  </si>
  <si>
    <t>6,8</t>
  </si>
  <si>
    <t>DIRT &amp; AGGREGATE INTERCHANGE</t>
  </si>
  <si>
    <t>G SOSA CONSTRUCTION</t>
  </si>
  <si>
    <t>GLOBAL ROAD SEALING INC</t>
  </si>
  <si>
    <t>4,6,7,11</t>
  </si>
  <si>
    <t>LMS TRANSPORT</t>
  </si>
  <si>
    <t>5,7,8,11,12</t>
  </si>
  <si>
    <t>NILES ROCK TRANSPORT INC</t>
  </si>
  <si>
    <t>NITTA EROSION CONTROL</t>
  </si>
  <si>
    <t>PRIME SUPPLY 1</t>
  </si>
  <si>
    <t>SRK ENGINEERING INC</t>
  </si>
  <si>
    <t>TRAFFIC LOOPS CRACKFILLING INC</t>
  </si>
  <si>
    <t>5,6</t>
  </si>
  <si>
    <t>Other</t>
  </si>
  <si>
    <t>ADH TECHNICAL SERVICES</t>
  </si>
  <si>
    <t>ACTION SWEEPING SERVICES INC</t>
  </si>
  <si>
    <t>AMERICAN TRAFFIC SAFETY</t>
  </si>
  <si>
    <t>AURORA INDUSTRIAL HYGIENE</t>
  </si>
  <si>
    <t>1,7,10</t>
  </si>
  <si>
    <t>AVILA TRAFFIC SAFETY</t>
  </si>
  <si>
    <t xml:space="preserve">B. L. EQUIPMENT RENTAL </t>
  </si>
  <si>
    <t>BT TRUCKING INC</t>
  </si>
  <si>
    <t>5,6,7,10</t>
  </si>
  <si>
    <t>CES</t>
  </si>
  <si>
    <t>COLUMBIA ELECTRIC INC</t>
  </si>
  <si>
    <t>CONSTRUCTION SURVEY INC</t>
  </si>
  <si>
    <t>COOPER ENGINEERING</t>
  </si>
  <si>
    <t>7,12</t>
  </si>
  <si>
    <t>DEES BURKE ENGINEERING</t>
  </si>
  <si>
    <t>1,3,4,10</t>
  </si>
  <si>
    <t>DIVERSIFIED LANDSCAPE CO</t>
  </si>
  <si>
    <t>7,11</t>
  </si>
  <si>
    <t>J &amp; M LAND RESTORATION INC</t>
  </si>
  <si>
    <t>5,10</t>
  </si>
  <si>
    <t>JAHN ENGINEERING INC</t>
  </si>
  <si>
    <t>JARRETT FOUNDATIONS INC</t>
  </si>
  <si>
    <t>1,3,5,10</t>
  </si>
  <si>
    <t>K &amp; K CONSTRUCTION SUPPLY INC</t>
  </si>
  <si>
    <t>KRITZ EXCAVATING &amp; TRUCKING</t>
  </si>
  <si>
    <t>LA STEEL SERVICES IN</t>
  </si>
  <si>
    <t>LIGHT SPEED RESOURCES</t>
  </si>
  <si>
    <t>LINDY'S COLD PLANNING</t>
  </si>
  <si>
    <t>7,8,11</t>
  </si>
  <si>
    <t>MOUNTAINVIEW BIOLOGICAL</t>
  </si>
  <si>
    <t>NATURAL RESOURCES MANAGEMENT</t>
  </si>
  <si>
    <t>PAVEMENT MANAGEMENT</t>
  </si>
  <si>
    <t>PAYCO SPECIALTIES</t>
  </si>
  <si>
    <t>11,12</t>
  </si>
  <si>
    <t>PC &amp; N CONSTRUCTION</t>
  </si>
  <si>
    <t>PINNACLE GRINDING</t>
  </si>
  <si>
    <t>ROLL N' ROCK CONSTRUCTION</t>
  </si>
  <si>
    <t>RUPERT CONSTRUCTION SUPPLY</t>
  </si>
  <si>
    <t>SCHOTKA CONSTRUCTION</t>
  </si>
  <si>
    <t>SO CAL TRAFFIC</t>
  </si>
  <si>
    <t>SUPER SEAL &amp; STRIPE</t>
  </si>
  <si>
    <t>T &amp; S DVBE</t>
  </si>
  <si>
    <t>TRI VALLEY WATER TRUCKS INC</t>
  </si>
  <si>
    <t>TRIUMPH GEO-SYNTHETICS INC</t>
  </si>
  <si>
    <t>5,11</t>
  </si>
  <si>
    <t>TYRRELL RESOURCES</t>
  </si>
  <si>
    <t>VALLEY DISPATCH INC</t>
  </si>
  <si>
    <t>VERIDICO GROUP INC</t>
  </si>
  <si>
    <t>VISTA STEEL COMPANY</t>
  </si>
  <si>
    <t xml:space="preserve">WATER COMPONENTS &amp; BUILDING </t>
  </si>
  <si>
    <t>WEST COAST WATER &amp; TRUCKING</t>
  </si>
  <si>
    <t>A. TEICHERT &amp; SON INC</t>
  </si>
  <si>
    <t>GRANITE CONSTRUCTION COMPANY</t>
  </si>
  <si>
    <t xml:space="preserve">R BROWN CONSTRUCTION COMPANY </t>
  </si>
  <si>
    <t>GRANITE ROCK COMPANY</t>
  </si>
  <si>
    <t>REGE CONSTRUCTION INC</t>
  </si>
  <si>
    <t>AMERICAN CIVIL CONSTRUCTORS WEST COAST</t>
  </si>
  <si>
    <t>GRIFFITH-ATKINSON JV</t>
  </si>
  <si>
    <t>S &amp; B ENGINEERING INC</t>
  </si>
  <si>
    <t>HAZARD CONSTRUCTION COMPANY</t>
  </si>
  <si>
    <t>S.T. RHOADES CONSTRUCTION INC</t>
  </si>
  <si>
    <t>APEX FENCE CO INC</t>
  </si>
  <si>
    <t>HIGHWAY SPECIALTY COMPANY INC</t>
  </si>
  <si>
    <t>SECURITY PAVING COMPAY INC</t>
  </si>
  <si>
    <t>BUSH ENGINEERING INC</t>
  </si>
  <si>
    <t>LOS ANGELES ENGINEERING INC</t>
  </si>
  <si>
    <t>SELECT ELECTRIC INC</t>
  </si>
  <si>
    <t>CALIFORNIA HIGHWAY CONSTRUCITON</t>
  </si>
  <si>
    <t>MATICH COPRPORATION</t>
  </si>
  <si>
    <t>SOUZA ENGINEERING CONSTRACTING</t>
  </si>
  <si>
    <t>CALPORTLAND CONSTRUCTION</t>
  </si>
  <si>
    <t>MERCER FRASER COMPANY</t>
  </si>
  <si>
    <t>SPECIALTY CONSTRUCTION INC</t>
  </si>
  <si>
    <t>CERTIFIED COATINGS COMPANY</t>
  </si>
  <si>
    <t>MYERS &amp; SONS CONSTRUCTION LLC</t>
  </si>
  <si>
    <t>SPECTRUM CONSTRUCTION GROUP INC</t>
  </si>
  <si>
    <t>CHUMO CONSTRUCTION INC</t>
  </si>
  <si>
    <t>O.C. JONES &amp; SONS INC</t>
  </si>
  <si>
    <t>VIKING CONSTRUCTION COMPANY</t>
  </si>
  <si>
    <t>DREAMBUILDER CONSTRUCTION COMPANY</t>
  </si>
  <si>
    <t>PAL GENERAL ENGINEERING INC</t>
  </si>
  <si>
    <t>FBD VANGUARD CONSTRUCTION INC</t>
  </si>
  <si>
    <t>PAPICH CONSTRUCTION CO INC</t>
  </si>
  <si>
    <t>GEORGE REED INC</t>
  </si>
  <si>
    <t>PETERSON CHASE GENERAL ENGINEERING</t>
  </si>
  <si>
    <t>GHILOTTI BROS INC</t>
  </si>
  <si>
    <t>POWELL CONSTRUCTORS INC</t>
  </si>
  <si>
    <t>To see names of prime contractors/contract numbers, place your cursor on comment tab (red triangle).</t>
  </si>
  <si>
    <t>Caltrans DBE Reports: http://www.dot.ca.gov/hq/bep/reports.htm</t>
  </si>
  <si>
    <t>Total Award Amount</t>
  </si>
  <si>
    <t>10-1J3004</t>
  </si>
  <si>
    <t>07-260804</t>
  </si>
  <si>
    <t>POWELL CONSTRUCTION</t>
  </si>
  <si>
    <t>04-0J5304</t>
  </si>
  <si>
    <t>O.C. JONES AND SONS</t>
  </si>
  <si>
    <t>Contract #</t>
  </si>
  <si>
    <t>Prime Name</t>
  </si>
  <si>
    <t># of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</si>
</sst>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2"/>
      <color rgb="FF000000"/>
      <name val="Century Gothic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rgb="FF212745"/>
      <name val="Century Gothic"/>
      <family val="2"/>
    </font>
    <font>
      <sz val="12"/>
      <color rgb="FF212745"/>
      <name val="Century Gothic"/>
      <family val="2"/>
    </font>
    <font>
      <b/>
      <sz val="12"/>
      <color rgb="FF000000"/>
      <name val="Century Gothic"/>
      <family val="2"/>
    </font>
    <font>
      <i/>
      <sz val="12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i/>
      <sz val="12"/>
      <color rgb="FFC00000"/>
      <name val="Century Gothic"/>
      <family val="2"/>
    </font>
    <font>
      <i/>
      <sz val="12"/>
      <color rgb="FFFF0000"/>
      <name val="Century Gothic"/>
      <family val="2"/>
    </font>
    <font>
      <sz val="12"/>
      <color rgb="FF92D050"/>
      <name val="Century Gothic"/>
      <family val="2"/>
    </font>
    <font>
      <sz val="12"/>
      <color rgb="FFC00000"/>
      <name val="Century Gothic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0000"/>
        <bgColor rgb="FF00000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6">
    <xf numFmtId="0" fontId="0" fillId="0" borderId="0" xfId="0"/>
    <xf numFmtId="0" fontId="4" fillId="0" borderId="1" xfId="3" applyFont="1" applyBorder="1" applyAlignment="1">
      <alignment horizontal="left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4" fontId="6" fillId="2" borderId="9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7" fontId="8" fillId="0" borderId="13" xfId="1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10" fontId="6" fillId="2" borderId="18" xfId="2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20" xfId="1" applyNumberFormat="1" applyFont="1" applyBorder="1" applyAlignment="1">
      <alignment horizontal="right"/>
    </xf>
    <xf numFmtId="1" fontId="1" fillId="0" borderId="20" xfId="2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0" fontId="1" fillId="0" borderId="11" xfId="2" applyNumberFormat="1" applyFont="1" applyBorder="1"/>
    <xf numFmtId="10" fontId="1" fillId="0" borderId="11" xfId="1" applyNumberFormat="1" applyFont="1" applyBorder="1" applyAlignment="1">
      <alignment horizontal="right"/>
    </xf>
    <xf numFmtId="10" fontId="1" fillId="0" borderId="12" xfId="2" applyNumberFormat="1" applyFont="1" applyBorder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10" fontId="1" fillId="0" borderId="22" xfId="0" applyNumberFormat="1" applyFont="1" applyBorder="1"/>
    <xf numFmtId="10" fontId="1" fillId="0" borderId="22" xfId="0" applyNumberFormat="1" applyFont="1" applyBorder="1" applyAlignment="1">
      <alignment horizontal="right"/>
    </xf>
    <xf numFmtId="10" fontId="1" fillId="0" borderId="23" xfId="0" applyNumberFormat="1" applyFont="1" applyBorder="1"/>
    <xf numFmtId="0" fontId="1" fillId="0" borderId="21" xfId="0" applyFont="1" applyBorder="1"/>
    <xf numFmtId="0" fontId="1" fillId="0" borderId="22" xfId="0" applyFont="1" applyBorder="1"/>
    <xf numFmtId="164" fontId="9" fillId="0" borderId="20" xfId="1" applyNumberFormat="1" applyFont="1" applyBorder="1" applyAlignment="1">
      <alignment horizontal="right"/>
    </xf>
    <xf numFmtId="1" fontId="9" fillId="0" borderId="20" xfId="2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0" fontId="1" fillId="0" borderId="22" xfId="2" applyNumberFormat="1" applyFont="1" applyBorder="1"/>
    <xf numFmtId="10" fontId="1" fillId="0" borderId="22" xfId="1" applyNumberFormat="1" applyFont="1" applyBorder="1" applyAlignment="1">
      <alignment horizontal="right"/>
    </xf>
    <xf numFmtId="10" fontId="1" fillId="0" borderId="23" xfId="2" applyNumberFormat="1" applyFont="1" applyBorder="1"/>
    <xf numFmtId="0" fontId="1" fillId="0" borderId="24" xfId="0" applyFont="1" applyBorder="1"/>
    <xf numFmtId="0" fontId="1" fillId="0" borderId="25" xfId="0" applyFont="1" applyBorder="1"/>
    <xf numFmtId="164" fontId="1" fillId="0" borderId="25" xfId="0" applyNumberFormat="1" applyFont="1" applyBorder="1"/>
    <xf numFmtId="0" fontId="1" fillId="0" borderId="25" xfId="0" applyFont="1" applyBorder="1" applyAlignment="1">
      <alignment horizontal="center"/>
    </xf>
    <xf numFmtId="10" fontId="1" fillId="0" borderId="25" xfId="2" applyNumberFormat="1" applyFont="1" applyBorder="1"/>
    <xf numFmtId="10" fontId="1" fillId="0" borderId="25" xfId="1" applyNumberFormat="1" applyFont="1" applyBorder="1" applyAlignment="1">
      <alignment horizontal="right"/>
    </xf>
    <xf numFmtId="10" fontId="1" fillId="0" borderId="26" xfId="2" applyNumberFormat="1" applyFont="1" applyBorder="1"/>
    <xf numFmtId="0" fontId="6" fillId="0" borderId="17" xfId="0" applyFont="1" applyBorder="1"/>
    <xf numFmtId="0" fontId="1" fillId="0" borderId="18" xfId="0" applyFont="1" applyBorder="1"/>
    <xf numFmtId="164" fontId="1" fillId="0" borderId="18" xfId="0" applyNumberFormat="1" applyFont="1" applyBorder="1"/>
    <xf numFmtId="0" fontId="6" fillId="0" borderId="18" xfId="0" applyFont="1" applyBorder="1" applyAlignment="1">
      <alignment horizontal="center"/>
    </xf>
    <xf numFmtId="165" fontId="1" fillId="0" borderId="18" xfId="2" applyNumberFormat="1" applyFont="1" applyBorder="1"/>
    <xf numFmtId="10" fontId="1" fillId="0" borderId="18" xfId="2" applyNumberFormat="1" applyFont="1" applyBorder="1" applyAlignment="1">
      <alignment horizontal="right"/>
    </xf>
    <xf numFmtId="10" fontId="1" fillId="0" borderId="19" xfId="2" applyNumberFormat="1" applyFont="1" applyBorder="1"/>
    <xf numFmtId="0" fontId="6" fillId="0" borderId="27" xfId="0" applyFont="1" applyBorder="1"/>
    <xf numFmtId="0" fontId="1" fillId="0" borderId="20" xfId="0" applyFont="1" applyBorder="1"/>
    <xf numFmtId="37" fontId="6" fillId="0" borderId="20" xfId="0" applyNumberFormat="1" applyFont="1" applyBorder="1" applyAlignment="1">
      <alignment horizontal="center"/>
    </xf>
    <xf numFmtId="165" fontId="1" fillId="0" borderId="20" xfId="2" applyNumberFormat="1" applyFont="1" applyBorder="1"/>
    <xf numFmtId="44" fontId="6" fillId="0" borderId="20" xfId="1" applyFont="1" applyBorder="1"/>
    <xf numFmtId="10" fontId="1" fillId="0" borderId="28" xfId="2" applyNumberFormat="1" applyFont="1" applyBorder="1"/>
    <xf numFmtId="0" fontId="6" fillId="0" borderId="24" xfId="0" applyFont="1" applyBorder="1"/>
    <xf numFmtId="0" fontId="6" fillId="0" borderId="25" xfId="0" applyFont="1" applyBorder="1"/>
    <xf numFmtId="0" fontId="8" fillId="0" borderId="25" xfId="0" applyFont="1" applyBorder="1"/>
    <xf numFmtId="0" fontId="1" fillId="3" borderId="9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1" fillId="4" borderId="21" xfId="0" applyFont="1" applyFill="1" applyBorder="1"/>
    <xf numFmtId="0" fontId="1" fillId="5" borderId="22" xfId="0" applyFont="1" applyFill="1" applyBorder="1"/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/>
    <xf numFmtId="0" fontId="10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5" xfId="0" applyFont="1" applyBorder="1"/>
    <xf numFmtId="44" fontId="1" fillId="0" borderId="15" xfId="1" applyFont="1" applyBorder="1"/>
    <xf numFmtId="0" fontId="6" fillId="0" borderId="15" xfId="0" applyFont="1" applyBorder="1" applyAlignment="1">
      <alignment horizontal="center" vertical="center"/>
    </xf>
    <xf numFmtId="164" fontId="1" fillId="0" borderId="15" xfId="0" applyNumberFormat="1" applyFont="1" applyBorder="1"/>
    <xf numFmtId="10" fontId="1" fillId="0" borderId="16" xfId="2" applyNumberFormat="1" applyFont="1" applyBorder="1"/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44" fontId="9" fillId="0" borderId="29" xfId="1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22" xfId="0" applyFont="1" applyBorder="1"/>
    <xf numFmtId="44" fontId="6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/>
    <xf numFmtId="44" fontId="8" fillId="0" borderId="30" xfId="1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44" fontId="9" fillId="0" borderId="30" xfId="1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6" fillId="5" borderId="22" xfId="0" applyFont="1" applyFill="1" applyBorder="1"/>
    <xf numFmtId="0" fontId="1" fillId="2" borderId="22" xfId="0" applyFont="1" applyFill="1" applyBorder="1"/>
    <xf numFmtId="0" fontId="6" fillId="0" borderId="22" xfId="0" applyFont="1" applyBorder="1" applyAlignment="1">
      <alignment horizontal="center" wrapText="1"/>
    </xf>
    <xf numFmtId="0" fontId="6" fillId="2" borderId="22" xfId="0" applyFont="1" applyFill="1" applyBorder="1"/>
    <xf numFmtId="0" fontId="9" fillId="0" borderId="31" xfId="0" applyFont="1" applyBorder="1" applyAlignment="1">
      <alignment horizontal="left"/>
    </xf>
    <xf numFmtId="0" fontId="1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left"/>
    </xf>
    <xf numFmtId="0" fontId="6" fillId="0" borderId="14" xfId="0" applyFont="1" applyBorder="1" applyAlignment="1">
      <alignment horizontal="center" wrapText="1"/>
    </xf>
    <xf numFmtId="44" fontId="9" fillId="0" borderId="14" xfId="1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6" borderId="0" xfId="0" applyFont="1" applyFill="1"/>
    <xf numFmtId="0" fontId="8" fillId="3" borderId="33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1" xfId="0" applyFont="1" applyBorder="1" applyAlignment="1">
      <alignment horizontal="left" vertical="center"/>
    </xf>
    <xf numFmtId="44" fontId="6" fillId="0" borderId="11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" fillId="5" borderId="21" xfId="0" applyFont="1" applyFill="1" applyBorder="1"/>
    <xf numFmtId="0" fontId="1" fillId="0" borderId="22" xfId="0" applyFont="1" applyBorder="1" applyAlignment="1">
      <alignment horizontal="left" vertical="center"/>
    </xf>
    <xf numFmtId="4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4" fontId="1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9" fillId="0" borderId="13" xfId="0" applyFont="1" applyBorder="1"/>
    <xf numFmtId="0" fontId="6" fillId="0" borderId="15" xfId="0" applyFont="1" applyBorder="1" applyAlignment="1">
      <alignment horizontal="center"/>
    </xf>
    <xf numFmtId="44" fontId="1" fillId="0" borderId="15" xfId="1" applyFont="1" applyBorder="1" applyAlignment="1">
      <alignment horizontal="right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6" borderId="4" xfId="0" applyFont="1" applyFill="1" applyBorder="1"/>
    <xf numFmtId="0" fontId="6" fillId="6" borderId="33" xfId="0" applyFont="1" applyFill="1" applyBorder="1" applyAlignment="1">
      <alignment horizontal="center"/>
    </xf>
    <xf numFmtId="44" fontId="1" fillId="6" borderId="33" xfId="1" applyFont="1" applyFill="1" applyBorder="1" applyAlignment="1">
      <alignment horizontal="right"/>
    </xf>
    <xf numFmtId="164" fontId="1" fillId="6" borderId="33" xfId="0" applyNumberFormat="1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1" fillId="0" borderId="9" xfId="0" applyFont="1" applyBorder="1"/>
    <xf numFmtId="4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1" xfId="0" applyFont="1" applyBorder="1"/>
    <xf numFmtId="44" fontId="6" fillId="0" borderId="22" xfId="0" applyNumberFormat="1" applyFont="1" applyBorder="1" applyAlignment="1">
      <alignment horizontal="center" vertical="center"/>
    </xf>
    <xf numFmtId="0" fontId="6" fillId="5" borderId="21" xfId="0" applyFont="1" applyFill="1" applyBorder="1"/>
    <xf numFmtId="0" fontId="1" fillId="2" borderId="21" xfId="0" applyFont="1" applyFill="1" applyBorder="1"/>
    <xf numFmtId="44" fontId="1" fillId="0" borderId="22" xfId="0" applyNumberFormat="1" applyFont="1" applyBorder="1"/>
    <xf numFmtId="164" fontId="1" fillId="0" borderId="22" xfId="0" applyNumberFormat="1" applyFont="1" applyBorder="1" applyAlignment="1">
      <alignment horizontal="center"/>
    </xf>
    <xf numFmtId="0" fontId="9" fillId="0" borderId="21" xfId="0" applyFont="1" applyBorder="1"/>
    <xf numFmtId="0" fontId="9" fillId="0" borderId="13" xfId="0" applyFont="1" applyBorder="1" applyAlignment="1">
      <alignment horizontal="left"/>
    </xf>
    <xf numFmtId="44" fontId="1" fillId="0" borderId="15" xfId="0" applyNumberFormat="1" applyFont="1" applyBorder="1"/>
    <xf numFmtId="0" fontId="9" fillId="6" borderId="4" xfId="0" applyFont="1" applyFill="1" applyBorder="1" applyAlignment="1">
      <alignment horizontal="left"/>
    </xf>
    <xf numFmtId="44" fontId="1" fillId="6" borderId="33" xfId="0" applyNumberFormat="1" applyFont="1" applyFill="1" applyBorder="1"/>
    <xf numFmtId="44" fontId="9" fillId="0" borderId="30" xfId="0" applyNumberFormat="1" applyFont="1" applyBorder="1" applyAlignment="1">
      <alignment horizontal="center" vertical="center"/>
    </xf>
    <xf numFmtId="0" fontId="9" fillId="0" borderId="22" xfId="0" applyFont="1" applyBorder="1"/>
    <xf numFmtId="0" fontId="1" fillId="0" borderId="32" xfId="0" applyFont="1" applyBorder="1" applyAlignment="1">
      <alignment wrapText="1"/>
    </xf>
    <xf numFmtId="0" fontId="1" fillId="0" borderId="14" xfId="0" applyFont="1" applyBorder="1"/>
    <xf numFmtId="0" fontId="1" fillId="6" borderId="4" xfId="0" applyFont="1" applyFill="1" applyBorder="1" applyAlignment="1">
      <alignment wrapText="1"/>
    </xf>
    <xf numFmtId="0" fontId="1" fillId="6" borderId="33" xfId="0" applyFont="1" applyFill="1" applyBorder="1"/>
    <xf numFmtId="0" fontId="6" fillId="5" borderId="34" xfId="0" applyFont="1" applyFill="1" applyBorder="1"/>
    <xf numFmtId="0" fontId="6" fillId="0" borderId="35" xfId="0" applyFont="1" applyBorder="1" applyAlignment="1">
      <alignment horizontal="center"/>
    </xf>
    <xf numFmtId="44" fontId="6" fillId="0" borderId="35" xfId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/>
    </xf>
    <xf numFmtId="44" fontId="1" fillId="0" borderId="22" xfId="1" applyFont="1" applyBorder="1" applyAlignment="1">
      <alignment horizontal="center" vertical="center"/>
    </xf>
    <xf numFmtId="44" fontId="1" fillId="0" borderId="22" xfId="1" applyFont="1" applyBorder="1"/>
    <xf numFmtId="0" fontId="6" fillId="2" borderId="21" xfId="0" applyFont="1" applyFill="1" applyBorder="1"/>
    <xf numFmtId="44" fontId="6" fillId="0" borderId="22" xfId="1" applyFont="1" applyBorder="1"/>
    <xf numFmtId="164" fontId="6" fillId="0" borderId="22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13" xfId="0" applyFont="1" applyBorder="1"/>
    <xf numFmtId="44" fontId="6" fillId="0" borderId="15" xfId="1" applyFont="1" applyBorder="1"/>
    <xf numFmtId="164" fontId="6" fillId="0" borderId="15" xfId="0" applyNumberFormat="1" applyFont="1" applyBorder="1" applyAlignment="1">
      <alignment horizontal="center"/>
    </xf>
    <xf numFmtId="0" fontId="8" fillId="6" borderId="4" xfId="0" applyFont="1" applyFill="1" applyBorder="1"/>
    <xf numFmtId="44" fontId="6" fillId="6" borderId="0" xfId="1" applyFont="1" applyFill="1"/>
    <xf numFmtId="164" fontId="6" fillId="6" borderId="0" xfId="0" applyNumberFormat="1" applyFont="1" applyFill="1" applyAlignment="1">
      <alignment horizontal="center"/>
    </xf>
    <xf numFmtId="0" fontId="6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4" fontId="1" fillId="0" borderId="2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6" fillId="0" borderId="11" xfId="0" applyFont="1" applyBorder="1" applyAlignment="1">
      <alignment horizontal="center" vertical="center" wrapText="1"/>
    </xf>
    <xf numFmtId="44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44" fontId="6" fillId="0" borderId="20" xfId="0" applyNumberFormat="1" applyFont="1" applyBorder="1"/>
    <xf numFmtId="0" fontId="6" fillId="0" borderId="20" xfId="0" applyFont="1" applyBorder="1" applyAlignment="1">
      <alignment horizontal="center"/>
    </xf>
    <xf numFmtId="44" fontId="6" fillId="0" borderId="22" xfId="0" applyNumberFormat="1" applyFont="1" applyBorder="1"/>
    <xf numFmtId="44" fontId="6" fillId="0" borderId="22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49" fontId="13" fillId="0" borderId="21" xfId="0" applyNumberFormat="1" applyFont="1" applyBorder="1" applyAlignment="1">
      <alignment vertical="top"/>
    </xf>
    <xf numFmtId="49" fontId="9" fillId="0" borderId="21" xfId="0" applyNumberFormat="1" applyFont="1" applyBorder="1" applyAlignment="1">
      <alignment vertical="top"/>
    </xf>
    <xf numFmtId="49" fontId="9" fillId="0" borderId="43" xfId="0" applyNumberFormat="1" applyFont="1" applyBorder="1" applyAlignment="1">
      <alignment vertical="top"/>
    </xf>
    <xf numFmtId="0" fontId="9" fillId="0" borderId="43" xfId="0" applyFont="1" applyBorder="1" applyAlignment="1">
      <alignment wrapText="1"/>
    </xf>
    <xf numFmtId="49" fontId="9" fillId="0" borderId="43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vertical="top"/>
    </xf>
    <xf numFmtId="49" fontId="9" fillId="0" borderId="44" xfId="0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6" fillId="2" borderId="9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164" fontId="6" fillId="0" borderId="16" xfId="0" applyNumberFormat="1" applyFont="1" applyBorder="1" applyAlignment="1"/>
    <xf numFmtId="1" fontId="8" fillId="0" borderId="15" xfId="0" applyNumberFormat="1" applyFont="1" applyBorder="1" applyAlignment="1"/>
    <xf numFmtId="1" fontId="8" fillId="0" borderId="16" xfId="0" applyNumberFormat="1" applyFont="1" applyBorder="1" applyAlignment="1"/>
    <xf numFmtId="0" fontId="1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/>
    <xf numFmtId="0" fontId="6" fillId="0" borderId="4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4" borderId="9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%20Analysis\Federal%20Data\FHWA%20Monthy%20Award%20Reports\FFY2021\January%202021\CAA\CAA%20J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A-Construction 2019-2020"/>
      <sheetName val="Graph"/>
      <sheetName val="CAA-DPAC 2019-2020"/>
      <sheetName val="Commitment-Const-Alpha"/>
      <sheetName val="Uniform Const"/>
      <sheetName val="Commitment-DPAC-Minor B Alpha"/>
      <sheetName val="Uniform DPAC"/>
    </sheetNames>
    <sheetDataSet>
      <sheetData sheetId="0"/>
      <sheetData sheetId="1"/>
      <sheetData sheetId="2"/>
      <sheetData sheetId="3">
        <row r="7">
          <cell r="AE7">
            <v>37440</v>
          </cell>
          <cell r="AQ7">
            <v>26000</v>
          </cell>
        </row>
        <row r="8">
          <cell r="C8">
            <v>18240</v>
          </cell>
          <cell r="K8">
            <v>125032</v>
          </cell>
          <cell r="W8">
            <v>59430</v>
          </cell>
          <cell r="AM8">
            <v>1589776</v>
          </cell>
        </row>
        <row r="9">
          <cell r="G9">
            <v>33910</v>
          </cell>
          <cell r="AU9">
            <v>95545</v>
          </cell>
        </row>
        <row r="10">
          <cell r="AI10">
            <v>1679635</v>
          </cell>
        </row>
        <row r="11">
          <cell r="AQ11">
            <v>518859.9</v>
          </cell>
        </row>
        <row r="12">
          <cell r="O12">
            <v>1662647.67</v>
          </cell>
          <cell r="S12">
            <v>7950</v>
          </cell>
        </row>
        <row r="13">
          <cell r="W13">
            <v>329690</v>
          </cell>
        </row>
        <row r="14">
          <cell r="AI14">
            <v>140705</v>
          </cell>
        </row>
        <row r="17">
          <cell r="O17">
            <v>310413</v>
          </cell>
        </row>
        <row r="18">
          <cell r="AE18">
            <v>4598066.8</v>
          </cell>
        </row>
        <row r="19">
          <cell r="W19">
            <v>461125</v>
          </cell>
        </row>
        <row r="20">
          <cell r="AI20">
            <v>10428</v>
          </cell>
        </row>
        <row r="21">
          <cell r="C21">
            <v>2740909.9299999997</v>
          </cell>
          <cell r="AM21">
            <v>2199215</v>
          </cell>
        </row>
        <row r="23">
          <cell r="AE23">
            <v>145080</v>
          </cell>
        </row>
        <row r="24">
          <cell r="G24">
            <v>997825</v>
          </cell>
          <cell r="S24">
            <v>2374161</v>
          </cell>
        </row>
        <row r="25">
          <cell r="O25">
            <v>207608</v>
          </cell>
        </row>
        <row r="26">
          <cell r="W26">
            <v>124608</v>
          </cell>
          <cell r="AQ26">
            <v>10744</v>
          </cell>
        </row>
        <row r="27">
          <cell r="AI27">
            <v>6049.29</v>
          </cell>
          <cell r="AM27">
            <v>80320</v>
          </cell>
        </row>
        <row r="29">
          <cell r="G29">
            <v>7500</v>
          </cell>
          <cell r="S29">
            <v>2730</v>
          </cell>
        </row>
        <row r="30">
          <cell r="C30">
            <v>215197</v>
          </cell>
        </row>
        <row r="31">
          <cell r="O31">
            <v>155223.70000000001</v>
          </cell>
          <cell r="AE31">
            <v>529363.55000000005</v>
          </cell>
        </row>
        <row r="33">
          <cell r="AQ33">
            <v>259289.40000000002</v>
          </cell>
        </row>
        <row r="34">
          <cell r="AI34">
            <v>2400027</v>
          </cell>
        </row>
        <row r="37">
          <cell r="C37">
            <v>277884</v>
          </cell>
          <cell r="AE37">
            <v>5418809.7999999998</v>
          </cell>
        </row>
        <row r="40">
          <cell r="AI40">
            <v>1577700</v>
          </cell>
          <cell r="AQ40">
            <v>62400</v>
          </cell>
        </row>
        <row r="41">
          <cell r="G41">
            <v>2233569.6399999997</v>
          </cell>
          <cell r="AM41">
            <v>3124762</v>
          </cell>
        </row>
        <row r="44">
          <cell r="AE44">
            <v>115830</v>
          </cell>
        </row>
        <row r="45">
          <cell r="G45">
            <v>412775</v>
          </cell>
          <cell r="O45">
            <v>834545</v>
          </cell>
        </row>
        <row r="47">
          <cell r="C47">
            <v>55113</v>
          </cell>
        </row>
        <row r="49">
          <cell r="AQ49">
            <v>3258229.4</v>
          </cell>
        </row>
        <row r="50">
          <cell r="G50">
            <v>152095</v>
          </cell>
        </row>
        <row r="51">
          <cell r="O51">
            <v>5873857</v>
          </cell>
        </row>
        <row r="53">
          <cell r="AE53">
            <v>776003.41999999993</v>
          </cell>
          <cell r="AM53">
            <v>1371348.54</v>
          </cell>
        </row>
        <row r="56">
          <cell r="C56">
            <v>1332688.5</v>
          </cell>
          <cell r="G56">
            <v>1391503</v>
          </cell>
          <cell r="AQ56">
            <v>69730</v>
          </cell>
        </row>
        <row r="58">
          <cell r="AE58">
            <v>115200</v>
          </cell>
        </row>
        <row r="63">
          <cell r="C63">
            <v>251854.5</v>
          </cell>
          <cell r="G63">
            <v>508020</v>
          </cell>
        </row>
        <row r="66">
          <cell r="O66">
            <v>461722.28</v>
          </cell>
        </row>
        <row r="68">
          <cell r="G68">
            <v>104049.87999999999</v>
          </cell>
        </row>
        <row r="69">
          <cell r="AQ69">
            <v>3248780</v>
          </cell>
        </row>
        <row r="72">
          <cell r="O72">
            <v>34468</v>
          </cell>
        </row>
        <row r="75">
          <cell r="AQ75">
            <v>8000</v>
          </cell>
        </row>
        <row r="76">
          <cell r="C76">
            <v>796845</v>
          </cell>
        </row>
        <row r="79">
          <cell r="O79">
            <v>118679</v>
          </cell>
        </row>
        <row r="80">
          <cell r="G80">
            <v>318865</v>
          </cell>
        </row>
        <row r="83">
          <cell r="C83">
            <v>284000</v>
          </cell>
        </row>
        <row r="84">
          <cell r="AQ84">
            <v>4224251</v>
          </cell>
        </row>
        <row r="86">
          <cell r="O86">
            <v>25100</v>
          </cell>
        </row>
        <row r="88">
          <cell r="G88">
            <v>635819</v>
          </cell>
        </row>
        <row r="91">
          <cell r="O91">
            <v>20000</v>
          </cell>
        </row>
        <row r="92">
          <cell r="AQ92">
            <v>669950</v>
          </cell>
        </row>
        <row r="94">
          <cell r="G94">
            <v>254451</v>
          </cell>
        </row>
        <row r="96">
          <cell r="C96">
            <v>252575</v>
          </cell>
        </row>
        <row r="99">
          <cell r="G99">
            <v>1082045</v>
          </cell>
          <cell r="AQ99">
            <v>414504.3</v>
          </cell>
        </row>
        <row r="104">
          <cell r="G104">
            <v>2237777</v>
          </cell>
        </row>
        <row r="107">
          <cell r="AQ107">
            <v>214266.8</v>
          </cell>
        </row>
        <row r="111">
          <cell r="AQ111">
            <v>600</v>
          </cell>
        </row>
        <row r="113">
          <cell r="G113">
            <v>3737568</v>
          </cell>
        </row>
        <row r="118">
          <cell r="G118">
            <v>320730</v>
          </cell>
        </row>
        <row r="122">
          <cell r="AQ122">
            <v>2729560</v>
          </cell>
        </row>
        <row r="126">
          <cell r="G126">
            <v>320387.7</v>
          </cell>
        </row>
        <row r="127">
          <cell r="AQ127">
            <v>1321.91</v>
          </cell>
        </row>
        <row r="132">
          <cell r="G132">
            <v>35302.5</v>
          </cell>
        </row>
        <row r="133">
          <cell r="AQ133">
            <v>159809</v>
          </cell>
        </row>
        <row r="139">
          <cell r="AQ139">
            <v>256334.97</v>
          </cell>
        </row>
        <row r="145">
          <cell r="AQ145">
            <v>139545.08000000002</v>
          </cell>
        </row>
        <row r="152">
          <cell r="AQ152">
            <v>1526707.46</v>
          </cell>
        </row>
        <row r="154">
          <cell r="G154">
            <v>7041053.5999999996</v>
          </cell>
        </row>
        <row r="160">
          <cell r="AQ160">
            <v>58125.599999999999</v>
          </cell>
        </row>
        <row r="161">
          <cell r="G161">
            <v>47120</v>
          </cell>
        </row>
        <row r="165">
          <cell r="AQ165">
            <v>11936.7</v>
          </cell>
        </row>
        <row r="171">
          <cell r="AQ171">
            <v>15000</v>
          </cell>
        </row>
        <row r="172">
          <cell r="G172">
            <v>2983920</v>
          </cell>
        </row>
        <row r="178">
          <cell r="G178">
            <v>61360</v>
          </cell>
        </row>
        <row r="183">
          <cell r="AQ183">
            <v>716660.85</v>
          </cell>
        </row>
        <row r="184">
          <cell r="G184">
            <v>55164.5</v>
          </cell>
        </row>
        <row r="189">
          <cell r="AQ189">
            <v>23405</v>
          </cell>
        </row>
        <row r="190">
          <cell r="G190">
            <v>874024</v>
          </cell>
        </row>
        <row r="193">
          <cell r="AQ193">
            <v>4200</v>
          </cell>
        </row>
        <row r="197">
          <cell r="G197">
            <v>264798.2</v>
          </cell>
        </row>
        <row r="204">
          <cell r="G204">
            <v>29500</v>
          </cell>
        </row>
        <row r="208">
          <cell r="AQ208">
            <v>1721864.5</v>
          </cell>
        </row>
        <row r="209">
          <cell r="G209">
            <v>486483.65</v>
          </cell>
        </row>
        <row r="213">
          <cell r="AQ213">
            <v>156311.63</v>
          </cell>
        </row>
        <row r="218">
          <cell r="G218">
            <v>335200</v>
          </cell>
        </row>
        <row r="221">
          <cell r="AQ221">
            <v>26080</v>
          </cell>
        </row>
        <row r="223">
          <cell r="G223">
            <v>450125</v>
          </cell>
        </row>
        <row r="227">
          <cell r="AQ227">
            <v>883160</v>
          </cell>
        </row>
        <row r="232">
          <cell r="G232">
            <v>1046050</v>
          </cell>
        </row>
        <row r="236">
          <cell r="AQ236">
            <v>91634</v>
          </cell>
        </row>
        <row r="245">
          <cell r="AQ245">
            <v>623624</v>
          </cell>
        </row>
        <row r="251">
          <cell r="AQ251">
            <v>219780</v>
          </cell>
        </row>
        <row r="262">
          <cell r="AQ262">
            <v>173450.11000000002</v>
          </cell>
        </row>
        <row r="275">
          <cell r="AQ275">
            <v>264875</v>
          </cell>
        </row>
        <row r="282">
          <cell r="AQ282">
            <v>555012.78</v>
          </cell>
        </row>
        <row r="287">
          <cell r="AQ287">
            <v>15645</v>
          </cell>
        </row>
        <row r="295">
          <cell r="AQ295">
            <v>120709.41</v>
          </cell>
        </row>
        <row r="303">
          <cell r="AQ303">
            <v>891368.95</v>
          </cell>
        </row>
        <row r="309">
          <cell r="AQ309">
            <v>19200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an Dyne, Leah@DOT" id="{04DB89BE-289A-4932-896E-E76378CA9369}" userId="S::Leah.VanDyne@dot.ca.gov::f355f267-3e2a-4c37-81a8-97332440d31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1-02-09T17:39:40.12" personId="{04DB89BE-289A-4932-896E-E76378CA9369}" id="{B8B4F105-E15F-4C33-AC09-2F5B0FD07E0F}">
    <text>10-1J3004</text>
  </threadedComment>
  <threadedComment ref="G53" dT="2021-02-09T17:42:28.86" personId="{04DB89BE-289A-4932-896E-E76378CA9369}" id="{3788820D-BD08-42B4-9F5C-764CE79C4062}">
    <text>AGEE CONSTRUCTION CORPORATION</text>
  </threadedComment>
  <threadedComment ref="E54" dT="2021-02-09T17:12:25.93" personId="{04DB89BE-289A-4932-896E-E76378CA9369}" id="{90E2188B-8D12-4B5F-9AA9-E35EF68E734E}">
    <text>07-260804</text>
  </threadedComment>
  <threadedComment ref="G54" dT="2021-02-09T17:12:50.63" personId="{04DB89BE-289A-4932-896E-E76378CA9369}" id="{46B46CFA-A8A5-472A-957A-FF498859DB72}">
    <text>POWELL CONSTRUCTION INC</text>
  </threadedComment>
  <threadedComment ref="E56" dT="2021-02-09T17:42:54.57" personId="{04DB89BE-289A-4932-896E-E76378CA9369}" id="{C983527E-694D-4558-A7F7-6B293B5895EE}">
    <text>07-260804</text>
  </threadedComment>
  <threadedComment ref="G56" dT="2021-02-09T17:43:13.86" personId="{04DB89BE-289A-4932-896E-E76378CA9369}" id="{6347DAA0-6511-424F-AA6F-CC97EE25D499}">
    <text>POWELL CONSTRUCTORS INC</text>
  </threadedComment>
  <threadedComment ref="E62" dT="2021-02-09T17:44:45.55" personId="{04DB89BE-289A-4932-896E-E76378CA9369}" id="{051CB55D-7216-443F-9337-8708081CABBE}">
    <text>04-0J5304</text>
  </threadedComment>
  <threadedComment ref="G62" dT="2021-02-09T17:44:57.24" personId="{04DB89BE-289A-4932-896E-E76378CA9369}" id="{AA946497-E8CB-47F8-B7F3-C76CF7AA8AB5}">
    <text>O.C. JONES &amp; SONS INC</text>
  </threadedComment>
  <threadedComment ref="G78" dT="2021-02-09T20:01:55.49" personId="{04DB89BE-289A-4932-896E-E76378CA9369}" id="{9886C477-F91F-40F8-BEDF-FEAFAF481E69}">
    <text>O.C. JONES &amp; SONS INC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A96E-FD91-4A61-9F2C-628F2B67A608}">
  <sheetPr codeName="Sheet1"/>
  <dimension ref="A1:J221"/>
  <sheetViews>
    <sheetView tabSelected="1" topLeftCell="A170" zoomScale="70" zoomScaleNormal="70" workbookViewId="0">
      <selection activeCell="A170" sqref="A170"/>
    </sheetView>
  </sheetViews>
  <sheetFormatPr defaultRowHeight="16" x14ac:dyDescent="0.35"/>
  <cols>
    <col min="1" max="1" width="55.36328125" style="4" customWidth="1"/>
    <col min="2" max="2" width="49.54296875" style="4" hidden="1" customWidth="1"/>
    <col min="3" max="3" width="31.6328125" style="4" bestFit="1" customWidth="1"/>
    <col min="4" max="4" width="48.36328125" style="4" customWidth="1"/>
    <col min="5" max="5" width="30.453125" style="4" bestFit="1" customWidth="1"/>
    <col min="6" max="6" width="30.453125" style="4" customWidth="1"/>
    <col min="7" max="8" width="52.54296875" style="4" customWidth="1"/>
    <col min="9" max="9" width="24" style="4" bestFit="1" customWidth="1"/>
    <col min="10" max="10" width="14.453125" style="4" bestFit="1" customWidth="1"/>
    <col min="11" max="175" width="8.7265625" style="4"/>
    <col min="176" max="176" width="33.453125" style="4" customWidth="1"/>
    <col min="177" max="177" width="26.36328125" style="4" customWidth="1"/>
    <col min="178" max="178" width="22.6328125" style="4" bestFit="1" customWidth="1"/>
    <col min="179" max="179" width="44.36328125" style="4" bestFit="1" customWidth="1"/>
    <col min="180" max="180" width="22.36328125" style="4" bestFit="1" customWidth="1"/>
    <col min="181" max="181" width="44.36328125" style="4" bestFit="1" customWidth="1"/>
    <col min="182" max="182" width="30" style="4" customWidth="1"/>
    <col min="183" max="183" width="19.453125" style="4" bestFit="1" customWidth="1"/>
    <col min="184" max="184" width="16.36328125" style="4" bestFit="1" customWidth="1"/>
    <col min="185" max="185" width="20.54296875" style="4" customWidth="1"/>
    <col min="186" max="186" width="30.36328125" style="4" customWidth="1"/>
    <col min="187" max="187" width="17.6328125" style="4" customWidth="1"/>
    <col min="188" max="188" width="38.453125" style="4" customWidth="1"/>
    <col min="189" max="189" width="19.453125" style="4" bestFit="1" customWidth="1"/>
    <col min="190" max="190" width="30.54296875" style="4" bestFit="1" customWidth="1"/>
    <col min="191" max="191" width="21.08984375" style="4" customWidth="1"/>
    <col min="192" max="192" width="33.453125" style="4" bestFit="1" customWidth="1"/>
    <col min="193" max="193" width="14" style="4" customWidth="1"/>
    <col min="194" max="194" width="12.453125" style="4" bestFit="1" customWidth="1"/>
    <col min="195" max="195" width="11.54296875" style="4" customWidth="1"/>
    <col min="196" max="196" width="6.6328125" style="4" customWidth="1"/>
    <col min="197" max="197" width="9.08984375" style="4" bestFit="1" customWidth="1"/>
    <col min="198" max="431" width="8.7265625" style="4"/>
    <col min="432" max="432" width="33.453125" style="4" customWidth="1"/>
    <col min="433" max="433" width="26.36328125" style="4" customWidth="1"/>
    <col min="434" max="434" width="22.6328125" style="4" bestFit="1" customWidth="1"/>
    <col min="435" max="435" width="44.36328125" style="4" bestFit="1" customWidth="1"/>
    <col min="436" max="436" width="22.36328125" style="4" bestFit="1" customWidth="1"/>
    <col min="437" max="437" width="44.36328125" style="4" bestFit="1" customWidth="1"/>
    <col min="438" max="438" width="30" style="4" customWidth="1"/>
    <col min="439" max="439" width="19.453125" style="4" bestFit="1" customWidth="1"/>
    <col min="440" max="440" width="16.36328125" style="4" bestFit="1" customWidth="1"/>
    <col min="441" max="441" width="20.54296875" style="4" customWidth="1"/>
    <col min="442" max="442" width="30.36328125" style="4" customWidth="1"/>
    <col min="443" max="443" width="17.6328125" style="4" customWidth="1"/>
    <col min="444" max="444" width="38.453125" style="4" customWidth="1"/>
    <col min="445" max="445" width="19.453125" style="4" bestFit="1" customWidth="1"/>
    <col min="446" max="446" width="30.54296875" style="4" bestFit="1" customWidth="1"/>
    <col min="447" max="447" width="21.08984375" style="4" customWidth="1"/>
    <col min="448" max="448" width="33.453125" style="4" bestFit="1" customWidth="1"/>
    <col min="449" max="449" width="14" style="4" customWidth="1"/>
    <col min="450" max="450" width="12.453125" style="4" bestFit="1" customWidth="1"/>
    <col min="451" max="451" width="11.54296875" style="4" customWidth="1"/>
    <col min="452" max="452" width="6.6328125" style="4" customWidth="1"/>
    <col min="453" max="453" width="9.08984375" style="4" bestFit="1" customWidth="1"/>
    <col min="454" max="687" width="8.7265625" style="4"/>
    <col min="688" max="688" width="33.453125" style="4" customWidth="1"/>
    <col min="689" max="689" width="26.36328125" style="4" customWidth="1"/>
    <col min="690" max="690" width="22.6328125" style="4" bestFit="1" customWidth="1"/>
    <col min="691" max="691" width="44.36328125" style="4" bestFit="1" customWidth="1"/>
    <col min="692" max="692" width="22.36328125" style="4" bestFit="1" customWidth="1"/>
    <col min="693" max="693" width="44.36328125" style="4" bestFit="1" customWidth="1"/>
    <col min="694" max="694" width="30" style="4" customWidth="1"/>
    <col min="695" max="695" width="19.453125" style="4" bestFit="1" customWidth="1"/>
    <col min="696" max="696" width="16.36328125" style="4" bestFit="1" customWidth="1"/>
    <col min="697" max="697" width="20.54296875" style="4" customWidth="1"/>
    <col min="698" max="698" width="30.36328125" style="4" customWidth="1"/>
    <col min="699" max="699" width="17.6328125" style="4" customWidth="1"/>
    <col min="700" max="700" width="38.453125" style="4" customWidth="1"/>
    <col min="701" max="701" width="19.453125" style="4" bestFit="1" customWidth="1"/>
    <col min="702" max="702" width="30.54296875" style="4" bestFit="1" customWidth="1"/>
    <col min="703" max="703" width="21.08984375" style="4" customWidth="1"/>
    <col min="704" max="704" width="33.453125" style="4" bestFit="1" customWidth="1"/>
    <col min="705" max="705" width="14" style="4" customWidth="1"/>
    <col min="706" max="706" width="12.453125" style="4" bestFit="1" customWidth="1"/>
    <col min="707" max="707" width="11.54296875" style="4" customWidth="1"/>
    <col min="708" max="708" width="6.6328125" style="4" customWidth="1"/>
    <col min="709" max="709" width="9.08984375" style="4" bestFit="1" customWidth="1"/>
    <col min="710" max="943" width="8.7265625" style="4"/>
    <col min="944" max="944" width="33.453125" style="4" customWidth="1"/>
    <col min="945" max="945" width="26.36328125" style="4" customWidth="1"/>
    <col min="946" max="946" width="22.6328125" style="4" bestFit="1" customWidth="1"/>
    <col min="947" max="947" width="44.36328125" style="4" bestFit="1" customWidth="1"/>
    <col min="948" max="948" width="22.36328125" style="4" bestFit="1" customWidth="1"/>
    <col min="949" max="949" width="44.36328125" style="4" bestFit="1" customWidth="1"/>
    <col min="950" max="950" width="30" style="4" customWidth="1"/>
    <col min="951" max="951" width="19.453125" style="4" bestFit="1" customWidth="1"/>
    <col min="952" max="952" width="16.36328125" style="4" bestFit="1" customWidth="1"/>
    <col min="953" max="953" width="20.54296875" style="4" customWidth="1"/>
    <col min="954" max="954" width="30.36328125" style="4" customWidth="1"/>
    <col min="955" max="955" width="17.6328125" style="4" customWidth="1"/>
    <col min="956" max="956" width="38.453125" style="4" customWidth="1"/>
    <col min="957" max="957" width="19.453125" style="4" bestFit="1" customWidth="1"/>
    <col min="958" max="958" width="30.54296875" style="4" bestFit="1" customWidth="1"/>
    <col min="959" max="959" width="21.08984375" style="4" customWidth="1"/>
    <col min="960" max="960" width="33.453125" style="4" bestFit="1" customWidth="1"/>
    <col min="961" max="961" width="14" style="4" customWidth="1"/>
    <col min="962" max="962" width="12.453125" style="4" bestFit="1" customWidth="1"/>
    <col min="963" max="963" width="11.54296875" style="4" customWidth="1"/>
    <col min="964" max="964" width="6.6328125" style="4" customWidth="1"/>
    <col min="965" max="965" width="9.08984375" style="4" bestFit="1" customWidth="1"/>
    <col min="966" max="1199" width="8.7265625" style="4"/>
    <col min="1200" max="1200" width="33.453125" style="4" customWidth="1"/>
    <col min="1201" max="1201" width="26.36328125" style="4" customWidth="1"/>
    <col min="1202" max="1202" width="22.6328125" style="4" bestFit="1" customWidth="1"/>
    <col min="1203" max="1203" width="44.36328125" style="4" bestFit="1" customWidth="1"/>
    <col min="1204" max="1204" width="22.36328125" style="4" bestFit="1" customWidth="1"/>
    <col min="1205" max="1205" width="44.36328125" style="4" bestFit="1" customWidth="1"/>
    <col min="1206" max="1206" width="30" style="4" customWidth="1"/>
    <col min="1207" max="1207" width="19.453125" style="4" bestFit="1" customWidth="1"/>
    <col min="1208" max="1208" width="16.36328125" style="4" bestFit="1" customWidth="1"/>
    <col min="1209" max="1209" width="20.54296875" style="4" customWidth="1"/>
    <col min="1210" max="1210" width="30.36328125" style="4" customWidth="1"/>
    <col min="1211" max="1211" width="17.6328125" style="4" customWidth="1"/>
    <col min="1212" max="1212" width="38.453125" style="4" customWidth="1"/>
    <col min="1213" max="1213" width="19.453125" style="4" bestFit="1" customWidth="1"/>
    <col min="1214" max="1214" width="30.54296875" style="4" bestFit="1" customWidth="1"/>
    <col min="1215" max="1215" width="21.08984375" style="4" customWidth="1"/>
    <col min="1216" max="1216" width="33.453125" style="4" bestFit="1" customWidth="1"/>
    <col min="1217" max="1217" width="14" style="4" customWidth="1"/>
    <col min="1218" max="1218" width="12.453125" style="4" bestFit="1" customWidth="1"/>
    <col min="1219" max="1219" width="11.54296875" style="4" customWidth="1"/>
    <col min="1220" max="1220" width="6.6328125" style="4" customWidth="1"/>
    <col min="1221" max="1221" width="9.08984375" style="4" bestFit="1" customWidth="1"/>
    <col min="1222" max="1455" width="8.7265625" style="4"/>
    <col min="1456" max="1456" width="33.453125" style="4" customWidth="1"/>
    <col min="1457" max="1457" width="26.36328125" style="4" customWidth="1"/>
    <col min="1458" max="1458" width="22.6328125" style="4" bestFit="1" customWidth="1"/>
    <col min="1459" max="1459" width="44.36328125" style="4" bestFit="1" customWidth="1"/>
    <col min="1460" max="1460" width="22.36328125" style="4" bestFit="1" customWidth="1"/>
    <col min="1461" max="1461" width="44.36328125" style="4" bestFit="1" customWidth="1"/>
    <col min="1462" max="1462" width="30" style="4" customWidth="1"/>
    <col min="1463" max="1463" width="19.453125" style="4" bestFit="1" customWidth="1"/>
    <col min="1464" max="1464" width="16.36328125" style="4" bestFit="1" customWidth="1"/>
    <col min="1465" max="1465" width="20.54296875" style="4" customWidth="1"/>
    <col min="1466" max="1466" width="30.36328125" style="4" customWidth="1"/>
    <col min="1467" max="1467" width="17.6328125" style="4" customWidth="1"/>
    <col min="1468" max="1468" width="38.453125" style="4" customWidth="1"/>
    <col min="1469" max="1469" width="19.453125" style="4" bestFit="1" customWidth="1"/>
    <col min="1470" max="1470" width="30.54296875" style="4" bestFit="1" customWidth="1"/>
    <col min="1471" max="1471" width="21.08984375" style="4" customWidth="1"/>
    <col min="1472" max="1472" width="33.453125" style="4" bestFit="1" customWidth="1"/>
    <col min="1473" max="1473" width="14" style="4" customWidth="1"/>
    <col min="1474" max="1474" width="12.453125" style="4" bestFit="1" customWidth="1"/>
    <col min="1475" max="1475" width="11.54296875" style="4" customWidth="1"/>
    <col min="1476" max="1476" width="6.6328125" style="4" customWidth="1"/>
    <col min="1477" max="1477" width="9.08984375" style="4" bestFit="1" customWidth="1"/>
    <col min="1478" max="1711" width="8.7265625" style="4"/>
    <col min="1712" max="1712" width="33.453125" style="4" customWidth="1"/>
    <col min="1713" max="1713" width="26.36328125" style="4" customWidth="1"/>
    <col min="1714" max="1714" width="22.6328125" style="4" bestFit="1" customWidth="1"/>
    <col min="1715" max="1715" width="44.36328125" style="4" bestFit="1" customWidth="1"/>
    <col min="1716" max="1716" width="22.36328125" style="4" bestFit="1" customWidth="1"/>
    <col min="1717" max="1717" width="44.36328125" style="4" bestFit="1" customWidth="1"/>
    <col min="1718" max="1718" width="30" style="4" customWidth="1"/>
    <col min="1719" max="1719" width="19.453125" style="4" bestFit="1" customWidth="1"/>
    <col min="1720" max="1720" width="16.36328125" style="4" bestFit="1" customWidth="1"/>
    <col min="1721" max="1721" width="20.54296875" style="4" customWidth="1"/>
    <col min="1722" max="1722" width="30.36328125" style="4" customWidth="1"/>
    <col min="1723" max="1723" width="17.6328125" style="4" customWidth="1"/>
    <col min="1724" max="1724" width="38.453125" style="4" customWidth="1"/>
    <col min="1725" max="1725" width="19.453125" style="4" bestFit="1" customWidth="1"/>
    <col min="1726" max="1726" width="30.54296875" style="4" bestFit="1" customWidth="1"/>
    <col min="1727" max="1727" width="21.08984375" style="4" customWidth="1"/>
    <col min="1728" max="1728" width="33.453125" style="4" bestFit="1" customWidth="1"/>
    <col min="1729" max="1729" width="14" style="4" customWidth="1"/>
    <col min="1730" max="1730" width="12.453125" style="4" bestFit="1" customWidth="1"/>
    <col min="1731" max="1731" width="11.54296875" style="4" customWidth="1"/>
    <col min="1732" max="1732" width="6.6328125" style="4" customWidth="1"/>
    <col min="1733" max="1733" width="9.08984375" style="4" bestFit="1" customWidth="1"/>
    <col min="1734" max="1967" width="8.7265625" style="4"/>
    <col min="1968" max="1968" width="33.453125" style="4" customWidth="1"/>
    <col min="1969" max="1969" width="26.36328125" style="4" customWidth="1"/>
    <col min="1970" max="1970" width="22.6328125" style="4" bestFit="1" customWidth="1"/>
    <col min="1971" max="1971" width="44.36328125" style="4" bestFit="1" customWidth="1"/>
    <col min="1972" max="1972" width="22.36328125" style="4" bestFit="1" customWidth="1"/>
    <col min="1973" max="1973" width="44.36328125" style="4" bestFit="1" customWidth="1"/>
    <col min="1974" max="1974" width="30" style="4" customWidth="1"/>
    <col min="1975" max="1975" width="19.453125" style="4" bestFit="1" customWidth="1"/>
    <col min="1976" max="1976" width="16.36328125" style="4" bestFit="1" customWidth="1"/>
    <col min="1977" max="1977" width="20.54296875" style="4" customWidth="1"/>
    <col min="1978" max="1978" width="30.36328125" style="4" customWidth="1"/>
    <col min="1979" max="1979" width="17.6328125" style="4" customWidth="1"/>
    <col min="1980" max="1980" width="38.453125" style="4" customWidth="1"/>
    <col min="1981" max="1981" width="19.453125" style="4" bestFit="1" customWidth="1"/>
    <col min="1982" max="1982" width="30.54296875" style="4" bestFit="1" customWidth="1"/>
    <col min="1983" max="1983" width="21.08984375" style="4" customWidth="1"/>
    <col min="1984" max="1984" width="33.453125" style="4" bestFit="1" customWidth="1"/>
    <col min="1985" max="1985" width="14" style="4" customWidth="1"/>
    <col min="1986" max="1986" width="12.453125" style="4" bestFit="1" customWidth="1"/>
    <col min="1987" max="1987" width="11.54296875" style="4" customWidth="1"/>
    <col min="1988" max="1988" width="6.6328125" style="4" customWidth="1"/>
    <col min="1989" max="1989" width="9.08984375" style="4" bestFit="1" customWidth="1"/>
    <col min="1990" max="2223" width="8.7265625" style="4"/>
    <col min="2224" max="2224" width="33.453125" style="4" customWidth="1"/>
    <col min="2225" max="2225" width="26.36328125" style="4" customWidth="1"/>
    <col min="2226" max="2226" width="22.6328125" style="4" bestFit="1" customWidth="1"/>
    <col min="2227" max="2227" width="44.36328125" style="4" bestFit="1" customWidth="1"/>
    <col min="2228" max="2228" width="22.36328125" style="4" bestFit="1" customWidth="1"/>
    <col min="2229" max="2229" width="44.36328125" style="4" bestFit="1" customWidth="1"/>
    <col min="2230" max="2230" width="30" style="4" customWidth="1"/>
    <col min="2231" max="2231" width="19.453125" style="4" bestFit="1" customWidth="1"/>
    <col min="2232" max="2232" width="16.36328125" style="4" bestFit="1" customWidth="1"/>
    <col min="2233" max="2233" width="20.54296875" style="4" customWidth="1"/>
    <col min="2234" max="2234" width="30.36328125" style="4" customWidth="1"/>
    <col min="2235" max="2235" width="17.6328125" style="4" customWidth="1"/>
    <col min="2236" max="2236" width="38.453125" style="4" customWidth="1"/>
    <col min="2237" max="2237" width="19.453125" style="4" bestFit="1" customWidth="1"/>
    <col min="2238" max="2238" width="30.54296875" style="4" bestFit="1" customWidth="1"/>
    <col min="2239" max="2239" width="21.08984375" style="4" customWidth="1"/>
    <col min="2240" max="2240" width="33.453125" style="4" bestFit="1" customWidth="1"/>
    <col min="2241" max="2241" width="14" style="4" customWidth="1"/>
    <col min="2242" max="2242" width="12.453125" style="4" bestFit="1" customWidth="1"/>
    <col min="2243" max="2243" width="11.54296875" style="4" customWidth="1"/>
    <col min="2244" max="2244" width="6.6328125" style="4" customWidth="1"/>
    <col min="2245" max="2245" width="9.08984375" style="4" bestFit="1" customWidth="1"/>
    <col min="2246" max="2479" width="8.7265625" style="4"/>
    <col min="2480" max="2480" width="33.453125" style="4" customWidth="1"/>
    <col min="2481" max="2481" width="26.36328125" style="4" customWidth="1"/>
    <col min="2482" max="2482" width="22.6328125" style="4" bestFit="1" customWidth="1"/>
    <col min="2483" max="2483" width="44.36328125" style="4" bestFit="1" customWidth="1"/>
    <col min="2484" max="2484" width="22.36328125" style="4" bestFit="1" customWidth="1"/>
    <col min="2485" max="2485" width="44.36328125" style="4" bestFit="1" customWidth="1"/>
    <col min="2486" max="2486" width="30" style="4" customWidth="1"/>
    <col min="2487" max="2487" width="19.453125" style="4" bestFit="1" customWidth="1"/>
    <col min="2488" max="2488" width="16.36328125" style="4" bestFit="1" customWidth="1"/>
    <col min="2489" max="2489" width="20.54296875" style="4" customWidth="1"/>
    <col min="2490" max="2490" width="30.36328125" style="4" customWidth="1"/>
    <col min="2491" max="2491" width="17.6328125" style="4" customWidth="1"/>
    <col min="2492" max="2492" width="38.453125" style="4" customWidth="1"/>
    <col min="2493" max="2493" width="19.453125" style="4" bestFit="1" customWidth="1"/>
    <col min="2494" max="2494" width="30.54296875" style="4" bestFit="1" customWidth="1"/>
    <col min="2495" max="2495" width="21.08984375" style="4" customWidth="1"/>
    <col min="2496" max="2496" width="33.453125" style="4" bestFit="1" customWidth="1"/>
    <col min="2497" max="2497" width="14" style="4" customWidth="1"/>
    <col min="2498" max="2498" width="12.453125" style="4" bestFit="1" customWidth="1"/>
    <col min="2499" max="2499" width="11.54296875" style="4" customWidth="1"/>
    <col min="2500" max="2500" width="6.6328125" style="4" customWidth="1"/>
    <col min="2501" max="2501" width="9.08984375" style="4" bestFit="1" customWidth="1"/>
    <col min="2502" max="2735" width="8.7265625" style="4"/>
    <col min="2736" max="2736" width="33.453125" style="4" customWidth="1"/>
    <col min="2737" max="2737" width="26.36328125" style="4" customWidth="1"/>
    <col min="2738" max="2738" width="22.6328125" style="4" bestFit="1" customWidth="1"/>
    <col min="2739" max="2739" width="44.36328125" style="4" bestFit="1" customWidth="1"/>
    <col min="2740" max="2740" width="22.36328125" style="4" bestFit="1" customWidth="1"/>
    <col min="2741" max="2741" width="44.36328125" style="4" bestFit="1" customWidth="1"/>
    <col min="2742" max="2742" width="30" style="4" customWidth="1"/>
    <col min="2743" max="2743" width="19.453125" style="4" bestFit="1" customWidth="1"/>
    <col min="2744" max="2744" width="16.36328125" style="4" bestFit="1" customWidth="1"/>
    <col min="2745" max="2745" width="20.54296875" style="4" customWidth="1"/>
    <col min="2746" max="2746" width="30.36328125" style="4" customWidth="1"/>
    <col min="2747" max="2747" width="17.6328125" style="4" customWidth="1"/>
    <col min="2748" max="2748" width="38.453125" style="4" customWidth="1"/>
    <col min="2749" max="2749" width="19.453125" style="4" bestFit="1" customWidth="1"/>
    <col min="2750" max="2750" width="30.54296875" style="4" bestFit="1" customWidth="1"/>
    <col min="2751" max="2751" width="21.08984375" style="4" customWidth="1"/>
    <col min="2752" max="2752" width="33.453125" style="4" bestFit="1" customWidth="1"/>
    <col min="2753" max="2753" width="14" style="4" customWidth="1"/>
    <col min="2754" max="2754" width="12.453125" style="4" bestFit="1" customWidth="1"/>
    <col min="2755" max="2755" width="11.54296875" style="4" customWidth="1"/>
    <col min="2756" max="2756" width="6.6328125" style="4" customWidth="1"/>
    <col min="2757" max="2757" width="9.08984375" style="4" bestFit="1" customWidth="1"/>
    <col min="2758" max="2991" width="8.7265625" style="4"/>
    <col min="2992" max="2992" width="33.453125" style="4" customWidth="1"/>
    <col min="2993" max="2993" width="26.36328125" style="4" customWidth="1"/>
    <col min="2994" max="2994" width="22.6328125" style="4" bestFit="1" customWidth="1"/>
    <col min="2995" max="2995" width="44.36328125" style="4" bestFit="1" customWidth="1"/>
    <col min="2996" max="2996" width="22.36328125" style="4" bestFit="1" customWidth="1"/>
    <col min="2997" max="2997" width="44.36328125" style="4" bestFit="1" customWidth="1"/>
    <col min="2998" max="2998" width="30" style="4" customWidth="1"/>
    <col min="2999" max="2999" width="19.453125" style="4" bestFit="1" customWidth="1"/>
    <col min="3000" max="3000" width="16.36328125" style="4" bestFit="1" customWidth="1"/>
    <col min="3001" max="3001" width="20.54296875" style="4" customWidth="1"/>
    <col min="3002" max="3002" width="30.36328125" style="4" customWidth="1"/>
    <col min="3003" max="3003" width="17.6328125" style="4" customWidth="1"/>
    <col min="3004" max="3004" width="38.453125" style="4" customWidth="1"/>
    <col min="3005" max="3005" width="19.453125" style="4" bestFit="1" customWidth="1"/>
    <col min="3006" max="3006" width="30.54296875" style="4" bestFit="1" customWidth="1"/>
    <col min="3007" max="3007" width="21.08984375" style="4" customWidth="1"/>
    <col min="3008" max="3008" width="33.453125" style="4" bestFit="1" customWidth="1"/>
    <col min="3009" max="3009" width="14" style="4" customWidth="1"/>
    <col min="3010" max="3010" width="12.453125" style="4" bestFit="1" customWidth="1"/>
    <col min="3011" max="3011" width="11.54296875" style="4" customWidth="1"/>
    <col min="3012" max="3012" width="6.6328125" style="4" customWidth="1"/>
    <col min="3013" max="3013" width="9.08984375" style="4" bestFit="1" customWidth="1"/>
    <col min="3014" max="3247" width="8.7265625" style="4"/>
    <col min="3248" max="3248" width="33.453125" style="4" customWidth="1"/>
    <col min="3249" max="3249" width="26.36328125" style="4" customWidth="1"/>
    <col min="3250" max="3250" width="22.6328125" style="4" bestFit="1" customWidth="1"/>
    <col min="3251" max="3251" width="44.36328125" style="4" bestFit="1" customWidth="1"/>
    <col min="3252" max="3252" width="22.36328125" style="4" bestFit="1" customWidth="1"/>
    <col min="3253" max="3253" width="44.36328125" style="4" bestFit="1" customWidth="1"/>
    <col min="3254" max="3254" width="30" style="4" customWidth="1"/>
    <col min="3255" max="3255" width="19.453125" style="4" bestFit="1" customWidth="1"/>
    <col min="3256" max="3256" width="16.36328125" style="4" bestFit="1" customWidth="1"/>
    <col min="3257" max="3257" width="20.54296875" style="4" customWidth="1"/>
    <col min="3258" max="3258" width="30.36328125" style="4" customWidth="1"/>
    <col min="3259" max="3259" width="17.6328125" style="4" customWidth="1"/>
    <col min="3260" max="3260" width="38.453125" style="4" customWidth="1"/>
    <col min="3261" max="3261" width="19.453125" style="4" bestFit="1" customWidth="1"/>
    <col min="3262" max="3262" width="30.54296875" style="4" bestFit="1" customWidth="1"/>
    <col min="3263" max="3263" width="21.08984375" style="4" customWidth="1"/>
    <col min="3264" max="3264" width="33.453125" style="4" bestFit="1" customWidth="1"/>
    <col min="3265" max="3265" width="14" style="4" customWidth="1"/>
    <col min="3266" max="3266" width="12.453125" style="4" bestFit="1" customWidth="1"/>
    <col min="3267" max="3267" width="11.54296875" style="4" customWidth="1"/>
    <col min="3268" max="3268" width="6.6328125" style="4" customWidth="1"/>
    <col min="3269" max="3269" width="9.08984375" style="4" bestFit="1" customWidth="1"/>
    <col min="3270" max="3503" width="8.7265625" style="4"/>
    <col min="3504" max="3504" width="33.453125" style="4" customWidth="1"/>
    <col min="3505" max="3505" width="26.36328125" style="4" customWidth="1"/>
    <col min="3506" max="3506" width="22.6328125" style="4" bestFit="1" customWidth="1"/>
    <col min="3507" max="3507" width="44.36328125" style="4" bestFit="1" customWidth="1"/>
    <col min="3508" max="3508" width="22.36328125" style="4" bestFit="1" customWidth="1"/>
    <col min="3509" max="3509" width="44.36328125" style="4" bestFit="1" customWidth="1"/>
    <col min="3510" max="3510" width="30" style="4" customWidth="1"/>
    <col min="3511" max="3511" width="19.453125" style="4" bestFit="1" customWidth="1"/>
    <col min="3512" max="3512" width="16.36328125" style="4" bestFit="1" customWidth="1"/>
    <col min="3513" max="3513" width="20.54296875" style="4" customWidth="1"/>
    <col min="3514" max="3514" width="30.36328125" style="4" customWidth="1"/>
    <col min="3515" max="3515" width="17.6328125" style="4" customWidth="1"/>
    <col min="3516" max="3516" width="38.453125" style="4" customWidth="1"/>
    <col min="3517" max="3517" width="19.453125" style="4" bestFit="1" customWidth="1"/>
    <col min="3518" max="3518" width="30.54296875" style="4" bestFit="1" customWidth="1"/>
    <col min="3519" max="3519" width="21.08984375" style="4" customWidth="1"/>
    <col min="3520" max="3520" width="33.453125" style="4" bestFit="1" customWidth="1"/>
    <col min="3521" max="3521" width="14" style="4" customWidth="1"/>
    <col min="3522" max="3522" width="12.453125" style="4" bestFit="1" customWidth="1"/>
    <col min="3523" max="3523" width="11.54296875" style="4" customWidth="1"/>
    <col min="3524" max="3524" width="6.6328125" style="4" customWidth="1"/>
    <col min="3525" max="3525" width="9.08984375" style="4" bestFit="1" customWidth="1"/>
    <col min="3526" max="3759" width="8.7265625" style="4"/>
    <col min="3760" max="3760" width="33.453125" style="4" customWidth="1"/>
    <col min="3761" max="3761" width="26.36328125" style="4" customWidth="1"/>
    <col min="3762" max="3762" width="22.6328125" style="4" bestFit="1" customWidth="1"/>
    <col min="3763" max="3763" width="44.36328125" style="4" bestFit="1" customWidth="1"/>
    <col min="3764" max="3764" width="22.36328125" style="4" bestFit="1" customWidth="1"/>
    <col min="3765" max="3765" width="44.36328125" style="4" bestFit="1" customWidth="1"/>
    <col min="3766" max="3766" width="30" style="4" customWidth="1"/>
    <col min="3767" max="3767" width="19.453125" style="4" bestFit="1" customWidth="1"/>
    <col min="3768" max="3768" width="16.36328125" style="4" bestFit="1" customWidth="1"/>
    <col min="3769" max="3769" width="20.54296875" style="4" customWidth="1"/>
    <col min="3770" max="3770" width="30.36328125" style="4" customWidth="1"/>
    <col min="3771" max="3771" width="17.6328125" style="4" customWidth="1"/>
    <col min="3772" max="3772" width="38.453125" style="4" customWidth="1"/>
    <col min="3773" max="3773" width="19.453125" style="4" bestFit="1" customWidth="1"/>
    <col min="3774" max="3774" width="30.54296875" style="4" bestFit="1" customWidth="1"/>
    <col min="3775" max="3775" width="21.08984375" style="4" customWidth="1"/>
    <col min="3776" max="3776" width="33.453125" style="4" bestFit="1" customWidth="1"/>
    <col min="3777" max="3777" width="14" style="4" customWidth="1"/>
    <col min="3778" max="3778" width="12.453125" style="4" bestFit="1" customWidth="1"/>
    <col min="3779" max="3779" width="11.54296875" style="4" customWidth="1"/>
    <col min="3780" max="3780" width="6.6328125" style="4" customWidth="1"/>
    <col min="3781" max="3781" width="9.08984375" style="4" bestFit="1" customWidth="1"/>
    <col min="3782" max="4015" width="8.7265625" style="4"/>
    <col min="4016" max="4016" width="33.453125" style="4" customWidth="1"/>
    <col min="4017" max="4017" width="26.36328125" style="4" customWidth="1"/>
    <col min="4018" max="4018" width="22.6328125" style="4" bestFit="1" customWidth="1"/>
    <col min="4019" max="4019" width="44.36328125" style="4" bestFit="1" customWidth="1"/>
    <col min="4020" max="4020" width="22.36328125" style="4" bestFit="1" customWidth="1"/>
    <col min="4021" max="4021" width="44.36328125" style="4" bestFit="1" customWidth="1"/>
    <col min="4022" max="4022" width="30" style="4" customWidth="1"/>
    <col min="4023" max="4023" width="19.453125" style="4" bestFit="1" customWidth="1"/>
    <col min="4024" max="4024" width="16.36328125" style="4" bestFit="1" customWidth="1"/>
    <col min="4025" max="4025" width="20.54296875" style="4" customWidth="1"/>
    <col min="4026" max="4026" width="30.36328125" style="4" customWidth="1"/>
    <col min="4027" max="4027" width="17.6328125" style="4" customWidth="1"/>
    <col min="4028" max="4028" width="38.453125" style="4" customWidth="1"/>
    <col min="4029" max="4029" width="19.453125" style="4" bestFit="1" customWidth="1"/>
    <col min="4030" max="4030" width="30.54296875" style="4" bestFit="1" customWidth="1"/>
    <col min="4031" max="4031" width="21.08984375" style="4" customWidth="1"/>
    <col min="4032" max="4032" width="33.453125" style="4" bestFit="1" customWidth="1"/>
    <col min="4033" max="4033" width="14" style="4" customWidth="1"/>
    <col min="4034" max="4034" width="12.453125" style="4" bestFit="1" customWidth="1"/>
    <col min="4035" max="4035" width="11.54296875" style="4" customWidth="1"/>
    <col min="4036" max="4036" width="6.6328125" style="4" customWidth="1"/>
    <col min="4037" max="4037" width="9.08984375" style="4" bestFit="1" customWidth="1"/>
    <col min="4038" max="4271" width="8.7265625" style="4"/>
    <col min="4272" max="4272" width="33.453125" style="4" customWidth="1"/>
    <col min="4273" max="4273" width="26.36328125" style="4" customWidth="1"/>
    <col min="4274" max="4274" width="22.6328125" style="4" bestFit="1" customWidth="1"/>
    <col min="4275" max="4275" width="44.36328125" style="4" bestFit="1" customWidth="1"/>
    <col min="4276" max="4276" width="22.36328125" style="4" bestFit="1" customWidth="1"/>
    <col min="4277" max="4277" width="44.36328125" style="4" bestFit="1" customWidth="1"/>
    <col min="4278" max="4278" width="30" style="4" customWidth="1"/>
    <col min="4279" max="4279" width="19.453125" style="4" bestFit="1" customWidth="1"/>
    <col min="4280" max="4280" width="16.36328125" style="4" bestFit="1" customWidth="1"/>
    <col min="4281" max="4281" width="20.54296875" style="4" customWidth="1"/>
    <col min="4282" max="4282" width="30.36328125" style="4" customWidth="1"/>
    <col min="4283" max="4283" width="17.6328125" style="4" customWidth="1"/>
    <col min="4284" max="4284" width="38.453125" style="4" customWidth="1"/>
    <col min="4285" max="4285" width="19.453125" style="4" bestFit="1" customWidth="1"/>
    <col min="4286" max="4286" width="30.54296875" style="4" bestFit="1" customWidth="1"/>
    <col min="4287" max="4287" width="21.08984375" style="4" customWidth="1"/>
    <col min="4288" max="4288" width="33.453125" style="4" bestFit="1" customWidth="1"/>
    <col min="4289" max="4289" width="14" style="4" customWidth="1"/>
    <col min="4290" max="4290" width="12.453125" style="4" bestFit="1" customWidth="1"/>
    <col min="4291" max="4291" width="11.54296875" style="4" customWidth="1"/>
    <col min="4292" max="4292" width="6.6328125" style="4" customWidth="1"/>
    <col min="4293" max="4293" width="9.08984375" style="4" bestFit="1" customWidth="1"/>
    <col min="4294" max="4527" width="8.7265625" style="4"/>
    <col min="4528" max="4528" width="33.453125" style="4" customWidth="1"/>
    <col min="4529" max="4529" width="26.36328125" style="4" customWidth="1"/>
    <col min="4530" max="4530" width="22.6328125" style="4" bestFit="1" customWidth="1"/>
    <col min="4531" max="4531" width="44.36328125" style="4" bestFit="1" customWidth="1"/>
    <col min="4532" max="4532" width="22.36328125" style="4" bestFit="1" customWidth="1"/>
    <col min="4533" max="4533" width="44.36328125" style="4" bestFit="1" customWidth="1"/>
    <col min="4534" max="4534" width="30" style="4" customWidth="1"/>
    <col min="4535" max="4535" width="19.453125" style="4" bestFit="1" customWidth="1"/>
    <col min="4536" max="4536" width="16.36328125" style="4" bestFit="1" customWidth="1"/>
    <col min="4537" max="4537" width="20.54296875" style="4" customWidth="1"/>
    <col min="4538" max="4538" width="30.36328125" style="4" customWidth="1"/>
    <col min="4539" max="4539" width="17.6328125" style="4" customWidth="1"/>
    <col min="4540" max="4540" width="38.453125" style="4" customWidth="1"/>
    <col min="4541" max="4541" width="19.453125" style="4" bestFit="1" customWidth="1"/>
    <col min="4542" max="4542" width="30.54296875" style="4" bestFit="1" customWidth="1"/>
    <col min="4543" max="4543" width="21.08984375" style="4" customWidth="1"/>
    <col min="4544" max="4544" width="33.453125" style="4" bestFit="1" customWidth="1"/>
    <col min="4545" max="4545" width="14" style="4" customWidth="1"/>
    <col min="4546" max="4546" width="12.453125" style="4" bestFit="1" customWidth="1"/>
    <col min="4547" max="4547" width="11.54296875" style="4" customWidth="1"/>
    <col min="4548" max="4548" width="6.6328125" style="4" customWidth="1"/>
    <col min="4549" max="4549" width="9.08984375" style="4" bestFit="1" customWidth="1"/>
    <col min="4550" max="4783" width="8.7265625" style="4"/>
    <col min="4784" max="4784" width="33.453125" style="4" customWidth="1"/>
    <col min="4785" max="4785" width="26.36328125" style="4" customWidth="1"/>
    <col min="4786" max="4786" width="22.6328125" style="4" bestFit="1" customWidth="1"/>
    <col min="4787" max="4787" width="44.36328125" style="4" bestFit="1" customWidth="1"/>
    <col min="4788" max="4788" width="22.36328125" style="4" bestFit="1" customWidth="1"/>
    <col min="4789" max="4789" width="44.36328125" style="4" bestFit="1" customWidth="1"/>
    <col min="4790" max="4790" width="30" style="4" customWidth="1"/>
    <col min="4791" max="4791" width="19.453125" style="4" bestFit="1" customWidth="1"/>
    <col min="4792" max="4792" width="16.36328125" style="4" bestFit="1" customWidth="1"/>
    <col min="4793" max="4793" width="20.54296875" style="4" customWidth="1"/>
    <col min="4794" max="4794" width="30.36328125" style="4" customWidth="1"/>
    <col min="4795" max="4795" width="17.6328125" style="4" customWidth="1"/>
    <col min="4796" max="4796" width="38.453125" style="4" customWidth="1"/>
    <col min="4797" max="4797" width="19.453125" style="4" bestFit="1" customWidth="1"/>
    <col min="4798" max="4798" width="30.54296875" style="4" bestFit="1" customWidth="1"/>
    <col min="4799" max="4799" width="21.08984375" style="4" customWidth="1"/>
    <col min="4800" max="4800" width="33.453125" style="4" bestFit="1" customWidth="1"/>
    <col min="4801" max="4801" width="14" style="4" customWidth="1"/>
    <col min="4802" max="4802" width="12.453125" style="4" bestFit="1" customWidth="1"/>
    <col min="4803" max="4803" width="11.54296875" style="4" customWidth="1"/>
    <col min="4804" max="4804" width="6.6328125" style="4" customWidth="1"/>
    <col min="4805" max="4805" width="9.08984375" style="4" bestFit="1" customWidth="1"/>
    <col min="4806" max="5039" width="8.7265625" style="4"/>
    <col min="5040" max="5040" width="33.453125" style="4" customWidth="1"/>
    <col min="5041" max="5041" width="26.36328125" style="4" customWidth="1"/>
    <col min="5042" max="5042" width="22.6328125" style="4" bestFit="1" customWidth="1"/>
    <col min="5043" max="5043" width="44.36328125" style="4" bestFit="1" customWidth="1"/>
    <col min="5044" max="5044" width="22.36328125" style="4" bestFit="1" customWidth="1"/>
    <col min="5045" max="5045" width="44.36328125" style="4" bestFit="1" customWidth="1"/>
    <col min="5046" max="5046" width="30" style="4" customWidth="1"/>
    <col min="5047" max="5047" width="19.453125" style="4" bestFit="1" customWidth="1"/>
    <col min="5048" max="5048" width="16.36328125" style="4" bestFit="1" customWidth="1"/>
    <col min="5049" max="5049" width="20.54296875" style="4" customWidth="1"/>
    <col min="5050" max="5050" width="30.36328125" style="4" customWidth="1"/>
    <col min="5051" max="5051" width="17.6328125" style="4" customWidth="1"/>
    <col min="5052" max="5052" width="38.453125" style="4" customWidth="1"/>
    <col min="5053" max="5053" width="19.453125" style="4" bestFit="1" customWidth="1"/>
    <col min="5054" max="5054" width="30.54296875" style="4" bestFit="1" customWidth="1"/>
    <col min="5055" max="5055" width="21.08984375" style="4" customWidth="1"/>
    <col min="5056" max="5056" width="33.453125" style="4" bestFit="1" customWidth="1"/>
    <col min="5057" max="5057" width="14" style="4" customWidth="1"/>
    <col min="5058" max="5058" width="12.453125" style="4" bestFit="1" customWidth="1"/>
    <col min="5059" max="5059" width="11.54296875" style="4" customWidth="1"/>
    <col min="5060" max="5060" width="6.6328125" style="4" customWidth="1"/>
    <col min="5061" max="5061" width="9.08984375" style="4" bestFit="1" customWidth="1"/>
    <col min="5062" max="5295" width="8.7265625" style="4"/>
    <col min="5296" max="5296" width="33.453125" style="4" customWidth="1"/>
    <col min="5297" max="5297" width="26.36328125" style="4" customWidth="1"/>
    <col min="5298" max="5298" width="22.6328125" style="4" bestFit="1" customWidth="1"/>
    <col min="5299" max="5299" width="44.36328125" style="4" bestFit="1" customWidth="1"/>
    <col min="5300" max="5300" width="22.36328125" style="4" bestFit="1" customWidth="1"/>
    <col min="5301" max="5301" width="44.36328125" style="4" bestFit="1" customWidth="1"/>
    <col min="5302" max="5302" width="30" style="4" customWidth="1"/>
    <col min="5303" max="5303" width="19.453125" style="4" bestFit="1" customWidth="1"/>
    <col min="5304" max="5304" width="16.36328125" style="4" bestFit="1" customWidth="1"/>
    <col min="5305" max="5305" width="20.54296875" style="4" customWidth="1"/>
    <col min="5306" max="5306" width="30.36328125" style="4" customWidth="1"/>
    <col min="5307" max="5307" width="17.6328125" style="4" customWidth="1"/>
    <col min="5308" max="5308" width="38.453125" style="4" customWidth="1"/>
    <col min="5309" max="5309" width="19.453125" style="4" bestFit="1" customWidth="1"/>
    <col min="5310" max="5310" width="30.54296875" style="4" bestFit="1" customWidth="1"/>
    <col min="5311" max="5311" width="21.08984375" style="4" customWidth="1"/>
    <col min="5312" max="5312" width="33.453125" style="4" bestFit="1" customWidth="1"/>
    <col min="5313" max="5313" width="14" style="4" customWidth="1"/>
    <col min="5314" max="5314" width="12.453125" style="4" bestFit="1" customWidth="1"/>
    <col min="5315" max="5315" width="11.54296875" style="4" customWidth="1"/>
    <col min="5316" max="5316" width="6.6328125" style="4" customWidth="1"/>
    <col min="5317" max="5317" width="9.08984375" style="4" bestFit="1" customWidth="1"/>
    <col min="5318" max="5551" width="8.7265625" style="4"/>
    <col min="5552" max="5552" width="33.453125" style="4" customWidth="1"/>
    <col min="5553" max="5553" width="26.36328125" style="4" customWidth="1"/>
    <col min="5554" max="5554" width="22.6328125" style="4" bestFit="1" customWidth="1"/>
    <col min="5555" max="5555" width="44.36328125" style="4" bestFit="1" customWidth="1"/>
    <col min="5556" max="5556" width="22.36328125" style="4" bestFit="1" customWidth="1"/>
    <col min="5557" max="5557" width="44.36328125" style="4" bestFit="1" customWidth="1"/>
    <col min="5558" max="5558" width="30" style="4" customWidth="1"/>
    <col min="5559" max="5559" width="19.453125" style="4" bestFit="1" customWidth="1"/>
    <col min="5560" max="5560" width="16.36328125" style="4" bestFit="1" customWidth="1"/>
    <col min="5561" max="5561" width="20.54296875" style="4" customWidth="1"/>
    <col min="5562" max="5562" width="30.36328125" style="4" customWidth="1"/>
    <col min="5563" max="5563" width="17.6328125" style="4" customWidth="1"/>
    <col min="5564" max="5564" width="38.453125" style="4" customWidth="1"/>
    <col min="5565" max="5565" width="19.453125" style="4" bestFit="1" customWidth="1"/>
    <col min="5566" max="5566" width="30.54296875" style="4" bestFit="1" customWidth="1"/>
    <col min="5567" max="5567" width="21.08984375" style="4" customWidth="1"/>
    <col min="5568" max="5568" width="33.453125" style="4" bestFit="1" customWidth="1"/>
    <col min="5569" max="5569" width="14" style="4" customWidth="1"/>
    <col min="5570" max="5570" width="12.453125" style="4" bestFit="1" customWidth="1"/>
    <col min="5571" max="5571" width="11.54296875" style="4" customWidth="1"/>
    <col min="5572" max="5572" width="6.6328125" style="4" customWidth="1"/>
    <col min="5573" max="5573" width="9.08984375" style="4" bestFit="1" customWidth="1"/>
    <col min="5574" max="5807" width="8.7265625" style="4"/>
    <col min="5808" max="5808" width="33.453125" style="4" customWidth="1"/>
    <col min="5809" max="5809" width="26.36328125" style="4" customWidth="1"/>
    <col min="5810" max="5810" width="22.6328125" style="4" bestFit="1" customWidth="1"/>
    <col min="5811" max="5811" width="44.36328125" style="4" bestFit="1" customWidth="1"/>
    <col min="5812" max="5812" width="22.36328125" style="4" bestFit="1" customWidth="1"/>
    <col min="5813" max="5813" width="44.36328125" style="4" bestFit="1" customWidth="1"/>
    <col min="5814" max="5814" width="30" style="4" customWidth="1"/>
    <col min="5815" max="5815" width="19.453125" style="4" bestFit="1" customWidth="1"/>
    <col min="5816" max="5816" width="16.36328125" style="4" bestFit="1" customWidth="1"/>
    <col min="5817" max="5817" width="20.54296875" style="4" customWidth="1"/>
    <col min="5818" max="5818" width="30.36328125" style="4" customWidth="1"/>
    <col min="5819" max="5819" width="17.6328125" style="4" customWidth="1"/>
    <col min="5820" max="5820" width="38.453125" style="4" customWidth="1"/>
    <col min="5821" max="5821" width="19.453125" style="4" bestFit="1" customWidth="1"/>
    <col min="5822" max="5822" width="30.54296875" style="4" bestFit="1" customWidth="1"/>
    <col min="5823" max="5823" width="21.08984375" style="4" customWidth="1"/>
    <col min="5824" max="5824" width="33.453125" style="4" bestFit="1" customWidth="1"/>
    <col min="5825" max="5825" width="14" style="4" customWidth="1"/>
    <col min="5826" max="5826" width="12.453125" style="4" bestFit="1" customWidth="1"/>
    <col min="5827" max="5827" width="11.54296875" style="4" customWidth="1"/>
    <col min="5828" max="5828" width="6.6328125" style="4" customWidth="1"/>
    <col min="5829" max="5829" width="9.08984375" style="4" bestFit="1" customWidth="1"/>
    <col min="5830" max="6063" width="8.7265625" style="4"/>
    <col min="6064" max="6064" width="33.453125" style="4" customWidth="1"/>
    <col min="6065" max="6065" width="26.36328125" style="4" customWidth="1"/>
    <col min="6066" max="6066" width="22.6328125" style="4" bestFit="1" customWidth="1"/>
    <col min="6067" max="6067" width="44.36328125" style="4" bestFit="1" customWidth="1"/>
    <col min="6068" max="6068" width="22.36328125" style="4" bestFit="1" customWidth="1"/>
    <col min="6069" max="6069" width="44.36328125" style="4" bestFit="1" customWidth="1"/>
    <col min="6070" max="6070" width="30" style="4" customWidth="1"/>
    <col min="6071" max="6071" width="19.453125" style="4" bestFit="1" customWidth="1"/>
    <col min="6072" max="6072" width="16.36328125" style="4" bestFit="1" customWidth="1"/>
    <col min="6073" max="6073" width="20.54296875" style="4" customWidth="1"/>
    <col min="6074" max="6074" width="30.36328125" style="4" customWidth="1"/>
    <col min="6075" max="6075" width="17.6328125" style="4" customWidth="1"/>
    <col min="6076" max="6076" width="38.453125" style="4" customWidth="1"/>
    <col min="6077" max="6077" width="19.453125" style="4" bestFit="1" customWidth="1"/>
    <col min="6078" max="6078" width="30.54296875" style="4" bestFit="1" customWidth="1"/>
    <col min="6079" max="6079" width="21.08984375" style="4" customWidth="1"/>
    <col min="6080" max="6080" width="33.453125" style="4" bestFit="1" customWidth="1"/>
    <col min="6081" max="6081" width="14" style="4" customWidth="1"/>
    <col min="6082" max="6082" width="12.453125" style="4" bestFit="1" customWidth="1"/>
    <col min="6083" max="6083" width="11.54296875" style="4" customWidth="1"/>
    <col min="6084" max="6084" width="6.6328125" style="4" customWidth="1"/>
    <col min="6085" max="6085" width="9.08984375" style="4" bestFit="1" customWidth="1"/>
    <col min="6086" max="6319" width="8.7265625" style="4"/>
    <col min="6320" max="6320" width="33.453125" style="4" customWidth="1"/>
    <col min="6321" max="6321" width="26.36328125" style="4" customWidth="1"/>
    <col min="6322" max="6322" width="22.6328125" style="4" bestFit="1" customWidth="1"/>
    <col min="6323" max="6323" width="44.36328125" style="4" bestFit="1" customWidth="1"/>
    <col min="6324" max="6324" width="22.36328125" style="4" bestFit="1" customWidth="1"/>
    <col min="6325" max="6325" width="44.36328125" style="4" bestFit="1" customWidth="1"/>
    <col min="6326" max="6326" width="30" style="4" customWidth="1"/>
    <col min="6327" max="6327" width="19.453125" style="4" bestFit="1" customWidth="1"/>
    <col min="6328" max="6328" width="16.36328125" style="4" bestFit="1" customWidth="1"/>
    <col min="6329" max="6329" width="20.54296875" style="4" customWidth="1"/>
    <col min="6330" max="6330" width="30.36328125" style="4" customWidth="1"/>
    <col min="6331" max="6331" width="17.6328125" style="4" customWidth="1"/>
    <col min="6332" max="6332" width="38.453125" style="4" customWidth="1"/>
    <col min="6333" max="6333" width="19.453125" style="4" bestFit="1" customWidth="1"/>
    <col min="6334" max="6334" width="30.54296875" style="4" bestFit="1" customWidth="1"/>
    <col min="6335" max="6335" width="21.08984375" style="4" customWidth="1"/>
    <col min="6336" max="6336" width="33.453125" style="4" bestFit="1" customWidth="1"/>
    <col min="6337" max="6337" width="14" style="4" customWidth="1"/>
    <col min="6338" max="6338" width="12.453125" style="4" bestFit="1" customWidth="1"/>
    <col min="6339" max="6339" width="11.54296875" style="4" customWidth="1"/>
    <col min="6340" max="6340" width="6.6328125" style="4" customWidth="1"/>
    <col min="6341" max="6341" width="9.08984375" style="4" bestFit="1" customWidth="1"/>
    <col min="6342" max="6575" width="8.7265625" style="4"/>
    <col min="6576" max="6576" width="33.453125" style="4" customWidth="1"/>
    <col min="6577" max="6577" width="26.36328125" style="4" customWidth="1"/>
    <col min="6578" max="6578" width="22.6328125" style="4" bestFit="1" customWidth="1"/>
    <col min="6579" max="6579" width="44.36328125" style="4" bestFit="1" customWidth="1"/>
    <col min="6580" max="6580" width="22.36328125" style="4" bestFit="1" customWidth="1"/>
    <col min="6581" max="6581" width="44.36328125" style="4" bestFit="1" customWidth="1"/>
    <col min="6582" max="6582" width="30" style="4" customWidth="1"/>
    <col min="6583" max="6583" width="19.453125" style="4" bestFit="1" customWidth="1"/>
    <col min="6584" max="6584" width="16.36328125" style="4" bestFit="1" customWidth="1"/>
    <col min="6585" max="6585" width="20.54296875" style="4" customWidth="1"/>
    <col min="6586" max="6586" width="30.36328125" style="4" customWidth="1"/>
    <col min="6587" max="6587" width="17.6328125" style="4" customWidth="1"/>
    <col min="6588" max="6588" width="38.453125" style="4" customWidth="1"/>
    <col min="6589" max="6589" width="19.453125" style="4" bestFit="1" customWidth="1"/>
    <col min="6590" max="6590" width="30.54296875" style="4" bestFit="1" customWidth="1"/>
    <col min="6591" max="6591" width="21.08984375" style="4" customWidth="1"/>
    <col min="6592" max="6592" width="33.453125" style="4" bestFit="1" customWidth="1"/>
    <col min="6593" max="6593" width="14" style="4" customWidth="1"/>
    <col min="6594" max="6594" width="12.453125" style="4" bestFit="1" customWidth="1"/>
    <col min="6595" max="6595" width="11.54296875" style="4" customWidth="1"/>
    <col min="6596" max="6596" width="6.6328125" style="4" customWidth="1"/>
    <col min="6597" max="6597" width="9.08984375" style="4" bestFit="1" customWidth="1"/>
    <col min="6598" max="6831" width="8.7265625" style="4"/>
    <col min="6832" max="6832" width="33.453125" style="4" customWidth="1"/>
    <col min="6833" max="6833" width="26.36328125" style="4" customWidth="1"/>
    <col min="6834" max="6834" width="22.6328125" style="4" bestFit="1" customWidth="1"/>
    <col min="6835" max="6835" width="44.36328125" style="4" bestFit="1" customWidth="1"/>
    <col min="6836" max="6836" width="22.36328125" style="4" bestFit="1" customWidth="1"/>
    <col min="6837" max="6837" width="44.36328125" style="4" bestFit="1" customWidth="1"/>
    <col min="6838" max="6838" width="30" style="4" customWidth="1"/>
    <col min="6839" max="6839" width="19.453125" style="4" bestFit="1" customWidth="1"/>
    <col min="6840" max="6840" width="16.36328125" style="4" bestFit="1" customWidth="1"/>
    <col min="6841" max="6841" width="20.54296875" style="4" customWidth="1"/>
    <col min="6842" max="6842" width="30.36328125" style="4" customWidth="1"/>
    <col min="6843" max="6843" width="17.6328125" style="4" customWidth="1"/>
    <col min="6844" max="6844" width="38.453125" style="4" customWidth="1"/>
    <col min="6845" max="6845" width="19.453125" style="4" bestFit="1" customWidth="1"/>
    <col min="6846" max="6846" width="30.54296875" style="4" bestFit="1" customWidth="1"/>
    <col min="6847" max="6847" width="21.08984375" style="4" customWidth="1"/>
    <col min="6848" max="6848" width="33.453125" style="4" bestFit="1" customWidth="1"/>
    <col min="6849" max="6849" width="14" style="4" customWidth="1"/>
    <col min="6850" max="6850" width="12.453125" style="4" bestFit="1" customWidth="1"/>
    <col min="6851" max="6851" width="11.54296875" style="4" customWidth="1"/>
    <col min="6852" max="6852" width="6.6328125" style="4" customWidth="1"/>
    <col min="6853" max="6853" width="9.08984375" style="4" bestFit="1" customWidth="1"/>
    <col min="6854" max="7087" width="8.7265625" style="4"/>
    <col min="7088" max="7088" width="33.453125" style="4" customWidth="1"/>
    <col min="7089" max="7089" width="26.36328125" style="4" customWidth="1"/>
    <col min="7090" max="7090" width="22.6328125" style="4" bestFit="1" customWidth="1"/>
    <col min="7091" max="7091" width="44.36328125" style="4" bestFit="1" customWidth="1"/>
    <col min="7092" max="7092" width="22.36328125" style="4" bestFit="1" customWidth="1"/>
    <col min="7093" max="7093" width="44.36328125" style="4" bestFit="1" customWidth="1"/>
    <col min="7094" max="7094" width="30" style="4" customWidth="1"/>
    <col min="7095" max="7095" width="19.453125" style="4" bestFit="1" customWidth="1"/>
    <col min="7096" max="7096" width="16.36328125" style="4" bestFit="1" customWidth="1"/>
    <col min="7097" max="7097" width="20.54296875" style="4" customWidth="1"/>
    <col min="7098" max="7098" width="30.36328125" style="4" customWidth="1"/>
    <col min="7099" max="7099" width="17.6328125" style="4" customWidth="1"/>
    <col min="7100" max="7100" width="38.453125" style="4" customWidth="1"/>
    <col min="7101" max="7101" width="19.453125" style="4" bestFit="1" customWidth="1"/>
    <col min="7102" max="7102" width="30.54296875" style="4" bestFit="1" customWidth="1"/>
    <col min="7103" max="7103" width="21.08984375" style="4" customWidth="1"/>
    <col min="7104" max="7104" width="33.453125" style="4" bestFit="1" customWidth="1"/>
    <col min="7105" max="7105" width="14" style="4" customWidth="1"/>
    <col min="7106" max="7106" width="12.453125" style="4" bestFit="1" customWidth="1"/>
    <col min="7107" max="7107" width="11.54296875" style="4" customWidth="1"/>
    <col min="7108" max="7108" width="6.6328125" style="4" customWidth="1"/>
    <col min="7109" max="7109" width="9.08984375" style="4" bestFit="1" customWidth="1"/>
    <col min="7110" max="7343" width="8.7265625" style="4"/>
    <col min="7344" max="7344" width="33.453125" style="4" customWidth="1"/>
    <col min="7345" max="7345" width="26.36328125" style="4" customWidth="1"/>
    <col min="7346" max="7346" width="22.6328125" style="4" bestFit="1" customWidth="1"/>
    <col min="7347" max="7347" width="44.36328125" style="4" bestFit="1" customWidth="1"/>
    <col min="7348" max="7348" width="22.36328125" style="4" bestFit="1" customWidth="1"/>
    <col min="7349" max="7349" width="44.36328125" style="4" bestFit="1" customWidth="1"/>
    <col min="7350" max="7350" width="30" style="4" customWidth="1"/>
    <col min="7351" max="7351" width="19.453125" style="4" bestFit="1" customWidth="1"/>
    <col min="7352" max="7352" width="16.36328125" style="4" bestFit="1" customWidth="1"/>
    <col min="7353" max="7353" width="20.54296875" style="4" customWidth="1"/>
    <col min="7354" max="7354" width="30.36328125" style="4" customWidth="1"/>
    <col min="7355" max="7355" width="17.6328125" style="4" customWidth="1"/>
    <col min="7356" max="7356" width="38.453125" style="4" customWidth="1"/>
    <col min="7357" max="7357" width="19.453125" style="4" bestFit="1" customWidth="1"/>
    <col min="7358" max="7358" width="30.54296875" style="4" bestFit="1" customWidth="1"/>
    <col min="7359" max="7359" width="21.08984375" style="4" customWidth="1"/>
    <col min="7360" max="7360" width="33.453125" style="4" bestFit="1" customWidth="1"/>
    <col min="7361" max="7361" width="14" style="4" customWidth="1"/>
    <col min="7362" max="7362" width="12.453125" style="4" bestFit="1" customWidth="1"/>
    <col min="7363" max="7363" width="11.54296875" style="4" customWidth="1"/>
    <col min="7364" max="7364" width="6.6328125" style="4" customWidth="1"/>
    <col min="7365" max="7365" width="9.08984375" style="4" bestFit="1" customWidth="1"/>
    <col min="7366" max="7599" width="8.7265625" style="4"/>
    <col min="7600" max="7600" width="33.453125" style="4" customWidth="1"/>
    <col min="7601" max="7601" width="26.36328125" style="4" customWidth="1"/>
    <col min="7602" max="7602" width="22.6328125" style="4" bestFit="1" customWidth="1"/>
    <col min="7603" max="7603" width="44.36328125" style="4" bestFit="1" customWidth="1"/>
    <col min="7604" max="7604" width="22.36328125" style="4" bestFit="1" customWidth="1"/>
    <col min="7605" max="7605" width="44.36328125" style="4" bestFit="1" customWidth="1"/>
    <col min="7606" max="7606" width="30" style="4" customWidth="1"/>
    <col min="7607" max="7607" width="19.453125" style="4" bestFit="1" customWidth="1"/>
    <col min="7608" max="7608" width="16.36328125" style="4" bestFit="1" customWidth="1"/>
    <col min="7609" max="7609" width="20.54296875" style="4" customWidth="1"/>
    <col min="7610" max="7610" width="30.36328125" style="4" customWidth="1"/>
    <col min="7611" max="7611" width="17.6328125" style="4" customWidth="1"/>
    <col min="7612" max="7612" width="38.453125" style="4" customWidth="1"/>
    <col min="7613" max="7613" width="19.453125" style="4" bestFit="1" customWidth="1"/>
    <col min="7614" max="7614" width="30.54296875" style="4" bestFit="1" customWidth="1"/>
    <col min="7615" max="7615" width="21.08984375" style="4" customWidth="1"/>
    <col min="7616" max="7616" width="33.453125" style="4" bestFit="1" customWidth="1"/>
    <col min="7617" max="7617" width="14" style="4" customWidth="1"/>
    <col min="7618" max="7618" width="12.453125" style="4" bestFit="1" customWidth="1"/>
    <col min="7619" max="7619" width="11.54296875" style="4" customWidth="1"/>
    <col min="7620" max="7620" width="6.6328125" style="4" customWidth="1"/>
    <col min="7621" max="7621" width="9.08984375" style="4" bestFit="1" customWidth="1"/>
    <col min="7622" max="7855" width="8.7265625" style="4"/>
    <col min="7856" max="7856" width="33.453125" style="4" customWidth="1"/>
    <col min="7857" max="7857" width="26.36328125" style="4" customWidth="1"/>
    <col min="7858" max="7858" width="22.6328125" style="4" bestFit="1" customWidth="1"/>
    <col min="7859" max="7859" width="44.36328125" style="4" bestFit="1" customWidth="1"/>
    <col min="7860" max="7860" width="22.36328125" style="4" bestFit="1" customWidth="1"/>
    <col min="7861" max="7861" width="44.36328125" style="4" bestFit="1" customWidth="1"/>
    <col min="7862" max="7862" width="30" style="4" customWidth="1"/>
    <col min="7863" max="7863" width="19.453125" style="4" bestFit="1" customWidth="1"/>
    <col min="7864" max="7864" width="16.36328125" style="4" bestFit="1" customWidth="1"/>
    <col min="7865" max="7865" width="20.54296875" style="4" customWidth="1"/>
    <col min="7866" max="7866" width="30.36328125" style="4" customWidth="1"/>
    <col min="7867" max="7867" width="17.6328125" style="4" customWidth="1"/>
    <col min="7868" max="7868" width="38.453125" style="4" customWidth="1"/>
    <col min="7869" max="7869" width="19.453125" style="4" bestFit="1" customWidth="1"/>
    <col min="7870" max="7870" width="30.54296875" style="4" bestFit="1" customWidth="1"/>
    <col min="7871" max="7871" width="21.08984375" style="4" customWidth="1"/>
    <col min="7872" max="7872" width="33.453125" style="4" bestFit="1" customWidth="1"/>
    <col min="7873" max="7873" width="14" style="4" customWidth="1"/>
    <col min="7874" max="7874" width="12.453125" style="4" bestFit="1" customWidth="1"/>
    <col min="7875" max="7875" width="11.54296875" style="4" customWidth="1"/>
    <col min="7876" max="7876" width="6.6328125" style="4" customWidth="1"/>
    <col min="7877" max="7877" width="9.08984375" style="4" bestFit="1" customWidth="1"/>
    <col min="7878" max="8111" width="8.7265625" style="4"/>
    <col min="8112" max="8112" width="33.453125" style="4" customWidth="1"/>
    <col min="8113" max="8113" width="26.36328125" style="4" customWidth="1"/>
    <col min="8114" max="8114" width="22.6328125" style="4" bestFit="1" customWidth="1"/>
    <col min="8115" max="8115" width="44.36328125" style="4" bestFit="1" customWidth="1"/>
    <col min="8116" max="8116" width="22.36328125" style="4" bestFit="1" customWidth="1"/>
    <col min="8117" max="8117" width="44.36328125" style="4" bestFit="1" customWidth="1"/>
    <col min="8118" max="8118" width="30" style="4" customWidth="1"/>
    <col min="8119" max="8119" width="19.453125" style="4" bestFit="1" customWidth="1"/>
    <col min="8120" max="8120" width="16.36328125" style="4" bestFit="1" customWidth="1"/>
    <col min="8121" max="8121" width="20.54296875" style="4" customWidth="1"/>
    <col min="8122" max="8122" width="30.36328125" style="4" customWidth="1"/>
    <col min="8123" max="8123" width="17.6328125" style="4" customWidth="1"/>
    <col min="8124" max="8124" width="38.453125" style="4" customWidth="1"/>
    <col min="8125" max="8125" width="19.453125" style="4" bestFit="1" customWidth="1"/>
    <col min="8126" max="8126" width="30.54296875" style="4" bestFit="1" customWidth="1"/>
    <col min="8127" max="8127" width="21.08984375" style="4" customWidth="1"/>
    <col min="8128" max="8128" width="33.453125" style="4" bestFit="1" customWidth="1"/>
    <col min="8129" max="8129" width="14" style="4" customWidth="1"/>
    <col min="8130" max="8130" width="12.453125" style="4" bestFit="1" customWidth="1"/>
    <col min="8131" max="8131" width="11.54296875" style="4" customWidth="1"/>
    <col min="8132" max="8132" width="6.6328125" style="4" customWidth="1"/>
    <col min="8133" max="8133" width="9.08984375" style="4" bestFit="1" customWidth="1"/>
    <col min="8134" max="8367" width="8.7265625" style="4"/>
    <col min="8368" max="8368" width="33.453125" style="4" customWidth="1"/>
    <col min="8369" max="8369" width="26.36328125" style="4" customWidth="1"/>
    <col min="8370" max="8370" width="22.6328125" style="4" bestFit="1" customWidth="1"/>
    <col min="8371" max="8371" width="44.36328125" style="4" bestFit="1" customWidth="1"/>
    <col min="8372" max="8372" width="22.36328125" style="4" bestFit="1" customWidth="1"/>
    <col min="8373" max="8373" width="44.36328125" style="4" bestFit="1" customWidth="1"/>
    <col min="8374" max="8374" width="30" style="4" customWidth="1"/>
    <col min="8375" max="8375" width="19.453125" style="4" bestFit="1" customWidth="1"/>
    <col min="8376" max="8376" width="16.36328125" style="4" bestFit="1" customWidth="1"/>
    <col min="8377" max="8377" width="20.54296875" style="4" customWidth="1"/>
    <col min="8378" max="8378" width="30.36328125" style="4" customWidth="1"/>
    <col min="8379" max="8379" width="17.6328125" style="4" customWidth="1"/>
    <col min="8380" max="8380" width="38.453125" style="4" customWidth="1"/>
    <col min="8381" max="8381" width="19.453125" style="4" bestFit="1" customWidth="1"/>
    <col min="8382" max="8382" width="30.54296875" style="4" bestFit="1" customWidth="1"/>
    <col min="8383" max="8383" width="21.08984375" style="4" customWidth="1"/>
    <col min="8384" max="8384" width="33.453125" style="4" bestFit="1" customWidth="1"/>
    <col min="8385" max="8385" width="14" style="4" customWidth="1"/>
    <col min="8386" max="8386" width="12.453125" style="4" bestFit="1" customWidth="1"/>
    <col min="8387" max="8387" width="11.54296875" style="4" customWidth="1"/>
    <col min="8388" max="8388" width="6.6328125" style="4" customWidth="1"/>
    <col min="8389" max="8389" width="9.08984375" style="4" bestFit="1" customWidth="1"/>
    <col min="8390" max="8623" width="8.7265625" style="4"/>
    <col min="8624" max="8624" width="33.453125" style="4" customWidth="1"/>
    <col min="8625" max="8625" width="26.36328125" style="4" customWidth="1"/>
    <col min="8626" max="8626" width="22.6328125" style="4" bestFit="1" customWidth="1"/>
    <col min="8627" max="8627" width="44.36328125" style="4" bestFit="1" customWidth="1"/>
    <col min="8628" max="8628" width="22.36328125" style="4" bestFit="1" customWidth="1"/>
    <col min="8629" max="8629" width="44.36328125" style="4" bestFit="1" customWidth="1"/>
    <col min="8630" max="8630" width="30" style="4" customWidth="1"/>
    <col min="8631" max="8631" width="19.453125" style="4" bestFit="1" customWidth="1"/>
    <col min="8632" max="8632" width="16.36328125" style="4" bestFit="1" customWidth="1"/>
    <col min="8633" max="8633" width="20.54296875" style="4" customWidth="1"/>
    <col min="8634" max="8634" width="30.36328125" style="4" customWidth="1"/>
    <col min="8635" max="8635" width="17.6328125" style="4" customWidth="1"/>
    <col min="8636" max="8636" width="38.453125" style="4" customWidth="1"/>
    <col min="8637" max="8637" width="19.453125" style="4" bestFit="1" customWidth="1"/>
    <col min="8638" max="8638" width="30.54296875" style="4" bestFit="1" customWidth="1"/>
    <col min="8639" max="8639" width="21.08984375" style="4" customWidth="1"/>
    <col min="8640" max="8640" width="33.453125" style="4" bestFit="1" customWidth="1"/>
    <col min="8641" max="8641" width="14" style="4" customWidth="1"/>
    <col min="8642" max="8642" width="12.453125" style="4" bestFit="1" customWidth="1"/>
    <col min="8643" max="8643" width="11.54296875" style="4" customWidth="1"/>
    <col min="8644" max="8644" width="6.6328125" style="4" customWidth="1"/>
    <col min="8645" max="8645" width="9.08984375" style="4" bestFit="1" customWidth="1"/>
    <col min="8646" max="8879" width="8.7265625" style="4"/>
    <col min="8880" max="8880" width="33.453125" style="4" customWidth="1"/>
    <col min="8881" max="8881" width="26.36328125" style="4" customWidth="1"/>
    <col min="8882" max="8882" width="22.6328125" style="4" bestFit="1" customWidth="1"/>
    <col min="8883" max="8883" width="44.36328125" style="4" bestFit="1" customWidth="1"/>
    <col min="8884" max="8884" width="22.36328125" style="4" bestFit="1" customWidth="1"/>
    <col min="8885" max="8885" width="44.36328125" style="4" bestFit="1" customWidth="1"/>
    <col min="8886" max="8886" width="30" style="4" customWidth="1"/>
    <col min="8887" max="8887" width="19.453125" style="4" bestFit="1" customWidth="1"/>
    <col min="8888" max="8888" width="16.36328125" style="4" bestFit="1" customWidth="1"/>
    <col min="8889" max="8889" width="20.54296875" style="4" customWidth="1"/>
    <col min="8890" max="8890" width="30.36328125" style="4" customWidth="1"/>
    <col min="8891" max="8891" width="17.6328125" style="4" customWidth="1"/>
    <col min="8892" max="8892" width="38.453125" style="4" customWidth="1"/>
    <col min="8893" max="8893" width="19.453125" style="4" bestFit="1" customWidth="1"/>
    <col min="8894" max="8894" width="30.54296875" style="4" bestFit="1" customWidth="1"/>
    <col min="8895" max="8895" width="21.08984375" style="4" customWidth="1"/>
    <col min="8896" max="8896" width="33.453125" style="4" bestFit="1" customWidth="1"/>
    <col min="8897" max="8897" width="14" style="4" customWidth="1"/>
    <col min="8898" max="8898" width="12.453125" style="4" bestFit="1" customWidth="1"/>
    <col min="8899" max="8899" width="11.54296875" style="4" customWidth="1"/>
    <col min="8900" max="8900" width="6.6328125" style="4" customWidth="1"/>
    <col min="8901" max="8901" width="9.08984375" style="4" bestFit="1" customWidth="1"/>
    <col min="8902" max="9135" width="8.7265625" style="4"/>
    <col min="9136" max="9136" width="33.453125" style="4" customWidth="1"/>
    <col min="9137" max="9137" width="26.36328125" style="4" customWidth="1"/>
    <col min="9138" max="9138" width="22.6328125" style="4" bestFit="1" customWidth="1"/>
    <col min="9139" max="9139" width="44.36328125" style="4" bestFit="1" customWidth="1"/>
    <col min="9140" max="9140" width="22.36328125" style="4" bestFit="1" customWidth="1"/>
    <col min="9141" max="9141" width="44.36328125" style="4" bestFit="1" customWidth="1"/>
    <col min="9142" max="9142" width="30" style="4" customWidth="1"/>
    <col min="9143" max="9143" width="19.453125" style="4" bestFit="1" customWidth="1"/>
    <col min="9144" max="9144" width="16.36328125" style="4" bestFit="1" customWidth="1"/>
    <col min="9145" max="9145" width="20.54296875" style="4" customWidth="1"/>
    <col min="9146" max="9146" width="30.36328125" style="4" customWidth="1"/>
    <col min="9147" max="9147" width="17.6328125" style="4" customWidth="1"/>
    <col min="9148" max="9148" width="38.453125" style="4" customWidth="1"/>
    <col min="9149" max="9149" width="19.453125" style="4" bestFit="1" customWidth="1"/>
    <col min="9150" max="9150" width="30.54296875" style="4" bestFit="1" customWidth="1"/>
    <col min="9151" max="9151" width="21.08984375" style="4" customWidth="1"/>
    <col min="9152" max="9152" width="33.453125" style="4" bestFit="1" customWidth="1"/>
    <col min="9153" max="9153" width="14" style="4" customWidth="1"/>
    <col min="9154" max="9154" width="12.453125" style="4" bestFit="1" customWidth="1"/>
    <col min="9155" max="9155" width="11.54296875" style="4" customWidth="1"/>
    <col min="9156" max="9156" width="6.6328125" style="4" customWidth="1"/>
    <col min="9157" max="9157" width="9.08984375" style="4" bestFit="1" customWidth="1"/>
    <col min="9158" max="9391" width="8.7265625" style="4"/>
    <col min="9392" max="9392" width="33.453125" style="4" customWidth="1"/>
    <col min="9393" max="9393" width="26.36328125" style="4" customWidth="1"/>
    <col min="9394" max="9394" width="22.6328125" style="4" bestFit="1" customWidth="1"/>
    <col min="9395" max="9395" width="44.36328125" style="4" bestFit="1" customWidth="1"/>
    <col min="9396" max="9396" width="22.36328125" style="4" bestFit="1" customWidth="1"/>
    <col min="9397" max="9397" width="44.36328125" style="4" bestFit="1" customWidth="1"/>
    <col min="9398" max="9398" width="30" style="4" customWidth="1"/>
    <col min="9399" max="9399" width="19.453125" style="4" bestFit="1" customWidth="1"/>
    <col min="9400" max="9400" width="16.36328125" style="4" bestFit="1" customWidth="1"/>
    <col min="9401" max="9401" width="20.54296875" style="4" customWidth="1"/>
    <col min="9402" max="9402" width="30.36328125" style="4" customWidth="1"/>
    <col min="9403" max="9403" width="17.6328125" style="4" customWidth="1"/>
    <col min="9404" max="9404" width="38.453125" style="4" customWidth="1"/>
    <col min="9405" max="9405" width="19.453125" style="4" bestFit="1" customWidth="1"/>
    <col min="9406" max="9406" width="30.54296875" style="4" bestFit="1" customWidth="1"/>
    <col min="9407" max="9407" width="21.08984375" style="4" customWidth="1"/>
    <col min="9408" max="9408" width="33.453125" style="4" bestFit="1" customWidth="1"/>
    <col min="9409" max="9409" width="14" style="4" customWidth="1"/>
    <col min="9410" max="9410" width="12.453125" style="4" bestFit="1" customWidth="1"/>
    <col min="9411" max="9411" width="11.54296875" style="4" customWidth="1"/>
    <col min="9412" max="9412" width="6.6328125" style="4" customWidth="1"/>
    <col min="9413" max="9413" width="9.08984375" style="4" bestFit="1" customWidth="1"/>
    <col min="9414" max="9647" width="8.7265625" style="4"/>
    <col min="9648" max="9648" width="33.453125" style="4" customWidth="1"/>
    <col min="9649" max="9649" width="26.36328125" style="4" customWidth="1"/>
    <col min="9650" max="9650" width="22.6328125" style="4" bestFit="1" customWidth="1"/>
    <col min="9651" max="9651" width="44.36328125" style="4" bestFit="1" customWidth="1"/>
    <col min="9652" max="9652" width="22.36328125" style="4" bestFit="1" customWidth="1"/>
    <col min="9653" max="9653" width="44.36328125" style="4" bestFit="1" customWidth="1"/>
    <col min="9654" max="9654" width="30" style="4" customWidth="1"/>
    <col min="9655" max="9655" width="19.453125" style="4" bestFit="1" customWidth="1"/>
    <col min="9656" max="9656" width="16.36328125" style="4" bestFit="1" customWidth="1"/>
    <col min="9657" max="9657" width="20.54296875" style="4" customWidth="1"/>
    <col min="9658" max="9658" width="30.36328125" style="4" customWidth="1"/>
    <col min="9659" max="9659" width="17.6328125" style="4" customWidth="1"/>
    <col min="9660" max="9660" width="38.453125" style="4" customWidth="1"/>
    <col min="9661" max="9661" width="19.453125" style="4" bestFit="1" customWidth="1"/>
    <col min="9662" max="9662" width="30.54296875" style="4" bestFit="1" customWidth="1"/>
    <col min="9663" max="9663" width="21.08984375" style="4" customWidth="1"/>
    <col min="9664" max="9664" width="33.453125" style="4" bestFit="1" customWidth="1"/>
    <col min="9665" max="9665" width="14" style="4" customWidth="1"/>
    <col min="9666" max="9666" width="12.453125" style="4" bestFit="1" customWidth="1"/>
    <col min="9667" max="9667" width="11.54296875" style="4" customWidth="1"/>
    <col min="9668" max="9668" width="6.6328125" style="4" customWidth="1"/>
    <col min="9669" max="9669" width="9.08984375" style="4" bestFit="1" customWidth="1"/>
    <col min="9670" max="9903" width="8.7265625" style="4"/>
    <col min="9904" max="9904" width="33.453125" style="4" customWidth="1"/>
    <col min="9905" max="9905" width="26.36328125" style="4" customWidth="1"/>
    <col min="9906" max="9906" width="22.6328125" style="4" bestFit="1" customWidth="1"/>
    <col min="9907" max="9907" width="44.36328125" style="4" bestFit="1" customWidth="1"/>
    <col min="9908" max="9908" width="22.36328125" style="4" bestFit="1" customWidth="1"/>
    <col min="9909" max="9909" width="44.36328125" style="4" bestFit="1" customWidth="1"/>
    <col min="9910" max="9910" width="30" style="4" customWidth="1"/>
    <col min="9911" max="9911" width="19.453125" style="4" bestFit="1" customWidth="1"/>
    <col min="9912" max="9912" width="16.36328125" style="4" bestFit="1" customWidth="1"/>
    <col min="9913" max="9913" width="20.54296875" style="4" customWidth="1"/>
    <col min="9914" max="9914" width="30.36328125" style="4" customWidth="1"/>
    <col min="9915" max="9915" width="17.6328125" style="4" customWidth="1"/>
    <col min="9916" max="9916" width="38.453125" style="4" customWidth="1"/>
    <col min="9917" max="9917" width="19.453125" style="4" bestFit="1" customWidth="1"/>
    <col min="9918" max="9918" width="30.54296875" style="4" bestFit="1" customWidth="1"/>
    <col min="9919" max="9919" width="21.08984375" style="4" customWidth="1"/>
    <col min="9920" max="9920" width="33.453125" style="4" bestFit="1" customWidth="1"/>
    <col min="9921" max="9921" width="14" style="4" customWidth="1"/>
    <col min="9922" max="9922" width="12.453125" style="4" bestFit="1" customWidth="1"/>
    <col min="9923" max="9923" width="11.54296875" style="4" customWidth="1"/>
    <col min="9924" max="9924" width="6.6328125" style="4" customWidth="1"/>
    <col min="9925" max="9925" width="9.08984375" style="4" bestFit="1" customWidth="1"/>
    <col min="9926" max="10159" width="8.7265625" style="4"/>
    <col min="10160" max="10160" width="33.453125" style="4" customWidth="1"/>
    <col min="10161" max="10161" width="26.36328125" style="4" customWidth="1"/>
    <col min="10162" max="10162" width="22.6328125" style="4" bestFit="1" customWidth="1"/>
    <col min="10163" max="10163" width="44.36328125" style="4" bestFit="1" customWidth="1"/>
    <col min="10164" max="10164" width="22.36328125" style="4" bestFit="1" customWidth="1"/>
    <col min="10165" max="10165" width="44.36328125" style="4" bestFit="1" customWidth="1"/>
    <col min="10166" max="10166" width="30" style="4" customWidth="1"/>
    <col min="10167" max="10167" width="19.453125" style="4" bestFit="1" customWidth="1"/>
    <col min="10168" max="10168" width="16.36328125" style="4" bestFit="1" customWidth="1"/>
    <col min="10169" max="10169" width="20.54296875" style="4" customWidth="1"/>
    <col min="10170" max="10170" width="30.36328125" style="4" customWidth="1"/>
    <col min="10171" max="10171" width="17.6328125" style="4" customWidth="1"/>
    <col min="10172" max="10172" width="38.453125" style="4" customWidth="1"/>
    <col min="10173" max="10173" width="19.453125" style="4" bestFit="1" customWidth="1"/>
    <col min="10174" max="10174" width="30.54296875" style="4" bestFit="1" customWidth="1"/>
    <col min="10175" max="10175" width="21.08984375" style="4" customWidth="1"/>
    <col min="10176" max="10176" width="33.453125" style="4" bestFit="1" customWidth="1"/>
    <col min="10177" max="10177" width="14" style="4" customWidth="1"/>
    <col min="10178" max="10178" width="12.453125" style="4" bestFit="1" customWidth="1"/>
    <col min="10179" max="10179" width="11.54296875" style="4" customWidth="1"/>
    <col min="10180" max="10180" width="6.6328125" style="4" customWidth="1"/>
    <col min="10181" max="10181" width="9.08984375" style="4" bestFit="1" customWidth="1"/>
    <col min="10182" max="10415" width="8.7265625" style="4"/>
    <col min="10416" max="10416" width="33.453125" style="4" customWidth="1"/>
    <col min="10417" max="10417" width="26.36328125" style="4" customWidth="1"/>
    <col min="10418" max="10418" width="22.6328125" style="4" bestFit="1" customWidth="1"/>
    <col min="10419" max="10419" width="44.36328125" style="4" bestFit="1" customWidth="1"/>
    <col min="10420" max="10420" width="22.36328125" style="4" bestFit="1" customWidth="1"/>
    <col min="10421" max="10421" width="44.36328125" style="4" bestFit="1" customWidth="1"/>
    <col min="10422" max="10422" width="30" style="4" customWidth="1"/>
    <col min="10423" max="10423" width="19.453125" style="4" bestFit="1" customWidth="1"/>
    <col min="10424" max="10424" width="16.36328125" style="4" bestFit="1" customWidth="1"/>
    <col min="10425" max="10425" width="20.54296875" style="4" customWidth="1"/>
    <col min="10426" max="10426" width="30.36328125" style="4" customWidth="1"/>
    <col min="10427" max="10427" width="17.6328125" style="4" customWidth="1"/>
    <col min="10428" max="10428" width="38.453125" style="4" customWidth="1"/>
    <col min="10429" max="10429" width="19.453125" style="4" bestFit="1" customWidth="1"/>
    <col min="10430" max="10430" width="30.54296875" style="4" bestFit="1" customWidth="1"/>
    <col min="10431" max="10431" width="21.08984375" style="4" customWidth="1"/>
    <col min="10432" max="10432" width="33.453125" style="4" bestFit="1" customWidth="1"/>
    <col min="10433" max="10433" width="14" style="4" customWidth="1"/>
    <col min="10434" max="10434" width="12.453125" style="4" bestFit="1" customWidth="1"/>
    <col min="10435" max="10435" width="11.54296875" style="4" customWidth="1"/>
    <col min="10436" max="10436" width="6.6328125" style="4" customWidth="1"/>
    <col min="10437" max="10437" width="9.08984375" style="4" bestFit="1" customWidth="1"/>
    <col min="10438" max="10671" width="8.7265625" style="4"/>
    <col min="10672" max="10672" width="33.453125" style="4" customWidth="1"/>
    <col min="10673" max="10673" width="26.36328125" style="4" customWidth="1"/>
    <col min="10674" max="10674" width="22.6328125" style="4" bestFit="1" customWidth="1"/>
    <col min="10675" max="10675" width="44.36328125" style="4" bestFit="1" customWidth="1"/>
    <col min="10676" max="10676" width="22.36328125" style="4" bestFit="1" customWidth="1"/>
    <col min="10677" max="10677" width="44.36328125" style="4" bestFit="1" customWidth="1"/>
    <col min="10678" max="10678" width="30" style="4" customWidth="1"/>
    <col min="10679" max="10679" width="19.453125" style="4" bestFit="1" customWidth="1"/>
    <col min="10680" max="10680" width="16.36328125" style="4" bestFit="1" customWidth="1"/>
    <col min="10681" max="10681" width="20.54296875" style="4" customWidth="1"/>
    <col min="10682" max="10682" width="30.36328125" style="4" customWidth="1"/>
    <col min="10683" max="10683" width="17.6328125" style="4" customWidth="1"/>
    <col min="10684" max="10684" width="38.453125" style="4" customWidth="1"/>
    <col min="10685" max="10685" width="19.453125" style="4" bestFit="1" customWidth="1"/>
    <col min="10686" max="10686" width="30.54296875" style="4" bestFit="1" customWidth="1"/>
    <col min="10687" max="10687" width="21.08984375" style="4" customWidth="1"/>
    <col min="10688" max="10688" width="33.453125" style="4" bestFit="1" customWidth="1"/>
    <col min="10689" max="10689" width="14" style="4" customWidth="1"/>
    <col min="10690" max="10690" width="12.453125" style="4" bestFit="1" customWidth="1"/>
    <col min="10691" max="10691" width="11.54296875" style="4" customWidth="1"/>
    <col min="10692" max="10692" width="6.6328125" style="4" customWidth="1"/>
    <col min="10693" max="10693" width="9.08984375" style="4" bestFit="1" customWidth="1"/>
    <col min="10694" max="10927" width="8.7265625" style="4"/>
    <col min="10928" max="10928" width="33.453125" style="4" customWidth="1"/>
    <col min="10929" max="10929" width="26.36328125" style="4" customWidth="1"/>
    <col min="10930" max="10930" width="22.6328125" style="4" bestFit="1" customWidth="1"/>
    <col min="10931" max="10931" width="44.36328125" style="4" bestFit="1" customWidth="1"/>
    <col min="10932" max="10932" width="22.36328125" style="4" bestFit="1" customWidth="1"/>
    <col min="10933" max="10933" width="44.36328125" style="4" bestFit="1" customWidth="1"/>
    <col min="10934" max="10934" width="30" style="4" customWidth="1"/>
    <col min="10935" max="10935" width="19.453125" style="4" bestFit="1" customWidth="1"/>
    <col min="10936" max="10936" width="16.36328125" style="4" bestFit="1" customWidth="1"/>
    <col min="10937" max="10937" width="20.54296875" style="4" customWidth="1"/>
    <col min="10938" max="10938" width="30.36328125" style="4" customWidth="1"/>
    <col min="10939" max="10939" width="17.6328125" style="4" customWidth="1"/>
    <col min="10940" max="10940" width="38.453125" style="4" customWidth="1"/>
    <col min="10941" max="10941" width="19.453125" style="4" bestFit="1" customWidth="1"/>
    <col min="10942" max="10942" width="30.54296875" style="4" bestFit="1" customWidth="1"/>
    <col min="10943" max="10943" width="21.08984375" style="4" customWidth="1"/>
    <col min="10944" max="10944" width="33.453125" style="4" bestFit="1" customWidth="1"/>
    <col min="10945" max="10945" width="14" style="4" customWidth="1"/>
    <col min="10946" max="10946" width="12.453125" style="4" bestFit="1" customWidth="1"/>
    <col min="10947" max="10947" width="11.54296875" style="4" customWidth="1"/>
    <col min="10948" max="10948" width="6.6328125" style="4" customWidth="1"/>
    <col min="10949" max="10949" width="9.08984375" style="4" bestFit="1" customWidth="1"/>
    <col min="10950" max="11183" width="8.7265625" style="4"/>
    <col min="11184" max="11184" width="33.453125" style="4" customWidth="1"/>
    <col min="11185" max="11185" width="26.36328125" style="4" customWidth="1"/>
    <col min="11186" max="11186" width="22.6328125" style="4" bestFit="1" customWidth="1"/>
    <col min="11187" max="11187" width="44.36328125" style="4" bestFit="1" customWidth="1"/>
    <col min="11188" max="11188" width="22.36328125" style="4" bestFit="1" customWidth="1"/>
    <col min="11189" max="11189" width="44.36328125" style="4" bestFit="1" customWidth="1"/>
    <col min="11190" max="11190" width="30" style="4" customWidth="1"/>
    <col min="11191" max="11191" width="19.453125" style="4" bestFit="1" customWidth="1"/>
    <col min="11192" max="11192" width="16.36328125" style="4" bestFit="1" customWidth="1"/>
    <col min="11193" max="11193" width="20.54296875" style="4" customWidth="1"/>
    <col min="11194" max="11194" width="30.36328125" style="4" customWidth="1"/>
    <col min="11195" max="11195" width="17.6328125" style="4" customWidth="1"/>
    <col min="11196" max="11196" width="38.453125" style="4" customWidth="1"/>
    <col min="11197" max="11197" width="19.453125" style="4" bestFit="1" customWidth="1"/>
    <col min="11198" max="11198" width="30.54296875" style="4" bestFit="1" customWidth="1"/>
    <col min="11199" max="11199" width="21.08984375" style="4" customWidth="1"/>
    <col min="11200" max="11200" width="33.453125" style="4" bestFit="1" customWidth="1"/>
    <col min="11201" max="11201" width="14" style="4" customWidth="1"/>
    <col min="11202" max="11202" width="12.453125" style="4" bestFit="1" customWidth="1"/>
    <col min="11203" max="11203" width="11.54296875" style="4" customWidth="1"/>
    <col min="11204" max="11204" width="6.6328125" style="4" customWidth="1"/>
    <col min="11205" max="11205" width="9.08984375" style="4" bestFit="1" customWidth="1"/>
    <col min="11206" max="11439" width="8.7265625" style="4"/>
    <col min="11440" max="11440" width="33.453125" style="4" customWidth="1"/>
    <col min="11441" max="11441" width="26.36328125" style="4" customWidth="1"/>
    <col min="11442" max="11442" width="22.6328125" style="4" bestFit="1" customWidth="1"/>
    <col min="11443" max="11443" width="44.36328125" style="4" bestFit="1" customWidth="1"/>
    <col min="11444" max="11444" width="22.36328125" style="4" bestFit="1" customWidth="1"/>
    <col min="11445" max="11445" width="44.36328125" style="4" bestFit="1" customWidth="1"/>
    <col min="11446" max="11446" width="30" style="4" customWidth="1"/>
    <col min="11447" max="11447" width="19.453125" style="4" bestFit="1" customWidth="1"/>
    <col min="11448" max="11448" width="16.36328125" style="4" bestFit="1" customWidth="1"/>
    <col min="11449" max="11449" width="20.54296875" style="4" customWidth="1"/>
    <col min="11450" max="11450" width="30.36328125" style="4" customWidth="1"/>
    <col min="11451" max="11451" width="17.6328125" style="4" customWidth="1"/>
    <col min="11452" max="11452" width="38.453125" style="4" customWidth="1"/>
    <col min="11453" max="11453" width="19.453125" style="4" bestFit="1" customWidth="1"/>
    <col min="11454" max="11454" width="30.54296875" style="4" bestFit="1" customWidth="1"/>
    <col min="11455" max="11455" width="21.08984375" style="4" customWidth="1"/>
    <col min="11456" max="11456" width="33.453125" style="4" bestFit="1" customWidth="1"/>
    <col min="11457" max="11457" width="14" style="4" customWidth="1"/>
    <col min="11458" max="11458" width="12.453125" style="4" bestFit="1" customWidth="1"/>
    <col min="11459" max="11459" width="11.54296875" style="4" customWidth="1"/>
    <col min="11460" max="11460" width="6.6328125" style="4" customWidth="1"/>
    <col min="11461" max="11461" width="9.08984375" style="4" bestFit="1" customWidth="1"/>
    <col min="11462" max="11695" width="8.7265625" style="4"/>
    <col min="11696" max="11696" width="33.453125" style="4" customWidth="1"/>
    <col min="11697" max="11697" width="26.36328125" style="4" customWidth="1"/>
    <col min="11698" max="11698" width="22.6328125" style="4" bestFit="1" customWidth="1"/>
    <col min="11699" max="11699" width="44.36328125" style="4" bestFit="1" customWidth="1"/>
    <col min="11700" max="11700" width="22.36328125" style="4" bestFit="1" customWidth="1"/>
    <col min="11701" max="11701" width="44.36328125" style="4" bestFit="1" customWidth="1"/>
    <col min="11702" max="11702" width="30" style="4" customWidth="1"/>
    <col min="11703" max="11703" width="19.453125" style="4" bestFit="1" customWidth="1"/>
    <col min="11704" max="11704" width="16.36328125" style="4" bestFit="1" customWidth="1"/>
    <col min="11705" max="11705" width="20.54296875" style="4" customWidth="1"/>
    <col min="11706" max="11706" width="30.36328125" style="4" customWidth="1"/>
    <col min="11707" max="11707" width="17.6328125" style="4" customWidth="1"/>
    <col min="11708" max="11708" width="38.453125" style="4" customWidth="1"/>
    <col min="11709" max="11709" width="19.453125" style="4" bestFit="1" customWidth="1"/>
    <col min="11710" max="11710" width="30.54296875" style="4" bestFit="1" customWidth="1"/>
    <col min="11711" max="11711" width="21.08984375" style="4" customWidth="1"/>
    <col min="11712" max="11712" width="33.453125" style="4" bestFit="1" customWidth="1"/>
    <col min="11713" max="11713" width="14" style="4" customWidth="1"/>
    <col min="11714" max="11714" width="12.453125" style="4" bestFit="1" customWidth="1"/>
    <col min="11715" max="11715" width="11.54296875" style="4" customWidth="1"/>
    <col min="11716" max="11716" width="6.6328125" style="4" customWidth="1"/>
    <col min="11717" max="11717" width="9.08984375" style="4" bestFit="1" customWidth="1"/>
    <col min="11718" max="11951" width="8.7265625" style="4"/>
    <col min="11952" max="11952" width="33.453125" style="4" customWidth="1"/>
    <col min="11953" max="11953" width="26.36328125" style="4" customWidth="1"/>
    <col min="11954" max="11954" width="22.6328125" style="4" bestFit="1" customWidth="1"/>
    <col min="11955" max="11955" width="44.36328125" style="4" bestFit="1" customWidth="1"/>
    <col min="11956" max="11956" width="22.36328125" style="4" bestFit="1" customWidth="1"/>
    <col min="11957" max="11957" width="44.36328125" style="4" bestFit="1" customWidth="1"/>
    <col min="11958" max="11958" width="30" style="4" customWidth="1"/>
    <col min="11959" max="11959" width="19.453125" style="4" bestFit="1" customWidth="1"/>
    <col min="11960" max="11960" width="16.36328125" style="4" bestFit="1" customWidth="1"/>
    <col min="11961" max="11961" width="20.54296875" style="4" customWidth="1"/>
    <col min="11962" max="11962" width="30.36328125" style="4" customWidth="1"/>
    <col min="11963" max="11963" width="17.6328125" style="4" customWidth="1"/>
    <col min="11964" max="11964" width="38.453125" style="4" customWidth="1"/>
    <col min="11965" max="11965" width="19.453125" style="4" bestFit="1" customWidth="1"/>
    <col min="11966" max="11966" width="30.54296875" style="4" bestFit="1" customWidth="1"/>
    <col min="11967" max="11967" width="21.08984375" style="4" customWidth="1"/>
    <col min="11968" max="11968" width="33.453125" style="4" bestFit="1" customWidth="1"/>
    <col min="11969" max="11969" width="14" style="4" customWidth="1"/>
    <col min="11970" max="11970" width="12.453125" style="4" bestFit="1" customWidth="1"/>
    <col min="11971" max="11971" width="11.54296875" style="4" customWidth="1"/>
    <col min="11972" max="11972" width="6.6328125" style="4" customWidth="1"/>
    <col min="11973" max="11973" width="9.08984375" style="4" bestFit="1" customWidth="1"/>
    <col min="11974" max="12207" width="8.7265625" style="4"/>
    <col min="12208" max="12208" width="33.453125" style="4" customWidth="1"/>
    <col min="12209" max="12209" width="26.36328125" style="4" customWidth="1"/>
    <col min="12210" max="12210" width="22.6328125" style="4" bestFit="1" customWidth="1"/>
    <col min="12211" max="12211" width="44.36328125" style="4" bestFit="1" customWidth="1"/>
    <col min="12212" max="12212" width="22.36328125" style="4" bestFit="1" customWidth="1"/>
    <col min="12213" max="12213" width="44.36328125" style="4" bestFit="1" customWidth="1"/>
    <col min="12214" max="12214" width="30" style="4" customWidth="1"/>
    <col min="12215" max="12215" width="19.453125" style="4" bestFit="1" customWidth="1"/>
    <col min="12216" max="12216" width="16.36328125" style="4" bestFit="1" customWidth="1"/>
    <col min="12217" max="12217" width="20.54296875" style="4" customWidth="1"/>
    <col min="12218" max="12218" width="30.36328125" style="4" customWidth="1"/>
    <col min="12219" max="12219" width="17.6328125" style="4" customWidth="1"/>
    <col min="12220" max="12220" width="38.453125" style="4" customWidth="1"/>
    <col min="12221" max="12221" width="19.453125" style="4" bestFit="1" customWidth="1"/>
    <col min="12222" max="12222" width="30.54296875" style="4" bestFit="1" customWidth="1"/>
    <col min="12223" max="12223" width="21.08984375" style="4" customWidth="1"/>
    <col min="12224" max="12224" width="33.453125" style="4" bestFit="1" customWidth="1"/>
    <col min="12225" max="12225" width="14" style="4" customWidth="1"/>
    <col min="12226" max="12226" width="12.453125" style="4" bestFit="1" customWidth="1"/>
    <col min="12227" max="12227" width="11.54296875" style="4" customWidth="1"/>
    <col min="12228" max="12228" width="6.6328125" style="4" customWidth="1"/>
    <col min="12229" max="12229" width="9.08984375" style="4" bestFit="1" customWidth="1"/>
    <col min="12230" max="12463" width="8.7265625" style="4"/>
    <col min="12464" max="12464" width="33.453125" style="4" customWidth="1"/>
    <col min="12465" max="12465" width="26.36328125" style="4" customWidth="1"/>
    <col min="12466" max="12466" width="22.6328125" style="4" bestFit="1" customWidth="1"/>
    <col min="12467" max="12467" width="44.36328125" style="4" bestFit="1" customWidth="1"/>
    <col min="12468" max="12468" width="22.36328125" style="4" bestFit="1" customWidth="1"/>
    <col min="12469" max="12469" width="44.36328125" style="4" bestFit="1" customWidth="1"/>
    <col min="12470" max="12470" width="30" style="4" customWidth="1"/>
    <col min="12471" max="12471" width="19.453125" style="4" bestFit="1" customWidth="1"/>
    <col min="12472" max="12472" width="16.36328125" style="4" bestFit="1" customWidth="1"/>
    <col min="12473" max="12473" width="20.54296875" style="4" customWidth="1"/>
    <col min="12474" max="12474" width="30.36328125" style="4" customWidth="1"/>
    <col min="12475" max="12475" width="17.6328125" style="4" customWidth="1"/>
    <col min="12476" max="12476" width="38.453125" style="4" customWidth="1"/>
    <col min="12477" max="12477" width="19.453125" style="4" bestFit="1" customWidth="1"/>
    <col min="12478" max="12478" width="30.54296875" style="4" bestFit="1" customWidth="1"/>
    <col min="12479" max="12479" width="21.08984375" style="4" customWidth="1"/>
    <col min="12480" max="12480" width="33.453125" style="4" bestFit="1" customWidth="1"/>
    <col min="12481" max="12481" width="14" style="4" customWidth="1"/>
    <col min="12482" max="12482" width="12.453125" style="4" bestFit="1" customWidth="1"/>
    <col min="12483" max="12483" width="11.54296875" style="4" customWidth="1"/>
    <col min="12484" max="12484" width="6.6328125" style="4" customWidth="1"/>
    <col min="12485" max="12485" width="9.08984375" style="4" bestFit="1" customWidth="1"/>
    <col min="12486" max="12719" width="8.7265625" style="4"/>
    <col min="12720" max="12720" width="33.453125" style="4" customWidth="1"/>
    <col min="12721" max="12721" width="26.36328125" style="4" customWidth="1"/>
    <col min="12722" max="12722" width="22.6328125" style="4" bestFit="1" customWidth="1"/>
    <col min="12723" max="12723" width="44.36328125" style="4" bestFit="1" customWidth="1"/>
    <col min="12724" max="12724" width="22.36328125" style="4" bestFit="1" customWidth="1"/>
    <col min="12725" max="12725" width="44.36328125" style="4" bestFit="1" customWidth="1"/>
    <col min="12726" max="12726" width="30" style="4" customWidth="1"/>
    <col min="12727" max="12727" width="19.453125" style="4" bestFit="1" customWidth="1"/>
    <col min="12728" max="12728" width="16.36328125" style="4" bestFit="1" customWidth="1"/>
    <col min="12729" max="12729" width="20.54296875" style="4" customWidth="1"/>
    <col min="12730" max="12730" width="30.36328125" style="4" customWidth="1"/>
    <col min="12731" max="12731" width="17.6328125" style="4" customWidth="1"/>
    <col min="12732" max="12732" width="38.453125" style="4" customWidth="1"/>
    <col min="12733" max="12733" width="19.453125" style="4" bestFit="1" customWidth="1"/>
    <col min="12734" max="12734" width="30.54296875" style="4" bestFit="1" customWidth="1"/>
    <col min="12735" max="12735" width="21.08984375" style="4" customWidth="1"/>
    <col min="12736" max="12736" width="33.453125" style="4" bestFit="1" customWidth="1"/>
    <col min="12737" max="12737" width="14" style="4" customWidth="1"/>
    <col min="12738" max="12738" width="12.453125" style="4" bestFit="1" customWidth="1"/>
    <col min="12739" max="12739" width="11.54296875" style="4" customWidth="1"/>
    <col min="12740" max="12740" width="6.6328125" style="4" customWidth="1"/>
    <col min="12741" max="12741" width="9.08984375" style="4" bestFit="1" customWidth="1"/>
    <col min="12742" max="12975" width="8.7265625" style="4"/>
    <col min="12976" max="12976" width="33.453125" style="4" customWidth="1"/>
    <col min="12977" max="12977" width="26.36328125" style="4" customWidth="1"/>
    <col min="12978" max="12978" width="22.6328125" style="4" bestFit="1" customWidth="1"/>
    <col min="12979" max="12979" width="44.36328125" style="4" bestFit="1" customWidth="1"/>
    <col min="12980" max="12980" width="22.36328125" style="4" bestFit="1" customWidth="1"/>
    <col min="12981" max="12981" width="44.36328125" style="4" bestFit="1" customWidth="1"/>
    <col min="12982" max="12982" width="30" style="4" customWidth="1"/>
    <col min="12983" max="12983" width="19.453125" style="4" bestFit="1" customWidth="1"/>
    <col min="12984" max="12984" width="16.36328125" style="4" bestFit="1" customWidth="1"/>
    <col min="12985" max="12985" width="20.54296875" style="4" customWidth="1"/>
    <col min="12986" max="12986" width="30.36328125" style="4" customWidth="1"/>
    <col min="12987" max="12987" width="17.6328125" style="4" customWidth="1"/>
    <col min="12988" max="12988" width="38.453125" style="4" customWidth="1"/>
    <col min="12989" max="12989" width="19.453125" style="4" bestFit="1" customWidth="1"/>
    <col min="12990" max="12990" width="30.54296875" style="4" bestFit="1" customWidth="1"/>
    <col min="12991" max="12991" width="21.08984375" style="4" customWidth="1"/>
    <col min="12992" max="12992" width="33.453125" style="4" bestFit="1" customWidth="1"/>
    <col min="12993" max="12993" width="14" style="4" customWidth="1"/>
    <col min="12994" max="12994" width="12.453125" style="4" bestFit="1" customWidth="1"/>
    <col min="12995" max="12995" width="11.54296875" style="4" customWidth="1"/>
    <col min="12996" max="12996" width="6.6328125" style="4" customWidth="1"/>
    <col min="12997" max="12997" width="9.08984375" style="4" bestFit="1" customWidth="1"/>
    <col min="12998" max="13231" width="8.7265625" style="4"/>
    <col min="13232" max="13232" width="33.453125" style="4" customWidth="1"/>
    <col min="13233" max="13233" width="26.36328125" style="4" customWidth="1"/>
    <col min="13234" max="13234" width="22.6328125" style="4" bestFit="1" customWidth="1"/>
    <col min="13235" max="13235" width="44.36328125" style="4" bestFit="1" customWidth="1"/>
    <col min="13236" max="13236" width="22.36328125" style="4" bestFit="1" customWidth="1"/>
    <col min="13237" max="13237" width="44.36328125" style="4" bestFit="1" customWidth="1"/>
    <col min="13238" max="13238" width="30" style="4" customWidth="1"/>
    <col min="13239" max="13239" width="19.453125" style="4" bestFit="1" customWidth="1"/>
    <col min="13240" max="13240" width="16.36328125" style="4" bestFit="1" customWidth="1"/>
    <col min="13241" max="13241" width="20.54296875" style="4" customWidth="1"/>
    <col min="13242" max="13242" width="30.36328125" style="4" customWidth="1"/>
    <col min="13243" max="13243" width="17.6328125" style="4" customWidth="1"/>
    <col min="13244" max="13244" width="38.453125" style="4" customWidth="1"/>
    <col min="13245" max="13245" width="19.453125" style="4" bestFit="1" customWidth="1"/>
    <col min="13246" max="13246" width="30.54296875" style="4" bestFit="1" customWidth="1"/>
    <col min="13247" max="13247" width="21.08984375" style="4" customWidth="1"/>
    <col min="13248" max="13248" width="33.453125" style="4" bestFit="1" customWidth="1"/>
    <col min="13249" max="13249" width="14" style="4" customWidth="1"/>
    <col min="13250" max="13250" width="12.453125" style="4" bestFit="1" customWidth="1"/>
    <col min="13251" max="13251" width="11.54296875" style="4" customWidth="1"/>
    <col min="13252" max="13252" width="6.6328125" style="4" customWidth="1"/>
    <col min="13253" max="13253" width="9.08984375" style="4" bestFit="1" customWidth="1"/>
    <col min="13254" max="13487" width="8.7265625" style="4"/>
    <col min="13488" max="13488" width="33.453125" style="4" customWidth="1"/>
    <col min="13489" max="13489" width="26.36328125" style="4" customWidth="1"/>
    <col min="13490" max="13490" width="22.6328125" style="4" bestFit="1" customWidth="1"/>
    <col min="13491" max="13491" width="44.36328125" style="4" bestFit="1" customWidth="1"/>
    <col min="13492" max="13492" width="22.36328125" style="4" bestFit="1" customWidth="1"/>
    <col min="13493" max="13493" width="44.36328125" style="4" bestFit="1" customWidth="1"/>
    <col min="13494" max="13494" width="30" style="4" customWidth="1"/>
    <col min="13495" max="13495" width="19.453125" style="4" bestFit="1" customWidth="1"/>
    <col min="13496" max="13496" width="16.36328125" style="4" bestFit="1" customWidth="1"/>
    <col min="13497" max="13497" width="20.54296875" style="4" customWidth="1"/>
    <col min="13498" max="13498" width="30.36328125" style="4" customWidth="1"/>
    <col min="13499" max="13499" width="17.6328125" style="4" customWidth="1"/>
    <col min="13500" max="13500" width="38.453125" style="4" customWidth="1"/>
    <col min="13501" max="13501" width="19.453125" style="4" bestFit="1" customWidth="1"/>
    <col min="13502" max="13502" width="30.54296875" style="4" bestFit="1" customWidth="1"/>
    <col min="13503" max="13503" width="21.08984375" style="4" customWidth="1"/>
    <col min="13504" max="13504" width="33.453125" style="4" bestFit="1" customWidth="1"/>
    <col min="13505" max="13505" width="14" style="4" customWidth="1"/>
    <col min="13506" max="13506" width="12.453125" style="4" bestFit="1" customWidth="1"/>
    <col min="13507" max="13507" width="11.54296875" style="4" customWidth="1"/>
    <col min="13508" max="13508" width="6.6328125" style="4" customWidth="1"/>
    <col min="13509" max="13509" width="9.08984375" style="4" bestFit="1" customWidth="1"/>
    <col min="13510" max="13743" width="8.7265625" style="4"/>
    <col min="13744" max="13744" width="33.453125" style="4" customWidth="1"/>
    <col min="13745" max="13745" width="26.36328125" style="4" customWidth="1"/>
    <col min="13746" max="13746" width="22.6328125" style="4" bestFit="1" customWidth="1"/>
    <col min="13747" max="13747" width="44.36328125" style="4" bestFit="1" customWidth="1"/>
    <col min="13748" max="13748" width="22.36328125" style="4" bestFit="1" customWidth="1"/>
    <col min="13749" max="13749" width="44.36328125" style="4" bestFit="1" customWidth="1"/>
    <col min="13750" max="13750" width="30" style="4" customWidth="1"/>
    <col min="13751" max="13751" width="19.453125" style="4" bestFit="1" customWidth="1"/>
    <col min="13752" max="13752" width="16.36328125" style="4" bestFit="1" customWidth="1"/>
    <col min="13753" max="13753" width="20.54296875" style="4" customWidth="1"/>
    <col min="13754" max="13754" width="30.36328125" style="4" customWidth="1"/>
    <col min="13755" max="13755" width="17.6328125" style="4" customWidth="1"/>
    <col min="13756" max="13756" width="38.453125" style="4" customWidth="1"/>
    <col min="13757" max="13757" width="19.453125" style="4" bestFit="1" customWidth="1"/>
    <col min="13758" max="13758" width="30.54296875" style="4" bestFit="1" customWidth="1"/>
    <col min="13759" max="13759" width="21.08984375" style="4" customWidth="1"/>
    <col min="13760" max="13760" width="33.453125" style="4" bestFit="1" customWidth="1"/>
    <col min="13761" max="13761" width="14" style="4" customWidth="1"/>
    <col min="13762" max="13762" width="12.453125" style="4" bestFit="1" customWidth="1"/>
    <col min="13763" max="13763" width="11.54296875" style="4" customWidth="1"/>
    <col min="13764" max="13764" width="6.6328125" style="4" customWidth="1"/>
    <col min="13765" max="13765" width="9.08984375" style="4" bestFit="1" customWidth="1"/>
    <col min="13766" max="13999" width="8.7265625" style="4"/>
    <col min="14000" max="14000" width="33.453125" style="4" customWidth="1"/>
    <col min="14001" max="14001" width="26.36328125" style="4" customWidth="1"/>
    <col min="14002" max="14002" width="22.6328125" style="4" bestFit="1" customWidth="1"/>
    <col min="14003" max="14003" width="44.36328125" style="4" bestFit="1" customWidth="1"/>
    <col min="14004" max="14004" width="22.36328125" style="4" bestFit="1" customWidth="1"/>
    <col min="14005" max="14005" width="44.36328125" style="4" bestFit="1" customWidth="1"/>
    <col min="14006" max="14006" width="30" style="4" customWidth="1"/>
    <col min="14007" max="14007" width="19.453125" style="4" bestFit="1" customWidth="1"/>
    <col min="14008" max="14008" width="16.36328125" style="4" bestFit="1" customWidth="1"/>
    <col min="14009" max="14009" width="20.54296875" style="4" customWidth="1"/>
    <col min="14010" max="14010" width="30.36328125" style="4" customWidth="1"/>
    <col min="14011" max="14011" width="17.6328125" style="4" customWidth="1"/>
    <col min="14012" max="14012" width="38.453125" style="4" customWidth="1"/>
    <col min="14013" max="14013" width="19.453125" style="4" bestFit="1" customWidth="1"/>
    <col min="14014" max="14014" width="30.54296875" style="4" bestFit="1" customWidth="1"/>
    <col min="14015" max="14015" width="21.08984375" style="4" customWidth="1"/>
    <col min="14016" max="14016" width="33.453125" style="4" bestFit="1" customWidth="1"/>
    <col min="14017" max="14017" width="14" style="4" customWidth="1"/>
    <col min="14018" max="14018" width="12.453125" style="4" bestFit="1" customWidth="1"/>
    <col min="14019" max="14019" width="11.54296875" style="4" customWidth="1"/>
    <col min="14020" max="14020" width="6.6328125" style="4" customWidth="1"/>
    <col min="14021" max="14021" width="9.08984375" style="4" bestFit="1" customWidth="1"/>
    <col min="14022" max="14255" width="8.7265625" style="4"/>
    <col min="14256" max="14256" width="33.453125" style="4" customWidth="1"/>
    <col min="14257" max="14257" width="26.36328125" style="4" customWidth="1"/>
    <col min="14258" max="14258" width="22.6328125" style="4" bestFit="1" customWidth="1"/>
    <col min="14259" max="14259" width="44.36328125" style="4" bestFit="1" customWidth="1"/>
    <col min="14260" max="14260" width="22.36328125" style="4" bestFit="1" customWidth="1"/>
    <col min="14261" max="14261" width="44.36328125" style="4" bestFit="1" customWidth="1"/>
    <col min="14262" max="14262" width="30" style="4" customWidth="1"/>
    <col min="14263" max="14263" width="19.453125" style="4" bestFit="1" customWidth="1"/>
    <col min="14264" max="14264" width="16.36328125" style="4" bestFit="1" customWidth="1"/>
    <col min="14265" max="14265" width="20.54296875" style="4" customWidth="1"/>
    <col min="14266" max="14266" width="30.36328125" style="4" customWidth="1"/>
    <col min="14267" max="14267" width="17.6328125" style="4" customWidth="1"/>
    <col min="14268" max="14268" width="38.453125" style="4" customWidth="1"/>
    <col min="14269" max="14269" width="19.453125" style="4" bestFit="1" customWidth="1"/>
    <col min="14270" max="14270" width="30.54296875" style="4" bestFit="1" customWidth="1"/>
    <col min="14271" max="14271" width="21.08984375" style="4" customWidth="1"/>
    <col min="14272" max="14272" width="33.453125" style="4" bestFit="1" customWidth="1"/>
    <col min="14273" max="14273" width="14" style="4" customWidth="1"/>
    <col min="14274" max="14274" width="12.453125" style="4" bestFit="1" customWidth="1"/>
    <col min="14275" max="14275" width="11.54296875" style="4" customWidth="1"/>
    <col min="14276" max="14276" width="6.6328125" style="4" customWidth="1"/>
    <col min="14277" max="14277" width="9.08984375" style="4" bestFit="1" customWidth="1"/>
    <col min="14278" max="14511" width="8.7265625" style="4"/>
    <col min="14512" max="14512" width="33.453125" style="4" customWidth="1"/>
    <col min="14513" max="14513" width="26.36328125" style="4" customWidth="1"/>
    <col min="14514" max="14514" width="22.6328125" style="4" bestFit="1" customWidth="1"/>
    <col min="14515" max="14515" width="44.36328125" style="4" bestFit="1" customWidth="1"/>
    <col min="14516" max="14516" width="22.36328125" style="4" bestFit="1" customWidth="1"/>
    <col min="14517" max="14517" width="44.36328125" style="4" bestFit="1" customWidth="1"/>
    <col min="14518" max="14518" width="30" style="4" customWidth="1"/>
    <col min="14519" max="14519" width="19.453125" style="4" bestFit="1" customWidth="1"/>
    <col min="14520" max="14520" width="16.36328125" style="4" bestFit="1" customWidth="1"/>
    <col min="14521" max="14521" width="20.54296875" style="4" customWidth="1"/>
    <col min="14522" max="14522" width="30.36328125" style="4" customWidth="1"/>
    <col min="14523" max="14523" width="17.6328125" style="4" customWidth="1"/>
    <col min="14524" max="14524" width="38.453125" style="4" customWidth="1"/>
    <col min="14525" max="14525" width="19.453125" style="4" bestFit="1" customWidth="1"/>
    <col min="14526" max="14526" width="30.54296875" style="4" bestFit="1" customWidth="1"/>
    <col min="14527" max="14527" width="21.08984375" style="4" customWidth="1"/>
    <col min="14528" max="14528" width="33.453125" style="4" bestFit="1" customWidth="1"/>
    <col min="14529" max="14529" width="14" style="4" customWidth="1"/>
    <col min="14530" max="14530" width="12.453125" style="4" bestFit="1" customWidth="1"/>
    <col min="14531" max="14531" width="11.54296875" style="4" customWidth="1"/>
    <col min="14532" max="14532" width="6.6328125" style="4" customWidth="1"/>
    <col min="14533" max="14533" width="9.08984375" style="4" bestFit="1" customWidth="1"/>
    <col min="14534" max="14767" width="8.7265625" style="4"/>
    <col min="14768" max="14768" width="33.453125" style="4" customWidth="1"/>
    <col min="14769" max="14769" width="26.36328125" style="4" customWidth="1"/>
    <col min="14770" max="14770" width="22.6328125" style="4" bestFit="1" customWidth="1"/>
    <col min="14771" max="14771" width="44.36328125" style="4" bestFit="1" customWidth="1"/>
    <col min="14772" max="14772" width="22.36328125" style="4" bestFit="1" customWidth="1"/>
    <col min="14773" max="14773" width="44.36328125" style="4" bestFit="1" customWidth="1"/>
    <col min="14774" max="14774" width="30" style="4" customWidth="1"/>
    <col min="14775" max="14775" width="19.453125" style="4" bestFit="1" customWidth="1"/>
    <col min="14776" max="14776" width="16.36328125" style="4" bestFit="1" customWidth="1"/>
    <col min="14777" max="14777" width="20.54296875" style="4" customWidth="1"/>
    <col min="14778" max="14778" width="30.36328125" style="4" customWidth="1"/>
    <col min="14779" max="14779" width="17.6328125" style="4" customWidth="1"/>
    <col min="14780" max="14780" width="38.453125" style="4" customWidth="1"/>
    <col min="14781" max="14781" width="19.453125" style="4" bestFit="1" customWidth="1"/>
    <col min="14782" max="14782" width="30.54296875" style="4" bestFit="1" customWidth="1"/>
    <col min="14783" max="14783" width="21.08984375" style="4" customWidth="1"/>
    <col min="14784" max="14784" width="33.453125" style="4" bestFit="1" customWidth="1"/>
    <col min="14785" max="14785" width="14" style="4" customWidth="1"/>
    <col min="14786" max="14786" width="12.453125" style="4" bestFit="1" customWidth="1"/>
    <col min="14787" max="14787" width="11.54296875" style="4" customWidth="1"/>
    <col min="14788" max="14788" width="6.6328125" style="4" customWidth="1"/>
    <col min="14789" max="14789" width="9.08984375" style="4" bestFit="1" customWidth="1"/>
    <col min="14790" max="15023" width="8.7265625" style="4"/>
    <col min="15024" max="15024" width="33.453125" style="4" customWidth="1"/>
    <col min="15025" max="15025" width="26.36328125" style="4" customWidth="1"/>
    <col min="15026" max="15026" width="22.6328125" style="4" bestFit="1" customWidth="1"/>
    <col min="15027" max="15027" width="44.36328125" style="4" bestFit="1" customWidth="1"/>
    <col min="15028" max="15028" width="22.36328125" style="4" bestFit="1" customWidth="1"/>
    <col min="15029" max="15029" width="44.36328125" style="4" bestFit="1" customWidth="1"/>
    <col min="15030" max="15030" width="30" style="4" customWidth="1"/>
    <col min="15031" max="15031" width="19.453125" style="4" bestFit="1" customWidth="1"/>
    <col min="15032" max="15032" width="16.36328125" style="4" bestFit="1" customWidth="1"/>
    <col min="15033" max="15033" width="20.54296875" style="4" customWidth="1"/>
    <col min="15034" max="15034" width="30.36328125" style="4" customWidth="1"/>
    <col min="15035" max="15035" width="17.6328125" style="4" customWidth="1"/>
    <col min="15036" max="15036" width="38.453125" style="4" customWidth="1"/>
    <col min="15037" max="15037" width="19.453125" style="4" bestFit="1" customWidth="1"/>
    <col min="15038" max="15038" width="30.54296875" style="4" bestFit="1" customWidth="1"/>
    <col min="15039" max="15039" width="21.08984375" style="4" customWidth="1"/>
    <col min="15040" max="15040" width="33.453125" style="4" bestFit="1" customWidth="1"/>
    <col min="15041" max="15041" width="14" style="4" customWidth="1"/>
    <col min="15042" max="15042" width="12.453125" style="4" bestFit="1" customWidth="1"/>
    <col min="15043" max="15043" width="11.54296875" style="4" customWidth="1"/>
    <col min="15044" max="15044" width="6.6328125" style="4" customWidth="1"/>
    <col min="15045" max="15045" width="9.08984375" style="4" bestFit="1" customWidth="1"/>
    <col min="15046" max="15279" width="8.7265625" style="4"/>
    <col min="15280" max="15280" width="33.453125" style="4" customWidth="1"/>
    <col min="15281" max="15281" width="26.36328125" style="4" customWidth="1"/>
    <col min="15282" max="15282" width="22.6328125" style="4" bestFit="1" customWidth="1"/>
    <col min="15283" max="15283" width="44.36328125" style="4" bestFit="1" customWidth="1"/>
    <col min="15284" max="15284" width="22.36328125" style="4" bestFit="1" customWidth="1"/>
    <col min="15285" max="15285" width="44.36328125" style="4" bestFit="1" customWidth="1"/>
    <col min="15286" max="15286" width="30" style="4" customWidth="1"/>
    <col min="15287" max="15287" width="19.453125" style="4" bestFit="1" customWidth="1"/>
    <col min="15288" max="15288" width="16.36328125" style="4" bestFit="1" customWidth="1"/>
    <col min="15289" max="15289" width="20.54296875" style="4" customWidth="1"/>
    <col min="15290" max="15290" width="30.36328125" style="4" customWidth="1"/>
    <col min="15291" max="15291" width="17.6328125" style="4" customWidth="1"/>
    <col min="15292" max="15292" width="38.453125" style="4" customWidth="1"/>
    <col min="15293" max="15293" width="19.453125" style="4" bestFit="1" customWidth="1"/>
    <col min="15294" max="15294" width="30.54296875" style="4" bestFit="1" customWidth="1"/>
    <col min="15295" max="15295" width="21.08984375" style="4" customWidth="1"/>
    <col min="15296" max="15296" width="33.453125" style="4" bestFit="1" customWidth="1"/>
    <col min="15297" max="15297" width="14" style="4" customWidth="1"/>
    <col min="15298" max="15298" width="12.453125" style="4" bestFit="1" customWidth="1"/>
    <col min="15299" max="15299" width="11.54296875" style="4" customWidth="1"/>
    <col min="15300" max="15300" width="6.6328125" style="4" customWidth="1"/>
    <col min="15301" max="15301" width="9.08984375" style="4" bestFit="1" customWidth="1"/>
    <col min="15302" max="15535" width="8.7265625" style="4"/>
    <col min="15536" max="15536" width="33.453125" style="4" customWidth="1"/>
    <col min="15537" max="15537" width="26.36328125" style="4" customWidth="1"/>
    <col min="15538" max="15538" width="22.6328125" style="4" bestFit="1" customWidth="1"/>
    <col min="15539" max="15539" width="44.36328125" style="4" bestFit="1" customWidth="1"/>
    <col min="15540" max="15540" width="22.36328125" style="4" bestFit="1" customWidth="1"/>
    <col min="15541" max="15541" width="44.36328125" style="4" bestFit="1" customWidth="1"/>
    <col min="15542" max="15542" width="30" style="4" customWidth="1"/>
    <col min="15543" max="15543" width="19.453125" style="4" bestFit="1" customWidth="1"/>
    <col min="15544" max="15544" width="16.36328125" style="4" bestFit="1" customWidth="1"/>
    <col min="15545" max="15545" width="20.54296875" style="4" customWidth="1"/>
    <col min="15546" max="15546" width="30.36328125" style="4" customWidth="1"/>
    <col min="15547" max="15547" width="17.6328125" style="4" customWidth="1"/>
    <col min="15548" max="15548" width="38.453125" style="4" customWidth="1"/>
    <col min="15549" max="15549" width="19.453125" style="4" bestFit="1" customWidth="1"/>
    <col min="15550" max="15550" width="30.54296875" style="4" bestFit="1" customWidth="1"/>
    <col min="15551" max="15551" width="21.08984375" style="4" customWidth="1"/>
    <col min="15552" max="15552" width="33.453125" style="4" bestFit="1" customWidth="1"/>
    <col min="15553" max="15553" width="14" style="4" customWidth="1"/>
    <col min="15554" max="15554" width="12.453125" style="4" bestFit="1" customWidth="1"/>
    <col min="15555" max="15555" width="11.54296875" style="4" customWidth="1"/>
    <col min="15556" max="15556" width="6.6328125" style="4" customWidth="1"/>
    <col min="15557" max="15557" width="9.08984375" style="4" bestFit="1" customWidth="1"/>
    <col min="15558" max="15791" width="8.7265625" style="4"/>
    <col min="15792" max="15792" width="33.453125" style="4" customWidth="1"/>
    <col min="15793" max="15793" width="26.36328125" style="4" customWidth="1"/>
    <col min="15794" max="15794" width="22.6328125" style="4" bestFit="1" customWidth="1"/>
    <col min="15795" max="15795" width="44.36328125" style="4" bestFit="1" customWidth="1"/>
    <col min="15796" max="15796" width="22.36328125" style="4" bestFit="1" customWidth="1"/>
    <col min="15797" max="15797" width="44.36328125" style="4" bestFit="1" customWidth="1"/>
    <col min="15798" max="15798" width="30" style="4" customWidth="1"/>
    <col min="15799" max="15799" width="19.453125" style="4" bestFit="1" customWidth="1"/>
    <col min="15800" max="15800" width="16.36328125" style="4" bestFit="1" customWidth="1"/>
    <col min="15801" max="15801" width="20.54296875" style="4" customWidth="1"/>
    <col min="15802" max="15802" width="30.36328125" style="4" customWidth="1"/>
    <col min="15803" max="15803" width="17.6328125" style="4" customWidth="1"/>
    <col min="15804" max="15804" width="38.453125" style="4" customWidth="1"/>
    <col min="15805" max="15805" width="19.453125" style="4" bestFit="1" customWidth="1"/>
    <col min="15806" max="15806" width="30.54296875" style="4" bestFit="1" customWidth="1"/>
    <col min="15807" max="15807" width="21.08984375" style="4" customWidth="1"/>
    <col min="15808" max="15808" width="33.453125" style="4" bestFit="1" customWidth="1"/>
    <col min="15809" max="15809" width="14" style="4" customWidth="1"/>
    <col min="15810" max="15810" width="12.453125" style="4" bestFit="1" customWidth="1"/>
    <col min="15811" max="15811" width="11.54296875" style="4" customWidth="1"/>
    <col min="15812" max="15812" width="6.6328125" style="4" customWidth="1"/>
    <col min="15813" max="15813" width="9.08984375" style="4" bestFit="1" customWidth="1"/>
    <col min="15814" max="16047" width="8.7265625" style="4"/>
    <col min="16048" max="16048" width="33.453125" style="4" customWidth="1"/>
    <col min="16049" max="16049" width="26.36328125" style="4" customWidth="1"/>
    <col min="16050" max="16050" width="22.6328125" style="4" bestFit="1" customWidth="1"/>
    <col min="16051" max="16051" width="44.36328125" style="4" bestFit="1" customWidth="1"/>
    <col min="16052" max="16052" width="22.36328125" style="4" bestFit="1" customWidth="1"/>
    <col min="16053" max="16053" width="44.36328125" style="4" bestFit="1" customWidth="1"/>
    <col min="16054" max="16054" width="30" style="4" customWidth="1"/>
    <col min="16055" max="16055" width="19.453125" style="4" bestFit="1" customWidth="1"/>
    <col min="16056" max="16056" width="16.36328125" style="4" bestFit="1" customWidth="1"/>
    <col min="16057" max="16057" width="20.54296875" style="4" customWidth="1"/>
    <col min="16058" max="16058" width="30.36328125" style="4" customWidth="1"/>
    <col min="16059" max="16059" width="17.6328125" style="4" customWidth="1"/>
    <col min="16060" max="16060" width="38.453125" style="4" customWidth="1"/>
    <col min="16061" max="16061" width="19.453125" style="4" bestFit="1" customWidth="1"/>
    <col min="16062" max="16062" width="30.54296875" style="4" bestFit="1" customWidth="1"/>
    <col min="16063" max="16063" width="21.08984375" style="4" customWidth="1"/>
    <col min="16064" max="16064" width="33.453125" style="4" bestFit="1" customWidth="1"/>
    <col min="16065" max="16065" width="14" style="4" customWidth="1"/>
    <col min="16066" max="16066" width="12.453125" style="4" bestFit="1" customWidth="1"/>
    <col min="16067" max="16067" width="11.54296875" style="4" customWidth="1"/>
    <col min="16068" max="16068" width="6.6328125" style="4" customWidth="1"/>
    <col min="16069" max="16069" width="9.08984375" style="4" bestFit="1" customWidth="1"/>
    <col min="16070" max="16384" width="8.7265625" style="4"/>
  </cols>
  <sheetData>
    <row r="1" spans="1:10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ht="16.5" thickBot="1" x14ac:dyDescent="0.4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x14ac:dyDescent="0.35">
      <c r="A4" s="11" t="s">
        <v>238</v>
      </c>
      <c r="B4" s="12"/>
      <c r="C4" s="212"/>
      <c r="D4" s="209" t="s">
        <v>2</v>
      </c>
      <c r="E4" s="214"/>
      <c r="F4" s="209" t="s">
        <v>3</v>
      </c>
      <c r="G4" s="213"/>
      <c r="H4" s="214"/>
    </row>
    <row r="5" spans="1:10" ht="16.5" thickBot="1" x14ac:dyDescent="0.4">
      <c r="A5" s="13">
        <v>597863493.74000001</v>
      </c>
      <c r="B5" s="14"/>
      <c r="D5" s="210">
        <f>SUM(C7:C19)</f>
        <v>98275519.399999991</v>
      </c>
      <c r="E5" s="215"/>
      <c r="F5" s="211">
        <f>SUM(C183:C196,I183:I196,F183:F196)</f>
        <v>59</v>
      </c>
      <c r="G5" s="216"/>
      <c r="H5" s="217"/>
    </row>
    <row r="6" spans="1:10" ht="16.5" thickBot="1" x14ac:dyDescent="0.4">
      <c r="A6" s="15" t="s">
        <v>4</v>
      </c>
      <c r="B6" s="16"/>
      <c r="C6" s="17" t="s">
        <v>5</v>
      </c>
      <c r="D6" s="18" t="s">
        <v>6</v>
      </c>
      <c r="E6" s="16" t="s">
        <v>7</v>
      </c>
      <c r="F6" s="16" t="s">
        <v>8</v>
      </c>
      <c r="G6" s="16" t="s">
        <v>9</v>
      </c>
      <c r="H6" s="19" t="s">
        <v>10</v>
      </c>
    </row>
    <row r="7" spans="1:10" x14ac:dyDescent="0.35">
      <c r="A7" s="20" t="s">
        <v>11</v>
      </c>
      <c r="B7" s="21"/>
      <c r="C7" s="22">
        <f>SUMIF(D30:D73,"m", C30:C73)</f>
        <v>28306896.669999998</v>
      </c>
      <c r="D7" s="23">
        <f>COUNTIF(D30:D73,"M")</f>
        <v>29</v>
      </c>
      <c r="E7" s="24">
        <f>SUMIF(D30:D73,"M",E30:E73)</f>
        <v>74</v>
      </c>
      <c r="F7" s="25">
        <f>E7/E20</f>
        <v>0.24342105263157895</v>
      </c>
      <c r="G7" s="26">
        <f>C7/D5</f>
        <v>0.28803609324907825</v>
      </c>
      <c r="H7" s="27">
        <f>C7/A5</f>
        <v>4.734675551591741E-2</v>
      </c>
    </row>
    <row r="8" spans="1:10" x14ac:dyDescent="0.35">
      <c r="A8" s="28" t="s">
        <v>12</v>
      </c>
      <c r="B8" s="29"/>
      <c r="C8" s="22">
        <f>SUMIF(D30:D73,"F", C30:C73)</f>
        <v>6377401.9299999997</v>
      </c>
      <c r="D8" s="23">
        <f>COUNTIF(D30:D73,"F")</f>
        <v>11</v>
      </c>
      <c r="E8" s="24">
        <f>SUMIF(D28:D72,"F",E28:E72)</f>
        <v>38</v>
      </c>
      <c r="F8" s="30">
        <f>E8/E20</f>
        <v>0.125</v>
      </c>
      <c r="G8" s="31">
        <f>C8/D5</f>
        <v>6.4893088013534328E-2</v>
      </c>
      <c r="H8" s="32">
        <f>C8/A5</f>
        <v>1.0666986689729907E-2</v>
      </c>
    </row>
    <row r="9" spans="1:10" x14ac:dyDescent="0.35">
      <c r="A9" s="33" t="s">
        <v>13</v>
      </c>
      <c r="B9" s="34"/>
      <c r="C9" s="35">
        <f>SUMIF(D91:D99,"m", C91:C99)</f>
        <v>974853</v>
      </c>
      <c r="D9" s="36">
        <f>COUNTIF(D91:D99,"M")</f>
        <v>4</v>
      </c>
      <c r="E9" s="37">
        <f>SUMIF(D91:D99,"M",E91:E99)</f>
        <v>4</v>
      </c>
      <c r="F9" s="38">
        <f>E9/E20</f>
        <v>1.3157894736842105E-2</v>
      </c>
      <c r="G9" s="39">
        <f>C9/D5</f>
        <v>9.9195914298062723E-3</v>
      </c>
      <c r="H9" s="40">
        <f>C9/A5</f>
        <v>1.6305611735911508E-3</v>
      </c>
    </row>
    <row r="10" spans="1:10" x14ac:dyDescent="0.35">
      <c r="A10" s="28" t="s">
        <v>14</v>
      </c>
      <c r="B10" s="29"/>
      <c r="C10" s="35">
        <f>SUMIF(D91:D99,"F", C91:C99)</f>
        <v>2384841</v>
      </c>
      <c r="D10" s="36">
        <f>COUNTIF(D91:D99,"F")</f>
        <v>3</v>
      </c>
      <c r="E10" s="37">
        <f>SUMIF(D91:D99,"F",E91:E99)</f>
        <v>10</v>
      </c>
      <c r="F10" s="30">
        <f>E10/E20</f>
        <v>3.2894736842105261E-2</v>
      </c>
      <c r="G10" s="31">
        <f>C10/D5</f>
        <v>2.4266887771849315E-2</v>
      </c>
      <c r="H10" s="32">
        <f>C10/A5</f>
        <v>3.9889389885329309E-3</v>
      </c>
    </row>
    <row r="11" spans="1:10" x14ac:dyDescent="0.35">
      <c r="A11" s="33" t="s">
        <v>15</v>
      </c>
      <c r="B11" s="34"/>
      <c r="C11" s="35">
        <f>SUMIF(D117:D128,"m", C117:C128)</f>
        <v>8365421.54</v>
      </c>
      <c r="D11" s="36">
        <f>COUNTIF(D117:D128,"M")</f>
        <v>5</v>
      </c>
      <c r="E11" s="37">
        <f>SUMIF(D117:D128,"M",E117:E128)</f>
        <v>22</v>
      </c>
      <c r="F11" s="38">
        <f>E11/E20</f>
        <v>7.2368421052631582E-2</v>
      </c>
      <c r="G11" s="39">
        <f>C11/D5</f>
        <v>8.5122130018475392E-2</v>
      </c>
      <c r="H11" s="40">
        <f>C11/A5</f>
        <v>1.3992193247440478E-2</v>
      </c>
    </row>
    <row r="12" spans="1:10" x14ac:dyDescent="0.35">
      <c r="A12" s="33" t="s">
        <v>16</v>
      </c>
      <c r="B12" s="34"/>
      <c r="C12" s="35">
        <f>SUMIF(D117:D128,"F", C117:C128)</f>
        <v>5814544.29</v>
      </c>
      <c r="D12" s="36">
        <f>COUNTIF(D117:D128,"F")</f>
        <v>6</v>
      </c>
      <c r="E12" s="37">
        <f>SUMIF(D117:D128,"F",E117:E128)</f>
        <v>10</v>
      </c>
      <c r="F12" s="30">
        <f>E12/E20</f>
        <v>3.2894736842105261E-2</v>
      </c>
      <c r="G12" s="31">
        <f>C12/D5</f>
        <v>5.9165744689007468E-2</v>
      </c>
      <c r="H12" s="32">
        <f>C12/A5</f>
        <v>9.7255382723345201E-3</v>
      </c>
    </row>
    <row r="13" spans="1:10" x14ac:dyDescent="0.35">
      <c r="A13" s="33" t="s">
        <v>17</v>
      </c>
      <c r="B13" s="34"/>
      <c r="C13" s="35">
        <f>SUMIF(D103:D114,"m", C103:C114)</f>
        <v>11735793.569999998</v>
      </c>
      <c r="D13" s="36">
        <f>COUNTIF(D103:D117,"M")</f>
        <v>8</v>
      </c>
      <c r="E13" s="37">
        <f>SUMIF(D103:D114,"M",E103:E114)</f>
        <v>20</v>
      </c>
      <c r="F13" s="38">
        <f>E13/E20</f>
        <v>6.5789473684210523E-2</v>
      </c>
      <c r="G13" s="39">
        <f>C13/D5</f>
        <v>0.11941726323758305</v>
      </c>
      <c r="H13" s="40">
        <f>C13/A5</f>
        <v>1.9629553724020626E-2</v>
      </c>
    </row>
    <row r="14" spans="1:10" x14ac:dyDescent="0.35">
      <c r="A14" s="33" t="s">
        <v>18</v>
      </c>
      <c r="B14" s="34"/>
      <c r="C14" s="35">
        <f>SUMIF(D103:D114,"F", C103:C114)</f>
        <v>0</v>
      </c>
      <c r="D14" s="36">
        <f>COUNTIF(D103:D114,"F")</f>
        <v>0</v>
      </c>
      <c r="E14" s="37">
        <f>SUMIF(D103:D114,"F",E103:E114)</f>
        <v>0</v>
      </c>
      <c r="F14" s="30">
        <f>E14/E20</f>
        <v>0</v>
      </c>
      <c r="G14" s="31">
        <f>C14/D5</f>
        <v>0</v>
      </c>
      <c r="H14" s="32">
        <f>C14/A5</f>
        <v>0</v>
      </c>
    </row>
    <row r="15" spans="1:10" x14ac:dyDescent="0.35">
      <c r="A15" s="33" t="s">
        <v>19</v>
      </c>
      <c r="B15" s="34"/>
      <c r="C15" s="35">
        <f>SUMIF(D76:D88,"m", C76:C88)</f>
        <v>9704263.6500000004</v>
      </c>
      <c r="D15" s="36">
        <f>COUNTIF(D76:D88,"M")</f>
        <v>11</v>
      </c>
      <c r="E15" s="37">
        <f>SUMIF(D76:D88,"M",E76:E88)</f>
        <v>29</v>
      </c>
      <c r="F15" s="38">
        <f>E15/E20</f>
        <v>9.5394736842105268E-2</v>
      </c>
      <c r="G15" s="39">
        <f>C15/D5</f>
        <v>9.8745483201180637E-2</v>
      </c>
      <c r="H15" s="40">
        <f>C15/A5</f>
        <v>1.6231570837841134E-2</v>
      </c>
    </row>
    <row r="16" spans="1:10" x14ac:dyDescent="0.35">
      <c r="A16" s="33" t="s">
        <v>20</v>
      </c>
      <c r="B16" s="34"/>
      <c r="C16" s="35">
        <f>SUMIF(D76:D88,"F", C76:C88)</f>
        <v>125032</v>
      </c>
      <c r="D16" s="36">
        <f>COUNTIF(D76:D88,"F")</f>
        <v>1</v>
      </c>
      <c r="E16" s="37">
        <f>SUMIF(D76:D88,"F",E76:E88)</f>
        <v>1</v>
      </c>
      <c r="F16" s="30">
        <f>E16/E20</f>
        <v>3.2894736842105261E-3</v>
      </c>
      <c r="G16" s="31">
        <f>C16/D5</f>
        <v>1.2722598747211507E-3</v>
      </c>
      <c r="H16" s="32">
        <f>C16/A5</f>
        <v>2.0913135073334006E-4</v>
      </c>
    </row>
    <row r="17" spans="1:10" x14ac:dyDescent="0.35">
      <c r="A17" s="41" t="s">
        <v>21</v>
      </c>
      <c r="B17" s="34"/>
      <c r="C17" s="35">
        <f>SUMIF(D136:D177,"F", C136:C177)</f>
        <v>24390926.750000004</v>
      </c>
      <c r="D17" s="36">
        <f>COUNTIF(D136:D177,"F")</f>
        <v>40</v>
      </c>
      <c r="E17" s="37">
        <f>SUMIF(D136:D177,"F",E136:E177)</f>
        <v>94</v>
      </c>
      <c r="F17" s="30">
        <f>E17/E20</f>
        <v>0.30921052631578949</v>
      </c>
      <c r="G17" s="31">
        <f>C17/D5</f>
        <v>0.24818924284413404</v>
      </c>
      <c r="H17" s="32">
        <f>C17/A5</f>
        <v>4.0796815670112105E-2</v>
      </c>
    </row>
    <row r="18" spans="1:10" x14ac:dyDescent="0.35">
      <c r="A18" s="41" t="s">
        <v>22</v>
      </c>
      <c r="B18" s="34"/>
      <c r="C18" s="35">
        <f>SUMIF(D131:D133,"m", C131:C133)</f>
        <v>95545</v>
      </c>
      <c r="D18" s="36">
        <f>COUNTIF(D131:D133,"M")</f>
        <v>1</v>
      </c>
      <c r="E18" s="37">
        <f>SUMIF(D131:D133,"M",E131:E133)</f>
        <v>2</v>
      </c>
      <c r="F18" s="30">
        <f>E18/E20</f>
        <v>6.5789473684210523E-3</v>
      </c>
      <c r="G18" s="31">
        <f>C18/D5</f>
        <v>9.7221567063017738E-4</v>
      </c>
      <c r="H18" s="32">
        <f>C18/A5</f>
        <v>1.5981072770024455E-4</v>
      </c>
    </row>
    <row r="19" spans="1:10" ht="16.5" thickBot="1" x14ac:dyDescent="0.4">
      <c r="A19" s="41"/>
      <c r="B19" s="42"/>
      <c r="C19" s="43"/>
      <c r="D19" s="44"/>
      <c r="E19" s="44"/>
      <c r="F19" s="45">
        <f>E19/E20</f>
        <v>0</v>
      </c>
      <c r="G19" s="46">
        <f>C19/D5</f>
        <v>0</v>
      </c>
      <c r="H19" s="47">
        <f>C19/A5</f>
        <v>0</v>
      </c>
    </row>
    <row r="20" spans="1:10" ht="16.5" thickBot="1" x14ac:dyDescent="0.4">
      <c r="A20" s="48" t="s">
        <v>23</v>
      </c>
      <c r="B20" s="49"/>
      <c r="C20" s="50"/>
      <c r="D20" s="51">
        <f>SUM(D7:D19)</f>
        <v>119</v>
      </c>
      <c r="E20" s="51">
        <f>SUM(E7:E19)</f>
        <v>304</v>
      </c>
      <c r="F20" s="52"/>
      <c r="G20" s="53"/>
      <c r="H20" s="54"/>
    </row>
    <row r="21" spans="1:10" x14ac:dyDescent="0.35">
      <c r="A21" s="55" t="s">
        <v>24</v>
      </c>
      <c r="B21" s="56"/>
      <c r="C21" s="57">
        <f>F5</f>
        <v>59</v>
      </c>
      <c r="D21" s="24"/>
      <c r="E21" s="24"/>
      <c r="F21" s="58"/>
      <c r="G21" s="59"/>
      <c r="H21" s="60"/>
    </row>
    <row r="22" spans="1:10" ht="16.5" thickBot="1" x14ac:dyDescent="0.4">
      <c r="A22" s="61"/>
      <c r="B22" s="62"/>
      <c r="C22" s="62"/>
      <c r="D22" s="42"/>
      <c r="E22" s="42"/>
      <c r="F22" s="63"/>
      <c r="G22" s="42"/>
      <c r="H22" s="47"/>
    </row>
    <row r="23" spans="1:10" x14ac:dyDescent="0.35">
      <c r="A23" s="64" t="s">
        <v>25</v>
      </c>
      <c r="B23" s="65"/>
      <c r="C23" s="66" t="s">
        <v>26</v>
      </c>
      <c r="D23" s="67">
        <f>COUNTIF(B30:B178,43)</f>
        <v>17</v>
      </c>
      <c r="E23" s="68">
        <f>SUM(SUMIF(B29:B72,"43",C29:C72),SUMIF(B75:B130,"43",C75:C130),SUMIF(B135:B178,"43",C135:C178))</f>
        <v>14676855.18</v>
      </c>
      <c r="F23" s="25">
        <f>E23/D5</f>
        <v>0.1493439594072499</v>
      </c>
      <c r="G23" s="65"/>
      <c r="H23" s="27"/>
    </row>
    <row r="24" spans="1:10" x14ac:dyDescent="0.35">
      <c r="A24" s="69" t="s">
        <v>27</v>
      </c>
      <c r="B24" s="34"/>
      <c r="C24" s="70" t="s">
        <v>28</v>
      </c>
      <c r="D24" s="71">
        <f>COUNTIF(B30:B178,33)</f>
        <v>22</v>
      </c>
      <c r="E24" s="72">
        <f>SUM(SUMIF(B30:B72,"33",C30:C72),SUMIF(B76:B131,"33",C76:C131),SUMIF(B136:B178,"33",C136:C178))</f>
        <v>20574358.509999998</v>
      </c>
      <c r="F24" s="38">
        <f>E24/D5</f>
        <v>0.20935385165718087</v>
      </c>
      <c r="G24" s="34"/>
      <c r="H24" s="40"/>
    </row>
    <row r="25" spans="1:10" x14ac:dyDescent="0.35">
      <c r="A25" s="73" t="s">
        <v>29</v>
      </c>
      <c r="B25" s="74"/>
      <c r="C25" s="34" t="s">
        <v>30</v>
      </c>
      <c r="D25" s="71">
        <f>COUNTIF(B30:B178,-4142)</f>
        <v>72</v>
      </c>
      <c r="E25" s="72">
        <f>D5-(E23+E24)</f>
        <v>63024305.709999993</v>
      </c>
      <c r="F25" s="38">
        <f>E25/D5</f>
        <v>0.64130218893556923</v>
      </c>
      <c r="G25" s="34"/>
      <c r="H25" s="40"/>
    </row>
    <row r="26" spans="1:10" x14ac:dyDescent="0.35">
      <c r="A26" s="33" t="s">
        <v>31</v>
      </c>
      <c r="B26" s="34"/>
      <c r="C26" s="34"/>
      <c r="D26" s="34"/>
      <c r="E26" s="75"/>
      <c r="F26" s="75"/>
      <c r="G26" s="72"/>
      <c r="H26" s="40"/>
    </row>
    <row r="27" spans="1:10" ht="16.5" thickBot="1" x14ac:dyDescent="0.4">
      <c r="A27" s="76" t="s">
        <v>32</v>
      </c>
      <c r="B27" s="77"/>
      <c r="C27" s="78"/>
      <c r="D27" s="77"/>
      <c r="E27" s="79"/>
      <c r="F27" s="79"/>
      <c r="G27" s="80"/>
      <c r="H27" s="81"/>
    </row>
    <row r="28" spans="1:10" x14ac:dyDescent="0.35">
      <c r="A28" s="82"/>
      <c r="B28" s="83"/>
      <c r="C28" s="83"/>
      <c r="D28" s="83"/>
      <c r="E28" s="83"/>
      <c r="F28" s="83"/>
      <c r="G28" s="83"/>
      <c r="H28" s="83"/>
      <c r="I28" s="83"/>
      <c r="J28" s="6"/>
    </row>
    <row r="29" spans="1:10" ht="16.5" thickBot="1" x14ac:dyDescent="0.4">
      <c r="A29" s="84" t="s">
        <v>33</v>
      </c>
      <c r="B29" s="84" t="s">
        <v>34</v>
      </c>
      <c r="C29" s="84" t="s">
        <v>35</v>
      </c>
      <c r="D29" s="84" t="s">
        <v>36</v>
      </c>
      <c r="E29" s="84" t="s">
        <v>37</v>
      </c>
      <c r="F29" s="84" t="s">
        <v>244</v>
      </c>
      <c r="G29" s="84" t="s">
        <v>38</v>
      </c>
      <c r="H29" s="84" t="s">
        <v>245</v>
      </c>
      <c r="I29" s="84" t="s">
        <v>39</v>
      </c>
      <c r="J29" s="6"/>
    </row>
    <row r="30" spans="1:10" ht="48" x14ac:dyDescent="0.35">
      <c r="A30" s="34" t="s">
        <v>40</v>
      </c>
      <c r="B30" s="85">
        <v>-4142</v>
      </c>
      <c r="C30" s="86">
        <f>'[1]Commitment-Const-Alpha'!G9</f>
        <v>33910</v>
      </c>
      <c r="D30" s="86" t="s">
        <v>41</v>
      </c>
      <c r="E30" s="87">
        <v>3</v>
      </c>
      <c r="F30" s="85" t="str">
        <f>fetchcomment(E30)</f>
        <v>04-2G4604
10-0X5204
01-0B6204</v>
      </c>
      <c r="G30" s="222">
        <v>2</v>
      </c>
      <c r="H30" s="85" t="str">
        <f>fetchcomment(G30)</f>
        <v>CALIFORNIA HIGHWAY CONSTRUCTION GROUP INC
GEORGE REED INC</v>
      </c>
      <c r="I30" s="238" t="s">
        <v>42</v>
      </c>
      <c r="J30" s="88"/>
    </row>
    <row r="31" spans="1:10" ht="160" x14ac:dyDescent="0.35">
      <c r="A31" s="34" t="s">
        <v>43</v>
      </c>
      <c r="B31" s="85">
        <v>-4142</v>
      </c>
      <c r="C31" s="89">
        <f>'[1]Commitment-Const-Alpha'!G24</f>
        <v>997825</v>
      </c>
      <c r="D31" s="90" t="s">
        <v>41</v>
      </c>
      <c r="E31" s="90">
        <v>10</v>
      </c>
      <c r="F31" s="85" t="str">
        <f t="shared" ref="F31:F94" si="0">fetchcomment(E31)</f>
        <v>05-1H0604
06-0X0404
01-0B6204
01-0G33U4
03-0H4604
10-1E5314
04-269804
06-0Q9204
04-0J5304
10-1C1704</v>
      </c>
      <c r="G31" s="223">
        <v>7</v>
      </c>
      <c r="H31" s="85" t="str">
        <f t="shared" ref="H31:H94" si="1">fetchcomment(G31)</f>
        <v>TEICHERT AND SON
GRANITE CONSTRUCTION
CALIFORNIA HIGHWAY CONSTRUCTION GROUP
O.C. JONES &amp; SONS INC
MYERS &amp; SONS CONSTRUCTION
FBD VANGUARD CONSTRUCTION
GRIFFITH-ATKINSON JV</v>
      </c>
      <c r="I31" s="239" t="s">
        <v>44</v>
      </c>
      <c r="J31" s="88"/>
    </row>
    <row r="32" spans="1:10" s="94" customFormat="1" x14ac:dyDescent="0.35">
      <c r="A32" s="91" t="s">
        <v>45</v>
      </c>
      <c r="B32" s="85">
        <v>-4142</v>
      </c>
      <c r="C32" s="92">
        <f>'[1]Commitment-Const-Alpha'!C8</f>
        <v>18240</v>
      </c>
      <c r="D32" s="93" t="s">
        <v>46</v>
      </c>
      <c r="E32" s="93">
        <v>1</v>
      </c>
      <c r="F32" s="85" t="str">
        <f t="shared" si="0"/>
        <v>10-0X5204</v>
      </c>
      <c r="G32" s="224">
        <v>1</v>
      </c>
      <c r="H32" s="85" t="str">
        <f t="shared" si="1"/>
        <v>GEORGE REED</v>
      </c>
      <c r="I32" s="240">
        <v>10</v>
      </c>
      <c r="J32" s="6"/>
    </row>
    <row r="33" spans="1:10" x14ac:dyDescent="0.35">
      <c r="A33" s="34" t="s">
        <v>47</v>
      </c>
      <c r="B33" s="85">
        <v>-4142</v>
      </c>
      <c r="C33" s="89">
        <f>'[1]Commitment-Const-Alpha'!G29</f>
        <v>7500</v>
      </c>
      <c r="D33" s="90" t="s">
        <v>41</v>
      </c>
      <c r="E33" s="90">
        <v>1</v>
      </c>
      <c r="F33" s="85" t="str">
        <f t="shared" si="0"/>
        <v>01-0F4704</v>
      </c>
      <c r="G33" s="223">
        <v>1</v>
      </c>
      <c r="H33" s="85" t="str">
        <f t="shared" si="1"/>
        <v>MERCER FRASER COMPANY</v>
      </c>
      <c r="I33" s="239">
        <v>1</v>
      </c>
      <c r="J33" s="88"/>
    </row>
    <row r="34" spans="1:10" s="94" customFormat="1" ht="160" x14ac:dyDescent="0.35">
      <c r="A34" s="91" t="s">
        <v>48</v>
      </c>
      <c r="B34" s="85">
        <v>-4142</v>
      </c>
      <c r="C34" s="95">
        <f>'[1]Commitment-Const-Alpha'!C21</f>
        <v>2740909.9299999997</v>
      </c>
      <c r="D34" s="93" t="s">
        <v>46</v>
      </c>
      <c r="E34" s="96">
        <v>10</v>
      </c>
      <c r="F34" s="85" t="str">
        <f t="shared" si="0"/>
        <v>05-1F4904
05-1H0604
10-1C2804
04-3J7004
05-1F5004
07-302404
10-0L8704
04-269804
10-1C5004
10-1C1704</v>
      </c>
      <c r="G34" s="225">
        <v>6</v>
      </c>
      <c r="H34" s="85" t="str">
        <f t="shared" si="1"/>
        <v>SOUZA ENGINEERING CONTRACTING
TEICHERT AND SON INC
SECURITY PAVING COMPANY
FBD VANGUARD CONSTRUCTION INC
CALPORTLAND CONSTRUCTION
GRANITE CONSTRUCTION COMPANY</v>
      </c>
      <c r="I34" s="241" t="s">
        <v>49</v>
      </c>
      <c r="J34" s="6"/>
    </row>
    <row r="35" spans="1:10" ht="80" x14ac:dyDescent="0.35">
      <c r="A35" s="34" t="s">
        <v>50</v>
      </c>
      <c r="B35" s="85">
        <v>-4142</v>
      </c>
      <c r="C35" s="97">
        <f>'[1]Commitment-Const-Alpha'!G41</f>
        <v>2233569.6399999997</v>
      </c>
      <c r="D35" s="90" t="s">
        <v>41</v>
      </c>
      <c r="E35" s="98">
        <v>5</v>
      </c>
      <c r="F35" s="85" t="str">
        <f t="shared" si="0"/>
        <v>01-0G33U4
04-160304
04-269804
04-0J5304
10-1C1704</v>
      </c>
      <c r="G35" s="226">
        <v>4</v>
      </c>
      <c r="H35" s="85" t="str">
        <f t="shared" si="1"/>
        <v>O.C. JONES &amp; SONS INC
VIKING CONSTRUCTION COMPANY
FBD VANGUARD CONSTRUCTION
TEICHERT &amp; SON INC</v>
      </c>
      <c r="I35" s="242" t="s">
        <v>42</v>
      </c>
      <c r="J35" s="88"/>
    </row>
    <row r="36" spans="1:10" x14ac:dyDescent="0.35">
      <c r="A36" s="34" t="s">
        <v>51</v>
      </c>
      <c r="B36" s="85">
        <v>-4142</v>
      </c>
      <c r="C36" s="97">
        <f>'[1]Commitment-Const-Alpha'!G45</f>
        <v>412775</v>
      </c>
      <c r="D36" s="90" t="s">
        <v>41</v>
      </c>
      <c r="E36" s="98">
        <v>1</v>
      </c>
      <c r="F36" s="85" t="str">
        <f t="shared" si="0"/>
        <v>11-418104</v>
      </c>
      <c r="G36" s="226">
        <v>1</v>
      </c>
      <c r="H36" s="85" t="str">
        <f t="shared" si="1"/>
        <v>PAL GENERAL ENGINEERING</v>
      </c>
      <c r="I36" s="242">
        <v>11</v>
      </c>
      <c r="J36" s="88"/>
    </row>
    <row r="37" spans="1:10" s="94" customFormat="1" ht="32" x14ac:dyDescent="0.35">
      <c r="A37" s="91" t="s">
        <v>52</v>
      </c>
      <c r="B37" s="85">
        <v>-4142</v>
      </c>
      <c r="C37" s="95">
        <f>'[1]Commitment-Const-Alpha'!G50</f>
        <v>152095</v>
      </c>
      <c r="D37" s="93" t="s">
        <v>46</v>
      </c>
      <c r="E37" s="96">
        <v>2</v>
      </c>
      <c r="F37" s="85" t="str">
        <f t="shared" si="0"/>
        <v>05-1J7104
05-1C4204</v>
      </c>
      <c r="G37" s="225">
        <v>2</v>
      </c>
      <c r="H37" s="85" t="str">
        <f t="shared" si="1"/>
        <v>PAPICH CONSTRUCTION COMPANY
CERTIFIED COATINGS COMPANY</v>
      </c>
      <c r="I37" s="241">
        <v>5</v>
      </c>
      <c r="J37" s="6"/>
    </row>
    <row r="38" spans="1:10" s="94" customFormat="1" ht="32" x14ac:dyDescent="0.35">
      <c r="A38" s="99" t="s">
        <v>53</v>
      </c>
      <c r="B38" s="85">
        <v>33</v>
      </c>
      <c r="C38" s="95">
        <f>'[1]Commitment-Const-Alpha'!C30</f>
        <v>215197</v>
      </c>
      <c r="D38" s="93" t="s">
        <v>46</v>
      </c>
      <c r="E38" s="96">
        <v>2</v>
      </c>
      <c r="F38" s="85" t="str">
        <f t="shared" si="0"/>
        <v>10-1C2804
10-1E5314</v>
      </c>
      <c r="G38" s="225">
        <v>2</v>
      </c>
      <c r="H38" s="85" t="str">
        <f t="shared" si="1"/>
        <v>SECURITY PAVING COMPANY
O.C. JONES &amp; SONS INC</v>
      </c>
      <c r="I38" s="241">
        <v>10</v>
      </c>
      <c r="J38" s="6"/>
    </row>
    <row r="39" spans="1:10" ht="48" x14ac:dyDescent="0.35">
      <c r="A39" s="34" t="s">
        <v>54</v>
      </c>
      <c r="B39" s="85">
        <v>-4142</v>
      </c>
      <c r="C39" s="97">
        <f>'[1]Commitment-Const-Alpha'!G56</f>
        <v>1391503</v>
      </c>
      <c r="D39" s="90" t="s">
        <v>41</v>
      </c>
      <c r="E39" s="98">
        <v>3</v>
      </c>
      <c r="F39" s="85" t="str">
        <f t="shared" si="0"/>
        <v>12-0P0304
12-0Q7904
12-0M82U4</v>
      </c>
      <c r="G39" s="226">
        <v>2</v>
      </c>
      <c r="H39" s="85" t="str">
        <f t="shared" si="1"/>
        <v>AMERICAN CIVIL CONSTRUCTORS WEST COAST
SPECTRUM CONSTRUCTION GROUP INC</v>
      </c>
      <c r="I39" s="242">
        <v>12</v>
      </c>
      <c r="J39" s="88"/>
    </row>
    <row r="40" spans="1:10" ht="48" x14ac:dyDescent="0.35">
      <c r="A40" s="100" t="s">
        <v>55</v>
      </c>
      <c r="B40" s="85">
        <v>43</v>
      </c>
      <c r="C40" s="97">
        <f>'[1]Commitment-Const-Alpha'!G63</f>
        <v>508020</v>
      </c>
      <c r="D40" s="90" t="s">
        <v>41</v>
      </c>
      <c r="E40" s="98">
        <v>3</v>
      </c>
      <c r="F40" s="85" t="str">
        <f t="shared" si="0"/>
        <v>01-0G33U4
03-0H4604
10-1E5314</v>
      </c>
      <c r="G40" s="226">
        <v>2</v>
      </c>
      <c r="H40" s="85" t="str">
        <f t="shared" si="1"/>
        <v>O.C. JONES &amp; SONS INC
MYERS &amp; SONS CONSTRUCTION LLC</v>
      </c>
      <c r="I40" s="242" t="s">
        <v>56</v>
      </c>
      <c r="J40" s="88"/>
    </row>
    <row r="41" spans="1:10" s="94" customFormat="1" ht="32" x14ac:dyDescent="0.35">
      <c r="A41" s="99" t="s">
        <v>57</v>
      </c>
      <c r="B41" s="85">
        <v>33</v>
      </c>
      <c r="C41" s="95">
        <f>'[1]Commitment-Const-Alpha'!C37</f>
        <v>277884</v>
      </c>
      <c r="D41" s="93" t="s">
        <v>46</v>
      </c>
      <c r="E41" s="96">
        <v>2</v>
      </c>
      <c r="F41" s="85" t="str">
        <f t="shared" si="0"/>
        <v>01-0F6804
10-1C5004</v>
      </c>
      <c r="G41" s="225">
        <v>2</v>
      </c>
      <c r="H41" s="85" t="str">
        <f t="shared" si="1"/>
        <v>R. BROWN CONSTRUCTION COMPANY
SECURITY PAVING COMPANY</v>
      </c>
      <c r="I41" s="241" t="s">
        <v>58</v>
      </c>
      <c r="J41" s="6"/>
    </row>
    <row r="42" spans="1:10" ht="48" x14ac:dyDescent="0.35">
      <c r="A42" s="34" t="s">
        <v>59</v>
      </c>
      <c r="B42" s="85">
        <v>-4142</v>
      </c>
      <c r="C42" s="97">
        <f>'[1]Commitment-Const-Alpha'!G68</f>
        <v>104049.87999999999</v>
      </c>
      <c r="D42" s="90" t="s">
        <v>41</v>
      </c>
      <c r="E42" s="98">
        <v>2</v>
      </c>
      <c r="F42" s="85" t="str">
        <f t="shared" si="0"/>
        <v>07-317304
07-260804</v>
      </c>
      <c r="G42" s="226">
        <v>2</v>
      </c>
      <c r="H42" s="85" t="str">
        <f t="shared" si="1"/>
        <v>PETERSON-CHASE GENERAL ENGINEERING COMPANY
POWELL CONSTRUCTORS INC</v>
      </c>
      <c r="I42" s="242">
        <v>7</v>
      </c>
      <c r="J42" s="88"/>
    </row>
    <row r="43" spans="1:10" ht="80" x14ac:dyDescent="0.35">
      <c r="A43" s="34" t="s">
        <v>60</v>
      </c>
      <c r="B43" s="85">
        <v>-4142</v>
      </c>
      <c r="C43" s="97">
        <f>'[1]Commitment-Const-Alpha'!G80</f>
        <v>318865</v>
      </c>
      <c r="D43" s="90" t="s">
        <v>41</v>
      </c>
      <c r="E43" s="98">
        <v>5</v>
      </c>
      <c r="F43" s="85" t="str">
        <f t="shared" si="0"/>
        <v>10-1C2804
01-0G33U4
05-1C4204
10-1E5314
01-0F4704</v>
      </c>
      <c r="G43" s="226">
        <v>4</v>
      </c>
      <c r="H43" s="85" t="str">
        <f t="shared" si="1"/>
        <v>SECURITY PAVING COMPANY
CERTIFIED COATINGS COMPANY
O.C. JONES &amp; SONS INC
MERCER FRASER COMPANY</v>
      </c>
      <c r="I43" s="242" t="s">
        <v>61</v>
      </c>
      <c r="J43" s="88"/>
    </row>
    <row r="44" spans="1:10" s="94" customFormat="1" ht="48" x14ac:dyDescent="0.35">
      <c r="A44" s="91" t="s">
        <v>62</v>
      </c>
      <c r="B44" s="85">
        <v>-4142</v>
      </c>
      <c r="C44" s="95">
        <f>'[1]Commitment-Const-Alpha'!C47</f>
        <v>55113</v>
      </c>
      <c r="D44" s="93" t="s">
        <v>46</v>
      </c>
      <c r="E44" s="96">
        <v>3</v>
      </c>
      <c r="F44" s="85" t="str">
        <f t="shared" si="0"/>
        <v>05-1H0604
10-0X5204
07-317304</v>
      </c>
      <c r="G44" s="225">
        <v>3</v>
      </c>
      <c r="H44" s="85" t="str">
        <f t="shared" si="1"/>
        <v>TEICHERT AND SON 
GEORGE REED INC
PETERSON CHASE GENERAL ENGINEERING</v>
      </c>
      <c r="I44" s="241" t="s">
        <v>63</v>
      </c>
      <c r="J44" s="6"/>
    </row>
    <row r="45" spans="1:10" ht="32" x14ac:dyDescent="0.35">
      <c r="A45" s="70" t="s">
        <v>64</v>
      </c>
      <c r="B45" s="85">
        <v>33</v>
      </c>
      <c r="C45" s="97">
        <f>'[1]Commitment-Const-Alpha'!G88</f>
        <v>635819</v>
      </c>
      <c r="D45" s="90" t="s">
        <v>41</v>
      </c>
      <c r="E45" s="98">
        <v>2</v>
      </c>
      <c r="F45" s="85" t="str">
        <f t="shared" si="0"/>
        <v>01-0G33U4
03-1H8704</v>
      </c>
      <c r="G45" s="226">
        <v>2</v>
      </c>
      <c r="H45" s="85" t="str">
        <f t="shared" si="1"/>
        <v>O.C. JONES &amp; SONS INC
APEX FENCE CO INC</v>
      </c>
      <c r="I45" s="242" t="s">
        <v>65</v>
      </c>
      <c r="J45" s="88"/>
    </row>
    <row r="46" spans="1:10" ht="32" x14ac:dyDescent="0.35">
      <c r="A46" s="70" t="s">
        <v>66</v>
      </c>
      <c r="B46" s="85">
        <v>33</v>
      </c>
      <c r="C46" s="97">
        <f>'[1]Commitment-Const-Alpha'!G94</f>
        <v>254451</v>
      </c>
      <c r="D46" s="90" t="s">
        <v>41</v>
      </c>
      <c r="E46" s="98">
        <v>1</v>
      </c>
      <c r="F46" s="85" t="str">
        <f t="shared" si="0"/>
        <v>07-317304</v>
      </c>
      <c r="G46" s="226">
        <v>1</v>
      </c>
      <c r="H46" s="85" t="str">
        <f t="shared" si="1"/>
        <v>PETERSON-CHASE GENERAL ENGINEERING COMPANY</v>
      </c>
      <c r="I46" s="242">
        <v>7</v>
      </c>
      <c r="J46" s="88"/>
    </row>
    <row r="47" spans="1:10" s="94" customFormat="1" ht="64" x14ac:dyDescent="0.35">
      <c r="A47" s="91" t="s">
        <v>67</v>
      </c>
      <c r="B47" s="85">
        <v>-4142</v>
      </c>
      <c r="C47" s="95">
        <f>'[1]Commitment-Const-Alpha'!C56</f>
        <v>1332688.5</v>
      </c>
      <c r="D47" s="93" t="s">
        <v>46</v>
      </c>
      <c r="E47" s="96">
        <v>4</v>
      </c>
      <c r="F47" s="85" t="str">
        <f t="shared" si="0"/>
        <v>08-0G7904
07-303904
08-1C8504
06-0Q9204</v>
      </c>
      <c r="G47" s="225">
        <v>3</v>
      </c>
      <c r="H47" s="85" t="str">
        <f t="shared" si="1"/>
        <v>SELECT ELECTRIC
SECURITY PAVING COMPANY
GRANITE CONSTRUCTION COMPANY
GRIFFITH-ATKINSON JV</v>
      </c>
      <c r="I47" s="241" t="s">
        <v>68</v>
      </c>
      <c r="J47" s="6"/>
    </row>
    <row r="48" spans="1:10" ht="32" x14ac:dyDescent="0.35">
      <c r="A48" s="34" t="s">
        <v>69</v>
      </c>
      <c r="B48" s="85">
        <v>-4142</v>
      </c>
      <c r="C48" s="97">
        <f>'[1]Commitment-Const-Alpha'!G99</f>
        <v>1082045</v>
      </c>
      <c r="D48" s="90" t="s">
        <v>41</v>
      </c>
      <c r="E48" s="98">
        <v>2</v>
      </c>
      <c r="F48" s="85" t="str">
        <f t="shared" si="0"/>
        <v>07-317304
07-260804</v>
      </c>
      <c r="G48" s="226">
        <v>2</v>
      </c>
      <c r="H48" s="85" t="str">
        <f t="shared" si="1"/>
        <v>PETERSON-CHASE GENERAL ENGINEERING
POWELL CONSTRUCTORS INC</v>
      </c>
      <c r="I48" s="242">
        <v>7</v>
      </c>
      <c r="J48" s="88"/>
    </row>
    <row r="49" spans="1:10" ht="32" x14ac:dyDescent="0.35">
      <c r="A49" s="34" t="s">
        <v>70</v>
      </c>
      <c r="B49" s="85">
        <v>-4142</v>
      </c>
      <c r="C49" s="97">
        <f>'[1]Commitment-Const-Alpha'!G104</f>
        <v>2237777</v>
      </c>
      <c r="D49" s="90" t="s">
        <v>41</v>
      </c>
      <c r="E49" s="98">
        <v>2</v>
      </c>
      <c r="F49" s="85" t="str">
        <f t="shared" si="0"/>
        <v>10-0L8704
10-1C1704</v>
      </c>
      <c r="G49" s="226">
        <v>2</v>
      </c>
      <c r="H49" s="85" t="str">
        <f t="shared" si="1"/>
        <v>SECURITY PAVING COMPANY
TEICHERT &amp; SON INC</v>
      </c>
      <c r="I49" s="242">
        <v>10</v>
      </c>
      <c r="J49" s="88"/>
    </row>
    <row r="50" spans="1:10" ht="32" x14ac:dyDescent="0.35">
      <c r="A50" s="100" t="s">
        <v>71</v>
      </c>
      <c r="B50" s="85">
        <v>43</v>
      </c>
      <c r="C50" s="89">
        <f>'[1]Commitment-Const-Alpha'!G113</f>
        <v>3737568</v>
      </c>
      <c r="D50" s="90" t="s">
        <v>41</v>
      </c>
      <c r="E50" s="90">
        <v>2</v>
      </c>
      <c r="F50" s="85" t="str">
        <f t="shared" si="0"/>
        <v>06-0X0404
06-0Q9204</v>
      </c>
      <c r="G50" s="223">
        <v>2</v>
      </c>
      <c r="H50" s="85" t="str">
        <f t="shared" si="1"/>
        <v>GRANITE CONSTRUCTION COMPANY
GRIFFITH ATKINSON JV</v>
      </c>
      <c r="I50" s="239">
        <v>6</v>
      </c>
      <c r="J50" s="88"/>
    </row>
    <row r="51" spans="1:10" ht="32" x14ac:dyDescent="0.35">
      <c r="A51" s="100" t="s">
        <v>72</v>
      </c>
      <c r="B51" s="85">
        <v>43</v>
      </c>
      <c r="C51" s="89">
        <f>'[1]Commitment-Const-Alpha'!G118</f>
        <v>320730</v>
      </c>
      <c r="D51" s="90" t="s">
        <v>41</v>
      </c>
      <c r="E51" s="90">
        <v>2</v>
      </c>
      <c r="F51" s="85" t="str">
        <f t="shared" si="0"/>
        <v>04-2G4604
01-0B6204</v>
      </c>
      <c r="G51" s="223">
        <v>1</v>
      </c>
      <c r="H51" s="85" t="str">
        <f t="shared" si="1"/>
        <v>CALIFORNIA HIGHWAY CONSTRUCTION</v>
      </c>
      <c r="I51" s="239" t="s">
        <v>73</v>
      </c>
      <c r="J51" s="88"/>
    </row>
    <row r="52" spans="1:10" ht="48" x14ac:dyDescent="0.35">
      <c r="A52" s="70" t="s">
        <v>74</v>
      </c>
      <c r="B52" s="85">
        <v>33</v>
      </c>
      <c r="C52" s="89">
        <f>'[1]Commitment-Const-Alpha'!G126</f>
        <v>320387.7</v>
      </c>
      <c r="D52" s="90" t="s">
        <v>41</v>
      </c>
      <c r="E52" s="90">
        <v>3</v>
      </c>
      <c r="F52" s="85" t="str">
        <f t="shared" si="0"/>
        <v>01-0C5704
01-0F4704
01-0F6804</v>
      </c>
      <c r="G52" s="223">
        <v>2</v>
      </c>
      <c r="H52" s="85" t="str">
        <f t="shared" si="1"/>
        <v>MERCER FRASER COMPANY
R BROWN CONSTRUCTION COMPANY</v>
      </c>
      <c r="I52" s="239">
        <v>1</v>
      </c>
      <c r="J52" s="88"/>
    </row>
    <row r="53" spans="1:10" x14ac:dyDescent="0.35">
      <c r="A53" s="34" t="s">
        <v>75</v>
      </c>
      <c r="B53" s="85"/>
      <c r="C53" s="89">
        <f>'[1]Commitment-Const-Alpha'!G132</f>
        <v>35302.5</v>
      </c>
      <c r="D53" s="90" t="s">
        <v>41</v>
      </c>
      <c r="E53" s="90">
        <v>1</v>
      </c>
      <c r="F53" s="85" t="s">
        <v>239</v>
      </c>
      <c r="G53" s="223">
        <v>1</v>
      </c>
      <c r="H53" s="85" t="s">
        <v>95</v>
      </c>
      <c r="I53" s="239">
        <v>10</v>
      </c>
      <c r="J53" s="88"/>
    </row>
    <row r="54" spans="1:10" s="94" customFormat="1" x14ac:dyDescent="0.35">
      <c r="A54" s="91" t="s">
        <v>76</v>
      </c>
      <c r="B54" s="101"/>
      <c r="C54" s="92">
        <f>'[1]Commitment-Const-Alpha'!C63</f>
        <v>251854.5</v>
      </c>
      <c r="D54" s="93" t="s">
        <v>46</v>
      </c>
      <c r="E54" s="93">
        <v>1</v>
      </c>
      <c r="F54" s="85" t="s">
        <v>240</v>
      </c>
      <c r="G54" s="224">
        <v>1</v>
      </c>
      <c r="H54" s="85" t="s">
        <v>241</v>
      </c>
      <c r="I54" s="240">
        <v>7</v>
      </c>
      <c r="J54" s="6"/>
    </row>
    <row r="55" spans="1:10" ht="176" x14ac:dyDescent="0.35">
      <c r="A55" s="34" t="s">
        <v>76</v>
      </c>
      <c r="B55" s="85">
        <v>-4142</v>
      </c>
      <c r="C55" s="89">
        <f>'[1]Commitment-Const-Alpha'!G154</f>
        <v>7041053.5999999996</v>
      </c>
      <c r="D55" s="90" t="s">
        <v>41</v>
      </c>
      <c r="E55" s="90">
        <v>11</v>
      </c>
      <c r="F55" s="85" t="str">
        <f t="shared" si="0"/>
        <v>08-0G7904
08-1G0104
11-429704
07-302404
07-303904
08-1C8504
11-419304
12-0P0304
12-0Q7904
11-080284
07-332604</v>
      </c>
      <c r="G55" s="223">
        <v>7</v>
      </c>
      <c r="H55" s="85" t="str">
        <f t="shared" si="1"/>
        <v>SELECT ELECTRIC INC
GRANITE CONSTRUCTION
SECURITY PAVING COMPANY INC
HAZARD CONSTRUCTION COMPANY
AMERICAN CIVIL CONSTRUCTORS WEST COAST
SPECTRUM CONSTRUCTION GROUP
CHUMO CONSTRUCTION INC</v>
      </c>
      <c r="I55" s="239" t="s">
        <v>77</v>
      </c>
      <c r="J55" s="88"/>
    </row>
    <row r="56" spans="1:10" x14ac:dyDescent="0.35">
      <c r="A56" s="34" t="s">
        <v>78</v>
      </c>
      <c r="B56" s="85"/>
      <c r="C56" s="89">
        <f>'[1]Commitment-Const-Alpha'!G161</f>
        <v>47120</v>
      </c>
      <c r="D56" s="90" t="s">
        <v>41</v>
      </c>
      <c r="E56" s="90">
        <v>1</v>
      </c>
      <c r="F56" s="85" t="s">
        <v>240</v>
      </c>
      <c r="G56" s="223">
        <v>1</v>
      </c>
      <c r="H56" s="85" t="s">
        <v>241</v>
      </c>
      <c r="I56" s="239">
        <v>7</v>
      </c>
      <c r="J56" s="88"/>
    </row>
    <row r="57" spans="1:10" ht="32" x14ac:dyDescent="0.35">
      <c r="A57" s="100" t="s">
        <v>79</v>
      </c>
      <c r="B57" s="85">
        <v>43</v>
      </c>
      <c r="C57" s="97">
        <f>'[1]Commitment-Const-Alpha'!G172</f>
        <v>2983920</v>
      </c>
      <c r="D57" s="90" t="s">
        <v>41</v>
      </c>
      <c r="E57" s="98">
        <v>2</v>
      </c>
      <c r="F57" s="85" t="str">
        <f t="shared" si="0"/>
        <v>08-1G0104
07-303904</v>
      </c>
      <c r="G57" s="226">
        <v>2</v>
      </c>
      <c r="H57" s="85" t="str">
        <f t="shared" si="1"/>
        <v>GRANITE CONSTRUCTION
SECURITY PAVING COMPANY INC</v>
      </c>
      <c r="I57" s="242" t="s">
        <v>80</v>
      </c>
      <c r="J57" s="88"/>
    </row>
    <row r="58" spans="1:10" x14ac:dyDescent="0.35">
      <c r="A58" s="34" t="s">
        <v>81</v>
      </c>
      <c r="B58" s="85">
        <v>-4142</v>
      </c>
      <c r="C58" s="97">
        <f>'[1]Commitment-Const-Alpha'!G190</f>
        <v>874024</v>
      </c>
      <c r="D58" s="90" t="s">
        <v>41</v>
      </c>
      <c r="E58" s="98">
        <v>1</v>
      </c>
      <c r="F58" s="85" t="str">
        <f t="shared" si="0"/>
        <v>08-1F1434</v>
      </c>
      <c r="G58" s="226">
        <v>1</v>
      </c>
      <c r="H58" s="85" t="str">
        <f t="shared" si="1"/>
        <v xml:space="preserve">MYERS &amp; SONS CONSTRUCTION </v>
      </c>
      <c r="I58" s="242">
        <v>8</v>
      </c>
      <c r="J58" s="88"/>
    </row>
    <row r="59" spans="1:10" x14ac:dyDescent="0.35">
      <c r="A59" s="34" t="s">
        <v>82</v>
      </c>
      <c r="B59" s="85">
        <v>-4142</v>
      </c>
      <c r="C59" s="97">
        <f>'[1]Commitment-Const-Alpha'!G197</f>
        <v>264798.2</v>
      </c>
      <c r="D59" s="90" t="s">
        <v>41</v>
      </c>
      <c r="E59" s="98">
        <v>1</v>
      </c>
      <c r="F59" s="85" t="str">
        <f t="shared" si="0"/>
        <v>12-0P0304</v>
      </c>
      <c r="G59" s="226">
        <v>1</v>
      </c>
      <c r="H59" s="85" t="str">
        <f t="shared" si="1"/>
        <v>AMERICAN CIVIL CONSTRUCTORS WEST COAST</v>
      </c>
      <c r="I59" s="242">
        <v>12</v>
      </c>
      <c r="J59" s="88"/>
    </row>
    <row r="60" spans="1:10" x14ac:dyDescent="0.35">
      <c r="A60" s="34" t="s">
        <v>83</v>
      </c>
      <c r="B60" s="85">
        <v>-4142</v>
      </c>
      <c r="C60" s="97">
        <f>'[1]Commitment-Const-Alpha'!G204</f>
        <v>29500</v>
      </c>
      <c r="D60" s="90" t="s">
        <v>41</v>
      </c>
      <c r="E60" s="98">
        <v>1</v>
      </c>
      <c r="F60" s="85" t="str">
        <f t="shared" si="0"/>
        <v>11-419304</v>
      </c>
      <c r="G60" s="226">
        <v>1</v>
      </c>
      <c r="H60" s="85" t="str">
        <f t="shared" si="1"/>
        <v>HAZARD CONSTRUCTION COMPANY</v>
      </c>
      <c r="I60" s="242">
        <v>11</v>
      </c>
      <c r="J60" s="88"/>
    </row>
    <row r="61" spans="1:10" s="94" customFormat="1" ht="80" x14ac:dyDescent="0.35">
      <c r="A61" s="102" t="s">
        <v>84</v>
      </c>
      <c r="B61" s="85">
        <v>43</v>
      </c>
      <c r="C61" s="92">
        <f>'[1]Commitment-Const-Alpha'!C76</f>
        <v>796845</v>
      </c>
      <c r="D61" s="93" t="s">
        <v>46</v>
      </c>
      <c r="E61" s="93">
        <v>5</v>
      </c>
      <c r="F61" s="85" t="str">
        <f t="shared" si="0"/>
        <v>10-0X5204
10-1C0404
10-1C2804
01-0C5704
10-1C0704</v>
      </c>
      <c r="G61" s="224">
        <v>4</v>
      </c>
      <c r="H61" s="85" t="str">
        <f t="shared" si="1"/>
        <v>GEORGE REED INC
TEICHERT &amp; SON INC
SECURITY PAVING COMPANY
MERCER FRASER COMPANY</v>
      </c>
      <c r="I61" s="240" t="s">
        <v>58</v>
      </c>
      <c r="J61" s="6"/>
    </row>
    <row r="62" spans="1:10" x14ac:dyDescent="0.35">
      <c r="A62" s="100" t="s">
        <v>85</v>
      </c>
      <c r="B62" s="85"/>
      <c r="C62" s="89">
        <f>'[1]Commitment-Const-Alpha'!G178</f>
        <v>61360</v>
      </c>
      <c r="D62" s="90" t="s">
        <v>41</v>
      </c>
      <c r="E62" s="90">
        <v>1</v>
      </c>
      <c r="F62" s="85" t="s">
        <v>242</v>
      </c>
      <c r="G62" s="223">
        <v>1</v>
      </c>
      <c r="H62" s="85" t="s">
        <v>243</v>
      </c>
      <c r="I62" s="239">
        <v>4</v>
      </c>
      <c r="J62" s="88"/>
    </row>
    <row r="63" spans="1:10" x14ac:dyDescent="0.35">
      <c r="A63" s="34" t="s">
        <v>86</v>
      </c>
      <c r="B63" s="85">
        <v>-4142</v>
      </c>
      <c r="C63" s="89">
        <f>'[1]Commitment-Const-Alpha'!G184</f>
        <v>55164.5</v>
      </c>
      <c r="D63" s="90" t="s">
        <v>41</v>
      </c>
      <c r="E63" s="98">
        <v>1</v>
      </c>
      <c r="F63" s="85" t="str">
        <f t="shared" si="0"/>
        <v>11-418104</v>
      </c>
      <c r="G63" s="226">
        <v>1</v>
      </c>
      <c r="H63" s="85" t="str">
        <f t="shared" si="1"/>
        <v>PAL GENERAL ENGINEERING</v>
      </c>
      <c r="I63" s="239">
        <v>11</v>
      </c>
      <c r="J63" s="88"/>
    </row>
    <row r="64" spans="1:10" x14ac:dyDescent="0.35">
      <c r="A64" s="34" t="s">
        <v>87</v>
      </c>
      <c r="B64" s="85">
        <v>-4142</v>
      </c>
      <c r="C64" s="89">
        <f>'[1]Commitment-Const-Alpha'!G209</f>
        <v>486483.65</v>
      </c>
      <c r="D64" s="90" t="s">
        <v>41</v>
      </c>
      <c r="E64" s="98">
        <v>1</v>
      </c>
      <c r="F64" s="85" t="str">
        <f t="shared" si="0"/>
        <v>04-160304</v>
      </c>
      <c r="G64" s="226">
        <v>1</v>
      </c>
      <c r="H64" s="85" t="str">
        <f t="shared" si="1"/>
        <v>VIKING CONSTRUCTION COMPANY</v>
      </c>
      <c r="I64" s="239">
        <v>4</v>
      </c>
      <c r="J64" s="88"/>
    </row>
    <row r="65" spans="1:10" s="94" customFormat="1" x14ac:dyDescent="0.35">
      <c r="A65" s="91" t="s">
        <v>88</v>
      </c>
      <c r="B65" s="85">
        <v>-4142</v>
      </c>
      <c r="C65" s="92">
        <f>'[1]Commitment-Const-Alpha'!C83</f>
        <v>284000</v>
      </c>
      <c r="D65" s="93" t="s">
        <v>46</v>
      </c>
      <c r="E65" s="93">
        <v>1</v>
      </c>
      <c r="F65" s="85" t="str">
        <f t="shared" si="0"/>
        <v>08-1C8504</v>
      </c>
      <c r="G65" s="224">
        <v>1</v>
      </c>
      <c r="H65" s="85" t="str">
        <f t="shared" si="1"/>
        <v>GRANITE CONSTRUCTION COMPANY</v>
      </c>
      <c r="I65" s="240">
        <v>8</v>
      </c>
      <c r="J65" s="6"/>
    </row>
    <row r="66" spans="1:10" s="94" customFormat="1" ht="112" x14ac:dyDescent="0.35">
      <c r="A66" s="91" t="s">
        <v>89</v>
      </c>
      <c r="B66" s="85">
        <v>-4142</v>
      </c>
      <c r="C66" s="92">
        <f>'[1]Commitment-Const-Alpha'!C96</f>
        <v>252575</v>
      </c>
      <c r="D66" s="93" t="s">
        <v>46</v>
      </c>
      <c r="E66" s="93">
        <v>7</v>
      </c>
      <c r="F66" s="85" t="str">
        <f t="shared" si="0"/>
        <v>01-0F4704
03-0H4604
07-317304
10-1E5314
10-1C5004
04-0J5304
10-1C1704</v>
      </c>
      <c r="G66" s="224">
        <v>6</v>
      </c>
      <c r="H66" s="85" t="str">
        <f t="shared" si="1"/>
        <v>MERCER FRASER COMPANY
MYERS &amp; SONS CONSTRUCTION LLC
PETERSON CHASE GENERAL ENGINEERING CONSTRUCTION INC
O.C. JONES &amp; SONS INC
SECURITY PAVING COMPANY INC
TEICHERT &amp; SON INC</v>
      </c>
      <c r="I66" s="240" t="s">
        <v>90</v>
      </c>
      <c r="J66" s="6"/>
    </row>
    <row r="67" spans="1:10" ht="32" x14ac:dyDescent="0.35">
      <c r="A67" s="100" t="s">
        <v>91</v>
      </c>
      <c r="B67" s="90">
        <v>43</v>
      </c>
      <c r="C67" s="97">
        <f>'[1]Commitment-Const-Alpha'!G218</f>
        <v>335200</v>
      </c>
      <c r="D67" s="90" t="s">
        <v>41</v>
      </c>
      <c r="E67" s="98">
        <v>2</v>
      </c>
      <c r="F67" s="85" t="str">
        <f t="shared" si="0"/>
        <v>01-0G33U4
04-0J5304</v>
      </c>
      <c r="G67" s="226">
        <v>1</v>
      </c>
      <c r="H67" s="85" t="str">
        <f t="shared" si="1"/>
        <v>O.C. JONES &amp; SONS INC</v>
      </c>
      <c r="I67" s="242">
        <v>1</v>
      </c>
      <c r="J67" s="88"/>
    </row>
    <row r="68" spans="1:10" x14ac:dyDescent="0.35">
      <c r="A68" s="34" t="s">
        <v>92</v>
      </c>
      <c r="B68" s="90">
        <v>-4142</v>
      </c>
      <c r="C68" s="97">
        <f>'[1]Commitment-Const-Alpha'!G223</f>
        <v>450125</v>
      </c>
      <c r="D68" s="90" t="s">
        <v>41</v>
      </c>
      <c r="E68" s="98">
        <v>1</v>
      </c>
      <c r="F68" s="85" t="str">
        <f t="shared" si="0"/>
        <v>04-269804</v>
      </c>
      <c r="G68" s="226">
        <v>1</v>
      </c>
      <c r="H68" s="85" t="str">
        <f t="shared" si="1"/>
        <v>04-269804</v>
      </c>
      <c r="I68" s="242">
        <v>4</v>
      </c>
      <c r="J68" s="88"/>
    </row>
    <row r="69" spans="1:10" ht="48" x14ac:dyDescent="0.35">
      <c r="A69" s="100" t="s">
        <v>93</v>
      </c>
      <c r="B69" s="93">
        <v>43</v>
      </c>
      <c r="C69" s="97">
        <f>'[1]Commitment-Const-Alpha'!G232</f>
        <v>1046050</v>
      </c>
      <c r="D69" s="90" t="s">
        <v>41</v>
      </c>
      <c r="E69" s="98">
        <v>3</v>
      </c>
      <c r="F69" s="85" t="str">
        <f t="shared" si="0"/>
        <v>01-0C5704
01-0F4704
01-0C4504</v>
      </c>
      <c r="G69" s="226">
        <v>1</v>
      </c>
      <c r="H69" s="85" t="str">
        <f t="shared" si="1"/>
        <v>MERCER-FRASER COMPANY</v>
      </c>
      <c r="I69" s="242">
        <v>1</v>
      </c>
      <c r="J69" s="88"/>
    </row>
    <row r="70" spans="1:10" x14ac:dyDescent="0.35">
      <c r="A70" s="34"/>
      <c r="B70" s="93"/>
      <c r="C70" s="97"/>
      <c r="D70" s="90"/>
      <c r="E70" s="98"/>
      <c r="F70" s="85" t="str">
        <f t="shared" si="0"/>
        <v/>
      </c>
      <c r="G70" s="226"/>
      <c r="H70" s="85" t="str">
        <f t="shared" si="1"/>
        <v/>
      </c>
      <c r="I70" s="242"/>
      <c r="J70" s="6"/>
    </row>
    <row r="71" spans="1:10" ht="16.5" thickBot="1" x14ac:dyDescent="0.4">
      <c r="A71" s="34"/>
      <c r="B71" s="93"/>
      <c r="C71" s="89"/>
      <c r="D71" s="90"/>
      <c r="E71" s="90"/>
      <c r="F71" s="85" t="str">
        <f t="shared" si="0"/>
        <v/>
      </c>
      <c r="G71" s="223"/>
      <c r="H71" s="85" t="str">
        <f t="shared" si="1"/>
        <v/>
      </c>
      <c r="I71" s="239"/>
      <c r="J71" s="6"/>
    </row>
    <row r="72" spans="1:10" x14ac:dyDescent="0.35">
      <c r="A72" s="103"/>
      <c r="B72" s="104"/>
      <c r="C72" s="97"/>
      <c r="D72" s="97"/>
      <c r="E72" s="98"/>
      <c r="F72" s="85" t="str">
        <f t="shared" si="0"/>
        <v/>
      </c>
      <c r="G72" s="226"/>
      <c r="H72" s="85" t="str">
        <f t="shared" si="1"/>
        <v/>
      </c>
      <c r="I72" s="242"/>
      <c r="J72" s="6"/>
    </row>
    <row r="73" spans="1:10" ht="16.5" thickBot="1" x14ac:dyDescent="0.4">
      <c r="A73" s="105"/>
      <c r="B73" s="106"/>
      <c r="C73" s="107"/>
      <c r="D73" s="107"/>
      <c r="E73" s="108"/>
      <c r="F73" s="85" t="str">
        <f t="shared" si="0"/>
        <v/>
      </c>
      <c r="G73" s="227"/>
      <c r="H73" s="85" t="str">
        <f t="shared" si="1"/>
        <v/>
      </c>
      <c r="I73" s="243"/>
    </row>
    <row r="74" spans="1:10" x14ac:dyDescent="0.35">
      <c r="A74" s="110"/>
      <c r="B74" s="110"/>
      <c r="C74" s="110"/>
      <c r="D74" s="110"/>
      <c r="E74" s="110"/>
      <c r="F74" s="83"/>
      <c r="G74" s="83"/>
      <c r="H74" s="83"/>
      <c r="I74" s="83"/>
    </row>
    <row r="75" spans="1:10" ht="16.5" thickBot="1" x14ac:dyDescent="0.4">
      <c r="A75" s="84" t="s">
        <v>94</v>
      </c>
      <c r="B75" s="111" t="s">
        <v>34</v>
      </c>
      <c r="C75" s="111" t="s">
        <v>35</v>
      </c>
      <c r="D75" s="111" t="s">
        <v>36</v>
      </c>
      <c r="E75" s="111" t="s">
        <v>37</v>
      </c>
      <c r="F75" s="84" t="s">
        <v>244</v>
      </c>
      <c r="G75" s="84" t="s">
        <v>38</v>
      </c>
      <c r="H75" s="84" t="s">
        <v>245</v>
      </c>
      <c r="I75" s="84" t="s">
        <v>39</v>
      </c>
    </row>
    <row r="76" spans="1:10" s="94" customFormat="1" x14ac:dyDescent="0.35">
      <c r="A76" s="112" t="s">
        <v>95</v>
      </c>
      <c r="B76" s="113"/>
      <c r="C76" s="114">
        <f>'[1]Commitment-Const-Alpha'!K8</f>
        <v>125032</v>
      </c>
      <c r="D76" s="115" t="s">
        <v>46</v>
      </c>
      <c r="E76" s="115">
        <v>1</v>
      </c>
      <c r="F76" s="85" t="str">
        <f t="shared" si="0"/>
        <v>10-1J3004</v>
      </c>
      <c r="G76" s="228">
        <v>1</v>
      </c>
      <c r="H76" s="85" t="str">
        <f t="shared" si="1"/>
        <v>AGEE CONSTRUCTION CORPORATION</v>
      </c>
      <c r="I76" s="244">
        <v>10</v>
      </c>
    </row>
    <row r="77" spans="1:10" ht="64" x14ac:dyDescent="0.35">
      <c r="A77" s="116" t="s">
        <v>96</v>
      </c>
      <c r="B77" s="117">
        <v>33</v>
      </c>
      <c r="C77" s="118">
        <f>'[1]Commitment-Const-Alpha'!O12</f>
        <v>1662647.67</v>
      </c>
      <c r="D77" s="119" t="s">
        <v>41</v>
      </c>
      <c r="E77" s="119">
        <v>4</v>
      </c>
      <c r="F77" s="85" t="str">
        <f t="shared" si="0"/>
        <v>05-1J7104
06-0X0404
10-1C0404
06-0Q9204</v>
      </c>
      <c r="G77" s="229">
        <v>4</v>
      </c>
      <c r="H77" s="85" t="str">
        <f t="shared" si="1"/>
        <v>PAPICH CONSTRUCTION COMPANY
GRANITE CONSTRUCTION
TEICHERT &amp; SON
GRIFFITH-ATKINSON JV</v>
      </c>
      <c r="I77" s="245" t="s">
        <v>97</v>
      </c>
    </row>
    <row r="78" spans="1:10" x14ac:dyDescent="0.35">
      <c r="A78" s="33" t="s">
        <v>98</v>
      </c>
      <c r="B78" s="117"/>
      <c r="C78" s="118">
        <f>'[1]Commitment-Const-Alpha'!O17</f>
        <v>310413</v>
      </c>
      <c r="D78" s="119" t="s">
        <v>41</v>
      </c>
      <c r="E78" s="119">
        <v>1</v>
      </c>
      <c r="F78" s="85" t="str">
        <f t="shared" si="0"/>
        <v>04-0J5304</v>
      </c>
      <c r="G78" s="229">
        <v>1</v>
      </c>
      <c r="H78" s="85" t="str">
        <f t="shared" si="1"/>
        <v/>
      </c>
      <c r="I78" s="245">
        <v>4</v>
      </c>
    </row>
    <row r="79" spans="1:10" ht="32" x14ac:dyDescent="0.35">
      <c r="A79" s="33" t="s">
        <v>99</v>
      </c>
      <c r="B79" s="117">
        <v>-4142</v>
      </c>
      <c r="C79" s="118">
        <f>'[1]Commitment-Const-Alpha'!O25</f>
        <v>207608</v>
      </c>
      <c r="D79" s="119" t="s">
        <v>41</v>
      </c>
      <c r="E79" s="119">
        <v>2</v>
      </c>
      <c r="F79" s="85" t="str">
        <f t="shared" si="0"/>
        <v>10-0X5204
10-1C0404</v>
      </c>
      <c r="G79" s="229">
        <v>2</v>
      </c>
      <c r="H79" s="85" t="str">
        <f t="shared" si="1"/>
        <v>GEORGE REED INC
TEICHERT &amp; SON INC</v>
      </c>
      <c r="I79" s="245">
        <v>10</v>
      </c>
    </row>
    <row r="80" spans="1:10" ht="32" x14ac:dyDescent="0.35">
      <c r="A80" s="33" t="s">
        <v>100</v>
      </c>
      <c r="B80" s="117">
        <v>-4142</v>
      </c>
      <c r="C80" s="118">
        <f>'[1]Commitment-Const-Alpha'!O31</f>
        <v>155223.70000000001</v>
      </c>
      <c r="D80" s="119" t="s">
        <v>41</v>
      </c>
      <c r="E80" s="119">
        <v>2</v>
      </c>
      <c r="F80" s="85" t="str">
        <f t="shared" si="0"/>
        <v>01-0F6804
01-0G33U4</v>
      </c>
      <c r="G80" s="229">
        <v>2</v>
      </c>
      <c r="H80" s="85" t="str">
        <f t="shared" si="1"/>
        <v>R.BROWN CONSTRUCTION COMPANY INC
O.C. JONES&amp; SONS INC</v>
      </c>
      <c r="I80" s="245">
        <v>1</v>
      </c>
    </row>
    <row r="81" spans="1:9" ht="96" x14ac:dyDescent="0.35">
      <c r="A81" s="116" t="s">
        <v>101</v>
      </c>
      <c r="B81" s="117">
        <v>33</v>
      </c>
      <c r="C81" s="118">
        <f>'[1]Commitment-Const-Alpha'!O45</f>
        <v>834545</v>
      </c>
      <c r="D81" s="119" t="s">
        <v>41</v>
      </c>
      <c r="E81" s="119">
        <v>6</v>
      </c>
      <c r="F81" s="85" t="str">
        <f t="shared" si="0"/>
        <v>05-1J7104
06-0X0404
05-1F5004
06-0Y0304
03-0H7204
03-1H8704</v>
      </c>
      <c r="G81" s="229">
        <v>6</v>
      </c>
      <c r="H81" s="85" t="str">
        <f t="shared" si="1"/>
        <v>PAPICH CONSTRUCTION COMPANY
GRANITE CONSTRUCTION COMPANY
CALPORTLAND CONSTRUCTION
BUSH ENGINEERING INC
HIGHWAY SPECIALTY COMPANY INC
APEX FENCE CO INC</v>
      </c>
      <c r="I81" s="245" t="s">
        <v>102</v>
      </c>
    </row>
    <row r="82" spans="1:9" ht="48" x14ac:dyDescent="0.35">
      <c r="A82" s="33" t="s">
        <v>103</v>
      </c>
      <c r="B82" s="117">
        <v>-4142</v>
      </c>
      <c r="C82" s="118">
        <f>'[1]Commitment-Const-Alpha'!O51</f>
        <v>5873857</v>
      </c>
      <c r="D82" s="119" t="s">
        <v>41</v>
      </c>
      <c r="E82" s="119">
        <v>3</v>
      </c>
      <c r="F82" s="85" t="str">
        <f t="shared" si="0"/>
        <v>01-0C5704
01-0C6604
03-0H7204</v>
      </c>
      <c r="G82" s="229">
        <v>3</v>
      </c>
      <c r="H82" s="85" t="str">
        <f t="shared" si="1"/>
        <v>MERCER FRASER COMPANY
S.T. RHOADES CONSTRUCTION INC
HIGHWAY SPECIALTY COMPANY INC</v>
      </c>
      <c r="I82" s="245" t="s">
        <v>65</v>
      </c>
    </row>
    <row r="83" spans="1:9" ht="96" x14ac:dyDescent="0.35">
      <c r="A83" s="116" t="s">
        <v>104</v>
      </c>
      <c r="B83" s="117">
        <v>33</v>
      </c>
      <c r="C83" s="118">
        <f>'[1]Commitment-Const-Alpha'!O66</f>
        <v>461722.28</v>
      </c>
      <c r="D83" s="119" t="s">
        <v>41</v>
      </c>
      <c r="E83" s="119">
        <v>6</v>
      </c>
      <c r="F83" s="85" t="str">
        <f t="shared" si="0"/>
        <v>10-1C2804
01-0B6204
01-0G33U4
07-303904
10-0L8704
11-424604</v>
      </c>
      <c r="G83" s="229">
        <v>4</v>
      </c>
      <c r="H83" s="85" t="str">
        <f t="shared" si="1"/>
        <v>SECURITY PAVING COMPANY
CALIFORNIA HIGHWAY CONSTRUCTION GROUP
O.C. JONES AND SONS INC
S &amp; B ENGINEERING INC</v>
      </c>
      <c r="I83" s="245" t="s">
        <v>105</v>
      </c>
    </row>
    <row r="84" spans="1:9" ht="32" x14ac:dyDescent="0.35">
      <c r="A84" s="33" t="s">
        <v>106</v>
      </c>
      <c r="B84" s="117">
        <v>-4142</v>
      </c>
      <c r="C84" s="118">
        <f>'[1]Commitment-Const-Alpha'!O72</f>
        <v>34468</v>
      </c>
      <c r="D84" s="119" t="s">
        <v>41</v>
      </c>
      <c r="E84" s="119">
        <v>1</v>
      </c>
      <c r="F84" s="85" t="str">
        <f t="shared" si="0"/>
        <v xml:space="preserve">05-1E0104
</v>
      </c>
      <c r="G84" s="229">
        <v>1</v>
      </c>
      <c r="H84" s="85" t="str">
        <f t="shared" si="1"/>
        <v>SPECIALTY CONSTRUCTION IN</v>
      </c>
      <c r="I84" s="245">
        <v>5</v>
      </c>
    </row>
    <row r="85" spans="1:9" ht="32" x14ac:dyDescent="0.35">
      <c r="A85" s="116" t="s">
        <v>107</v>
      </c>
      <c r="B85" s="117">
        <v>33</v>
      </c>
      <c r="C85" s="121">
        <f>'[1]Commitment-Const-Alpha'!O79</f>
        <v>118679</v>
      </c>
      <c r="D85" s="119" t="s">
        <v>41</v>
      </c>
      <c r="E85" s="119">
        <v>2</v>
      </c>
      <c r="F85" s="85" t="str">
        <f t="shared" si="0"/>
        <v>04-3J7104
10-0L8704</v>
      </c>
      <c r="G85" s="229">
        <v>2</v>
      </c>
      <c r="H85" s="85" t="str">
        <f t="shared" si="1"/>
        <v>GRANITE ROCK COMPANY
SECURITY PAVING COMPANY INC</v>
      </c>
      <c r="I85" s="245" t="s">
        <v>108</v>
      </c>
    </row>
    <row r="86" spans="1:9" x14ac:dyDescent="0.35">
      <c r="A86" s="33" t="s">
        <v>109</v>
      </c>
      <c r="B86" s="122">
        <v>-4142</v>
      </c>
      <c r="C86" s="121">
        <f>'[1]Commitment-Const-Alpha'!O86</f>
        <v>25100</v>
      </c>
      <c r="D86" s="119" t="s">
        <v>41</v>
      </c>
      <c r="E86" s="119">
        <v>1</v>
      </c>
      <c r="F86" s="85" t="str">
        <f t="shared" si="0"/>
        <v>01-0F6804</v>
      </c>
      <c r="G86" s="229">
        <v>1</v>
      </c>
      <c r="H86" s="85" t="str">
        <f t="shared" si="1"/>
        <v>R BROWN CONSTRUCTION COMPANY INC</v>
      </c>
      <c r="I86" s="245">
        <v>1</v>
      </c>
    </row>
    <row r="87" spans="1:9" x14ac:dyDescent="0.35">
      <c r="A87" s="33" t="s">
        <v>110</v>
      </c>
      <c r="B87" s="123">
        <v>-4142</v>
      </c>
      <c r="C87" s="121">
        <f>'[1]Commitment-Const-Alpha'!O91</f>
        <v>20000</v>
      </c>
      <c r="D87" s="119" t="s">
        <v>41</v>
      </c>
      <c r="E87" s="119">
        <v>1</v>
      </c>
      <c r="F87" s="85" t="str">
        <f t="shared" si="0"/>
        <v>01-0F6804</v>
      </c>
      <c r="G87" s="229">
        <v>1</v>
      </c>
      <c r="H87" s="85" t="str">
        <f t="shared" si="1"/>
        <v>R BROWN CONSTRUCTION COMPANY INC</v>
      </c>
      <c r="I87" s="245">
        <v>1</v>
      </c>
    </row>
    <row r="88" spans="1:9" ht="16.5" thickBot="1" x14ac:dyDescent="0.4">
      <c r="A88" s="124"/>
      <c r="B88" s="125"/>
      <c r="C88" s="126"/>
      <c r="D88" s="127"/>
      <c r="E88" s="128"/>
      <c r="F88" s="85" t="str">
        <f t="shared" si="0"/>
        <v/>
      </c>
      <c r="G88" s="230"/>
      <c r="H88" s="85" t="str">
        <f t="shared" si="1"/>
        <v/>
      </c>
      <c r="I88" s="243"/>
    </row>
    <row r="89" spans="1:9" ht="16.5" thickBot="1" x14ac:dyDescent="0.4">
      <c r="A89" s="129"/>
      <c r="B89" s="130"/>
      <c r="C89" s="131"/>
      <c r="D89" s="132"/>
      <c r="E89" s="133"/>
      <c r="F89" s="83"/>
      <c r="G89" s="83"/>
      <c r="H89" s="83"/>
      <c r="I89" s="83"/>
    </row>
    <row r="90" spans="1:9" ht="16.5" thickBot="1" x14ac:dyDescent="0.4">
      <c r="A90" s="134" t="s">
        <v>111</v>
      </c>
      <c r="B90" s="135" t="s">
        <v>34</v>
      </c>
      <c r="C90" s="136" t="s">
        <v>35</v>
      </c>
      <c r="D90" s="136" t="s">
        <v>36</v>
      </c>
      <c r="E90" s="136" t="s">
        <v>37</v>
      </c>
      <c r="F90" s="84" t="s">
        <v>244</v>
      </c>
      <c r="G90" s="84" t="s">
        <v>38</v>
      </c>
      <c r="H90" s="84" t="s">
        <v>245</v>
      </c>
      <c r="I90" s="84" t="s">
        <v>39</v>
      </c>
    </row>
    <row r="91" spans="1:9" ht="32" x14ac:dyDescent="0.35">
      <c r="A91" s="137" t="s">
        <v>112</v>
      </c>
      <c r="B91" s="67">
        <v>-4142</v>
      </c>
      <c r="C91" s="138">
        <f>'[1]Commitment-Const-Alpha'!W8</f>
        <v>59430</v>
      </c>
      <c r="D91" s="139" t="s">
        <v>41</v>
      </c>
      <c r="E91" s="139">
        <v>1</v>
      </c>
      <c r="F91" s="85" t="str">
        <f t="shared" si="0"/>
        <v xml:space="preserve">03-0H4604
</v>
      </c>
      <c r="G91" s="231">
        <v>1</v>
      </c>
      <c r="H91" s="85" t="str">
        <f t="shared" si="1"/>
        <v xml:space="preserve">MYERS &amp; SONS CONSTRUCTION LLC
</v>
      </c>
      <c r="I91" s="246">
        <v>3</v>
      </c>
    </row>
    <row r="92" spans="1:9" s="94" customFormat="1" ht="48" x14ac:dyDescent="0.35">
      <c r="A92" s="140" t="s">
        <v>113</v>
      </c>
      <c r="B92" s="123">
        <v>-4142</v>
      </c>
      <c r="C92" s="141">
        <f>'[1]Commitment-Const-Alpha'!S12</f>
        <v>7950</v>
      </c>
      <c r="D92" s="75" t="s">
        <v>46</v>
      </c>
      <c r="E92" s="75">
        <v>3</v>
      </c>
      <c r="F92" s="85" t="str">
        <f t="shared" si="0"/>
        <v>01-0G4304
06-0X0404
01-0C4504</v>
      </c>
      <c r="G92" s="232">
        <v>3</v>
      </c>
      <c r="H92" s="85" t="str">
        <f t="shared" si="1"/>
        <v>REGE CONSTRUCTION 
GRANITE CONSTRUCTION
MERCER FRASER COMPANY</v>
      </c>
      <c r="I92" s="247" t="s">
        <v>114</v>
      </c>
    </row>
    <row r="93" spans="1:9" s="94" customFormat="1" ht="96" x14ac:dyDescent="0.35">
      <c r="A93" s="142" t="s">
        <v>115</v>
      </c>
      <c r="B93" s="123">
        <v>33</v>
      </c>
      <c r="C93" s="141">
        <f>'[1]Commitment-Const-Alpha'!S24</f>
        <v>2374161</v>
      </c>
      <c r="D93" s="75" t="s">
        <v>46</v>
      </c>
      <c r="E93" s="75">
        <v>6</v>
      </c>
      <c r="F93" s="85" t="str">
        <f t="shared" si="0"/>
        <v>08-1G0104
10-0X5204
10-1C0404
01-0C5704
01-0G33U4
10-1C1704</v>
      </c>
      <c r="G93" s="232">
        <v>5</v>
      </c>
      <c r="H93" s="85" t="str">
        <f t="shared" si="1"/>
        <v>GRANITE CONSTRUCTION COMPANY
GEORGE REED INC
TEICHERT &amp; SON INC
MERCER-FRASER COMPANY
O.C. JONES &amp; SONS INC</v>
      </c>
      <c r="I93" s="247" t="s">
        <v>116</v>
      </c>
    </row>
    <row r="94" spans="1:9" s="94" customFormat="1" x14ac:dyDescent="0.35">
      <c r="A94" s="140" t="s">
        <v>117</v>
      </c>
      <c r="B94" s="123">
        <v>-4142</v>
      </c>
      <c r="C94" s="141">
        <f>'[1]Commitment-Const-Alpha'!S29</f>
        <v>2730</v>
      </c>
      <c r="D94" s="75" t="s">
        <v>46</v>
      </c>
      <c r="E94" s="75">
        <v>1</v>
      </c>
      <c r="F94" s="85" t="str">
        <f t="shared" si="0"/>
        <v>08-0G7904</v>
      </c>
      <c r="G94" s="232">
        <v>1</v>
      </c>
      <c r="H94" s="85" t="str">
        <f t="shared" si="1"/>
        <v>SELECT ELECTRIC</v>
      </c>
      <c r="I94" s="247">
        <v>8</v>
      </c>
    </row>
    <row r="95" spans="1:9" x14ac:dyDescent="0.35">
      <c r="A95" s="33" t="s">
        <v>118</v>
      </c>
      <c r="B95" s="71">
        <v>-4142</v>
      </c>
      <c r="C95" s="121">
        <f>'[1]Commitment-Const-Alpha'!W13</f>
        <v>329690</v>
      </c>
      <c r="D95" s="119" t="s">
        <v>41</v>
      </c>
      <c r="E95" s="119">
        <v>1</v>
      </c>
      <c r="F95" s="85" t="str">
        <f t="shared" ref="F95:F157" si="2">fetchcomment(E95)</f>
        <v>11-424604</v>
      </c>
      <c r="G95" s="229">
        <v>1</v>
      </c>
      <c r="H95" s="85" t="str">
        <f t="shared" ref="H95:H157" si="3">fetchcomment(G95)</f>
        <v>S &amp; B ENGINEERING INC</v>
      </c>
      <c r="I95" s="245">
        <v>11</v>
      </c>
    </row>
    <row r="96" spans="1:9" x14ac:dyDescent="0.35">
      <c r="A96" s="143" t="s">
        <v>119</v>
      </c>
      <c r="B96" s="71">
        <v>43</v>
      </c>
      <c r="C96" s="121">
        <f>'[1]Commitment-Const-Alpha'!W19</f>
        <v>461125</v>
      </c>
      <c r="D96" s="119" t="s">
        <v>41</v>
      </c>
      <c r="E96" s="119">
        <v>1</v>
      </c>
      <c r="F96" s="85" t="str">
        <f t="shared" si="2"/>
        <v>11-080284</v>
      </c>
      <c r="G96" s="229">
        <v>1</v>
      </c>
      <c r="H96" s="85" t="str">
        <f t="shared" si="3"/>
        <v>SPECTRUM CONSTRUCTION</v>
      </c>
      <c r="I96" s="245">
        <v>11</v>
      </c>
    </row>
    <row r="97" spans="1:9" x14ac:dyDescent="0.35">
      <c r="A97" s="33" t="s">
        <v>120</v>
      </c>
      <c r="B97" s="71">
        <v>-4142</v>
      </c>
      <c r="C97" s="144">
        <f>'[1]Commitment-Const-Alpha'!W26</f>
        <v>124608</v>
      </c>
      <c r="D97" s="145" t="s">
        <v>41</v>
      </c>
      <c r="E97" s="71">
        <v>1</v>
      </c>
      <c r="F97" s="85" t="str">
        <f t="shared" si="2"/>
        <v>05-1C4204</v>
      </c>
      <c r="G97" s="233">
        <v>1</v>
      </c>
      <c r="H97" s="85" t="str">
        <f t="shared" si="3"/>
        <v>CERTIFIED COATINGS COMPANY</v>
      </c>
      <c r="I97" s="248">
        <v>5</v>
      </c>
    </row>
    <row r="98" spans="1:9" x14ac:dyDescent="0.35">
      <c r="A98" s="33"/>
      <c r="B98" s="71"/>
      <c r="C98" s="144"/>
      <c r="D98" s="145"/>
      <c r="E98" s="71"/>
      <c r="F98" s="85" t="str">
        <f t="shared" si="2"/>
        <v/>
      </c>
      <c r="G98" s="233"/>
      <c r="H98" s="85" t="str">
        <f t="shared" si="3"/>
        <v/>
      </c>
      <c r="I98" s="248"/>
    </row>
    <row r="99" spans="1:9" x14ac:dyDescent="0.35">
      <c r="A99" s="146"/>
      <c r="B99" s="71"/>
      <c r="C99" s="144"/>
      <c r="D99" s="145"/>
      <c r="E99" s="71"/>
      <c r="F99" s="85" t="str">
        <f t="shared" si="2"/>
        <v/>
      </c>
      <c r="G99" s="233"/>
      <c r="H99" s="85" t="str">
        <f t="shared" si="3"/>
        <v/>
      </c>
      <c r="I99" s="248"/>
    </row>
    <row r="100" spans="1:9" ht="16.5" thickBot="1" x14ac:dyDescent="0.4">
      <c r="A100" s="147"/>
      <c r="B100" s="125"/>
      <c r="C100" s="148"/>
      <c r="D100" s="127"/>
      <c r="E100" s="128"/>
      <c r="F100" s="85" t="str">
        <f t="shared" si="2"/>
        <v/>
      </c>
      <c r="G100" s="230"/>
      <c r="H100" s="85" t="str">
        <f t="shared" si="3"/>
        <v/>
      </c>
      <c r="I100" s="243"/>
    </row>
    <row r="101" spans="1:9" ht="16.5" thickBot="1" x14ac:dyDescent="0.4">
      <c r="A101" s="149"/>
      <c r="B101" s="130"/>
      <c r="C101" s="150"/>
      <c r="D101" s="132"/>
      <c r="E101" s="133"/>
      <c r="F101" s="83"/>
      <c r="G101" s="83"/>
      <c r="H101" s="83"/>
      <c r="I101" s="83"/>
    </row>
    <row r="102" spans="1:9" x14ac:dyDescent="0.35">
      <c r="A102" s="134" t="s">
        <v>121</v>
      </c>
      <c r="B102" s="135" t="s">
        <v>34</v>
      </c>
      <c r="C102" s="136" t="s">
        <v>35</v>
      </c>
      <c r="D102" s="136" t="s">
        <v>36</v>
      </c>
      <c r="E102" s="136" t="s">
        <v>37</v>
      </c>
      <c r="F102" s="84" t="s">
        <v>244</v>
      </c>
      <c r="G102" s="84" t="s">
        <v>38</v>
      </c>
      <c r="H102" s="84" t="s">
        <v>245</v>
      </c>
      <c r="I102" s="84" t="s">
        <v>39</v>
      </c>
    </row>
    <row r="103" spans="1:9" x14ac:dyDescent="0.35">
      <c r="A103" s="100" t="s">
        <v>122</v>
      </c>
      <c r="B103" s="96">
        <v>43</v>
      </c>
      <c r="C103" s="151">
        <f>'[1]Commitment-Const-Alpha'!AE7</f>
        <v>37440</v>
      </c>
      <c r="D103" s="90" t="s">
        <v>41</v>
      </c>
      <c r="E103" s="90">
        <v>1</v>
      </c>
      <c r="F103" s="85" t="str">
        <f t="shared" si="2"/>
        <v>05-1H0604</v>
      </c>
      <c r="G103" s="223">
        <v>1</v>
      </c>
      <c r="H103" s="85" t="str">
        <f t="shared" si="3"/>
        <v>TEICHERT AND SON</v>
      </c>
      <c r="I103" s="239">
        <v>5</v>
      </c>
    </row>
    <row r="104" spans="1:9" ht="112" x14ac:dyDescent="0.35">
      <c r="A104" s="70" t="s">
        <v>123</v>
      </c>
      <c r="B104" s="96">
        <v>33</v>
      </c>
      <c r="C104" s="151">
        <f>'[1]Commitment-Const-Alpha'!AE18</f>
        <v>4598066.8</v>
      </c>
      <c r="D104" s="90" t="s">
        <v>41</v>
      </c>
      <c r="E104" s="90">
        <v>7</v>
      </c>
      <c r="F104" s="85" t="str">
        <f t="shared" si="2"/>
        <v>10-1C2804
10-0L8704
04-4J7304
04-269804
10-1C5004
04-0J5304
04-4J3904</v>
      </c>
      <c r="G104" s="223">
        <v>4</v>
      </c>
      <c r="H104" s="85" t="str">
        <f t="shared" si="3"/>
        <v>SECURITY PAVING COMPANY
TEICHERT AND SON
FBD VANGUARD CONSTRUCTION
O.C. JONES &amp; SONS INC</v>
      </c>
      <c r="I104" s="239" t="s">
        <v>108</v>
      </c>
    </row>
    <row r="105" spans="1:9" x14ac:dyDescent="0.35">
      <c r="A105" s="34" t="s">
        <v>124</v>
      </c>
      <c r="B105" s="96">
        <v>-4142</v>
      </c>
      <c r="C105" s="151">
        <f>'[1]Commitment-Const-Alpha'!AE23</f>
        <v>145080</v>
      </c>
      <c r="D105" s="90" t="s">
        <v>41</v>
      </c>
      <c r="E105" s="90">
        <v>1</v>
      </c>
      <c r="F105" s="85" t="str">
        <f t="shared" si="2"/>
        <v>04-4J0804</v>
      </c>
      <c r="G105" s="223">
        <v>1</v>
      </c>
      <c r="H105" s="85" t="str">
        <f t="shared" si="3"/>
        <v>AMERICAN PACIFIC CONSTRUCTION</v>
      </c>
      <c r="I105" s="239">
        <v>4</v>
      </c>
    </row>
    <row r="106" spans="1:9" ht="48" x14ac:dyDescent="0.35">
      <c r="A106" s="70" t="s">
        <v>125</v>
      </c>
      <c r="B106" s="96">
        <v>33</v>
      </c>
      <c r="C106" s="151">
        <f>'[1]Commitment-Const-Alpha'!AE31</f>
        <v>529363.55000000005</v>
      </c>
      <c r="D106" s="90" t="s">
        <v>41</v>
      </c>
      <c r="E106" s="90">
        <v>3</v>
      </c>
      <c r="F106" s="85" t="str">
        <f t="shared" si="2"/>
        <v>10-0X5204
10-1C0404
10-1C2804</v>
      </c>
      <c r="G106" s="223">
        <v>3</v>
      </c>
      <c r="H106" s="85" t="str">
        <f t="shared" si="3"/>
        <v>GEORGE REED INC
TEICHERT &amp; SON INC
SECURITY PAVING COMPANY</v>
      </c>
      <c r="I106" s="239">
        <v>10</v>
      </c>
    </row>
    <row r="107" spans="1:9" ht="32" x14ac:dyDescent="0.35">
      <c r="A107" s="34" t="s">
        <v>126</v>
      </c>
      <c r="B107" s="96">
        <v>-4142</v>
      </c>
      <c r="C107" s="151">
        <f>'[1]Commitment-Const-Alpha'!AE37</f>
        <v>5418809.7999999998</v>
      </c>
      <c r="D107" s="90" t="s">
        <v>41</v>
      </c>
      <c r="E107" s="90">
        <v>2</v>
      </c>
      <c r="F107" s="85" t="str">
        <f t="shared" si="2"/>
        <v>05-1G9904
08-1G0004</v>
      </c>
      <c r="G107" s="223">
        <v>1</v>
      </c>
      <c r="H107" s="85" t="str">
        <f t="shared" si="3"/>
        <v>DREAMBUILDER CONSTRUCITON</v>
      </c>
      <c r="I107" s="239" t="s">
        <v>127</v>
      </c>
    </row>
    <row r="108" spans="1:9" x14ac:dyDescent="0.35">
      <c r="A108" s="100" t="s">
        <v>128</v>
      </c>
      <c r="B108" s="96">
        <v>43</v>
      </c>
      <c r="C108" s="151">
        <f>'[1]Commitment-Const-Alpha'!AE44</f>
        <v>115830</v>
      </c>
      <c r="D108" s="90" t="s">
        <v>41</v>
      </c>
      <c r="E108" s="90">
        <v>1</v>
      </c>
      <c r="F108" s="85" t="str">
        <f t="shared" si="2"/>
        <v>05-1H0604</v>
      </c>
      <c r="G108" s="223">
        <v>1</v>
      </c>
      <c r="H108" s="85" t="str">
        <f t="shared" si="3"/>
        <v>TEICHERT AND SON</v>
      </c>
      <c r="I108" s="239">
        <v>5</v>
      </c>
    </row>
    <row r="109" spans="1:9" ht="64" x14ac:dyDescent="0.35">
      <c r="A109" s="34" t="s">
        <v>129</v>
      </c>
      <c r="B109" s="96">
        <v>-4142</v>
      </c>
      <c r="C109" s="151">
        <f>'[1]Commitment-Const-Alpha'!AE53</f>
        <v>776003.41999999993</v>
      </c>
      <c r="D109" s="90" t="s">
        <v>41</v>
      </c>
      <c r="E109" s="90">
        <v>4</v>
      </c>
      <c r="F109" s="85" t="str">
        <f t="shared" si="2"/>
        <v>08-1G0104
0-302404
11-419304
06-0Q9204</v>
      </c>
      <c r="G109" s="223">
        <v>3</v>
      </c>
      <c r="H109" s="85" t="str">
        <f t="shared" si="3"/>
        <v>GRANITE CONSTRUCTION COMPANY
HAZARD CONSTRUCTION COMPANY
GRIFFITH-ATKINSON JV</v>
      </c>
      <c r="I109" s="239" t="s">
        <v>130</v>
      </c>
    </row>
    <row r="110" spans="1:9" x14ac:dyDescent="0.35">
      <c r="A110" s="100" t="s">
        <v>131</v>
      </c>
      <c r="B110" s="96">
        <v>43</v>
      </c>
      <c r="C110" s="151">
        <f>'[1]Commitment-Const-Alpha'!AE58</f>
        <v>115200</v>
      </c>
      <c r="D110" s="90" t="s">
        <v>41</v>
      </c>
      <c r="E110" s="90">
        <v>1</v>
      </c>
      <c r="F110" s="85" t="str">
        <f t="shared" si="2"/>
        <v>10-1E5314</v>
      </c>
      <c r="G110" s="223">
        <v>1</v>
      </c>
      <c r="H110" s="85" t="str">
        <f t="shared" si="3"/>
        <v>O.C. JONES &amp; SONS INC</v>
      </c>
      <c r="I110" s="239">
        <v>10</v>
      </c>
    </row>
    <row r="111" spans="1:9" x14ac:dyDescent="0.35">
      <c r="A111" s="34"/>
      <c r="B111" s="96"/>
      <c r="C111" s="151"/>
      <c r="D111" s="90"/>
      <c r="E111" s="90"/>
      <c r="F111" s="85" t="str">
        <f t="shared" si="2"/>
        <v/>
      </c>
      <c r="G111" s="223"/>
      <c r="H111" s="85" t="str">
        <f t="shared" si="3"/>
        <v/>
      </c>
      <c r="I111" s="239"/>
    </row>
    <row r="112" spans="1:9" x14ac:dyDescent="0.35">
      <c r="A112" s="34"/>
      <c r="B112" s="96"/>
      <c r="C112" s="151"/>
      <c r="D112" s="90"/>
      <c r="E112" s="90"/>
      <c r="F112" s="85" t="str">
        <f t="shared" si="2"/>
        <v/>
      </c>
      <c r="G112" s="223"/>
      <c r="H112" s="85" t="str">
        <f t="shared" si="3"/>
        <v/>
      </c>
      <c r="I112" s="239"/>
    </row>
    <row r="113" spans="1:9" x14ac:dyDescent="0.35">
      <c r="A113" s="152"/>
      <c r="B113" s="96"/>
      <c r="C113" s="89"/>
      <c r="D113" s="90"/>
      <c r="E113" s="90"/>
      <c r="F113" s="85" t="str">
        <f t="shared" si="2"/>
        <v/>
      </c>
      <c r="G113" s="223"/>
      <c r="H113" s="85" t="str">
        <f t="shared" si="3"/>
        <v/>
      </c>
      <c r="I113" s="239"/>
    </row>
    <row r="114" spans="1:9" ht="16.5" thickBot="1" x14ac:dyDescent="0.4">
      <c r="A114" s="153"/>
      <c r="B114" s="14"/>
      <c r="C114" s="154"/>
      <c r="D114" s="154"/>
      <c r="E114" s="154"/>
      <c r="F114" s="85" t="str">
        <f t="shared" si="2"/>
        <v/>
      </c>
      <c r="G114" s="234"/>
      <c r="H114" s="85" t="str">
        <f t="shared" si="3"/>
        <v/>
      </c>
      <c r="I114" s="243"/>
    </row>
    <row r="115" spans="1:9" ht="16.5" thickBot="1" x14ac:dyDescent="0.4">
      <c r="A115" s="155"/>
      <c r="B115" s="130"/>
      <c r="C115" s="156"/>
      <c r="D115" s="156"/>
      <c r="E115" s="156"/>
      <c r="F115" s="83"/>
      <c r="G115" s="83"/>
      <c r="H115" s="83"/>
      <c r="I115" s="83"/>
    </row>
    <row r="116" spans="1:9" ht="16.5" thickBot="1" x14ac:dyDescent="0.4">
      <c r="A116" s="134" t="s">
        <v>132</v>
      </c>
      <c r="B116" s="135" t="s">
        <v>34</v>
      </c>
      <c r="C116" s="136" t="s">
        <v>35</v>
      </c>
      <c r="D116" s="136" t="s">
        <v>36</v>
      </c>
      <c r="E116" s="136" t="s">
        <v>37</v>
      </c>
      <c r="F116" s="84" t="s">
        <v>244</v>
      </c>
      <c r="G116" s="84" t="s">
        <v>38</v>
      </c>
      <c r="H116" s="84" t="s">
        <v>245</v>
      </c>
      <c r="I116" s="84" t="s">
        <v>39</v>
      </c>
    </row>
    <row r="117" spans="1:9" s="94" customFormat="1" ht="48" x14ac:dyDescent="0.35">
      <c r="A117" s="157" t="s">
        <v>133</v>
      </c>
      <c r="B117" s="158">
        <v>33</v>
      </c>
      <c r="C117" s="159">
        <f>'[1]Commitment-Const-Alpha'!AI10</f>
        <v>1679635</v>
      </c>
      <c r="D117" s="160" t="s">
        <v>46</v>
      </c>
      <c r="E117" s="158">
        <v>3</v>
      </c>
      <c r="F117" s="85" t="str">
        <f t="shared" si="2"/>
        <v>08-1F1434
06-0Q9204
07-260804</v>
      </c>
      <c r="G117" s="235">
        <v>3</v>
      </c>
      <c r="H117" s="85" t="str">
        <f t="shared" si="3"/>
        <v>MYERS &amp; SONS CONSTRUCTION
GRIFFITH-ATKINSON JV
POWELL CONSTRUCTORS INC</v>
      </c>
      <c r="I117" s="249" t="s">
        <v>68</v>
      </c>
    </row>
    <row r="118" spans="1:9" ht="32" x14ac:dyDescent="0.35">
      <c r="A118" s="33" t="s">
        <v>134</v>
      </c>
      <c r="B118" s="71">
        <v>-4142</v>
      </c>
      <c r="C118" s="161">
        <f>'[1]Commitment-Const-Alpha'!AM8</f>
        <v>1589776</v>
      </c>
      <c r="D118" s="145" t="s">
        <v>41</v>
      </c>
      <c r="E118" s="71">
        <v>2</v>
      </c>
      <c r="F118" s="85" t="str">
        <f t="shared" si="2"/>
        <v>06-0Y0304
08-1F1434</v>
      </c>
      <c r="G118" s="233">
        <v>2</v>
      </c>
      <c r="H118" s="85" t="str">
        <f t="shared" si="3"/>
        <v>BUSH ENGINEERING INC
MYERS &amp; SONS CONSTRUCTION</v>
      </c>
      <c r="I118" s="248" t="s">
        <v>135</v>
      </c>
    </row>
    <row r="119" spans="1:9" ht="80" x14ac:dyDescent="0.35">
      <c r="A119" s="33" t="s">
        <v>136</v>
      </c>
      <c r="B119" s="71">
        <v>-4142</v>
      </c>
      <c r="C119" s="161">
        <f>'[1]Commitment-Const-Alpha'!AM21</f>
        <v>2199215</v>
      </c>
      <c r="D119" s="145" t="s">
        <v>41</v>
      </c>
      <c r="E119" s="71">
        <v>5</v>
      </c>
      <c r="F119" s="85" t="str">
        <f t="shared" si="2"/>
        <v>01-0G4304
10-1C2804
01-0F4704
04-160304
04-4J3904</v>
      </c>
      <c r="G119" s="233">
        <v>5</v>
      </c>
      <c r="H119" s="85" t="str">
        <f t="shared" si="3"/>
        <v>REGE CONSTRUCTION INC
SECURITY PAVING COMPANY
MERCER FRASER COMPANY
VIKING CONSTRUCTION COMPANY
FBD VANGUARD CONSTRUCTION INC</v>
      </c>
      <c r="I119" s="248" t="s">
        <v>42</v>
      </c>
    </row>
    <row r="120" spans="1:9" x14ac:dyDescent="0.35">
      <c r="A120" s="33" t="s">
        <v>137</v>
      </c>
      <c r="B120" s="71">
        <v>-4142</v>
      </c>
      <c r="C120" s="161">
        <f>'[1]Commitment-Const-Alpha'!AM27</f>
        <v>80320</v>
      </c>
      <c r="D120" s="145" t="s">
        <v>41</v>
      </c>
      <c r="E120" s="71">
        <v>1</v>
      </c>
      <c r="F120" s="85" t="str">
        <f t="shared" si="2"/>
        <v>05-1E0104</v>
      </c>
      <c r="G120" s="233">
        <v>1</v>
      </c>
      <c r="H120" s="85" t="str">
        <f t="shared" si="3"/>
        <v>SPECIALTY CONSTRUCTION INC</v>
      </c>
      <c r="I120" s="248">
        <v>5</v>
      </c>
    </row>
    <row r="121" spans="1:9" ht="128" x14ac:dyDescent="0.35">
      <c r="A121" s="33" t="s">
        <v>138</v>
      </c>
      <c r="B121" s="71">
        <v>-4142</v>
      </c>
      <c r="C121" s="162">
        <f>'[1]Commitment-Const-Alpha'!AM41</f>
        <v>3124762</v>
      </c>
      <c r="D121" s="145" t="s">
        <v>41</v>
      </c>
      <c r="E121" s="71">
        <v>8</v>
      </c>
      <c r="F121" s="85" t="str">
        <f t="shared" si="2"/>
        <v>06-0X0404
11-429704
07-302404
07-303904
11-419304
08-1F1434
06-0Q9204
04-4J3904</v>
      </c>
      <c r="G121" s="233">
        <v>7</v>
      </c>
      <c r="H121" s="85" t="str">
        <f t="shared" si="3"/>
        <v>GRANITE CONSTRUCTION COMPANY
SELECT ELECTRIC INC
SECURITY PAVING COMPANY
HAZARD CONSTRUCTION COMPANY
MYERS &amp; SONS CONSTRUCTION
GRIFFITH-ATKINSON JV
FBD VANGUARD CONSTRUCTION INC</v>
      </c>
      <c r="I121" s="248" t="s">
        <v>139</v>
      </c>
    </row>
    <row r="122" spans="1:9" ht="96" x14ac:dyDescent="0.35">
      <c r="A122" s="116" t="s">
        <v>140</v>
      </c>
      <c r="B122" s="71">
        <v>33</v>
      </c>
      <c r="C122" s="162">
        <f>'[1]Commitment-Const-Alpha'!AM53</f>
        <v>1371348.54</v>
      </c>
      <c r="D122" s="145" t="s">
        <v>41</v>
      </c>
      <c r="E122" s="71">
        <v>6</v>
      </c>
      <c r="F122" s="85" t="str">
        <f t="shared" si="2"/>
        <v>08-1G0104
05-1F5004
07-302404
11-419304
12-0P0304
08-1F1434</v>
      </c>
      <c r="G122" s="233">
        <v>5</v>
      </c>
      <c r="H122" s="85" t="str">
        <f t="shared" si="3"/>
        <v xml:space="preserve">GRANITE CONSTRUCTION COMPANY
CALPORTLAND CONSTRUCTION
HAZARD CONSTRUCTION COMPANY 
AMERICAN CIVIL CONSTRUCTORS WEST COAST
MYERS &amp; SONS CONSTRUCTION </v>
      </c>
      <c r="I122" s="248" t="s">
        <v>141</v>
      </c>
    </row>
    <row r="123" spans="1:9" s="94" customFormat="1" x14ac:dyDescent="0.35">
      <c r="A123" s="163" t="s">
        <v>142</v>
      </c>
      <c r="B123" s="123">
        <v>43</v>
      </c>
      <c r="C123" s="164">
        <f>'[1]Commitment-Const-Alpha'!AI14</f>
        <v>140705</v>
      </c>
      <c r="D123" s="165" t="s">
        <v>46</v>
      </c>
      <c r="E123" s="123">
        <v>1</v>
      </c>
      <c r="F123" s="85" t="str">
        <f t="shared" si="2"/>
        <v>05-1H0604</v>
      </c>
      <c r="G123" s="236">
        <v>1</v>
      </c>
      <c r="H123" s="85" t="str">
        <f t="shared" si="3"/>
        <v>TEICHERT AND SON</v>
      </c>
      <c r="I123" s="250">
        <v>5</v>
      </c>
    </row>
    <row r="124" spans="1:9" s="94" customFormat="1" x14ac:dyDescent="0.35">
      <c r="A124" s="140" t="s">
        <v>143</v>
      </c>
      <c r="B124" s="123">
        <v>-4142</v>
      </c>
      <c r="C124" s="164">
        <f>'[1]Commitment-Const-Alpha'!AI20</f>
        <v>10428</v>
      </c>
      <c r="D124" s="165" t="s">
        <v>46</v>
      </c>
      <c r="E124" s="123">
        <v>1</v>
      </c>
      <c r="F124" s="85" t="str">
        <f t="shared" si="2"/>
        <v>01-0G4304</v>
      </c>
      <c r="G124" s="236">
        <v>1</v>
      </c>
      <c r="H124" s="85" t="str">
        <f t="shared" si="3"/>
        <v>REGE CONSTRUCTION INC</v>
      </c>
      <c r="I124" s="250">
        <v>1</v>
      </c>
    </row>
    <row r="125" spans="1:9" s="94" customFormat="1" ht="32" x14ac:dyDescent="0.35">
      <c r="A125" s="142" t="s">
        <v>144</v>
      </c>
      <c r="B125" s="123">
        <v>33</v>
      </c>
      <c r="C125" s="164">
        <f>'[1]Commitment-Const-Alpha'!AI27</f>
        <v>6049.29</v>
      </c>
      <c r="D125" s="165" t="s">
        <v>46</v>
      </c>
      <c r="E125" s="123">
        <v>2</v>
      </c>
      <c r="F125" s="85" t="str">
        <f t="shared" si="2"/>
        <v>01-0G4304
01-0C4504</v>
      </c>
      <c r="G125" s="236">
        <v>2</v>
      </c>
      <c r="H125" s="85" t="str">
        <f t="shared" si="3"/>
        <v>REGE CONSTRUCTION INC
MERCER-FRASER COMPANY</v>
      </c>
      <c r="I125" s="250">
        <v>1</v>
      </c>
    </row>
    <row r="126" spans="1:9" s="94" customFormat="1" x14ac:dyDescent="0.35">
      <c r="A126" s="140" t="s">
        <v>145</v>
      </c>
      <c r="B126" s="123">
        <v>-4142</v>
      </c>
      <c r="C126" s="164">
        <f>'[1]Commitment-Const-Alpha'!AI34</f>
        <v>2400027</v>
      </c>
      <c r="D126" s="165" t="s">
        <v>46</v>
      </c>
      <c r="E126" s="123">
        <v>1</v>
      </c>
      <c r="F126" s="85" t="str">
        <f t="shared" si="2"/>
        <v>08-1C8504</v>
      </c>
      <c r="G126" s="236">
        <v>1</v>
      </c>
      <c r="H126" s="85" t="str">
        <f t="shared" si="3"/>
        <v>GRANITE CONSTRUCTION</v>
      </c>
      <c r="I126" s="250">
        <v>8</v>
      </c>
    </row>
    <row r="127" spans="1:9" s="94" customFormat="1" ht="32" x14ac:dyDescent="0.35">
      <c r="A127" s="140" t="s">
        <v>146</v>
      </c>
      <c r="B127" s="123">
        <v>-4142</v>
      </c>
      <c r="C127" s="164">
        <f>'[1]Commitment-Const-Alpha'!AI40</f>
        <v>1577700</v>
      </c>
      <c r="D127" s="165" t="s">
        <v>46</v>
      </c>
      <c r="E127" s="123">
        <v>2</v>
      </c>
      <c r="F127" s="85" t="str">
        <f t="shared" si="2"/>
        <v>05-1H0604
06-0Q9204</v>
      </c>
      <c r="G127" s="236">
        <v>2</v>
      </c>
      <c r="H127" s="85" t="str">
        <f t="shared" si="3"/>
        <v>TEICHERT AND SON
GRIFFITH-ATKINSON JV</v>
      </c>
      <c r="I127" s="250" t="s">
        <v>147</v>
      </c>
    </row>
    <row r="128" spans="1:9" ht="16.5" thickBot="1" x14ac:dyDescent="0.4">
      <c r="A128" s="167"/>
      <c r="B128" s="125"/>
      <c r="C128" s="168"/>
      <c r="D128" s="169"/>
      <c r="E128" s="125"/>
      <c r="F128" s="85" t="str">
        <f t="shared" si="2"/>
        <v/>
      </c>
      <c r="G128" s="237"/>
      <c r="H128" s="85" t="str">
        <f t="shared" si="3"/>
        <v/>
      </c>
      <c r="I128" s="251"/>
    </row>
    <row r="129" spans="1:10" ht="16.5" thickBot="1" x14ac:dyDescent="0.4">
      <c r="A129" s="170"/>
      <c r="B129" s="83"/>
      <c r="C129" s="171"/>
      <c r="D129" s="172"/>
      <c r="E129" s="83"/>
      <c r="F129" s="83"/>
      <c r="G129" s="83"/>
      <c r="H129" s="83"/>
      <c r="I129" s="83"/>
    </row>
    <row r="130" spans="1:10" x14ac:dyDescent="0.35">
      <c r="A130" s="173" t="s">
        <v>148</v>
      </c>
      <c r="B130" s="174"/>
      <c r="C130" s="175" t="s">
        <v>35</v>
      </c>
      <c r="D130" s="175" t="s">
        <v>36</v>
      </c>
      <c r="E130" s="175" t="s">
        <v>37</v>
      </c>
      <c r="F130" s="84" t="s">
        <v>244</v>
      </c>
      <c r="G130" s="84" t="s">
        <v>38</v>
      </c>
      <c r="H130" s="84" t="s">
        <v>245</v>
      </c>
      <c r="I130" s="84" t="s">
        <v>39</v>
      </c>
    </row>
    <row r="131" spans="1:10" ht="32" x14ac:dyDescent="0.35">
      <c r="A131" s="4" t="s">
        <v>149</v>
      </c>
      <c r="B131" s="71">
        <v>-4142</v>
      </c>
      <c r="C131" s="176">
        <f>'[1]Commitment-Const-Alpha'!AU9</f>
        <v>95545</v>
      </c>
      <c r="D131" s="177" t="s">
        <v>41</v>
      </c>
      <c r="E131" s="90">
        <v>2</v>
      </c>
      <c r="F131" s="85" t="str">
        <f t="shared" si="2"/>
        <v>01-0B6204
01-0C6604</v>
      </c>
      <c r="G131" s="223">
        <v>2</v>
      </c>
      <c r="H131" s="85" t="str">
        <f t="shared" si="3"/>
        <v>CALIFORNIA HIGHWAY CONSTRUCTION GROUP
S.T. RHOADES CONSTRUCTION INC</v>
      </c>
      <c r="I131" s="252">
        <v>1</v>
      </c>
    </row>
    <row r="132" spans="1:10" x14ac:dyDescent="0.35">
      <c r="A132" s="34"/>
      <c r="B132" s="71"/>
      <c r="C132" s="176"/>
      <c r="D132" s="119"/>
      <c r="E132" s="119"/>
      <c r="F132" s="85" t="str">
        <f t="shared" si="2"/>
        <v/>
      </c>
      <c r="G132" s="229"/>
      <c r="H132" s="85" t="str">
        <f t="shared" si="3"/>
        <v/>
      </c>
      <c r="I132" s="252"/>
    </row>
    <row r="133" spans="1:10" x14ac:dyDescent="0.35">
      <c r="A133" s="178"/>
      <c r="B133" s="71"/>
      <c r="C133" s="121"/>
      <c r="D133" s="119"/>
      <c r="E133" s="119"/>
      <c r="F133" s="85" t="str">
        <f t="shared" si="2"/>
        <v/>
      </c>
      <c r="G133" s="229"/>
      <c r="H133" s="85" t="str">
        <f t="shared" si="3"/>
        <v/>
      </c>
      <c r="I133" s="245"/>
    </row>
    <row r="134" spans="1:10" ht="16.5" thickBot="1" x14ac:dyDescent="0.4">
      <c r="A134" s="110"/>
      <c r="B134" s="110"/>
      <c r="C134" s="110"/>
      <c r="D134" s="110"/>
      <c r="E134" s="110"/>
      <c r="F134" s="83"/>
      <c r="G134" s="83"/>
      <c r="H134" s="83"/>
      <c r="I134" s="83"/>
      <c r="J134" s="179"/>
    </row>
    <row r="135" spans="1:10" ht="16.5" thickBot="1" x14ac:dyDescent="0.4">
      <c r="A135" s="180" t="s">
        <v>21</v>
      </c>
      <c r="B135" s="181" t="s">
        <v>34</v>
      </c>
      <c r="C135" s="111" t="s">
        <v>35</v>
      </c>
      <c r="D135" s="175" t="s">
        <v>36</v>
      </c>
      <c r="E135" s="111" t="s">
        <v>37</v>
      </c>
      <c r="F135" s="84" t="s">
        <v>244</v>
      </c>
      <c r="G135" s="84" t="s">
        <v>38</v>
      </c>
      <c r="H135" s="84" t="s">
        <v>245</v>
      </c>
      <c r="I135" s="84" t="s">
        <v>39</v>
      </c>
      <c r="J135" s="179"/>
    </row>
    <row r="136" spans="1:10" x14ac:dyDescent="0.35">
      <c r="A136" s="182" t="s">
        <v>150</v>
      </c>
      <c r="B136" s="183">
        <v>43</v>
      </c>
      <c r="C136" s="184">
        <f>'[1]Commitment-Const-Alpha'!AQ7</f>
        <v>26000</v>
      </c>
      <c r="D136" s="185" t="s">
        <v>46</v>
      </c>
      <c r="E136" s="185">
        <v>1</v>
      </c>
      <c r="F136" s="85" t="str">
        <f t="shared" si="2"/>
        <v>01-0G33U4</v>
      </c>
      <c r="G136" s="235">
        <v>1</v>
      </c>
      <c r="H136" s="85" t="str">
        <f t="shared" si="3"/>
        <v>O.C. JONES &amp; SONS INC</v>
      </c>
      <c r="I136" s="253">
        <v>1</v>
      </c>
      <c r="J136" s="179"/>
    </row>
    <row r="137" spans="1:10" x14ac:dyDescent="0.35">
      <c r="A137" s="55" t="s">
        <v>151</v>
      </c>
      <c r="B137" s="186">
        <v>-4142</v>
      </c>
      <c r="C137" s="187">
        <f>'[1]Commitment-Const-Alpha'!AQ11</f>
        <v>518859.9</v>
      </c>
      <c r="D137" s="188" t="s">
        <v>46</v>
      </c>
      <c r="E137" s="188">
        <v>1</v>
      </c>
      <c r="F137" s="85" t="str">
        <f t="shared" si="2"/>
        <v>10-1C5004</v>
      </c>
      <c r="G137" s="236">
        <v>1</v>
      </c>
      <c r="H137" s="85" t="str">
        <f t="shared" si="3"/>
        <v>SECURITY PAVING COMPANY</v>
      </c>
      <c r="I137" s="254">
        <v>10</v>
      </c>
      <c r="J137" s="179"/>
    </row>
    <row r="138" spans="1:10" ht="64" x14ac:dyDescent="0.35">
      <c r="A138" s="140" t="s">
        <v>152</v>
      </c>
      <c r="B138" s="186">
        <v>-4142</v>
      </c>
      <c r="C138" s="189">
        <f>'[1]Commitment-Const-Alpha'!AQ26</f>
        <v>10744</v>
      </c>
      <c r="D138" s="123" t="s">
        <v>46</v>
      </c>
      <c r="E138" s="123">
        <v>4</v>
      </c>
      <c r="F138" s="85" t="str">
        <f t="shared" si="2"/>
        <v>01-0G33U4
07-317304
10-1E5314
07-260804</v>
      </c>
      <c r="G138" s="236">
        <v>3</v>
      </c>
      <c r="H138" s="85" t="str">
        <f t="shared" si="3"/>
        <v>O.C. JONES &amp; SONS INC
PETERSON CHASE GENERAL ENGINEERING
POWELL CONSTRUCTORS</v>
      </c>
      <c r="I138" s="250" t="s">
        <v>153</v>
      </c>
      <c r="J138" s="179"/>
    </row>
    <row r="139" spans="1:10" ht="48" x14ac:dyDescent="0.35">
      <c r="A139" s="140" t="s">
        <v>154</v>
      </c>
      <c r="B139" s="186">
        <v>-4142</v>
      </c>
      <c r="C139" s="189">
        <f>'[1]Commitment-Const-Alpha'!AQ33</f>
        <v>259289.40000000002</v>
      </c>
      <c r="D139" s="123" t="s">
        <v>46</v>
      </c>
      <c r="E139" s="123">
        <v>3</v>
      </c>
      <c r="F139" s="85" t="str">
        <f t="shared" si="2"/>
        <v>05-1F4904
05-1F5004
05-1E0104</v>
      </c>
      <c r="G139" s="236">
        <v>3</v>
      </c>
      <c r="H139" s="85" t="str">
        <f t="shared" si="3"/>
        <v>SOUZA ENGINEERING CONTRACTING
CALPORTLAND CONSTRUCTON
SPECIALTY CONSTRUCTION INC</v>
      </c>
      <c r="I139" s="250">
        <v>5</v>
      </c>
      <c r="J139" s="179"/>
    </row>
    <row r="140" spans="1:10" ht="32" x14ac:dyDescent="0.35">
      <c r="A140" s="140" t="s">
        <v>155</v>
      </c>
      <c r="B140" s="186">
        <v>-4142</v>
      </c>
      <c r="C140" s="190">
        <f>'[1]Commitment-Const-Alpha'!AQ40</f>
        <v>62400</v>
      </c>
      <c r="D140" s="123" t="s">
        <v>46</v>
      </c>
      <c r="E140" s="75">
        <v>2</v>
      </c>
      <c r="F140" s="85" t="str">
        <f t="shared" si="2"/>
        <v>10-1C0404
10-1C1704</v>
      </c>
      <c r="G140" s="232">
        <v>1</v>
      </c>
      <c r="H140" s="85" t="str">
        <f t="shared" si="3"/>
        <v>TEICHERT &amp; SON</v>
      </c>
      <c r="I140" s="247">
        <v>10</v>
      </c>
      <c r="J140" s="179"/>
    </row>
    <row r="141" spans="1:10" ht="64" x14ac:dyDescent="0.35">
      <c r="A141" s="163" t="s">
        <v>156</v>
      </c>
      <c r="B141" s="186">
        <v>43</v>
      </c>
      <c r="C141" s="190">
        <f>'[1]Commitment-Const-Alpha'!AQ49</f>
        <v>3258229.4</v>
      </c>
      <c r="D141" s="123" t="s">
        <v>46</v>
      </c>
      <c r="E141" s="75">
        <v>4</v>
      </c>
      <c r="F141" s="85" t="str">
        <f t="shared" si="2"/>
        <v>07-302404
05-1E0104
06-0Q9204
10-1C1704</v>
      </c>
      <c r="G141" s="232">
        <v>4</v>
      </c>
      <c r="H141" s="85" t="str">
        <f t="shared" si="3"/>
        <v xml:space="preserve">GRANITE CONSTRUCTION COMPANY
SPECIALTY CONSTRUCTION INC
GRIFFITH-ATKINSON JV
TEICHERT &amp; SON INC </v>
      </c>
      <c r="I141" s="247" t="s">
        <v>157</v>
      </c>
      <c r="J141" s="179"/>
    </row>
    <row r="142" spans="1:10" x14ac:dyDescent="0.35">
      <c r="A142" s="140" t="s">
        <v>158</v>
      </c>
      <c r="B142" s="186">
        <v>-4142</v>
      </c>
      <c r="C142" s="190">
        <f>'[1]Commitment-Const-Alpha'!AQ56</f>
        <v>69730</v>
      </c>
      <c r="D142" s="123" t="s">
        <v>46</v>
      </c>
      <c r="E142" s="75">
        <v>1</v>
      </c>
      <c r="F142" s="85" t="str">
        <f t="shared" si="2"/>
        <v>11-429704</v>
      </c>
      <c r="G142" s="232">
        <v>1</v>
      </c>
      <c r="H142" s="85" t="str">
        <f t="shared" si="3"/>
        <v>SELECT ELECTRIC</v>
      </c>
      <c r="I142" s="247">
        <v>11</v>
      </c>
      <c r="J142" s="179"/>
    </row>
    <row r="143" spans="1:10" ht="48" x14ac:dyDescent="0.35">
      <c r="A143" s="142" t="s">
        <v>159</v>
      </c>
      <c r="B143" s="186">
        <v>33</v>
      </c>
      <c r="C143" s="190">
        <f>'[1]Commitment-Const-Alpha'!AQ69</f>
        <v>3248780</v>
      </c>
      <c r="D143" s="123" t="s">
        <v>46</v>
      </c>
      <c r="E143" s="75">
        <v>3</v>
      </c>
      <c r="F143" s="85" t="str">
        <f t="shared" si="2"/>
        <v>04-3J7004
04-4J4504
04-4J7304</v>
      </c>
      <c r="G143" s="232">
        <v>3</v>
      </c>
      <c r="H143" s="85" t="str">
        <f t="shared" si="3"/>
        <v>FBD VANGUARD CONSTRUCTION INC
GHILOTTI BROS INC
TEICHERT AND SON INC</v>
      </c>
      <c r="I143" s="247">
        <v>4</v>
      </c>
      <c r="J143" s="179"/>
    </row>
    <row r="144" spans="1:10" x14ac:dyDescent="0.35">
      <c r="A144" s="140" t="s">
        <v>160</v>
      </c>
      <c r="B144" s="186">
        <v>-4142</v>
      </c>
      <c r="C144" s="190">
        <f>'[1]Commitment-Const-Alpha'!AQ75</f>
        <v>8000</v>
      </c>
      <c r="D144" s="123" t="s">
        <v>46</v>
      </c>
      <c r="E144" s="75">
        <v>1</v>
      </c>
      <c r="F144" s="85" t="str">
        <f t="shared" si="2"/>
        <v>04-4J4504</v>
      </c>
      <c r="G144" s="232">
        <v>1</v>
      </c>
      <c r="H144" s="85" t="str">
        <f t="shared" si="3"/>
        <v>GHILOTTI BROS INC</v>
      </c>
      <c r="I144" s="247">
        <v>4</v>
      </c>
      <c r="J144" s="179"/>
    </row>
    <row r="145" spans="1:10" ht="32" x14ac:dyDescent="0.35">
      <c r="A145" s="140" t="s">
        <v>161</v>
      </c>
      <c r="B145" s="186">
        <v>-4142</v>
      </c>
      <c r="C145" s="190">
        <f>'[1]Commitment-Const-Alpha'!AQ84</f>
        <v>4224251</v>
      </c>
      <c r="D145" s="123" t="s">
        <v>46</v>
      </c>
      <c r="E145" s="75">
        <v>2</v>
      </c>
      <c r="F145" s="85" t="str">
        <f t="shared" si="2"/>
        <v>12-0P0304
07-332604</v>
      </c>
      <c r="G145" s="232">
        <v>2</v>
      </c>
      <c r="H145" s="85" t="str">
        <f t="shared" si="3"/>
        <v>AMERICAN CIVIL CONSTRUCTORS
CHUMO CONSTRUCTION INC</v>
      </c>
      <c r="I145" s="247" t="s">
        <v>162</v>
      </c>
      <c r="J145" s="179"/>
    </row>
    <row r="146" spans="1:10" ht="80" x14ac:dyDescent="0.35">
      <c r="A146" s="140" t="s">
        <v>163</v>
      </c>
      <c r="B146" s="186">
        <v>-4142</v>
      </c>
      <c r="C146" s="190">
        <f>'[1]Commitment-Const-Alpha'!AQ92</f>
        <v>669950</v>
      </c>
      <c r="D146" s="123" t="s">
        <v>46</v>
      </c>
      <c r="E146" s="75">
        <v>5</v>
      </c>
      <c r="F146" s="85" t="str">
        <f t="shared" si="2"/>
        <v>10-1C2804
01-0F4704
03-0H4604
04-160304
10-1C5004</v>
      </c>
      <c r="G146" s="232">
        <v>4</v>
      </c>
      <c r="H146" s="85" t="str">
        <f t="shared" si="3"/>
        <v>SECURITY PAVING COMPANY
MERCER-FRASER COMPANY
MYERS &amp; SONS CONSTRUCTION
CALPORTLAND CONSTRUCTION</v>
      </c>
      <c r="I146" s="247" t="s">
        <v>164</v>
      </c>
      <c r="J146" s="179"/>
    </row>
    <row r="147" spans="1:10" ht="48" x14ac:dyDescent="0.35">
      <c r="A147" s="140" t="s">
        <v>165</v>
      </c>
      <c r="B147" s="186">
        <v>-4142</v>
      </c>
      <c r="C147" s="190">
        <f>'[1]Commitment-Const-Alpha'!AQ99</f>
        <v>414504.3</v>
      </c>
      <c r="D147" s="123" t="s">
        <v>46</v>
      </c>
      <c r="E147" s="75">
        <v>2</v>
      </c>
      <c r="F147" s="85" t="str">
        <f t="shared" si="2"/>
        <v xml:space="preserve">11-429704
07-332604
</v>
      </c>
      <c r="G147" s="232">
        <v>2</v>
      </c>
      <c r="H147" s="85" t="str">
        <f t="shared" si="3"/>
        <v>SELECT ELECTRIC
CHUMO CONSTRUCTION INC</v>
      </c>
      <c r="I147" s="247" t="s">
        <v>166</v>
      </c>
      <c r="J147" s="179"/>
    </row>
    <row r="148" spans="1:10" ht="48" x14ac:dyDescent="0.35">
      <c r="A148" s="140" t="s">
        <v>167</v>
      </c>
      <c r="B148" s="186">
        <v>-4142</v>
      </c>
      <c r="C148" s="190">
        <f>'[1]Commitment-Const-Alpha'!AQ107</f>
        <v>214266.8</v>
      </c>
      <c r="D148" s="123" t="s">
        <v>46</v>
      </c>
      <c r="E148" s="123">
        <v>3</v>
      </c>
      <c r="F148" s="85" t="str">
        <f t="shared" si="2"/>
        <v>05-1F4904
10-0L8704
10-1C1704</v>
      </c>
      <c r="G148" s="236">
        <v>3</v>
      </c>
      <c r="H148" s="85" t="str">
        <f t="shared" si="3"/>
        <v>SOUZA ENGINEERING CONTRACTING
SECURITY PAVING COMPANY
TEICHERT &amp; SON</v>
      </c>
      <c r="I148" s="250" t="s">
        <v>168</v>
      </c>
      <c r="J148" s="179"/>
    </row>
    <row r="149" spans="1:10" x14ac:dyDescent="0.35">
      <c r="A149" s="140" t="s">
        <v>169</v>
      </c>
      <c r="B149" s="186">
        <v>-4142</v>
      </c>
      <c r="C149" s="190">
        <f>'[1]Commitment-Const-Alpha'!AQ111</f>
        <v>600</v>
      </c>
      <c r="D149" s="123" t="s">
        <v>46</v>
      </c>
      <c r="E149" s="123">
        <v>1</v>
      </c>
      <c r="F149" s="85" t="str">
        <f t="shared" si="2"/>
        <v>04-4J7304</v>
      </c>
      <c r="G149" s="236">
        <v>1</v>
      </c>
      <c r="H149" s="85" t="str">
        <f t="shared" si="3"/>
        <v>TEICHER AND SON</v>
      </c>
      <c r="I149" s="250">
        <v>4</v>
      </c>
      <c r="J149" s="179"/>
    </row>
    <row r="150" spans="1:10" ht="80" x14ac:dyDescent="0.35">
      <c r="A150" s="140" t="s">
        <v>170</v>
      </c>
      <c r="B150" s="186">
        <v>-4142</v>
      </c>
      <c r="C150" s="189">
        <f>'[1]Commitment-Const-Alpha'!AQ122</f>
        <v>2729560</v>
      </c>
      <c r="D150" s="123" t="s">
        <v>46</v>
      </c>
      <c r="E150" s="75">
        <v>5</v>
      </c>
      <c r="F150" s="85" t="str">
        <f t="shared" si="2"/>
        <v>10-1C2804
01-0F4704
03-0H4604
05-1F5004
10-0L8704</v>
      </c>
      <c r="G150" s="232">
        <v>4</v>
      </c>
      <c r="H150" s="85" t="str">
        <f t="shared" si="3"/>
        <v>SECURITY PAVING COMPANY
MERCER FRASER COMPANY
MYERS &amp; SONS CONSTRUCTION
CALPORTLAND CONSTRUCTION</v>
      </c>
      <c r="I150" s="247" t="s">
        <v>171</v>
      </c>
      <c r="J150" s="179"/>
    </row>
    <row r="151" spans="1:10" x14ac:dyDescent="0.35">
      <c r="A151" s="142" t="s">
        <v>172</v>
      </c>
      <c r="B151" s="186">
        <v>33</v>
      </c>
      <c r="C151" s="189">
        <f>'[1]Commitment-Const-Alpha'!AQ127</f>
        <v>1321.91</v>
      </c>
      <c r="D151" s="123" t="s">
        <v>46</v>
      </c>
      <c r="E151" s="123">
        <v>1</v>
      </c>
      <c r="F151" s="85" t="str">
        <f t="shared" si="2"/>
        <v>05-1H0604</v>
      </c>
      <c r="G151" s="236">
        <v>1</v>
      </c>
      <c r="H151" s="85" t="str">
        <f t="shared" si="3"/>
        <v>TEICHERT AND SON</v>
      </c>
      <c r="I151" s="250">
        <v>5</v>
      </c>
      <c r="J151" s="179"/>
    </row>
    <row r="152" spans="1:10" x14ac:dyDescent="0.35">
      <c r="A152" s="140" t="s">
        <v>173</v>
      </c>
      <c r="B152" s="186">
        <v>-4142</v>
      </c>
      <c r="C152" s="189">
        <f>'[1]Commitment-Const-Alpha'!AQ133</f>
        <v>159809</v>
      </c>
      <c r="D152" s="123" t="s">
        <v>46</v>
      </c>
      <c r="E152" s="123">
        <v>1</v>
      </c>
      <c r="F152" s="85" t="str">
        <f t="shared" si="2"/>
        <v>05-1F4904</v>
      </c>
      <c r="G152" s="236">
        <v>1</v>
      </c>
      <c r="H152" s="85" t="str">
        <f t="shared" si="3"/>
        <v>SOUZA ENGINEERING CONTRACTING</v>
      </c>
      <c r="I152" s="250">
        <v>5</v>
      </c>
      <c r="J152" s="179"/>
    </row>
    <row r="153" spans="1:10" x14ac:dyDescent="0.35">
      <c r="A153" s="140" t="s">
        <v>174</v>
      </c>
      <c r="B153" s="186">
        <v>-4142</v>
      </c>
      <c r="C153" s="190">
        <f>'[1]Commitment-Const-Alpha'!AQ139</f>
        <v>256334.97</v>
      </c>
      <c r="D153" s="123" t="s">
        <v>46</v>
      </c>
      <c r="E153" s="75">
        <v>1</v>
      </c>
      <c r="F153" s="85" t="str">
        <f t="shared" si="2"/>
        <v>08-1G0104</v>
      </c>
      <c r="G153" s="232">
        <v>1</v>
      </c>
      <c r="H153" s="85" t="str">
        <f t="shared" si="3"/>
        <v>GRANITE CONSTRUCTION COMPANY</v>
      </c>
      <c r="I153" s="247">
        <v>8</v>
      </c>
      <c r="J153" s="179"/>
    </row>
    <row r="154" spans="1:10" ht="32" x14ac:dyDescent="0.35">
      <c r="A154" s="142" t="s">
        <v>175</v>
      </c>
      <c r="B154" s="186">
        <v>33</v>
      </c>
      <c r="C154" s="190">
        <f>'[1]Commitment-Const-Alpha'!AQ145</f>
        <v>139545.08000000002</v>
      </c>
      <c r="D154" s="123" t="s">
        <v>46</v>
      </c>
      <c r="E154" s="75">
        <v>2</v>
      </c>
      <c r="F154" s="85" t="str">
        <f t="shared" si="2"/>
        <v>10-0X5204
10-1E5314</v>
      </c>
      <c r="G154" s="232">
        <v>2</v>
      </c>
      <c r="H154" s="85" t="str">
        <f t="shared" si="3"/>
        <v>GEORGE REED INC
O.C. JONES &amp; SONS INC</v>
      </c>
      <c r="I154" s="247">
        <v>10</v>
      </c>
      <c r="J154" s="179"/>
    </row>
    <row r="155" spans="1:10" ht="48" x14ac:dyDescent="0.35">
      <c r="A155" s="140" t="s">
        <v>176</v>
      </c>
      <c r="B155" s="186">
        <v>-4142</v>
      </c>
      <c r="C155" s="190">
        <f>'[1]Commitment-Const-Alpha'!AQ152</f>
        <v>1526707.46</v>
      </c>
      <c r="D155" s="123" t="s">
        <v>46</v>
      </c>
      <c r="E155" s="75">
        <v>3</v>
      </c>
      <c r="F155" s="85" t="str">
        <f t="shared" si="2"/>
        <v>07-302404
08-1C8504
11-419304</v>
      </c>
      <c r="G155" s="232">
        <v>2</v>
      </c>
      <c r="H155" s="85" t="str">
        <f t="shared" si="3"/>
        <v>GRANITE CONSTRUCTION COMPANY
HAZARD CONSTRUCTION COMPANY</v>
      </c>
      <c r="I155" s="247" t="s">
        <v>177</v>
      </c>
      <c r="J155" s="179"/>
    </row>
    <row r="156" spans="1:10" x14ac:dyDescent="0.35">
      <c r="A156" s="140" t="s">
        <v>178</v>
      </c>
      <c r="B156" s="186">
        <v>-4142</v>
      </c>
      <c r="C156" s="190">
        <f>'[1]Commitment-Const-Alpha'!AQ160</f>
        <v>58125.599999999999</v>
      </c>
      <c r="D156" s="123" t="s">
        <v>46</v>
      </c>
      <c r="E156" s="75">
        <v>1</v>
      </c>
      <c r="F156" s="85" t="str">
        <f t="shared" si="2"/>
        <v>08-1G0104</v>
      </c>
      <c r="G156" s="232">
        <v>1</v>
      </c>
      <c r="H156" s="85" t="str">
        <f t="shared" si="3"/>
        <v>GRANITE CONSTRUCTION COMPANY</v>
      </c>
      <c r="I156" s="247">
        <v>8</v>
      </c>
      <c r="J156" s="179"/>
    </row>
    <row r="157" spans="1:10" x14ac:dyDescent="0.35">
      <c r="A157" s="140" t="s">
        <v>179</v>
      </c>
      <c r="B157" s="186">
        <v>-4142</v>
      </c>
      <c r="C157" s="190">
        <f>'[1]Commitment-Const-Alpha'!AQ165</f>
        <v>11936.7</v>
      </c>
      <c r="D157" s="123" t="s">
        <v>46</v>
      </c>
      <c r="E157" s="75">
        <v>1</v>
      </c>
      <c r="F157" s="85" t="str">
        <f t="shared" si="2"/>
        <v>01-0F6804</v>
      </c>
      <c r="G157" s="232">
        <v>1</v>
      </c>
      <c r="H157" s="85" t="str">
        <f t="shared" si="3"/>
        <v>R BROWN CONSTRUCTION COMPANY INC</v>
      </c>
      <c r="I157" s="247">
        <v>1</v>
      </c>
      <c r="J157" s="179"/>
    </row>
    <row r="158" spans="1:10" x14ac:dyDescent="0.35">
      <c r="A158" s="140" t="s">
        <v>180</v>
      </c>
      <c r="B158" s="186">
        <v>-4142</v>
      </c>
      <c r="C158" s="190">
        <f>'[1]Commitment-Const-Alpha'!AQ171</f>
        <v>15000</v>
      </c>
      <c r="D158" s="123" t="s">
        <v>46</v>
      </c>
      <c r="E158" s="75">
        <v>1</v>
      </c>
      <c r="F158" s="85" t="str">
        <f t="shared" ref="F158:F178" si="4">fetchcomment(E158)</f>
        <v>04-269804</v>
      </c>
      <c r="G158" s="232">
        <v>1</v>
      </c>
      <c r="H158" s="85" t="str">
        <f t="shared" ref="H158:H174" si="5">fetchcomment(G158)</f>
        <v>FBD VANGUARD CONSTRUCTION</v>
      </c>
      <c r="I158" s="247">
        <v>4</v>
      </c>
      <c r="J158" s="179"/>
    </row>
    <row r="159" spans="1:10" ht="80" x14ac:dyDescent="0.35">
      <c r="A159" s="140" t="s">
        <v>181</v>
      </c>
      <c r="B159" s="186">
        <v>-4142</v>
      </c>
      <c r="C159" s="141">
        <f>'[1]Commitment-Const-Alpha'!AQ183</f>
        <v>716660.85</v>
      </c>
      <c r="D159" s="123" t="s">
        <v>46</v>
      </c>
      <c r="E159" s="75">
        <v>5</v>
      </c>
      <c r="F159" s="85" t="str">
        <f t="shared" si="4"/>
        <v>11-429704
11-419304
12-0P0304
11-080284
12-0M82U4</v>
      </c>
      <c r="G159" s="232">
        <v>4</v>
      </c>
      <c r="H159" s="85" t="str">
        <f t="shared" si="5"/>
        <v>SELECT ELECTRIC
HAZARD CONSTRUCTION COMPANY
AMERICAN CIVIL CONSTRUCTORS WEST COAST
SPECTRUM CONSTRUCTION GROUP</v>
      </c>
      <c r="I159" s="247" t="s">
        <v>182</v>
      </c>
      <c r="J159" s="179"/>
    </row>
    <row r="160" spans="1:10" x14ac:dyDescent="0.35">
      <c r="A160" s="142" t="s">
        <v>183</v>
      </c>
      <c r="B160" s="186"/>
      <c r="C160" s="141">
        <f>'[1]Commitment-Const-Alpha'!AQ189</f>
        <v>23405</v>
      </c>
      <c r="D160" s="123" t="s">
        <v>46</v>
      </c>
      <c r="E160" s="75">
        <v>1</v>
      </c>
      <c r="F160" s="85" t="str">
        <f t="shared" si="4"/>
        <v>04-0J5304</v>
      </c>
      <c r="G160" s="232">
        <v>1</v>
      </c>
      <c r="H160" s="85" t="str">
        <f t="shared" si="5"/>
        <v>O.C. JONES &amp; SONS INC</v>
      </c>
      <c r="I160" s="247">
        <v>4</v>
      </c>
      <c r="J160" s="179"/>
    </row>
    <row r="161" spans="1:10" x14ac:dyDescent="0.35">
      <c r="A161" s="140" t="s">
        <v>184</v>
      </c>
      <c r="B161" s="186">
        <v>-4142</v>
      </c>
      <c r="C161" s="141">
        <f>'[1]Commitment-Const-Alpha'!AQ193</f>
        <v>4200</v>
      </c>
      <c r="D161" s="123" t="s">
        <v>46</v>
      </c>
      <c r="E161" s="123">
        <v>1</v>
      </c>
      <c r="F161" s="85" t="str">
        <f t="shared" si="4"/>
        <v>01-0G4304</v>
      </c>
      <c r="G161" s="236">
        <v>1</v>
      </c>
      <c r="H161" s="85" t="str">
        <f t="shared" si="5"/>
        <v>REGE CONSTRUCTION INC</v>
      </c>
      <c r="I161" s="250">
        <v>1</v>
      </c>
      <c r="J161" s="179"/>
    </row>
    <row r="162" spans="1:10" ht="128" x14ac:dyDescent="0.35">
      <c r="A162" s="140" t="s">
        <v>185</v>
      </c>
      <c r="B162" s="186">
        <v>-4142</v>
      </c>
      <c r="C162" s="141">
        <f>'[1]Commitment-Const-Alpha'!AQ208</f>
        <v>1721864.5</v>
      </c>
      <c r="D162" s="123" t="s">
        <v>46</v>
      </c>
      <c r="E162" s="75">
        <v>8</v>
      </c>
      <c r="F162" s="85" t="str">
        <f t="shared" si="4"/>
        <v>10-1C2804
01-0G4304
01-0C5704
01-0F4704
01-0G33U4
01-0C6604
01-0C4504
03-0H7204</v>
      </c>
      <c r="G162" s="232">
        <v>6</v>
      </c>
      <c r="H162" s="85" t="str">
        <f t="shared" si="5"/>
        <v>SECURITY PAVING COMPANY
REGE CONSTRUCTION INC
MERCER FRASER COMPANY
O.C. JONES &amp; SONS
S.T. RHOADES CONSTRCTION INC
HIGHWAY SPECIALTY COMPANY INC</v>
      </c>
      <c r="I162" s="247" t="s">
        <v>56</v>
      </c>
      <c r="J162" s="179"/>
    </row>
    <row r="163" spans="1:10" ht="32" x14ac:dyDescent="0.35">
      <c r="A163" s="142" t="s">
        <v>186</v>
      </c>
      <c r="B163" s="186">
        <v>33</v>
      </c>
      <c r="C163" s="141">
        <f>'[1]Commitment-Const-Alpha'!AQ213</f>
        <v>156311.63</v>
      </c>
      <c r="D163" s="123" t="s">
        <v>46</v>
      </c>
      <c r="E163" s="75">
        <v>2</v>
      </c>
      <c r="F163" s="85" t="str">
        <f t="shared" si="4"/>
        <v>01-0F4704
03-0H4604</v>
      </c>
      <c r="G163" s="232">
        <v>2</v>
      </c>
      <c r="H163" s="85" t="str">
        <f t="shared" si="5"/>
        <v>MERCER FRASER COMPANY
MYERS &amp; SONS CONSTRUCTION LLC</v>
      </c>
      <c r="I163" s="247" t="s">
        <v>65</v>
      </c>
      <c r="J163" s="179"/>
    </row>
    <row r="164" spans="1:10" x14ac:dyDescent="0.35">
      <c r="A164" s="140" t="s">
        <v>187</v>
      </c>
      <c r="B164" s="186">
        <v>-4142</v>
      </c>
      <c r="C164" s="141">
        <f>'[1]Commitment-Const-Alpha'!AQ221</f>
        <v>26080</v>
      </c>
      <c r="D164" s="123" t="s">
        <v>46</v>
      </c>
      <c r="E164" s="75">
        <v>1</v>
      </c>
      <c r="F164" s="85" t="str">
        <f t="shared" si="4"/>
        <v>04-2G4604</v>
      </c>
      <c r="G164" s="232">
        <v>1</v>
      </c>
      <c r="H164" s="85" t="str">
        <f t="shared" si="5"/>
        <v>CALIFORNIA HIGHWAY CONSTRUCTION</v>
      </c>
      <c r="I164" s="247">
        <v>4</v>
      </c>
      <c r="J164" s="179"/>
    </row>
    <row r="165" spans="1:10" x14ac:dyDescent="0.35">
      <c r="A165" s="140" t="s">
        <v>188</v>
      </c>
      <c r="B165" s="186">
        <v>-4142</v>
      </c>
      <c r="C165" s="141">
        <f>'[1]Commitment-Const-Alpha'!AQ227</f>
        <v>883160</v>
      </c>
      <c r="D165" s="123" t="s">
        <v>46</v>
      </c>
      <c r="E165" s="75">
        <v>1</v>
      </c>
      <c r="F165" s="85" t="str">
        <f t="shared" si="4"/>
        <v>08-1C8504</v>
      </c>
      <c r="G165" s="232">
        <v>1</v>
      </c>
      <c r="H165" s="85" t="str">
        <f t="shared" si="5"/>
        <v>GRANITE CONSTRUCTION COMPANY</v>
      </c>
      <c r="I165" s="247">
        <v>8</v>
      </c>
      <c r="J165" s="179"/>
    </row>
    <row r="166" spans="1:10" ht="48" x14ac:dyDescent="0.35">
      <c r="A166" s="140" t="s">
        <v>189</v>
      </c>
      <c r="B166" s="186">
        <v>-4142</v>
      </c>
      <c r="C166" s="141">
        <f>'[1]Commitment-Const-Alpha'!AQ236</f>
        <v>91634</v>
      </c>
      <c r="D166" s="123" t="s">
        <v>46</v>
      </c>
      <c r="E166" s="123">
        <v>3</v>
      </c>
      <c r="F166" s="85" t="str">
        <f t="shared" si="4"/>
        <v>05-1F4904
05-1H0604
05-1E0104</v>
      </c>
      <c r="G166" s="236">
        <v>3</v>
      </c>
      <c r="H166" s="85" t="str">
        <f t="shared" si="5"/>
        <v>SOUZA ENGINEERING CONTRACTING
TEICHERT AND SON
SPECIALTY CONSTRUCTION INC</v>
      </c>
      <c r="I166" s="250">
        <v>5</v>
      </c>
      <c r="J166" s="179"/>
    </row>
    <row r="167" spans="1:10" ht="96" x14ac:dyDescent="0.35">
      <c r="A167" s="142" t="s">
        <v>190</v>
      </c>
      <c r="B167" s="186">
        <v>33</v>
      </c>
      <c r="C167" s="141">
        <f>'[1]Commitment-Const-Alpha'!AQ245</f>
        <v>623624</v>
      </c>
      <c r="D167" s="123" t="s">
        <v>46</v>
      </c>
      <c r="E167" s="123">
        <v>6</v>
      </c>
      <c r="F167" s="85" t="str">
        <f t="shared" si="4"/>
        <v>01-0B6204
01-0F6804
01-0G33U4
10-1E5314
03-1H8704
04-0J5304</v>
      </c>
      <c r="G167" s="232">
        <v>4</v>
      </c>
      <c r="H167" s="85" t="str">
        <f t="shared" si="5"/>
        <v>R BROWN CONSTRUCTION COMPANY INC
CALIFORNIA HIGHWAY CONSTRUCTION GROUP
O.C. JONES &amp; SONS INC
APEX FENCE CO INC</v>
      </c>
      <c r="I167" s="250" t="s">
        <v>164</v>
      </c>
      <c r="J167" s="179"/>
    </row>
    <row r="168" spans="1:10" s="94" customFormat="1" x14ac:dyDescent="0.35">
      <c r="A168" s="163" t="s">
        <v>191</v>
      </c>
      <c r="B168" s="186">
        <v>43</v>
      </c>
      <c r="C168" s="141">
        <f>'[1]Commitment-Const-Alpha'!AQ251</f>
        <v>219780</v>
      </c>
      <c r="D168" s="123" t="s">
        <v>46</v>
      </c>
      <c r="E168" s="123">
        <v>1</v>
      </c>
      <c r="F168" s="85" t="str">
        <f t="shared" si="4"/>
        <v>04-269804</v>
      </c>
      <c r="G168" s="232">
        <v>1</v>
      </c>
      <c r="H168" s="85" t="str">
        <f t="shared" si="5"/>
        <v>FBD VANGUARD CONSTRUCTION</v>
      </c>
      <c r="I168" s="250">
        <v>4</v>
      </c>
      <c r="J168" s="191"/>
    </row>
    <row r="169" spans="1:10" ht="48" x14ac:dyDescent="0.35">
      <c r="A169" s="142" t="s">
        <v>192</v>
      </c>
      <c r="B169" s="186">
        <v>33</v>
      </c>
      <c r="C169" s="189">
        <f>'[1]Commitment-Const-Alpha'!AQ262</f>
        <v>173450.11000000002</v>
      </c>
      <c r="D169" s="123" t="s">
        <v>46</v>
      </c>
      <c r="E169" s="123">
        <v>3</v>
      </c>
      <c r="F169" s="85" t="str">
        <f t="shared" si="4"/>
        <v>05-1F4904
05-1H0604
11-080284</v>
      </c>
      <c r="G169" s="236">
        <v>3</v>
      </c>
      <c r="H169" s="85" t="str">
        <f t="shared" si="5"/>
        <v>SOUZA ENGINEERING CONTRACTING
TEICHERT AND SON
SPECTRUM CONSTRUCTION GROUP</v>
      </c>
      <c r="I169" s="250" t="s">
        <v>193</v>
      </c>
      <c r="J169" s="179"/>
    </row>
    <row r="170" spans="1:10" ht="80" x14ac:dyDescent="0.35">
      <c r="A170" s="140" t="s">
        <v>194</v>
      </c>
      <c r="B170" s="186">
        <v>-4142</v>
      </c>
      <c r="C170" s="189">
        <f>'[1]Commitment-Const-Alpha'!AQ275</f>
        <v>264875</v>
      </c>
      <c r="D170" s="123" t="s">
        <v>46</v>
      </c>
      <c r="E170" s="75">
        <v>5</v>
      </c>
      <c r="F170" s="85" t="str">
        <f t="shared" si="4"/>
        <v>10-1C2804
01-0F4704
01-0G33U4
03-0H4604
04-160304</v>
      </c>
      <c r="G170" s="232">
        <v>5</v>
      </c>
      <c r="H170" s="85" t="str">
        <f t="shared" si="5"/>
        <v>SECURITY PAVING COMPANY
MERCER FRASER COMPANY
O.C. JONES &amp; SONS INC
MYERS &amp; SONS CONSTRUCTION LLC
VIKING CONSTRUCTION COMPANY</v>
      </c>
      <c r="I170" s="247" t="s">
        <v>164</v>
      </c>
      <c r="J170" s="179"/>
    </row>
    <row r="171" spans="1:10" x14ac:dyDescent="0.35">
      <c r="A171" s="163" t="s">
        <v>195</v>
      </c>
      <c r="B171" s="186">
        <v>43</v>
      </c>
      <c r="C171" s="189">
        <f>'[1]Commitment-Const-Alpha'!AQ282</f>
        <v>555012.78</v>
      </c>
      <c r="D171" s="123" t="s">
        <v>46</v>
      </c>
      <c r="E171" s="123">
        <v>1</v>
      </c>
      <c r="F171" s="85" t="str">
        <f t="shared" si="4"/>
        <v>07-302404</v>
      </c>
      <c r="G171" s="232">
        <v>1</v>
      </c>
      <c r="H171" s="85" t="str">
        <f t="shared" si="5"/>
        <v>GRANITE CONSTRUCTION COMPANY</v>
      </c>
      <c r="I171" s="250">
        <v>7</v>
      </c>
      <c r="J171" s="179"/>
    </row>
    <row r="172" spans="1:10" x14ac:dyDescent="0.35">
      <c r="A172" s="140" t="s">
        <v>196</v>
      </c>
      <c r="B172" s="186"/>
      <c r="C172" s="189">
        <f>'[1]Commitment-Const-Alpha'!AQ287</f>
        <v>15645</v>
      </c>
      <c r="D172" s="123" t="s">
        <v>46</v>
      </c>
      <c r="E172" s="123">
        <v>1</v>
      </c>
      <c r="F172" s="85" t="str">
        <f t="shared" si="4"/>
        <v>03-0H7204</v>
      </c>
      <c r="G172" s="232">
        <v>1</v>
      </c>
      <c r="H172" s="85" t="str">
        <f t="shared" si="5"/>
        <v>HIGHWAY SPECIALTY COMPANY</v>
      </c>
      <c r="I172" s="250">
        <v>3</v>
      </c>
      <c r="J172" s="179"/>
    </row>
    <row r="173" spans="1:10" x14ac:dyDescent="0.35">
      <c r="A173" s="140" t="s">
        <v>197</v>
      </c>
      <c r="B173" s="186">
        <v>-4142</v>
      </c>
      <c r="C173" s="189">
        <f>'[1]Commitment-Const-Alpha'!AQ295</f>
        <v>120709.41</v>
      </c>
      <c r="D173" s="123" t="s">
        <v>46</v>
      </c>
      <c r="E173" s="123">
        <v>1</v>
      </c>
      <c r="F173" s="85" t="str">
        <f t="shared" si="4"/>
        <v>07-302404</v>
      </c>
      <c r="G173" s="232">
        <v>1</v>
      </c>
      <c r="H173" s="85" t="str">
        <f t="shared" si="5"/>
        <v>GRANITE CONSTRUCTION COMPANY</v>
      </c>
      <c r="I173" s="250">
        <v>7</v>
      </c>
      <c r="J173" s="179"/>
    </row>
    <row r="174" spans="1:10" ht="64" x14ac:dyDescent="0.35">
      <c r="A174" s="142" t="s">
        <v>198</v>
      </c>
      <c r="B174" s="186">
        <v>33</v>
      </c>
      <c r="C174" s="189">
        <f>'[1]Commitment-Const-Alpha'!AQ303</f>
        <v>891368.95</v>
      </c>
      <c r="D174" s="123" t="s">
        <v>46</v>
      </c>
      <c r="E174" s="123">
        <v>4</v>
      </c>
      <c r="F174" s="85" t="str">
        <f t="shared" si="4"/>
        <v>01-0F4704
10-1E5314
01-0C4504
04-0J5304</v>
      </c>
      <c r="G174" s="236">
        <v>2</v>
      </c>
      <c r="H174" s="85" t="str">
        <f t="shared" si="5"/>
        <v>MERCER FRASER COMPANY
O.C. JONES &amp; SONS INC</v>
      </c>
      <c r="I174" s="250" t="s">
        <v>42</v>
      </c>
      <c r="J174" s="179"/>
    </row>
    <row r="175" spans="1:10" x14ac:dyDescent="0.35">
      <c r="A175" s="163" t="s">
        <v>199</v>
      </c>
      <c r="B175" s="186">
        <v>43</v>
      </c>
      <c r="C175" s="189">
        <f>'[1]Commitment-Const-Alpha'!AQ309</f>
        <v>19200</v>
      </c>
      <c r="D175" s="123" t="s">
        <v>46</v>
      </c>
      <c r="E175" s="123">
        <v>1</v>
      </c>
      <c r="F175" s="85" t="str">
        <f t="shared" si="4"/>
        <v/>
      </c>
      <c r="G175" s="236">
        <v>1</v>
      </c>
      <c r="H175" s="219"/>
      <c r="I175" s="166">
        <v>3</v>
      </c>
      <c r="J175" s="179"/>
    </row>
    <row r="176" spans="1:10" x14ac:dyDescent="0.35">
      <c r="A176" s="140"/>
      <c r="B176" s="186"/>
      <c r="C176" s="189"/>
      <c r="D176" s="123"/>
      <c r="E176" s="123"/>
      <c r="F176" s="85" t="str">
        <f t="shared" si="4"/>
        <v/>
      </c>
      <c r="G176" s="236"/>
      <c r="H176" s="219"/>
      <c r="I176" s="166"/>
      <c r="J176" s="179"/>
    </row>
    <row r="177" spans="1:10" x14ac:dyDescent="0.35">
      <c r="A177" s="146"/>
      <c r="B177" s="186"/>
      <c r="C177" s="144"/>
      <c r="D177" s="71"/>
      <c r="E177" s="71"/>
      <c r="F177" s="85" t="str">
        <f t="shared" si="4"/>
        <v/>
      </c>
      <c r="G177" s="233"/>
      <c r="H177" s="218"/>
      <c r="I177" s="120"/>
      <c r="J177" s="179"/>
    </row>
    <row r="178" spans="1:10" ht="16.5" thickBot="1" x14ac:dyDescent="0.4">
      <c r="A178" s="147"/>
      <c r="B178" s="192"/>
      <c r="C178" s="148"/>
      <c r="D178" s="128"/>
      <c r="E178" s="128"/>
      <c r="F178" s="85" t="str">
        <f t="shared" si="4"/>
        <v/>
      </c>
      <c r="G178" s="230"/>
      <c r="H178" s="108"/>
      <c r="I178" s="109"/>
      <c r="J178" s="179"/>
    </row>
    <row r="179" spans="1:10" ht="16.5" thickBot="1" x14ac:dyDescent="0.4">
      <c r="A179" s="193"/>
      <c r="B179" s="194"/>
      <c r="C179" s="83"/>
      <c r="D179" s="83"/>
      <c r="E179" s="83"/>
      <c r="F179" s="83"/>
      <c r="G179" s="83"/>
      <c r="H179" s="83"/>
      <c r="I179" s="83"/>
    </row>
    <row r="180" spans="1:10" ht="16.5" thickBot="1" x14ac:dyDescent="0.4">
      <c r="A180" s="195"/>
      <c r="B180" s="196"/>
      <c r="C180" s="197"/>
      <c r="D180" s="197"/>
      <c r="E180" s="197"/>
      <c r="F180" s="197"/>
      <c r="G180" s="197"/>
      <c r="H180" s="220"/>
      <c r="I180" s="83"/>
    </row>
    <row r="181" spans="1:10" ht="16.5" thickBot="1" x14ac:dyDescent="0.4">
      <c r="A181" s="198"/>
      <c r="B181" s="255"/>
      <c r="C181" s="199"/>
      <c r="D181" s="199"/>
      <c r="E181" s="199"/>
      <c r="F181" s="199"/>
      <c r="G181" s="199"/>
      <c r="H181" s="221"/>
      <c r="I181" s="200"/>
    </row>
    <row r="182" spans="1:10" x14ac:dyDescent="0.35">
      <c r="A182" s="256" t="s">
        <v>245</v>
      </c>
      <c r="B182" s="257"/>
      <c r="C182" s="257" t="s">
        <v>246</v>
      </c>
      <c r="D182" s="262" t="s">
        <v>244</v>
      </c>
      <c r="E182" s="256" t="s">
        <v>245</v>
      </c>
      <c r="F182" s="257" t="s">
        <v>246</v>
      </c>
      <c r="G182" s="258" t="s">
        <v>244</v>
      </c>
      <c r="H182" s="265" t="s">
        <v>245</v>
      </c>
      <c r="I182" s="257" t="s">
        <v>246</v>
      </c>
      <c r="J182" s="258" t="s">
        <v>244</v>
      </c>
    </row>
    <row r="183" spans="1:10" ht="64" x14ac:dyDescent="0.35">
      <c r="A183" s="202" t="s">
        <v>200</v>
      </c>
      <c r="B183" s="34"/>
      <c r="C183" s="119">
        <v>4</v>
      </c>
      <c r="D183" s="263" t="str">
        <f>fetchcomment(C183)</f>
        <v>10-1C0404
05-1H0604
04-4J7304
10-1C1704</v>
      </c>
      <c r="E183" s="202" t="s">
        <v>201</v>
      </c>
      <c r="F183" s="119">
        <v>4</v>
      </c>
      <c r="G183" s="259" t="str">
        <f>fetchcomment(F183)</f>
        <v>08-1G0104
06-0X0404
07-302404
08-1C8504</v>
      </c>
      <c r="H183" s="203" t="s">
        <v>202</v>
      </c>
      <c r="I183" s="119">
        <v>1</v>
      </c>
      <c r="J183" s="259" t="str">
        <f>fetchcomment(I183)</f>
        <v>01-0F6804</v>
      </c>
    </row>
    <row r="184" spans="1:10" x14ac:dyDescent="0.35">
      <c r="A184" s="201" t="s">
        <v>95</v>
      </c>
      <c r="B184" s="34"/>
      <c r="C184" s="119">
        <v>1</v>
      </c>
      <c r="D184" s="263" t="str">
        <f t="shared" ref="D184:D196" si="6">fetchcomment(C184)</f>
        <v>10-1J3004</v>
      </c>
      <c r="E184" s="202" t="s">
        <v>203</v>
      </c>
      <c r="F184" s="71">
        <v>1</v>
      </c>
      <c r="G184" s="259" t="str">
        <f t="shared" ref="G184:G196" si="7">fetchcomment(F184)</f>
        <v>04-3J7104</v>
      </c>
      <c r="H184" s="203" t="s">
        <v>204</v>
      </c>
      <c r="I184" s="119">
        <v>1</v>
      </c>
      <c r="J184" s="259" t="str">
        <f t="shared" ref="J184:J196" si="8">fetchcomment(I184)</f>
        <v>01-0G4304</v>
      </c>
    </row>
    <row r="185" spans="1:10" ht="32" x14ac:dyDescent="0.35">
      <c r="A185" s="202" t="s">
        <v>205</v>
      </c>
      <c r="B185" s="34"/>
      <c r="C185" s="119">
        <v>2</v>
      </c>
      <c r="D185" s="263" t="str">
        <f t="shared" si="6"/>
        <v>12-0P0304
12-0Q7904</v>
      </c>
      <c r="E185" s="202" t="s">
        <v>206</v>
      </c>
      <c r="F185" s="119">
        <v>1</v>
      </c>
      <c r="G185" s="259" t="str">
        <f t="shared" si="7"/>
        <v>06-0Q9204</v>
      </c>
      <c r="H185" s="203" t="s">
        <v>207</v>
      </c>
      <c r="I185" s="71">
        <v>1</v>
      </c>
      <c r="J185" s="259" t="str">
        <f t="shared" si="8"/>
        <v>11-424604</v>
      </c>
    </row>
    <row r="186" spans="1:10" x14ac:dyDescent="0.35">
      <c r="A186" s="202" t="s">
        <v>124</v>
      </c>
      <c r="B186" s="34"/>
      <c r="C186" s="119">
        <v>1</v>
      </c>
      <c r="D186" s="263" t="str">
        <f t="shared" si="6"/>
        <v>04-4J0804</v>
      </c>
      <c r="E186" s="202" t="s">
        <v>208</v>
      </c>
      <c r="F186" s="119">
        <v>1</v>
      </c>
      <c r="G186" s="259" t="str">
        <f t="shared" si="7"/>
        <v>11-419304</v>
      </c>
      <c r="H186" s="203" t="s">
        <v>209</v>
      </c>
      <c r="I186" s="71">
        <v>1</v>
      </c>
      <c r="J186" s="259" t="str">
        <f t="shared" si="8"/>
        <v>01-0C6604</v>
      </c>
    </row>
    <row r="187" spans="1:10" ht="64" x14ac:dyDescent="0.35">
      <c r="A187" s="202" t="s">
        <v>210</v>
      </c>
      <c r="B187" s="34"/>
      <c r="C187" s="119">
        <v>1</v>
      </c>
      <c r="D187" s="263" t="str">
        <f t="shared" si="6"/>
        <v>03-1H8704</v>
      </c>
      <c r="E187" s="202" t="s">
        <v>211</v>
      </c>
      <c r="F187" s="119">
        <v>1</v>
      </c>
      <c r="G187" s="259" t="str">
        <f t="shared" si="7"/>
        <v>03-0H7204</v>
      </c>
      <c r="H187" s="203" t="s">
        <v>212</v>
      </c>
      <c r="I187" s="119">
        <v>4</v>
      </c>
      <c r="J187" s="259" t="str">
        <f t="shared" si="8"/>
        <v>10-1C2804
07-303904
10-0L8704
10-1C5004</v>
      </c>
    </row>
    <row r="188" spans="1:10" ht="32" x14ac:dyDescent="0.35">
      <c r="A188" s="202" t="s">
        <v>213</v>
      </c>
      <c r="B188" s="34"/>
      <c r="C188" s="119">
        <v>1</v>
      </c>
      <c r="D188" s="263" t="str">
        <f t="shared" si="6"/>
        <v>06-0Y0304</v>
      </c>
      <c r="E188" s="202" t="s">
        <v>214</v>
      </c>
      <c r="F188" s="119">
        <v>1</v>
      </c>
      <c r="G188" s="259" t="str">
        <f t="shared" si="7"/>
        <v>07-318804</v>
      </c>
      <c r="H188" s="203" t="s">
        <v>215</v>
      </c>
      <c r="I188" s="119">
        <v>2</v>
      </c>
      <c r="J188" s="259" t="str">
        <f t="shared" si="8"/>
        <v>11-429704
08-0G7904</v>
      </c>
    </row>
    <row r="189" spans="1:10" ht="32" x14ac:dyDescent="0.35">
      <c r="A189" s="202" t="s">
        <v>216</v>
      </c>
      <c r="B189" s="34"/>
      <c r="C189" s="119">
        <v>2</v>
      </c>
      <c r="D189" s="263" t="str">
        <f t="shared" si="6"/>
        <v>04-2G4604
01-0B6204</v>
      </c>
      <c r="E189" s="202" t="s">
        <v>217</v>
      </c>
      <c r="F189" s="119">
        <v>1</v>
      </c>
      <c r="G189" s="259" t="str">
        <f t="shared" si="7"/>
        <v>08-1E8404</v>
      </c>
      <c r="H189" s="203" t="s">
        <v>218</v>
      </c>
      <c r="I189" s="71">
        <v>1</v>
      </c>
      <c r="J189" s="259" t="str">
        <f t="shared" si="8"/>
        <v>05-1F4904</v>
      </c>
    </row>
    <row r="190" spans="1:10" ht="64" x14ac:dyDescent="0.35">
      <c r="A190" s="202" t="s">
        <v>219</v>
      </c>
      <c r="B190" s="34"/>
      <c r="C190" s="119">
        <v>1</v>
      </c>
      <c r="D190" s="263" t="str">
        <f t="shared" si="6"/>
        <v>05-1F5004</v>
      </c>
      <c r="E190" s="202" t="s">
        <v>220</v>
      </c>
      <c r="F190" s="119">
        <v>3</v>
      </c>
      <c r="G190" s="259" t="str">
        <f t="shared" si="7"/>
        <v xml:space="preserve">01-0C5704
01-0F4704
01-0C4504
</v>
      </c>
      <c r="H190" s="204" t="s">
        <v>221</v>
      </c>
      <c r="I190" s="71">
        <v>1</v>
      </c>
      <c r="J190" s="259" t="str">
        <f t="shared" si="8"/>
        <v>05-1E0104</v>
      </c>
    </row>
    <row r="191" spans="1:10" ht="32" x14ac:dyDescent="0.35">
      <c r="A191" s="202" t="s">
        <v>222</v>
      </c>
      <c r="B191" s="34"/>
      <c r="C191" s="119">
        <v>1</v>
      </c>
      <c r="D191" s="263" t="str">
        <f t="shared" si="6"/>
        <v>05-1C4204</v>
      </c>
      <c r="E191" s="202" t="s">
        <v>223</v>
      </c>
      <c r="F191" s="119">
        <v>2</v>
      </c>
      <c r="G191" s="259" t="str">
        <f t="shared" si="7"/>
        <v>03-0H4604
08-1F1434</v>
      </c>
      <c r="H191" s="205" t="s">
        <v>224</v>
      </c>
      <c r="I191" s="71">
        <v>2</v>
      </c>
      <c r="J191" s="259" t="str">
        <f t="shared" si="8"/>
        <v>11-080284
12-0M82U4</v>
      </c>
    </row>
    <row r="192" spans="1:10" ht="48" x14ac:dyDescent="0.35">
      <c r="A192" s="202" t="s">
        <v>225</v>
      </c>
      <c r="B192" s="34"/>
      <c r="C192" s="119">
        <v>1</v>
      </c>
      <c r="D192" s="263" t="str">
        <f t="shared" si="6"/>
        <v>07-332604</v>
      </c>
      <c r="E192" s="202" t="s">
        <v>226</v>
      </c>
      <c r="F192" s="119">
        <v>3</v>
      </c>
      <c r="G192" s="259" t="str">
        <f t="shared" si="7"/>
        <v>01-0G33U4
10-1E5314
04-0J5304</v>
      </c>
      <c r="H192" s="203" t="s">
        <v>227</v>
      </c>
      <c r="I192" s="71">
        <v>1</v>
      </c>
      <c r="J192" s="259" t="str">
        <f t="shared" si="8"/>
        <v>04-160304</v>
      </c>
    </row>
    <row r="193" spans="1:10" ht="32" x14ac:dyDescent="0.35">
      <c r="A193" s="201" t="s">
        <v>228</v>
      </c>
      <c r="B193" s="34"/>
      <c r="C193" s="119">
        <v>2</v>
      </c>
      <c r="D193" s="263" t="str">
        <f t="shared" si="6"/>
        <v>05-1G9904
08-1G0004</v>
      </c>
      <c r="E193" s="202" t="s">
        <v>229</v>
      </c>
      <c r="F193" s="119">
        <v>1</v>
      </c>
      <c r="G193" s="259" t="str">
        <f t="shared" si="7"/>
        <v>11-418104</v>
      </c>
      <c r="H193" s="203"/>
      <c r="I193" s="71"/>
      <c r="J193" s="259" t="str">
        <f t="shared" si="8"/>
        <v>05-1F4904</v>
      </c>
    </row>
    <row r="194" spans="1:10" ht="48" x14ac:dyDescent="0.35">
      <c r="A194" s="202" t="s">
        <v>230</v>
      </c>
      <c r="B194" s="34"/>
      <c r="C194" s="119">
        <v>3</v>
      </c>
      <c r="D194" s="263" t="str">
        <f t="shared" si="6"/>
        <v>04-3J7004
04-269804
04-4J3904</v>
      </c>
      <c r="E194" s="202" t="s">
        <v>231</v>
      </c>
      <c r="F194" s="119">
        <v>1</v>
      </c>
      <c r="G194" s="259" t="str">
        <f t="shared" si="7"/>
        <v>05-1J7104</v>
      </c>
      <c r="H194" s="204"/>
      <c r="I194" s="71"/>
      <c r="J194" s="259" t="str">
        <f t="shared" si="8"/>
        <v>05-1E0104</v>
      </c>
    </row>
    <row r="195" spans="1:10" ht="32" x14ac:dyDescent="0.35">
      <c r="A195" s="202" t="s">
        <v>232</v>
      </c>
      <c r="B195" s="34"/>
      <c r="C195" s="119">
        <v>1</v>
      </c>
      <c r="D195" s="263" t="str">
        <f t="shared" si="6"/>
        <v>10-0X5204</v>
      </c>
      <c r="E195" s="202" t="s">
        <v>233</v>
      </c>
      <c r="F195" s="119">
        <v>1</v>
      </c>
      <c r="G195" s="259" t="str">
        <f t="shared" si="7"/>
        <v>07-317304</v>
      </c>
      <c r="H195" s="205"/>
      <c r="I195" s="71"/>
      <c r="J195" s="259" t="str">
        <f t="shared" si="8"/>
        <v>11-080284
12-0M82U4</v>
      </c>
    </row>
    <row r="196" spans="1:10" ht="16.5" thickBot="1" x14ac:dyDescent="0.4">
      <c r="A196" s="206" t="s">
        <v>234</v>
      </c>
      <c r="B196" s="77"/>
      <c r="C196" s="260">
        <v>1</v>
      </c>
      <c r="D196" s="264" t="str">
        <f t="shared" si="6"/>
        <v>04-4J4504</v>
      </c>
      <c r="E196" s="206" t="s">
        <v>235</v>
      </c>
      <c r="F196" s="260">
        <v>1</v>
      </c>
      <c r="G196" s="261" t="str">
        <f t="shared" si="7"/>
        <v>07-260804</v>
      </c>
      <c r="H196" s="207"/>
      <c r="I196" s="128"/>
      <c r="J196" s="261" t="str">
        <f t="shared" si="8"/>
        <v>04-160304</v>
      </c>
    </row>
    <row r="197" spans="1:10" x14ac:dyDescent="0.35">
      <c r="A197" s="88"/>
      <c r="C197" s="88"/>
      <c r="E197" s="208"/>
      <c r="F197" s="208"/>
      <c r="G197" s="88"/>
      <c r="H197" s="88"/>
    </row>
    <row r="198" spans="1:10" x14ac:dyDescent="0.35">
      <c r="A198" s="4" t="s">
        <v>236</v>
      </c>
      <c r="C198" s="88"/>
      <c r="E198" s="208"/>
      <c r="F198" s="208"/>
      <c r="G198" s="88"/>
      <c r="H198" s="88"/>
    </row>
    <row r="199" spans="1:10" x14ac:dyDescent="0.35">
      <c r="A199" s="4" t="s">
        <v>237</v>
      </c>
      <c r="C199" s="88"/>
      <c r="E199" s="208"/>
      <c r="F199" s="208"/>
      <c r="G199" s="88"/>
      <c r="H199" s="88"/>
    </row>
    <row r="200" spans="1:10" x14ac:dyDescent="0.35">
      <c r="C200" s="88"/>
      <c r="E200" s="208"/>
      <c r="F200" s="208"/>
      <c r="G200" s="88"/>
      <c r="H200" s="88"/>
    </row>
    <row r="201" spans="1:10" x14ac:dyDescent="0.35">
      <c r="C201" s="88"/>
      <c r="E201" s="208"/>
      <c r="F201" s="208"/>
      <c r="G201" s="88"/>
      <c r="H201" s="88"/>
    </row>
    <row r="202" spans="1:10" x14ac:dyDescent="0.35">
      <c r="C202" s="88"/>
      <c r="E202" s="208"/>
      <c r="F202" s="208"/>
      <c r="G202" s="88"/>
      <c r="H202" s="88"/>
    </row>
    <row r="203" spans="1:10" x14ac:dyDescent="0.35">
      <c r="C203" s="88"/>
      <c r="E203" s="208"/>
      <c r="F203" s="208"/>
      <c r="G203" s="88"/>
      <c r="H203" s="88"/>
    </row>
    <row r="204" spans="1:10" x14ac:dyDescent="0.35">
      <c r="C204" s="88"/>
      <c r="E204" s="208"/>
      <c r="F204" s="208"/>
      <c r="G204" s="88"/>
      <c r="H204" s="88"/>
    </row>
    <row r="205" spans="1:10" x14ac:dyDescent="0.35">
      <c r="C205" s="88"/>
      <c r="E205" s="208"/>
      <c r="F205" s="208"/>
      <c r="G205" s="88"/>
      <c r="H205" s="88"/>
    </row>
    <row r="206" spans="1:10" x14ac:dyDescent="0.35">
      <c r="C206" s="88"/>
      <c r="E206" s="88"/>
      <c r="F206" s="88"/>
      <c r="G206" s="208"/>
      <c r="H206" s="208"/>
      <c r="I206" s="88"/>
    </row>
    <row r="207" spans="1:10" x14ac:dyDescent="0.35">
      <c r="C207" s="88"/>
      <c r="E207" s="88"/>
      <c r="F207" s="88"/>
      <c r="G207" s="208"/>
      <c r="H207" s="208"/>
      <c r="I207" s="88"/>
    </row>
    <row r="208" spans="1:10" x14ac:dyDescent="0.35">
      <c r="C208" s="88"/>
      <c r="E208" s="88"/>
      <c r="F208" s="88"/>
    </row>
    <row r="209" spans="3:6" x14ac:dyDescent="0.35">
      <c r="C209" s="88"/>
      <c r="E209" s="88"/>
      <c r="F209" s="88"/>
    </row>
    <row r="210" spans="3:6" x14ac:dyDescent="0.35">
      <c r="C210" s="88"/>
      <c r="E210" s="88"/>
      <c r="F210" s="88"/>
    </row>
    <row r="211" spans="3:6" x14ac:dyDescent="0.35">
      <c r="C211" s="88"/>
      <c r="E211" s="88"/>
      <c r="F211" s="88"/>
    </row>
    <row r="212" spans="3:6" x14ac:dyDescent="0.35">
      <c r="C212" s="88"/>
      <c r="E212" s="88"/>
      <c r="F212" s="88"/>
    </row>
    <row r="213" spans="3:6" x14ac:dyDescent="0.35">
      <c r="C213" s="88"/>
      <c r="E213" s="88"/>
      <c r="F213" s="88"/>
    </row>
    <row r="214" spans="3:6" x14ac:dyDescent="0.35">
      <c r="C214" s="88"/>
      <c r="E214" s="88"/>
      <c r="F214" s="88"/>
    </row>
    <row r="215" spans="3:6" x14ac:dyDescent="0.35">
      <c r="C215" s="88"/>
      <c r="E215" s="88"/>
      <c r="F215" s="88"/>
    </row>
    <row r="216" spans="3:6" x14ac:dyDescent="0.35">
      <c r="C216" s="88"/>
      <c r="E216" s="88"/>
      <c r="F216" s="88"/>
    </row>
    <row r="217" spans="3:6" x14ac:dyDescent="0.35">
      <c r="C217" s="88"/>
      <c r="E217" s="88"/>
      <c r="F217" s="88"/>
    </row>
    <row r="218" spans="3:6" x14ac:dyDescent="0.35">
      <c r="C218" s="88"/>
      <c r="E218" s="88"/>
      <c r="F218" s="88"/>
    </row>
    <row r="219" spans="3:6" x14ac:dyDescent="0.35">
      <c r="C219" s="88"/>
      <c r="E219" s="88"/>
      <c r="F219" s="88"/>
    </row>
    <row r="220" spans="3:6" x14ac:dyDescent="0.35">
      <c r="C220" s="88"/>
      <c r="E220" s="88"/>
      <c r="F220" s="88"/>
    </row>
    <row r="221" spans="3:6" x14ac:dyDescent="0.35">
      <c r="C221" s="88"/>
      <c r="E221" s="88"/>
      <c r="F221" s="8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CONSTRUCTION NOV 2020 CAA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Suyat, Christian@DOT</dc:creator>
  <cp:lastModifiedBy>Van Dyne, Leah@DOT</cp:lastModifiedBy>
  <dcterms:created xsi:type="dcterms:W3CDTF">2019-06-05T16:04:40Z</dcterms:created>
  <dcterms:modified xsi:type="dcterms:W3CDTF">2021-02-11T23:46:34Z</dcterms:modified>
</cp:coreProperties>
</file>